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unsw-my.sharepoint.com/personal/z5311935_ad_unsw_edu_au/Documents/ACTL4001/"/>
    </mc:Choice>
  </mc:AlternateContent>
  <xr:revisionPtr revIDLastSave="121" documentId="13_ncr:1_{729423D7-2F73-433E-818C-CA507A71CD92}" xr6:coauthVersionLast="47" xr6:coauthVersionMax="47" xr10:uidLastSave="{0BCE306A-77B7-4BD8-B3FB-6AB30DFDA7F4}"/>
  <bookViews>
    <workbookView xWindow="828" yWindow="-108" windowWidth="22320" windowHeight="13176" firstSheet="6" activeTab="1" xr2:uid="{CBBF923D-1C9D-4D46-BC44-F07E6A336A6A}"/>
  </bookViews>
  <sheets>
    <sheet name="Hazard Data" sheetId="3" r:id="rId1"/>
    <sheet name="Thresholds" sheetId="10" r:id="rId2"/>
    <sheet name="Hazard Categories" sheetId="5" r:id="rId3"/>
    <sheet name="Historical Averages - PD" sheetId="7" r:id="rId4"/>
    <sheet name="Weighted Averages" sheetId="12" r:id="rId5"/>
    <sheet name="Average Size of Event" sheetId="8" r:id="rId6"/>
    <sheet name="Injuries" sheetId="9" r:id="rId7"/>
    <sheet name="Notes" sheetId="11" r:id="rId8"/>
    <sheet name="Graphs" sheetId="13" r:id="rId9"/>
  </sheets>
  <definedNames>
    <definedName name="_xlnm._FilterDatabase" localSheetId="0" hidden="1">'Hazard Data'!$B$13:$T$3379</definedName>
  </definedNames>
  <calcPr calcId="191028"/>
  <pivotCaches>
    <pivotCache cacheId="21025" r:id="rId10"/>
    <pivotCache cacheId="210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" i="3" l="1"/>
  <c r="D11" i="13" l="1"/>
  <c r="C11" i="13"/>
  <c r="D10" i="13"/>
  <c r="C10" i="13"/>
  <c r="D9" i="13"/>
  <c r="C9" i="13"/>
  <c r="D8" i="13"/>
  <c r="C8" i="13"/>
  <c r="D7" i="13"/>
  <c r="C7" i="13"/>
  <c r="D6" i="13"/>
  <c r="C6" i="13"/>
  <c r="D2285" i="3"/>
  <c r="S2216" i="3" l="1"/>
  <c r="S2298" i="3"/>
  <c r="S2051" i="3"/>
  <c r="S1646" i="3"/>
  <c r="S2192" i="3"/>
  <c r="S2285" i="3"/>
  <c r="S2291" i="3"/>
  <c r="S2175" i="3"/>
  <c r="S2698" i="3"/>
  <c r="S1932" i="3"/>
  <c r="S2707" i="3"/>
  <c r="S1360" i="3"/>
  <c r="S2734" i="3"/>
  <c r="S1574" i="3"/>
  <c r="S2802" i="3"/>
  <c r="S140" i="3"/>
  <c r="S1516" i="3"/>
  <c r="S527" i="3"/>
  <c r="S198" i="3"/>
  <c r="S201" i="3"/>
  <c r="S3008" i="3"/>
  <c r="S948" i="3"/>
  <c r="S2989" i="3"/>
  <c r="S1954" i="3"/>
  <c r="S1368" i="3"/>
  <c r="S3014" i="3"/>
  <c r="S1191" i="3"/>
  <c r="S1556" i="3"/>
  <c r="S2980" i="3"/>
  <c r="S2981" i="3"/>
  <c r="S1961" i="3"/>
  <c r="S3004" i="3"/>
  <c r="S741" i="3"/>
  <c r="S983" i="3"/>
  <c r="S772" i="3"/>
  <c r="S758" i="3"/>
  <c r="S1050" i="3"/>
  <c r="S3013" i="3"/>
  <c r="S3016" i="3"/>
  <c r="S2972" i="3"/>
  <c r="S2985" i="3"/>
  <c r="S2974" i="3"/>
  <c r="S168" i="3"/>
  <c r="S837" i="3"/>
  <c r="S498" i="3"/>
  <c r="S37" i="3"/>
  <c r="S497" i="3"/>
  <c r="S1082" i="3"/>
  <c r="S164" i="3"/>
  <c r="S764" i="3"/>
  <c r="S226" i="3"/>
  <c r="S2713" i="3"/>
  <c r="S2810" i="3"/>
  <c r="S1233" i="3"/>
  <c r="S2659" i="3"/>
  <c r="S731" i="3"/>
  <c r="S746" i="3"/>
  <c r="S769" i="3"/>
  <c r="S173" i="3"/>
  <c r="S3019" i="3"/>
  <c r="S1642" i="3"/>
  <c r="S2822" i="3"/>
  <c r="S2971" i="3"/>
  <c r="S2979" i="3"/>
  <c r="S1047" i="3"/>
  <c r="S2970" i="3"/>
  <c r="S713" i="3"/>
  <c r="S1582" i="3"/>
  <c r="S976" i="3"/>
  <c r="S1678" i="3"/>
  <c r="S3012" i="3"/>
  <c r="S71" i="3"/>
  <c r="S81" i="3"/>
  <c r="S1055" i="3"/>
  <c r="S2126" i="3"/>
  <c r="S352" i="3"/>
  <c r="S2757" i="3"/>
  <c r="S2709" i="3"/>
  <c r="S2096" i="3"/>
  <c r="S316" i="3"/>
  <c r="S2077" i="3"/>
  <c r="S2965" i="3"/>
  <c r="S3003" i="3"/>
  <c r="S2999" i="3"/>
  <c r="S3011" i="3"/>
  <c r="S1117" i="3"/>
  <c r="S2978" i="3"/>
  <c r="S199" i="3"/>
  <c r="S1350" i="3"/>
  <c r="S458" i="3"/>
  <c r="S171" i="3"/>
  <c r="S175" i="3"/>
  <c r="S779" i="3"/>
  <c r="S2819" i="3"/>
  <c r="S2697" i="3"/>
  <c r="S2679" i="3"/>
  <c r="S2796" i="3"/>
  <c r="S2087" i="3"/>
  <c r="S1018" i="3"/>
  <c r="S2117" i="3"/>
  <c r="S1886" i="3"/>
  <c r="S327" i="3"/>
  <c r="S2765" i="3"/>
  <c r="S2763" i="3"/>
  <c r="S2795" i="3"/>
  <c r="S2723" i="3"/>
  <c r="S2816" i="3"/>
  <c r="S2794" i="3"/>
  <c r="S762" i="3"/>
  <c r="S2129" i="3"/>
  <c r="S732" i="3"/>
  <c r="S788" i="3"/>
  <c r="S197" i="3"/>
  <c r="S2797" i="3"/>
  <c r="S2818" i="3"/>
  <c r="S2730" i="3"/>
  <c r="S3015" i="3"/>
  <c r="S2356" i="3"/>
  <c r="S2067" i="3"/>
  <c r="S1598" i="3"/>
  <c r="S631" i="3"/>
  <c r="S2061" i="3"/>
  <c r="S174" i="3"/>
  <c r="S96" i="3"/>
  <c r="S157" i="3"/>
  <c r="S26" i="3"/>
  <c r="S628" i="3"/>
  <c r="S1919" i="3"/>
  <c r="S275" i="3"/>
  <c r="S1449" i="3"/>
  <c r="S1436" i="3"/>
  <c r="S134" i="3"/>
  <c r="S257" i="3"/>
  <c r="S119" i="3"/>
  <c r="S128" i="3"/>
  <c r="S1579" i="3"/>
  <c r="S909" i="3"/>
  <c r="S930" i="3"/>
  <c r="S1288" i="3"/>
  <c r="S581" i="3"/>
  <c r="S1549" i="3"/>
  <c r="S1692" i="3"/>
  <c r="S1601" i="3"/>
  <c r="S1272" i="3"/>
  <c r="S1634" i="3"/>
  <c r="S1545" i="3"/>
  <c r="S892" i="3"/>
  <c r="S1589" i="3"/>
  <c r="S965" i="3"/>
  <c r="S1409" i="3"/>
  <c r="S863" i="3"/>
  <c r="S556" i="3"/>
  <c r="S1190" i="3"/>
  <c r="S1068" i="3"/>
  <c r="S935" i="3"/>
  <c r="S1679" i="3"/>
  <c r="S1520" i="3"/>
  <c r="S706" i="3"/>
  <c r="S584" i="3"/>
  <c r="S447" i="3"/>
  <c r="S575" i="3"/>
  <c r="S1507" i="3"/>
  <c r="S1247" i="3"/>
  <c r="S921" i="3"/>
  <c r="S1643" i="3"/>
  <c r="S1273" i="3"/>
  <c r="S1255" i="3"/>
  <c r="S1540" i="3"/>
  <c r="S1326" i="3"/>
  <c r="S1327" i="3"/>
  <c r="S1251" i="3"/>
  <c r="S2130" i="3"/>
  <c r="S558" i="3"/>
  <c r="S1575" i="3"/>
  <c r="S875" i="3"/>
  <c r="S1309" i="3"/>
  <c r="S1119" i="3"/>
  <c r="S1217" i="3"/>
  <c r="S496" i="3"/>
  <c r="S831" i="3"/>
  <c r="S356" i="3"/>
  <c r="S529" i="3"/>
  <c r="S946" i="3"/>
  <c r="S2047" i="3"/>
  <c r="S821" i="3"/>
  <c r="S103" i="3"/>
  <c r="S569" i="3"/>
  <c r="S710" i="3"/>
  <c r="S800" i="3"/>
  <c r="S244" i="3"/>
  <c r="S726" i="3"/>
  <c r="S785" i="3"/>
  <c r="S1310" i="3"/>
  <c r="S1500" i="3"/>
  <c r="S486" i="3"/>
  <c r="S450" i="3"/>
  <c r="S1092" i="3"/>
  <c r="S2040" i="3"/>
  <c r="S1608" i="3"/>
  <c r="S963" i="3"/>
  <c r="S58" i="3"/>
  <c r="S610" i="3"/>
  <c r="S805" i="3"/>
  <c r="S112" i="3"/>
  <c r="S2201" i="3"/>
  <c r="S833" i="3"/>
  <c r="S2103" i="3"/>
  <c r="S1120" i="3"/>
  <c r="S1103" i="3"/>
  <c r="S392" i="3"/>
  <c r="S293" i="3"/>
  <c r="S1433" i="3"/>
  <c r="S1139" i="3"/>
  <c r="S1149" i="3"/>
  <c r="S818" i="3"/>
  <c r="S448" i="3"/>
  <c r="S1937" i="3"/>
  <c r="S51" i="3"/>
  <c r="S406" i="3"/>
  <c r="S956" i="3"/>
  <c r="S2072" i="3"/>
  <c r="S409" i="3"/>
  <c r="S952" i="3"/>
  <c r="S126" i="3"/>
  <c r="S242" i="3"/>
  <c r="S130" i="3"/>
  <c r="S114" i="3"/>
  <c r="S136" i="3"/>
  <c r="S2134" i="3"/>
  <c r="S90" i="3"/>
  <c r="S56" i="3"/>
  <c r="S470" i="3"/>
  <c r="S949" i="3"/>
  <c r="S1169" i="3"/>
  <c r="S1140" i="3"/>
  <c r="S985" i="3"/>
  <c r="S1132" i="3"/>
  <c r="S1137" i="3"/>
  <c r="S544" i="3"/>
  <c r="S884" i="3"/>
  <c r="S1638" i="3"/>
  <c r="S42" i="3"/>
  <c r="S559" i="3"/>
  <c r="S200" i="3"/>
  <c r="S506" i="3"/>
  <c r="S212" i="3"/>
  <c r="S812" i="3"/>
  <c r="S926" i="3"/>
  <c r="S138" i="3"/>
  <c r="S41" i="3"/>
  <c r="S798" i="3"/>
  <c r="S127" i="3"/>
  <c r="S234" i="3"/>
  <c r="S50" i="3"/>
  <c r="S420" i="3"/>
  <c r="S194" i="3"/>
  <c r="S571" i="3"/>
  <c r="S841" i="3"/>
  <c r="S1576" i="3"/>
  <c r="S1616" i="3"/>
  <c r="S44" i="3"/>
  <c r="S838" i="3"/>
  <c r="S712" i="3"/>
  <c r="S132" i="3"/>
  <c r="S1210" i="3"/>
  <c r="S223" i="3"/>
  <c r="S191" i="3"/>
  <c r="S438" i="3"/>
  <c r="S340" i="3"/>
  <c r="S1367" i="3"/>
  <c r="S1914" i="3"/>
  <c r="S1934" i="3"/>
  <c r="S61" i="3"/>
  <c r="S1498" i="3"/>
  <c r="S268" i="3"/>
  <c r="S2050" i="3"/>
  <c r="S233" i="3"/>
  <c r="S2009" i="3"/>
  <c r="S2131" i="3"/>
  <c r="S1610" i="3"/>
  <c r="S721" i="3"/>
  <c r="S149" i="3"/>
  <c r="S1657" i="3"/>
  <c r="S1406" i="3"/>
  <c r="S820" i="3"/>
  <c r="S795" i="3"/>
  <c r="S445" i="3"/>
  <c r="S882" i="3"/>
  <c r="S920" i="3"/>
  <c r="S464" i="3"/>
  <c r="S1453" i="3"/>
  <c r="S349" i="3"/>
  <c r="S733" i="3"/>
  <c r="S1650" i="3"/>
  <c r="S1106" i="3"/>
  <c r="S25" i="3"/>
  <c r="S469" i="3"/>
  <c r="S89" i="3"/>
  <c r="S1033" i="3"/>
  <c r="S29" i="3"/>
  <c r="S507" i="3"/>
  <c r="S184" i="3"/>
  <c r="S566" i="3"/>
  <c r="S395" i="3"/>
  <c r="S1369" i="3"/>
  <c r="S605" i="3"/>
  <c r="S1425" i="3"/>
  <c r="S1544" i="3"/>
  <c r="S589" i="3"/>
  <c r="S46" i="3"/>
  <c r="S1942" i="3"/>
  <c r="S120" i="3"/>
  <c r="S1564" i="3"/>
  <c r="S265" i="3"/>
  <c r="S453" i="3"/>
  <c r="S814" i="3"/>
  <c r="S209" i="3"/>
  <c r="S1058" i="3"/>
  <c r="S2042" i="3"/>
  <c r="S2645" i="3"/>
  <c r="S2778" i="3"/>
  <c r="S2787" i="3"/>
  <c r="S2639" i="3"/>
  <c r="S2762" i="3"/>
  <c r="S1027" i="3"/>
  <c r="S2764" i="3"/>
  <c r="S2780" i="3"/>
  <c r="S2804" i="3"/>
  <c r="S2806" i="3"/>
  <c r="S2675" i="3"/>
  <c r="S2800" i="3"/>
  <c r="S2809" i="3"/>
  <c r="S2708" i="3"/>
  <c r="S2807" i="3"/>
  <c r="S2811" i="3"/>
  <c r="S2665" i="3"/>
  <c r="S697" i="3"/>
  <c r="S766" i="3"/>
  <c r="S793" i="3"/>
  <c r="S309" i="3"/>
  <c r="S1071" i="3"/>
  <c r="S791" i="3"/>
  <c r="S829" i="3"/>
  <c r="S2307" i="3"/>
  <c r="S1929" i="3"/>
  <c r="S564" i="3"/>
  <c r="S2172" i="3"/>
  <c r="S499" i="3"/>
  <c r="S2378" i="3"/>
  <c r="S1863" i="3"/>
  <c r="S2208" i="3"/>
  <c r="S2089" i="3"/>
  <c r="S1513" i="3"/>
  <c r="S1752" i="3"/>
  <c r="S1687" i="3"/>
  <c r="S1883" i="3"/>
  <c r="S1024" i="3"/>
  <c r="S973" i="3"/>
  <c r="S519" i="3"/>
  <c r="S429" i="3"/>
  <c r="S1298" i="3"/>
  <c r="S1442" i="3"/>
  <c r="S407" i="3"/>
  <c r="S1965" i="3"/>
  <c r="S560" i="3"/>
  <c r="S2022" i="3"/>
  <c r="S586" i="3"/>
  <c r="S2685" i="3"/>
  <c r="S2689" i="3"/>
  <c r="S2744" i="3"/>
  <c r="S2808" i="3"/>
  <c r="S1988" i="3"/>
  <c r="S2785" i="3"/>
  <c r="S2756" i="3"/>
  <c r="S2775" i="3"/>
  <c r="S2716" i="3"/>
  <c r="S2668" i="3"/>
  <c r="S1684" i="3"/>
  <c r="S2758" i="3"/>
  <c r="S2684" i="3"/>
  <c r="S2670" i="3"/>
  <c r="S851" i="3"/>
  <c r="S2741" i="3"/>
  <c r="S2712" i="3"/>
  <c r="S2649" i="3"/>
  <c r="S2699" i="3"/>
  <c r="S2720" i="3"/>
  <c r="S2805" i="3"/>
  <c r="S2761" i="3"/>
  <c r="S2657" i="3"/>
  <c r="S2791" i="3"/>
  <c r="S2671" i="3"/>
  <c r="S2674" i="3"/>
  <c r="S2793" i="3"/>
  <c r="S2799" i="3"/>
  <c r="S2820" i="3"/>
  <c r="S451" i="3"/>
  <c r="S587" i="3"/>
  <c r="S2656" i="3"/>
  <c r="S2790" i="3"/>
  <c r="S2743" i="3"/>
  <c r="S2678" i="3"/>
  <c r="S2722" i="3"/>
  <c r="S2736" i="3"/>
  <c r="S2125" i="3"/>
  <c r="S2788" i="3"/>
  <c r="S2755" i="3"/>
  <c r="S1892" i="3"/>
  <c r="S1399" i="3"/>
  <c r="S2658" i="3"/>
  <c r="S711" i="3"/>
  <c r="S735" i="3"/>
  <c r="S2650" i="3"/>
  <c r="S1555" i="3"/>
  <c r="S2220" i="3"/>
  <c r="S2715" i="3"/>
  <c r="S2677" i="3"/>
  <c r="S2817" i="3"/>
  <c r="S2814" i="3"/>
  <c r="S2786" i="3"/>
  <c r="S2812" i="3"/>
  <c r="S2648" i="3"/>
  <c r="S2803" i="3"/>
  <c r="S2815" i="3"/>
  <c r="S2652" i="3"/>
  <c r="S2821" i="3"/>
  <c r="S2792" i="3"/>
  <c r="S755" i="3"/>
  <c r="S2245" i="3"/>
  <c r="S79" i="3"/>
  <c r="S2726" i="3"/>
  <c r="S2020" i="3"/>
  <c r="S2774" i="3"/>
  <c r="S321" i="3"/>
  <c r="S2080" i="3"/>
  <c r="S2753" i="3"/>
  <c r="S2801" i="3"/>
  <c r="S3021" i="3"/>
  <c r="S379" i="3"/>
  <c r="S492" i="3"/>
  <c r="S1374" i="3"/>
  <c r="S1996" i="3"/>
  <c r="S1953" i="3"/>
  <c r="S723" i="3"/>
  <c r="S846" i="3"/>
  <c r="S2280" i="3"/>
  <c r="S522" i="3"/>
  <c r="S1175" i="3"/>
  <c r="S2984" i="3"/>
  <c r="S3018" i="3"/>
  <c r="S3017" i="3"/>
  <c r="S2998" i="3"/>
  <c r="S1635" i="3"/>
  <c r="S118" i="3"/>
  <c r="S3006" i="3"/>
  <c r="S2798" i="3"/>
  <c r="S750" i="3"/>
  <c r="S54" i="3"/>
  <c r="S2007" i="3"/>
  <c r="S67" i="3"/>
  <c r="S72" i="3"/>
  <c r="S2419" i="3"/>
  <c r="S2443" i="3"/>
  <c r="S2121" i="3"/>
  <c r="S2442" i="3"/>
  <c r="S1557" i="3"/>
  <c r="S2069" i="3"/>
  <c r="S2113" i="3"/>
  <c r="S1573" i="3"/>
  <c r="S504" i="3"/>
  <c r="S2085" i="3"/>
  <c r="S1373" i="3"/>
  <c r="S740" i="3"/>
  <c r="S1600" i="3"/>
  <c r="S2977" i="3"/>
  <c r="S3020" i="3"/>
  <c r="S537" i="3"/>
  <c r="S816" i="3"/>
  <c r="S66" i="3"/>
  <c r="S2001" i="3"/>
  <c r="S462" i="3"/>
  <c r="S817" i="3"/>
  <c r="S74" i="3"/>
  <c r="S1920" i="3"/>
  <c r="S2065" i="3"/>
  <c r="S2084" i="3"/>
  <c r="S456" i="3"/>
  <c r="S292" i="3"/>
  <c r="S24" i="3"/>
  <c r="S23" i="3"/>
  <c r="S598" i="3"/>
  <c r="S1135" i="3"/>
  <c r="S2361" i="3"/>
  <c r="S1570" i="3"/>
  <c r="S811" i="3"/>
  <c r="S1552" i="3"/>
  <c r="S2108" i="3"/>
  <c r="S122" i="3"/>
  <c r="S2122" i="3"/>
  <c r="S64" i="3"/>
  <c r="S78" i="3"/>
  <c r="S75" i="3"/>
  <c r="S86" i="3"/>
  <c r="S158" i="3"/>
  <c r="S142" i="3"/>
  <c r="S69" i="3"/>
  <c r="S60" i="3"/>
  <c r="S70" i="3"/>
  <c r="S65" i="3"/>
  <c r="S2090" i="3"/>
  <c r="S2128" i="3"/>
  <c r="S1405" i="3"/>
  <c r="S2041" i="3"/>
  <c r="S1966" i="3"/>
  <c r="S2200" i="3"/>
  <c r="S1865" i="3"/>
  <c r="S1208" i="3"/>
  <c r="S1377" i="3"/>
  <c r="S563" i="3"/>
  <c r="S913" i="3"/>
  <c r="S1904" i="3"/>
  <c r="S1423" i="3"/>
  <c r="S2199" i="3"/>
  <c r="S1403" i="3"/>
  <c r="S1359" i="3"/>
  <c r="S1689" i="3"/>
  <c r="S1637" i="3"/>
  <c r="S355" i="3"/>
  <c r="S1548" i="3"/>
  <c r="S1543" i="3"/>
  <c r="S1401" i="3"/>
  <c r="S1390" i="3"/>
  <c r="S1412" i="3"/>
  <c r="S954" i="3"/>
  <c r="S1641" i="3"/>
  <c r="S1239" i="3"/>
  <c r="S210" i="3"/>
  <c r="S1275" i="3"/>
  <c r="S728" i="3"/>
  <c r="S2252" i="3"/>
  <c r="S550" i="3"/>
  <c r="S1398" i="3"/>
  <c r="S1696" i="3"/>
  <c r="S2276" i="3"/>
  <c r="S1241" i="3"/>
  <c r="S661" i="3"/>
  <c r="S1357" i="3"/>
  <c r="S1973" i="3"/>
  <c r="S1583" i="3"/>
  <c r="S1645" i="3"/>
  <c r="S1358" i="3"/>
  <c r="S1660" i="3"/>
  <c r="S243" i="3"/>
  <c r="S565" i="3"/>
  <c r="S101" i="3"/>
  <c r="S600" i="3"/>
  <c r="S80" i="3"/>
  <c r="S220" i="3"/>
  <c r="S27" i="3"/>
  <c r="S228" i="3"/>
  <c r="S500" i="3"/>
  <c r="S487" i="3"/>
  <c r="S1075" i="3"/>
  <c r="S129" i="3"/>
  <c r="S109" i="3"/>
  <c r="S562" i="3"/>
  <c r="S76" i="3"/>
  <c r="S85" i="3"/>
  <c r="S22" i="3"/>
  <c r="S222" i="3"/>
  <c r="S115" i="3"/>
  <c r="S57" i="3"/>
  <c r="S143" i="3"/>
  <c r="S48" i="3"/>
  <c r="S99" i="3"/>
  <c r="S62" i="3"/>
  <c r="S40" i="3"/>
  <c r="S49" i="3"/>
  <c r="S59" i="3"/>
  <c r="S73" i="3"/>
  <c r="S2025" i="3"/>
  <c r="S1976" i="3"/>
  <c r="S1100" i="3"/>
  <c r="S2092" i="3"/>
  <c r="S2278" i="3"/>
  <c r="S1528" i="3"/>
  <c r="S425" i="3"/>
  <c r="S1279" i="3"/>
  <c r="S437" i="3"/>
  <c r="S238" i="3"/>
  <c r="S1321" i="3"/>
  <c r="S915" i="3"/>
  <c r="S1668" i="3"/>
  <c r="S1567" i="3"/>
  <c r="S1667" i="3"/>
  <c r="S813" i="3"/>
  <c r="S2262" i="3"/>
  <c r="S911" i="3"/>
  <c r="S1907" i="3"/>
  <c r="S148" i="3"/>
  <c r="S279" i="3"/>
  <c r="S254" i="3"/>
  <c r="S477" i="3"/>
  <c r="S288" i="3"/>
  <c r="S835" i="3"/>
  <c r="S850" i="3"/>
  <c r="S283" i="3"/>
  <c r="S1248" i="3"/>
  <c r="S301" i="3"/>
  <c r="S872" i="3"/>
  <c r="S708" i="3"/>
  <c r="S160" i="3"/>
  <c r="S21" i="3"/>
  <c r="S2098" i="3"/>
  <c r="S410" i="3"/>
  <c r="S84" i="3"/>
  <c r="S405" i="3"/>
  <c r="S169" i="3"/>
  <c r="S256" i="3"/>
  <c r="S2029" i="3"/>
  <c r="S883" i="3"/>
  <c r="S2181" i="3"/>
  <c r="S1532" i="3"/>
  <c r="S1148" i="3"/>
  <c r="S1249" i="3"/>
  <c r="S2164" i="3"/>
  <c r="S2246" i="3"/>
  <c r="S1421" i="3"/>
  <c r="S1261" i="3"/>
  <c r="S1382" i="3"/>
  <c r="S1623" i="3"/>
  <c r="S931" i="3"/>
  <c r="S426" i="3"/>
  <c r="S1450" i="3"/>
  <c r="S1361" i="3"/>
  <c r="S1428" i="3"/>
  <c r="S916" i="3"/>
  <c r="S1376" i="3"/>
  <c r="S1633" i="3"/>
  <c r="S1596" i="3"/>
  <c r="S1524" i="3"/>
  <c r="S1609" i="3"/>
  <c r="S1511" i="3"/>
  <c r="S1006" i="3"/>
  <c r="S2026" i="3"/>
  <c r="S1683" i="3"/>
  <c r="S1666" i="3"/>
  <c r="S1445" i="3"/>
  <c r="S2214" i="3"/>
  <c r="S699" i="3"/>
  <c r="S2120" i="3"/>
  <c r="S1566" i="3"/>
  <c r="S1628" i="3"/>
  <c r="S2027" i="3"/>
  <c r="S597" i="3"/>
  <c r="S1655" i="3"/>
  <c r="S2082" i="3"/>
  <c r="S2189" i="3"/>
  <c r="S1902" i="3"/>
  <c r="S2456" i="3"/>
  <c r="S616" i="3"/>
  <c r="S172" i="3"/>
  <c r="S902" i="3"/>
  <c r="S1901" i="3"/>
  <c r="S736" i="3"/>
  <c r="S1179" i="3"/>
  <c r="S1363" i="3"/>
  <c r="S1290" i="3"/>
  <c r="S1447" i="3"/>
  <c r="S676" i="3"/>
  <c r="S881" i="3"/>
  <c r="S1461" i="3"/>
  <c r="S1509" i="3"/>
  <c r="S1565" i="3"/>
  <c r="S1304" i="3"/>
  <c r="S1571" i="3"/>
  <c r="S1356" i="3"/>
  <c r="S1225" i="3"/>
  <c r="S535" i="3"/>
  <c r="S1393" i="3"/>
  <c r="S1626" i="3"/>
  <c r="S1541" i="3"/>
  <c r="S585" i="3"/>
  <c r="S278" i="3"/>
  <c r="S546" i="3"/>
  <c r="S1508" i="3"/>
  <c r="S1618" i="3"/>
  <c r="S1271" i="3"/>
  <c r="S1898" i="3"/>
  <c r="S552" i="3"/>
  <c r="S555" i="3"/>
  <c r="S856" i="3"/>
  <c r="S893" i="3"/>
  <c r="S2430" i="3"/>
  <c r="S1252" i="3"/>
  <c r="S2016" i="3"/>
  <c r="S2136" i="3"/>
  <c r="S839" i="3"/>
  <c r="S2342" i="3"/>
  <c r="S2241" i="3"/>
  <c r="S2209" i="3"/>
  <c r="S1518" i="3"/>
  <c r="S2309" i="3"/>
  <c r="S1977" i="3"/>
  <c r="S2490" i="3"/>
  <c r="S1619" i="3"/>
  <c r="S1535" i="3"/>
  <c r="S2286" i="3"/>
  <c r="S2237" i="3"/>
  <c r="S1603" i="3"/>
  <c r="S1672" i="3"/>
  <c r="S1510" i="3"/>
  <c r="S2789" i="3"/>
  <c r="S2466" i="3"/>
  <c r="S1512" i="3"/>
  <c r="S1597" i="3"/>
  <c r="S2427" i="3"/>
  <c r="S1599" i="3"/>
  <c r="S2006" i="3"/>
  <c r="S2014" i="3"/>
  <c r="S1503" i="3"/>
  <c r="S1630" i="3"/>
  <c r="S2091" i="3"/>
  <c r="S2033" i="3"/>
  <c r="S1629" i="3"/>
  <c r="S1429" i="3"/>
  <c r="S1688" i="3"/>
  <c r="S934" i="3"/>
  <c r="S1392" i="3"/>
  <c r="S1538" i="3"/>
  <c r="S1415" i="3"/>
  <c r="S2457" i="3"/>
  <c r="S2458" i="3"/>
  <c r="S1875" i="3"/>
  <c r="S177" i="3"/>
  <c r="S2409" i="3"/>
  <c r="S2444" i="3"/>
  <c r="S53" i="3"/>
  <c r="S2107" i="3"/>
  <c r="S2429" i="3"/>
  <c r="S1404" i="3"/>
  <c r="S2076" i="3"/>
  <c r="S922" i="3"/>
  <c r="S491" i="3"/>
  <c r="S457" i="3"/>
  <c r="S1946" i="3"/>
  <c r="S1286" i="3"/>
  <c r="S305" i="3"/>
  <c r="S481" i="3"/>
  <c r="S940" i="3"/>
  <c r="S1328" i="3"/>
  <c r="S868" i="3"/>
  <c r="S647" i="3"/>
  <c r="S1343" i="3"/>
  <c r="S910" i="3"/>
  <c r="S404" i="3"/>
  <c r="S1727" i="3"/>
  <c r="S2813" i="3"/>
  <c r="S2145" i="3"/>
  <c r="S961" i="3"/>
  <c r="S2083" i="3"/>
  <c r="S1888" i="3"/>
  <c r="S2478" i="3"/>
  <c r="S2093" i="3"/>
  <c r="S1658" i="3"/>
  <c r="S1497" i="3"/>
  <c r="S1262" i="3"/>
  <c r="S1694" i="3"/>
  <c r="S2119" i="3"/>
  <c r="S2100" i="3"/>
  <c r="S2066" i="3"/>
  <c r="S611" i="3"/>
  <c r="S1690" i="3"/>
  <c r="S1612" i="3"/>
  <c r="S1260" i="3"/>
  <c r="S1581" i="3"/>
  <c r="S1291" i="3"/>
  <c r="S2217" i="3"/>
  <c r="S540" i="3"/>
  <c r="S933" i="3"/>
  <c r="S430" i="3"/>
  <c r="S1388" i="3"/>
  <c r="S1866" i="3"/>
  <c r="S614" i="3"/>
  <c r="S1656" i="3"/>
  <c r="S1400" i="3"/>
  <c r="S509" i="3"/>
  <c r="S1517" i="3"/>
  <c r="S1352" i="3"/>
  <c r="S1396" i="3"/>
  <c r="S408" i="3"/>
  <c r="S1086" i="3"/>
  <c r="S1855" i="3"/>
  <c r="S1422" i="3"/>
  <c r="S1419" i="3"/>
  <c r="S2179" i="3"/>
  <c r="S2349" i="3"/>
  <c r="S2024" i="3"/>
  <c r="S1880" i="3"/>
  <c r="S1957" i="3"/>
  <c r="S2408" i="3"/>
  <c r="S2044" i="3"/>
  <c r="S2031" i="3"/>
  <c r="S2073" i="3"/>
  <c r="S942" i="3"/>
  <c r="S534" i="3"/>
  <c r="S246" i="3"/>
  <c r="S207" i="3"/>
  <c r="S245" i="3"/>
  <c r="S483" i="3"/>
  <c r="S2088" i="3"/>
  <c r="S554" i="3"/>
  <c r="S2184" i="3"/>
  <c r="S345" i="3"/>
  <c r="S819" i="3"/>
  <c r="S858" i="3"/>
  <c r="S603" i="3"/>
  <c r="S545" i="3"/>
  <c r="S488" i="3"/>
  <c r="S68" i="3"/>
  <c r="S276" i="3"/>
  <c r="S282" i="3"/>
  <c r="S241" i="3"/>
  <c r="S416" i="3"/>
  <c r="S413" i="3"/>
  <c r="S94" i="3"/>
  <c r="S277" i="3"/>
  <c r="S271" i="3"/>
  <c r="S421" i="3"/>
  <c r="S834" i="3"/>
  <c r="S1906" i="3"/>
  <c r="S1464" i="3"/>
  <c r="S1569" i="3"/>
  <c r="S1971" i="3"/>
  <c r="S1862" i="3"/>
  <c r="S1896" i="3"/>
  <c r="S511" i="3"/>
  <c r="S2097" i="3"/>
  <c r="S1414" i="3"/>
  <c r="S1418" i="3"/>
  <c r="S432" i="3"/>
  <c r="S310" i="3"/>
  <c r="S1307" i="3"/>
  <c r="S1987" i="3"/>
  <c r="S2074" i="3"/>
  <c r="S2132" i="3"/>
  <c r="S1389" i="3"/>
  <c r="S1982" i="3"/>
  <c r="S2043" i="3"/>
  <c r="S1230" i="3"/>
  <c r="S1647" i="3"/>
  <c r="S705" i="3"/>
  <c r="S476" i="3"/>
  <c r="S848" i="3"/>
  <c r="S724" i="3"/>
  <c r="S1257" i="3"/>
  <c r="S2182" i="3"/>
  <c r="S1155" i="3"/>
  <c r="S1547" i="3"/>
  <c r="S1243" i="3"/>
  <c r="S914" i="3"/>
  <c r="S923" i="3"/>
  <c r="S1716" i="3"/>
  <c r="S1303" i="3"/>
  <c r="S2168" i="3"/>
  <c r="S1384" i="3"/>
  <c r="S2263" i="3"/>
  <c r="S2355" i="3"/>
  <c r="S2264" i="3"/>
  <c r="S1276" i="3"/>
  <c r="S1123" i="3"/>
  <c r="S1344" i="3"/>
  <c r="S950" i="3"/>
  <c r="S1446" i="3"/>
  <c r="S802" i="3"/>
  <c r="S1334" i="3"/>
  <c r="S1319" i="3"/>
  <c r="S1289" i="3"/>
  <c r="S1306" i="3"/>
  <c r="S440" i="3"/>
  <c r="S1316" i="3"/>
  <c r="S1330" i="3"/>
  <c r="S1379" i="3"/>
  <c r="S1335" i="3"/>
  <c r="S528" i="3"/>
  <c r="S371" i="3"/>
  <c r="S895" i="3"/>
  <c r="S1499" i="3"/>
  <c r="S1550" i="3"/>
  <c r="S1501" i="3"/>
  <c r="S637" i="3"/>
  <c r="S557" i="3"/>
  <c r="S1324" i="3"/>
  <c r="S878" i="3"/>
  <c r="S1166" i="3"/>
  <c r="S524" i="3"/>
  <c r="S701" i="3"/>
  <c r="S411" i="3"/>
  <c r="S634" i="3"/>
  <c r="S1680" i="3"/>
  <c r="S887" i="3"/>
  <c r="S2326" i="3"/>
  <c r="S1588" i="3"/>
  <c r="S2058" i="3"/>
  <c r="S325" i="3"/>
  <c r="S859" i="3"/>
  <c r="S1270" i="3"/>
  <c r="S1383" i="3"/>
  <c r="S1320" i="3"/>
  <c r="S1161" i="3"/>
  <c r="S924" i="3"/>
  <c r="S1867" i="3"/>
  <c r="S1525" i="3"/>
  <c r="S1878" i="3"/>
  <c r="S977" i="3"/>
  <c r="S1160" i="3"/>
  <c r="S1317" i="3"/>
  <c r="S2204" i="3"/>
  <c r="S1458" i="3"/>
  <c r="S624" i="3"/>
  <c r="S1527" i="3"/>
  <c r="S752" i="3"/>
  <c r="S1671" i="3"/>
  <c r="S1639" i="3"/>
  <c r="S1537" i="3"/>
  <c r="S1240" i="3"/>
  <c r="S1353" i="3"/>
  <c r="S2194" i="3"/>
  <c r="S1604" i="3"/>
  <c r="S2187" i="3"/>
  <c r="S2198" i="3"/>
  <c r="S1342" i="3"/>
  <c r="S2364" i="3"/>
  <c r="S2224" i="3"/>
  <c r="S2261" i="3"/>
  <c r="S2157" i="3"/>
  <c r="S1325" i="3"/>
  <c r="S1355" i="3"/>
  <c r="S1331" i="3"/>
  <c r="S1955" i="3"/>
  <c r="S1387" i="3"/>
  <c r="S618" i="3"/>
  <c r="S1659" i="3"/>
  <c r="S864" i="3"/>
  <c r="S2265" i="3"/>
  <c r="S1504" i="3"/>
  <c r="S1265" i="3"/>
  <c r="S2013" i="3"/>
  <c r="S1375" i="3"/>
  <c r="S1521" i="3"/>
  <c r="S1649" i="3"/>
  <c r="S1281" i="3"/>
  <c r="S1462" i="3"/>
  <c r="S1452" i="3"/>
  <c r="S1625" i="3"/>
  <c r="S1614" i="3"/>
  <c r="S929" i="3"/>
  <c r="S2197" i="3"/>
  <c r="S1323" i="3"/>
  <c r="S936" i="3"/>
  <c r="S938" i="3"/>
  <c r="S1451" i="3"/>
  <c r="S1282" i="3"/>
  <c r="S1254" i="3"/>
  <c r="S2052" i="3"/>
  <c r="S630" i="3"/>
  <c r="S489" i="3"/>
  <c r="S635" i="3"/>
  <c r="S832" i="3"/>
  <c r="S925" i="3"/>
  <c r="S957" i="3"/>
  <c r="S526" i="3"/>
  <c r="S502" i="3"/>
  <c r="S427" i="3"/>
  <c r="S1930" i="3"/>
  <c r="S2104" i="3"/>
  <c r="S1443" i="3"/>
  <c r="S2075" i="3"/>
  <c r="S1984" i="3"/>
  <c r="S2018" i="3"/>
  <c r="S2036" i="3"/>
  <c r="S1416" i="3"/>
  <c r="S2078" i="3"/>
  <c r="S1911" i="3"/>
  <c r="S1627" i="3"/>
  <c r="S1577" i="3"/>
  <c r="S941" i="3"/>
  <c r="S1278" i="3"/>
  <c r="S1731" i="3"/>
  <c r="S1730" i="3"/>
  <c r="S1952" i="3"/>
  <c r="S2297" i="3"/>
  <c r="S1876" i="3"/>
  <c r="S1417" i="3"/>
  <c r="S1897" i="3"/>
  <c r="S1142" i="3"/>
  <c r="S2071" i="3"/>
  <c r="S1611" i="3"/>
  <c r="S1585" i="3"/>
  <c r="S1479" i="3"/>
  <c r="S471" i="3"/>
  <c r="S604" i="3"/>
  <c r="S2114" i="3"/>
  <c r="S252" i="3"/>
  <c r="S436" i="3"/>
  <c r="S1444" i="3"/>
  <c r="S1997" i="3"/>
  <c r="S542" i="3"/>
  <c r="S490" i="3"/>
  <c r="S530" i="3"/>
  <c r="S424" i="3"/>
  <c r="S342" i="3"/>
  <c r="S1385" i="3"/>
  <c r="S573" i="3"/>
  <c r="S619" i="3"/>
  <c r="S494" i="3"/>
  <c r="S539" i="3"/>
  <c r="S533" i="3"/>
  <c r="S485" i="3"/>
  <c r="S156" i="3"/>
  <c r="S1859" i="3"/>
  <c r="S1044" i="3"/>
  <c r="S1587" i="3"/>
  <c r="S1267" i="3"/>
  <c r="S1264" i="3"/>
  <c r="S1237" i="3"/>
  <c r="S908" i="3"/>
  <c r="S1314" i="3"/>
  <c r="S1294" i="3"/>
  <c r="S1424" i="3"/>
  <c r="S2112" i="3"/>
  <c r="S1347" i="3"/>
  <c r="S939" i="3"/>
  <c r="S161" i="3"/>
  <c r="S1386" i="3"/>
  <c r="S972" i="3"/>
  <c r="S1302" i="3"/>
  <c r="S905" i="3"/>
  <c r="S1592" i="3"/>
  <c r="S1305" i="3"/>
  <c r="S1315" i="3"/>
  <c r="S1300" i="3"/>
  <c r="S912" i="3"/>
  <c r="S1441" i="3"/>
  <c r="S1553" i="3"/>
  <c r="S1339" i="3"/>
  <c r="S248" i="3"/>
  <c r="S1250" i="3"/>
  <c r="S1681" i="3"/>
  <c r="S692" i="3"/>
  <c r="S1594" i="3"/>
  <c r="S1677" i="3"/>
  <c r="S1318" i="3"/>
  <c r="S840" i="3"/>
  <c r="S1296" i="3"/>
  <c r="S1308" i="3"/>
  <c r="S495" i="3"/>
  <c r="S897" i="3"/>
  <c r="S629" i="3"/>
  <c r="S1337" i="3"/>
  <c r="S1572" i="3"/>
  <c r="S1463" i="3"/>
  <c r="S1640" i="3"/>
  <c r="S232" i="3"/>
  <c r="S1732" i="3"/>
  <c r="S505" i="3"/>
  <c r="S591" i="3"/>
  <c r="S2023" i="3"/>
  <c r="S1899" i="3"/>
  <c r="S866" i="3"/>
  <c r="S549" i="3"/>
  <c r="S1002" i="3"/>
  <c r="S890" i="3"/>
  <c r="S632" i="3"/>
  <c r="S1280" i="3"/>
  <c r="S468" i="3"/>
  <c r="S599" i="3"/>
  <c r="S1076" i="3"/>
  <c r="S443" i="3"/>
  <c r="S919" i="3"/>
  <c r="S1274" i="3"/>
  <c r="S981" i="3"/>
  <c r="S1167" i="3"/>
  <c r="S1269" i="3"/>
  <c r="S1332" i="3"/>
  <c r="S1268" i="3"/>
  <c r="S473" i="3"/>
  <c r="S428" i="3"/>
  <c r="S1371" i="3"/>
  <c r="S633" i="3"/>
  <c r="S576" i="3"/>
  <c r="S1333" i="3"/>
  <c r="S1921" i="3"/>
  <c r="S1559" i="3"/>
  <c r="S1285" i="3"/>
  <c r="S1338" i="3"/>
  <c r="S861" i="3"/>
  <c r="S907" i="3"/>
  <c r="S1615" i="3"/>
  <c r="S871" i="3"/>
  <c r="S877" i="3"/>
  <c r="S876" i="3"/>
  <c r="S1329" i="3"/>
  <c r="S1591" i="3"/>
  <c r="S1959" i="3"/>
  <c r="S2086" i="3"/>
  <c r="S1682" i="3"/>
  <c r="S1380" i="3"/>
  <c r="S1173" i="3"/>
  <c r="S1662" i="3"/>
  <c r="S1939" i="3"/>
  <c r="S541" i="3"/>
  <c r="S2290" i="3"/>
  <c r="S2028" i="3"/>
  <c r="S1284" i="3"/>
  <c r="S594" i="3"/>
  <c r="S1459" i="3"/>
  <c r="S1366" i="3"/>
  <c r="S1595" i="3"/>
  <c r="S880" i="3"/>
  <c r="S1893" i="3"/>
  <c r="S2054" i="3"/>
  <c r="S1407" i="3"/>
  <c r="S2446" i="3"/>
  <c r="S2037" i="3"/>
  <c r="S1947" i="3"/>
  <c r="S2070" i="3"/>
  <c r="S1584" i="3"/>
  <c r="S2012" i="3"/>
  <c r="S1951" i="3"/>
  <c r="S2116" i="3"/>
  <c r="S2316" i="3"/>
  <c r="S2260" i="3"/>
  <c r="S431" i="3"/>
  <c r="S1322" i="3"/>
  <c r="S514" i="3"/>
  <c r="S2095" i="3"/>
  <c r="S1292" i="3"/>
  <c r="S1440" i="3"/>
  <c r="S1395" i="3"/>
  <c r="S253" i="3"/>
  <c r="S1631" i="3"/>
  <c r="S1256" i="3"/>
  <c r="S1502" i="3"/>
  <c r="S55" i="3"/>
  <c r="S1874" i="3"/>
  <c r="S1293" i="3"/>
  <c r="S1669" i="3"/>
  <c r="S1686" i="3"/>
  <c r="S2225" i="3"/>
  <c r="S1297" i="3"/>
  <c r="S1561" i="3"/>
  <c r="S1670" i="3"/>
  <c r="S775" i="3"/>
  <c r="S1895" i="3"/>
  <c r="S860" i="3"/>
  <c r="S1560" i="3"/>
  <c r="S1519" i="3"/>
  <c r="S493" i="3"/>
  <c r="S510" i="3"/>
  <c r="S682" i="3"/>
  <c r="S1691" i="3"/>
  <c r="S520" i="3"/>
  <c r="S796" i="3"/>
  <c r="S1128" i="3"/>
  <c r="S1022" i="3"/>
  <c r="S1246" i="3"/>
  <c r="S1245" i="3"/>
  <c r="S532" i="3"/>
  <c r="S1035" i="3"/>
  <c r="S482" i="3"/>
  <c r="S2420" i="3"/>
  <c r="S1506" i="3"/>
  <c r="S1578" i="3"/>
  <c r="S1624" i="3"/>
  <c r="S1758" i="3"/>
  <c r="S2333" i="3"/>
  <c r="S1720" i="3"/>
  <c r="S1410" i="3"/>
  <c r="S1737" i="3"/>
  <c r="S1983" i="3"/>
  <c r="S2079" i="3"/>
  <c r="S1110" i="3"/>
  <c r="S1144" i="3"/>
  <c r="S1031" i="3"/>
  <c r="S1378" i="3"/>
  <c r="S1346" i="3"/>
  <c r="S336" i="3"/>
  <c r="S1903" i="3"/>
  <c r="S467" i="3"/>
  <c r="S2099" i="3"/>
  <c r="S1259" i="3"/>
  <c r="S2124" i="3"/>
  <c r="S1674" i="3"/>
  <c r="S1695" i="3"/>
  <c r="S891" i="3"/>
  <c r="S843" i="3"/>
  <c r="S823" i="3"/>
  <c r="S1336" i="3"/>
  <c r="S928" i="3"/>
  <c r="S1283" i="3"/>
  <c r="S2068" i="3"/>
  <c r="S932" i="3"/>
  <c r="S1586" i="3"/>
  <c r="S2242" i="3"/>
  <c r="S1244" i="3"/>
  <c r="S1238" i="3"/>
  <c r="S2345" i="3"/>
  <c r="S2428" i="3"/>
  <c r="S799" i="3"/>
  <c r="S508" i="3"/>
  <c r="S1568" i="3"/>
  <c r="S1372" i="3"/>
  <c r="S1590" i="3"/>
  <c r="S870" i="3"/>
  <c r="S1523" i="3"/>
  <c r="S1397" i="3"/>
  <c r="S1871" i="3"/>
  <c r="S1364" i="3"/>
  <c r="S1420" i="3"/>
  <c r="S1992" i="3"/>
  <c r="S1032" i="3"/>
  <c r="S1341" i="3"/>
  <c r="S1365" i="3"/>
  <c r="S2413" i="3"/>
  <c r="S1448" i="3"/>
  <c r="S815" i="3"/>
  <c r="S1301" i="3"/>
  <c r="S1354" i="3"/>
  <c r="S1515" i="3"/>
  <c r="S1242" i="3"/>
  <c r="S623" i="3"/>
  <c r="S1673" i="3"/>
  <c r="S433" i="3"/>
  <c r="S121" i="3"/>
  <c r="S718" i="3"/>
  <c r="S1391" i="3"/>
  <c r="S1437" i="3"/>
  <c r="S523" i="3"/>
  <c r="S102" i="3"/>
  <c r="S1362" i="3"/>
  <c r="S927" i="3"/>
  <c r="S1311" i="3"/>
  <c r="S898" i="3"/>
  <c r="S2221" i="3"/>
  <c r="S1340" i="3"/>
  <c r="S1112" i="3"/>
  <c r="S1263" i="3"/>
  <c r="S1562" i="3"/>
  <c r="S1258" i="3"/>
  <c r="S1943" i="3"/>
  <c r="S756" i="3"/>
  <c r="S739" i="3"/>
  <c r="S827" i="3"/>
  <c r="S822" i="3"/>
  <c r="S867" i="3"/>
  <c r="S695" i="3"/>
  <c r="S734" i="3"/>
  <c r="S885" i="3"/>
  <c r="S1426" i="3"/>
  <c r="S1408" i="3"/>
  <c r="S896" i="3"/>
  <c r="S825" i="3"/>
  <c r="S1370" i="3"/>
  <c r="S1381" i="3"/>
  <c r="S900" i="3"/>
  <c r="S472" i="3"/>
  <c r="S1460" i="3"/>
  <c r="S1295" i="3"/>
  <c r="S2102" i="3"/>
  <c r="S1857" i="3"/>
  <c r="S1266" i="3"/>
  <c r="S1685" i="3"/>
  <c r="S1546" i="3"/>
  <c r="S1960" i="3"/>
  <c r="S894" i="3"/>
  <c r="S1253" i="3"/>
  <c r="S626" i="3"/>
  <c r="S2115" i="3"/>
  <c r="S1011" i="3"/>
  <c r="S1438" i="3"/>
  <c r="S1580" i="3"/>
  <c r="S1411" i="3"/>
  <c r="S655" i="3"/>
  <c r="S1606" i="3"/>
  <c r="S1617" i="3"/>
  <c r="S1539" i="3"/>
  <c r="S531" i="3"/>
  <c r="S1526" i="3"/>
  <c r="S1613" i="3"/>
  <c r="S1593" i="3"/>
  <c r="S886" i="3"/>
  <c r="S1533" i="3"/>
  <c r="S1551" i="3"/>
  <c r="S2105" i="3"/>
  <c r="S1348" i="3"/>
  <c r="S617" i="3"/>
  <c r="S1514" i="3"/>
  <c r="S1394" i="3"/>
  <c r="S2877" i="3"/>
  <c r="S953" i="3"/>
  <c r="S3040" i="3"/>
  <c r="S3045" i="3"/>
  <c r="S3039" i="3"/>
  <c r="S3038" i="3"/>
  <c r="S1718" i="3"/>
  <c r="S1743" i="3"/>
  <c r="S1725" i="3"/>
  <c r="S1735" i="3"/>
  <c r="S2000" i="3"/>
  <c r="S1887" i="3"/>
  <c r="S1791" i="3"/>
  <c r="S1884" i="3"/>
  <c r="S2046" i="3"/>
  <c r="S2056" i="3"/>
  <c r="S280" i="3"/>
  <c r="S1825" i="3"/>
  <c r="S1980" i="3"/>
  <c r="S1917" i="3"/>
  <c r="S1785" i="3"/>
  <c r="S1829" i="3"/>
  <c r="S2032" i="3"/>
  <c r="S947" i="3"/>
  <c r="S39" i="3"/>
  <c r="S1484" i="3"/>
  <c r="S1483" i="3"/>
  <c r="S904" i="3"/>
  <c r="S3022" i="3"/>
  <c r="S1790" i="3"/>
  <c r="S1782" i="3"/>
  <c r="S1830" i="3"/>
  <c r="S1818" i="3"/>
  <c r="S1784" i="3"/>
  <c r="S1972" i="3"/>
  <c r="S155" i="3"/>
  <c r="S154" i="3"/>
  <c r="S167" i="3"/>
  <c r="S165" i="3"/>
  <c r="S178" i="3"/>
  <c r="S163" i="3"/>
  <c r="S826" i="3"/>
  <c r="S836" i="3"/>
  <c r="S517" i="3"/>
  <c r="S1232" i="3"/>
  <c r="S992" i="3"/>
  <c r="S2178" i="3"/>
  <c r="S95" i="3"/>
  <c r="S612" i="3"/>
  <c r="S622" i="3"/>
  <c r="S592" i="3"/>
  <c r="S625" i="3"/>
  <c r="S582" i="3"/>
  <c r="S272" i="3"/>
  <c r="S43" i="3"/>
  <c r="S525" i="3"/>
  <c r="S551" i="3"/>
  <c r="S547" i="3"/>
  <c r="S918" i="3"/>
  <c r="S2704" i="3"/>
  <c r="S2556" i="3"/>
  <c r="S2611" i="3"/>
  <c r="S2598" i="3"/>
  <c r="S2625" i="3"/>
  <c r="S2728" i="3"/>
  <c r="S1223" i="3"/>
  <c r="S461" i="3"/>
  <c r="S1062" i="3"/>
  <c r="S1219" i="3"/>
  <c r="S1171" i="3"/>
  <c r="S2306" i="3"/>
  <c r="S1714" i="3"/>
  <c r="S903" i="3"/>
  <c r="S879" i="3"/>
  <c r="S1488" i="3"/>
  <c r="S2118" i="3"/>
  <c r="S1675" i="3"/>
  <c r="S452" i="3"/>
  <c r="S419" i="3"/>
  <c r="S596" i="3"/>
  <c r="S82" i="3"/>
  <c r="S1536" i="3"/>
  <c r="S131" i="3"/>
  <c r="S855" i="3"/>
  <c r="S1349" i="3"/>
  <c r="S917" i="3"/>
  <c r="S1648" i="3"/>
  <c r="S1345" i="3"/>
  <c r="S2294" i="3"/>
  <c r="S1542" i="3"/>
  <c r="S2094" i="3"/>
  <c r="S1439" i="3"/>
  <c r="S20" i="3"/>
  <c r="S1918" i="3"/>
  <c r="S1950" i="3"/>
  <c r="S906" i="3"/>
  <c r="S1665" i="3"/>
  <c r="S2002" i="3"/>
  <c r="S1236" i="3"/>
  <c r="S1312" i="3"/>
  <c r="S607" i="3"/>
  <c r="S1196" i="3"/>
  <c r="S955" i="3"/>
  <c r="S1038" i="3"/>
  <c r="S87" i="3"/>
  <c r="S291" i="3"/>
  <c r="S236" i="3"/>
  <c r="S1138" i="3"/>
  <c r="S365" i="3"/>
  <c r="S45" i="3"/>
  <c r="S2011" i="3"/>
  <c r="S1530" i="3"/>
  <c r="S1013" i="3"/>
  <c r="S239" i="3"/>
  <c r="S2258" i="3"/>
  <c r="S979" i="3"/>
  <c r="S1012" i="3"/>
  <c r="S262" i="3"/>
  <c r="S324" i="3"/>
  <c r="S304" i="3"/>
  <c r="S1172" i="3"/>
  <c r="S2362" i="3"/>
  <c r="S1211" i="3"/>
  <c r="S1107" i="3"/>
  <c r="S1150" i="3"/>
  <c r="S2436" i="3"/>
  <c r="S2330" i="3"/>
  <c r="S1001" i="3"/>
  <c r="S1206" i="3"/>
  <c r="S2215" i="3"/>
  <c r="S141" i="3"/>
  <c r="S133" i="3"/>
  <c r="S139" i="3"/>
  <c r="S386" i="3"/>
  <c r="S299" i="3"/>
  <c r="S185" i="3"/>
  <c r="S1165" i="3"/>
  <c r="S2881" i="3"/>
  <c r="S1868" i="3"/>
  <c r="S1159" i="3"/>
  <c r="S503" i="3"/>
  <c r="S2289" i="3"/>
  <c r="S2891" i="3"/>
  <c r="S1087" i="3"/>
  <c r="S2864" i="3"/>
  <c r="S2357" i="3"/>
  <c r="S1095" i="3"/>
  <c r="S1134" i="3"/>
  <c r="S1145" i="3"/>
  <c r="S2259" i="3"/>
  <c r="S536" i="3"/>
  <c r="S1602" i="3"/>
  <c r="S1949" i="3"/>
  <c r="S1084" i="3"/>
  <c r="S967" i="3"/>
  <c r="S1235" i="3"/>
  <c r="S1158" i="3"/>
  <c r="S124" i="3"/>
  <c r="S2423" i="3"/>
  <c r="S444" i="3"/>
  <c r="S2904" i="3"/>
  <c r="S1164" i="3"/>
  <c r="S2399" i="3"/>
  <c r="S2393" i="3"/>
  <c r="S2390" i="3"/>
  <c r="S2160" i="3"/>
  <c r="S28" i="3"/>
  <c r="S273" i="3"/>
  <c r="S269" i="3"/>
  <c r="S382" i="3"/>
  <c r="S418" i="3"/>
  <c r="S423" i="3"/>
  <c r="S281" i="3"/>
  <c r="S1189" i="3"/>
  <c r="S2375" i="3"/>
  <c r="S2275" i="3"/>
  <c r="S2331" i="3"/>
  <c r="S1184" i="3"/>
  <c r="S1017" i="3"/>
  <c r="S2830" i="3"/>
  <c r="S1102" i="3"/>
  <c r="S1081" i="3"/>
  <c r="S847" i="3"/>
  <c r="S1178" i="3"/>
  <c r="S2163" i="3"/>
  <c r="S996" i="3"/>
  <c r="S2257" i="3"/>
  <c r="S2158" i="3"/>
  <c r="S2343" i="3"/>
  <c r="S145" i="3"/>
  <c r="S2341" i="3"/>
  <c r="S2351" i="3"/>
  <c r="S2154" i="3"/>
  <c r="S2883" i="3"/>
  <c r="S989" i="3"/>
  <c r="S441" i="3"/>
  <c r="S1156" i="3"/>
  <c r="S2303" i="3"/>
  <c r="S668" i="3"/>
  <c r="S725" i="3"/>
  <c r="S686" i="3"/>
  <c r="S684" i="3"/>
  <c r="S651" i="3"/>
  <c r="S693" i="3"/>
  <c r="S2324" i="3"/>
  <c r="S1177" i="3"/>
  <c r="S1180" i="3"/>
  <c r="S2340" i="3"/>
  <c r="S2434" i="3"/>
  <c r="S2169" i="3"/>
  <c r="S980" i="3"/>
  <c r="S1216" i="3"/>
  <c r="S2901" i="3"/>
  <c r="S1042" i="3"/>
  <c r="S2148" i="3"/>
  <c r="S2438" i="3"/>
  <c r="S2449" i="3"/>
  <c r="S2418" i="3"/>
  <c r="S289" i="3"/>
  <c r="S1059" i="3"/>
  <c r="S2337" i="3"/>
  <c r="S1212" i="3"/>
  <c r="S2872" i="3"/>
  <c r="S943" i="3"/>
  <c r="S1136" i="3"/>
  <c r="S1213" i="3"/>
  <c r="S2895" i="3"/>
  <c r="S2512" i="3"/>
  <c r="S2516" i="3"/>
  <c r="S2509" i="3"/>
  <c r="S2519" i="3"/>
  <c r="S2206" i="3"/>
  <c r="S2890" i="3"/>
  <c r="S1122" i="3"/>
  <c r="S2880" i="3"/>
  <c r="S2835" i="3"/>
  <c r="S2305" i="3"/>
  <c r="S1052" i="3"/>
  <c r="S1111" i="3"/>
  <c r="S1127" i="3"/>
  <c r="S2832" i="3"/>
  <c r="S2162" i="3"/>
  <c r="S2879" i="3"/>
  <c r="S2840" i="3"/>
  <c r="S2862" i="3"/>
  <c r="S2250" i="3"/>
  <c r="S2231" i="3"/>
  <c r="S2834" i="3"/>
  <c r="S2898" i="3"/>
  <c r="S2897" i="3"/>
  <c r="S2860" i="3"/>
  <c r="S2368" i="3"/>
  <c r="S1009" i="3"/>
  <c r="S1037" i="3"/>
  <c r="S2273" i="3"/>
  <c r="S2156" i="3"/>
  <c r="S2873" i="3"/>
  <c r="S2856" i="3"/>
  <c r="S2887" i="3"/>
  <c r="S2869" i="3"/>
  <c r="S1193" i="3"/>
  <c r="S2352" i="3"/>
  <c r="S987" i="3"/>
  <c r="S2248" i="3"/>
  <c r="S3026" i="3"/>
  <c r="S3029" i="3"/>
  <c r="S3027" i="3"/>
  <c r="S3035" i="3"/>
  <c r="S3034" i="3"/>
  <c r="S3033" i="3"/>
  <c r="S3030" i="3"/>
  <c r="S2321" i="3"/>
  <c r="S2595" i="3"/>
  <c r="S2594" i="3"/>
  <c r="S2614" i="3"/>
  <c r="S2703" i="3"/>
  <c r="S2751" i="3"/>
  <c r="S2627" i="3"/>
  <c r="S2827" i="3"/>
  <c r="S2992" i="3"/>
  <c r="S2987" i="3"/>
  <c r="S3010" i="3"/>
  <c r="S2997" i="3"/>
  <c r="S2954" i="3"/>
  <c r="S2995" i="3"/>
  <c r="S2317" i="3"/>
  <c r="S2501" i="3"/>
  <c r="S2480" i="3"/>
  <c r="S2481" i="3"/>
  <c r="S2497" i="3"/>
  <c r="S2141" i="3"/>
  <c r="S1199" i="3"/>
  <c r="S988" i="3"/>
  <c r="S2312" i="3"/>
  <c r="S998" i="3"/>
  <c r="S1474" i="3"/>
  <c r="S1717" i="3"/>
  <c r="S1719" i="3"/>
  <c r="S2899" i="3"/>
  <c r="S2123" i="3"/>
  <c r="S2239" i="3"/>
  <c r="S1124" i="3"/>
  <c r="S2228" i="3"/>
  <c r="S2407" i="3"/>
  <c r="S2322" i="3"/>
  <c r="S2277" i="3"/>
  <c r="S2336" i="3"/>
  <c r="S2829" i="3"/>
  <c r="S2244" i="3"/>
  <c r="S3023" i="3"/>
  <c r="S2308" i="3"/>
  <c r="S2870" i="3"/>
  <c r="S2304" i="3"/>
  <c r="S2844" i="3"/>
  <c r="S2247" i="3"/>
  <c r="S1201" i="3"/>
  <c r="S2833" i="3"/>
  <c r="S2339" i="3"/>
  <c r="S2230" i="3"/>
  <c r="S2185" i="3"/>
  <c r="S2155" i="3"/>
  <c r="S2210" i="3"/>
  <c r="S975" i="3"/>
  <c r="S2271" i="3"/>
  <c r="S1143" i="3"/>
  <c r="S1028" i="3"/>
  <c r="S982" i="3"/>
  <c r="S2365" i="3"/>
  <c r="S1053" i="3"/>
  <c r="S2861" i="3"/>
  <c r="S2876" i="3"/>
  <c r="S2372" i="3"/>
  <c r="S2287" i="3"/>
  <c r="S2335" i="3"/>
  <c r="S1185" i="3"/>
  <c r="S2135" i="3"/>
  <c r="S1141" i="3"/>
  <c r="S2253" i="3"/>
  <c r="S2188" i="3"/>
  <c r="S2875" i="3"/>
  <c r="S1025" i="3"/>
  <c r="S1129" i="3"/>
  <c r="S2281" i="3"/>
  <c r="S1187" i="3"/>
  <c r="S984" i="3"/>
  <c r="S2233" i="3"/>
  <c r="S2885" i="3"/>
  <c r="S2868" i="3"/>
  <c r="S2338" i="3"/>
  <c r="S2344" i="3"/>
  <c r="S2296" i="3"/>
  <c r="S2359" i="3"/>
  <c r="S1218" i="3"/>
  <c r="S2272" i="3"/>
  <c r="S1200" i="3"/>
  <c r="S2346" i="3"/>
  <c r="S2888" i="3"/>
  <c r="S1000" i="3"/>
  <c r="S2313" i="3"/>
  <c r="S2843" i="3"/>
  <c r="S1699" i="3"/>
  <c r="S229" i="3"/>
  <c r="S213" i="3"/>
  <c r="S240" i="3"/>
  <c r="S215" i="3"/>
  <c r="S224" i="3"/>
  <c r="S235" i="3"/>
  <c r="S1835" i="3"/>
  <c r="S1882" i="3"/>
  <c r="S1786" i="3"/>
  <c r="S1789" i="3"/>
  <c r="S1842" i="3"/>
  <c r="S1916" i="3"/>
  <c r="S1427" i="3"/>
  <c r="S1118" i="3"/>
  <c r="S2412" i="3"/>
  <c r="S2921" i="3"/>
  <c r="S2610" i="3"/>
  <c r="S2238" i="3"/>
  <c r="S2282" i="3"/>
  <c r="S2213" i="3"/>
  <c r="S2147" i="3"/>
  <c r="S2411" i="3"/>
  <c r="S2403" i="3"/>
  <c r="S2826" i="3"/>
  <c r="S2855" i="3"/>
  <c r="S2363" i="3"/>
  <c r="S2347" i="3"/>
  <c r="S1045" i="3"/>
  <c r="S1054" i="3"/>
  <c r="S1088" i="3"/>
  <c r="S1697" i="3"/>
  <c r="S1197" i="3"/>
  <c r="S2867" i="3"/>
  <c r="S3024" i="3"/>
  <c r="S1077" i="3"/>
  <c r="S2202" i="3"/>
  <c r="S2896" i="3"/>
  <c r="S2320" i="3"/>
  <c r="S1036" i="3"/>
  <c r="S1188" i="3"/>
  <c r="S2849" i="3"/>
  <c r="S2159" i="3"/>
  <c r="S944" i="3"/>
  <c r="S2892" i="3"/>
  <c r="S2837" i="3"/>
  <c r="S2851" i="3"/>
  <c r="S2193" i="3"/>
  <c r="S2256" i="3"/>
  <c r="S2839" i="3"/>
  <c r="S2902" i="3"/>
  <c r="S2196" i="3"/>
  <c r="S1049" i="3"/>
  <c r="S2836" i="3"/>
  <c r="S993" i="3"/>
  <c r="S1057" i="3"/>
  <c r="S2905" i="3"/>
  <c r="S1007" i="3"/>
  <c r="S2866" i="3"/>
  <c r="S1066" i="3"/>
  <c r="S2886" i="3"/>
  <c r="S2859" i="3"/>
  <c r="S2374" i="3"/>
  <c r="S1234" i="3"/>
  <c r="S1485" i="3"/>
  <c r="S2848" i="3"/>
  <c r="S1115" i="3"/>
  <c r="S2863" i="3"/>
  <c r="S2235" i="3"/>
  <c r="S2236" i="3"/>
  <c r="S1051" i="3"/>
  <c r="S2170" i="3"/>
  <c r="S1181" i="3"/>
  <c r="S2301" i="3"/>
  <c r="S990" i="3"/>
  <c r="S1064" i="3"/>
  <c r="S2353" i="3"/>
  <c r="S2176" i="3"/>
  <c r="S2267" i="3"/>
  <c r="S1215" i="3"/>
  <c r="S2240" i="3"/>
  <c r="S2323" i="3"/>
  <c r="S1056" i="3"/>
  <c r="S1204" i="3"/>
  <c r="S2283" i="3"/>
  <c r="S1176" i="3"/>
  <c r="S1039" i="3"/>
  <c r="S1098" i="3"/>
  <c r="S2376" i="3"/>
  <c r="S1222" i="3"/>
  <c r="S2319" i="3"/>
  <c r="S1065" i="3"/>
  <c r="S1214" i="3"/>
  <c r="S958" i="3"/>
  <c r="S1014" i="3"/>
  <c r="S999" i="3"/>
  <c r="S1168" i="3"/>
  <c r="S2171" i="3"/>
  <c r="S1041" i="3"/>
  <c r="S1109" i="3"/>
  <c r="S2310" i="3"/>
  <c r="S1029" i="3"/>
  <c r="S2232" i="3"/>
  <c r="S1162" i="3"/>
  <c r="S1003" i="3"/>
  <c r="S2177" i="3"/>
  <c r="S2186" i="3"/>
  <c r="S2227" i="3"/>
  <c r="S1130" i="3"/>
  <c r="S2831" i="3"/>
  <c r="S2229" i="3"/>
  <c r="S2251" i="3"/>
  <c r="S2857" i="3"/>
  <c r="S1093" i="3"/>
  <c r="S2174" i="3"/>
  <c r="S801" i="3"/>
  <c r="S776" i="3"/>
  <c r="S830" i="3"/>
  <c r="S751" i="3"/>
  <c r="S849" i="3"/>
  <c r="S3025" i="3"/>
  <c r="S2874" i="3"/>
  <c r="S2853" i="3"/>
  <c r="S2823" i="3"/>
  <c r="S2752" i="3"/>
  <c r="S1126" i="3"/>
  <c r="S91" i="3"/>
  <c r="S1040" i="3"/>
  <c r="S2270" i="3"/>
  <c r="S2358" i="3"/>
  <c r="S2254" i="3"/>
  <c r="S1016" i="3"/>
  <c r="S1221" i="3"/>
  <c r="S1151" i="3"/>
  <c r="S1478" i="3"/>
  <c r="S2334" i="3"/>
  <c r="S2293" i="3"/>
  <c r="S1083" i="3"/>
  <c r="S1147" i="3"/>
  <c r="S2360" i="3"/>
  <c r="S2195" i="3"/>
  <c r="S2325" i="3"/>
  <c r="S1116" i="3"/>
  <c r="S1209" i="3"/>
  <c r="S1079" i="3"/>
  <c r="S2212" i="3"/>
  <c r="S2279" i="3"/>
  <c r="S2884" i="3"/>
  <c r="S1020" i="3"/>
  <c r="S2348" i="3"/>
  <c r="S2493" i="3"/>
  <c r="S2499" i="3"/>
  <c r="S2494" i="3"/>
  <c r="S2488" i="3"/>
  <c r="S2173" i="3"/>
  <c r="S2939" i="3"/>
  <c r="S2935" i="3"/>
  <c r="S2933" i="3"/>
  <c r="S2942" i="3"/>
  <c r="S2936" i="3"/>
  <c r="S2483" i="3"/>
  <c r="S2491" i="3"/>
  <c r="S2223" i="3"/>
  <c r="S2190" i="3"/>
  <c r="S2266" i="3"/>
  <c r="S2318" i="3"/>
  <c r="S2710" i="3"/>
  <c r="S2632" i="3"/>
  <c r="S2604" i="3"/>
  <c r="S2693" i="3"/>
  <c r="S2642" i="3"/>
  <c r="S2630" i="3"/>
  <c r="S2825" i="3"/>
  <c r="S2142" i="3"/>
  <c r="S2401" i="3"/>
  <c r="S2144" i="3"/>
  <c r="S2381" i="3"/>
  <c r="S1494" i="3"/>
  <c r="S2219" i="3"/>
  <c r="S1030" i="3"/>
  <c r="S1704" i="3"/>
  <c r="S2183" i="3"/>
  <c r="S2371" i="3"/>
  <c r="S1121" i="3"/>
  <c r="S1226" i="3"/>
  <c r="S2203" i="3"/>
  <c r="S2416" i="3"/>
  <c r="S2426" i="3"/>
  <c r="S2433" i="3"/>
  <c r="S2437" i="3"/>
  <c r="S2983" i="3"/>
  <c r="S3000" i="3"/>
  <c r="S3002" i="3"/>
  <c r="S2964" i="3"/>
  <c r="S2969" i="3"/>
  <c r="S2976" i="3"/>
  <c r="S2878" i="3"/>
  <c r="S1472" i="3"/>
  <c r="S2299" i="3"/>
  <c r="S2370" i="3"/>
  <c r="S2445" i="3"/>
  <c r="S2470" i="3"/>
  <c r="S2463" i="3"/>
  <c r="S2218" i="3"/>
  <c r="S2767" i="3"/>
  <c r="S2593" i="3"/>
  <c r="S2760" i="3"/>
  <c r="S2550" i="3"/>
  <c r="S2566" i="3"/>
  <c r="S2732" i="3"/>
  <c r="S1105" i="3"/>
  <c r="S2300" i="3"/>
  <c r="S2415" i="3"/>
  <c r="S2913" i="3"/>
  <c r="S1019" i="3"/>
  <c r="S2906" i="3"/>
  <c r="S2928" i="3"/>
  <c r="S2927" i="3"/>
  <c r="S2923" i="3"/>
  <c r="S2926" i="3"/>
  <c r="S2414" i="3"/>
  <c r="S2405" i="3"/>
  <c r="S2676" i="3"/>
  <c r="S568" i="3"/>
  <c r="S2514" i="3"/>
  <c r="S1493" i="3"/>
  <c r="S2842" i="3"/>
  <c r="S1073" i="3"/>
  <c r="S2377" i="3"/>
  <c r="S2350" i="3"/>
  <c r="S1133" i="3"/>
  <c r="S1195" i="3"/>
  <c r="S971" i="3"/>
  <c r="S2388" i="3"/>
  <c r="S3028" i="3"/>
  <c r="S2394" i="3"/>
  <c r="S2385" i="3"/>
  <c r="S2369" i="3"/>
  <c r="S960" i="3"/>
  <c r="S1113" i="3"/>
  <c r="S2161" i="3"/>
  <c r="S2750" i="3"/>
  <c r="S2559" i="3"/>
  <c r="S2591" i="3"/>
  <c r="S2654" i="3"/>
  <c r="S2588" i="3"/>
  <c r="S2545" i="3"/>
  <c r="S2893" i="3"/>
  <c r="S1846" i="3"/>
  <c r="S1941" i="3"/>
  <c r="S2060" i="3"/>
  <c r="S1851" i="3"/>
  <c r="S1839" i="3"/>
  <c r="S1848" i="3"/>
  <c r="S2384" i="3"/>
  <c r="S2687" i="3"/>
  <c r="S2548" i="3"/>
  <c r="S2766" i="3"/>
  <c r="S2590" i="3"/>
  <c r="S2631" i="3"/>
  <c r="S2661" i="3"/>
  <c r="S2180" i="3"/>
  <c r="S2435" i="3"/>
  <c r="S2738" i="3"/>
  <c r="S2624" i="3"/>
  <c r="S2575" i="3"/>
  <c r="S2651" i="3"/>
  <c r="S2773" i="3"/>
  <c r="S2603" i="3"/>
  <c r="S2383" i="3"/>
  <c r="S997" i="3"/>
  <c r="S2968" i="3"/>
  <c r="S2967" i="3"/>
  <c r="S2946" i="3"/>
  <c r="S2953" i="3"/>
  <c r="S2957" i="3"/>
  <c r="S2973" i="3"/>
  <c r="S1698" i="3"/>
  <c r="S2907" i="3"/>
  <c r="S2962" i="3"/>
  <c r="S2956" i="3"/>
  <c r="S2960" i="3"/>
  <c r="S2945" i="3"/>
  <c r="S2988" i="3"/>
  <c r="S2955" i="3"/>
  <c r="S2961" i="3"/>
  <c r="S2966" i="3"/>
  <c r="S2950" i="3"/>
  <c r="S2944" i="3"/>
  <c r="S2949" i="3"/>
  <c r="S2991" i="3"/>
  <c r="S2469" i="3"/>
  <c r="S2447" i="3"/>
  <c r="S2475" i="3"/>
  <c r="S2453" i="3"/>
  <c r="S2473" i="3"/>
  <c r="S2460" i="3"/>
  <c r="S2476" i="3"/>
  <c r="S2450" i="3"/>
  <c r="S2311" i="3"/>
  <c r="S962" i="3"/>
  <c r="S2389" i="3"/>
  <c r="S2386" i="3"/>
  <c r="S2431" i="3"/>
  <c r="S2417" i="3"/>
  <c r="S2441" i="3"/>
  <c r="S2838" i="3"/>
  <c r="S2302" i="3"/>
  <c r="S2643" i="3"/>
  <c r="S2565" i="3"/>
  <c r="S2729" i="3"/>
  <c r="S2615" i="3"/>
  <c r="S2777" i="3"/>
  <c r="S2587" i="3"/>
  <c r="S2495" i="3"/>
  <c r="S2503" i="3"/>
  <c r="S2502" i="3"/>
  <c r="S2484" i="3"/>
  <c r="S2472" i="3"/>
  <c r="S2479" i="3"/>
  <c r="S2682" i="3"/>
  <c r="S2667" i="3"/>
  <c r="S2555" i="3"/>
  <c r="S2574" i="3"/>
  <c r="S2735" i="3"/>
  <c r="S2717" i="3"/>
  <c r="S1457" i="3"/>
  <c r="S2382" i="3"/>
  <c r="S1205" i="3"/>
  <c r="S1787" i="3"/>
  <c r="S2332" i="3"/>
  <c r="S2274" i="3"/>
  <c r="S2327" i="3"/>
  <c r="S2379" i="3"/>
  <c r="S2143" i="3"/>
  <c r="S2520" i="3"/>
  <c r="S2534" i="3"/>
  <c r="S2542" i="3"/>
  <c r="S2515" i="3"/>
  <c r="S2535" i="3"/>
  <c r="S2938" i="3"/>
  <c r="S2941" i="3"/>
  <c r="S2937" i="3"/>
  <c r="S2934" i="3"/>
  <c r="S2940" i="3"/>
  <c r="S2468" i="3"/>
  <c r="S2432" i="3"/>
  <c r="S2852" i="3"/>
  <c r="S2695" i="3"/>
  <c r="S2295" i="3"/>
  <c r="S2269" i="3"/>
  <c r="S2932" i="3"/>
  <c r="S2931" i="3"/>
  <c r="S2930" i="3"/>
  <c r="S945" i="3"/>
  <c r="S2486" i="3"/>
  <c r="S2492" i="3"/>
  <c r="S2528" i="3"/>
  <c r="S2522" i="3"/>
  <c r="S2538" i="3"/>
  <c r="S2533" i="3"/>
  <c r="S2521" i="3"/>
  <c r="S2392" i="3"/>
  <c r="S2467" i="3"/>
  <c r="S2454" i="3"/>
  <c r="S2440" i="3"/>
  <c r="S2725" i="3"/>
  <c r="S2745" i="3"/>
  <c r="S2589" i="3"/>
  <c r="S2686" i="3"/>
  <c r="S2721" i="3"/>
  <c r="S2628" i="3"/>
  <c r="S2908" i="3"/>
  <c r="S2910" i="3"/>
  <c r="S2909" i="3"/>
  <c r="S1069" i="3"/>
  <c r="S1154" i="3"/>
  <c r="S2824" i="3"/>
  <c r="S2911" i="3"/>
  <c r="S2149" i="3"/>
  <c r="S2151" i="3"/>
  <c r="S3032" i="3"/>
  <c r="S3031" i="3"/>
  <c r="S1153" i="3"/>
  <c r="S1705" i="3"/>
  <c r="S2506" i="3"/>
  <c r="S2508" i="3"/>
  <c r="S2507" i="3"/>
  <c r="S2524" i="3"/>
  <c r="S2536" i="3"/>
  <c r="S2474" i="3"/>
  <c r="S2462" i="3"/>
  <c r="S1091" i="3"/>
  <c r="S1043" i="3"/>
  <c r="S1090" i="3"/>
  <c r="S1048" i="3"/>
  <c r="S978" i="3"/>
  <c r="S2451" i="3"/>
  <c r="S2461" i="3"/>
  <c r="S2471" i="3"/>
  <c r="S2448" i="3"/>
  <c r="S1700" i="3"/>
  <c r="S367" i="3"/>
  <c r="S2137" i="3"/>
  <c r="S2917" i="3"/>
  <c r="S2925" i="3"/>
  <c r="S2924" i="3"/>
  <c r="S2929" i="3"/>
  <c r="S2284" i="3"/>
  <c r="S2914" i="3"/>
  <c r="S2912" i="3"/>
  <c r="S2918" i="3"/>
  <c r="S1101" i="3"/>
  <c r="S1074" i="3"/>
  <c r="S2500" i="3"/>
  <c r="S959" i="3"/>
  <c r="S2733" i="3"/>
  <c r="S2602" i="3"/>
  <c r="S2749" i="3"/>
  <c r="S2636" i="3"/>
  <c r="S2582" i="3"/>
  <c r="S2597" i="3"/>
  <c r="S2391" i="3"/>
  <c r="S2543" i="3"/>
  <c r="S2530" i="3"/>
  <c r="S2540" i="3"/>
  <c r="S2539" i="3"/>
  <c r="S2518" i="3"/>
  <c r="S1713" i="3"/>
  <c r="S1663" i="3"/>
  <c r="S1706" i="3"/>
  <c r="S2634" i="3"/>
  <c r="S2579" i="3"/>
  <c r="S2563" i="3"/>
  <c r="S2585" i="3"/>
  <c r="S2629" i="3"/>
  <c r="S2551" i="3"/>
  <c r="S2489" i="3"/>
  <c r="S2485" i="3"/>
  <c r="S2505" i="3"/>
  <c r="S2504" i="3"/>
  <c r="S2894" i="3"/>
  <c r="S2498" i="3"/>
  <c r="S2496" i="3"/>
  <c r="S2367" i="3"/>
  <c r="S1469" i="3"/>
  <c r="S1490" i="3"/>
  <c r="S2396" i="3"/>
  <c r="S2243" i="3"/>
  <c r="S2205" i="3"/>
  <c r="S2845" i="3"/>
  <c r="S2255" i="3"/>
  <c r="S2165" i="3"/>
  <c r="S2558" i="3"/>
  <c r="S2724" i="3"/>
  <c r="S2547" i="3"/>
  <c r="S2641" i="3"/>
  <c r="S2637" i="3"/>
  <c r="S2570" i="3"/>
  <c r="S2400" i="3"/>
  <c r="S2404" i="3"/>
  <c r="S2402" i="3"/>
  <c r="S2395" i="3"/>
  <c r="S1480" i="3"/>
  <c r="S1004" i="3"/>
  <c r="S1005" i="3"/>
  <c r="S2315" i="3"/>
  <c r="S2858" i="3"/>
  <c r="S1046" i="3"/>
  <c r="S1481" i="3"/>
  <c r="S2673" i="3"/>
  <c r="S2696" i="3"/>
  <c r="S2601" i="3"/>
  <c r="S2609" i="3"/>
  <c r="S2613" i="3"/>
  <c r="S2564" i="3"/>
  <c r="S1096" i="3"/>
  <c r="S2387" i="3"/>
  <c r="S1146" i="3"/>
  <c r="S2889" i="3"/>
  <c r="S1114" i="3"/>
  <c r="S1482" i="3"/>
  <c r="S2982" i="3"/>
  <c r="S1157" i="3"/>
  <c r="S2552" i="3"/>
  <c r="S2737" i="3"/>
  <c r="S2706" i="3"/>
  <c r="S2770" i="3"/>
  <c r="S2618" i="3"/>
  <c r="S2635" i="3"/>
  <c r="S2776" i="3"/>
  <c r="S2759" i="3"/>
  <c r="S2727" i="3"/>
  <c r="S2701" i="3"/>
  <c r="S2553" i="3"/>
  <c r="S2660" i="3"/>
  <c r="S1492" i="3"/>
  <c r="S1456" i="3"/>
  <c r="S2916" i="3"/>
  <c r="S2882" i="3"/>
  <c r="S2854" i="3"/>
  <c r="S1711" i="3"/>
  <c r="S2841" i="3"/>
  <c r="S1765" i="3"/>
  <c r="S1015" i="3"/>
  <c r="S994" i="3"/>
  <c r="S1072" i="3"/>
  <c r="S1021" i="3"/>
  <c r="S1186" i="3"/>
  <c r="S1080" i="3"/>
  <c r="S1152" i="3"/>
  <c r="S1125" i="3"/>
  <c r="S1023" i="3"/>
  <c r="S1063" i="3"/>
  <c r="S2207" i="3"/>
  <c r="S1198" i="3"/>
  <c r="S964" i="3"/>
  <c r="S2329" i="3"/>
  <c r="S2606" i="3"/>
  <c r="S2561" i="3"/>
  <c r="S2748" i="3"/>
  <c r="S2663" i="3"/>
  <c r="S2782" i="3"/>
  <c r="S2573" i="3"/>
  <c r="S2865" i="3"/>
  <c r="S2268" i="3"/>
  <c r="S995" i="3"/>
  <c r="S1491" i="3"/>
  <c r="S1131" i="3"/>
  <c r="S2455" i="3"/>
  <c r="S2439" i="3"/>
  <c r="S2586" i="3"/>
  <c r="S2623" i="3"/>
  <c r="S2580" i="3"/>
  <c r="S2569" i="3"/>
  <c r="S2718" i="3"/>
  <c r="S2655" i="3"/>
  <c r="S1094" i="3"/>
  <c r="S2373" i="3"/>
  <c r="S1220" i="3"/>
  <c r="S2191" i="3"/>
  <c r="S1229" i="3"/>
  <c r="S2140" i="3"/>
  <c r="S2511" i="3"/>
  <c r="S1061" i="3"/>
  <c r="S1207" i="3"/>
  <c r="S2292" i="3"/>
  <c r="S2354" i="3"/>
  <c r="S1554" i="3"/>
  <c r="S1496" i="3"/>
  <c r="S1489" i="3"/>
  <c r="S1486" i="3"/>
  <c r="S2771" i="3"/>
  <c r="S2616" i="3"/>
  <c r="S2549" i="3"/>
  <c r="S2742" i="3"/>
  <c r="S2633" i="3"/>
  <c r="S2557" i="3"/>
  <c r="S2903" i="3"/>
  <c r="S2847" i="3"/>
  <c r="S2138" i="3"/>
  <c r="S2249" i="3"/>
  <c r="S2747" i="3"/>
  <c r="S2662" i="3"/>
  <c r="S2647" i="3"/>
  <c r="S2666" i="3"/>
  <c r="S2690" i="3"/>
  <c r="S2546" i="3"/>
  <c r="S2452" i="3"/>
  <c r="S2459" i="3"/>
  <c r="S2465" i="3"/>
  <c r="S2422" i="3"/>
  <c r="S2425" i="3"/>
  <c r="S2424" i="3"/>
  <c r="S2711" i="3"/>
  <c r="S2577" i="3"/>
  <c r="S2683" i="3"/>
  <c r="S2769" i="3"/>
  <c r="S2568" i="3"/>
  <c r="S2581" i="3"/>
  <c r="S1806" i="3"/>
  <c r="S1466" i="3"/>
  <c r="S1010" i="3"/>
  <c r="S1477" i="3"/>
  <c r="S2846" i="3"/>
  <c r="S2920" i="3"/>
  <c r="S1194" i="3"/>
  <c r="S1060" i="3"/>
  <c r="S2702" i="3"/>
  <c r="S2554" i="3"/>
  <c r="S2622" i="3"/>
  <c r="S2619" i="3"/>
  <c r="S2692" i="3"/>
  <c r="S2772" i="3"/>
  <c r="S2288" i="3"/>
  <c r="S2700" i="3"/>
  <c r="S2583" i="3"/>
  <c r="S2644" i="3"/>
  <c r="S2607" i="3"/>
  <c r="S2784" i="3"/>
  <c r="S2608" i="3"/>
  <c r="S1231" i="3"/>
  <c r="S2850" i="3"/>
  <c r="S2167" i="3"/>
  <c r="S2731" i="3"/>
  <c r="S2576" i="3"/>
  <c r="S2621" i="3"/>
  <c r="S2680" i="3"/>
  <c r="S2592" i="3"/>
  <c r="S2596" i="3"/>
  <c r="S2922" i="3"/>
  <c r="S2919" i="3"/>
  <c r="S2900" i="3"/>
  <c r="S2915" i="3"/>
  <c r="S1183" i="3"/>
  <c r="S968" i="3"/>
  <c r="S969" i="3"/>
  <c r="S1174" i="3"/>
  <c r="S2410" i="3"/>
  <c r="S1070" i="3"/>
  <c r="S2150" i="3"/>
  <c r="S2211" i="3"/>
  <c r="S2871" i="3"/>
  <c r="S1495" i="3"/>
  <c r="S2398" i="3"/>
  <c r="S2397" i="3"/>
  <c r="S2328" i="3"/>
  <c r="S2482" i="3"/>
  <c r="S2477" i="3"/>
  <c r="S2487" i="3"/>
  <c r="S1078" i="3"/>
  <c r="S1470" i="3"/>
  <c r="S2532" i="3"/>
  <c r="S2513" i="3"/>
  <c r="S2537" i="3"/>
  <c r="S2510" i="3"/>
  <c r="S2529" i="3"/>
  <c r="S1089" i="3"/>
  <c r="S1170" i="3"/>
  <c r="S2567" i="3"/>
  <c r="S2638" i="3"/>
  <c r="S2681" i="3"/>
  <c r="S2572" i="3"/>
  <c r="S2653" i="3"/>
  <c r="S2571" i="3"/>
  <c r="S2366" i="3"/>
  <c r="S1192" i="3"/>
  <c r="S2127" i="3"/>
  <c r="S2406" i="3"/>
  <c r="S1224" i="3"/>
  <c r="S1476" i="3"/>
  <c r="S3044" i="3"/>
  <c r="S3037" i="3"/>
  <c r="S3043" i="3"/>
  <c r="S3042" i="3"/>
  <c r="S3041" i="3"/>
  <c r="S3036" i="3"/>
  <c r="S2600" i="3"/>
  <c r="S2694" i="3"/>
  <c r="S2672" i="3"/>
  <c r="S2578" i="3"/>
  <c r="S2669" i="3"/>
  <c r="S2740" i="3"/>
  <c r="S300" i="3"/>
  <c r="S361" i="3"/>
  <c r="S385" i="3"/>
  <c r="S334" i="3"/>
  <c r="S318" i="3"/>
  <c r="S19" i="3"/>
  <c r="S18" i="3"/>
  <c r="S17" i="3"/>
  <c r="S16" i="3"/>
  <c r="S15" i="3"/>
  <c r="S315" i="3"/>
  <c r="S38" i="3"/>
  <c r="S332" i="3"/>
  <c r="S107" i="3"/>
  <c r="S381" i="3"/>
  <c r="S286" i="3"/>
  <c r="S372" i="3"/>
  <c r="S369" i="3"/>
  <c r="S1431" i="3"/>
  <c r="S1468" i="3"/>
  <c r="S106" i="3"/>
  <c r="S328" i="3"/>
  <c r="S2053" i="3"/>
  <c r="S1872" i="3"/>
  <c r="S2015" i="3"/>
  <c r="S1769" i="3"/>
  <c r="S1879" i="3"/>
  <c r="S1774" i="3"/>
  <c r="S1402" i="3"/>
  <c r="S1434" i="3"/>
  <c r="S1432" i="3"/>
  <c r="S653" i="3"/>
  <c r="S659" i="3"/>
  <c r="S654" i="3"/>
  <c r="S797" i="3"/>
  <c r="S727" i="3"/>
  <c r="S645" i="3"/>
  <c r="S1760" i="3"/>
  <c r="S1749" i="3"/>
  <c r="S1793" i="3"/>
  <c r="S1746" i="3"/>
  <c r="S1756" i="3"/>
  <c r="S1621" i="3"/>
  <c r="S1703" i="3"/>
  <c r="S1676" i="3"/>
  <c r="S1622" i="3"/>
  <c r="S1644" i="3"/>
  <c r="S1726" i="3"/>
  <c r="S1722" i="3"/>
  <c r="S1757" i="3"/>
  <c r="S1754" i="3"/>
  <c r="S2004" i="3"/>
  <c r="S1998" i="3"/>
  <c r="S1821" i="3"/>
  <c r="S1945" i="3"/>
  <c r="S1923" i="3"/>
  <c r="S1778" i="3"/>
  <c r="S330" i="3"/>
  <c r="S422" i="3"/>
  <c r="S792" i="3"/>
  <c r="S664" i="3"/>
  <c r="S681" i="3"/>
  <c r="S677" i="3"/>
  <c r="S738" i="3"/>
  <c r="S644" i="3"/>
  <c r="S1108" i="3"/>
  <c r="S260" i="3"/>
  <c r="S261" i="3"/>
  <c r="S869" i="3"/>
  <c r="S1780" i="3"/>
  <c r="S1926" i="3"/>
  <c r="S1823" i="3"/>
  <c r="S1813" i="3"/>
  <c r="S1864" i="3"/>
  <c r="S1958" i="3"/>
  <c r="S204" i="3"/>
  <c r="S1869" i="3"/>
  <c r="S1701" i="3"/>
  <c r="S216" i="3"/>
  <c r="S346" i="3"/>
  <c r="S1771" i="3"/>
  <c r="S1661" i="3"/>
  <c r="S206" i="3"/>
  <c r="S1824" i="3"/>
  <c r="S446" i="3"/>
  <c r="S205" i="3"/>
  <c r="S1828" i="3"/>
  <c r="S219" i="3"/>
  <c r="S1968" i="3"/>
  <c r="S1664" i="3"/>
  <c r="S202" i="3"/>
  <c r="S1795" i="3"/>
  <c r="S1693" i="3"/>
  <c r="S152" i="3"/>
  <c r="S1736" i="3"/>
  <c r="S1766" i="3"/>
  <c r="S1764" i="3"/>
  <c r="S1747" i="3"/>
  <c r="S1755" i="3"/>
  <c r="S2544" i="3"/>
  <c r="S2517" i="3"/>
  <c r="S2531" i="3"/>
  <c r="S2541" i="3"/>
  <c r="S1728" i="3"/>
  <c r="S1723" i="3"/>
  <c r="S1738" i="3"/>
  <c r="S1750" i="3"/>
  <c r="S3005" i="3"/>
  <c r="S2952" i="3"/>
  <c r="S3001" i="3"/>
  <c r="S3007" i="3"/>
  <c r="S2994" i="3"/>
  <c r="S2959" i="3"/>
  <c r="S1940" i="3"/>
  <c r="S1925" i="3"/>
  <c r="S1815" i="3"/>
  <c r="S1847" i="3"/>
  <c r="S1858" i="3"/>
  <c r="S2048" i="3"/>
  <c r="S1413" i="3"/>
  <c r="S1467" i="3"/>
  <c r="S1471" i="3"/>
  <c r="S1909" i="3"/>
  <c r="S2039" i="3"/>
  <c r="S1845" i="3"/>
  <c r="S1938" i="3"/>
  <c r="S1969" i="3"/>
  <c r="S2059" i="3"/>
  <c r="S2063" i="3"/>
  <c r="S1840" i="3"/>
  <c r="S1885" i="3"/>
  <c r="S1844" i="3"/>
  <c r="S1853" i="3"/>
  <c r="S1913" i="3"/>
  <c r="S1455" i="3"/>
  <c r="S414" i="3"/>
  <c r="S412" i="3"/>
  <c r="S561" i="3"/>
  <c r="S577" i="3"/>
  <c r="S615" i="3"/>
  <c r="S1831" i="3"/>
  <c r="S1804" i="3"/>
  <c r="S1770" i="3"/>
  <c r="S2038" i="3"/>
  <c r="S2021" i="3"/>
  <c r="S1981" i="3"/>
  <c r="S1891" i="3"/>
  <c r="S1814" i="3"/>
  <c r="S2057" i="3"/>
  <c r="S1963" i="3"/>
  <c r="S1905" i="3"/>
  <c r="S1773" i="3"/>
  <c r="S665" i="3"/>
  <c r="S730" i="3"/>
  <c r="S671" i="3"/>
  <c r="S670" i="3"/>
  <c r="S642" i="3"/>
  <c r="S786" i="3"/>
  <c r="S1877" i="3"/>
  <c r="S1900" i="3"/>
  <c r="S1827" i="3"/>
  <c r="S1974" i="3"/>
  <c r="S1843" i="3"/>
  <c r="S1931" i="3"/>
  <c r="S865" i="3"/>
  <c r="S899" i="3"/>
  <c r="S1834" i="3"/>
  <c r="S1986" i="3"/>
  <c r="S1798" i="3"/>
  <c r="S1822" i="3"/>
  <c r="S1800" i="3"/>
  <c r="S2064" i="3"/>
  <c r="S2314" i="3"/>
  <c r="S2226" i="3"/>
  <c r="S187" i="3"/>
  <c r="S188" i="3"/>
  <c r="S193" i="3"/>
  <c r="S192" i="3"/>
  <c r="S189" i="3"/>
  <c r="S889" i="3"/>
  <c r="S153" i="3"/>
  <c r="S179" i="3"/>
  <c r="S162" i="3"/>
  <c r="S159" i="3"/>
  <c r="S784" i="3"/>
  <c r="S754" i="3"/>
  <c r="S311" i="3"/>
  <c r="S696" i="3"/>
  <c r="S667" i="3"/>
  <c r="S761" i="3"/>
  <c r="S339" i="3"/>
  <c r="S636" i="3"/>
  <c r="S298" i="3"/>
  <c r="S394" i="3"/>
  <c r="S125" i="3"/>
  <c r="S237" i="3"/>
  <c r="S296" i="3"/>
  <c r="S338" i="3"/>
  <c r="S2640" i="3"/>
  <c r="S2599" i="3"/>
  <c r="S2705" i="3"/>
  <c r="S2646" i="3"/>
  <c r="S2562" i="3"/>
  <c r="S2560" i="3"/>
  <c r="S396" i="3"/>
  <c r="S247" i="3"/>
  <c r="S1856" i="3"/>
  <c r="S1948" i="3"/>
  <c r="S1768" i="3"/>
  <c r="S1812" i="3"/>
  <c r="S2055" i="3"/>
  <c r="S1881" i="3"/>
  <c r="S358" i="3"/>
  <c r="S1034" i="3"/>
  <c r="S108" i="3"/>
  <c r="S2958" i="3"/>
  <c r="S3009" i="3"/>
  <c r="S2951" i="3"/>
  <c r="S2963" i="3"/>
  <c r="S2993" i="3"/>
  <c r="S2947" i="3"/>
  <c r="S765" i="3"/>
  <c r="S759" i="3"/>
  <c r="S808" i="3"/>
  <c r="S648" i="3"/>
  <c r="S757" i="3"/>
  <c r="S720" i="3"/>
  <c r="S366" i="3"/>
  <c r="S302" i="3"/>
  <c r="S376" i="3"/>
  <c r="S397" i="3"/>
  <c r="S364" i="3"/>
  <c r="S398" i="3"/>
  <c r="S93" i="3"/>
  <c r="S400" i="3"/>
  <c r="S377" i="3"/>
  <c r="S343" i="3"/>
  <c r="S341" i="3"/>
  <c r="S319" i="3"/>
  <c r="S350" i="3"/>
  <c r="S335" i="3"/>
  <c r="S333" i="3"/>
  <c r="S1008" i="3"/>
  <c r="S373" i="3"/>
  <c r="S287" i="3"/>
  <c r="S105" i="3"/>
  <c r="S937" i="3"/>
  <c r="S92" i="3"/>
  <c r="S2133" i="3"/>
  <c r="S1936" i="3"/>
  <c r="S1994" i="3"/>
  <c r="S1962" i="3"/>
  <c r="S1832" i="3"/>
  <c r="S1794" i="3"/>
  <c r="S1841" i="3"/>
  <c r="S854" i="3"/>
  <c r="S2739" i="3"/>
  <c r="S2688" i="3"/>
  <c r="S2691" i="3"/>
  <c r="S2612" i="3"/>
  <c r="S2620" i="3"/>
  <c r="S2783" i="3"/>
  <c r="S719" i="3"/>
  <c r="S658" i="3"/>
  <c r="S683" i="3"/>
  <c r="S767" i="3"/>
  <c r="S688" i="3"/>
  <c r="S689" i="3"/>
  <c r="S1776" i="3"/>
  <c r="S1810" i="3"/>
  <c r="S1870" i="3"/>
  <c r="S1989" i="3"/>
  <c r="S2008" i="3"/>
  <c r="S2017" i="3"/>
  <c r="S2828" i="3"/>
  <c r="S666" i="3"/>
  <c r="S690" i="3"/>
  <c r="S662" i="3"/>
  <c r="S639" i="3"/>
  <c r="S745" i="3"/>
  <c r="S763" i="3"/>
  <c r="S853" i="3"/>
  <c r="S251" i="3"/>
  <c r="S1708" i="3"/>
  <c r="S1721" i="3"/>
  <c r="S1710" i="3"/>
  <c r="S1709" i="3"/>
  <c r="S1809" i="3"/>
  <c r="S1990" i="3"/>
  <c r="S1944" i="3"/>
  <c r="S1775" i="3"/>
  <c r="S1894" i="3"/>
  <c r="S1849" i="3"/>
  <c r="S284" i="3"/>
  <c r="S295" i="3"/>
  <c r="S329" i="3"/>
  <c r="S307" i="3"/>
  <c r="S389" i="3"/>
  <c r="S317" i="3"/>
  <c r="S466" i="3"/>
  <c r="S1807" i="3"/>
  <c r="S1852" i="3"/>
  <c r="S1933" i="3"/>
  <c r="S1995" i="3"/>
  <c r="S1777" i="3"/>
  <c r="S1956" i="3"/>
  <c r="S378" i="3"/>
  <c r="S475" i="3"/>
  <c r="S354" i="3"/>
  <c r="S1993" i="3"/>
  <c r="S1772" i="3"/>
  <c r="S1850" i="3"/>
  <c r="S1817" i="3"/>
  <c r="S1820" i="3"/>
  <c r="S1912" i="3"/>
  <c r="S351" i="3"/>
  <c r="S1715" i="3"/>
  <c r="S1636" i="3"/>
  <c r="S1707" i="3"/>
  <c r="S1702" i="3"/>
  <c r="S888" i="3"/>
  <c r="S901" i="3"/>
  <c r="S195" i="3"/>
  <c r="S627" i="3"/>
  <c r="S480" i="3"/>
  <c r="S1985" i="3"/>
  <c r="S1788" i="3"/>
  <c r="S1779" i="3"/>
  <c r="S1797" i="3"/>
  <c r="S1927" i="3"/>
  <c r="S1928" i="3"/>
  <c r="S2754" i="3"/>
  <c r="S2605" i="3"/>
  <c r="S2779" i="3"/>
  <c r="S2626" i="3"/>
  <c r="S2714" i="3"/>
  <c r="S2584" i="3"/>
  <c r="S208" i="3"/>
  <c r="S2996" i="3"/>
  <c r="S2990" i="3"/>
  <c r="S2943" i="3"/>
  <c r="S2986" i="3"/>
  <c r="S2948" i="3"/>
  <c r="S2975" i="3"/>
  <c r="S2380" i="3"/>
  <c r="S773" i="3"/>
  <c r="S729" i="3"/>
  <c r="S675" i="3"/>
  <c r="S657" i="3"/>
  <c r="S742" i="3"/>
  <c r="S640" i="3"/>
  <c r="S1299" i="3"/>
  <c r="S465" i="3"/>
  <c r="S1873" i="3"/>
  <c r="S1890" i="3"/>
  <c r="S2045" i="3"/>
  <c r="S1967" i="3"/>
  <c r="S1805" i="3"/>
  <c r="S2005" i="3"/>
  <c r="S1979" i="3"/>
  <c r="S1803" i="3"/>
  <c r="S1781" i="3"/>
  <c r="S1783" i="3"/>
  <c r="S2049" i="3"/>
  <c r="S1802" i="3"/>
  <c r="S1465" i="3"/>
  <c r="S621" i="3"/>
  <c r="S1733" i="3"/>
  <c r="S1745" i="3"/>
  <c r="S1734" i="3"/>
  <c r="S1724" i="3"/>
  <c r="S694" i="3"/>
  <c r="S783" i="3"/>
  <c r="S638" i="3"/>
  <c r="S774" i="3"/>
  <c r="S685" i="3"/>
  <c r="S707" i="3"/>
  <c r="S249" i="3"/>
  <c r="S290" i="3"/>
  <c r="S1473" i="3"/>
  <c r="S190" i="3"/>
  <c r="S2153" i="3"/>
  <c r="S2152" i="3"/>
  <c r="S991" i="3"/>
  <c r="S620" i="3"/>
  <c r="S479" i="3"/>
  <c r="S512" i="3"/>
  <c r="S501" i="3"/>
  <c r="S1740" i="3"/>
  <c r="S1487" i="3"/>
  <c r="S1763" i="3"/>
  <c r="S1808" i="3"/>
  <c r="S1860" i="3"/>
  <c r="S1744" i="3"/>
  <c r="S845" i="3"/>
  <c r="S1430" i="3"/>
  <c r="S1759" i="3"/>
  <c r="S1836" i="3"/>
  <c r="S2019" i="3"/>
  <c r="S1751" i="3"/>
  <c r="S1475" i="3"/>
  <c r="S1748" i="3"/>
  <c r="S1819" i="3"/>
  <c r="S1816" i="3"/>
  <c r="S828" i="3"/>
  <c r="S2109" i="3"/>
  <c r="S1889" i="3"/>
  <c r="S2034" i="3"/>
  <c r="S1767" i="3"/>
  <c r="S1739" i="3"/>
  <c r="S873" i="3"/>
  <c r="S2139" i="3"/>
  <c r="S1799" i="3"/>
  <c r="S1801" i="3"/>
  <c r="S1762" i="3"/>
  <c r="S1741" i="3"/>
  <c r="S1796" i="3"/>
  <c r="S231" i="3"/>
  <c r="S1935" i="3"/>
  <c r="S744" i="3"/>
  <c r="S225" i="3"/>
  <c r="S2062" i="3"/>
  <c r="S650" i="3"/>
  <c r="S218" i="3"/>
  <c r="S1924" i="3"/>
  <c r="S663" i="3"/>
  <c r="S2421" i="3"/>
  <c r="S217" i="3"/>
  <c r="S1991" i="3"/>
  <c r="S749" i="3"/>
  <c r="S2464" i="3"/>
  <c r="S227" i="3"/>
  <c r="S2010" i="3"/>
  <c r="S747" i="3"/>
  <c r="S214" i="3"/>
  <c r="S2030" i="3"/>
  <c r="S782" i="3"/>
  <c r="S2719" i="3"/>
  <c r="S2781" i="3"/>
  <c r="S2746" i="3"/>
  <c r="S2768" i="3"/>
  <c r="S370" i="3"/>
  <c r="S2664" i="3"/>
  <c r="S2617" i="3"/>
  <c r="S687" i="3"/>
  <c r="S1313" i="3"/>
  <c r="S698" i="3"/>
  <c r="S402" i="3"/>
  <c r="S1287" i="3"/>
  <c r="S660" i="3"/>
  <c r="S250" i="3"/>
  <c r="S270" i="3"/>
  <c r="S669" i="3"/>
  <c r="S722" i="3"/>
  <c r="S439" i="3"/>
  <c r="S794" i="3"/>
  <c r="S760" i="3"/>
  <c r="S267" i="3"/>
  <c r="S337" i="3"/>
  <c r="S1534" i="3"/>
  <c r="S787" i="3"/>
  <c r="S1620" i="3"/>
  <c r="S780" i="3"/>
  <c r="S1653" i="3"/>
  <c r="S804" i="3"/>
  <c r="S674" i="3"/>
  <c r="S348" i="3"/>
  <c r="S810" i="3"/>
  <c r="S778" i="3"/>
  <c r="S579" i="3"/>
  <c r="S567" i="3"/>
  <c r="S553" i="3"/>
  <c r="S583" i="3"/>
  <c r="S570" i="3"/>
  <c r="S387" i="3"/>
  <c r="S703" i="3"/>
  <c r="S679" i="3"/>
  <c r="S700" i="3"/>
  <c r="S781" i="3"/>
  <c r="S702" i="3"/>
  <c r="S715" i="3"/>
  <c r="S601" i="3"/>
  <c r="S678" i="3"/>
  <c r="S1908" i="3"/>
  <c r="S613" i="3"/>
  <c r="S714" i="3"/>
  <c r="S2035" i="3"/>
  <c r="S574" i="3"/>
  <c r="S656" i="3"/>
  <c r="S1792" i="3"/>
  <c r="S748" i="3"/>
  <c r="S1838" i="3"/>
  <c r="S602" i="3"/>
  <c r="S672" i="3"/>
  <c r="S1999" i="3"/>
  <c r="S673" i="3"/>
  <c r="S1970" i="3"/>
  <c r="S641" i="3"/>
  <c r="S789" i="3"/>
  <c r="S652" i="3"/>
  <c r="S691" i="3"/>
  <c r="S771" i="3"/>
  <c r="S643" i="3"/>
  <c r="S1558" i="3"/>
  <c r="S1531" i="3"/>
  <c r="S1529" i="3"/>
  <c r="S1915" i="3"/>
  <c r="S1922" i="3"/>
  <c r="S1861" i="3"/>
  <c r="S2003" i="3"/>
  <c r="S1964" i="3"/>
  <c r="S1837" i="3"/>
  <c r="S322" i="3"/>
  <c r="S263" i="3"/>
  <c r="S680" i="3"/>
  <c r="S649" i="3"/>
  <c r="S716" i="3"/>
  <c r="S609" i="3"/>
  <c r="S709" i="3"/>
  <c r="S857" i="3"/>
  <c r="S646" i="3"/>
  <c r="S862" i="3"/>
  <c r="S743" i="3"/>
  <c r="S874" i="3"/>
  <c r="S2146" i="3"/>
  <c r="S1811" i="3"/>
  <c r="S1975" i="3"/>
  <c r="S1833" i="3"/>
  <c r="S1203" i="3"/>
  <c r="S1978" i="3"/>
  <c r="S548" i="3"/>
  <c r="S1854" i="3"/>
  <c r="S1826" i="3"/>
  <c r="S1227" i="3"/>
  <c r="S1454" i="3"/>
  <c r="S1742" i="3"/>
  <c r="S1753" i="3"/>
  <c r="S1761" i="3"/>
  <c r="S1729" i="3"/>
  <c r="S2526" i="3"/>
  <c r="S2525" i="3"/>
  <c r="S2527" i="3"/>
  <c r="S2523" i="3"/>
  <c r="S1651" i="3"/>
  <c r="S266" i="3"/>
  <c r="S180" i="3"/>
  <c r="S166" i="3"/>
  <c r="S258" i="3"/>
  <c r="S1097" i="3"/>
  <c r="S434" i="3"/>
  <c r="S176" i="3"/>
  <c r="S595" i="3"/>
  <c r="S2101" i="3"/>
  <c r="S463" i="3"/>
  <c r="S459" i="3"/>
  <c r="S484" i="3"/>
  <c r="S150" i="3"/>
  <c r="S52" i="3"/>
  <c r="S608" i="3"/>
  <c r="S255" i="3"/>
  <c r="S2234" i="3"/>
  <c r="S63" i="3"/>
  <c r="S113" i="3"/>
  <c r="S137" i="3"/>
  <c r="S203" i="3"/>
  <c r="S111" i="3"/>
  <c r="S393" i="3"/>
  <c r="S403" i="3"/>
  <c r="S312" i="3"/>
  <c r="S353" i="3"/>
  <c r="S384" i="3"/>
  <c r="S211" i="3"/>
  <c r="S357" i="3"/>
  <c r="S399" i="3"/>
  <c r="S151" i="3"/>
  <c r="S374" i="3"/>
  <c r="S383" i="3"/>
  <c r="S449" i="3"/>
  <c r="S323" i="3"/>
  <c r="S331" i="3"/>
  <c r="S116" i="3"/>
  <c r="S363" i="3"/>
  <c r="S104" i="3"/>
  <c r="S147" i="3"/>
  <c r="S117" i="3"/>
  <c r="S306" i="3"/>
  <c r="S303" i="3"/>
  <c r="S98" i="3"/>
  <c r="S196" i="3"/>
  <c r="S344" i="3"/>
  <c r="S144" i="3"/>
  <c r="S380" i="3"/>
  <c r="S359" i="3"/>
  <c r="S390" i="3"/>
  <c r="S313" i="3"/>
  <c r="S842" i="3"/>
  <c r="S326" i="3"/>
  <c r="S1085" i="3"/>
  <c r="S455" i="3"/>
  <c r="S844" i="3"/>
  <c r="S259" i="3"/>
  <c r="S401" i="3"/>
  <c r="S320" i="3"/>
  <c r="S516" i="3"/>
  <c r="S518" i="3"/>
  <c r="S442" i="3"/>
  <c r="S1277" i="3"/>
  <c r="S768" i="3"/>
  <c r="S285" i="3"/>
  <c r="S415" i="3"/>
  <c r="S717" i="3"/>
  <c r="S97" i="3"/>
  <c r="S36" i="3"/>
  <c r="S1351" i="3"/>
  <c r="S790" i="3"/>
  <c r="S1099" i="3"/>
  <c r="S1228" i="3"/>
  <c r="S824" i="3"/>
  <c r="S1563" i="3"/>
  <c r="S1632" i="3"/>
  <c r="S2081" i="3"/>
  <c r="S454" i="3"/>
  <c r="S294" i="3"/>
  <c r="S1505" i="3"/>
  <c r="S807" i="3"/>
  <c r="S1607" i="3"/>
  <c r="S578" i="3"/>
  <c r="S986" i="3"/>
  <c r="S1605" i="3"/>
  <c r="S1910" i="3"/>
  <c r="S593" i="3"/>
  <c r="S2111" i="3"/>
  <c r="S1652" i="3"/>
  <c r="S1654" i="3"/>
  <c r="S753" i="3"/>
  <c r="S1026" i="3"/>
  <c r="S852" i="3"/>
  <c r="S2110" i="3"/>
  <c r="S590" i="3"/>
  <c r="S1712" i="3"/>
  <c r="S974" i="3"/>
  <c r="S777" i="3"/>
  <c r="S951" i="3"/>
  <c r="S803" i="3"/>
  <c r="S297" i="3"/>
  <c r="S2106" i="3"/>
  <c r="S806" i="3"/>
  <c r="S264" i="3"/>
  <c r="S146" i="3"/>
  <c r="S368" i="3"/>
  <c r="S347" i="3"/>
  <c r="S391" i="3"/>
  <c r="S360" i="3"/>
  <c r="S478" i="3"/>
  <c r="S110" i="3"/>
  <c r="S314" i="3"/>
  <c r="S182" i="3"/>
  <c r="S34" i="3"/>
  <c r="S32" i="3"/>
  <c r="S35" i="3"/>
  <c r="S30" i="3"/>
  <c r="S33" i="3"/>
  <c r="S31" i="3"/>
  <c r="S362" i="3"/>
  <c r="S388" i="3"/>
  <c r="S308" i="3"/>
  <c r="S221" i="3"/>
  <c r="S970" i="3"/>
  <c r="S181" i="3"/>
  <c r="S77" i="3"/>
  <c r="S737" i="3"/>
  <c r="S83" i="3"/>
  <c r="S183" i="3"/>
  <c r="S2166" i="3"/>
  <c r="S521" i="3"/>
  <c r="S704" i="3"/>
  <c r="S513" i="3"/>
  <c r="S606" i="3"/>
  <c r="S1182" i="3"/>
  <c r="S770" i="3"/>
  <c r="S572" i="3"/>
  <c r="S580" i="3"/>
  <c r="S123" i="3"/>
  <c r="S588" i="3"/>
  <c r="S474" i="3"/>
  <c r="S1067" i="3"/>
  <c r="S375" i="3"/>
  <c r="S966" i="3"/>
  <c r="S1522" i="3"/>
  <c r="S543" i="3"/>
  <c r="S515" i="3"/>
  <c r="S435" i="3"/>
  <c r="S100" i="3"/>
  <c r="S1163" i="3"/>
  <c r="S1435" i="3"/>
  <c r="S417" i="3"/>
  <c r="S170" i="3"/>
  <c r="S135" i="3"/>
  <c r="S230" i="3"/>
  <c r="S88" i="3"/>
  <c r="S274" i="3"/>
  <c r="S2222" i="3"/>
  <c r="S809" i="3"/>
  <c r="S460" i="3"/>
  <c r="S1202" i="3"/>
  <c r="S1104" i="3"/>
  <c r="S538" i="3"/>
  <c r="S186" i="3"/>
  <c r="S47" i="3"/>
  <c r="D40" i="12"/>
  <c r="C40" i="12"/>
  <c r="D39" i="12"/>
  <c r="C39" i="12"/>
  <c r="C41" i="12"/>
  <c r="B40" i="12"/>
  <c r="B39" i="12"/>
  <c r="T2216" i="3"/>
  <c r="H5" i="10"/>
  <c r="H6" i="10" s="1"/>
  <c r="H7" i="10" s="1"/>
  <c r="H8" i="10" s="1"/>
  <c r="H4" i="10"/>
  <c r="F43" i="12"/>
  <c r="I43" i="12"/>
  <c r="L43" i="12"/>
  <c r="O43" i="12"/>
  <c r="R43" i="12"/>
  <c r="D43" i="12"/>
  <c r="G43" i="12"/>
  <c r="J43" i="12"/>
  <c r="M43" i="12"/>
  <c r="P43" i="12"/>
  <c r="S43" i="12"/>
  <c r="C43" i="12"/>
  <c r="B43" i="12"/>
  <c r="E43" i="12"/>
  <c r="H43" i="12"/>
  <c r="K43" i="12"/>
  <c r="N43" i="12"/>
  <c r="Q43" i="12"/>
  <c r="G40" i="12"/>
  <c r="F40" i="12"/>
  <c r="E40" i="12"/>
  <c r="B41" i="12"/>
  <c r="G39" i="12"/>
  <c r="G41" i="12"/>
  <c r="F39" i="12"/>
  <c r="F41" i="12"/>
  <c r="E39" i="12"/>
  <c r="E41" i="12"/>
  <c r="D41" i="12"/>
  <c r="C38" i="12"/>
  <c r="D38" i="12"/>
  <c r="E38" i="12"/>
  <c r="F38" i="12"/>
  <c r="G38" i="12"/>
  <c r="B38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E26" i="12"/>
  <c r="G26" i="12"/>
  <c r="F26" i="12"/>
  <c r="D26" i="12"/>
  <c r="C26" i="12"/>
  <c r="B26" i="12"/>
  <c r="D21" i="12"/>
  <c r="E21" i="12"/>
  <c r="F21" i="12"/>
  <c r="G21" i="12"/>
  <c r="C21" i="12"/>
  <c r="B21" i="12"/>
  <c r="G24" i="12"/>
  <c r="F24" i="12"/>
  <c r="E24" i="12"/>
  <c r="G23" i="12"/>
  <c r="F23" i="12"/>
  <c r="E23" i="12"/>
  <c r="G22" i="12"/>
  <c r="F22" i="12"/>
  <c r="E22" i="12"/>
  <c r="D24" i="12"/>
  <c r="D23" i="12"/>
  <c r="D22" i="12"/>
  <c r="C24" i="12"/>
  <c r="C23" i="12"/>
  <c r="B24" i="12"/>
  <c r="B22" i="12"/>
  <c r="B23" i="12"/>
  <c r="B5" i="7"/>
  <c r="B6" i="7"/>
  <c r="B7" i="7"/>
  <c r="B8" i="7"/>
  <c r="B4" i="7"/>
  <c r="B3" i="7"/>
  <c r="I3" i="10"/>
  <c r="I4" i="10" s="1"/>
  <c r="I5" i="10" s="1"/>
  <c r="I6" i="10" s="1"/>
  <c r="I7" i="10" s="1"/>
  <c r="I8" i="10" s="1"/>
  <c r="G4" i="10"/>
  <c r="G5" i="10" s="1"/>
  <c r="G6" i="10" s="1"/>
  <c r="G7" i="10"/>
  <c r="G8" i="10" s="1"/>
  <c r="D8" i="10"/>
  <c r="E8" i="10"/>
  <c r="C8" i="10"/>
  <c r="D7" i="10"/>
  <c r="E7" i="10"/>
  <c r="C7" i="10"/>
  <c r="D6" i="10"/>
  <c r="E6" i="10" s="1"/>
  <c r="C6" i="10"/>
  <c r="D5" i="10"/>
  <c r="E5" i="10" s="1"/>
  <c r="C5" i="10"/>
  <c r="D4" i="10"/>
  <c r="E4" i="10"/>
  <c r="C4" i="10"/>
  <c r="D3" i="10"/>
  <c r="E3" i="10"/>
  <c r="C3" i="10"/>
  <c r="B4" i="10"/>
  <c r="B3" i="10"/>
  <c r="K2216" i="3"/>
  <c r="K2298" i="3"/>
  <c r="K2051" i="3"/>
  <c r="K1646" i="3"/>
  <c r="K2192" i="3"/>
  <c r="K2285" i="3"/>
  <c r="K2291" i="3"/>
  <c r="K2175" i="3"/>
  <c r="K2698" i="3"/>
  <c r="K1932" i="3"/>
  <c r="K2707" i="3"/>
  <c r="K1360" i="3"/>
  <c r="K2734" i="3"/>
  <c r="K1574" i="3"/>
  <c r="K2802" i="3"/>
  <c r="K3379" i="3"/>
  <c r="K140" i="3"/>
  <c r="K1516" i="3"/>
  <c r="K527" i="3"/>
  <c r="K198" i="3"/>
  <c r="K201" i="3"/>
  <c r="K3008" i="3"/>
  <c r="K948" i="3"/>
  <c r="K2989" i="3"/>
  <c r="K3378" i="3"/>
  <c r="K3377" i="3"/>
  <c r="K1954" i="3"/>
  <c r="K1368" i="3"/>
  <c r="K3014" i="3"/>
  <c r="K3376" i="3"/>
  <c r="K1191" i="3"/>
  <c r="K1556" i="3"/>
  <c r="K2980" i="3"/>
  <c r="K2981" i="3"/>
  <c r="K1961" i="3"/>
  <c r="K3004" i="3"/>
  <c r="K741" i="3"/>
  <c r="K983" i="3"/>
  <c r="K772" i="3"/>
  <c r="K758" i="3"/>
  <c r="K1050" i="3"/>
  <c r="K3013" i="3"/>
  <c r="K3016" i="3"/>
  <c r="K2972" i="3"/>
  <c r="K2985" i="3"/>
  <c r="K2974" i="3"/>
  <c r="K168" i="3"/>
  <c r="K837" i="3"/>
  <c r="K498" i="3"/>
  <c r="K37" i="3"/>
  <c r="K497" i="3"/>
  <c r="K1082" i="3"/>
  <c r="K164" i="3"/>
  <c r="K3375" i="3"/>
  <c r="K764" i="3"/>
  <c r="K226" i="3"/>
  <c r="K2713" i="3"/>
  <c r="K2810" i="3"/>
  <c r="K1233" i="3"/>
  <c r="K2659" i="3"/>
  <c r="K731" i="3"/>
  <c r="K746" i="3"/>
  <c r="K769" i="3"/>
  <c r="K173" i="3"/>
  <c r="K3019" i="3"/>
  <c r="K1642" i="3"/>
  <c r="K2822" i="3"/>
  <c r="K2971" i="3"/>
  <c r="K2979" i="3"/>
  <c r="K1047" i="3"/>
  <c r="K2970" i="3"/>
  <c r="K713" i="3"/>
  <c r="K1582" i="3"/>
  <c r="K976" i="3"/>
  <c r="K1678" i="3"/>
  <c r="K3012" i="3"/>
  <c r="K71" i="3"/>
  <c r="K81" i="3"/>
  <c r="K1055" i="3"/>
  <c r="K3374" i="3"/>
  <c r="K2126" i="3"/>
  <c r="K352" i="3"/>
  <c r="K2757" i="3"/>
  <c r="K2709" i="3"/>
  <c r="K3373" i="3"/>
  <c r="K2096" i="3"/>
  <c r="K316" i="3"/>
  <c r="K2077" i="3"/>
  <c r="K2965" i="3"/>
  <c r="K3003" i="3"/>
  <c r="K2999" i="3"/>
  <c r="K3011" i="3"/>
  <c r="K1117" i="3"/>
  <c r="K2978" i="3"/>
  <c r="K199" i="3"/>
  <c r="K3372" i="3"/>
  <c r="K1350" i="3"/>
  <c r="K458" i="3"/>
  <c r="K171" i="3"/>
  <c r="K175" i="3"/>
  <c r="K779" i="3"/>
  <c r="K2819" i="3"/>
  <c r="K3371" i="3"/>
  <c r="K2697" i="3"/>
  <c r="K2679" i="3"/>
  <c r="K2796" i="3"/>
  <c r="K2087" i="3"/>
  <c r="K1018" i="3"/>
  <c r="K2117" i="3"/>
  <c r="K1886" i="3"/>
  <c r="K327" i="3"/>
  <c r="K2765" i="3"/>
  <c r="K2763" i="3"/>
  <c r="K2795" i="3"/>
  <c r="K2723" i="3"/>
  <c r="K2816" i="3"/>
  <c r="K2794" i="3"/>
  <c r="K762" i="3"/>
  <c r="K2129" i="3"/>
  <c r="K732" i="3"/>
  <c r="K788" i="3"/>
  <c r="K197" i="3"/>
  <c r="K3370" i="3"/>
  <c r="K2797" i="3"/>
  <c r="K2818" i="3"/>
  <c r="K2730" i="3"/>
  <c r="K3015" i="3"/>
  <c r="K2356" i="3"/>
  <c r="K2067" i="3"/>
  <c r="K1598" i="3"/>
  <c r="K631" i="3"/>
  <c r="K2061" i="3"/>
  <c r="K174" i="3"/>
  <c r="K96" i="3"/>
  <c r="K157" i="3"/>
  <c r="K26" i="3"/>
  <c r="K628" i="3"/>
  <c r="K1919" i="3"/>
  <c r="K275" i="3"/>
  <c r="K1449" i="3"/>
  <c r="K1436" i="3"/>
  <c r="K134" i="3"/>
  <c r="K257" i="3"/>
  <c r="K119" i="3"/>
  <c r="K3369" i="3"/>
  <c r="K128" i="3"/>
  <c r="K1579" i="3"/>
  <c r="K909" i="3"/>
  <c r="K930" i="3"/>
  <c r="K1288" i="3"/>
  <c r="K581" i="3"/>
  <c r="K1549" i="3"/>
  <c r="K1692" i="3"/>
  <c r="K3368" i="3"/>
  <c r="K3367" i="3"/>
  <c r="K1601" i="3"/>
  <c r="K1272" i="3"/>
  <c r="K1634" i="3"/>
  <c r="K1545" i="3"/>
  <c r="K892" i="3"/>
  <c r="K1589" i="3"/>
  <c r="K965" i="3"/>
  <c r="K1409" i="3"/>
  <c r="K863" i="3"/>
  <c r="K556" i="3"/>
  <c r="K1190" i="3"/>
  <c r="K1068" i="3"/>
  <c r="K935" i="3"/>
  <c r="K3366" i="3"/>
  <c r="K1679" i="3"/>
  <c r="K1520" i="3"/>
  <c r="K706" i="3"/>
  <c r="K584" i="3"/>
  <c r="K447" i="3"/>
  <c r="K575" i="3"/>
  <c r="K1507" i="3"/>
  <c r="K1247" i="3"/>
  <c r="K921" i="3"/>
  <c r="K1643" i="3"/>
  <c r="K1273" i="3"/>
  <c r="K1255" i="3"/>
  <c r="K1540" i="3"/>
  <c r="K1326" i="3"/>
  <c r="K1327" i="3"/>
  <c r="K1251" i="3"/>
  <c r="K2130" i="3"/>
  <c r="K558" i="3"/>
  <c r="K1575" i="3"/>
  <c r="K875" i="3"/>
  <c r="K1309" i="3"/>
  <c r="K1119" i="3"/>
  <c r="K1217" i="3"/>
  <c r="K496" i="3"/>
  <c r="K831" i="3"/>
  <c r="K356" i="3"/>
  <c r="K529" i="3"/>
  <c r="K946" i="3"/>
  <c r="K2047" i="3"/>
  <c r="K821" i="3"/>
  <c r="K103" i="3"/>
  <c r="K569" i="3"/>
  <c r="K710" i="3"/>
  <c r="K800" i="3"/>
  <c r="K244" i="3"/>
  <c r="K726" i="3"/>
  <c r="K785" i="3"/>
  <c r="K1310" i="3"/>
  <c r="K1500" i="3"/>
  <c r="K486" i="3"/>
  <c r="K3365" i="3"/>
  <c r="K450" i="3"/>
  <c r="K1092" i="3"/>
  <c r="K2040" i="3"/>
  <c r="K1608" i="3"/>
  <c r="K3364" i="3"/>
  <c r="K963" i="3"/>
  <c r="K58" i="3"/>
  <c r="K3363" i="3"/>
  <c r="K610" i="3"/>
  <c r="K3362" i="3"/>
  <c r="K3361" i="3"/>
  <c r="K3360" i="3"/>
  <c r="K805" i="3"/>
  <c r="K3359" i="3"/>
  <c r="K112" i="3"/>
  <c r="K2201" i="3"/>
  <c r="K833" i="3"/>
  <c r="K2103" i="3"/>
  <c r="K3358" i="3"/>
  <c r="K3357" i="3"/>
  <c r="K1120" i="3"/>
  <c r="K1103" i="3"/>
  <c r="K392" i="3"/>
  <c r="K293" i="3"/>
  <c r="K1433" i="3"/>
  <c r="K3356" i="3"/>
  <c r="K1139" i="3"/>
  <c r="K1149" i="3"/>
  <c r="K818" i="3"/>
  <c r="K448" i="3"/>
  <c r="K1937" i="3"/>
  <c r="K3355" i="3"/>
  <c r="K51" i="3"/>
  <c r="K406" i="3"/>
  <c r="K3354" i="3"/>
  <c r="K956" i="3"/>
  <c r="K2072" i="3"/>
  <c r="K409" i="3"/>
  <c r="K3353" i="3"/>
  <c r="K952" i="3"/>
  <c r="K126" i="3"/>
  <c r="K242" i="3"/>
  <c r="K130" i="3"/>
  <c r="K114" i="3"/>
  <c r="K3352" i="3"/>
  <c r="K136" i="3"/>
  <c r="K2134" i="3"/>
  <c r="K90" i="3"/>
  <c r="K3351" i="3"/>
  <c r="K56" i="3"/>
  <c r="K470" i="3"/>
  <c r="K949" i="3"/>
  <c r="K1169" i="3"/>
  <c r="K1140" i="3"/>
  <c r="K985" i="3"/>
  <c r="K1132" i="3"/>
  <c r="K1137" i="3"/>
  <c r="K544" i="3"/>
  <c r="K884" i="3"/>
  <c r="K3350" i="3"/>
  <c r="K1638" i="3"/>
  <c r="K42" i="3"/>
  <c r="K559" i="3"/>
  <c r="K200" i="3"/>
  <c r="K506" i="3"/>
  <c r="K212" i="3"/>
  <c r="K812" i="3"/>
  <c r="K926" i="3"/>
  <c r="K138" i="3"/>
  <c r="K41" i="3"/>
  <c r="K798" i="3"/>
  <c r="K127" i="3"/>
  <c r="K234" i="3"/>
  <c r="K50" i="3"/>
  <c r="K3349" i="3"/>
  <c r="K420" i="3"/>
  <c r="K194" i="3"/>
  <c r="K571" i="3"/>
  <c r="K841" i="3"/>
  <c r="K1576" i="3"/>
  <c r="K1616" i="3"/>
  <c r="K44" i="3"/>
  <c r="K838" i="3"/>
  <c r="K712" i="3"/>
  <c r="K132" i="3"/>
  <c r="K1210" i="3"/>
  <c r="K223" i="3"/>
  <c r="K191" i="3"/>
  <c r="K438" i="3"/>
  <c r="K340" i="3"/>
  <c r="K1367" i="3"/>
  <c r="K1914" i="3"/>
  <c r="K3348" i="3"/>
  <c r="K1934" i="3"/>
  <c r="K61" i="3"/>
  <c r="K3347" i="3"/>
  <c r="K1498" i="3"/>
  <c r="K268" i="3"/>
  <c r="K2050" i="3"/>
  <c r="K233" i="3"/>
  <c r="K2009" i="3"/>
  <c r="K2131" i="3"/>
  <c r="K1610" i="3"/>
  <c r="K721" i="3"/>
  <c r="K149" i="3"/>
  <c r="K1657" i="3"/>
  <c r="K1406" i="3"/>
  <c r="K820" i="3"/>
  <c r="K795" i="3"/>
  <c r="K445" i="3"/>
  <c r="K882" i="3"/>
  <c r="K920" i="3"/>
  <c r="K464" i="3"/>
  <c r="K1453" i="3"/>
  <c r="K349" i="3"/>
  <c r="K733" i="3"/>
  <c r="K1650" i="3"/>
  <c r="K3346" i="3"/>
  <c r="K1106" i="3"/>
  <c r="K25" i="3"/>
  <c r="K469" i="3"/>
  <c r="K89" i="3"/>
  <c r="K1033" i="3"/>
  <c r="K29" i="3"/>
  <c r="K507" i="3"/>
  <c r="K184" i="3"/>
  <c r="K3345" i="3"/>
  <c r="K566" i="3"/>
  <c r="K395" i="3"/>
  <c r="K1369" i="3"/>
  <c r="K605" i="3"/>
  <c r="K1425" i="3"/>
  <c r="K1544" i="3"/>
  <c r="K589" i="3"/>
  <c r="K46" i="3"/>
  <c r="K3344" i="3"/>
  <c r="K1942" i="3"/>
  <c r="K120" i="3"/>
  <c r="K1564" i="3"/>
  <c r="K265" i="3"/>
  <c r="K453" i="3"/>
  <c r="K814" i="3"/>
  <c r="K209" i="3"/>
  <c r="K3343" i="3"/>
  <c r="K3342" i="3"/>
  <c r="K3341" i="3"/>
  <c r="K1058" i="3"/>
  <c r="K2042" i="3"/>
  <c r="K2645" i="3"/>
  <c r="K2778" i="3"/>
  <c r="K3340" i="3"/>
  <c r="K2787" i="3"/>
  <c r="K3339" i="3"/>
  <c r="K3338" i="3"/>
  <c r="K2639" i="3"/>
  <c r="K2762" i="3"/>
  <c r="K1027" i="3"/>
  <c r="K3337" i="3"/>
  <c r="K2764" i="3"/>
  <c r="K2780" i="3"/>
  <c r="K2804" i="3"/>
  <c r="K2806" i="3"/>
  <c r="K2675" i="3"/>
  <c r="K2800" i="3"/>
  <c r="K2809" i="3"/>
  <c r="K2708" i="3"/>
  <c r="K2807" i="3"/>
  <c r="K2811" i="3"/>
  <c r="K2665" i="3"/>
  <c r="K697" i="3"/>
  <c r="K766" i="3"/>
  <c r="K793" i="3"/>
  <c r="K309" i="3"/>
  <c r="K1071" i="3"/>
  <c r="K791" i="3"/>
  <c r="K829" i="3"/>
  <c r="K2307" i="3"/>
  <c r="K1929" i="3"/>
  <c r="K564" i="3"/>
  <c r="K2172" i="3"/>
  <c r="K499" i="3"/>
  <c r="K2378" i="3"/>
  <c r="K1863" i="3"/>
  <c r="K2208" i="3"/>
  <c r="K2089" i="3"/>
  <c r="K1513" i="3"/>
  <c r="K1752" i="3"/>
  <c r="K1687" i="3"/>
  <c r="K1883" i="3"/>
  <c r="K1024" i="3"/>
  <c r="K973" i="3"/>
  <c r="K3336" i="3"/>
  <c r="S3336" i="3" s="1"/>
  <c r="K519" i="3"/>
  <c r="K429" i="3"/>
  <c r="K1298" i="3"/>
  <c r="K3335" i="3"/>
  <c r="K1442" i="3"/>
  <c r="K407" i="3"/>
  <c r="K1965" i="3"/>
  <c r="K560" i="3"/>
  <c r="K2022" i="3"/>
  <c r="K586" i="3"/>
  <c r="K2685" i="3"/>
  <c r="K2689" i="3"/>
  <c r="K2744" i="3"/>
  <c r="K2808" i="3"/>
  <c r="K1988" i="3"/>
  <c r="K2785" i="3"/>
  <c r="K2756" i="3"/>
  <c r="K2775" i="3"/>
  <c r="K2716" i="3"/>
  <c r="K2668" i="3"/>
  <c r="K1684" i="3"/>
  <c r="K2758" i="3"/>
  <c r="K2684" i="3"/>
  <c r="K2670" i="3"/>
  <c r="K851" i="3"/>
  <c r="K2741" i="3"/>
  <c r="K2712" i="3"/>
  <c r="K2649" i="3"/>
  <c r="K2699" i="3"/>
  <c r="K2720" i="3"/>
  <c r="K2805" i="3"/>
  <c r="K2761" i="3"/>
  <c r="K2657" i="3"/>
  <c r="K2791" i="3"/>
  <c r="K2671" i="3"/>
  <c r="K2674" i="3"/>
  <c r="K2793" i="3"/>
  <c r="K2799" i="3"/>
  <c r="K2820" i="3"/>
  <c r="K3334" i="3"/>
  <c r="K451" i="3"/>
  <c r="K587" i="3"/>
  <c r="K2656" i="3"/>
  <c r="K2790" i="3"/>
  <c r="K2743" i="3"/>
  <c r="K2678" i="3"/>
  <c r="K2722" i="3"/>
  <c r="K2736" i="3"/>
  <c r="K2125" i="3"/>
  <c r="K2788" i="3"/>
  <c r="K2755" i="3"/>
  <c r="K1892" i="3"/>
  <c r="K1399" i="3"/>
  <c r="K2658" i="3"/>
  <c r="K711" i="3"/>
  <c r="K735" i="3"/>
  <c r="K2650" i="3"/>
  <c r="K1555" i="3"/>
  <c r="K2220" i="3"/>
  <c r="K2715" i="3"/>
  <c r="K2677" i="3"/>
  <c r="K2817" i="3"/>
  <c r="K2814" i="3"/>
  <c r="K2786" i="3"/>
  <c r="K2812" i="3"/>
  <c r="K2648" i="3"/>
  <c r="K2803" i="3"/>
  <c r="K2815" i="3"/>
  <c r="K2652" i="3"/>
  <c r="K2821" i="3"/>
  <c r="K2792" i="3"/>
  <c r="K755" i="3"/>
  <c r="K2245" i="3"/>
  <c r="K79" i="3"/>
  <c r="K2726" i="3"/>
  <c r="K2020" i="3"/>
  <c r="K2774" i="3"/>
  <c r="K321" i="3"/>
  <c r="K2080" i="3"/>
  <c r="K2753" i="3"/>
  <c r="K2801" i="3"/>
  <c r="K3021" i="3"/>
  <c r="K379" i="3"/>
  <c r="K492" i="3"/>
  <c r="K1374" i="3"/>
  <c r="K1996" i="3"/>
  <c r="K1953" i="3"/>
  <c r="K3333" i="3"/>
  <c r="K3332" i="3"/>
  <c r="K723" i="3"/>
  <c r="K846" i="3"/>
  <c r="K2280" i="3"/>
  <c r="K522" i="3"/>
  <c r="K1175" i="3"/>
  <c r="K2984" i="3"/>
  <c r="K3018" i="3"/>
  <c r="K3017" i="3"/>
  <c r="K2998" i="3"/>
  <c r="K1635" i="3"/>
  <c r="K118" i="3"/>
  <c r="K3006" i="3"/>
  <c r="K3331" i="3"/>
  <c r="K2798" i="3"/>
  <c r="K750" i="3"/>
  <c r="K54" i="3"/>
  <c r="K2007" i="3"/>
  <c r="K67" i="3"/>
  <c r="K72" i="3"/>
  <c r="K2419" i="3"/>
  <c r="K2443" i="3"/>
  <c r="K2121" i="3"/>
  <c r="K2442" i="3"/>
  <c r="K1557" i="3"/>
  <c r="K2069" i="3"/>
  <c r="K2113" i="3"/>
  <c r="K1573" i="3"/>
  <c r="K504" i="3"/>
  <c r="K2085" i="3"/>
  <c r="K1373" i="3"/>
  <c r="K740" i="3"/>
  <c r="K1600" i="3"/>
  <c r="K2977" i="3"/>
  <c r="K3330" i="3"/>
  <c r="K3020" i="3"/>
  <c r="K537" i="3"/>
  <c r="K816" i="3"/>
  <c r="K66" i="3"/>
  <c r="K2001" i="3"/>
  <c r="K462" i="3"/>
  <c r="K817" i="3"/>
  <c r="K74" i="3"/>
  <c r="K1920" i="3"/>
  <c r="K2065" i="3"/>
  <c r="K2084" i="3"/>
  <c r="K456" i="3"/>
  <c r="K3329" i="3"/>
  <c r="K292" i="3"/>
  <c r="K24" i="3"/>
  <c r="K23" i="3"/>
  <c r="K598" i="3"/>
  <c r="K1135" i="3"/>
  <c r="K2361" i="3"/>
  <c r="K1570" i="3"/>
  <c r="K811" i="3"/>
  <c r="K1552" i="3"/>
  <c r="K2108" i="3"/>
  <c r="K122" i="3"/>
  <c r="K2122" i="3"/>
  <c r="K64" i="3"/>
  <c r="K78" i="3"/>
  <c r="K75" i="3"/>
  <c r="K86" i="3"/>
  <c r="K158" i="3"/>
  <c r="K142" i="3"/>
  <c r="K69" i="3"/>
  <c r="K60" i="3"/>
  <c r="K70" i="3"/>
  <c r="K65" i="3"/>
  <c r="K2090" i="3"/>
  <c r="K2128" i="3"/>
  <c r="K1405" i="3"/>
  <c r="K2041" i="3"/>
  <c r="K3328" i="3"/>
  <c r="K1966" i="3"/>
  <c r="K2200" i="3"/>
  <c r="K1865" i="3"/>
  <c r="K1208" i="3"/>
  <c r="K1377" i="3"/>
  <c r="K3327" i="3"/>
  <c r="K563" i="3"/>
  <c r="K913" i="3"/>
  <c r="K1904" i="3"/>
  <c r="K1423" i="3"/>
  <c r="K2199" i="3"/>
  <c r="K1403" i="3"/>
  <c r="K1359" i="3"/>
  <c r="K1689" i="3"/>
  <c r="K1637" i="3"/>
  <c r="K355" i="3"/>
  <c r="K1548" i="3"/>
  <c r="K1543" i="3"/>
  <c r="K1401" i="3"/>
  <c r="K1390" i="3"/>
  <c r="K1412" i="3"/>
  <c r="K954" i="3"/>
  <c r="K1641" i="3"/>
  <c r="K1239" i="3"/>
  <c r="K210" i="3"/>
  <c r="K1275" i="3"/>
  <c r="K728" i="3"/>
  <c r="K2252" i="3"/>
  <c r="K550" i="3"/>
  <c r="K1398" i="3"/>
  <c r="K1696" i="3"/>
  <c r="K2276" i="3"/>
  <c r="K1241" i="3"/>
  <c r="K661" i="3"/>
  <c r="K1357" i="3"/>
  <c r="K1973" i="3"/>
  <c r="K1583" i="3"/>
  <c r="K1645" i="3"/>
  <c r="K1358" i="3"/>
  <c r="K1660" i="3"/>
  <c r="K243" i="3"/>
  <c r="K565" i="3"/>
  <c r="K101" i="3"/>
  <c r="K600" i="3"/>
  <c r="K80" i="3"/>
  <c r="K220" i="3"/>
  <c r="K27" i="3"/>
  <c r="K228" i="3"/>
  <c r="K500" i="3"/>
  <c r="K487" i="3"/>
  <c r="K1075" i="3"/>
  <c r="K129" i="3"/>
  <c r="K109" i="3"/>
  <c r="K562" i="3"/>
  <c r="K76" i="3"/>
  <c r="K85" i="3"/>
  <c r="K22" i="3"/>
  <c r="K222" i="3"/>
  <c r="K115" i="3"/>
  <c r="K57" i="3"/>
  <c r="K143" i="3"/>
  <c r="K48" i="3"/>
  <c r="K99" i="3"/>
  <c r="K62" i="3"/>
  <c r="K40" i="3"/>
  <c r="K49" i="3"/>
  <c r="K59" i="3"/>
  <c r="K73" i="3"/>
  <c r="K2025" i="3"/>
  <c r="K1976" i="3"/>
  <c r="K1100" i="3"/>
  <c r="K2092" i="3"/>
  <c r="K2278" i="3"/>
  <c r="K1528" i="3"/>
  <c r="K425" i="3"/>
  <c r="K1279" i="3"/>
  <c r="K437" i="3"/>
  <c r="K238" i="3"/>
  <c r="K1321" i="3"/>
  <c r="K915" i="3"/>
  <c r="K1668" i="3"/>
  <c r="K1567" i="3"/>
  <c r="K1667" i="3"/>
  <c r="K813" i="3"/>
  <c r="K2262" i="3"/>
  <c r="K911" i="3"/>
  <c r="K1907" i="3"/>
  <c r="K148" i="3"/>
  <c r="K279" i="3"/>
  <c r="K254" i="3"/>
  <c r="K477" i="3"/>
  <c r="K288" i="3"/>
  <c r="K835" i="3"/>
  <c r="K850" i="3"/>
  <c r="K283" i="3"/>
  <c r="K1248" i="3"/>
  <c r="K301" i="3"/>
  <c r="K872" i="3"/>
  <c r="K708" i="3"/>
  <c r="K160" i="3"/>
  <c r="K21" i="3"/>
  <c r="K2098" i="3"/>
  <c r="K410" i="3"/>
  <c r="K84" i="3"/>
  <c r="K405" i="3"/>
  <c r="K169" i="3"/>
  <c r="K256" i="3"/>
  <c r="K2029" i="3"/>
  <c r="K883" i="3"/>
  <c r="K2181" i="3"/>
  <c r="K1532" i="3"/>
  <c r="K1148" i="3"/>
  <c r="K1249" i="3"/>
  <c r="K2164" i="3"/>
  <c r="K2246" i="3"/>
  <c r="K1421" i="3"/>
  <c r="K1261" i="3"/>
  <c r="K1382" i="3"/>
  <c r="K1623" i="3"/>
  <c r="K931" i="3"/>
  <c r="K426" i="3"/>
  <c r="K1450" i="3"/>
  <c r="K1361" i="3"/>
  <c r="K1428" i="3"/>
  <c r="K916" i="3"/>
  <c r="K1376" i="3"/>
  <c r="K1633" i="3"/>
  <c r="K3326" i="3"/>
  <c r="K1596" i="3"/>
  <c r="K1524" i="3"/>
  <c r="K1609" i="3"/>
  <c r="K1511" i="3"/>
  <c r="K1006" i="3"/>
  <c r="K2026" i="3"/>
  <c r="K1683" i="3"/>
  <c r="K1666" i="3"/>
  <c r="K1445" i="3"/>
  <c r="K2214" i="3"/>
  <c r="K699" i="3"/>
  <c r="K2120" i="3"/>
  <c r="K1566" i="3"/>
  <c r="K1628" i="3"/>
  <c r="K2027" i="3"/>
  <c r="K597" i="3"/>
  <c r="K1655" i="3"/>
  <c r="K3325" i="3"/>
  <c r="K3324" i="3"/>
  <c r="K2082" i="3"/>
  <c r="K2189" i="3"/>
  <c r="K1902" i="3"/>
  <c r="K2456" i="3"/>
  <c r="K616" i="3"/>
  <c r="K172" i="3"/>
  <c r="K902" i="3"/>
  <c r="K1901" i="3"/>
  <c r="K736" i="3"/>
  <c r="K3323" i="3"/>
  <c r="K1179" i="3"/>
  <c r="K1363" i="3"/>
  <c r="K1290" i="3"/>
  <c r="K1447" i="3"/>
  <c r="K676" i="3"/>
  <c r="K881" i="3"/>
  <c r="K1461" i="3"/>
  <c r="K1509" i="3"/>
  <c r="K1565" i="3"/>
  <c r="K1304" i="3"/>
  <c r="K1571" i="3"/>
  <c r="K1356" i="3"/>
  <c r="K1225" i="3"/>
  <c r="K535" i="3"/>
  <c r="K1393" i="3"/>
  <c r="K1626" i="3"/>
  <c r="K1541" i="3"/>
  <c r="K585" i="3"/>
  <c r="K278" i="3"/>
  <c r="K546" i="3"/>
  <c r="K1508" i="3"/>
  <c r="K1618" i="3"/>
  <c r="K1271" i="3"/>
  <c r="K1898" i="3"/>
  <c r="K552" i="3"/>
  <c r="K555" i="3"/>
  <c r="K856" i="3"/>
  <c r="K893" i="3"/>
  <c r="K2430" i="3"/>
  <c r="K1252" i="3"/>
  <c r="K2016" i="3"/>
  <c r="K2136" i="3"/>
  <c r="K839" i="3"/>
  <c r="K2342" i="3"/>
  <c r="K2241" i="3"/>
  <c r="K2209" i="3"/>
  <c r="K1518" i="3"/>
  <c r="K2309" i="3"/>
  <c r="K1977" i="3"/>
  <c r="K2490" i="3"/>
  <c r="K1619" i="3"/>
  <c r="K1535" i="3"/>
  <c r="K2286" i="3"/>
  <c r="K2237" i="3"/>
  <c r="K1603" i="3"/>
  <c r="K1672" i="3"/>
  <c r="K1510" i="3"/>
  <c r="K2789" i="3"/>
  <c r="K2466" i="3"/>
  <c r="K1512" i="3"/>
  <c r="K1597" i="3"/>
  <c r="K2427" i="3"/>
  <c r="K1599" i="3"/>
  <c r="K2006" i="3"/>
  <c r="K2014" i="3"/>
  <c r="K1503" i="3"/>
  <c r="K1630" i="3"/>
  <c r="K2091" i="3"/>
  <c r="K2033" i="3"/>
  <c r="K1629" i="3"/>
  <c r="K1429" i="3"/>
  <c r="K1688" i="3"/>
  <c r="K934" i="3"/>
  <c r="K1392" i="3"/>
  <c r="K1538" i="3"/>
  <c r="K1415" i="3"/>
  <c r="K2457" i="3"/>
  <c r="K2458" i="3"/>
  <c r="K1875" i="3"/>
  <c r="K177" i="3"/>
  <c r="K2409" i="3"/>
  <c r="K2444" i="3"/>
  <c r="K53" i="3"/>
  <c r="K2107" i="3"/>
  <c r="K2429" i="3"/>
  <c r="K1404" i="3"/>
  <c r="K2076" i="3"/>
  <c r="K922" i="3"/>
  <c r="K491" i="3"/>
  <c r="K457" i="3"/>
  <c r="K1946" i="3"/>
  <c r="K1286" i="3"/>
  <c r="K305" i="3"/>
  <c r="K3322" i="3"/>
  <c r="K481" i="3"/>
  <c r="K940" i="3"/>
  <c r="K1328" i="3"/>
  <c r="K868" i="3"/>
  <c r="K647" i="3"/>
  <c r="K1343" i="3"/>
  <c r="K910" i="3"/>
  <c r="K404" i="3"/>
  <c r="K1727" i="3"/>
  <c r="K2813" i="3"/>
  <c r="K2145" i="3"/>
  <c r="K961" i="3"/>
  <c r="K2083" i="3"/>
  <c r="K1888" i="3"/>
  <c r="K2478" i="3"/>
  <c r="K2093" i="3"/>
  <c r="K1658" i="3"/>
  <c r="K1497" i="3"/>
  <c r="K1262" i="3"/>
  <c r="K1694" i="3"/>
  <c r="K2119" i="3"/>
  <c r="K3321" i="3"/>
  <c r="K2100" i="3"/>
  <c r="K2066" i="3"/>
  <c r="K611" i="3"/>
  <c r="K1690" i="3"/>
  <c r="K1612" i="3"/>
  <c r="K1260" i="3"/>
  <c r="K1581" i="3"/>
  <c r="K1291" i="3"/>
  <c r="K2217" i="3"/>
  <c r="K540" i="3"/>
  <c r="K933" i="3"/>
  <c r="K430" i="3"/>
  <c r="K1388" i="3"/>
  <c r="K1866" i="3"/>
  <c r="K614" i="3"/>
  <c r="K1656" i="3"/>
  <c r="K1400" i="3"/>
  <c r="K509" i="3"/>
  <c r="K1517" i="3"/>
  <c r="K1352" i="3"/>
  <c r="K1396" i="3"/>
  <c r="K408" i="3"/>
  <c r="K1086" i="3"/>
  <c r="K1855" i="3"/>
  <c r="K1422" i="3"/>
  <c r="K1419" i="3"/>
  <c r="K2179" i="3"/>
  <c r="K2349" i="3"/>
  <c r="K2024" i="3"/>
  <c r="K1880" i="3"/>
  <c r="K1957" i="3"/>
  <c r="K2408" i="3"/>
  <c r="K2044" i="3"/>
  <c r="K2031" i="3"/>
  <c r="K2073" i="3"/>
  <c r="K942" i="3"/>
  <c r="K534" i="3"/>
  <c r="K246" i="3"/>
  <c r="K207" i="3"/>
  <c r="K3320" i="3"/>
  <c r="K245" i="3"/>
  <c r="K483" i="3"/>
  <c r="K2088" i="3"/>
  <c r="K554" i="3"/>
  <c r="K2184" i="3"/>
  <c r="K345" i="3"/>
  <c r="K3319" i="3"/>
  <c r="K819" i="3"/>
  <c r="K858" i="3"/>
  <c r="K603" i="3"/>
  <c r="K545" i="3"/>
  <c r="K488" i="3"/>
  <c r="K68" i="3"/>
  <c r="K276" i="3"/>
  <c r="K282" i="3"/>
  <c r="K241" i="3"/>
  <c r="K416" i="3"/>
  <c r="K413" i="3"/>
  <c r="K94" i="3"/>
  <c r="K277" i="3"/>
  <c r="K271" i="3"/>
  <c r="K421" i="3"/>
  <c r="K834" i="3"/>
  <c r="K1906" i="3"/>
  <c r="K1464" i="3"/>
  <c r="K1569" i="3"/>
  <c r="K1971" i="3"/>
  <c r="K1862" i="3"/>
  <c r="K1896" i="3"/>
  <c r="K511" i="3"/>
  <c r="K2097" i="3"/>
  <c r="K1414" i="3"/>
  <c r="K1418" i="3"/>
  <c r="K432" i="3"/>
  <c r="K310" i="3"/>
  <c r="K1307" i="3"/>
  <c r="K1987" i="3"/>
  <c r="K2074" i="3"/>
  <c r="K2132" i="3"/>
  <c r="K1389" i="3"/>
  <c r="K1982" i="3"/>
  <c r="K2043" i="3"/>
  <c r="K1230" i="3"/>
  <c r="K1647" i="3"/>
  <c r="K705" i="3"/>
  <c r="K476" i="3"/>
  <c r="K848" i="3"/>
  <c r="K724" i="3"/>
  <c r="K1257" i="3"/>
  <c r="K2182" i="3"/>
  <c r="K1155" i="3"/>
  <c r="K1547" i="3"/>
  <c r="K1243" i="3"/>
  <c r="K914" i="3"/>
  <c r="K923" i="3"/>
  <c r="K1716" i="3"/>
  <c r="K1303" i="3"/>
  <c r="K2168" i="3"/>
  <c r="K1384" i="3"/>
  <c r="K2263" i="3"/>
  <c r="K2355" i="3"/>
  <c r="K2264" i="3"/>
  <c r="K1276" i="3"/>
  <c r="K1123" i="3"/>
  <c r="K1344" i="3"/>
  <c r="K950" i="3"/>
  <c r="K1446" i="3"/>
  <c r="K802" i="3"/>
  <c r="K1334" i="3"/>
  <c r="K1319" i="3"/>
  <c r="K1289" i="3"/>
  <c r="K1306" i="3"/>
  <c r="K440" i="3"/>
  <c r="K1316" i="3"/>
  <c r="K1330" i="3"/>
  <c r="K1379" i="3"/>
  <c r="K1335" i="3"/>
  <c r="K528" i="3"/>
  <c r="K371" i="3"/>
  <c r="K895" i="3"/>
  <c r="K1499" i="3"/>
  <c r="K1550" i="3"/>
  <c r="K1501" i="3"/>
  <c r="K637" i="3"/>
  <c r="K557" i="3"/>
  <c r="K1324" i="3"/>
  <c r="K878" i="3"/>
  <c r="K1166" i="3"/>
  <c r="K524" i="3"/>
  <c r="K701" i="3"/>
  <c r="K3318" i="3"/>
  <c r="K3317" i="3"/>
  <c r="K411" i="3"/>
  <c r="K634" i="3"/>
  <c r="K3316" i="3"/>
  <c r="K1680" i="3"/>
  <c r="K3315" i="3"/>
  <c r="K887" i="3"/>
  <c r="K2326" i="3"/>
  <c r="K1588" i="3"/>
  <c r="K2058" i="3"/>
  <c r="K325" i="3"/>
  <c r="K859" i="3"/>
  <c r="K1270" i="3"/>
  <c r="K1383" i="3"/>
  <c r="K1320" i="3"/>
  <c r="K1161" i="3"/>
  <c r="K924" i="3"/>
  <c r="K1867" i="3"/>
  <c r="K1525" i="3"/>
  <c r="K1878" i="3"/>
  <c r="K977" i="3"/>
  <c r="K1160" i="3"/>
  <c r="K1317" i="3"/>
  <c r="K2204" i="3"/>
  <c r="K1458" i="3"/>
  <c r="K624" i="3"/>
  <c r="K1527" i="3"/>
  <c r="K752" i="3"/>
  <c r="K1671" i="3"/>
  <c r="K1639" i="3"/>
  <c r="K1537" i="3"/>
  <c r="K1240" i="3"/>
  <c r="K1353" i="3"/>
  <c r="K2194" i="3"/>
  <c r="K1604" i="3"/>
  <c r="K2187" i="3"/>
  <c r="K2198" i="3"/>
  <c r="K1342" i="3"/>
  <c r="K2364" i="3"/>
  <c r="K3314" i="3"/>
  <c r="K2224" i="3"/>
  <c r="K2261" i="3"/>
  <c r="K2157" i="3"/>
  <c r="K1325" i="3"/>
  <c r="K1355" i="3"/>
  <c r="K1331" i="3"/>
  <c r="K1955" i="3"/>
  <c r="K1387" i="3"/>
  <c r="K618" i="3"/>
  <c r="K1659" i="3"/>
  <c r="K864" i="3"/>
  <c r="K2265" i="3"/>
  <c r="K1504" i="3"/>
  <c r="K1265" i="3"/>
  <c r="K2013" i="3"/>
  <c r="K1375" i="3"/>
  <c r="K1521" i="3"/>
  <c r="K1649" i="3"/>
  <c r="K3313" i="3"/>
  <c r="K1281" i="3"/>
  <c r="K1462" i="3"/>
  <c r="K1452" i="3"/>
  <c r="K1625" i="3"/>
  <c r="K1614" i="3"/>
  <c r="K929" i="3"/>
  <c r="K2197" i="3"/>
  <c r="K1323" i="3"/>
  <c r="K936" i="3"/>
  <c r="K938" i="3"/>
  <c r="K1451" i="3"/>
  <c r="K1282" i="3"/>
  <c r="K1254" i="3"/>
  <c r="K2052" i="3"/>
  <c r="K630" i="3"/>
  <c r="K489" i="3"/>
  <c r="K635" i="3"/>
  <c r="K832" i="3"/>
  <c r="K925" i="3"/>
  <c r="K957" i="3"/>
  <c r="K526" i="3"/>
  <c r="K502" i="3"/>
  <c r="K427" i="3"/>
  <c r="K1930" i="3"/>
  <c r="K2104" i="3"/>
  <c r="K1443" i="3"/>
  <c r="K2075" i="3"/>
  <c r="K1984" i="3"/>
  <c r="K2018" i="3"/>
  <c r="K2036" i="3"/>
  <c r="K1416" i="3"/>
  <c r="K2078" i="3"/>
  <c r="K1911" i="3"/>
  <c r="K1627" i="3"/>
  <c r="K1577" i="3"/>
  <c r="K941" i="3"/>
  <c r="K1278" i="3"/>
  <c r="K1731" i="3"/>
  <c r="K1730" i="3"/>
  <c r="K1952" i="3"/>
  <c r="K2297" i="3"/>
  <c r="K1876" i="3"/>
  <c r="K1417" i="3"/>
  <c r="K1897" i="3"/>
  <c r="K1142" i="3"/>
  <c r="K2071" i="3"/>
  <c r="K1611" i="3"/>
  <c r="K1585" i="3"/>
  <c r="K1479" i="3"/>
  <c r="K471" i="3"/>
  <c r="K604" i="3"/>
  <c r="K2114" i="3"/>
  <c r="K252" i="3"/>
  <c r="K436" i="3"/>
  <c r="K1444" i="3"/>
  <c r="K1997" i="3"/>
  <c r="K542" i="3"/>
  <c r="K490" i="3"/>
  <c r="K530" i="3"/>
  <c r="K424" i="3"/>
  <c r="K342" i="3"/>
  <c r="K1385" i="3"/>
  <c r="K573" i="3"/>
  <c r="K619" i="3"/>
  <c r="K494" i="3"/>
  <c r="K539" i="3"/>
  <c r="K533" i="3"/>
  <c r="K485" i="3"/>
  <c r="K156" i="3"/>
  <c r="K3312" i="3"/>
  <c r="K1859" i="3"/>
  <c r="K1044" i="3"/>
  <c r="K1587" i="3"/>
  <c r="K1267" i="3"/>
  <c r="K1264" i="3"/>
  <c r="K1237" i="3"/>
  <c r="K908" i="3"/>
  <c r="K1314" i="3"/>
  <c r="K1294" i="3"/>
  <c r="K1424" i="3"/>
  <c r="K2112" i="3"/>
  <c r="K1347" i="3"/>
  <c r="K939" i="3"/>
  <c r="K161" i="3"/>
  <c r="K1386" i="3"/>
  <c r="K972" i="3"/>
  <c r="K1302" i="3"/>
  <c r="K905" i="3"/>
  <c r="K1592" i="3"/>
  <c r="K1305" i="3"/>
  <c r="K1315" i="3"/>
  <c r="K1300" i="3"/>
  <c r="K912" i="3"/>
  <c r="K1441" i="3"/>
  <c r="K1553" i="3"/>
  <c r="K1339" i="3"/>
  <c r="K248" i="3"/>
  <c r="K1250" i="3"/>
  <c r="K1681" i="3"/>
  <c r="K692" i="3"/>
  <c r="K1594" i="3"/>
  <c r="K1677" i="3"/>
  <c r="K1318" i="3"/>
  <c r="K840" i="3"/>
  <c r="K1296" i="3"/>
  <c r="K1308" i="3"/>
  <c r="K495" i="3"/>
  <c r="K897" i="3"/>
  <c r="K629" i="3"/>
  <c r="K1337" i="3"/>
  <c r="K1572" i="3"/>
  <c r="K1463" i="3"/>
  <c r="K1640" i="3"/>
  <c r="K232" i="3"/>
  <c r="K1732" i="3"/>
  <c r="K505" i="3"/>
  <c r="K591" i="3"/>
  <c r="K2023" i="3"/>
  <c r="K1899" i="3"/>
  <c r="K866" i="3"/>
  <c r="K549" i="3"/>
  <c r="K1002" i="3"/>
  <c r="K890" i="3"/>
  <c r="K632" i="3"/>
  <c r="K1280" i="3"/>
  <c r="K468" i="3"/>
  <c r="K599" i="3"/>
  <c r="K1076" i="3"/>
  <c r="K443" i="3"/>
  <c r="K919" i="3"/>
  <c r="K1274" i="3"/>
  <c r="K981" i="3"/>
  <c r="K1167" i="3"/>
  <c r="K1269" i="3"/>
  <c r="K1332" i="3"/>
  <c r="K1268" i="3"/>
  <c r="K473" i="3"/>
  <c r="K428" i="3"/>
  <c r="K1371" i="3"/>
  <c r="K633" i="3"/>
  <c r="K576" i="3"/>
  <c r="K1333" i="3"/>
  <c r="K1921" i="3"/>
  <c r="K1559" i="3"/>
  <c r="K1285" i="3"/>
  <c r="K1338" i="3"/>
  <c r="K861" i="3"/>
  <c r="K907" i="3"/>
  <c r="K1615" i="3"/>
  <c r="K871" i="3"/>
  <c r="K877" i="3"/>
  <c r="K876" i="3"/>
  <c r="K1329" i="3"/>
  <c r="K1591" i="3"/>
  <c r="K1959" i="3"/>
  <c r="K3311" i="3"/>
  <c r="K2086" i="3"/>
  <c r="K1682" i="3"/>
  <c r="K1380" i="3"/>
  <c r="K1173" i="3"/>
  <c r="K1662" i="3"/>
  <c r="K1939" i="3"/>
  <c r="K541" i="3"/>
  <c r="K2290" i="3"/>
  <c r="K2028" i="3"/>
  <c r="K1284" i="3"/>
  <c r="K594" i="3"/>
  <c r="K1459" i="3"/>
  <c r="K1366" i="3"/>
  <c r="K1595" i="3"/>
  <c r="K880" i="3"/>
  <c r="K1893" i="3"/>
  <c r="K3310" i="3"/>
  <c r="K2054" i="3"/>
  <c r="K1407" i="3"/>
  <c r="K2446" i="3"/>
  <c r="K2037" i="3"/>
  <c r="K1947" i="3"/>
  <c r="K2070" i="3"/>
  <c r="K1584" i="3"/>
  <c r="K2012" i="3"/>
  <c r="K1951" i="3"/>
  <c r="K2116" i="3"/>
  <c r="K2316" i="3"/>
  <c r="K2260" i="3"/>
  <c r="K431" i="3"/>
  <c r="K1322" i="3"/>
  <c r="K514" i="3"/>
  <c r="K2095" i="3"/>
  <c r="K1292" i="3"/>
  <c r="K1440" i="3"/>
  <c r="K1395" i="3"/>
  <c r="K253" i="3"/>
  <c r="K3309" i="3"/>
  <c r="K1631" i="3"/>
  <c r="K1256" i="3"/>
  <c r="K1502" i="3"/>
  <c r="K55" i="3"/>
  <c r="K1874" i="3"/>
  <c r="K1293" i="3"/>
  <c r="K1669" i="3"/>
  <c r="K1686" i="3"/>
  <c r="K2225" i="3"/>
  <c r="K1297" i="3"/>
  <c r="K1561" i="3"/>
  <c r="K1670" i="3"/>
  <c r="K775" i="3"/>
  <c r="K1895" i="3"/>
  <c r="K860" i="3"/>
  <c r="K1560" i="3"/>
  <c r="K1519" i="3"/>
  <c r="K493" i="3"/>
  <c r="K510" i="3"/>
  <c r="K682" i="3"/>
  <c r="K1691" i="3"/>
  <c r="K520" i="3"/>
  <c r="K796" i="3"/>
  <c r="K1128" i="3"/>
  <c r="K1022" i="3"/>
  <c r="K1246" i="3"/>
  <c r="K1245" i="3"/>
  <c r="K532" i="3"/>
  <c r="K1035" i="3"/>
  <c r="K482" i="3"/>
  <c r="K2420" i="3"/>
  <c r="K1506" i="3"/>
  <c r="K1578" i="3"/>
  <c r="K1624" i="3"/>
  <c r="K1758" i="3"/>
  <c r="K2333" i="3"/>
  <c r="K1720" i="3"/>
  <c r="K1410" i="3"/>
  <c r="K1737" i="3"/>
  <c r="K1983" i="3"/>
  <c r="K2079" i="3"/>
  <c r="K1110" i="3"/>
  <c r="K1144" i="3"/>
  <c r="K1031" i="3"/>
  <c r="K1378" i="3"/>
  <c r="K1346" i="3"/>
  <c r="K336" i="3"/>
  <c r="K1903" i="3"/>
  <c r="K467" i="3"/>
  <c r="K2099" i="3"/>
  <c r="K1259" i="3"/>
  <c r="K2124" i="3"/>
  <c r="K1674" i="3"/>
  <c r="K1695" i="3"/>
  <c r="K891" i="3"/>
  <c r="K843" i="3"/>
  <c r="K823" i="3"/>
  <c r="K1336" i="3"/>
  <c r="K928" i="3"/>
  <c r="K1283" i="3"/>
  <c r="K2068" i="3"/>
  <c r="K932" i="3"/>
  <c r="K1586" i="3"/>
  <c r="K2242" i="3"/>
  <c r="K1244" i="3"/>
  <c r="K1238" i="3"/>
  <c r="K2345" i="3"/>
  <c r="K2428" i="3"/>
  <c r="K799" i="3"/>
  <c r="K508" i="3"/>
  <c r="K1568" i="3"/>
  <c r="K1372" i="3"/>
  <c r="K1590" i="3"/>
  <c r="K870" i="3"/>
  <c r="K1523" i="3"/>
  <c r="K1397" i="3"/>
  <c r="K1871" i="3"/>
  <c r="K1364" i="3"/>
  <c r="K1420" i="3"/>
  <c r="K1992" i="3"/>
  <c r="K1032" i="3"/>
  <c r="K1341" i="3"/>
  <c r="K1365" i="3"/>
  <c r="K2413" i="3"/>
  <c r="K1448" i="3"/>
  <c r="K815" i="3"/>
  <c r="K1301" i="3"/>
  <c r="K1354" i="3"/>
  <c r="K1515" i="3"/>
  <c r="K1242" i="3"/>
  <c r="K623" i="3"/>
  <c r="K1673" i="3"/>
  <c r="K433" i="3"/>
  <c r="K121" i="3"/>
  <c r="K718" i="3"/>
  <c r="K1391" i="3"/>
  <c r="K1437" i="3"/>
  <c r="K523" i="3"/>
  <c r="K102" i="3"/>
  <c r="K1362" i="3"/>
  <c r="K927" i="3"/>
  <c r="K1311" i="3"/>
  <c r="K898" i="3"/>
  <c r="K2221" i="3"/>
  <c r="K1340" i="3"/>
  <c r="K1112" i="3"/>
  <c r="K1263" i="3"/>
  <c r="K1562" i="3"/>
  <c r="K1258" i="3"/>
  <c r="K1943" i="3"/>
  <c r="K756" i="3"/>
  <c r="K739" i="3"/>
  <c r="K827" i="3"/>
  <c r="K822" i="3"/>
  <c r="K867" i="3"/>
  <c r="K695" i="3"/>
  <c r="K734" i="3"/>
  <c r="K885" i="3"/>
  <c r="K1426" i="3"/>
  <c r="K1408" i="3"/>
  <c r="K896" i="3"/>
  <c r="K825" i="3"/>
  <c r="K1370" i="3"/>
  <c r="K1381" i="3"/>
  <c r="K900" i="3"/>
  <c r="K472" i="3"/>
  <c r="K1460" i="3"/>
  <c r="K1295" i="3"/>
  <c r="K2102" i="3"/>
  <c r="K1857" i="3"/>
  <c r="K1266" i="3"/>
  <c r="K1685" i="3"/>
  <c r="K1546" i="3"/>
  <c r="K1960" i="3"/>
  <c r="K894" i="3"/>
  <c r="K3308" i="3"/>
  <c r="K1253" i="3"/>
  <c r="K626" i="3"/>
  <c r="K2115" i="3"/>
  <c r="K3307" i="3"/>
  <c r="K1011" i="3"/>
  <c r="K1438" i="3"/>
  <c r="K1580" i="3"/>
  <c r="K1411" i="3"/>
  <c r="K655" i="3"/>
  <c r="K1606" i="3"/>
  <c r="K1617" i="3"/>
  <c r="K1539" i="3"/>
  <c r="K531" i="3"/>
  <c r="K1526" i="3"/>
  <c r="K1613" i="3"/>
  <c r="K1593" i="3"/>
  <c r="K886" i="3"/>
  <c r="K1533" i="3"/>
  <c r="K1551" i="3"/>
  <c r="K2105" i="3"/>
  <c r="K1348" i="3"/>
  <c r="K617" i="3"/>
  <c r="K1514" i="3"/>
  <c r="K3306" i="3"/>
  <c r="K1394" i="3"/>
  <c r="K2877" i="3"/>
  <c r="K953" i="3"/>
  <c r="K3305" i="3"/>
  <c r="K3040" i="3"/>
  <c r="K3045" i="3"/>
  <c r="K3039" i="3"/>
  <c r="K3038" i="3"/>
  <c r="K1718" i="3"/>
  <c r="K1743" i="3"/>
  <c r="K1725" i="3"/>
  <c r="K1735" i="3"/>
  <c r="K2000" i="3"/>
  <c r="K1887" i="3"/>
  <c r="K1791" i="3"/>
  <c r="K1884" i="3"/>
  <c r="K2046" i="3"/>
  <c r="K2056" i="3"/>
  <c r="K280" i="3"/>
  <c r="K1825" i="3"/>
  <c r="K1980" i="3"/>
  <c r="K1917" i="3"/>
  <c r="K1785" i="3"/>
  <c r="K1829" i="3"/>
  <c r="K2032" i="3"/>
  <c r="K3304" i="3"/>
  <c r="K3303" i="3"/>
  <c r="K3302" i="3"/>
  <c r="K3301" i="3"/>
  <c r="K947" i="3"/>
  <c r="K3300" i="3"/>
  <c r="K3299" i="3"/>
  <c r="K3298" i="3"/>
  <c r="K3297" i="3"/>
  <c r="K3296" i="3"/>
  <c r="K3295" i="3"/>
  <c r="K39" i="3"/>
  <c r="K1484" i="3"/>
  <c r="K1483" i="3"/>
  <c r="K904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022" i="3"/>
  <c r="K1790" i="3"/>
  <c r="K1782" i="3"/>
  <c r="K1830" i="3"/>
  <c r="K1818" i="3"/>
  <c r="K1784" i="3"/>
  <c r="K1972" i="3"/>
  <c r="K155" i="3"/>
  <c r="K154" i="3"/>
  <c r="K167" i="3"/>
  <c r="K165" i="3"/>
  <c r="K178" i="3"/>
  <c r="K163" i="3"/>
  <c r="K826" i="3"/>
  <c r="K836" i="3"/>
  <c r="K517" i="3"/>
  <c r="K1232" i="3"/>
  <c r="K992" i="3"/>
  <c r="K2178" i="3"/>
  <c r="K95" i="3"/>
  <c r="K612" i="3"/>
  <c r="K622" i="3"/>
  <c r="K592" i="3"/>
  <c r="K625" i="3"/>
  <c r="K582" i="3"/>
  <c r="K272" i="3"/>
  <c r="K3276" i="3"/>
  <c r="K3275" i="3"/>
  <c r="K3274" i="3"/>
  <c r="K3273" i="3"/>
  <c r="K3272" i="3"/>
  <c r="K3271" i="3"/>
  <c r="K43" i="3"/>
  <c r="K525" i="3"/>
  <c r="K551" i="3"/>
  <c r="K547" i="3"/>
  <c r="K918" i="3"/>
  <c r="K3270" i="3"/>
  <c r="K2704" i="3"/>
  <c r="K2556" i="3"/>
  <c r="K2611" i="3"/>
  <c r="K2598" i="3"/>
  <c r="K2625" i="3"/>
  <c r="K2728" i="3"/>
  <c r="K1223" i="3"/>
  <c r="K461" i="3"/>
  <c r="K1062" i="3"/>
  <c r="K1219" i="3"/>
  <c r="K3269" i="3"/>
  <c r="S3269" i="3" s="1"/>
  <c r="K1171" i="3"/>
  <c r="K3268" i="3"/>
  <c r="K2306" i="3"/>
  <c r="K1714" i="3"/>
  <c r="K903" i="3"/>
  <c r="K879" i="3"/>
  <c r="K3267" i="3"/>
  <c r="K3266" i="3"/>
  <c r="K1488" i="3"/>
  <c r="K2118" i="3"/>
  <c r="K1675" i="3"/>
  <c r="K452" i="3"/>
  <c r="K419" i="3"/>
  <c r="K596" i="3"/>
  <c r="K82" i="3"/>
  <c r="K1536" i="3"/>
  <c r="K131" i="3"/>
  <c r="K855" i="3"/>
  <c r="K1349" i="3"/>
  <c r="K917" i="3"/>
  <c r="K1648" i="3"/>
  <c r="K1345" i="3"/>
  <c r="K2294" i="3"/>
  <c r="K1542" i="3"/>
  <c r="K2094" i="3"/>
  <c r="K1439" i="3"/>
  <c r="K20" i="3"/>
  <c r="K1918" i="3"/>
  <c r="K1950" i="3"/>
  <c r="K906" i="3"/>
  <c r="K1665" i="3"/>
  <c r="K2002" i="3"/>
  <c r="K1236" i="3"/>
  <c r="K1312" i="3"/>
  <c r="K607" i="3"/>
  <c r="K1196" i="3"/>
  <c r="K955" i="3"/>
  <c r="K1038" i="3"/>
  <c r="K87" i="3"/>
  <c r="K291" i="3"/>
  <c r="K236" i="3"/>
  <c r="K3265" i="3"/>
  <c r="K1138" i="3"/>
  <c r="K365" i="3"/>
  <c r="K45" i="3"/>
  <c r="K3264" i="3"/>
  <c r="K2011" i="3"/>
  <c r="K1530" i="3"/>
  <c r="K1013" i="3"/>
  <c r="K239" i="3"/>
  <c r="K2258" i="3"/>
  <c r="K979" i="3"/>
  <c r="K1012" i="3"/>
  <c r="K262" i="3"/>
  <c r="K324" i="3"/>
  <c r="K304" i="3"/>
  <c r="K1172" i="3"/>
  <c r="K3263" i="3"/>
  <c r="K2362" i="3"/>
  <c r="K1211" i="3"/>
  <c r="K1107" i="3"/>
  <c r="K1150" i="3"/>
  <c r="K3262" i="3"/>
  <c r="K3261" i="3"/>
  <c r="K3260" i="3"/>
  <c r="K3259" i="3"/>
  <c r="K3258" i="3"/>
  <c r="K3257" i="3"/>
  <c r="K2436" i="3"/>
  <c r="K2330" i="3"/>
  <c r="K1001" i="3"/>
  <c r="K1206" i="3"/>
  <c r="K2215" i="3"/>
  <c r="K141" i="3"/>
  <c r="K133" i="3"/>
  <c r="K139" i="3"/>
  <c r="K386" i="3"/>
  <c r="K299" i="3"/>
  <c r="K185" i="3"/>
  <c r="K1165" i="3"/>
  <c r="K2881" i="3"/>
  <c r="K1868" i="3"/>
  <c r="K3256" i="3"/>
  <c r="K1159" i="3"/>
  <c r="K503" i="3"/>
  <c r="K2289" i="3"/>
  <c r="K2891" i="3"/>
  <c r="K1087" i="3"/>
  <c r="K2864" i="3"/>
  <c r="K2357" i="3"/>
  <c r="K1095" i="3"/>
  <c r="K1134" i="3"/>
  <c r="K1145" i="3"/>
  <c r="K2259" i="3"/>
  <c r="K536" i="3"/>
  <c r="K1602" i="3"/>
  <c r="K1949" i="3"/>
  <c r="K1084" i="3"/>
  <c r="K967" i="3"/>
  <c r="K1235" i="3"/>
  <c r="K1158" i="3"/>
  <c r="K124" i="3"/>
  <c r="K2423" i="3"/>
  <c r="K444" i="3"/>
  <c r="K2904" i="3"/>
  <c r="K1164" i="3"/>
  <c r="K2399" i="3"/>
  <c r="K2393" i="3"/>
  <c r="K2390" i="3"/>
  <c r="K2160" i="3"/>
  <c r="K28" i="3"/>
  <c r="K273" i="3"/>
  <c r="K269" i="3"/>
  <c r="K382" i="3"/>
  <c r="K418" i="3"/>
  <c r="K423" i="3"/>
  <c r="K281" i="3"/>
  <c r="K1189" i="3"/>
  <c r="K3255" i="3"/>
  <c r="K2375" i="3"/>
  <c r="K2275" i="3"/>
  <c r="K2331" i="3"/>
  <c r="K1184" i="3"/>
  <c r="K1017" i="3"/>
  <c r="K3254" i="3"/>
  <c r="K2830" i="3"/>
  <c r="K3253" i="3"/>
  <c r="K1102" i="3"/>
  <c r="K1081" i="3"/>
  <c r="K847" i="3"/>
  <c r="K1178" i="3"/>
  <c r="K2163" i="3"/>
  <c r="K996" i="3"/>
  <c r="K2257" i="3"/>
  <c r="K2158" i="3"/>
  <c r="K2343" i="3"/>
  <c r="K145" i="3"/>
  <c r="K2341" i="3"/>
  <c r="K2351" i="3"/>
  <c r="K3252" i="3"/>
  <c r="K3251" i="3"/>
  <c r="K2154" i="3"/>
  <c r="K2883" i="3"/>
  <c r="K989" i="3"/>
  <c r="K441" i="3"/>
  <c r="K1156" i="3"/>
  <c r="K2303" i="3"/>
  <c r="K668" i="3"/>
  <c r="K725" i="3"/>
  <c r="K686" i="3"/>
  <c r="K684" i="3"/>
  <c r="K651" i="3"/>
  <c r="K693" i="3"/>
  <c r="K2324" i="3"/>
  <c r="K1177" i="3"/>
  <c r="K1180" i="3"/>
  <c r="K2340" i="3"/>
  <c r="K2434" i="3"/>
  <c r="K2169" i="3"/>
  <c r="K980" i="3"/>
  <c r="K1216" i="3"/>
  <c r="K2901" i="3"/>
  <c r="K1042" i="3"/>
  <c r="K2148" i="3"/>
  <c r="K2438" i="3"/>
  <c r="K2449" i="3"/>
  <c r="K2418" i="3"/>
  <c r="K289" i="3"/>
  <c r="K1059" i="3"/>
  <c r="K2337" i="3"/>
  <c r="K3250" i="3"/>
  <c r="K1212" i="3"/>
  <c r="K2872" i="3"/>
  <c r="K943" i="3"/>
  <c r="K1136" i="3"/>
  <c r="K1213" i="3"/>
  <c r="K2895" i="3"/>
  <c r="K2512" i="3"/>
  <c r="K2516" i="3"/>
  <c r="K2509" i="3"/>
  <c r="K2519" i="3"/>
  <c r="K2206" i="3"/>
  <c r="K2890" i="3"/>
  <c r="K1122" i="3"/>
  <c r="K2880" i="3"/>
  <c r="K3249" i="3"/>
  <c r="K2835" i="3"/>
  <c r="K3248" i="3"/>
  <c r="K2305" i="3"/>
  <c r="K1052" i="3"/>
  <c r="K1111" i="3"/>
  <c r="K1127" i="3"/>
  <c r="K2832" i="3"/>
  <c r="K2162" i="3"/>
  <c r="K2879" i="3"/>
  <c r="K2840" i="3"/>
  <c r="K2862" i="3"/>
  <c r="K2250" i="3"/>
  <c r="K2231" i="3"/>
  <c r="K2834" i="3"/>
  <c r="K2898" i="3"/>
  <c r="K2897" i="3"/>
  <c r="K2860" i="3"/>
  <c r="K2368" i="3"/>
  <c r="K1009" i="3"/>
  <c r="K1037" i="3"/>
  <c r="K2273" i="3"/>
  <c r="K2156" i="3"/>
  <c r="K2873" i="3"/>
  <c r="K2856" i="3"/>
  <c r="K2887" i="3"/>
  <c r="K2869" i="3"/>
  <c r="K1193" i="3"/>
  <c r="K2352" i="3"/>
  <c r="K987" i="3"/>
  <c r="K3247" i="3"/>
  <c r="K3246" i="3"/>
  <c r="K2248" i="3"/>
  <c r="K3026" i="3"/>
  <c r="K3029" i="3"/>
  <c r="K3027" i="3"/>
  <c r="K3035" i="3"/>
  <c r="K3034" i="3"/>
  <c r="K3033" i="3"/>
  <c r="K3030" i="3"/>
  <c r="K2321" i="3"/>
  <c r="K2595" i="3"/>
  <c r="K2594" i="3"/>
  <c r="K2614" i="3"/>
  <c r="K2703" i="3"/>
  <c r="K2751" i="3"/>
  <c r="K2627" i="3"/>
  <c r="K2827" i="3"/>
  <c r="K2992" i="3"/>
  <c r="K2987" i="3"/>
  <c r="K3010" i="3"/>
  <c r="K2997" i="3"/>
  <c r="K2954" i="3"/>
  <c r="K2995" i="3"/>
  <c r="K2317" i="3"/>
  <c r="K2501" i="3"/>
  <c r="K2480" i="3"/>
  <c r="K2481" i="3"/>
  <c r="K2497" i="3"/>
  <c r="K2141" i="3"/>
  <c r="K1199" i="3"/>
  <c r="K988" i="3"/>
  <c r="K2312" i="3"/>
  <c r="K998" i="3"/>
  <c r="K1474" i="3"/>
  <c r="K1717" i="3"/>
  <c r="K1719" i="3"/>
  <c r="K2899" i="3"/>
  <c r="K2123" i="3"/>
  <c r="K2239" i="3"/>
  <c r="K1124" i="3"/>
  <c r="K2228" i="3"/>
  <c r="K2407" i="3"/>
  <c r="K2322" i="3"/>
  <c r="K2277" i="3"/>
  <c r="K2336" i="3"/>
  <c r="K2829" i="3"/>
  <c r="K2244" i="3"/>
  <c r="K3245" i="3"/>
  <c r="K3244" i="3"/>
  <c r="K3243" i="3"/>
  <c r="K3242" i="3"/>
  <c r="S3242" i="3" s="1"/>
  <c r="K3241" i="3"/>
  <c r="S3241" i="3" s="1"/>
  <c r="K3240" i="3"/>
  <c r="K3023" i="3"/>
  <c r="K2308" i="3"/>
  <c r="K2870" i="3"/>
  <c r="K2304" i="3"/>
  <c r="K2844" i="3"/>
  <c r="K2247" i="3"/>
  <c r="K3239" i="3"/>
  <c r="K1201" i="3"/>
  <c r="K2833" i="3"/>
  <c r="K2339" i="3"/>
  <c r="K2230" i="3"/>
  <c r="K2185" i="3"/>
  <c r="K2155" i="3"/>
  <c r="K2210" i="3"/>
  <c r="K975" i="3"/>
  <c r="K2271" i="3"/>
  <c r="K1143" i="3"/>
  <c r="K1028" i="3"/>
  <c r="K982" i="3"/>
  <c r="K3238" i="3"/>
  <c r="K2365" i="3"/>
  <c r="K1053" i="3"/>
  <c r="K2861" i="3"/>
  <c r="K2876" i="3"/>
  <c r="K2372" i="3"/>
  <c r="K2287" i="3"/>
  <c r="K2335" i="3"/>
  <c r="K1185" i="3"/>
  <c r="K2135" i="3"/>
  <c r="K1141" i="3"/>
  <c r="K2253" i="3"/>
  <c r="K2188" i="3"/>
  <c r="K2875" i="3"/>
  <c r="K1025" i="3"/>
  <c r="K1129" i="3"/>
  <c r="K2281" i="3"/>
  <c r="K1187" i="3"/>
  <c r="K984" i="3"/>
  <c r="K2233" i="3"/>
  <c r="K2885" i="3"/>
  <c r="K2868" i="3"/>
  <c r="K2338" i="3"/>
  <c r="K2344" i="3"/>
  <c r="K2296" i="3"/>
  <c r="K2359" i="3"/>
  <c r="K1218" i="3"/>
  <c r="K2272" i="3"/>
  <c r="K1200" i="3"/>
  <c r="K2346" i="3"/>
  <c r="K2888" i="3"/>
  <c r="K1000" i="3"/>
  <c r="K2313" i="3"/>
  <c r="K2843" i="3"/>
  <c r="K1699" i="3"/>
  <c r="K229" i="3"/>
  <c r="K213" i="3"/>
  <c r="K240" i="3"/>
  <c r="K215" i="3"/>
  <c r="K224" i="3"/>
  <c r="K235" i="3"/>
  <c r="K1835" i="3"/>
  <c r="K1882" i="3"/>
  <c r="K1786" i="3"/>
  <c r="K1789" i="3"/>
  <c r="K1842" i="3"/>
  <c r="K1916" i="3"/>
  <c r="K1427" i="3"/>
  <c r="K1118" i="3"/>
  <c r="K2412" i="3"/>
  <c r="K2921" i="3"/>
  <c r="K2610" i="3"/>
  <c r="K2238" i="3"/>
  <c r="K2282" i="3"/>
  <c r="K2213" i="3"/>
  <c r="K2147" i="3"/>
  <c r="K2411" i="3"/>
  <c r="K2403" i="3"/>
  <c r="K2826" i="3"/>
  <c r="K2855" i="3"/>
  <c r="K2363" i="3"/>
  <c r="K2347" i="3"/>
  <c r="K1045" i="3"/>
  <c r="K1054" i="3"/>
  <c r="K1088" i="3"/>
  <c r="K1697" i="3"/>
  <c r="K1197" i="3"/>
  <c r="K2867" i="3"/>
  <c r="K3024" i="3"/>
  <c r="K1077" i="3"/>
  <c r="K2202" i="3"/>
  <c r="K2896" i="3"/>
  <c r="K2320" i="3"/>
  <c r="K1036" i="3"/>
  <c r="K3237" i="3"/>
  <c r="K1188" i="3"/>
  <c r="K2849" i="3"/>
  <c r="K2159" i="3"/>
  <c r="K944" i="3"/>
  <c r="K2892" i="3"/>
  <c r="K2837" i="3"/>
  <c r="K2851" i="3"/>
  <c r="K2193" i="3"/>
  <c r="K2256" i="3"/>
  <c r="K2839" i="3"/>
  <c r="K2902" i="3"/>
  <c r="K2196" i="3"/>
  <c r="K1049" i="3"/>
  <c r="K2836" i="3"/>
  <c r="K993" i="3"/>
  <c r="K1057" i="3"/>
  <c r="K2905" i="3"/>
  <c r="K1007" i="3"/>
  <c r="K3236" i="3"/>
  <c r="K2866" i="3"/>
  <c r="K3235" i="3"/>
  <c r="K1066" i="3"/>
  <c r="K2886" i="3"/>
  <c r="K2859" i="3"/>
  <c r="K2374" i="3"/>
  <c r="K1234" i="3"/>
  <c r="K1485" i="3"/>
  <c r="K2848" i="3"/>
  <c r="K3234" i="3"/>
  <c r="K1115" i="3"/>
  <c r="K2863" i="3"/>
  <c r="K2235" i="3"/>
  <c r="K2236" i="3"/>
  <c r="K3233" i="3"/>
  <c r="K3232" i="3"/>
  <c r="K3231" i="3"/>
  <c r="K3230" i="3"/>
  <c r="K3229" i="3"/>
  <c r="S3229" i="3" s="1"/>
  <c r="K3228" i="3"/>
  <c r="K1051" i="3"/>
  <c r="K2170" i="3"/>
  <c r="K3227" i="3"/>
  <c r="K1181" i="3"/>
  <c r="K2301" i="3"/>
  <c r="K990" i="3"/>
  <c r="K1064" i="3"/>
  <c r="K2353" i="3"/>
  <c r="K2176" i="3"/>
  <c r="K2267" i="3"/>
  <c r="K1215" i="3"/>
  <c r="K2240" i="3"/>
  <c r="K2323" i="3"/>
  <c r="K1056" i="3"/>
  <c r="K1204" i="3"/>
  <c r="K2283" i="3"/>
  <c r="K1176" i="3"/>
  <c r="K1039" i="3"/>
  <c r="K3226" i="3"/>
  <c r="K3225" i="3"/>
  <c r="K1098" i="3"/>
  <c r="K2376" i="3"/>
  <c r="K1222" i="3"/>
  <c r="K2319" i="3"/>
  <c r="K1065" i="3"/>
  <c r="K1214" i="3"/>
  <c r="K958" i="3"/>
  <c r="K1014" i="3"/>
  <c r="K999" i="3"/>
  <c r="K1168" i="3"/>
  <c r="K2171" i="3"/>
  <c r="K1041" i="3"/>
  <c r="K1109" i="3"/>
  <c r="K2310" i="3"/>
  <c r="K1029" i="3"/>
  <c r="K2232" i="3"/>
  <c r="K1162" i="3"/>
  <c r="K1003" i="3"/>
  <c r="K2177" i="3"/>
  <c r="K2186" i="3"/>
  <c r="K2227" i="3"/>
  <c r="K1130" i="3"/>
  <c r="K2831" i="3"/>
  <c r="K2229" i="3"/>
  <c r="K2251" i="3"/>
  <c r="K2857" i="3"/>
  <c r="K1093" i="3"/>
  <c r="K2174" i="3"/>
  <c r="K801" i="3"/>
  <c r="K776" i="3"/>
  <c r="K830" i="3"/>
  <c r="K751" i="3"/>
  <c r="K849" i="3"/>
  <c r="K3025" i="3"/>
  <c r="K2874" i="3"/>
  <c r="K2853" i="3"/>
  <c r="K2823" i="3"/>
  <c r="K2752" i="3"/>
  <c r="K3224" i="3"/>
  <c r="K1126" i="3"/>
  <c r="K91" i="3"/>
  <c r="K1040" i="3"/>
  <c r="K2270" i="3"/>
  <c r="K2358" i="3"/>
  <c r="K2254" i="3"/>
  <c r="K1016" i="3"/>
  <c r="K1221" i="3"/>
  <c r="K1151" i="3"/>
  <c r="K1478" i="3"/>
  <c r="K2334" i="3"/>
  <c r="K2293" i="3"/>
  <c r="K1083" i="3"/>
  <c r="K1147" i="3"/>
  <c r="K2360" i="3"/>
  <c r="K2195" i="3"/>
  <c r="K3223" i="3"/>
  <c r="K2325" i="3"/>
  <c r="K1116" i="3"/>
  <c r="K1209" i="3"/>
  <c r="K1079" i="3"/>
  <c r="K2212" i="3"/>
  <c r="K2279" i="3"/>
  <c r="K2884" i="3"/>
  <c r="K1020" i="3"/>
  <c r="K2348" i="3"/>
  <c r="K2493" i="3"/>
  <c r="K2499" i="3"/>
  <c r="K2494" i="3"/>
  <c r="K2488" i="3"/>
  <c r="K2173" i="3"/>
  <c r="K2939" i="3"/>
  <c r="K2935" i="3"/>
  <c r="K2933" i="3"/>
  <c r="K2942" i="3"/>
  <c r="K2936" i="3"/>
  <c r="K2483" i="3"/>
  <c r="K2491" i="3"/>
  <c r="K2223" i="3"/>
  <c r="K2190" i="3"/>
  <c r="K2266" i="3"/>
  <c r="K2318" i="3"/>
  <c r="K2710" i="3"/>
  <c r="K2632" i="3"/>
  <c r="K2604" i="3"/>
  <c r="K2693" i="3"/>
  <c r="K2642" i="3"/>
  <c r="K2630" i="3"/>
  <c r="K2825" i="3"/>
  <c r="K2142" i="3"/>
  <c r="K2401" i="3"/>
  <c r="K2144" i="3"/>
  <c r="K2381" i="3"/>
  <c r="K1494" i="3"/>
  <c r="K2219" i="3"/>
  <c r="K1030" i="3"/>
  <c r="K1704" i="3"/>
  <c r="K2183" i="3"/>
  <c r="K2371" i="3"/>
  <c r="K1121" i="3"/>
  <c r="K1226" i="3"/>
  <c r="K2203" i="3"/>
  <c r="K2416" i="3"/>
  <c r="K2426" i="3"/>
  <c r="K2433" i="3"/>
  <c r="K2437" i="3"/>
  <c r="K2983" i="3"/>
  <c r="K3000" i="3"/>
  <c r="K3002" i="3"/>
  <c r="K2964" i="3"/>
  <c r="K2969" i="3"/>
  <c r="K2976" i="3"/>
  <c r="K3222" i="3"/>
  <c r="K3221" i="3"/>
  <c r="K3220" i="3"/>
  <c r="K3219" i="3"/>
  <c r="K3218" i="3"/>
  <c r="K3217" i="3"/>
  <c r="K2878" i="3"/>
  <c r="K3216" i="3"/>
  <c r="K1472" i="3"/>
  <c r="K2299" i="3"/>
  <c r="K2370" i="3"/>
  <c r="K2445" i="3"/>
  <c r="K2470" i="3"/>
  <c r="K2463" i="3"/>
  <c r="K2218" i="3"/>
  <c r="K2767" i="3"/>
  <c r="K2593" i="3"/>
  <c r="K2760" i="3"/>
  <c r="K2550" i="3"/>
  <c r="K2566" i="3"/>
  <c r="K2732" i="3"/>
  <c r="K1105" i="3"/>
  <c r="K2300" i="3"/>
  <c r="K2415" i="3"/>
  <c r="K2913" i="3"/>
  <c r="K1019" i="3"/>
  <c r="K2906" i="3"/>
  <c r="K2928" i="3"/>
  <c r="K2927" i="3"/>
  <c r="K2923" i="3"/>
  <c r="K2926" i="3"/>
  <c r="K2414" i="3"/>
  <c r="K2405" i="3"/>
  <c r="K2676" i="3"/>
  <c r="K568" i="3"/>
  <c r="K2514" i="3"/>
  <c r="K1493" i="3"/>
  <c r="K2842" i="3"/>
  <c r="K1073" i="3"/>
  <c r="K2377" i="3"/>
  <c r="K2350" i="3"/>
  <c r="K1133" i="3"/>
  <c r="K1195" i="3"/>
  <c r="K971" i="3"/>
  <c r="K2388" i="3"/>
  <c r="K3028" i="3"/>
  <c r="K2394" i="3"/>
  <c r="K2385" i="3"/>
  <c r="K2369" i="3"/>
  <c r="K960" i="3"/>
  <c r="K1113" i="3"/>
  <c r="K2161" i="3"/>
  <c r="K2750" i="3"/>
  <c r="K2559" i="3"/>
  <c r="K2591" i="3"/>
  <c r="K2654" i="3"/>
  <c r="K2588" i="3"/>
  <c r="K2545" i="3"/>
  <c r="K2893" i="3"/>
  <c r="K1846" i="3"/>
  <c r="K1941" i="3"/>
  <c r="K2060" i="3"/>
  <c r="K1851" i="3"/>
  <c r="K1839" i="3"/>
  <c r="K1848" i="3"/>
  <c r="K2384" i="3"/>
  <c r="K2687" i="3"/>
  <c r="K2548" i="3"/>
  <c r="K2766" i="3"/>
  <c r="K2590" i="3"/>
  <c r="K2631" i="3"/>
  <c r="K2661" i="3"/>
  <c r="K2180" i="3"/>
  <c r="K2435" i="3"/>
  <c r="K2738" i="3"/>
  <c r="K2624" i="3"/>
  <c r="K2575" i="3"/>
  <c r="K2651" i="3"/>
  <c r="K2773" i="3"/>
  <c r="K2603" i="3"/>
  <c r="K2383" i="3"/>
  <c r="K997" i="3"/>
  <c r="K2968" i="3"/>
  <c r="K2967" i="3"/>
  <c r="K2946" i="3"/>
  <c r="K2953" i="3"/>
  <c r="K2957" i="3"/>
  <c r="K2973" i="3"/>
  <c r="K1698" i="3"/>
  <c r="K2907" i="3"/>
  <c r="K2962" i="3"/>
  <c r="K2956" i="3"/>
  <c r="K2960" i="3"/>
  <c r="K2945" i="3"/>
  <c r="K2988" i="3"/>
  <c r="K2955" i="3"/>
  <c r="K2961" i="3"/>
  <c r="K2966" i="3"/>
  <c r="K2950" i="3"/>
  <c r="K2944" i="3"/>
  <c r="K2949" i="3"/>
  <c r="K2991" i="3"/>
  <c r="K2469" i="3"/>
  <c r="K2447" i="3"/>
  <c r="K2475" i="3"/>
  <c r="K2453" i="3"/>
  <c r="K2473" i="3"/>
  <c r="K2460" i="3"/>
  <c r="K2476" i="3"/>
  <c r="K2450" i="3"/>
  <c r="K2311" i="3"/>
  <c r="K962" i="3"/>
  <c r="K2389" i="3"/>
  <c r="K2386" i="3"/>
  <c r="K2431" i="3"/>
  <c r="K2417" i="3"/>
  <c r="K2441" i="3"/>
  <c r="K2838" i="3"/>
  <c r="K2302" i="3"/>
  <c r="K2643" i="3"/>
  <c r="K2565" i="3"/>
  <c r="K2729" i="3"/>
  <c r="K2615" i="3"/>
  <c r="K2777" i="3"/>
  <c r="K2587" i="3"/>
  <c r="K2495" i="3"/>
  <c r="K2503" i="3"/>
  <c r="K2502" i="3"/>
  <c r="K2484" i="3"/>
  <c r="K2472" i="3"/>
  <c r="K2479" i="3"/>
  <c r="K2682" i="3"/>
  <c r="K2667" i="3"/>
  <c r="K2555" i="3"/>
  <c r="K2574" i="3"/>
  <c r="K2735" i="3"/>
  <c r="K2717" i="3"/>
  <c r="K1457" i="3"/>
  <c r="K2382" i="3"/>
  <c r="K1205" i="3"/>
  <c r="K1787" i="3"/>
  <c r="K2332" i="3"/>
  <c r="K2274" i="3"/>
  <c r="K2327" i="3"/>
  <c r="K2379" i="3"/>
  <c r="K2143" i="3"/>
  <c r="K2520" i="3"/>
  <c r="K2534" i="3"/>
  <c r="K2542" i="3"/>
  <c r="K2515" i="3"/>
  <c r="K2535" i="3"/>
  <c r="K2938" i="3"/>
  <c r="K2941" i="3"/>
  <c r="K2937" i="3"/>
  <c r="K2934" i="3"/>
  <c r="K2940" i="3"/>
  <c r="K2468" i="3"/>
  <c r="K2432" i="3"/>
  <c r="K2852" i="3"/>
  <c r="K2695" i="3"/>
  <c r="K2295" i="3"/>
  <c r="K2269" i="3"/>
  <c r="K2932" i="3"/>
  <c r="K2931" i="3"/>
  <c r="K2930" i="3"/>
  <c r="K945" i="3"/>
  <c r="K2486" i="3"/>
  <c r="K2492" i="3"/>
  <c r="K2528" i="3"/>
  <c r="K2522" i="3"/>
  <c r="K2538" i="3"/>
  <c r="K2533" i="3"/>
  <c r="K2521" i="3"/>
  <c r="K2392" i="3"/>
  <c r="K2467" i="3"/>
  <c r="K2454" i="3"/>
  <c r="K2440" i="3"/>
  <c r="K3215" i="3"/>
  <c r="K2725" i="3"/>
  <c r="K2745" i="3"/>
  <c r="K2589" i="3"/>
  <c r="K2686" i="3"/>
  <c r="K2721" i="3"/>
  <c r="K2628" i="3"/>
  <c r="K2908" i="3"/>
  <c r="K2910" i="3"/>
  <c r="K2909" i="3"/>
  <c r="K3214" i="3"/>
  <c r="S3214" i="3" s="1"/>
  <c r="K1069" i="3"/>
  <c r="K1154" i="3"/>
  <c r="K2824" i="3"/>
  <c r="K2911" i="3"/>
  <c r="K2149" i="3"/>
  <c r="K2151" i="3"/>
  <c r="K3032" i="3"/>
  <c r="K3031" i="3"/>
  <c r="K1153" i="3"/>
  <c r="K1705" i="3"/>
  <c r="K2506" i="3"/>
  <c r="K2508" i="3"/>
  <c r="K2507" i="3"/>
  <c r="K2524" i="3"/>
  <c r="K2536" i="3"/>
  <c r="K2474" i="3"/>
  <c r="K2462" i="3"/>
  <c r="K1091" i="3"/>
  <c r="K1043" i="3"/>
  <c r="K1090" i="3"/>
  <c r="K1048" i="3"/>
  <c r="K978" i="3"/>
  <c r="K2451" i="3"/>
  <c r="K2461" i="3"/>
  <c r="K2471" i="3"/>
  <c r="K2448" i="3"/>
  <c r="K1700" i="3"/>
  <c r="K367" i="3"/>
  <c r="K2137" i="3"/>
  <c r="K3213" i="3"/>
  <c r="K2917" i="3"/>
  <c r="K2925" i="3"/>
  <c r="K2924" i="3"/>
  <c r="K2929" i="3"/>
  <c r="K2284" i="3"/>
  <c r="K2914" i="3"/>
  <c r="K2912" i="3"/>
  <c r="K2918" i="3"/>
  <c r="K1101" i="3"/>
  <c r="K1074" i="3"/>
  <c r="K2500" i="3"/>
  <c r="K959" i="3"/>
  <c r="K2733" i="3"/>
  <c r="K2602" i="3"/>
  <c r="K2749" i="3"/>
  <c r="K2636" i="3"/>
  <c r="K2582" i="3"/>
  <c r="K2597" i="3"/>
  <c r="K2391" i="3"/>
  <c r="K2543" i="3"/>
  <c r="K2530" i="3"/>
  <c r="K2540" i="3"/>
  <c r="K2539" i="3"/>
  <c r="K2518" i="3"/>
  <c r="K1713" i="3"/>
  <c r="K1663" i="3"/>
  <c r="K1706" i="3"/>
  <c r="K2634" i="3"/>
  <c r="K2579" i="3"/>
  <c r="K2563" i="3"/>
  <c r="K2585" i="3"/>
  <c r="K2629" i="3"/>
  <c r="K2551" i="3"/>
  <c r="K2489" i="3"/>
  <c r="K2485" i="3"/>
  <c r="K2505" i="3"/>
  <c r="K2504" i="3"/>
  <c r="K2894" i="3"/>
  <c r="K2498" i="3"/>
  <c r="K2496" i="3"/>
  <c r="K2367" i="3"/>
  <c r="K1469" i="3"/>
  <c r="K1490" i="3"/>
  <c r="K2396" i="3"/>
  <c r="K2243" i="3"/>
  <c r="K2205" i="3"/>
  <c r="K2845" i="3"/>
  <c r="K2255" i="3"/>
  <c r="K2165" i="3"/>
  <c r="K2558" i="3"/>
  <c r="K2724" i="3"/>
  <c r="K2547" i="3"/>
  <c r="K2641" i="3"/>
  <c r="K2637" i="3"/>
  <c r="K2570" i="3"/>
  <c r="K2400" i="3"/>
  <c r="K2404" i="3"/>
  <c r="K2402" i="3"/>
  <c r="K2395" i="3"/>
  <c r="K1480" i="3"/>
  <c r="K1004" i="3"/>
  <c r="K1005" i="3"/>
  <c r="K2315" i="3"/>
  <c r="K2858" i="3"/>
  <c r="K3212" i="3"/>
  <c r="K1046" i="3"/>
  <c r="K1481" i="3"/>
  <c r="K3211" i="3"/>
  <c r="K2673" i="3"/>
  <c r="K2696" i="3"/>
  <c r="K2601" i="3"/>
  <c r="K2609" i="3"/>
  <c r="K2613" i="3"/>
  <c r="K2564" i="3"/>
  <c r="K1096" i="3"/>
  <c r="K2387" i="3"/>
  <c r="K1146" i="3"/>
  <c r="K2889" i="3"/>
  <c r="K1114" i="3"/>
  <c r="K1482" i="3"/>
  <c r="K2982" i="3"/>
  <c r="K1157" i="3"/>
  <c r="K2552" i="3"/>
  <c r="K2737" i="3"/>
  <c r="K2706" i="3"/>
  <c r="K2770" i="3"/>
  <c r="K2618" i="3"/>
  <c r="K2635" i="3"/>
  <c r="K2776" i="3"/>
  <c r="K2759" i="3"/>
  <c r="K2727" i="3"/>
  <c r="K2701" i="3"/>
  <c r="K2553" i="3"/>
  <c r="K2660" i="3"/>
  <c r="K1492" i="3"/>
  <c r="K1456" i="3"/>
  <c r="K2916" i="3"/>
  <c r="K2882" i="3"/>
  <c r="K3210" i="3"/>
  <c r="S3210" i="3" s="1"/>
  <c r="K3209" i="3"/>
  <c r="K2854" i="3"/>
  <c r="K1711" i="3"/>
  <c r="K2841" i="3"/>
  <c r="K1765" i="3"/>
  <c r="K1015" i="3"/>
  <c r="K994" i="3"/>
  <c r="K1072" i="3"/>
  <c r="K1021" i="3"/>
  <c r="K1186" i="3"/>
  <c r="K1080" i="3"/>
  <c r="K1152" i="3"/>
  <c r="K1125" i="3"/>
  <c r="K1023" i="3"/>
  <c r="K1063" i="3"/>
  <c r="K2207" i="3"/>
  <c r="K1198" i="3"/>
  <c r="K964" i="3"/>
  <c r="K2329" i="3"/>
  <c r="K2606" i="3"/>
  <c r="K2561" i="3"/>
  <c r="K2748" i="3"/>
  <c r="K2663" i="3"/>
  <c r="K2782" i="3"/>
  <c r="K2573" i="3"/>
  <c r="K3208" i="3"/>
  <c r="K3207" i="3"/>
  <c r="K3206" i="3"/>
  <c r="K3205" i="3"/>
  <c r="K3204" i="3"/>
  <c r="S3204" i="3" s="1"/>
  <c r="K3203" i="3"/>
  <c r="K2865" i="3"/>
  <c r="K2268" i="3"/>
  <c r="K995" i="3"/>
  <c r="K1491" i="3"/>
  <c r="K3202" i="3"/>
  <c r="K3201" i="3"/>
  <c r="K1131" i="3"/>
  <c r="K2455" i="3"/>
  <c r="K2439" i="3"/>
  <c r="K2586" i="3"/>
  <c r="K2623" i="3"/>
  <c r="K2580" i="3"/>
  <c r="K2569" i="3"/>
  <c r="K2718" i="3"/>
  <c r="K2655" i="3"/>
  <c r="K1094" i="3"/>
  <c r="K2373" i="3"/>
  <c r="K1220" i="3"/>
  <c r="K2191" i="3"/>
  <c r="K1229" i="3"/>
  <c r="K2140" i="3"/>
  <c r="K2511" i="3"/>
  <c r="K1061" i="3"/>
  <c r="K1207" i="3"/>
  <c r="K2292" i="3"/>
  <c r="K2354" i="3"/>
  <c r="K1554" i="3"/>
  <c r="K1496" i="3"/>
  <c r="K1489" i="3"/>
  <c r="K1486" i="3"/>
  <c r="K2771" i="3"/>
  <c r="K2616" i="3"/>
  <c r="K2549" i="3"/>
  <c r="K2742" i="3"/>
  <c r="K2633" i="3"/>
  <c r="K2557" i="3"/>
  <c r="K2903" i="3"/>
  <c r="K2847" i="3"/>
  <c r="K2138" i="3"/>
  <c r="K2249" i="3"/>
  <c r="K2747" i="3"/>
  <c r="K2662" i="3"/>
  <c r="K2647" i="3"/>
  <c r="K2666" i="3"/>
  <c r="K2690" i="3"/>
  <c r="K2546" i="3"/>
  <c r="K2452" i="3"/>
  <c r="K2459" i="3"/>
  <c r="K2465" i="3"/>
  <c r="K2422" i="3"/>
  <c r="K2425" i="3"/>
  <c r="K2424" i="3"/>
  <c r="K2711" i="3"/>
  <c r="K2577" i="3"/>
  <c r="K2683" i="3"/>
  <c r="K2769" i="3"/>
  <c r="K2568" i="3"/>
  <c r="K2581" i="3"/>
  <c r="K1806" i="3"/>
  <c r="K1466" i="3"/>
  <c r="K1010" i="3"/>
  <c r="K1477" i="3"/>
  <c r="K2846" i="3"/>
  <c r="K2920" i="3"/>
  <c r="K1194" i="3"/>
  <c r="K1060" i="3"/>
  <c r="K2702" i="3"/>
  <c r="K2554" i="3"/>
  <c r="K2622" i="3"/>
  <c r="K2619" i="3"/>
  <c r="K2692" i="3"/>
  <c r="K2772" i="3"/>
  <c r="K2288" i="3"/>
  <c r="K2700" i="3"/>
  <c r="K2583" i="3"/>
  <c r="K2644" i="3"/>
  <c r="K2607" i="3"/>
  <c r="K2784" i="3"/>
  <c r="K2608" i="3"/>
  <c r="K1231" i="3"/>
  <c r="K2850" i="3"/>
  <c r="K3200" i="3"/>
  <c r="K2167" i="3"/>
  <c r="K3199" i="3"/>
  <c r="K3198" i="3"/>
  <c r="K3197" i="3"/>
  <c r="K3196" i="3"/>
  <c r="K3195" i="3"/>
  <c r="S3195" i="3" s="1"/>
  <c r="K3194" i="3"/>
  <c r="K2731" i="3"/>
  <c r="K2576" i="3"/>
  <c r="K2621" i="3"/>
  <c r="K2680" i="3"/>
  <c r="K2592" i="3"/>
  <c r="K2596" i="3"/>
  <c r="K2922" i="3"/>
  <c r="K2919" i="3"/>
  <c r="K2900" i="3"/>
  <c r="K2915" i="3"/>
  <c r="K1183" i="3"/>
  <c r="K3193" i="3"/>
  <c r="K3192" i="3"/>
  <c r="K968" i="3"/>
  <c r="K969" i="3"/>
  <c r="K1174" i="3"/>
  <c r="K2410" i="3"/>
  <c r="K3191" i="3"/>
  <c r="K1070" i="3"/>
  <c r="K2150" i="3"/>
  <c r="K2211" i="3"/>
  <c r="K3190" i="3"/>
  <c r="K2871" i="3"/>
  <c r="K1495" i="3"/>
  <c r="K2398" i="3"/>
  <c r="K2397" i="3"/>
  <c r="K3189" i="3"/>
  <c r="K3188" i="3"/>
  <c r="K3187" i="3"/>
  <c r="K3186" i="3"/>
  <c r="K2328" i="3"/>
  <c r="K2482" i="3"/>
  <c r="K2477" i="3"/>
  <c r="K2487" i="3"/>
  <c r="K1078" i="3"/>
  <c r="K1470" i="3"/>
  <c r="K3185" i="3"/>
  <c r="K3184" i="3"/>
  <c r="K2532" i="3"/>
  <c r="K2513" i="3"/>
  <c r="K2537" i="3"/>
  <c r="K2510" i="3"/>
  <c r="K2529" i="3"/>
  <c r="K3183" i="3"/>
  <c r="K3182" i="3"/>
  <c r="K3181" i="3"/>
  <c r="K3180" i="3"/>
  <c r="K3179" i="3"/>
  <c r="K3178" i="3"/>
  <c r="K3177" i="3"/>
  <c r="K3176" i="3"/>
  <c r="K1089" i="3"/>
  <c r="K3175" i="3"/>
  <c r="K3174" i="3"/>
  <c r="S3174" i="3" s="1"/>
  <c r="K3173" i="3"/>
  <c r="K3172" i="3"/>
  <c r="S3172" i="3" s="1"/>
  <c r="K3171" i="3"/>
  <c r="K3170" i="3"/>
  <c r="K3169" i="3"/>
  <c r="K3168" i="3"/>
  <c r="K3167" i="3"/>
  <c r="K3166" i="3"/>
  <c r="K3165" i="3"/>
  <c r="K3164" i="3"/>
  <c r="K3163" i="3"/>
  <c r="K3162" i="3"/>
  <c r="K3161" i="3"/>
  <c r="K1170" i="3"/>
  <c r="K3160" i="3"/>
  <c r="K2567" i="3"/>
  <c r="K2638" i="3"/>
  <c r="K2681" i="3"/>
  <c r="K2572" i="3"/>
  <c r="K2653" i="3"/>
  <c r="K2571" i="3"/>
  <c r="K2366" i="3"/>
  <c r="K3159" i="3"/>
  <c r="K3158" i="3"/>
  <c r="K3157" i="3"/>
  <c r="K1192" i="3"/>
  <c r="K3156" i="3"/>
  <c r="K2127" i="3"/>
  <c r="K2406" i="3"/>
  <c r="K3155" i="3"/>
  <c r="K1224" i="3"/>
  <c r="K1476" i="3"/>
  <c r="K3154" i="3"/>
  <c r="K3044" i="3"/>
  <c r="K3037" i="3"/>
  <c r="K3043" i="3"/>
  <c r="K3042" i="3"/>
  <c r="K3041" i="3"/>
  <c r="K3036" i="3"/>
  <c r="K2600" i="3"/>
  <c r="K2694" i="3"/>
  <c r="K2672" i="3"/>
  <c r="K2578" i="3"/>
  <c r="K2669" i="3"/>
  <c r="K2740" i="3"/>
  <c r="K300" i="3"/>
  <c r="K361" i="3"/>
  <c r="K385" i="3"/>
  <c r="K334" i="3"/>
  <c r="K318" i="3"/>
  <c r="K19" i="3"/>
  <c r="K18" i="3"/>
  <c r="K17" i="3"/>
  <c r="K16" i="3"/>
  <c r="K15" i="3"/>
  <c r="K315" i="3"/>
  <c r="K38" i="3"/>
  <c r="K332" i="3"/>
  <c r="K107" i="3"/>
  <c r="K381" i="3"/>
  <c r="K286" i="3"/>
  <c r="K3153" i="3"/>
  <c r="K372" i="3"/>
  <c r="K369" i="3"/>
  <c r="K1431" i="3"/>
  <c r="K1468" i="3"/>
  <c r="K106" i="3"/>
  <c r="K328" i="3"/>
  <c r="K2053" i="3"/>
  <c r="K1872" i="3"/>
  <c r="K2015" i="3"/>
  <c r="K1769" i="3"/>
  <c r="K1879" i="3"/>
  <c r="K1774" i="3"/>
  <c r="K1402" i="3"/>
  <c r="K1434" i="3"/>
  <c r="K1432" i="3"/>
  <c r="K653" i="3"/>
  <c r="K659" i="3"/>
  <c r="K654" i="3"/>
  <c r="K797" i="3"/>
  <c r="K727" i="3"/>
  <c r="K645" i="3"/>
  <c r="K1760" i="3"/>
  <c r="K1749" i="3"/>
  <c r="K1793" i="3"/>
  <c r="K1746" i="3"/>
  <c r="K1756" i="3"/>
  <c r="K1621" i="3"/>
  <c r="K1703" i="3"/>
  <c r="K1676" i="3"/>
  <c r="K1622" i="3"/>
  <c r="K1644" i="3"/>
  <c r="K1726" i="3"/>
  <c r="K1722" i="3"/>
  <c r="K1757" i="3"/>
  <c r="K1754" i="3"/>
  <c r="K2004" i="3"/>
  <c r="K1998" i="3"/>
  <c r="K1821" i="3"/>
  <c r="K1945" i="3"/>
  <c r="K1923" i="3"/>
  <c r="K1778" i="3"/>
  <c r="K330" i="3"/>
  <c r="K3152" i="3"/>
  <c r="K3151" i="3"/>
  <c r="K3150" i="3"/>
  <c r="K3149" i="3"/>
  <c r="K3148" i="3"/>
  <c r="K3147" i="3"/>
  <c r="K422" i="3"/>
  <c r="K792" i="3"/>
  <c r="K664" i="3"/>
  <c r="K681" i="3"/>
  <c r="K677" i="3"/>
  <c r="K738" i="3"/>
  <c r="K644" i="3"/>
  <c r="K1108" i="3"/>
  <c r="K260" i="3"/>
  <c r="K261" i="3"/>
  <c r="K869" i="3"/>
  <c r="K1780" i="3"/>
  <c r="K1926" i="3"/>
  <c r="K1823" i="3"/>
  <c r="K1813" i="3"/>
  <c r="K1864" i="3"/>
  <c r="K1958" i="3"/>
  <c r="K204" i="3"/>
  <c r="K3146" i="3"/>
  <c r="K3145" i="3"/>
  <c r="K1869" i="3"/>
  <c r="K1701" i="3"/>
  <c r="K216" i="3"/>
  <c r="K346" i="3"/>
  <c r="K3144" i="3"/>
  <c r="K3143" i="3"/>
  <c r="K1771" i="3"/>
  <c r="K1661" i="3"/>
  <c r="K206" i="3"/>
  <c r="K3142" i="3"/>
  <c r="K3141" i="3"/>
  <c r="K1824" i="3"/>
  <c r="K446" i="3"/>
  <c r="K205" i="3"/>
  <c r="K3140" i="3"/>
  <c r="K3139" i="3"/>
  <c r="K1828" i="3"/>
  <c r="K219" i="3"/>
  <c r="K3138" i="3"/>
  <c r="K3137" i="3"/>
  <c r="K1968" i="3"/>
  <c r="K1664" i="3"/>
  <c r="K202" i="3"/>
  <c r="K3136" i="3"/>
  <c r="K3135" i="3"/>
  <c r="K1795" i="3"/>
  <c r="K1693" i="3"/>
  <c r="K152" i="3"/>
  <c r="K1736" i="3"/>
  <c r="K1766" i="3"/>
  <c r="K1764" i="3"/>
  <c r="K1747" i="3"/>
  <c r="K1755" i="3"/>
  <c r="K2544" i="3"/>
  <c r="K2517" i="3"/>
  <c r="K2531" i="3"/>
  <c r="K2541" i="3"/>
  <c r="K1728" i="3"/>
  <c r="K1723" i="3"/>
  <c r="K1738" i="3"/>
  <c r="K1750" i="3"/>
  <c r="K3005" i="3"/>
  <c r="K2952" i="3"/>
  <c r="K3001" i="3"/>
  <c r="K3007" i="3"/>
  <c r="K2994" i="3"/>
  <c r="K2959" i="3"/>
  <c r="K1940" i="3"/>
  <c r="K1925" i="3"/>
  <c r="K1815" i="3"/>
  <c r="K1847" i="3"/>
  <c r="K1858" i="3"/>
  <c r="K2048" i="3"/>
  <c r="K1413" i="3"/>
  <c r="K1467" i="3"/>
  <c r="K1471" i="3"/>
  <c r="K1909" i="3"/>
  <c r="K2039" i="3"/>
  <c r="K1845" i="3"/>
  <c r="K1938" i="3"/>
  <c r="K1969" i="3"/>
  <c r="K2059" i="3"/>
  <c r="K2063" i="3"/>
  <c r="K1840" i="3"/>
  <c r="K1885" i="3"/>
  <c r="K1844" i="3"/>
  <c r="K1853" i="3"/>
  <c r="K1913" i="3"/>
  <c r="K3134" i="3"/>
  <c r="K3133" i="3"/>
  <c r="K3132" i="3"/>
  <c r="K3131" i="3"/>
  <c r="K3130" i="3"/>
  <c r="K3129" i="3"/>
  <c r="K1455" i="3"/>
  <c r="K414" i="3"/>
  <c r="K412" i="3"/>
  <c r="K561" i="3"/>
  <c r="K577" i="3"/>
  <c r="K615" i="3"/>
  <c r="K1831" i="3"/>
  <c r="K1804" i="3"/>
  <c r="K1770" i="3"/>
  <c r="K2038" i="3"/>
  <c r="K2021" i="3"/>
  <c r="K1981" i="3"/>
  <c r="K1891" i="3"/>
  <c r="K1814" i="3"/>
  <c r="K2057" i="3"/>
  <c r="K1963" i="3"/>
  <c r="K1905" i="3"/>
  <c r="K1773" i="3"/>
  <c r="K665" i="3"/>
  <c r="K730" i="3"/>
  <c r="K671" i="3"/>
  <c r="K670" i="3"/>
  <c r="K642" i="3"/>
  <c r="K786" i="3"/>
  <c r="K1877" i="3"/>
  <c r="K1900" i="3"/>
  <c r="K1827" i="3"/>
  <c r="K1974" i="3"/>
  <c r="K1843" i="3"/>
  <c r="K1931" i="3"/>
  <c r="K865" i="3"/>
  <c r="K899" i="3"/>
  <c r="K1834" i="3"/>
  <c r="K1986" i="3"/>
  <c r="K1798" i="3"/>
  <c r="K1822" i="3"/>
  <c r="K1800" i="3"/>
  <c r="K2064" i="3"/>
  <c r="K2314" i="3"/>
  <c r="K2226" i="3"/>
  <c r="K187" i="3"/>
  <c r="K188" i="3"/>
  <c r="K193" i="3"/>
  <c r="K192" i="3"/>
  <c r="K189" i="3"/>
  <c r="K889" i="3"/>
  <c r="K153" i="3"/>
  <c r="K179" i="3"/>
  <c r="K162" i="3"/>
  <c r="K159" i="3"/>
  <c r="K784" i="3"/>
  <c r="K754" i="3"/>
  <c r="K311" i="3"/>
  <c r="K696" i="3"/>
  <c r="K667" i="3"/>
  <c r="K761" i="3"/>
  <c r="K339" i="3"/>
  <c r="K636" i="3"/>
  <c r="K298" i="3"/>
  <c r="K394" i="3"/>
  <c r="K125" i="3"/>
  <c r="K237" i="3"/>
  <c r="K296" i="3"/>
  <c r="K338" i="3"/>
  <c r="K2640" i="3"/>
  <c r="K2599" i="3"/>
  <c r="K2705" i="3"/>
  <c r="K2646" i="3"/>
  <c r="K2562" i="3"/>
  <c r="K2560" i="3"/>
  <c r="K396" i="3"/>
  <c r="K247" i="3"/>
  <c r="K1856" i="3"/>
  <c r="K1948" i="3"/>
  <c r="K1768" i="3"/>
  <c r="K1812" i="3"/>
  <c r="K2055" i="3"/>
  <c r="K1881" i="3"/>
  <c r="K358" i="3"/>
  <c r="K1034" i="3"/>
  <c r="K108" i="3"/>
  <c r="K2958" i="3"/>
  <c r="K3009" i="3"/>
  <c r="K2951" i="3"/>
  <c r="K2963" i="3"/>
  <c r="K2993" i="3"/>
  <c r="K2947" i="3"/>
  <c r="K765" i="3"/>
  <c r="K759" i="3"/>
  <c r="K808" i="3"/>
  <c r="K648" i="3"/>
  <c r="K757" i="3"/>
  <c r="K720" i="3"/>
  <c r="K366" i="3"/>
  <c r="K302" i="3"/>
  <c r="K376" i="3"/>
  <c r="K397" i="3"/>
  <c r="K364" i="3"/>
  <c r="K398" i="3"/>
  <c r="K93" i="3"/>
  <c r="K400" i="3"/>
  <c r="K377" i="3"/>
  <c r="K343" i="3"/>
  <c r="K341" i="3"/>
  <c r="K319" i="3"/>
  <c r="K350" i="3"/>
  <c r="K335" i="3"/>
  <c r="K333" i="3"/>
  <c r="K1008" i="3"/>
  <c r="K373" i="3"/>
  <c r="K287" i="3"/>
  <c r="K105" i="3"/>
  <c r="K937" i="3"/>
  <c r="K92" i="3"/>
  <c r="K2133" i="3"/>
  <c r="K1936" i="3"/>
  <c r="K1994" i="3"/>
  <c r="K1962" i="3"/>
  <c r="K1832" i="3"/>
  <c r="K1794" i="3"/>
  <c r="K1841" i="3"/>
  <c r="K854" i="3"/>
  <c r="K3128" i="3"/>
  <c r="K3127" i="3"/>
  <c r="K3126" i="3"/>
  <c r="K3125" i="3"/>
  <c r="K3124" i="3"/>
  <c r="S3124" i="3" s="1"/>
  <c r="K3123" i="3"/>
  <c r="K3122" i="3"/>
  <c r="S3122" i="3" s="1"/>
  <c r="K2739" i="3"/>
  <c r="K2688" i="3"/>
  <c r="K2691" i="3"/>
  <c r="K2612" i="3"/>
  <c r="K2620" i="3"/>
  <c r="K2783" i="3"/>
  <c r="K3121" i="3"/>
  <c r="K3120" i="3"/>
  <c r="K3119" i="3"/>
  <c r="K3118" i="3"/>
  <c r="K3117" i="3"/>
  <c r="S3117" i="3" s="1"/>
  <c r="K3116" i="3"/>
  <c r="K719" i="3"/>
  <c r="K658" i="3"/>
  <c r="K683" i="3"/>
  <c r="K767" i="3"/>
  <c r="K688" i="3"/>
  <c r="K689" i="3"/>
  <c r="K1776" i="3"/>
  <c r="K1810" i="3"/>
  <c r="K1870" i="3"/>
  <c r="K1989" i="3"/>
  <c r="K2008" i="3"/>
  <c r="K2017" i="3"/>
  <c r="K2828" i="3"/>
  <c r="K666" i="3"/>
  <c r="K690" i="3"/>
  <c r="K662" i="3"/>
  <c r="K639" i="3"/>
  <c r="K745" i="3"/>
  <c r="K763" i="3"/>
  <c r="K853" i="3"/>
  <c r="K251" i="3"/>
  <c r="K1708" i="3"/>
  <c r="K1721" i="3"/>
  <c r="K1710" i="3"/>
  <c r="K1709" i="3"/>
  <c r="K1809" i="3"/>
  <c r="K1990" i="3"/>
  <c r="K1944" i="3"/>
  <c r="K1775" i="3"/>
  <c r="K1894" i="3"/>
  <c r="K1849" i="3"/>
  <c r="K284" i="3"/>
  <c r="K295" i="3"/>
  <c r="K329" i="3"/>
  <c r="K307" i="3"/>
  <c r="K389" i="3"/>
  <c r="K317" i="3"/>
  <c r="K466" i="3"/>
  <c r="K1807" i="3"/>
  <c r="K1852" i="3"/>
  <c r="K1933" i="3"/>
  <c r="K1995" i="3"/>
  <c r="K1777" i="3"/>
  <c r="K1956" i="3"/>
  <c r="K3115" i="3"/>
  <c r="K3114" i="3"/>
  <c r="K3113" i="3"/>
  <c r="K3112" i="3"/>
  <c r="K3111" i="3"/>
  <c r="K3110" i="3"/>
  <c r="K378" i="3"/>
  <c r="K475" i="3"/>
  <c r="K354" i="3"/>
  <c r="K1993" i="3"/>
  <c r="K1772" i="3"/>
  <c r="K1850" i="3"/>
  <c r="K1817" i="3"/>
  <c r="K1820" i="3"/>
  <c r="K1912" i="3"/>
  <c r="K351" i="3"/>
  <c r="K1715" i="3"/>
  <c r="K1636" i="3"/>
  <c r="K1707" i="3"/>
  <c r="K1702" i="3"/>
  <c r="K888" i="3"/>
  <c r="K901" i="3"/>
  <c r="K195" i="3"/>
  <c r="K627" i="3"/>
  <c r="K480" i="3"/>
  <c r="K1985" i="3"/>
  <c r="K1788" i="3"/>
  <c r="K1779" i="3"/>
  <c r="K1797" i="3"/>
  <c r="K1927" i="3"/>
  <c r="K1928" i="3"/>
  <c r="K2754" i="3"/>
  <c r="K2605" i="3"/>
  <c r="K2779" i="3"/>
  <c r="K2626" i="3"/>
  <c r="K2714" i="3"/>
  <c r="K2584" i="3"/>
  <c r="K208" i="3"/>
  <c r="K2996" i="3"/>
  <c r="K2990" i="3"/>
  <c r="K2943" i="3"/>
  <c r="K2986" i="3"/>
  <c r="K2948" i="3"/>
  <c r="K2975" i="3"/>
  <c r="K2380" i="3"/>
  <c r="K773" i="3"/>
  <c r="K729" i="3"/>
  <c r="K675" i="3"/>
  <c r="K657" i="3"/>
  <c r="K742" i="3"/>
  <c r="K640" i="3"/>
  <c r="K1299" i="3"/>
  <c r="K465" i="3"/>
  <c r="K1873" i="3"/>
  <c r="K1890" i="3"/>
  <c r="K2045" i="3"/>
  <c r="K1967" i="3"/>
  <c r="K1805" i="3"/>
  <c r="K2005" i="3"/>
  <c r="K1979" i="3"/>
  <c r="K1803" i="3"/>
  <c r="K1781" i="3"/>
  <c r="K1783" i="3"/>
  <c r="K2049" i="3"/>
  <c r="K1802" i="3"/>
  <c r="K1465" i="3"/>
  <c r="K621" i="3"/>
  <c r="K1733" i="3"/>
  <c r="K1745" i="3"/>
  <c r="K1734" i="3"/>
  <c r="K1724" i="3"/>
  <c r="K694" i="3"/>
  <c r="K783" i="3"/>
  <c r="K638" i="3"/>
  <c r="K774" i="3"/>
  <c r="K685" i="3"/>
  <c r="K707" i="3"/>
  <c r="K249" i="3"/>
  <c r="K290" i="3"/>
  <c r="K1473" i="3"/>
  <c r="K190" i="3"/>
  <c r="K2153" i="3"/>
  <c r="K2152" i="3"/>
  <c r="K991" i="3"/>
  <c r="K620" i="3"/>
  <c r="K479" i="3"/>
  <c r="K512" i="3"/>
  <c r="K501" i="3"/>
  <c r="K1740" i="3"/>
  <c r="K1487" i="3"/>
  <c r="K1763" i="3"/>
  <c r="K1808" i="3"/>
  <c r="K1860" i="3"/>
  <c r="K1744" i="3"/>
  <c r="K845" i="3"/>
  <c r="K1430" i="3"/>
  <c r="K1759" i="3"/>
  <c r="K1836" i="3"/>
  <c r="K2019" i="3"/>
  <c r="K1751" i="3"/>
  <c r="K1475" i="3"/>
  <c r="K1748" i="3"/>
  <c r="K1819" i="3"/>
  <c r="K1816" i="3"/>
  <c r="K828" i="3"/>
  <c r="K2109" i="3"/>
  <c r="K1889" i="3"/>
  <c r="K2034" i="3"/>
  <c r="K1767" i="3"/>
  <c r="K1739" i="3"/>
  <c r="K873" i="3"/>
  <c r="K2139" i="3"/>
  <c r="K1799" i="3"/>
  <c r="K3109" i="3"/>
  <c r="K1801" i="3"/>
  <c r="K1762" i="3"/>
  <c r="K1741" i="3"/>
  <c r="K1796" i="3"/>
  <c r="K231" i="3"/>
  <c r="K1935" i="3"/>
  <c r="K744" i="3"/>
  <c r="K225" i="3"/>
  <c r="K2062" i="3"/>
  <c r="K650" i="3"/>
  <c r="K218" i="3"/>
  <c r="K1924" i="3"/>
  <c r="K663" i="3"/>
  <c r="K2421" i="3"/>
  <c r="K217" i="3"/>
  <c r="K1991" i="3"/>
  <c r="K749" i="3"/>
  <c r="K3108" i="3"/>
  <c r="K2464" i="3"/>
  <c r="K227" i="3"/>
  <c r="K2010" i="3"/>
  <c r="K747" i="3"/>
  <c r="K214" i="3"/>
  <c r="K2030" i="3"/>
  <c r="K782" i="3"/>
  <c r="K2719" i="3"/>
  <c r="K3107" i="3"/>
  <c r="K2781" i="3"/>
  <c r="K3106" i="3"/>
  <c r="K2746" i="3"/>
  <c r="K3105" i="3"/>
  <c r="K2768" i="3"/>
  <c r="K3104" i="3"/>
  <c r="K370" i="3"/>
  <c r="K2664" i="3"/>
  <c r="K3103" i="3"/>
  <c r="K2617" i="3"/>
  <c r="K3102" i="3"/>
  <c r="K687" i="3"/>
  <c r="K1313" i="3"/>
  <c r="K698" i="3"/>
  <c r="K402" i="3"/>
  <c r="K1287" i="3"/>
  <c r="K660" i="3"/>
  <c r="K250" i="3"/>
  <c r="K270" i="3"/>
  <c r="K669" i="3"/>
  <c r="K722" i="3"/>
  <c r="K439" i="3"/>
  <c r="K794" i="3"/>
  <c r="K760" i="3"/>
  <c r="K267" i="3"/>
  <c r="K3101" i="3"/>
  <c r="K337" i="3"/>
  <c r="K1534" i="3"/>
  <c r="K787" i="3"/>
  <c r="K1620" i="3"/>
  <c r="K780" i="3"/>
  <c r="K1653" i="3"/>
  <c r="K804" i="3"/>
  <c r="K674" i="3"/>
  <c r="K348" i="3"/>
  <c r="K810" i="3"/>
  <c r="K778" i="3"/>
  <c r="K579" i="3"/>
  <c r="K567" i="3"/>
  <c r="K553" i="3"/>
  <c r="K583" i="3"/>
  <c r="K570" i="3"/>
  <c r="K387" i="3"/>
  <c r="K703" i="3"/>
  <c r="K679" i="3"/>
  <c r="K700" i="3"/>
  <c r="K781" i="3"/>
  <c r="K702" i="3"/>
  <c r="K715" i="3"/>
  <c r="K3100" i="3"/>
  <c r="K601" i="3"/>
  <c r="K678" i="3"/>
  <c r="K1908" i="3"/>
  <c r="K3099" i="3"/>
  <c r="K613" i="3"/>
  <c r="K714" i="3"/>
  <c r="K2035" i="3"/>
  <c r="K3098" i="3"/>
  <c r="K574" i="3"/>
  <c r="K656" i="3"/>
  <c r="K1792" i="3"/>
  <c r="K3097" i="3"/>
  <c r="K748" i="3"/>
  <c r="K1838" i="3"/>
  <c r="K3096" i="3"/>
  <c r="K602" i="3"/>
  <c r="K672" i="3"/>
  <c r="K1999" i="3"/>
  <c r="K3095" i="3"/>
  <c r="K673" i="3"/>
  <c r="K1970" i="3"/>
  <c r="K641" i="3"/>
  <c r="K789" i="3"/>
  <c r="K652" i="3"/>
  <c r="K691" i="3"/>
  <c r="K771" i="3"/>
  <c r="K643" i="3"/>
  <c r="K3094" i="3"/>
  <c r="K3093" i="3"/>
  <c r="K3092" i="3"/>
  <c r="K3091" i="3"/>
  <c r="K3090" i="3"/>
  <c r="K3089" i="3"/>
  <c r="K1558" i="3"/>
  <c r="K1531" i="3"/>
  <c r="K1529" i="3"/>
  <c r="K1915" i="3"/>
  <c r="K1922" i="3"/>
  <c r="K1861" i="3"/>
  <c r="K2003" i="3"/>
  <c r="K1964" i="3"/>
  <c r="K1837" i="3"/>
  <c r="K322" i="3"/>
  <c r="K263" i="3"/>
  <c r="K680" i="3"/>
  <c r="K3088" i="3"/>
  <c r="K649" i="3"/>
  <c r="K3087" i="3"/>
  <c r="K716" i="3"/>
  <c r="K609" i="3"/>
  <c r="K3086" i="3"/>
  <c r="K709" i="3"/>
  <c r="K3085" i="3"/>
  <c r="K857" i="3"/>
  <c r="K646" i="3"/>
  <c r="K3084" i="3"/>
  <c r="K862" i="3"/>
  <c r="K3083" i="3"/>
  <c r="S3083" i="3" s="1"/>
  <c r="K743" i="3"/>
  <c r="K3082" i="3"/>
  <c r="K874" i="3"/>
  <c r="K2146" i="3"/>
  <c r="K1811" i="3"/>
  <c r="K1975" i="3"/>
  <c r="K1833" i="3"/>
  <c r="K1203" i="3"/>
  <c r="K1978" i="3"/>
  <c r="K548" i="3"/>
  <c r="K1854" i="3"/>
  <c r="K1826" i="3"/>
  <c r="K1227" i="3"/>
  <c r="K1454" i="3"/>
  <c r="K1742" i="3"/>
  <c r="K1753" i="3"/>
  <c r="K1761" i="3"/>
  <c r="K1729" i="3"/>
  <c r="K2526" i="3"/>
  <c r="K2525" i="3"/>
  <c r="K2527" i="3"/>
  <c r="K2523" i="3"/>
  <c r="K1651" i="3"/>
  <c r="K266" i="3"/>
  <c r="K180" i="3"/>
  <c r="K14" i="3"/>
  <c r="K166" i="3"/>
  <c r="K258" i="3"/>
  <c r="K1097" i="3"/>
  <c r="K434" i="3"/>
  <c r="K176" i="3"/>
  <c r="K595" i="3"/>
  <c r="K2101" i="3"/>
  <c r="K463" i="3"/>
  <c r="K459" i="3"/>
  <c r="K484" i="3"/>
  <c r="K150" i="3"/>
  <c r="K52" i="3"/>
  <c r="K608" i="3"/>
  <c r="K255" i="3"/>
  <c r="K2234" i="3"/>
  <c r="K63" i="3"/>
  <c r="K113" i="3"/>
  <c r="K137" i="3"/>
  <c r="K203" i="3"/>
  <c r="K111" i="3"/>
  <c r="K393" i="3"/>
  <c r="K403" i="3"/>
  <c r="K312" i="3"/>
  <c r="K353" i="3"/>
  <c r="K384" i="3"/>
  <c r="K211" i="3"/>
  <c r="K357" i="3"/>
  <c r="K399" i="3"/>
  <c r="K151" i="3"/>
  <c r="K374" i="3"/>
  <c r="K383" i="3"/>
  <c r="K449" i="3"/>
  <c r="K323" i="3"/>
  <c r="K331" i="3"/>
  <c r="K116" i="3"/>
  <c r="K363" i="3"/>
  <c r="K104" i="3"/>
  <c r="K147" i="3"/>
  <c r="K117" i="3"/>
  <c r="K306" i="3"/>
  <c r="K303" i="3"/>
  <c r="K98" i="3"/>
  <c r="K196" i="3"/>
  <c r="K344" i="3"/>
  <c r="K144" i="3"/>
  <c r="K380" i="3"/>
  <c r="K359" i="3"/>
  <c r="K390" i="3"/>
  <c r="K313" i="3"/>
  <c r="K842" i="3"/>
  <c r="K326" i="3"/>
  <c r="K3081" i="3"/>
  <c r="K1085" i="3"/>
  <c r="K455" i="3"/>
  <c r="K844" i="3"/>
  <c r="K259" i="3"/>
  <c r="K401" i="3"/>
  <c r="K320" i="3"/>
  <c r="K516" i="3"/>
  <c r="K3080" i="3"/>
  <c r="S3080" i="3" s="1"/>
  <c r="K518" i="3"/>
  <c r="K442" i="3"/>
  <c r="K1277" i="3"/>
  <c r="K768" i="3"/>
  <c r="K285" i="3"/>
  <c r="K3079" i="3"/>
  <c r="S3079" i="3" s="1"/>
  <c r="K415" i="3"/>
  <c r="K717" i="3"/>
  <c r="K97" i="3"/>
  <c r="K36" i="3"/>
  <c r="K3078" i="3"/>
  <c r="S3078" i="3" s="1"/>
  <c r="K3077" i="3"/>
  <c r="K1351" i="3"/>
  <c r="K3076" i="3"/>
  <c r="S3076" i="3" s="1"/>
  <c r="K790" i="3"/>
  <c r="K3075" i="3"/>
  <c r="K1099" i="3"/>
  <c r="K1228" i="3"/>
  <c r="K3074" i="3"/>
  <c r="K824" i="3"/>
  <c r="K1563" i="3"/>
  <c r="K1632" i="3"/>
  <c r="K2081" i="3"/>
  <c r="K454" i="3"/>
  <c r="K294" i="3"/>
  <c r="K1505" i="3"/>
  <c r="K807" i="3"/>
  <c r="K1607" i="3"/>
  <c r="K578" i="3"/>
  <c r="K986" i="3"/>
  <c r="K1605" i="3"/>
  <c r="K1910" i="3"/>
  <c r="K593" i="3"/>
  <c r="K3073" i="3"/>
  <c r="K2111" i="3"/>
  <c r="K3072" i="3"/>
  <c r="K3071" i="3"/>
  <c r="K3070" i="3"/>
  <c r="K3069" i="3"/>
  <c r="K3068" i="3"/>
  <c r="S3068" i="3" s="1"/>
  <c r="K3067" i="3"/>
  <c r="K1652" i="3"/>
  <c r="K1654" i="3"/>
  <c r="K753" i="3"/>
  <c r="K1026" i="3"/>
  <c r="K852" i="3"/>
  <c r="K2110" i="3"/>
  <c r="K590" i="3"/>
  <c r="K1712" i="3"/>
  <c r="K974" i="3"/>
  <c r="K777" i="3"/>
  <c r="K951" i="3"/>
  <c r="K803" i="3"/>
  <c r="K297" i="3"/>
  <c r="K2106" i="3"/>
  <c r="K806" i="3"/>
  <c r="K264" i="3"/>
  <c r="K146" i="3"/>
  <c r="K368" i="3"/>
  <c r="K347" i="3"/>
  <c r="K391" i="3"/>
  <c r="K360" i="3"/>
  <c r="K478" i="3"/>
  <c r="K3066" i="3"/>
  <c r="K3065" i="3"/>
  <c r="K3064" i="3"/>
  <c r="K3063" i="3"/>
  <c r="S3063" i="3" s="1"/>
  <c r="K3062" i="3"/>
  <c r="S3062" i="3" s="1"/>
  <c r="K3061" i="3"/>
  <c r="K3060" i="3"/>
  <c r="K110" i="3"/>
  <c r="K314" i="3"/>
  <c r="K182" i="3"/>
  <c r="K34" i="3"/>
  <c r="K32" i="3"/>
  <c r="K35" i="3"/>
  <c r="K30" i="3"/>
  <c r="K33" i="3"/>
  <c r="K31" i="3"/>
  <c r="K3059" i="3"/>
  <c r="K3058" i="3"/>
  <c r="K3057" i="3"/>
  <c r="K3056" i="3"/>
  <c r="S3056" i="3" s="1"/>
  <c r="K3055" i="3"/>
  <c r="S3055" i="3" s="1"/>
  <c r="K3054" i="3"/>
  <c r="K362" i="3"/>
  <c r="K388" i="3"/>
  <c r="K308" i="3"/>
  <c r="K221" i="3"/>
  <c r="K970" i="3"/>
  <c r="K181" i="3"/>
  <c r="K3053" i="3"/>
  <c r="K77" i="3"/>
  <c r="K737" i="3"/>
  <c r="K83" i="3"/>
  <c r="K183" i="3"/>
  <c r="K2166" i="3"/>
  <c r="K3052" i="3"/>
  <c r="K521" i="3"/>
  <c r="K704" i="3"/>
  <c r="K513" i="3"/>
  <c r="K606" i="3"/>
  <c r="K1182" i="3"/>
  <c r="K770" i="3"/>
  <c r="K572" i="3"/>
  <c r="K580" i="3"/>
  <c r="K123" i="3"/>
  <c r="K588" i="3"/>
  <c r="K474" i="3"/>
  <c r="K1067" i="3"/>
  <c r="K375" i="3"/>
  <c r="K966" i="3"/>
  <c r="K1522" i="3"/>
  <c r="K543" i="3"/>
  <c r="K515" i="3"/>
  <c r="K3051" i="3"/>
  <c r="K435" i="3"/>
  <c r="K100" i="3"/>
  <c r="K1163" i="3"/>
  <c r="K1435" i="3"/>
  <c r="K417" i="3"/>
  <c r="K170" i="3"/>
  <c r="K135" i="3"/>
  <c r="K3050" i="3"/>
  <c r="K230" i="3"/>
  <c r="K88" i="3"/>
  <c r="K3049" i="3"/>
  <c r="K274" i="3"/>
  <c r="K3048" i="3"/>
  <c r="S3048" i="3" s="1"/>
  <c r="K3047" i="3"/>
  <c r="K2222" i="3"/>
  <c r="K809" i="3"/>
  <c r="K460" i="3"/>
  <c r="K1202" i="3"/>
  <c r="K1104" i="3"/>
  <c r="K538" i="3"/>
  <c r="K3046" i="3"/>
  <c r="K186" i="3"/>
  <c r="K47" i="3"/>
  <c r="M2216" i="3"/>
  <c r="M2298" i="3"/>
  <c r="M2051" i="3"/>
  <c r="M1646" i="3"/>
  <c r="M2192" i="3"/>
  <c r="M2285" i="3"/>
  <c r="M2291" i="3"/>
  <c r="M2175" i="3"/>
  <c r="M2698" i="3"/>
  <c r="M1932" i="3"/>
  <c r="M2707" i="3"/>
  <c r="M1360" i="3"/>
  <c r="M2734" i="3"/>
  <c r="M1574" i="3"/>
  <c r="M2802" i="3"/>
  <c r="M3379" i="3"/>
  <c r="M140" i="3"/>
  <c r="M1516" i="3"/>
  <c r="M527" i="3"/>
  <c r="M198" i="3"/>
  <c r="M201" i="3"/>
  <c r="M3008" i="3"/>
  <c r="M948" i="3"/>
  <c r="M2989" i="3"/>
  <c r="M3378" i="3"/>
  <c r="M3377" i="3"/>
  <c r="M1954" i="3"/>
  <c r="M1368" i="3"/>
  <c r="M3014" i="3"/>
  <c r="M3376" i="3"/>
  <c r="M1191" i="3"/>
  <c r="M1556" i="3"/>
  <c r="M2980" i="3"/>
  <c r="M2981" i="3"/>
  <c r="M1961" i="3"/>
  <c r="M3004" i="3"/>
  <c r="M741" i="3"/>
  <c r="M983" i="3"/>
  <c r="M772" i="3"/>
  <c r="M758" i="3"/>
  <c r="M1050" i="3"/>
  <c r="M3013" i="3"/>
  <c r="M3016" i="3"/>
  <c r="M2972" i="3"/>
  <c r="M2985" i="3"/>
  <c r="M2974" i="3"/>
  <c r="M168" i="3"/>
  <c r="M837" i="3"/>
  <c r="M498" i="3"/>
  <c r="M37" i="3"/>
  <c r="M497" i="3"/>
  <c r="M1082" i="3"/>
  <c r="M164" i="3"/>
  <c r="M3375" i="3"/>
  <c r="M764" i="3"/>
  <c r="M226" i="3"/>
  <c r="M2713" i="3"/>
  <c r="M2810" i="3"/>
  <c r="M1233" i="3"/>
  <c r="M2659" i="3"/>
  <c r="M731" i="3"/>
  <c r="M746" i="3"/>
  <c r="M769" i="3"/>
  <c r="M173" i="3"/>
  <c r="M3019" i="3"/>
  <c r="M1642" i="3"/>
  <c r="M2822" i="3"/>
  <c r="M2971" i="3"/>
  <c r="M2979" i="3"/>
  <c r="M1047" i="3"/>
  <c r="M2970" i="3"/>
  <c r="M713" i="3"/>
  <c r="M1582" i="3"/>
  <c r="M976" i="3"/>
  <c r="M1678" i="3"/>
  <c r="M3012" i="3"/>
  <c r="M71" i="3"/>
  <c r="M81" i="3"/>
  <c r="M1055" i="3"/>
  <c r="M3374" i="3"/>
  <c r="M2126" i="3"/>
  <c r="M352" i="3"/>
  <c r="M2757" i="3"/>
  <c r="M2709" i="3"/>
  <c r="M3373" i="3"/>
  <c r="M2096" i="3"/>
  <c r="M316" i="3"/>
  <c r="M2077" i="3"/>
  <c r="M2965" i="3"/>
  <c r="M3003" i="3"/>
  <c r="M2999" i="3"/>
  <c r="M3011" i="3"/>
  <c r="M1117" i="3"/>
  <c r="M2978" i="3"/>
  <c r="M199" i="3"/>
  <c r="M3372" i="3"/>
  <c r="M1350" i="3"/>
  <c r="M458" i="3"/>
  <c r="M171" i="3"/>
  <c r="M175" i="3"/>
  <c r="M779" i="3"/>
  <c r="M2819" i="3"/>
  <c r="M3371" i="3"/>
  <c r="M2697" i="3"/>
  <c r="M2679" i="3"/>
  <c r="M2796" i="3"/>
  <c r="M2087" i="3"/>
  <c r="M1018" i="3"/>
  <c r="M2117" i="3"/>
  <c r="M1886" i="3"/>
  <c r="M327" i="3"/>
  <c r="M2765" i="3"/>
  <c r="M2763" i="3"/>
  <c r="M2795" i="3"/>
  <c r="M2723" i="3"/>
  <c r="M2816" i="3"/>
  <c r="M2794" i="3"/>
  <c r="M762" i="3"/>
  <c r="M2129" i="3"/>
  <c r="M732" i="3"/>
  <c r="M788" i="3"/>
  <c r="M197" i="3"/>
  <c r="M3370" i="3"/>
  <c r="M2797" i="3"/>
  <c r="M2818" i="3"/>
  <c r="M2730" i="3"/>
  <c r="M3015" i="3"/>
  <c r="M2356" i="3"/>
  <c r="M2067" i="3"/>
  <c r="M1598" i="3"/>
  <c r="M631" i="3"/>
  <c r="M2061" i="3"/>
  <c r="M174" i="3"/>
  <c r="M96" i="3"/>
  <c r="M157" i="3"/>
  <c r="M26" i="3"/>
  <c r="M628" i="3"/>
  <c r="M1919" i="3"/>
  <c r="M275" i="3"/>
  <c r="M1449" i="3"/>
  <c r="M1436" i="3"/>
  <c r="M134" i="3"/>
  <c r="M257" i="3"/>
  <c r="M119" i="3"/>
  <c r="M3369" i="3"/>
  <c r="M128" i="3"/>
  <c r="M1579" i="3"/>
  <c r="M909" i="3"/>
  <c r="M930" i="3"/>
  <c r="M1288" i="3"/>
  <c r="M581" i="3"/>
  <c r="M1549" i="3"/>
  <c r="M1692" i="3"/>
  <c r="M3368" i="3"/>
  <c r="M3367" i="3"/>
  <c r="M1601" i="3"/>
  <c r="M1272" i="3"/>
  <c r="M1634" i="3"/>
  <c r="M1545" i="3"/>
  <c r="M892" i="3"/>
  <c r="M1589" i="3"/>
  <c r="M965" i="3"/>
  <c r="M1409" i="3"/>
  <c r="M863" i="3"/>
  <c r="M556" i="3"/>
  <c r="M1190" i="3"/>
  <c r="M1068" i="3"/>
  <c r="M935" i="3"/>
  <c r="M3366" i="3"/>
  <c r="M1679" i="3"/>
  <c r="M1520" i="3"/>
  <c r="M706" i="3"/>
  <c r="M584" i="3"/>
  <c r="M447" i="3"/>
  <c r="M575" i="3"/>
  <c r="M1507" i="3"/>
  <c r="M1247" i="3"/>
  <c r="M921" i="3"/>
  <c r="M1643" i="3"/>
  <c r="M1273" i="3"/>
  <c r="M1255" i="3"/>
  <c r="M1540" i="3"/>
  <c r="M1326" i="3"/>
  <c r="M1327" i="3"/>
  <c r="M1251" i="3"/>
  <c r="M2130" i="3"/>
  <c r="M558" i="3"/>
  <c r="M1575" i="3"/>
  <c r="M875" i="3"/>
  <c r="M1309" i="3"/>
  <c r="M1119" i="3"/>
  <c r="M1217" i="3"/>
  <c r="M496" i="3"/>
  <c r="M831" i="3"/>
  <c r="M356" i="3"/>
  <c r="M529" i="3"/>
  <c r="M946" i="3"/>
  <c r="M2047" i="3"/>
  <c r="M821" i="3"/>
  <c r="M103" i="3"/>
  <c r="M569" i="3"/>
  <c r="M710" i="3"/>
  <c r="M800" i="3"/>
  <c r="M244" i="3"/>
  <c r="M726" i="3"/>
  <c r="M785" i="3"/>
  <c r="M1310" i="3"/>
  <c r="M1500" i="3"/>
  <c r="M486" i="3"/>
  <c r="M3365" i="3"/>
  <c r="M450" i="3"/>
  <c r="M1092" i="3"/>
  <c r="M2040" i="3"/>
  <c r="M1608" i="3"/>
  <c r="M3364" i="3"/>
  <c r="M963" i="3"/>
  <c r="M58" i="3"/>
  <c r="M3363" i="3"/>
  <c r="M610" i="3"/>
  <c r="M3362" i="3"/>
  <c r="M3361" i="3"/>
  <c r="M3360" i="3"/>
  <c r="M805" i="3"/>
  <c r="M3359" i="3"/>
  <c r="M112" i="3"/>
  <c r="M2201" i="3"/>
  <c r="M833" i="3"/>
  <c r="M2103" i="3"/>
  <c r="M3358" i="3"/>
  <c r="M3357" i="3"/>
  <c r="M1120" i="3"/>
  <c r="M1103" i="3"/>
  <c r="M392" i="3"/>
  <c r="M293" i="3"/>
  <c r="M1433" i="3"/>
  <c r="M3356" i="3"/>
  <c r="M1139" i="3"/>
  <c r="M1149" i="3"/>
  <c r="M818" i="3"/>
  <c r="M448" i="3"/>
  <c r="M1937" i="3"/>
  <c r="M3355" i="3"/>
  <c r="M51" i="3"/>
  <c r="M406" i="3"/>
  <c r="M3354" i="3"/>
  <c r="M956" i="3"/>
  <c r="M2072" i="3"/>
  <c r="M409" i="3"/>
  <c r="M3353" i="3"/>
  <c r="M952" i="3"/>
  <c r="M126" i="3"/>
  <c r="M242" i="3"/>
  <c r="M130" i="3"/>
  <c r="M114" i="3"/>
  <c r="M3352" i="3"/>
  <c r="M136" i="3"/>
  <c r="M2134" i="3"/>
  <c r="M90" i="3"/>
  <c r="M3351" i="3"/>
  <c r="M56" i="3"/>
  <c r="M470" i="3"/>
  <c r="M949" i="3"/>
  <c r="M1169" i="3"/>
  <c r="M1140" i="3"/>
  <c r="M985" i="3"/>
  <c r="M1132" i="3"/>
  <c r="M1137" i="3"/>
  <c r="M544" i="3"/>
  <c r="M884" i="3"/>
  <c r="M3350" i="3"/>
  <c r="M1638" i="3"/>
  <c r="M42" i="3"/>
  <c r="M559" i="3"/>
  <c r="M200" i="3"/>
  <c r="M506" i="3"/>
  <c r="M212" i="3"/>
  <c r="M812" i="3"/>
  <c r="M926" i="3"/>
  <c r="M138" i="3"/>
  <c r="M41" i="3"/>
  <c r="M798" i="3"/>
  <c r="M127" i="3"/>
  <c r="M234" i="3"/>
  <c r="M50" i="3"/>
  <c r="M3349" i="3"/>
  <c r="M420" i="3"/>
  <c r="M194" i="3"/>
  <c r="M571" i="3"/>
  <c r="M841" i="3"/>
  <c r="M1576" i="3"/>
  <c r="M1616" i="3"/>
  <c r="M44" i="3"/>
  <c r="M838" i="3"/>
  <c r="M712" i="3"/>
  <c r="M132" i="3"/>
  <c r="M1210" i="3"/>
  <c r="M223" i="3"/>
  <c r="M191" i="3"/>
  <c r="M438" i="3"/>
  <c r="M340" i="3"/>
  <c r="M1367" i="3"/>
  <c r="M1914" i="3"/>
  <c r="M3348" i="3"/>
  <c r="M1934" i="3"/>
  <c r="M61" i="3"/>
  <c r="M3347" i="3"/>
  <c r="M1498" i="3"/>
  <c r="M268" i="3"/>
  <c r="M2050" i="3"/>
  <c r="M233" i="3"/>
  <c r="M2009" i="3"/>
  <c r="M2131" i="3"/>
  <c r="M1610" i="3"/>
  <c r="M721" i="3"/>
  <c r="M149" i="3"/>
  <c r="M1657" i="3"/>
  <c r="M1406" i="3"/>
  <c r="M820" i="3"/>
  <c r="M795" i="3"/>
  <c r="M445" i="3"/>
  <c r="M882" i="3"/>
  <c r="M920" i="3"/>
  <c r="M464" i="3"/>
  <c r="M1453" i="3"/>
  <c r="M349" i="3"/>
  <c r="M733" i="3"/>
  <c r="M1650" i="3"/>
  <c r="M3346" i="3"/>
  <c r="M1106" i="3"/>
  <c r="M25" i="3"/>
  <c r="M469" i="3"/>
  <c r="M89" i="3"/>
  <c r="M1033" i="3"/>
  <c r="M29" i="3"/>
  <c r="M507" i="3"/>
  <c r="M184" i="3"/>
  <c r="M3345" i="3"/>
  <c r="M566" i="3"/>
  <c r="M395" i="3"/>
  <c r="M1369" i="3"/>
  <c r="M605" i="3"/>
  <c r="M1425" i="3"/>
  <c r="M1544" i="3"/>
  <c r="M589" i="3"/>
  <c r="M46" i="3"/>
  <c r="M3344" i="3"/>
  <c r="M1942" i="3"/>
  <c r="M120" i="3"/>
  <c r="M1564" i="3"/>
  <c r="M265" i="3"/>
  <c r="M453" i="3"/>
  <c r="M814" i="3"/>
  <c r="M209" i="3"/>
  <c r="M3343" i="3"/>
  <c r="M3342" i="3"/>
  <c r="M3341" i="3"/>
  <c r="M1058" i="3"/>
  <c r="M2042" i="3"/>
  <c r="M2645" i="3"/>
  <c r="M2778" i="3"/>
  <c r="M3340" i="3"/>
  <c r="M2787" i="3"/>
  <c r="M3339" i="3"/>
  <c r="M3338" i="3"/>
  <c r="M2639" i="3"/>
  <c r="M2762" i="3"/>
  <c r="M1027" i="3"/>
  <c r="M3337" i="3"/>
  <c r="M2764" i="3"/>
  <c r="M2780" i="3"/>
  <c r="M2804" i="3"/>
  <c r="M2806" i="3"/>
  <c r="M2675" i="3"/>
  <c r="M2800" i="3"/>
  <c r="M2809" i="3"/>
  <c r="M2708" i="3"/>
  <c r="M2807" i="3"/>
  <c r="M2811" i="3"/>
  <c r="M2665" i="3"/>
  <c r="M697" i="3"/>
  <c r="M766" i="3"/>
  <c r="M793" i="3"/>
  <c r="M309" i="3"/>
  <c r="M1071" i="3"/>
  <c r="M791" i="3"/>
  <c r="M829" i="3"/>
  <c r="M2307" i="3"/>
  <c r="M1929" i="3"/>
  <c r="M564" i="3"/>
  <c r="M2172" i="3"/>
  <c r="M499" i="3"/>
  <c r="M2378" i="3"/>
  <c r="M1863" i="3"/>
  <c r="M2208" i="3"/>
  <c r="M2089" i="3"/>
  <c r="M1513" i="3"/>
  <c r="M1752" i="3"/>
  <c r="M1687" i="3"/>
  <c r="M1883" i="3"/>
  <c r="M1024" i="3"/>
  <c r="M973" i="3"/>
  <c r="M3336" i="3"/>
  <c r="M519" i="3"/>
  <c r="M429" i="3"/>
  <c r="M1298" i="3"/>
  <c r="M3335" i="3"/>
  <c r="M1442" i="3"/>
  <c r="M407" i="3"/>
  <c r="M1965" i="3"/>
  <c r="M560" i="3"/>
  <c r="M2022" i="3"/>
  <c r="M586" i="3"/>
  <c r="M2685" i="3"/>
  <c r="M2689" i="3"/>
  <c r="M2744" i="3"/>
  <c r="M2808" i="3"/>
  <c r="M1988" i="3"/>
  <c r="M2785" i="3"/>
  <c r="M2756" i="3"/>
  <c r="M2775" i="3"/>
  <c r="M2716" i="3"/>
  <c r="M2668" i="3"/>
  <c r="M1684" i="3"/>
  <c r="M2758" i="3"/>
  <c r="M2684" i="3"/>
  <c r="M2670" i="3"/>
  <c r="M851" i="3"/>
  <c r="M2741" i="3"/>
  <c r="M2712" i="3"/>
  <c r="M2649" i="3"/>
  <c r="M2699" i="3"/>
  <c r="M2720" i="3"/>
  <c r="M2805" i="3"/>
  <c r="M2761" i="3"/>
  <c r="M2657" i="3"/>
  <c r="M2791" i="3"/>
  <c r="M2671" i="3"/>
  <c r="M2674" i="3"/>
  <c r="M2793" i="3"/>
  <c r="M2799" i="3"/>
  <c r="M2820" i="3"/>
  <c r="M3334" i="3"/>
  <c r="M451" i="3"/>
  <c r="M587" i="3"/>
  <c r="M2656" i="3"/>
  <c r="M2790" i="3"/>
  <c r="M2743" i="3"/>
  <c r="M2678" i="3"/>
  <c r="M2722" i="3"/>
  <c r="M2736" i="3"/>
  <c r="M2125" i="3"/>
  <c r="M2788" i="3"/>
  <c r="M2755" i="3"/>
  <c r="M1892" i="3"/>
  <c r="M1399" i="3"/>
  <c r="M2658" i="3"/>
  <c r="M711" i="3"/>
  <c r="M735" i="3"/>
  <c r="M2650" i="3"/>
  <c r="M1555" i="3"/>
  <c r="M2220" i="3"/>
  <c r="M2715" i="3"/>
  <c r="M2677" i="3"/>
  <c r="M2817" i="3"/>
  <c r="M2814" i="3"/>
  <c r="M2786" i="3"/>
  <c r="M2812" i="3"/>
  <c r="M2648" i="3"/>
  <c r="M2803" i="3"/>
  <c r="M2815" i="3"/>
  <c r="M2652" i="3"/>
  <c r="M2821" i="3"/>
  <c r="M2792" i="3"/>
  <c r="M755" i="3"/>
  <c r="M2245" i="3"/>
  <c r="M79" i="3"/>
  <c r="M2726" i="3"/>
  <c r="M2020" i="3"/>
  <c r="M2774" i="3"/>
  <c r="M321" i="3"/>
  <c r="M2080" i="3"/>
  <c r="M2753" i="3"/>
  <c r="M2801" i="3"/>
  <c r="M3021" i="3"/>
  <c r="M379" i="3"/>
  <c r="M492" i="3"/>
  <c r="M1374" i="3"/>
  <c r="M1996" i="3"/>
  <c r="M1953" i="3"/>
  <c r="M3333" i="3"/>
  <c r="M3332" i="3"/>
  <c r="M723" i="3"/>
  <c r="M846" i="3"/>
  <c r="M2280" i="3"/>
  <c r="M522" i="3"/>
  <c r="M1175" i="3"/>
  <c r="M2984" i="3"/>
  <c r="M3018" i="3"/>
  <c r="M3017" i="3"/>
  <c r="M2998" i="3"/>
  <c r="M1635" i="3"/>
  <c r="M118" i="3"/>
  <c r="M3006" i="3"/>
  <c r="M3331" i="3"/>
  <c r="M2798" i="3"/>
  <c r="M750" i="3"/>
  <c r="M54" i="3"/>
  <c r="M2007" i="3"/>
  <c r="M67" i="3"/>
  <c r="M72" i="3"/>
  <c r="M2419" i="3"/>
  <c r="M2443" i="3"/>
  <c r="M2121" i="3"/>
  <c r="M2442" i="3"/>
  <c r="M1557" i="3"/>
  <c r="M2069" i="3"/>
  <c r="M2113" i="3"/>
  <c r="M1573" i="3"/>
  <c r="M504" i="3"/>
  <c r="M2085" i="3"/>
  <c r="M1373" i="3"/>
  <c r="M740" i="3"/>
  <c r="M1600" i="3"/>
  <c r="M2977" i="3"/>
  <c r="M3330" i="3"/>
  <c r="M3020" i="3"/>
  <c r="M537" i="3"/>
  <c r="M816" i="3"/>
  <c r="M66" i="3"/>
  <c r="M2001" i="3"/>
  <c r="M462" i="3"/>
  <c r="M817" i="3"/>
  <c r="M74" i="3"/>
  <c r="M1920" i="3"/>
  <c r="M2065" i="3"/>
  <c r="M2084" i="3"/>
  <c r="M456" i="3"/>
  <c r="M3329" i="3"/>
  <c r="M292" i="3"/>
  <c r="M24" i="3"/>
  <c r="M23" i="3"/>
  <c r="M598" i="3"/>
  <c r="M1135" i="3"/>
  <c r="M2361" i="3"/>
  <c r="M1570" i="3"/>
  <c r="M811" i="3"/>
  <c r="M1552" i="3"/>
  <c r="M2108" i="3"/>
  <c r="M122" i="3"/>
  <c r="M2122" i="3"/>
  <c r="M64" i="3"/>
  <c r="M78" i="3"/>
  <c r="M75" i="3"/>
  <c r="M86" i="3"/>
  <c r="M158" i="3"/>
  <c r="M142" i="3"/>
  <c r="M69" i="3"/>
  <c r="M60" i="3"/>
  <c r="M70" i="3"/>
  <c r="M65" i="3"/>
  <c r="M2090" i="3"/>
  <c r="M2128" i="3"/>
  <c r="M1405" i="3"/>
  <c r="M2041" i="3"/>
  <c r="M3328" i="3"/>
  <c r="M1966" i="3"/>
  <c r="M2200" i="3"/>
  <c r="M1865" i="3"/>
  <c r="M1208" i="3"/>
  <c r="M1377" i="3"/>
  <c r="M3327" i="3"/>
  <c r="M563" i="3"/>
  <c r="M913" i="3"/>
  <c r="M1904" i="3"/>
  <c r="M1423" i="3"/>
  <c r="M2199" i="3"/>
  <c r="M1403" i="3"/>
  <c r="M1359" i="3"/>
  <c r="M1689" i="3"/>
  <c r="M1637" i="3"/>
  <c r="M355" i="3"/>
  <c r="M1548" i="3"/>
  <c r="M1543" i="3"/>
  <c r="M1401" i="3"/>
  <c r="M1390" i="3"/>
  <c r="M1412" i="3"/>
  <c r="M954" i="3"/>
  <c r="M1641" i="3"/>
  <c r="M1239" i="3"/>
  <c r="M210" i="3"/>
  <c r="M1275" i="3"/>
  <c r="M728" i="3"/>
  <c r="M2252" i="3"/>
  <c r="M550" i="3"/>
  <c r="M1398" i="3"/>
  <c r="M1696" i="3"/>
  <c r="M2276" i="3"/>
  <c r="M1241" i="3"/>
  <c r="M661" i="3"/>
  <c r="M1357" i="3"/>
  <c r="M1973" i="3"/>
  <c r="M1583" i="3"/>
  <c r="M1645" i="3"/>
  <c r="M1358" i="3"/>
  <c r="M1660" i="3"/>
  <c r="M243" i="3"/>
  <c r="M565" i="3"/>
  <c r="M101" i="3"/>
  <c r="M600" i="3"/>
  <c r="M80" i="3"/>
  <c r="M220" i="3"/>
  <c r="M27" i="3"/>
  <c r="M228" i="3"/>
  <c r="M500" i="3"/>
  <c r="M487" i="3"/>
  <c r="M1075" i="3"/>
  <c r="M129" i="3"/>
  <c r="M109" i="3"/>
  <c r="M562" i="3"/>
  <c r="M76" i="3"/>
  <c r="M85" i="3"/>
  <c r="M22" i="3"/>
  <c r="M222" i="3"/>
  <c r="M115" i="3"/>
  <c r="M57" i="3"/>
  <c r="M143" i="3"/>
  <c r="M48" i="3"/>
  <c r="M99" i="3"/>
  <c r="M62" i="3"/>
  <c r="M40" i="3"/>
  <c r="M49" i="3"/>
  <c r="M59" i="3"/>
  <c r="M73" i="3"/>
  <c r="M2025" i="3"/>
  <c r="M1976" i="3"/>
  <c r="M1100" i="3"/>
  <c r="M2092" i="3"/>
  <c r="M2278" i="3"/>
  <c r="M1528" i="3"/>
  <c r="M425" i="3"/>
  <c r="M1279" i="3"/>
  <c r="M437" i="3"/>
  <c r="M238" i="3"/>
  <c r="M1321" i="3"/>
  <c r="M915" i="3"/>
  <c r="M1668" i="3"/>
  <c r="M1567" i="3"/>
  <c r="M1667" i="3"/>
  <c r="M813" i="3"/>
  <c r="M2262" i="3"/>
  <c r="M911" i="3"/>
  <c r="M1907" i="3"/>
  <c r="M148" i="3"/>
  <c r="M279" i="3"/>
  <c r="M254" i="3"/>
  <c r="M477" i="3"/>
  <c r="M288" i="3"/>
  <c r="M835" i="3"/>
  <c r="M850" i="3"/>
  <c r="M283" i="3"/>
  <c r="M1248" i="3"/>
  <c r="M301" i="3"/>
  <c r="M872" i="3"/>
  <c r="M708" i="3"/>
  <c r="M160" i="3"/>
  <c r="M21" i="3"/>
  <c r="M2098" i="3"/>
  <c r="M410" i="3"/>
  <c r="M84" i="3"/>
  <c r="M405" i="3"/>
  <c r="M169" i="3"/>
  <c r="M256" i="3"/>
  <c r="M2029" i="3"/>
  <c r="M883" i="3"/>
  <c r="M2181" i="3"/>
  <c r="M1532" i="3"/>
  <c r="M1148" i="3"/>
  <c r="M1249" i="3"/>
  <c r="M2164" i="3"/>
  <c r="M2246" i="3"/>
  <c r="M1421" i="3"/>
  <c r="M1261" i="3"/>
  <c r="M1382" i="3"/>
  <c r="M1623" i="3"/>
  <c r="M931" i="3"/>
  <c r="M426" i="3"/>
  <c r="M1450" i="3"/>
  <c r="M1361" i="3"/>
  <c r="M1428" i="3"/>
  <c r="M916" i="3"/>
  <c r="M1376" i="3"/>
  <c r="M1633" i="3"/>
  <c r="M3326" i="3"/>
  <c r="M1596" i="3"/>
  <c r="M1524" i="3"/>
  <c r="M1609" i="3"/>
  <c r="M1511" i="3"/>
  <c r="M1006" i="3"/>
  <c r="M2026" i="3"/>
  <c r="M1683" i="3"/>
  <c r="M1666" i="3"/>
  <c r="M1445" i="3"/>
  <c r="M2214" i="3"/>
  <c r="M699" i="3"/>
  <c r="M2120" i="3"/>
  <c r="M1566" i="3"/>
  <c r="M1628" i="3"/>
  <c r="M2027" i="3"/>
  <c r="M597" i="3"/>
  <c r="M1655" i="3"/>
  <c r="M3325" i="3"/>
  <c r="M3324" i="3"/>
  <c r="M2082" i="3"/>
  <c r="M2189" i="3"/>
  <c r="M1902" i="3"/>
  <c r="M2456" i="3"/>
  <c r="M616" i="3"/>
  <c r="M172" i="3"/>
  <c r="M902" i="3"/>
  <c r="M1901" i="3"/>
  <c r="M736" i="3"/>
  <c r="M3323" i="3"/>
  <c r="M1179" i="3"/>
  <c r="M1363" i="3"/>
  <c r="M1290" i="3"/>
  <c r="M1447" i="3"/>
  <c r="M676" i="3"/>
  <c r="M881" i="3"/>
  <c r="M1461" i="3"/>
  <c r="M1509" i="3"/>
  <c r="M1565" i="3"/>
  <c r="M1304" i="3"/>
  <c r="M1571" i="3"/>
  <c r="M1356" i="3"/>
  <c r="M1225" i="3"/>
  <c r="M535" i="3"/>
  <c r="M1393" i="3"/>
  <c r="M1626" i="3"/>
  <c r="M1541" i="3"/>
  <c r="M585" i="3"/>
  <c r="M278" i="3"/>
  <c r="M546" i="3"/>
  <c r="M1508" i="3"/>
  <c r="M1618" i="3"/>
  <c r="M1271" i="3"/>
  <c r="M1898" i="3"/>
  <c r="M552" i="3"/>
  <c r="M555" i="3"/>
  <c r="M856" i="3"/>
  <c r="M893" i="3"/>
  <c r="M2430" i="3"/>
  <c r="M1252" i="3"/>
  <c r="M2016" i="3"/>
  <c r="M2136" i="3"/>
  <c r="M839" i="3"/>
  <c r="M2342" i="3"/>
  <c r="M2241" i="3"/>
  <c r="M2209" i="3"/>
  <c r="M1518" i="3"/>
  <c r="M2309" i="3"/>
  <c r="M1977" i="3"/>
  <c r="M2490" i="3"/>
  <c r="M1619" i="3"/>
  <c r="M1535" i="3"/>
  <c r="M2286" i="3"/>
  <c r="M2237" i="3"/>
  <c r="M1603" i="3"/>
  <c r="M1672" i="3"/>
  <c r="M1510" i="3"/>
  <c r="M2789" i="3"/>
  <c r="M2466" i="3"/>
  <c r="M1512" i="3"/>
  <c r="M1597" i="3"/>
  <c r="M2427" i="3"/>
  <c r="M1599" i="3"/>
  <c r="M2006" i="3"/>
  <c r="M2014" i="3"/>
  <c r="M1503" i="3"/>
  <c r="M1630" i="3"/>
  <c r="M2091" i="3"/>
  <c r="M2033" i="3"/>
  <c r="M1629" i="3"/>
  <c r="M1429" i="3"/>
  <c r="M1688" i="3"/>
  <c r="M934" i="3"/>
  <c r="M1392" i="3"/>
  <c r="M1538" i="3"/>
  <c r="M1415" i="3"/>
  <c r="M2457" i="3"/>
  <c r="M2458" i="3"/>
  <c r="M1875" i="3"/>
  <c r="M177" i="3"/>
  <c r="M2409" i="3"/>
  <c r="M2444" i="3"/>
  <c r="M53" i="3"/>
  <c r="M2107" i="3"/>
  <c r="M2429" i="3"/>
  <c r="M1404" i="3"/>
  <c r="M2076" i="3"/>
  <c r="M922" i="3"/>
  <c r="M491" i="3"/>
  <c r="M457" i="3"/>
  <c r="M1946" i="3"/>
  <c r="M1286" i="3"/>
  <c r="M305" i="3"/>
  <c r="M3322" i="3"/>
  <c r="M481" i="3"/>
  <c r="M940" i="3"/>
  <c r="M1328" i="3"/>
  <c r="M868" i="3"/>
  <c r="M647" i="3"/>
  <c r="M1343" i="3"/>
  <c r="M910" i="3"/>
  <c r="M404" i="3"/>
  <c r="M1727" i="3"/>
  <c r="M2813" i="3"/>
  <c r="M2145" i="3"/>
  <c r="M961" i="3"/>
  <c r="M2083" i="3"/>
  <c r="M1888" i="3"/>
  <c r="M2478" i="3"/>
  <c r="M2093" i="3"/>
  <c r="M1658" i="3"/>
  <c r="M1497" i="3"/>
  <c r="M1262" i="3"/>
  <c r="M1694" i="3"/>
  <c r="M2119" i="3"/>
  <c r="M3321" i="3"/>
  <c r="M2100" i="3"/>
  <c r="M2066" i="3"/>
  <c r="M611" i="3"/>
  <c r="M1690" i="3"/>
  <c r="M1612" i="3"/>
  <c r="M1260" i="3"/>
  <c r="M1581" i="3"/>
  <c r="M1291" i="3"/>
  <c r="M2217" i="3"/>
  <c r="M540" i="3"/>
  <c r="M933" i="3"/>
  <c r="M430" i="3"/>
  <c r="M1388" i="3"/>
  <c r="M1866" i="3"/>
  <c r="M614" i="3"/>
  <c r="M1656" i="3"/>
  <c r="M1400" i="3"/>
  <c r="M509" i="3"/>
  <c r="M1517" i="3"/>
  <c r="M1352" i="3"/>
  <c r="M1396" i="3"/>
  <c r="M408" i="3"/>
  <c r="M1086" i="3"/>
  <c r="M1855" i="3"/>
  <c r="M1422" i="3"/>
  <c r="M1419" i="3"/>
  <c r="M2179" i="3"/>
  <c r="M2349" i="3"/>
  <c r="M2024" i="3"/>
  <c r="M1880" i="3"/>
  <c r="M1957" i="3"/>
  <c r="M2408" i="3"/>
  <c r="M2044" i="3"/>
  <c r="M2031" i="3"/>
  <c r="M2073" i="3"/>
  <c r="M942" i="3"/>
  <c r="M534" i="3"/>
  <c r="M246" i="3"/>
  <c r="M207" i="3"/>
  <c r="M3320" i="3"/>
  <c r="M245" i="3"/>
  <c r="M483" i="3"/>
  <c r="M2088" i="3"/>
  <c r="M554" i="3"/>
  <c r="M2184" i="3"/>
  <c r="M345" i="3"/>
  <c r="M3319" i="3"/>
  <c r="M819" i="3"/>
  <c r="M858" i="3"/>
  <c r="M603" i="3"/>
  <c r="M545" i="3"/>
  <c r="M488" i="3"/>
  <c r="M68" i="3"/>
  <c r="M276" i="3"/>
  <c r="M282" i="3"/>
  <c r="M241" i="3"/>
  <c r="M416" i="3"/>
  <c r="M413" i="3"/>
  <c r="M94" i="3"/>
  <c r="M277" i="3"/>
  <c r="M271" i="3"/>
  <c r="M421" i="3"/>
  <c r="M834" i="3"/>
  <c r="M1906" i="3"/>
  <c r="M1464" i="3"/>
  <c r="M1569" i="3"/>
  <c r="M1971" i="3"/>
  <c r="M1862" i="3"/>
  <c r="M1896" i="3"/>
  <c r="M511" i="3"/>
  <c r="M2097" i="3"/>
  <c r="M1414" i="3"/>
  <c r="M1418" i="3"/>
  <c r="M432" i="3"/>
  <c r="M310" i="3"/>
  <c r="M1307" i="3"/>
  <c r="M1987" i="3"/>
  <c r="M2074" i="3"/>
  <c r="M2132" i="3"/>
  <c r="M1389" i="3"/>
  <c r="M1982" i="3"/>
  <c r="M2043" i="3"/>
  <c r="M1230" i="3"/>
  <c r="M1647" i="3"/>
  <c r="M705" i="3"/>
  <c r="M476" i="3"/>
  <c r="M848" i="3"/>
  <c r="M724" i="3"/>
  <c r="M1257" i="3"/>
  <c r="M2182" i="3"/>
  <c r="M1155" i="3"/>
  <c r="M1547" i="3"/>
  <c r="M1243" i="3"/>
  <c r="M914" i="3"/>
  <c r="M923" i="3"/>
  <c r="M1716" i="3"/>
  <c r="M1303" i="3"/>
  <c r="M2168" i="3"/>
  <c r="M1384" i="3"/>
  <c r="M2263" i="3"/>
  <c r="M2355" i="3"/>
  <c r="M2264" i="3"/>
  <c r="M1276" i="3"/>
  <c r="M1123" i="3"/>
  <c r="M1344" i="3"/>
  <c r="M950" i="3"/>
  <c r="M1446" i="3"/>
  <c r="M802" i="3"/>
  <c r="M1334" i="3"/>
  <c r="M1319" i="3"/>
  <c r="M1289" i="3"/>
  <c r="M1306" i="3"/>
  <c r="M440" i="3"/>
  <c r="M1316" i="3"/>
  <c r="M1330" i="3"/>
  <c r="M1379" i="3"/>
  <c r="M1335" i="3"/>
  <c r="M528" i="3"/>
  <c r="M371" i="3"/>
  <c r="M895" i="3"/>
  <c r="M1499" i="3"/>
  <c r="M1550" i="3"/>
  <c r="M1501" i="3"/>
  <c r="M637" i="3"/>
  <c r="M557" i="3"/>
  <c r="M1324" i="3"/>
  <c r="M878" i="3"/>
  <c r="M1166" i="3"/>
  <c r="M524" i="3"/>
  <c r="M701" i="3"/>
  <c r="M3318" i="3"/>
  <c r="M3317" i="3"/>
  <c r="M411" i="3"/>
  <c r="M634" i="3"/>
  <c r="M3316" i="3"/>
  <c r="M1680" i="3"/>
  <c r="M3315" i="3"/>
  <c r="M887" i="3"/>
  <c r="M2326" i="3"/>
  <c r="M1588" i="3"/>
  <c r="M2058" i="3"/>
  <c r="M325" i="3"/>
  <c r="M859" i="3"/>
  <c r="M1270" i="3"/>
  <c r="M1383" i="3"/>
  <c r="M1320" i="3"/>
  <c r="M1161" i="3"/>
  <c r="M924" i="3"/>
  <c r="M1867" i="3"/>
  <c r="M1525" i="3"/>
  <c r="M1878" i="3"/>
  <c r="M977" i="3"/>
  <c r="M1160" i="3"/>
  <c r="M1317" i="3"/>
  <c r="M2204" i="3"/>
  <c r="M1458" i="3"/>
  <c r="M624" i="3"/>
  <c r="M1527" i="3"/>
  <c r="M752" i="3"/>
  <c r="M1671" i="3"/>
  <c r="M1639" i="3"/>
  <c r="M1537" i="3"/>
  <c r="M1240" i="3"/>
  <c r="M1353" i="3"/>
  <c r="M2194" i="3"/>
  <c r="M1604" i="3"/>
  <c r="M2187" i="3"/>
  <c r="M2198" i="3"/>
  <c r="M1342" i="3"/>
  <c r="M2364" i="3"/>
  <c r="M3314" i="3"/>
  <c r="M2224" i="3"/>
  <c r="M2261" i="3"/>
  <c r="M2157" i="3"/>
  <c r="M1325" i="3"/>
  <c r="M1355" i="3"/>
  <c r="M1331" i="3"/>
  <c r="M1955" i="3"/>
  <c r="M1387" i="3"/>
  <c r="M618" i="3"/>
  <c r="M1659" i="3"/>
  <c r="M864" i="3"/>
  <c r="M2265" i="3"/>
  <c r="M1504" i="3"/>
  <c r="M1265" i="3"/>
  <c r="M2013" i="3"/>
  <c r="M1375" i="3"/>
  <c r="M1521" i="3"/>
  <c r="M1649" i="3"/>
  <c r="M3313" i="3"/>
  <c r="M1281" i="3"/>
  <c r="M1462" i="3"/>
  <c r="M1452" i="3"/>
  <c r="M1625" i="3"/>
  <c r="M1614" i="3"/>
  <c r="M929" i="3"/>
  <c r="M2197" i="3"/>
  <c r="M1323" i="3"/>
  <c r="M936" i="3"/>
  <c r="M938" i="3"/>
  <c r="M1451" i="3"/>
  <c r="M1282" i="3"/>
  <c r="M1254" i="3"/>
  <c r="M2052" i="3"/>
  <c r="M630" i="3"/>
  <c r="M489" i="3"/>
  <c r="M635" i="3"/>
  <c r="M832" i="3"/>
  <c r="M925" i="3"/>
  <c r="M957" i="3"/>
  <c r="M526" i="3"/>
  <c r="M502" i="3"/>
  <c r="M427" i="3"/>
  <c r="M1930" i="3"/>
  <c r="M2104" i="3"/>
  <c r="M1443" i="3"/>
  <c r="M2075" i="3"/>
  <c r="M1984" i="3"/>
  <c r="M2018" i="3"/>
  <c r="M2036" i="3"/>
  <c r="M1416" i="3"/>
  <c r="M2078" i="3"/>
  <c r="M1911" i="3"/>
  <c r="M1627" i="3"/>
  <c r="M1577" i="3"/>
  <c r="M941" i="3"/>
  <c r="M1278" i="3"/>
  <c r="M1731" i="3"/>
  <c r="M1730" i="3"/>
  <c r="M1952" i="3"/>
  <c r="M2297" i="3"/>
  <c r="M1876" i="3"/>
  <c r="M1417" i="3"/>
  <c r="M1897" i="3"/>
  <c r="M1142" i="3"/>
  <c r="M2071" i="3"/>
  <c r="M1611" i="3"/>
  <c r="M1585" i="3"/>
  <c r="M1479" i="3"/>
  <c r="M471" i="3"/>
  <c r="M604" i="3"/>
  <c r="M2114" i="3"/>
  <c r="M252" i="3"/>
  <c r="M436" i="3"/>
  <c r="M1444" i="3"/>
  <c r="M1997" i="3"/>
  <c r="M542" i="3"/>
  <c r="M490" i="3"/>
  <c r="M530" i="3"/>
  <c r="M424" i="3"/>
  <c r="M342" i="3"/>
  <c r="M1385" i="3"/>
  <c r="M573" i="3"/>
  <c r="M619" i="3"/>
  <c r="M494" i="3"/>
  <c r="M539" i="3"/>
  <c r="M533" i="3"/>
  <c r="M485" i="3"/>
  <c r="M156" i="3"/>
  <c r="M3312" i="3"/>
  <c r="M1859" i="3"/>
  <c r="M1044" i="3"/>
  <c r="M1587" i="3"/>
  <c r="M1267" i="3"/>
  <c r="M1264" i="3"/>
  <c r="M1237" i="3"/>
  <c r="M908" i="3"/>
  <c r="M1314" i="3"/>
  <c r="M1294" i="3"/>
  <c r="M1424" i="3"/>
  <c r="M2112" i="3"/>
  <c r="M1347" i="3"/>
  <c r="M939" i="3"/>
  <c r="M161" i="3"/>
  <c r="M1386" i="3"/>
  <c r="M972" i="3"/>
  <c r="M1302" i="3"/>
  <c r="M905" i="3"/>
  <c r="M1592" i="3"/>
  <c r="M1305" i="3"/>
  <c r="M1315" i="3"/>
  <c r="M1300" i="3"/>
  <c r="M912" i="3"/>
  <c r="M1441" i="3"/>
  <c r="M1553" i="3"/>
  <c r="M1339" i="3"/>
  <c r="M248" i="3"/>
  <c r="M1250" i="3"/>
  <c r="M1681" i="3"/>
  <c r="M692" i="3"/>
  <c r="M1594" i="3"/>
  <c r="M1677" i="3"/>
  <c r="M1318" i="3"/>
  <c r="M840" i="3"/>
  <c r="M1296" i="3"/>
  <c r="M1308" i="3"/>
  <c r="M495" i="3"/>
  <c r="M897" i="3"/>
  <c r="M629" i="3"/>
  <c r="M1337" i="3"/>
  <c r="M1572" i="3"/>
  <c r="M1463" i="3"/>
  <c r="M1640" i="3"/>
  <c r="M232" i="3"/>
  <c r="M1732" i="3"/>
  <c r="M505" i="3"/>
  <c r="M591" i="3"/>
  <c r="M2023" i="3"/>
  <c r="M1899" i="3"/>
  <c r="M866" i="3"/>
  <c r="M549" i="3"/>
  <c r="M1002" i="3"/>
  <c r="M890" i="3"/>
  <c r="M632" i="3"/>
  <c r="M1280" i="3"/>
  <c r="M468" i="3"/>
  <c r="M599" i="3"/>
  <c r="M1076" i="3"/>
  <c r="M443" i="3"/>
  <c r="M919" i="3"/>
  <c r="M1274" i="3"/>
  <c r="M981" i="3"/>
  <c r="M1167" i="3"/>
  <c r="M1269" i="3"/>
  <c r="M1332" i="3"/>
  <c r="M1268" i="3"/>
  <c r="M473" i="3"/>
  <c r="M428" i="3"/>
  <c r="M1371" i="3"/>
  <c r="M633" i="3"/>
  <c r="M576" i="3"/>
  <c r="M1333" i="3"/>
  <c r="M1921" i="3"/>
  <c r="M1559" i="3"/>
  <c r="M1285" i="3"/>
  <c r="M1338" i="3"/>
  <c r="M861" i="3"/>
  <c r="M907" i="3"/>
  <c r="M1615" i="3"/>
  <c r="M871" i="3"/>
  <c r="M877" i="3"/>
  <c r="M876" i="3"/>
  <c r="M1329" i="3"/>
  <c r="M1591" i="3"/>
  <c r="M1959" i="3"/>
  <c r="M3311" i="3"/>
  <c r="M2086" i="3"/>
  <c r="M1682" i="3"/>
  <c r="M1380" i="3"/>
  <c r="M1173" i="3"/>
  <c r="M1662" i="3"/>
  <c r="M1939" i="3"/>
  <c r="M541" i="3"/>
  <c r="M2290" i="3"/>
  <c r="M2028" i="3"/>
  <c r="M1284" i="3"/>
  <c r="M594" i="3"/>
  <c r="M1459" i="3"/>
  <c r="M1366" i="3"/>
  <c r="M1595" i="3"/>
  <c r="M880" i="3"/>
  <c r="M1893" i="3"/>
  <c r="M3310" i="3"/>
  <c r="M2054" i="3"/>
  <c r="M1407" i="3"/>
  <c r="M2446" i="3"/>
  <c r="M2037" i="3"/>
  <c r="M1947" i="3"/>
  <c r="M2070" i="3"/>
  <c r="M1584" i="3"/>
  <c r="M2012" i="3"/>
  <c r="M1951" i="3"/>
  <c r="M2116" i="3"/>
  <c r="M2316" i="3"/>
  <c r="M2260" i="3"/>
  <c r="M431" i="3"/>
  <c r="M1322" i="3"/>
  <c r="M514" i="3"/>
  <c r="M2095" i="3"/>
  <c r="M1292" i="3"/>
  <c r="M1440" i="3"/>
  <c r="M1395" i="3"/>
  <c r="M253" i="3"/>
  <c r="M3309" i="3"/>
  <c r="M1631" i="3"/>
  <c r="M1256" i="3"/>
  <c r="M1502" i="3"/>
  <c r="M55" i="3"/>
  <c r="M1874" i="3"/>
  <c r="M1293" i="3"/>
  <c r="M1669" i="3"/>
  <c r="M1686" i="3"/>
  <c r="M2225" i="3"/>
  <c r="M1297" i="3"/>
  <c r="M1561" i="3"/>
  <c r="M1670" i="3"/>
  <c r="M775" i="3"/>
  <c r="M1895" i="3"/>
  <c r="M860" i="3"/>
  <c r="M1560" i="3"/>
  <c r="M1519" i="3"/>
  <c r="M493" i="3"/>
  <c r="M510" i="3"/>
  <c r="M682" i="3"/>
  <c r="M1691" i="3"/>
  <c r="M520" i="3"/>
  <c r="M796" i="3"/>
  <c r="M1128" i="3"/>
  <c r="M1022" i="3"/>
  <c r="M1246" i="3"/>
  <c r="M1245" i="3"/>
  <c r="M532" i="3"/>
  <c r="M1035" i="3"/>
  <c r="M482" i="3"/>
  <c r="M2420" i="3"/>
  <c r="M1506" i="3"/>
  <c r="M1578" i="3"/>
  <c r="M1624" i="3"/>
  <c r="M1758" i="3"/>
  <c r="M2333" i="3"/>
  <c r="M1720" i="3"/>
  <c r="M1410" i="3"/>
  <c r="M1737" i="3"/>
  <c r="M1983" i="3"/>
  <c r="M2079" i="3"/>
  <c r="M1110" i="3"/>
  <c r="M1144" i="3"/>
  <c r="M1031" i="3"/>
  <c r="M1378" i="3"/>
  <c r="M1346" i="3"/>
  <c r="M336" i="3"/>
  <c r="M1903" i="3"/>
  <c r="M467" i="3"/>
  <c r="M2099" i="3"/>
  <c r="M1259" i="3"/>
  <c r="M2124" i="3"/>
  <c r="M1674" i="3"/>
  <c r="M1695" i="3"/>
  <c r="M891" i="3"/>
  <c r="M843" i="3"/>
  <c r="M823" i="3"/>
  <c r="M1336" i="3"/>
  <c r="M928" i="3"/>
  <c r="M1283" i="3"/>
  <c r="M2068" i="3"/>
  <c r="M932" i="3"/>
  <c r="M1586" i="3"/>
  <c r="M2242" i="3"/>
  <c r="M1244" i="3"/>
  <c r="M1238" i="3"/>
  <c r="M2345" i="3"/>
  <c r="M2428" i="3"/>
  <c r="M799" i="3"/>
  <c r="M508" i="3"/>
  <c r="M1568" i="3"/>
  <c r="M1372" i="3"/>
  <c r="M1590" i="3"/>
  <c r="M870" i="3"/>
  <c r="M1523" i="3"/>
  <c r="M1397" i="3"/>
  <c r="M1871" i="3"/>
  <c r="M1364" i="3"/>
  <c r="M1420" i="3"/>
  <c r="M1992" i="3"/>
  <c r="M1032" i="3"/>
  <c r="M1341" i="3"/>
  <c r="M1365" i="3"/>
  <c r="M2413" i="3"/>
  <c r="M1448" i="3"/>
  <c r="M815" i="3"/>
  <c r="M1301" i="3"/>
  <c r="M1354" i="3"/>
  <c r="M1515" i="3"/>
  <c r="M1242" i="3"/>
  <c r="M623" i="3"/>
  <c r="M1673" i="3"/>
  <c r="M433" i="3"/>
  <c r="M121" i="3"/>
  <c r="M718" i="3"/>
  <c r="M1391" i="3"/>
  <c r="M1437" i="3"/>
  <c r="M523" i="3"/>
  <c r="M102" i="3"/>
  <c r="M1362" i="3"/>
  <c r="M927" i="3"/>
  <c r="M1311" i="3"/>
  <c r="M898" i="3"/>
  <c r="M2221" i="3"/>
  <c r="M1340" i="3"/>
  <c r="M1112" i="3"/>
  <c r="M1263" i="3"/>
  <c r="M1562" i="3"/>
  <c r="M1258" i="3"/>
  <c r="M1943" i="3"/>
  <c r="M756" i="3"/>
  <c r="M739" i="3"/>
  <c r="M827" i="3"/>
  <c r="M822" i="3"/>
  <c r="M867" i="3"/>
  <c r="M695" i="3"/>
  <c r="M734" i="3"/>
  <c r="M885" i="3"/>
  <c r="M1426" i="3"/>
  <c r="M1408" i="3"/>
  <c r="M896" i="3"/>
  <c r="M825" i="3"/>
  <c r="M1370" i="3"/>
  <c r="M1381" i="3"/>
  <c r="M900" i="3"/>
  <c r="M472" i="3"/>
  <c r="M1460" i="3"/>
  <c r="M1295" i="3"/>
  <c r="M2102" i="3"/>
  <c r="M1857" i="3"/>
  <c r="M1266" i="3"/>
  <c r="M1685" i="3"/>
  <c r="M1546" i="3"/>
  <c r="M1960" i="3"/>
  <c r="M894" i="3"/>
  <c r="M3308" i="3"/>
  <c r="M1253" i="3"/>
  <c r="M626" i="3"/>
  <c r="M2115" i="3"/>
  <c r="M3307" i="3"/>
  <c r="M1011" i="3"/>
  <c r="M1438" i="3"/>
  <c r="M1580" i="3"/>
  <c r="M1411" i="3"/>
  <c r="M655" i="3"/>
  <c r="M1606" i="3"/>
  <c r="M1617" i="3"/>
  <c r="M1539" i="3"/>
  <c r="M531" i="3"/>
  <c r="M1526" i="3"/>
  <c r="M1613" i="3"/>
  <c r="M1593" i="3"/>
  <c r="M886" i="3"/>
  <c r="M1533" i="3"/>
  <c r="M1551" i="3"/>
  <c r="M2105" i="3"/>
  <c r="M1348" i="3"/>
  <c r="M617" i="3"/>
  <c r="M1514" i="3"/>
  <c r="M3306" i="3"/>
  <c r="M1394" i="3"/>
  <c r="M2877" i="3"/>
  <c r="M953" i="3"/>
  <c r="M3305" i="3"/>
  <c r="M3040" i="3"/>
  <c r="M3045" i="3"/>
  <c r="M3039" i="3"/>
  <c r="M3038" i="3"/>
  <c r="M1718" i="3"/>
  <c r="M1743" i="3"/>
  <c r="M1725" i="3"/>
  <c r="M1735" i="3"/>
  <c r="M2000" i="3"/>
  <c r="M1887" i="3"/>
  <c r="M1791" i="3"/>
  <c r="M1884" i="3"/>
  <c r="M2046" i="3"/>
  <c r="M2056" i="3"/>
  <c r="M280" i="3"/>
  <c r="M1825" i="3"/>
  <c r="M1980" i="3"/>
  <c r="M1917" i="3"/>
  <c r="M1785" i="3"/>
  <c r="M1829" i="3"/>
  <c r="M2032" i="3"/>
  <c r="M3304" i="3"/>
  <c r="M3303" i="3"/>
  <c r="M3302" i="3"/>
  <c r="M3301" i="3"/>
  <c r="M947" i="3"/>
  <c r="M3300" i="3"/>
  <c r="M3299" i="3"/>
  <c r="M3298" i="3"/>
  <c r="M3297" i="3"/>
  <c r="M3296" i="3"/>
  <c r="M3295" i="3"/>
  <c r="M39" i="3"/>
  <c r="M1484" i="3"/>
  <c r="M1483" i="3"/>
  <c r="M904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022" i="3"/>
  <c r="M1790" i="3"/>
  <c r="M1782" i="3"/>
  <c r="M1830" i="3"/>
  <c r="M1818" i="3"/>
  <c r="M1784" i="3"/>
  <c r="M1972" i="3"/>
  <c r="M155" i="3"/>
  <c r="M154" i="3"/>
  <c r="M167" i="3"/>
  <c r="M165" i="3"/>
  <c r="M178" i="3"/>
  <c r="M163" i="3"/>
  <c r="M826" i="3"/>
  <c r="M836" i="3"/>
  <c r="M517" i="3"/>
  <c r="M1232" i="3"/>
  <c r="M992" i="3"/>
  <c r="M2178" i="3"/>
  <c r="M95" i="3"/>
  <c r="M612" i="3"/>
  <c r="M622" i="3"/>
  <c r="M592" i="3"/>
  <c r="M625" i="3"/>
  <c r="M582" i="3"/>
  <c r="M272" i="3"/>
  <c r="M3276" i="3"/>
  <c r="M3275" i="3"/>
  <c r="M3274" i="3"/>
  <c r="M3273" i="3"/>
  <c r="M3272" i="3"/>
  <c r="M3271" i="3"/>
  <c r="M43" i="3"/>
  <c r="M525" i="3"/>
  <c r="M551" i="3"/>
  <c r="M547" i="3"/>
  <c r="M918" i="3"/>
  <c r="M3270" i="3"/>
  <c r="M2704" i="3"/>
  <c r="M2556" i="3"/>
  <c r="M2611" i="3"/>
  <c r="M2598" i="3"/>
  <c r="M2625" i="3"/>
  <c r="M2728" i="3"/>
  <c r="M1223" i="3"/>
  <c r="M461" i="3"/>
  <c r="M1062" i="3"/>
  <c r="M1219" i="3"/>
  <c r="M3269" i="3"/>
  <c r="M1171" i="3"/>
  <c r="M3268" i="3"/>
  <c r="M2306" i="3"/>
  <c r="M1714" i="3"/>
  <c r="M903" i="3"/>
  <c r="M879" i="3"/>
  <c r="M3267" i="3"/>
  <c r="M3266" i="3"/>
  <c r="M1488" i="3"/>
  <c r="M2118" i="3"/>
  <c r="M1675" i="3"/>
  <c r="M452" i="3"/>
  <c r="M419" i="3"/>
  <c r="M596" i="3"/>
  <c r="M82" i="3"/>
  <c r="M1536" i="3"/>
  <c r="M131" i="3"/>
  <c r="M855" i="3"/>
  <c r="M1349" i="3"/>
  <c r="M917" i="3"/>
  <c r="M1648" i="3"/>
  <c r="M1345" i="3"/>
  <c r="M2294" i="3"/>
  <c r="M1542" i="3"/>
  <c r="M2094" i="3"/>
  <c r="M1439" i="3"/>
  <c r="M20" i="3"/>
  <c r="M1918" i="3"/>
  <c r="M1950" i="3"/>
  <c r="M906" i="3"/>
  <c r="M1665" i="3"/>
  <c r="M2002" i="3"/>
  <c r="M1236" i="3"/>
  <c r="M1312" i="3"/>
  <c r="M607" i="3"/>
  <c r="M1196" i="3"/>
  <c r="M955" i="3"/>
  <c r="M1038" i="3"/>
  <c r="M87" i="3"/>
  <c r="M291" i="3"/>
  <c r="M236" i="3"/>
  <c r="M3265" i="3"/>
  <c r="M1138" i="3"/>
  <c r="M365" i="3"/>
  <c r="M45" i="3"/>
  <c r="M3264" i="3"/>
  <c r="M2011" i="3"/>
  <c r="M1530" i="3"/>
  <c r="M1013" i="3"/>
  <c r="M239" i="3"/>
  <c r="M2258" i="3"/>
  <c r="M979" i="3"/>
  <c r="M1012" i="3"/>
  <c r="M262" i="3"/>
  <c r="M324" i="3"/>
  <c r="M304" i="3"/>
  <c r="M1172" i="3"/>
  <c r="M3263" i="3"/>
  <c r="M2362" i="3"/>
  <c r="M1211" i="3"/>
  <c r="M1107" i="3"/>
  <c r="M1150" i="3"/>
  <c r="M3262" i="3"/>
  <c r="M3261" i="3"/>
  <c r="M3260" i="3"/>
  <c r="M3259" i="3"/>
  <c r="M3258" i="3"/>
  <c r="M3257" i="3"/>
  <c r="M2436" i="3"/>
  <c r="M2330" i="3"/>
  <c r="M1001" i="3"/>
  <c r="M1206" i="3"/>
  <c r="M2215" i="3"/>
  <c r="M141" i="3"/>
  <c r="M133" i="3"/>
  <c r="M139" i="3"/>
  <c r="M386" i="3"/>
  <c r="M299" i="3"/>
  <c r="M185" i="3"/>
  <c r="M1165" i="3"/>
  <c r="M2881" i="3"/>
  <c r="M1868" i="3"/>
  <c r="M3256" i="3"/>
  <c r="M1159" i="3"/>
  <c r="M503" i="3"/>
  <c r="M2289" i="3"/>
  <c r="M2891" i="3"/>
  <c r="M1087" i="3"/>
  <c r="M2864" i="3"/>
  <c r="M2357" i="3"/>
  <c r="M1095" i="3"/>
  <c r="M1134" i="3"/>
  <c r="M1145" i="3"/>
  <c r="M2259" i="3"/>
  <c r="M536" i="3"/>
  <c r="M1602" i="3"/>
  <c r="M1949" i="3"/>
  <c r="M1084" i="3"/>
  <c r="M967" i="3"/>
  <c r="M1235" i="3"/>
  <c r="M1158" i="3"/>
  <c r="M124" i="3"/>
  <c r="M2423" i="3"/>
  <c r="M444" i="3"/>
  <c r="M2904" i="3"/>
  <c r="M1164" i="3"/>
  <c r="M2399" i="3"/>
  <c r="M2393" i="3"/>
  <c r="M2390" i="3"/>
  <c r="M2160" i="3"/>
  <c r="M28" i="3"/>
  <c r="M273" i="3"/>
  <c r="M269" i="3"/>
  <c r="M382" i="3"/>
  <c r="M418" i="3"/>
  <c r="M423" i="3"/>
  <c r="M281" i="3"/>
  <c r="M1189" i="3"/>
  <c r="M3255" i="3"/>
  <c r="M2375" i="3"/>
  <c r="M2275" i="3"/>
  <c r="M2331" i="3"/>
  <c r="M1184" i="3"/>
  <c r="M1017" i="3"/>
  <c r="M3254" i="3"/>
  <c r="M2830" i="3"/>
  <c r="M3253" i="3"/>
  <c r="M1102" i="3"/>
  <c r="M1081" i="3"/>
  <c r="M847" i="3"/>
  <c r="M1178" i="3"/>
  <c r="M2163" i="3"/>
  <c r="M996" i="3"/>
  <c r="M2257" i="3"/>
  <c r="M2158" i="3"/>
  <c r="M2343" i="3"/>
  <c r="M145" i="3"/>
  <c r="M2341" i="3"/>
  <c r="M2351" i="3"/>
  <c r="M3252" i="3"/>
  <c r="M3251" i="3"/>
  <c r="M2154" i="3"/>
  <c r="M2883" i="3"/>
  <c r="M989" i="3"/>
  <c r="M441" i="3"/>
  <c r="M1156" i="3"/>
  <c r="M2303" i="3"/>
  <c r="M668" i="3"/>
  <c r="M725" i="3"/>
  <c r="M686" i="3"/>
  <c r="M684" i="3"/>
  <c r="M651" i="3"/>
  <c r="M693" i="3"/>
  <c r="M2324" i="3"/>
  <c r="M1177" i="3"/>
  <c r="M1180" i="3"/>
  <c r="M2340" i="3"/>
  <c r="M2434" i="3"/>
  <c r="M2169" i="3"/>
  <c r="M980" i="3"/>
  <c r="M1216" i="3"/>
  <c r="M2901" i="3"/>
  <c r="M1042" i="3"/>
  <c r="M2148" i="3"/>
  <c r="M2438" i="3"/>
  <c r="M2449" i="3"/>
  <c r="M2418" i="3"/>
  <c r="M289" i="3"/>
  <c r="M1059" i="3"/>
  <c r="M2337" i="3"/>
  <c r="M3250" i="3"/>
  <c r="M1212" i="3"/>
  <c r="M2872" i="3"/>
  <c r="M943" i="3"/>
  <c r="M1136" i="3"/>
  <c r="M1213" i="3"/>
  <c r="M2895" i="3"/>
  <c r="M2512" i="3"/>
  <c r="M2516" i="3"/>
  <c r="M2509" i="3"/>
  <c r="M2519" i="3"/>
  <c r="M2206" i="3"/>
  <c r="M2890" i="3"/>
  <c r="M1122" i="3"/>
  <c r="M2880" i="3"/>
  <c r="M3249" i="3"/>
  <c r="M2835" i="3"/>
  <c r="M3248" i="3"/>
  <c r="M2305" i="3"/>
  <c r="M1052" i="3"/>
  <c r="M1111" i="3"/>
  <c r="M1127" i="3"/>
  <c r="M2832" i="3"/>
  <c r="M2162" i="3"/>
  <c r="M2879" i="3"/>
  <c r="M2840" i="3"/>
  <c r="M2862" i="3"/>
  <c r="M2250" i="3"/>
  <c r="M2231" i="3"/>
  <c r="M2834" i="3"/>
  <c r="M2898" i="3"/>
  <c r="M2897" i="3"/>
  <c r="M2860" i="3"/>
  <c r="M2368" i="3"/>
  <c r="M1009" i="3"/>
  <c r="M1037" i="3"/>
  <c r="M2273" i="3"/>
  <c r="M2156" i="3"/>
  <c r="M2873" i="3"/>
  <c r="M2856" i="3"/>
  <c r="M2887" i="3"/>
  <c r="M2869" i="3"/>
  <c r="M1193" i="3"/>
  <c r="M2352" i="3"/>
  <c r="M987" i="3"/>
  <c r="M3247" i="3"/>
  <c r="M3246" i="3"/>
  <c r="M2248" i="3"/>
  <c r="M3026" i="3"/>
  <c r="M3029" i="3"/>
  <c r="M3027" i="3"/>
  <c r="M3035" i="3"/>
  <c r="M3034" i="3"/>
  <c r="M3033" i="3"/>
  <c r="M3030" i="3"/>
  <c r="M2321" i="3"/>
  <c r="M2595" i="3"/>
  <c r="M2594" i="3"/>
  <c r="M2614" i="3"/>
  <c r="M2703" i="3"/>
  <c r="M2751" i="3"/>
  <c r="M2627" i="3"/>
  <c r="M2827" i="3"/>
  <c r="M2992" i="3"/>
  <c r="M2987" i="3"/>
  <c r="M3010" i="3"/>
  <c r="M2997" i="3"/>
  <c r="M2954" i="3"/>
  <c r="M2995" i="3"/>
  <c r="M2317" i="3"/>
  <c r="M2501" i="3"/>
  <c r="M2480" i="3"/>
  <c r="M2481" i="3"/>
  <c r="M2497" i="3"/>
  <c r="M2141" i="3"/>
  <c r="M1199" i="3"/>
  <c r="M988" i="3"/>
  <c r="M2312" i="3"/>
  <c r="M998" i="3"/>
  <c r="M1474" i="3"/>
  <c r="M1717" i="3"/>
  <c r="M1719" i="3"/>
  <c r="M2899" i="3"/>
  <c r="M2123" i="3"/>
  <c r="M2239" i="3"/>
  <c r="M1124" i="3"/>
  <c r="M2228" i="3"/>
  <c r="M2407" i="3"/>
  <c r="M2322" i="3"/>
  <c r="M2277" i="3"/>
  <c r="M2336" i="3"/>
  <c r="M2829" i="3"/>
  <c r="M2244" i="3"/>
  <c r="M3245" i="3"/>
  <c r="M3244" i="3"/>
  <c r="M3243" i="3"/>
  <c r="M3242" i="3"/>
  <c r="M3241" i="3"/>
  <c r="M3240" i="3"/>
  <c r="M3023" i="3"/>
  <c r="M2308" i="3"/>
  <c r="M2870" i="3"/>
  <c r="M2304" i="3"/>
  <c r="M2844" i="3"/>
  <c r="M2247" i="3"/>
  <c r="M3239" i="3"/>
  <c r="M1201" i="3"/>
  <c r="M2833" i="3"/>
  <c r="M2339" i="3"/>
  <c r="M2230" i="3"/>
  <c r="M2185" i="3"/>
  <c r="M2155" i="3"/>
  <c r="M2210" i="3"/>
  <c r="M975" i="3"/>
  <c r="M2271" i="3"/>
  <c r="M1143" i="3"/>
  <c r="M1028" i="3"/>
  <c r="M982" i="3"/>
  <c r="M3238" i="3"/>
  <c r="M2365" i="3"/>
  <c r="M1053" i="3"/>
  <c r="M2861" i="3"/>
  <c r="M2876" i="3"/>
  <c r="M2372" i="3"/>
  <c r="M2287" i="3"/>
  <c r="M2335" i="3"/>
  <c r="M1185" i="3"/>
  <c r="M2135" i="3"/>
  <c r="M1141" i="3"/>
  <c r="M2253" i="3"/>
  <c r="M2188" i="3"/>
  <c r="M2875" i="3"/>
  <c r="M1025" i="3"/>
  <c r="M1129" i="3"/>
  <c r="M2281" i="3"/>
  <c r="M1187" i="3"/>
  <c r="M984" i="3"/>
  <c r="M2233" i="3"/>
  <c r="M2885" i="3"/>
  <c r="M2868" i="3"/>
  <c r="M2338" i="3"/>
  <c r="M2344" i="3"/>
  <c r="M2296" i="3"/>
  <c r="M2359" i="3"/>
  <c r="M1218" i="3"/>
  <c r="M2272" i="3"/>
  <c r="M1200" i="3"/>
  <c r="M2346" i="3"/>
  <c r="M2888" i="3"/>
  <c r="M1000" i="3"/>
  <c r="M2313" i="3"/>
  <c r="M2843" i="3"/>
  <c r="M1699" i="3"/>
  <c r="M229" i="3"/>
  <c r="M213" i="3"/>
  <c r="M240" i="3"/>
  <c r="M215" i="3"/>
  <c r="M224" i="3"/>
  <c r="M235" i="3"/>
  <c r="M1835" i="3"/>
  <c r="M1882" i="3"/>
  <c r="M1786" i="3"/>
  <c r="M1789" i="3"/>
  <c r="M1842" i="3"/>
  <c r="M1916" i="3"/>
  <c r="M1427" i="3"/>
  <c r="M1118" i="3"/>
  <c r="M2412" i="3"/>
  <c r="M2921" i="3"/>
  <c r="M2610" i="3"/>
  <c r="M2238" i="3"/>
  <c r="M2282" i="3"/>
  <c r="M2213" i="3"/>
  <c r="M2147" i="3"/>
  <c r="M2411" i="3"/>
  <c r="M2403" i="3"/>
  <c r="M2826" i="3"/>
  <c r="M2855" i="3"/>
  <c r="M2363" i="3"/>
  <c r="M2347" i="3"/>
  <c r="M1045" i="3"/>
  <c r="M1054" i="3"/>
  <c r="M1088" i="3"/>
  <c r="M1697" i="3"/>
  <c r="M1197" i="3"/>
  <c r="M2867" i="3"/>
  <c r="M3024" i="3"/>
  <c r="M1077" i="3"/>
  <c r="M2202" i="3"/>
  <c r="M2896" i="3"/>
  <c r="M2320" i="3"/>
  <c r="M1036" i="3"/>
  <c r="M3237" i="3"/>
  <c r="M1188" i="3"/>
  <c r="M2849" i="3"/>
  <c r="M2159" i="3"/>
  <c r="M944" i="3"/>
  <c r="M2892" i="3"/>
  <c r="M2837" i="3"/>
  <c r="M2851" i="3"/>
  <c r="M2193" i="3"/>
  <c r="M2256" i="3"/>
  <c r="M2839" i="3"/>
  <c r="M2902" i="3"/>
  <c r="M2196" i="3"/>
  <c r="M1049" i="3"/>
  <c r="M2836" i="3"/>
  <c r="M993" i="3"/>
  <c r="M1057" i="3"/>
  <c r="M2905" i="3"/>
  <c r="M1007" i="3"/>
  <c r="M3236" i="3"/>
  <c r="M2866" i="3"/>
  <c r="M3235" i="3"/>
  <c r="M1066" i="3"/>
  <c r="M2886" i="3"/>
  <c r="M2859" i="3"/>
  <c r="M2374" i="3"/>
  <c r="M1234" i="3"/>
  <c r="M1485" i="3"/>
  <c r="M2848" i="3"/>
  <c r="M3234" i="3"/>
  <c r="M1115" i="3"/>
  <c r="M2863" i="3"/>
  <c r="M2235" i="3"/>
  <c r="M2236" i="3"/>
  <c r="M3233" i="3"/>
  <c r="M3232" i="3"/>
  <c r="M3231" i="3"/>
  <c r="M3230" i="3"/>
  <c r="M3229" i="3"/>
  <c r="M3228" i="3"/>
  <c r="M1051" i="3"/>
  <c r="M2170" i="3"/>
  <c r="M3227" i="3"/>
  <c r="M1181" i="3"/>
  <c r="M2301" i="3"/>
  <c r="M990" i="3"/>
  <c r="M1064" i="3"/>
  <c r="M2353" i="3"/>
  <c r="M2176" i="3"/>
  <c r="M2267" i="3"/>
  <c r="M1215" i="3"/>
  <c r="M2240" i="3"/>
  <c r="M2323" i="3"/>
  <c r="M1056" i="3"/>
  <c r="M1204" i="3"/>
  <c r="M2283" i="3"/>
  <c r="M1176" i="3"/>
  <c r="M1039" i="3"/>
  <c r="M3226" i="3"/>
  <c r="M3225" i="3"/>
  <c r="M1098" i="3"/>
  <c r="M2376" i="3"/>
  <c r="M1222" i="3"/>
  <c r="M2319" i="3"/>
  <c r="M1065" i="3"/>
  <c r="M1214" i="3"/>
  <c r="M958" i="3"/>
  <c r="M1014" i="3"/>
  <c r="M999" i="3"/>
  <c r="M1168" i="3"/>
  <c r="M2171" i="3"/>
  <c r="M1041" i="3"/>
  <c r="M1109" i="3"/>
  <c r="M2310" i="3"/>
  <c r="M1029" i="3"/>
  <c r="M2232" i="3"/>
  <c r="M1162" i="3"/>
  <c r="M1003" i="3"/>
  <c r="M2177" i="3"/>
  <c r="M2186" i="3"/>
  <c r="M2227" i="3"/>
  <c r="M1130" i="3"/>
  <c r="M2831" i="3"/>
  <c r="M2229" i="3"/>
  <c r="M2251" i="3"/>
  <c r="M2857" i="3"/>
  <c r="M1093" i="3"/>
  <c r="M2174" i="3"/>
  <c r="M801" i="3"/>
  <c r="M776" i="3"/>
  <c r="M830" i="3"/>
  <c r="M751" i="3"/>
  <c r="M849" i="3"/>
  <c r="M3025" i="3"/>
  <c r="M2874" i="3"/>
  <c r="M2853" i="3"/>
  <c r="M2823" i="3"/>
  <c r="M2752" i="3"/>
  <c r="M3224" i="3"/>
  <c r="M1126" i="3"/>
  <c r="M91" i="3"/>
  <c r="M1040" i="3"/>
  <c r="M2270" i="3"/>
  <c r="M2358" i="3"/>
  <c r="M2254" i="3"/>
  <c r="M1016" i="3"/>
  <c r="M1221" i="3"/>
  <c r="M1151" i="3"/>
  <c r="M1478" i="3"/>
  <c r="M2334" i="3"/>
  <c r="M2293" i="3"/>
  <c r="M1083" i="3"/>
  <c r="M1147" i="3"/>
  <c r="M2360" i="3"/>
  <c r="M2195" i="3"/>
  <c r="M3223" i="3"/>
  <c r="M2325" i="3"/>
  <c r="M1116" i="3"/>
  <c r="M1209" i="3"/>
  <c r="M1079" i="3"/>
  <c r="M2212" i="3"/>
  <c r="M2279" i="3"/>
  <c r="M2884" i="3"/>
  <c r="M1020" i="3"/>
  <c r="M2348" i="3"/>
  <c r="M2493" i="3"/>
  <c r="M2499" i="3"/>
  <c r="M2494" i="3"/>
  <c r="M2488" i="3"/>
  <c r="M2173" i="3"/>
  <c r="M2939" i="3"/>
  <c r="M2935" i="3"/>
  <c r="M2933" i="3"/>
  <c r="M2942" i="3"/>
  <c r="M2936" i="3"/>
  <c r="M2483" i="3"/>
  <c r="M2491" i="3"/>
  <c r="M2223" i="3"/>
  <c r="M2190" i="3"/>
  <c r="M2266" i="3"/>
  <c r="M2318" i="3"/>
  <c r="M2710" i="3"/>
  <c r="M2632" i="3"/>
  <c r="M2604" i="3"/>
  <c r="M2693" i="3"/>
  <c r="M2642" i="3"/>
  <c r="M2630" i="3"/>
  <c r="M2825" i="3"/>
  <c r="M2142" i="3"/>
  <c r="M2401" i="3"/>
  <c r="M2144" i="3"/>
  <c r="M2381" i="3"/>
  <c r="M1494" i="3"/>
  <c r="M2219" i="3"/>
  <c r="M1030" i="3"/>
  <c r="M1704" i="3"/>
  <c r="M2183" i="3"/>
  <c r="M2371" i="3"/>
  <c r="M1121" i="3"/>
  <c r="M1226" i="3"/>
  <c r="M2203" i="3"/>
  <c r="M2416" i="3"/>
  <c r="M2426" i="3"/>
  <c r="M2433" i="3"/>
  <c r="M2437" i="3"/>
  <c r="M2983" i="3"/>
  <c r="M3000" i="3"/>
  <c r="M3002" i="3"/>
  <c r="M2964" i="3"/>
  <c r="M2969" i="3"/>
  <c r="M2976" i="3"/>
  <c r="M3222" i="3"/>
  <c r="M3221" i="3"/>
  <c r="M3220" i="3"/>
  <c r="M3219" i="3"/>
  <c r="M3218" i="3"/>
  <c r="M3217" i="3"/>
  <c r="M2878" i="3"/>
  <c r="M3216" i="3"/>
  <c r="M1472" i="3"/>
  <c r="M2299" i="3"/>
  <c r="M2370" i="3"/>
  <c r="M2445" i="3"/>
  <c r="M2470" i="3"/>
  <c r="M2463" i="3"/>
  <c r="M2218" i="3"/>
  <c r="M2767" i="3"/>
  <c r="M2593" i="3"/>
  <c r="M2760" i="3"/>
  <c r="M2550" i="3"/>
  <c r="M2566" i="3"/>
  <c r="M2732" i="3"/>
  <c r="M1105" i="3"/>
  <c r="M2300" i="3"/>
  <c r="M2415" i="3"/>
  <c r="M2913" i="3"/>
  <c r="M1019" i="3"/>
  <c r="M2906" i="3"/>
  <c r="M2928" i="3"/>
  <c r="M2927" i="3"/>
  <c r="M2923" i="3"/>
  <c r="M2926" i="3"/>
  <c r="M2414" i="3"/>
  <c r="M2405" i="3"/>
  <c r="M2676" i="3"/>
  <c r="M568" i="3"/>
  <c r="M2514" i="3"/>
  <c r="M1493" i="3"/>
  <c r="M2842" i="3"/>
  <c r="M1073" i="3"/>
  <c r="M2377" i="3"/>
  <c r="M2350" i="3"/>
  <c r="M1133" i="3"/>
  <c r="M1195" i="3"/>
  <c r="M971" i="3"/>
  <c r="M2388" i="3"/>
  <c r="M3028" i="3"/>
  <c r="M2394" i="3"/>
  <c r="M2385" i="3"/>
  <c r="M2369" i="3"/>
  <c r="M960" i="3"/>
  <c r="M1113" i="3"/>
  <c r="M2161" i="3"/>
  <c r="M2750" i="3"/>
  <c r="M2559" i="3"/>
  <c r="M2591" i="3"/>
  <c r="M2654" i="3"/>
  <c r="M2588" i="3"/>
  <c r="M2545" i="3"/>
  <c r="M2893" i="3"/>
  <c r="M1846" i="3"/>
  <c r="M1941" i="3"/>
  <c r="M2060" i="3"/>
  <c r="M1851" i="3"/>
  <c r="M1839" i="3"/>
  <c r="M1848" i="3"/>
  <c r="M2384" i="3"/>
  <c r="M2687" i="3"/>
  <c r="M2548" i="3"/>
  <c r="M2766" i="3"/>
  <c r="M2590" i="3"/>
  <c r="M2631" i="3"/>
  <c r="M2661" i="3"/>
  <c r="M2180" i="3"/>
  <c r="M2435" i="3"/>
  <c r="M2738" i="3"/>
  <c r="M2624" i="3"/>
  <c r="M2575" i="3"/>
  <c r="M2651" i="3"/>
  <c r="M2773" i="3"/>
  <c r="M2603" i="3"/>
  <c r="M2383" i="3"/>
  <c r="M997" i="3"/>
  <c r="M2968" i="3"/>
  <c r="M2967" i="3"/>
  <c r="M2946" i="3"/>
  <c r="M2953" i="3"/>
  <c r="M2957" i="3"/>
  <c r="M2973" i="3"/>
  <c r="M1698" i="3"/>
  <c r="M2907" i="3"/>
  <c r="M2962" i="3"/>
  <c r="M2956" i="3"/>
  <c r="M2960" i="3"/>
  <c r="M2945" i="3"/>
  <c r="M2988" i="3"/>
  <c r="M2955" i="3"/>
  <c r="M2961" i="3"/>
  <c r="M2966" i="3"/>
  <c r="M2950" i="3"/>
  <c r="M2944" i="3"/>
  <c r="M2949" i="3"/>
  <c r="M2991" i="3"/>
  <c r="M2469" i="3"/>
  <c r="M2447" i="3"/>
  <c r="M2475" i="3"/>
  <c r="M2453" i="3"/>
  <c r="M2473" i="3"/>
  <c r="M2460" i="3"/>
  <c r="M2476" i="3"/>
  <c r="M2450" i="3"/>
  <c r="M2311" i="3"/>
  <c r="M962" i="3"/>
  <c r="M2389" i="3"/>
  <c r="M2386" i="3"/>
  <c r="M2431" i="3"/>
  <c r="M2417" i="3"/>
  <c r="M2441" i="3"/>
  <c r="M2838" i="3"/>
  <c r="M2302" i="3"/>
  <c r="M2643" i="3"/>
  <c r="M2565" i="3"/>
  <c r="M2729" i="3"/>
  <c r="M2615" i="3"/>
  <c r="M2777" i="3"/>
  <c r="M2587" i="3"/>
  <c r="M2495" i="3"/>
  <c r="M2503" i="3"/>
  <c r="M2502" i="3"/>
  <c r="M2484" i="3"/>
  <c r="M2472" i="3"/>
  <c r="M2479" i="3"/>
  <c r="M2682" i="3"/>
  <c r="M2667" i="3"/>
  <c r="M2555" i="3"/>
  <c r="M2574" i="3"/>
  <c r="M2735" i="3"/>
  <c r="M2717" i="3"/>
  <c r="M1457" i="3"/>
  <c r="M2382" i="3"/>
  <c r="M1205" i="3"/>
  <c r="M1787" i="3"/>
  <c r="M2332" i="3"/>
  <c r="M2274" i="3"/>
  <c r="M2327" i="3"/>
  <c r="M2379" i="3"/>
  <c r="M2143" i="3"/>
  <c r="M2520" i="3"/>
  <c r="M2534" i="3"/>
  <c r="M2542" i="3"/>
  <c r="M2515" i="3"/>
  <c r="M2535" i="3"/>
  <c r="M2938" i="3"/>
  <c r="M2941" i="3"/>
  <c r="M2937" i="3"/>
  <c r="M2934" i="3"/>
  <c r="M2940" i="3"/>
  <c r="M2468" i="3"/>
  <c r="M2432" i="3"/>
  <c r="M2852" i="3"/>
  <c r="M2695" i="3"/>
  <c r="M2295" i="3"/>
  <c r="M2269" i="3"/>
  <c r="M2932" i="3"/>
  <c r="M2931" i="3"/>
  <c r="M2930" i="3"/>
  <c r="M945" i="3"/>
  <c r="M2486" i="3"/>
  <c r="M2492" i="3"/>
  <c r="M2528" i="3"/>
  <c r="M2522" i="3"/>
  <c r="M2538" i="3"/>
  <c r="M2533" i="3"/>
  <c r="M2521" i="3"/>
  <c r="M2392" i="3"/>
  <c r="M2467" i="3"/>
  <c r="M2454" i="3"/>
  <c r="M2440" i="3"/>
  <c r="M3215" i="3"/>
  <c r="M2725" i="3"/>
  <c r="M2745" i="3"/>
  <c r="M2589" i="3"/>
  <c r="M2686" i="3"/>
  <c r="M2721" i="3"/>
  <c r="M2628" i="3"/>
  <c r="M2908" i="3"/>
  <c r="M2910" i="3"/>
  <c r="M2909" i="3"/>
  <c r="M3214" i="3"/>
  <c r="M1069" i="3"/>
  <c r="M1154" i="3"/>
  <c r="M2824" i="3"/>
  <c r="M2911" i="3"/>
  <c r="M2149" i="3"/>
  <c r="M2151" i="3"/>
  <c r="M3032" i="3"/>
  <c r="M3031" i="3"/>
  <c r="M1153" i="3"/>
  <c r="M1705" i="3"/>
  <c r="M2506" i="3"/>
  <c r="M2508" i="3"/>
  <c r="M2507" i="3"/>
  <c r="M2524" i="3"/>
  <c r="M2536" i="3"/>
  <c r="M2474" i="3"/>
  <c r="M2462" i="3"/>
  <c r="M1091" i="3"/>
  <c r="M1043" i="3"/>
  <c r="M1090" i="3"/>
  <c r="M1048" i="3"/>
  <c r="M978" i="3"/>
  <c r="M2451" i="3"/>
  <c r="M2461" i="3"/>
  <c r="M2471" i="3"/>
  <c r="M2448" i="3"/>
  <c r="M1700" i="3"/>
  <c r="M367" i="3"/>
  <c r="M2137" i="3"/>
  <c r="M3213" i="3"/>
  <c r="M2917" i="3"/>
  <c r="M2925" i="3"/>
  <c r="M2924" i="3"/>
  <c r="M2929" i="3"/>
  <c r="M2284" i="3"/>
  <c r="M2914" i="3"/>
  <c r="M2912" i="3"/>
  <c r="M2918" i="3"/>
  <c r="M1101" i="3"/>
  <c r="M1074" i="3"/>
  <c r="M2500" i="3"/>
  <c r="M959" i="3"/>
  <c r="M2733" i="3"/>
  <c r="M2602" i="3"/>
  <c r="M2749" i="3"/>
  <c r="M2636" i="3"/>
  <c r="M2582" i="3"/>
  <c r="M2597" i="3"/>
  <c r="M2391" i="3"/>
  <c r="M2543" i="3"/>
  <c r="M2530" i="3"/>
  <c r="M2540" i="3"/>
  <c r="M2539" i="3"/>
  <c r="M2518" i="3"/>
  <c r="M1713" i="3"/>
  <c r="M1663" i="3"/>
  <c r="M1706" i="3"/>
  <c r="M2634" i="3"/>
  <c r="M2579" i="3"/>
  <c r="M2563" i="3"/>
  <c r="M2585" i="3"/>
  <c r="M2629" i="3"/>
  <c r="M2551" i="3"/>
  <c r="M2489" i="3"/>
  <c r="M2485" i="3"/>
  <c r="M2505" i="3"/>
  <c r="M2504" i="3"/>
  <c r="M2894" i="3"/>
  <c r="M2498" i="3"/>
  <c r="M2496" i="3"/>
  <c r="M2367" i="3"/>
  <c r="M1469" i="3"/>
  <c r="M1490" i="3"/>
  <c r="M2396" i="3"/>
  <c r="M2243" i="3"/>
  <c r="M2205" i="3"/>
  <c r="M2845" i="3"/>
  <c r="M2255" i="3"/>
  <c r="M2165" i="3"/>
  <c r="M2558" i="3"/>
  <c r="M2724" i="3"/>
  <c r="M2547" i="3"/>
  <c r="M2641" i="3"/>
  <c r="M2637" i="3"/>
  <c r="M2570" i="3"/>
  <c r="M2400" i="3"/>
  <c r="M2404" i="3"/>
  <c r="M2402" i="3"/>
  <c r="M2395" i="3"/>
  <c r="M1480" i="3"/>
  <c r="M1004" i="3"/>
  <c r="M1005" i="3"/>
  <c r="M2315" i="3"/>
  <c r="M2858" i="3"/>
  <c r="M3212" i="3"/>
  <c r="M1046" i="3"/>
  <c r="M1481" i="3"/>
  <c r="M3211" i="3"/>
  <c r="M2673" i="3"/>
  <c r="M2696" i="3"/>
  <c r="M2601" i="3"/>
  <c r="M2609" i="3"/>
  <c r="M2613" i="3"/>
  <c r="M2564" i="3"/>
  <c r="M1096" i="3"/>
  <c r="M2387" i="3"/>
  <c r="M1146" i="3"/>
  <c r="M2889" i="3"/>
  <c r="M1114" i="3"/>
  <c r="M1482" i="3"/>
  <c r="M2982" i="3"/>
  <c r="M1157" i="3"/>
  <c r="M2552" i="3"/>
  <c r="M2737" i="3"/>
  <c r="M2706" i="3"/>
  <c r="M2770" i="3"/>
  <c r="M2618" i="3"/>
  <c r="M2635" i="3"/>
  <c r="M2776" i="3"/>
  <c r="M2759" i="3"/>
  <c r="M2727" i="3"/>
  <c r="M2701" i="3"/>
  <c r="M2553" i="3"/>
  <c r="M2660" i="3"/>
  <c r="M1492" i="3"/>
  <c r="M1456" i="3"/>
  <c r="M2916" i="3"/>
  <c r="M2882" i="3"/>
  <c r="M3210" i="3"/>
  <c r="M3209" i="3"/>
  <c r="M2854" i="3"/>
  <c r="M1711" i="3"/>
  <c r="M2841" i="3"/>
  <c r="M1765" i="3"/>
  <c r="M1015" i="3"/>
  <c r="M994" i="3"/>
  <c r="M1072" i="3"/>
  <c r="M1021" i="3"/>
  <c r="M1186" i="3"/>
  <c r="M1080" i="3"/>
  <c r="M1152" i="3"/>
  <c r="M1125" i="3"/>
  <c r="M1023" i="3"/>
  <c r="M1063" i="3"/>
  <c r="M2207" i="3"/>
  <c r="M1198" i="3"/>
  <c r="M964" i="3"/>
  <c r="M2329" i="3"/>
  <c r="M2606" i="3"/>
  <c r="M2561" i="3"/>
  <c r="M2748" i="3"/>
  <c r="M2663" i="3"/>
  <c r="M2782" i="3"/>
  <c r="M2573" i="3"/>
  <c r="M3208" i="3"/>
  <c r="M3207" i="3"/>
  <c r="M3206" i="3"/>
  <c r="M3205" i="3"/>
  <c r="M3204" i="3"/>
  <c r="M3203" i="3"/>
  <c r="M2865" i="3"/>
  <c r="M2268" i="3"/>
  <c r="M995" i="3"/>
  <c r="M1491" i="3"/>
  <c r="M3202" i="3"/>
  <c r="M3201" i="3"/>
  <c r="M1131" i="3"/>
  <c r="M2455" i="3"/>
  <c r="M2439" i="3"/>
  <c r="M2586" i="3"/>
  <c r="M2623" i="3"/>
  <c r="M2580" i="3"/>
  <c r="M2569" i="3"/>
  <c r="M2718" i="3"/>
  <c r="M2655" i="3"/>
  <c r="M1094" i="3"/>
  <c r="M2373" i="3"/>
  <c r="M1220" i="3"/>
  <c r="M2191" i="3"/>
  <c r="M1229" i="3"/>
  <c r="M2140" i="3"/>
  <c r="M2511" i="3"/>
  <c r="M1061" i="3"/>
  <c r="M1207" i="3"/>
  <c r="M2292" i="3"/>
  <c r="M2354" i="3"/>
  <c r="M1554" i="3"/>
  <c r="M1496" i="3"/>
  <c r="M1489" i="3"/>
  <c r="M1486" i="3"/>
  <c r="M2771" i="3"/>
  <c r="M2616" i="3"/>
  <c r="M2549" i="3"/>
  <c r="M2742" i="3"/>
  <c r="M2633" i="3"/>
  <c r="M2557" i="3"/>
  <c r="M2903" i="3"/>
  <c r="M2847" i="3"/>
  <c r="M2138" i="3"/>
  <c r="M2249" i="3"/>
  <c r="M2747" i="3"/>
  <c r="M2662" i="3"/>
  <c r="M2647" i="3"/>
  <c r="M2666" i="3"/>
  <c r="M2690" i="3"/>
  <c r="M2546" i="3"/>
  <c r="M2452" i="3"/>
  <c r="M2459" i="3"/>
  <c r="M2465" i="3"/>
  <c r="M2422" i="3"/>
  <c r="M2425" i="3"/>
  <c r="M2424" i="3"/>
  <c r="M2711" i="3"/>
  <c r="M2577" i="3"/>
  <c r="M2683" i="3"/>
  <c r="M2769" i="3"/>
  <c r="M2568" i="3"/>
  <c r="M2581" i="3"/>
  <c r="M1806" i="3"/>
  <c r="M1466" i="3"/>
  <c r="M1010" i="3"/>
  <c r="M1477" i="3"/>
  <c r="M2846" i="3"/>
  <c r="M2920" i="3"/>
  <c r="M1194" i="3"/>
  <c r="M1060" i="3"/>
  <c r="M2702" i="3"/>
  <c r="M2554" i="3"/>
  <c r="M2622" i="3"/>
  <c r="M2619" i="3"/>
  <c r="M2692" i="3"/>
  <c r="M2772" i="3"/>
  <c r="M2288" i="3"/>
  <c r="M2700" i="3"/>
  <c r="M2583" i="3"/>
  <c r="M2644" i="3"/>
  <c r="M2607" i="3"/>
  <c r="M2784" i="3"/>
  <c r="M2608" i="3"/>
  <c r="M1231" i="3"/>
  <c r="M2850" i="3"/>
  <c r="M3200" i="3"/>
  <c r="M2167" i="3"/>
  <c r="M3199" i="3"/>
  <c r="M3198" i="3"/>
  <c r="M3197" i="3"/>
  <c r="M3196" i="3"/>
  <c r="M3195" i="3"/>
  <c r="M3194" i="3"/>
  <c r="M2731" i="3"/>
  <c r="M2576" i="3"/>
  <c r="M2621" i="3"/>
  <c r="M2680" i="3"/>
  <c r="M2592" i="3"/>
  <c r="M2596" i="3"/>
  <c r="M2922" i="3"/>
  <c r="M2919" i="3"/>
  <c r="M2900" i="3"/>
  <c r="M2915" i="3"/>
  <c r="M1183" i="3"/>
  <c r="M3193" i="3"/>
  <c r="M3192" i="3"/>
  <c r="M968" i="3"/>
  <c r="M969" i="3"/>
  <c r="M1174" i="3"/>
  <c r="M2410" i="3"/>
  <c r="M3191" i="3"/>
  <c r="M1070" i="3"/>
  <c r="M2150" i="3"/>
  <c r="M2211" i="3"/>
  <c r="M3190" i="3"/>
  <c r="M2871" i="3"/>
  <c r="M1495" i="3"/>
  <c r="M2398" i="3"/>
  <c r="M2397" i="3"/>
  <c r="M3189" i="3"/>
  <c r="M3188" i="3"/>
  <c r="M3187" i="3"/>
  <c r="M3186" i="3"/>
  <c r="M2328" i="3"/>
  <c r="M2482" i="3"/>
  <c r="M2477" i="3"/>
  <c r="M2487" i="3"/>
  <c r="M1078" i="3"/>
  <c r="M1470" i="3"/>
  <c r="M3185" i="3"/>
  <c r="M3184" i="3"/>
  <c r="M2532" i="3"/>
  <c r="M2513" i="3"/>
  <c r="M2537" i="3"/>
  <c r="M2510" i="3"/>
  <c r="M2529" i="3"/>
  <c r="M3183" i="3"/>
  <c r="M3182" i="3"/>
  <c r="M3181" i="3"/>
  <c r="M3180" i="3"/>
  <c r="M3179" i="3"/>
  <c r="M3178" i="3"/>
  <c r="M3177" i="3"/>
  <c r="M3176" i="3"/>
  <c r="M1089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1170" i="3"/>
  <c r="M3160" i="3"/>
  <c r="M2567" i="3"/>
  <c r="M2638" i="3"/>
  <c r="M2681" i="3"/>
  <c r="M2572" i="3"/>
  <c r="M2653" i="3"/>
  <c r="M2571" i="3"/>
  <c r="M2366" i="3"/>
  <c r="M3159" i="3"/>
  <c r="M3158" i="3"/>
  <c r="M3157" i="3"/>
  <c r="M1192" i="3"/>
  <c r="M3156" i="3"/>
  <c r="M2127" i="3"/>
  <c r="M2406" i="3"/>
  <c r="M3155" i="3"/>
  <c r="M1224" i="3"/>
  <c r="M1476" i="3"/>
  <c r="M3154" i="3"/>
  <c r="M3044" i="3"/>
  <c r="M3037" i="3"/>
  <c r="M3043" i="3"/>
  <c r="M3042" i="3"/>
  <c r="M3041" i="3"/>
  <c r="M3036" i="3"/>
  <c r="M2600" i="3"/>
  <c r="M2694" i="3"/>
  <c r="M2672" i="3"/>
  <c r="M2578" i="3"/>
  <c r="M2669" i="3"/>
  <c r="M2740" i="3"/>
  <c r="M300" i="3"/>
  <c r="M361" i="3"/>
  <c r="M385" i="3"/>
  <c r="M334" i="3"/>
  <c r="M318" i="3"/>
  <c r="M19" i="3"/>
  <c r="M18" i="3"/>
  <c r="M17" i="3"/>
  <c r="M16" i="3"/>
  <c r="M15" i="3"/>
  <c r="M315" i="3"/>
  <c r="M38" i="3"/>
  <c r="M332" i="3"/>
  <c r="M107" i="3"/>
  <c r="M381" i="3"/>
  <c r="M286" i="3"/>
  <c r="M3153" i="3"/>
  <c r="M372" i="3"/>
  <c r="M369" i="3"/>
  <c r="M1431" i="3"/>
  <c r="M1468" i="3"/>
  <c r="M106" i="3"/>
  <c r="M328" i="3"/>
  <c r="M2053" i="3"/>
  <c r="M1872" i="3"/>
  <c r="M2015" i="3"/>
  <c r="M1769" i="3"/>
  <c r="M1879" i="3"/>
  <c r="M1774" i="3"/>
  <c r="M1402" i="3"/>
  <c r="M1434" i="3"/>
  <c r="M1432" i="3"/>
  <c r="M653" i="3"/>
  <c r="M659" i="3"/>
  <c r="M654" i="3"/>
  <c r="M797" i="3"/>
  <c r="M727" i="3"/>
  <c r="M645" i="3"/>
  <c r="M1760" i="3"/>
  <c r="M1749" i="3"/>
  <c r="M1793" i="3"/>
  <c r="M1746" i="3"/>
  <c r="M1756" i="3"/>
  <c r="M1621" i="3"/>
  <c r="M1703" i="3"/>
  <c r="M1676" i="3"/>
  <c r="M1622" i="3"/>
  <c r="M1644" i="3"/>
  <c r="M1726" i="3"/>
  <c r="M1722" i="3"/>
  <c r="M1757" i="3"/>
  <c r="M1754" i="3"/>
  <c r="M2004" i="3"/>
  <c r="M1998" i="3"/>
  <c r="M1821" i="3"/>
  <c r="M1945" i="3"/>
  <c r="M1923" i="3"/>
  <c r="M1778" i="3"/>
  <c r="M330" i="3"/>
  <c r="M3152" i="3"/>
  <c r="M3151" i="3"/>
  <c r="M3150" i="3"/>
  <c r="M3149" i="3"/>
  <c r="M3148" i="3"/>
  <c r="M3147" i="3"/>
  <c r="M422" i="3"/>
  <c r="M792" i="3"/>
  <c r="M664" i="3"/>
  <c r="M681" i="3"/>
  <c r="M677" i="3"/>
  <c r="M738" i="3"/>
  <c r="M644" i="3"/>
  <c r="M1108" i="3"/>
  <c r="M260" i="3"/>
  <c r="M261" i="3"/>
  <c r="M869" i="3"/>
  <c r="M1780" i="3"/>
  <c r="M1926" i="3"/>
  <c r="M1823" i="3"/>
  <c r="M1813" i="3"/>
  <c r="M1864" i="3"/>
  <c r="M1958" i="3"/>
  <c r="M204" i="3"/>
  <c r="M3146" i="3"/>
  <c r="M3145" i="3"/>
  <c r="M1869" i="3"/>
  <c r="M1701" i="3"/>
  <c r="M216" i="3"/>
  <c r="M346" i="3"/>
  <c r="M3144" i="3"/>
  <c r="M3143" i="3"/>
  <c r="M1771" i="3"/>
  <c r="M1661" i="3"/>
  <c r="M206" i="3"/>
  <c r="M3142" i="3"/>
  <c r="M3141" i="3"/>
  <c r="M1824" i="3"/>
  <c r="M446" i="3"/>
  <c r="M205" i="3"/>
  <c r="M3140" i="3"/>
  <c r="M3139" i="3"/>
  <c r="M1828" i="3"/>
  <c r="M219" i="3"/>
  <c r="M3138" i="3"/>
  <c r="M3137" i="3"/>
  <c r="M1968" i="3"/>
  <c r="M1664" i="3"/>
  <c r="M202" i="3"/>
  <c r="M3136" i="3"/>
  <c r="M3135" i="3"/>
  <c r="M1795" i="3"/>
  <c r="M1693" i="3"/>
  <c r="M152" i="3"/>
  <c r="M1736" i="3"/>
  <c r="M1766" i="3"/>
  <c r="M1764" i="3"/>
  <c r="M1747" i="3"/>
  <c r="M1755" i="3"/>
  <c r="M2544" i="3"/>
  <c r="M2517" i="3"/>
  <c r="M2531" i="3"/>
  <c r="M2541" i="3"/>
  <c r="M1728" i="3"/>
  <c r="M1723" i="3"/>
  <c r="M1738" i="3"/>
  <c r="M1750" i="3"/>
  <c r="M3005" i="3"/>
  <c r="M2952" i="3"/>
  <c r="M3001" i="3"/>
  <c r="M3007" i="3"/>
  <c r="M2994" i="3"/>
  <c r="M2959" i="3"/>
  <c r="M1940" i="3"/>
  <c r="M1925" i="3"/>
  <c r="M1815" i="3"/>
  <c r="M1847" i="3"/>
  <c r="M1858" i="3"/>
  <c r="M2048" i="3"/>
  <c r="M1413" i="3"/>
  <c r="M1467" i="3"/>
  <c r="M1471" i="3"/>
  <c r="M1909" i="3"/>
  <c r="M2039" i="3"/>
  <c r="M1845" i="3"/>
  <c r="M1938" i="3"/>
  <c r="M1969" i="3"/>
  <c r="M2059" i="3"/>
  <c r="M2063" i="3"/>
  <c r="M1840" i="3"/>
  <c r="M1885" i="3"/>
  <c r="M1844" i="3"/>
  <c r="M1853" i="3"/>
  <c r="M1913" i="3"/>
  <c r="M3134" i="3"/>
  <c r="M3133" i="3"/>
  <c r="M3132" i="3"/>
  <c r="M3131" i="3"/>
  <c r="M3130" i="3"/>
  <c r="M3129" i="3"/>
  <c r="M1455" i="3"/>
  <c r="M414" i="3"/>
  <c r="M412" i="3"/>
  <c r="M561" i="3"/>
  <c r="M577" i="3"/>
  <c r="M615" i="3"/>
  <c r="M1831" i="3"/>
  <c r="M1804" i="3"/>
  <c r="M1770" i="3"/>
  <c r="M2038" i="3"/>
  <c r="M2021" i="3"/>
  <c r="M1981" i="3"/>
  <c r="M1891" i="3"/>
  <c r="M1814" i="3"/>
  <c r="M2057" i="3"/>
  <c r="M1963" i="3"/>
  <c r="M1905" i="3"/>
  <c r="M1773" i="3"/>
  <c r="M665" i="3"/>
  <c r="M730" i="3"/>
  <c r="M671" i="3"/>
  <c r="M670" i="3"/>
  <c r="M642" i="3"/>
  <c r="M786" i="3"/>
  <c r="M1877" i="3"/>
  <c r="M1900" i="3"/>
  <c r="M1827" i="3"/>
  <c r="M1974" i="3"/>
  <c r="M1843" i="3"/>
  <c r="M1931" i="3"/>
  <c r="M865" i="3"/>
  <c r="M899" i="3"/>
  <c r="M1834" i="3"/>
  <c r="M1986" i="3"/>
  <c r="M1798" i="3"/>
  <c r="M1822" i="3"/>
  <c r="M1800" i="3"/>
  <c r="M2064" i="3"/>
  <c r="M2314" i="3"/>
  <c r="M2226" i="3"/>
  <c r="M187" i="3"/>
  <c r="M188" i="3"/>
  <c r="M193" i="3"/>
  <c r="M192" i="3"/>
  <c r="M189" i="3"/>
  <c r="M889" i="3"/>
  <c r="M153" i="3"/>
  <c r="M179" i="3"/>
  <c r="M162" i="3"/>
  <c r="M159" i="3"/>
  <c r="M784" i="3"/>
  <c r="M754" i="3"/>
  <c r="M311" i="3"/>
  <c r="M696" i="3"/>
  <c r="M667" i="3"/>
  <c r="M761" i="3"/>
  <c r="M339" i="3"/>
  <c r="M636" i="3"/>
  <c r="M298" i="3"/>
  <c r="M394" i="3"/>
  <c r="M125" i="3"/>
  <c r="M237" i="3"/>
  <c r="M296" i="3"/>
  <c r="M338" i="3"/>
  <c r="M2640" i="3"/>
  <c r="M2599" i="3"/>
  <c r="M2705" i="3"/>
  <c r="M2646" i="3"/>
  <c r="M2562" i="3"/>
  <c r="M2560" i="3"/>
  <c r="M396" i="3"/>
  <c r="M247" i="3"/>
  <c r="M1856" i="3"/>
  <c r="M1948" i="3"/>
  <c r="M1768" i="3"/>
  <c r="M1812" i="3"/>
  <c r="M2055" i="3"/>
  <c r="M1881" i="3"/>
  <c r="M358" i="3"/>
  <c r="M1034" i="3"/>
  <c r="M108" i="3"/>
  <c r="M2958" i="3"/>
  <c r="M3009" i="3"/>
  <c r="M2951" i="3"/>
  <c r="M2963" i="3"/>
  <c r="M2993" i="3"/>
  <c r="M2947" i="3"/>
  <c r="M765" i="3"/>
  <c r="M759" i="3"/>
  <c r="M808" i="3"/>
  <c r="M648" i="3"/>
  <c r="M757" i="3"/>
  <c r="M720" i="3"/>
  <c r="M366" i="3"/>
  <c r="M302" i="3"/>
  <c r="M376" i="3"/>
  <c r="M397" i="3"/>
  <c r="M364" i="3"/>
  <c r="M398" i="3"/>
  <c r="M93" i="3"/>
  <c r="M400" i="3"/>
  <c r="M377" i="3"/>
  <c r="M343" i="3"/>
  <c r="M341" i="3"/>
  <c r="M319" i="3"/>
  <c r="M350" i="3"/>
  <c r="M335" i="3"/>
  <c r="M333" i="3"/>
  <c r="M1008" i="3"/>
  <c r="M373" i="3"/>
  <c r="M287" i="3"/>
  <c r="M105" i="3"/>
  <c r="M937" i="3"/>
  <c r="M92" i="3"/>
  <c r="M2133" i="3"/>
  <c r="M1936" i="3"/>
  <c r="M1994" i="3"/>
  <c r="M1962" i="3"/>
  <c r="M1832" i="3"/>
  <c r="M1794" i="3"/>
  <c r="M1841" i="3"/>
  <c r="M854" i="3"/>
  <c r="M3128" i="3"/>
  <c r="M3127" i="3"/>
  <c r="M3126" i="3"/>
  <c r="M3125" i="3"/>
  <c r="M3124" i="3"/>
  <c r="M3123" i="3"/>
  <c r="M3122" i="3"/>
  <c r="M2739" i="3"/>
  <c r="M2688" i="3"/>
  <c r="M2691" i="3"/>
  <c r="M2612" i="3"/>
  <c r="M2620" i="3"/>
  <c r="M2783" i="3"/>
  <c r="M3121" i="3"/>
  <c r="M3120" i="3"/>
  <c r="M3119" i="3"/>
  <c r="M3118" i="3"/>
  <c r="M3117" i="3"/>
  <c r="M3116" i="3"/>
  <c r="M719" i="3"/>
  <c r="M658" i="3"/>
  <c r="M683" i="3"/>
  <c r="M767" i="3"/>
  <c r="M688" i="3"/>
  <c r="M689" i="3"/>
  <c r="M1776" i="3"/>
  <c r="M1810" i="3"/>
  <c r="M1870" i="3"/>
  <c r="M1989" i="3"/>
  <c r="M2008" i="3"/>
  <c r="M2017" i="3"/>
  <c r="M2828" i="3"/>
  <c r="M666" i="3"/>
  <c r="M690" i="3"/>
  <c r="M662" i="3"/>
  <c r="M639" i="3"/>
  <c r="M745" i="3"/>
  <c r="M763" i="3"/>
  <c r="M853" i="3"/>
  <c r="M251" i="3"/>
  <c r="M1708" i="3"/>
  <c r="M1721" i="3"/>
  <c r="M1710" i="3"/>
  <c r="M1709" i="3"/>
  <c r="M1809" i="3"/>
  <c r="M1990" i="3"/>
  <c r="M1944" i="3"/>
  <c r="M1775" i="3"/>
  <c r="M1894" i="3"/>
  <c r="M1849" i="3"/>
  <c r="M284" i="3"/>
  <c r="M295" i="3"/>
  <c r="M329" i="3"/>
  <c r="M307" i="3"/>
  <c r="M389" i="3"/>
  <c r="M317" i="3"/>
  <c r="M466" i="3"/>
  <c r="M1807" i="3"/>
  <c r="M1852" i="3"/>
  <c r="M1933" i="3"/>
  <c r="M1995" i="3"/>
  <c r="M1777" i="3"/>
  <c r="M1956" i="3"/>
  <c r="M3115" i="3"/>
  <c r="M3114" i="3"/>
  <c r="M3113" i="3"/>
  <c r="M3112" i="3"/>
  <c r="M3111" i="3"/>
  <c r="M3110" i="3"/>
  <c r="M378" i="3"/>
  <c r="M475" i="3"/>
  <c r="M354" i="3"/>
  <c r="M1993" i="3"/>
  <c r="M1772" i="3"/>
  <c r="M1850" i="3"/>
  <c r="M1817" i="3"/>
  <c r="M1820" i="3"/>
  <c r="M1912" i="3"/>
  <c r="M351" i="3"/>
  <c r="M1715" i="3"/>
  <c r="M1636" i="3"/>
  <c r="M1707" i="3"/>
  <c r="M1702" i="3"/>
  <c r="M888" i="3"/>
  <c r="M901" i="3"/>
  <c r="M195" i="3"/>
  <c r="M627" i="3"/>
  <c r="M480" i="3"/>
  <c r="M1985" i="3"/>
  <c r="M1788" i="3"/>
  <c r="M1779" i="3"/>
  <c r="M1797" i="3"/>
  <c r="M1927" i="3"/>
  <c r="M1928" i="3"/>
  <c r="M2754" i="3"/>
  <c r="M2605" i="3"/>
  <c r="M2779" i="3"/>
  <c r="M2626" i="3"/>
  <c r="M2714" i="3"/>
  <c r="M2584" i="3"/>
  <c r="M208" i="3"/>
  <c r="M2996" i="3"/>
  <c r="M2990" i="3"/>
  <c r="M2943" i="3"/>
  <c r="M2986" i="3"/>
  <c r="M2948" i="3"/>
  <c r="M2975" i="3"/>
  <c r="M2380" i="3"/>
  <c r="M773" i="3"/>
  <c r="M729" i="3"/>
  <c r="M675" i="3"/>
  <c r="M657" i="3"/>
  <c r="M742" i="3"/>
  <c r="M640" i="3"/>
  <c r="M1299" i="3"/>
  <c r="M465" i="3"/>
  <c r="M1873" i="3"/>
  <c r="M1890" i="3"/>
  <c r="M2045" i="3"/>
  <c r="M1967" i="3"/>
  <c r="M1805" i="3"/>
  <c r="M2005" i="3"/>
  <c r="M1979" i="3"/>
  <c r="M1803" i="3"/>
  <c r="M1781" i="3"/>
  <c r="M1783" i="3"/>
  <c r="M2049" i="3"/>
  <c r="M1802" i="3"/>
  <c r="M1465" i="3"/>
  <c r="M621" i="3"/>
  <c r="M1733" i="3"/>
  <c r="M1745" i="3"/>
  <c r="M1734" i="3"/>
  <c r="M1724" i="3"/>
  <c r="M694" i="3"/>
  <c r="M783" i="3"/>
  <c r="M638" i="3"/>
  <c r="M774" i="3"/>
  <c r="M685" i="3"/>
  <c r="M707" i="3"/>
  <c r="M249" i="3"/>
  <c r="M290" i="3"/>
  <c r="M1473" i="3"/>
  <c r="M190" i="3"/>
  <c r="M2153" i="3"/>
  <c r="M2152" i="3"/>
  <c r="M991" i="3"/>
  <c r="M620" i="3"/>
  <c r="M479" i="3"/>
  <c r="M512" i="3"/>
  <c r="M501" i="3"/>
  <c r="M1740" i="3"/>
  <c r="M1487" i="3"/>
  <c r="M1763" i="3"/>
  <c r="M1808" i="3"/>
  <c r="M1860" i="3"/>
  <c r="M1744" i="3"/>
  <c r="M845" i="3"/>
  <c r="M1430" i="3"/>
  <c r="M1759" i="3"/>
  <c r="M1836" i="3"/>
  <c r="M2019" i="3"/>
  <c r="M1751" i="3"/>
  <c r="M1475" i="3"/>
  <c r="M1748" i="3"/>
  <c r="M1819" i="3"/>
  <c r="M1816" i="3"/>
  <c r="M828" i="3"/>
  <c r="M2109" i="3"/>
  <c r="M1889" i="3"/>
  <c r="M2034" i="3"/>
  <c r="M1767" i="3"/>
  <c r="M1739" i="3"/>
  <c r="M873" i="3"/>
  <c r="M2139" i="3"/>
  <c r="M1799" i="3"/>
  <c r="M3109" i="3"/>
  <c r="M1801" i="3"/>
  <c r="M1762" i="3"/>
  <c r="M1741" i="3"/>
  <c r="M1796" i="3"/>
  <c r="M231" i="3"/>
  <c r="M1935" i="3"/>
  <c r="M744" i="3"/>
  <c r="M225" i="3"/>
  <c r="M2062" i="3"/>
  <c r="M650" i="3"/>
  <c r="M218" i="3"/>
  <c r="M1924" i="3"/>
  <c r="M663" i="3"/>
  <c r="M2421" i="3"/>
  <c r="M217" i="3"/>
  <c r="M1991" i="3"/>
  <c r="M749" i="3"/>
  <c r="M3108" i="3"/>
  <c r="M2464" i="3"/>
  <c r="M227" i="3"/>
  <c r="M2010" i="3"/>
  <c r="M747" i="3"/>
  <c r="M214" i="3"/>
  <c r="M2030" i="3"/>
  <c r="M782" i="3"/>
  <c r="M2719" i="3"/>
  <c r="M3107" i="3"/>
  <c r="M2781" i="3"/>
  <c r="M3106" i="3"/>
  <c r="M2746" i="3"/>
  <c r="M3105" i="3"/>
  <c r="M2768" i="3"/>
  <c r="M3104" i="3"/>
  <c r="M370" i="3"/>
  <c r="M2664" i="3"/>
  <c r="M3103" i="3"/>
  <c r="M2617" i="3"/>
  <c r="M3102" i="3"/>
  <c r="M687" i="3"/>
  <c r="M1313" i="3"/>
  <c r="M698" i="3"/>
  <c r="M402" i="3"/>
  <c r="M1287" i="3"/>
  <c r="M660" i="3"/>
  <c r="M250" i="3"/>
  <c r="M270" i="3"/>
  <c r="M669" i="3"/>
  <c r="M722" i="3"/>
  <c r="M439" i="3"/>
  <c r="M794" i="3"/>
  <c r="M760" i="3"/>
  <c r="M267" i="3"/>
  <c r="M3101" i="3"/>
  <c r="M337" i="3"/>
  <c r="M1534" i="3"/>
  <c r="M787" i="3"/>
  <c r="M1620" i="3"/>
  <c r="M780" i="3"/>
  <c r="M1653" i="3"/>
  <c r="M804" i="3"/>
  <c r="M674" i="3"/>
  <c r="M348" i="3"/>
  <c r="M810" i="3"/>
  <c r="M778" i="3"/>
  <c r="M579" i="3"/>
  <c r="M567" i="3"/>
  <c r="M553" i="3"/>
  <c r="M583" i="3"/>
  <c r="M570" i="3"/>
  <c r="M387" i="3"/>
  <c r="M703" i="3"/>
  <c r="M679" i="3"/>
  <c r="M700" i="3"/>
  <c r="M781" i="3"/>
  <c r="M702" i="3"/>
  <c r="M715" i="3"/>
  <c r="M3100" i="3"/>
  <c r="M601" i="3"/>
  <c r="M678" i="3"/>
  <c r="M1908" i="3"/>
  <c r="M3099" i="3"/>
  <c r="M613" i="3"/>
  <c r="M714" i="3"/>
  <c r="M2035" i="3"/>
  <c r="M3098" i="3"/>
  <c r="M574" i="3"/>
  <c r="M656" i="3"/>
  <c r="M1792" i="3"/>
  <c r="M3097" i="3"/>
  <c r="M748" i="3"/>
  <c r="M1838" i="3"/>
  <c r="M3096" i="3"/>
  <c r="M602" i="3"/>
  <c r="M672" i="3"/>
  <c r="M1999" i="3"/>
  <c r="M3095" i="3"/>
  <c r="M673" i="3"/>
  <c r="M1970" i="3"/>
  <c r="M641" i="3"/>
  <c r="M789" i="3"/>
  <c r="M652" i="3"/>
  <c r="M691" i="3"/>
  <c r="M771" i="3"/>
  <c r="M643" i="3"/>
  <c r="M3094" i="3"/>
  <c r="M3093" i="3"/>
  <c r="M3092" i="3"/>
  <c r="M3091" i="3"/>
  <c r="M3090" i="3"/>
  <c r="M3089" i="3"/>
  <c r="M1558" i="3"/>
  <c r="M1531" i="3"/>
  <c r="M1529" i="3"/>
  <c r="M1915" i="3"/>
  <c r="M1922" i="3"/>
  <c r="M1861" i="3"/>
  <c r="M2003" i="3"/>
  <c r="M1964" i="3"/>
  <c r="M1837" i="3"/>
  <c r="M322" i="3"/>
  <c r="M263" i="3"/>
  <c r="M680" i="3"/>
  <c r="M3088" i="3"/>
  <c r="M649" i="3"/>
  <c r="M3087" i="3"/>
  <c r="M716" i="3"/>
  <c r="M609" i="3"/>
  <c r="M3086" i="3"/>
  <c r="M709" i="3"/>
  <c r="M3085" i="3"/>
  <c r="M857" i="3"/>
  <c r="M646" i="3"/>
  <c r="M3084" i="3"/>
  <c r="M862" i="3"/>
  <c r="M3083" i="3"/>
  <c r="M743" i="3"/>
  <c r="M3082" i="3"/>
  <c r="M874" i="3"/>
  <c r="M2146" i="3"/>
  <c r="M1811" i="3"/>
  <c r="M1975" i="3"/>
  <c r="M1833" i="3"/>
  <c r="M1203" i="3"/>
  <c r="M1978" i="3"/>
  <c r="M548" i="3"/>
  <c r="M1854" i="3"/>
  <c r="M1826" i="3"/>
  <c r="M1227" i="3"/>
  <c r="M1454" i="3"/>
  <c r="M1742" i="3"/>
  <c r="M1753" i="3"/>
  <c r="M1761" i="3"/>
  <c r="M1729" i="3"/>
  <c r="M2526" i="3"/>
  <c r="M2525" i="3"/>
  <c r="M2527" i="3"/>
  <c r="M2523" i="3"/>
  <c r="M1651" i="3"/>
  <c r="M266" i="3"/>
  <c r="M180" i="3"/>
  <c r="M14" i="3"/>
  <c r="M166" i="3"/>
  <c r="M258" i="3"/>
  <c r="M1097" i="3"/>
  <c r="M434" i="3"/>
  <c r="M176" i="3"/>
  <c r="M595" i="3"/>
  <c r="M2101" i="3"/>
  <c r="M463" i="3"/>
  <c r="M459" i="3"/>
  <c r="M484" i="3"/>
  <c r="M150" i="3"/>
  <c r="M52" i="3"/>
  <c r="M608" i="3"/>
  <c r="M255" i="3"/>
  <c r="M2234" i="3"/>
  <c r="M63" i="3"/>
  <c r="M113" i="3"/>
  <c r="M137" i="3"/>
  <c r="M203" i="3"/>
  <c r="M111" i="3"/>
  <c r="M393" i="3"/>
  <c r="M403" i="3"/>
  <c r="M312" i="3"/>
  <c r="M353" i="3"/>
  <c r="M384" i="3"/>
  <c r="M211" i="3"/>
  <c r="M357" i="3"/>
  <c r="M399" i="3"/>
  <c r="M151" i="3"/>
  <c r="M374" i="3"/>
  <c r="M383" i="3"/>
  <c r="M449" i="3"/>
  <c r="M323" i="3"/>
  <c r="M331" i="3"/>
  <c r="M116" i="3"/>
  <c r="M363" i="3"/>
  <c r="M104" i="3"/>
  <c r="M147" i="3"/>
  <c r="M117" i="3"/>
  <c r="M306" i="3"/>
  <c r="M303" i="3"/>
  <c r="M98" i="3"/>
  <c r="M196" i="3"/>
  <c r="M344" i="3"/>
  <c r="M144" i="3"/>
  <c r="M380" i="3"/>
  <c r="M359" i="3"/>
  <c r="M390" i="3"/>
  <c r="M313" i="3"/>
  <c r="M842" i="3"/>
  <c r="M326" i="3"/>
  <c r="M3081" i="3"/>
  <c r="M1085" i="3"/>
  <c r="M455" i="3"/>
  <c r="M844" i="3"/>
  <c r="M259" i="3"/>
  <c r="M401" i="3"/>
  <c r="M320" i="3"/>
  <c r="M516" i="3"/>
  <c r="M3080" i="3"/>
  <c r="M518" i="3"/>
  <c r="M442" i="3"/>
  <c r="M1277" i="3"/>
  <c r="M768" i="3"/>
  <c r="M285" i="3"/>
  <c r="M3079" i="3"/>
  <c r="M415" i="3"/>
  <c r="M717" i="3"/>
  <c r="M97" i="3"/>
  <c r="M36" i="3"/>
  <c r="M3078" i="3"/>
  <c r="M3077" i="3"/>
  <c r="M1351" i="3"/>
  <c r="M3076" i="3"/>
  <c r="M790" i="3"/>
  <c r="M3075" i="3"/>
  <c r="M1099" i="3"/>
  <c r="M1228" i="3"/>
  <c r="M3074" i="3"/>
  <c r="M824" i="3"/>
  <c r="M1563" i="3"/>
  <c r="M1632" i="3"/>
  <c r="M2081" i="3"/>
  <c r="M454" i="3"/>
  <c r="M294" i="3"/>
  <c r="M1505" i="3"/>
  <c r="M807" i="3"/>
  <c r="M1607" i="3"/>
  <c r="M578" i="3"/>
  <c r="M986" i="3"/>
  <c r="M1605" i="3"/>
  <c r="M1910" i="3"/>
  <c r="M593" i="3"/>
  <c r="M3073" i="3"/>
  <c r="M2111" i="3"/>
  <c r="M3072" i="3"/>
  <c r="M3071" i="3"/>
  <c r="M3070" i="3"/>
  <c r="M3069" i="3"/>
  <c r="M3068" i="3"/>
  <c r="M3067" i="3"/>
  <c r="M1652" i="3"/>
  <c r="M1654" i="3"/>
  <c r="M753" i="3"/>
  <c r="M1026" i="3"/>
  <c r="M852" i="3"/>
  <c r="M2110" i="3"/>
  <c r="M590" i="3"/>
  <c r="M1712" i="3"/>
  <c r="M974" i="3"/>
  <c r="M777" i="3"/>
  <c r="M951" i="3"/>
  <c r="M803" i="3"/>
  <c r="M297" i="3"/>
  <c r="M2106" i="3"/>
  <c r="M806" i="3"/>
  <c r="M264" i="3"/>
  <c r="M146" i="3"/>
  <c r="M368" i="3"/>
  <c r="M347" i="3"/>
  <c r="M391" i="3"/>
  <c r="M360" i="3"/>
  <c r="M478" i="3"/>
  <c r="M3066" i="3"/>
  <c r="M3065" i="3"/>
  <c r="M3064" i="3"/>
  <c r="M3063" i="3"/>
  <c r="M3062" i="3"/>
  <c r="M3061" i="3"/>
  <c r="M3060" i="3"/>
  <c r="M110" i="3"/>
  <c r="M314" i="3"/>
  <c r="M182" i="3"/>
  <c r="M34" i="3"/>
  <c r="M32" i="3"/>
  <c r="M35" i="3"/>
  <c r="M30" i="3"/>
  <c r="M33" i="3"/>
  <c r="M31" i="3"/>
  <c r="M3059" i="3"/>
  <c r="M3058" i="3"/>
  <c r="M3057" i="3"/>
  <c r="M3056" i="3"/>
  <c r="M3055" i="3"/>
  <c r="M3054" i="3"/>
  <c r="M362" i="3"/>
  <c r="M388" i="3"/>
  <c r="M308" i="3"/>
  <c r="M221" i="3"/>
  <c r="M970" i="3"/>
  <c r="M181" i="3"/>
  <c r="M3053" i="3"/>
  <c r="M77" i="3"/>
  <c r="M737" i="3"/>
  <c r="M83" i="3"/>
  <c r="M183" i="3"/>
  <c r="M2166" i="3"/>
  <c r="M3052" i="3"/>
  <c r="M521" i="3"/>
  <c r="M704" i="3"/>
  <c r="M513" i="3"/>
  <c r="M606" i="3"/>
  <c r="M1182" i="3"/>
  <c r="M770" i="3"/>
  <c r="M572" i="3"/>
  <c r="M580" i="3"/>
  <c r="M123" i="3"/>
  <c r="M588" i="3"/>
  <c r="M474" i="3"/>
  <c r="M1067" i="3"/>
  <c r="M375" i="3"/>
  <c r="M966" i="3"/>
  <c r="M1522" i="3"/>
  <c r="M543" i="3"/>
  <c r="M515" i="3"/>
  <c r="M3051" i="3"/>
  <c r="M435" i="3"/>
  <c r="M100" i="3"/>
  <c r="M1163" i="3"/>
  <c r="M1435" i="3"/>
  <c r="M417" i="3"/>
  <c r="M170" i="3"/>
  <c r="M135" i="3"/>
  <c r="M3050" i="3"/>
  <c r="M230" i="3"/>
  <c r="M88" i="3"/>
  <c r="M3049" i="3"/>
  <c r="M274" i="3"/>
  <c r="M3048" i="3"/>
  <c r="M3047" i="3"/>
  <c r="M2222" i="3"/>
  <c r="M809" i="3"/>
  <c r="M460" i="3"/>
  <c r="M1202" i="3"/>
  <c r="M1104" i="3"/>
  <c r="M538" i="3"/>
  <c r="M3046" i="3"/>
  <c r="M186" i="3"/>
  <c r="M47" i="3"/>
  <c r="N87" i="9"/>
  <c r="N86" i="9"/>
  <c r="N85" i="9"/>
  <c r="N71" i="9"/>
  <c r="N70" i="9"/>
  <c r="N69" i="9"/>
  <c r="N55" i="9"/>
  <c r="N54" i="9"/>
  <c r="N53" i="9"/>
  <c r="N39" i="9"/>
  <c r="N38" i="9"/>
  <c r="N37" i="9"/>
  <c r="N23" i="9"/>
  <c r="N22" i="9"/>
  <c r="N21" i="9"/>
  <c r="N7" i="9"/>
  <c r="N6" i="9"/>
  <c r="N5" i="9"/>
  <c r="L87" i="9"/>
  <c r="L86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85" i="9"/>
  <c r="L71" i="9"/>
  <c r="A71" i="9"/>
  <c r="A72" i="9"/>
  <c r="A73" i="9"/>
  <c r="A74" i="9"/>
  <c r="A75" i="9"/>
  <c r="A76" i="9"/>
  <c r="A77" i="9"/>
  <c r="A78" i="9"/>
  <c r="A79" i="9"/>
  <c r="A80" i="9"/>
  <c r="A81" i="9"/>
  <c r="A82" i="9"/>
  <c r="L70" i="9"/>
  <c r="A70" i="9"/>
  <c r="A69" i="9"/>
  <c r="L55" i="9"/>
  <c r="L54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L39" i="9"/>
  <c r="L38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L23" i="9"/>
  <c r="L22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L7" i="9"/>
  <c r="L6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L87" i="8"/>
  <c r="N87" i="8"/>
  <c r="N86" i="8"/>
  <c r="L86" i="8"/>
  <c r="N85" i="8"/>
  <c r="L71" i="8"/>
  <c r="N71" i="8"/>
  <c r="L70" i="8"/>
  <c r="N70" i="8"/>
  <c r="N69" i="8"/>
  <c r="L55" i="8"/>
  <c r="N55" i="8"/>
  <c r="L54" i="8"/>
  <c r="N54" i="8"/>
  <c r="N53" i="8"/>
  <c r="L39" i="8"/>
  <c r="N39" i="8"/>
  <c r="L38" i="8"/>
  <c r="N38" i="8"/>
  <c r="N37" i="8"/>
  <c r="L23" i="8"/>
  <c r="N23" i="8"/>
  <c r="L22" i="8"/>
  <c r="N22" i="8"/>
  <c r="N21" i="8"/>
  <c r="N7" i="8"/>
  <c r="N6" i="8"/>
  <c r="N5" i="8"/>
  <c r="L7" i="8"/>
  <c r="L6" i="8"/>
  <c r="I98" i="8"/>
  <c r="I82" i="8"/>
  <c r="I66" i="8"/>
  <c r="I50" i="8"/>
  <c r="I34" i="8"/>
  <c r="I18" i="8"/>
  <c r="A98" i="8"/>
  <c r="A82" i="8"/>
  <c r="A66" i="8"/>
  <c r="A50" i="8"/>
  <c r="A34" i="8"/>
  <c r="A18" i="8"/>
  <c r="A85" i="8"/>
  <c r="A70" i="8"/>
  <c r="A71" i="8"/>
  <c r="A69" i="8"/>
  <c r="A53" i="8"/>
  <c r="A38" i="8"/>
  <c r="A39" i="8"/>
  <c r="A37" i="8"/>
  <c r="A21" i="8"/>
  <c r="A7" i="8"/>
  <c r="A8" i="8"/>
  <c r="A9" i="8"/>
  <c r="A10" i="8"/>
  <c r="A11" i="8"/>
  <c r="A12" i="8"/>
  <c r="A13" i="8"/>
  <c r="A14" i="8"/>
  <c r="A15" i="8"/>
  <c r="A16" i="8"/>
  <c r="A17" i="8"/>
  <c r="A6" i="8"/>
  <c r="A5" i="8"/>
  <c r="G2216" i="3"/>
  <c r="G2298" i="3"/>
  <c r="G2051" i="3"/>
  <c r="G1646" i="3"/>
  <c r="G2192" i="3"/>
  <c r="G2285" i="3"/>
  <c r="G2291" i="3"/>
  <c r="G2175" i="3"/>
  <c r="G2698" i="3"/>
  <c r="G1932" i="3"/>
  <c r="G2707" i="3"/>
  <c r="G1360" i="3"/>
  <c r="G2734" i="3"/>
  <c r="G1574" i="3"/>
  <c r="G2802" i="3"/>
  <c r="G3379" i="3"/>
  <c r="G140" i="3"/>
  <c r="G1516" i="3"/>
  <c r="G527" i="3"/>
  <c r="G198" i="3"/>
  <c r="G201" i="3"/>
  <c r="G3008" i="3"/>
  <c r="G948" i="3"/>
  <c r="G2989" i="3"/>
  <c r="G3378" i="3"/>
  <c r="G3377" i="3"/>
  <c r="G1954" i="3"/>
  <c r="G1368" i="3"/>
  <c r="G3014" i="3"/>
  <c r="G3376" i="3"/>
  <c r="G1191" i="3"/>
  <c r="G1556" i="3"/>
  <c r="G2980" i="3"/>
  <c r="G2981" i="3"/>
  <c r="G1961" i="3"/>
  <c r="G3004" i="3"/>
  <c r="G741" i="3"/>
  <c r="G983" i="3"/>
  <c r="G772" i="3"/>
  <c r="G758" i="3"/>
  <c r="G1050" i="3"/>
  <c r="G3013" i="3"/>
  <c r="G3016" i="3"/>
  <c r="G2972" i="3"/>
  <c r="G2985" i="3"/>
  <c r="G2974" i="3"/>
  <c r="G168" i="3"/>
  <c r="G837" i="3"/>
  <c r="G498" i="3"/>
  <c r="G37" i="3"/>
  <c r="G497" i="3"/>
  <c r="G1082" i="3"/>
  <c r="G164" i="3"/>
  <c r="G3375" i="3"/>
  <c r="G764" i="3"/>
  <c r="G226" i="3"/>
  <c r="G2713" i="3"/>
  <c r="G2810" i="3"/>
  <c r="G1233" i="3"/>
  <c r="G2659" i="3"/>
  <c r="G731" i="3"/>
  <c r="G746" i="3"/>
  <c r="G769" i="3"/>
  <c r="G173" i="3"/>
  <c r="G3019" i="3"/>
  <c r="G1642" i="3"/>
  <c r="G2822" i="3"/>
  <c r="G2971" i="3"/>
  <c r="G2979" i="3"/>
  <c r="G1047" i="3"/>
  <c r="G2970" i="3"/>
  <c r="G713" i="3"/>
  <c r="G1582" i="3"/>
  <c r="G976" i="3"/>
  <c r="G1678" i="3"/>
  <c r="G3012" i="3"/>
  <c r="G71" i="3"/>
  <c r="G81" i="3"/>
  <c r="G1055" i="3"/>
  <c r="G3374" i="3"/>
  <c r="G2126" i="3"/>
  <c r="G352" i="3"/>
  <c r="G2757" i="3"/>
  <c r="G2709" i="3"/>
  <c r="G3373" i="3"/>
  <c r="G2096" i="3"/>
  <c r="G316" i="3"/>
  <c r="G2077" i="3"/>
  <c r="G2965" i="3"/>
  <c r="G3003" i="3"/>
  <c r="G2999" i="3"/>
  <c r="G3011" i="3"/>
  <c r="G1117" i="3"/>
  <c r="G2978" i="3"/>
  <c r="G199" i="3"/>
  <c r="G3372" i="3"/>
  <c r="G1350" i="3"/>
  <c r="G458" i="3"/>
  <c r="G171" i="3"/>
  <c r="G175" i="3"/>
  <c r="G779" i="3"/>
  <c r="G2819" i="3"/>
  <c r="G3371" i="3"/>
  <c r="G2697" i="3"/>
  <c r="G2679" i="3"/>
  <c r="G2796" i="3"/>
  <c r="G2087" i="3"/>
  <c r="G1018" i="3"/>
  <c r="G2117" i="3"/>
  <c r="G1886" i="3"/>
  <c r="G327" i="3"/>
  <c r="G2765" i="3"/>
  <c r="G2763" i="3"/>
  <c r="G2795" i="3"/>
  <c r="G2723" i="3"/>
  <c r="G2816" i="3"/>
  <c r="G2794" i="3"/>
  <c r="G762" i="3"/>
  <c r="G2129" i="3"/>
  <c r="G732" i="3"/>
  <c r="G788" i="3"/>
  <c r="G197" i="3"/>
  <c r="G3370" i="3"/>
  <c r="G2797" i="3"/>
  <c r="G2818" i="3"/>
  <c r="G2730" i="3"/>
  <c r="G3015" i="3"/>
  <c r="G2356" i="3"/>
  <c r="G2067" i="3"/>
  <c r="G1598" i="3"/>
  <c r="G631" i="3"/>
  <c r="G2061" i="3"/>
  <c r="G174" i="3"/>
  <c r="G96" i="3"/>
  <c r="G157" i="3"/>
  <c r="G26" i="3"/>
  <c r="G628" i="3"/>
  <c r="G1919" i="3"/>
  <c r="G275" i="3"/>
  <c r="G1449" i="3"/>
  <c r="G1436" i="3"/>
  <c r="G134" i="3"/>
  <c r="G257" i="3"/>
  <c r="G119" i="3"/>
  <c r="G3369" i="3"/>
  <c r="G128" i="3"/>
  <c r="G1579" i="3"/>
  <c r="G909" i="3"/>
  <c r="G930" i="3"/>
  <c r="G1288" i="3"/>
  <c r="G581" i="3"/>
  <c r="G1549" i="3"/>
  <c r="G1692" i="3"/>
  <c r="G3368" i="3"/>
  <c r="G3367" i="3"/>
  <c r="G1601" i="3"/>
  <c r="G1272" i="3"/>
  <c r="G1634" i="3"/>
  <c r="G1545" i="3"/>
  <c r="G892" i="3"/>
  <c r="G1589" i="3"/>
  <c r="G965" i="3"/>
  <c r="G1409" i="3"/>
  <c r="G863" i="3"/>
  <c r="G556" i="3"/>
  <c r="G1190" i="3"/>
  <c r="G1068" i="3"/>
  <c r="G935" i="3"/>
  <c r="G3366" i="3"/>
  <c r="G1679" i="3"/>
  <c r="G1520" i="3"/>
  <c r="G706" i="3"/>
  <c r="G584" i="3"/>
  <c r="G447" i="3"/>
  <c r="G575" i="3"/>
  <c r="G1507" i="3"/>
  <c r="G1247" i="3"/>
  <c r="G921" i="3"/>
  <c r="G1643" i="3"/>
  <c r="G1273" i="3"/>
  <c r="G1255" i="3"/>
  <c r="G1540" i="3"/>
  <c r="G1326" i="3"/>
  <c r="G1327" i="3"/>
  <c r="G1251" i="3"/>
  <c r="G2130" i="3"/>
  <c r="G558" i="3"/>
  <c r="G1575" i="3"/>
  <c r="G875" i="3"/>
  <c r="G1309" i="3"/>
  <c r="G1119" i="3"/>
  <c r="G1217" i="3"/>
  <c r="G496" i="3"/>
  <c r="G831" i="3"/>
  <c r="G356" i="3"/>
  <c r="G529" i="3"/>
  <c r="G946" i="3"/>
  <c r="G2047" i="3"/>
  <c r="G821" i="3"/>
  <c r="G103" i="3"/>
  <c r="G569" i="3"/>
  <c r="G710" i="3"/>
  <c r="G800" i="3"/>
  <c r="G244" i="3"/>
  <c r="G726" i="3"/>
  <c r="G785" i="3"/>
  <c r="G1310" i="3"/>
  <c r="G1500" i="3"/>
  <c r="G486" i="3"/>
  <c r="G3365" i="3"/>
  <c r="G450" i="3"/>
  <c r="G1092" i="3"/>
  <c r="G2040" i="3"/>
  <c r="G1608" i="3"/>
  <c r="G3364" i="3"/>
  <c r="G963" i="3"/>
  <c r="G58" i="3"/>
  <c r="G3363" i="3"/>
  <c r="G610" i="3"/>
  <c r="G3362" i="3"/>
  <c r="G3361" i="3"/>
  <c r="G3360" i="3"/>
  <c r="G805" i="3"/>
  <c r="G3359" i="3"/>
  <c r="G112" i="3"/>
  <c r="G2201" i="3"/>
  <c r="G833" i="3"/>
  <c r="G2103" i="3"/>
  <c r="G3358" i="3"/>
  <c r="G3357" i="3"/>
  <c r="G1120" i="3"/>
  <c r="G1103" i="3"/>
  <c r="G392" i="3"/>
  <c r="G293" i="3"/>
  <c r="G1433" i="3"/>
  <c r="G3356" i="3"/>
  <c r="G1139" i="3"/>
  <c r="G1149" i="3"/>
  <c r="G818" i="3"/>
  <c r="G448" i="3"/>
  <c r="G1937" i="3"/>
  <c r="G3355" i="3"/>
  <c r="G51" i="3"/>
  <c r="G406" i="3"/>
  <c r="G3354" i="3"/>
  <c r="G956" i="3"/>
  <c r="G2072" i="3"/>
  <c r="G409" i="3"/>
  <c r="G3353" i="3"/>
  <c r="G952" i="3"/>
  <c r="G126" i="3"/>
  <c r="G242" i="3"/>
  <c r="G130" i="3"/>
  <c r="G114" i="3"/>
  <c r="G3352" i="3"/>
  <c r="G136" i="3"/>
  <c r="G2134" i="3"/>
  <c r="G90" i="3"/>
  <c r="G3351" i="3"/>
  <c r="G56" i="3"/>
  <c r="G470" i="3"/>
  <c r="G949" i="3"/>
  <c r="G1169" i="3"/>
  <c r="G1140" i="3"/>
  <c r="G985" i="3"/>
  <c r="G1132" i="3"/>
  <c r="G1137" i="3"/>
  <c r="G544" i="3"/>
  <c r="G884" i="3"/>
  <c r="G3350" i="3"/>
  <c r="G1638" i="3"/>
  <c r="G42" i="3"/>
  <c r="G559" i="3"/>
  <c r="G200" i="3"/>
  <c r="G506" i="3"/>
  <c r="G212" i="3"/>
  <c r="G812" i="3"/>
  <c r="G926" i="3"/>
  <c r="G138" i="3"/>
  <c r="G41" i="3"/>
  <c r="G798" i="3"/>
  <c r="G127" i="3"/>
  <c r="G234" i="3"/>
  <c r="G50" i="3"/>
  <c r="G3349" i="3"/>
  <c r="G420" i="3"/>
  <c r="G194" i="3"/>
  <c r="G571" i="3"/>
  <c r="G841" i="3"/>
  <c r="G1576" i="3"/>
  <c r="G1616" i="3"/>
  <c r="G44" i="3"/>
  <c r="G838" i="3"/>
  <c r="G712" i="3"/>
  <c r="G132" i="3"/>
  <c r="G1210" i="3"/>
  <c r="G223" i="3"/>
  <c r="G191" i="3"/>
  <c r="G438" i="3"/>
  <c r="G340" i="3"/>
  <c r="G1367" i="3"/>
  <c r="G1914" i="3"/>
  <c r="G3348" i="3"/>
  <c r="G1934" i="3"/>
  <c r="G61" i="3"/>
  <c r="G3347" i="3"/>
  <c r="G1498" i="3"/>
  <c r="G268" i="3"/>
  <c r="G2050" i="3"/>
  <c r="G233" i="3"/>
  <c r="G2009" i="3"/>
  <c r="G2131" i="3"/>
  <c r="G1610" i="3"/>
  <c r="G721" i="3"/>
  <c r="G149" i="3"/>
  <c r="G1657" i="3"/>
  <c r="G1406" i="3"/>
  <c r="G820" i="3"/>
  <c r="G795" i="3"/>
  <c r="G445" i="3"/>
  <c r="G882" i="3"/>
  <c r="G920" i="3"/>
  <c r="G464" i="3"/>
  <c r="G1453" i="3"/>
  <c r="G349" i="3"/>
  <c r="G733" i="3"/>
  <c r="G1650" i="3"/>
  <c r="G3346" i="3"/>
  <c r="G1106" i="3"/>
  <c r="G25" i="3"/>
  <c r="G469" i="3"/>
  <c r="G89" i="3"/>
  <c r="G1033" i="3"/>
  <c r="G29" i="3"/>
  <c r="G507" i="3"/>
  <c r="G184" i="3"/>
  <c r="G3345" i="3"/>
  <c r="G566" i="3"/>
  <c r="G395" i="3"/>
  <c r="G1369" i="3"/>
  <c r="G605" i="3"/>
  <c r="G1425" i="3"/>
  <c r="G1544" i="3"/>
  <c r="G589" i="3"/>
  <c r="G46" i="3"/>
  <c r="G3344" i="3"/>
  <c r="G1942" i="3"/>
  <c r="G120" i="3"/>
  <c r="G1564" i="3"/>
  <c r="G265" i="3"/>
  <c r="G453" i="3"/>
  <c r="G814" i="3"/>
  <c r="G209" i="3"/>
  <c r="G3343" i="3"/>
  <c r="G3342" i="3"/>
  <c r="G3341" i="3"/>
  <c r="G1058" i="3"/>
  <c r="G2042" i="3"/>
  <c r="G2645" i="3"/>
  <c r="G2778" i="3"/>
  <c r="G3340" i="3"/>
  <c r="G2787" i="3"/>
  <c r="G3339" i="3"/>
  <c r="G3338" i="3"/>
  <c r="G2639" i="3"/>
  <c r="G2762" i="3"/>
  <c r="G1027" i="3"/>
  <c r="G3337" i="3"/>
  <c r="G2764" i="3"/>
  <c r="G2780" i="3"/>
  <c r="G2804" i="3"/>
  <c r="G2806" i="3"/>
  <c r="G2675" i="3"/>
  <c r="G2800" i="3"/>
  <c r="G2809" i="3"/>
  <c r="G2708" i="3"/>
  <c r="G2807" i="3"/>
  <c r="G2811" i="3"/>
  <c r="G2665" i="3"/>
  <c r="G697" i="3"/>
  <c r="G766" i="3"/>
  <c r="G793" i="3"/>
  <c r="G309" i="3"/>
  <c r="G1071" i="3"/>
  <c r="G791" i="3"/>
  <c r="G829" i="3"/>
  <c r="G2307" i="3"/>
  <c r="G1929" i="3"/>
  <c r="G564" i="3"/>
  <c r="G2172" i="3"/>
  <c r="G499" i="3"/>
  <c r="G2378" i="3"/>
  <c r="G1863" i="3"/>
  <c r="G2208" i="3"/>
  <c r="G2089" i="3"/>
  <c r="G1513" i="3"/>
  <c r="G1752" i="3"/>
  <c r="G1687" i="3"/>
  <c r="G1883" i="3"/>
  <c r="G1024" i="3"/>
  <c r="G973" i="3"/>
  <c r="G3336" i="3"/>
  <c r="G519" i="3"/>
  <c r="G429" i="3"/>
  <c r="G1298" i="3"/>
  <c r="G3335" i="3"/>
  <c r="G1442" i="3"/>
  <c r="G407" i="3"/>
  <c r="G1965" i="3"/>
  <c r="G560" i="3"/>
  <c r="G2022" i="3"/>
  <c r="G586" i="3"/>
  <c r="G2685" i="3"/>
  <c r="G2689" i="3"/>
  <c r="G2744" i="3"/>
  <c r="G2808" i="3"/>
  <c r="G1988" i="3"/>
  <c r="G2785" i="3"/>
  <c r="G2756" i="3"/>
  <c r="G2775" i="3"/>
  <c r="G2716" i="3"/>
  <c r="G2668" i="3"/>
  <c r="G1684" i="3"/>
  <c r="G2758" i="3"/>
  <c r="G2684" i="3"/>
  <c r="G2670" i="3"/>
  <c r="G851" i="3"/>
  <c r="G2741" i="3"/>
  <c r="G2712" i="3"/>
  <c r="G2649" i="3"/>
  <c r="G2699" i="3"/>
  <c r="G2720" i="3"/>
  <c r="G2805" i="3"/>
  <c r="G2761" i="3"/>
  <c r="G2657" i="3"/>
  <c r="G2791" i="3"/>
  <c r="G2671" i="3"/>
  <c r="G2674" i="3"/>
  <c r="G2793" i="3"/>
  <c r="G2799" i="3"/>
  <c r="G2820" i="3"/>
  <c r="G3334" i="3"/>
  <c r="G451" i="3"/>
  <c r="G587" i="3"/>
  <c r="G2656" i="3"/>
  <c r="G2790" i="3"/>
  <c r="G2743" i="3"/>
  <c r="G2678" i="3"/>
  <c r="G2722" i="3"/>
  <c r="G2736" i="3"/>
  <c r="G2125" i="3"/>
  <c r="G2788" i="3"/>
  <c r="G2755" i="3"/>
  <c r="G1892" i="3"/>
  <c r="G1399" i="3"/>
  <c r="G2658" i="3"/>
  <c r="G711" i="3"/>
  <c r="G735" i="3"/>
  <c r="G2650" i="3"/>
  <c r="G1555" i="3"/>
  <c r="G2220" i="3"/>
  <c r="G2715" i="3"/>
  <c r="G2677" i="3"/>
  <c r="G2817" i="3"/>
  <c r="G2814" i="3"/>
  <c r="G2786" i="3"/>
  <c r="G2812" i="3"/>
  <c r="G2648" i="3"/>
  <c r="G2803" i="3"/>
  <c r="G2815" i="3"/>
  <c r="G2652" i="3"/>
  <c r="G2821" i="3"/>
  <c r="G2792" i="3"/>
  <c r="G755" i="3"/>
  <c r="G2245" i="3"/>
  <c r="G79" i="3"/>
  <c r="G2726" i="3"/>
  <c r="G2020" i="3"/>
  <c r="G2774" i="3"/>
  <c r="G321" i="3"/>
  <c r="G2080" i="3"/>
  <c r="G2753" i="3"/>
  <c r="G2801" i="3"/>
  <c r="G3021" i="3"/>
  <c r="G379" i="3"/>
  <c r="G492" i="3"/>
  <c r="G1374" i="3"/>
  <c r="G1996" i="3"/>
  <c r="G1953" i="3"/>
  <c r="G3333" i="3"/>
  <c r="G3332" i="3"/>
  <c r="G723" i="3"/>
  <c r="G846" i="3"/>
  <c r="G2280" i="3"/>
  <c r="G522" i="3"/>
  <c r="G1175" i="3"/>
  <c r="G2984" i="3"/>
  <c r="G3018" i="3"/>
  <c r="G3017" i="3"/>
  <c r="G2998" i="3"/>
  <c r="G1635" i="3"/>
  <c r="G118" i="3"/>
  <c r="G3006" i="3"/>
  <c r="G3331" i="3"/>
  <c r="G2798" i="3"/>
  <c r="G750" i="3"/>
  <c r="G54" i="3"/>
  <c r="G2007" i="3"/>
  <c r="G67" i="3"/>
  <c r="G72" i="3"/>
  <c r="G2419" i="3"/>
  <c r="G2443" i="3"/>
  <c r="G2121" i="3"/>
  <c r="G2442" i="3"/>
  <c r="G1557" i="3"/>
  <c r="G2069" i="3"/>
  <c r="G2113" i="3"/>
  <c r="G1573" i="3"/>
  <c r="G504" i="3"/>
  <c r="G2085" i="3"/>
  <c r="G1373" i="3"/>
  <c r="G740" i="3"/>
  <c r="G1600" i="3"/>
  <c r="G2977" i="3"/>
  <c r="G3330" i="3"/>
  <c r="G3020" i="3"/>
  <c r="G537" i="3"/>
  <c r="G816" i="3"/>
  <c r="G66" i="3"/>
  <c r="G2001" i="3"/>
  <c r="G462" i="3"/>
  <c r="G817" i="3"/>
  <c r="G74" i="3"/>
  <c r="G1920" i="3"/>
  <c r="G2065" i="3"/>
  <c r="G2084" i="3"/>
  <c r="G456" i="3"/>
  <c r="G3329" i="3"/>
  <c r="G292" i="3"/>
  <c r="G24" i="3"/>
  <c r="G23" i="3"/>
  <c r="G598" i="3"/>
  <c r="G1135" i="3"/>
  <c r="G2361" i="3"/>
  <c r="G1570" i="3"/>
  <c r="G811" i="3"/>
  <c r="G1552" i="3"/>
  <c r="G2108" i="3"/>
  <c r="G122" i="3"/>
  <c r="G2122" i="3"/>
  <c r="G64" i="3"/>
  <c r="G78" i="3"/>
  <c r="G75" i="3"/>
  <c r="G86" i="3"/>
  <c r="G158" i="3"/>
  <c r="G142" i="3"/>
  <c r="G69" i="3"/>
  <c r="G60" i="3"/>
  <c r="G70" i="3"/>
  <c r="G65" i="3"/>
  <c r="G2090" i="3"/>
  <c r="G2128" i="3"/>
  <c r="G1405" i="3"/>
  <c r="G2041" i="3"/>
  <c r="G3328" i="3"/>
  <c r="G1966" i="3"/>
  <c r="G2200" i="3"/>
  <c r="G1865" i="3"/>
  <c r="G1208" i="3"/>
  <c r="G1377" i="3"/>
  <c r="G3327" i="3"/>
  <c r="G563" i="3"/>
  <c r="G913" i="3"/>
  <c r="G1904" i="3"/>
  <c r="G1423" i="3"/>
  <c r="G2199" i="3"/>
  <c r="G1403" i="3"/>
  <c r="G1359" i="3"/>
  <c r="G1689" i="3"/>
  <c r="G1637" i="3"/>
  <c r="G355" i="3"/>
  <c r="G1548" i="3"/>
  <c r="G1543" i="3"/>
  <c r="G1401" i="3"/>
  <c r="G1390" i="3"/>
  <c r="G1412" i="3"/>
  <c r="G954" i="3"/>
  <c r="G1641" i="3"/>
  <c r="G1239" i="3"/>
  <c r="G210" i="3"/>
  <c r="G1275" i="3"/>
  <c r="G728" i="3"/>
  <c r="G2252" i="3"/>
  <c r="G550" i="3"/>
  <c r="G1398" i="3"/>
  <c r="G1696" i="3"/>
  <c r="G2276" i="3"/>
  <c r="G1241" i="3"/>
  <c r="G661" i="3"/>
  <c r="G1357" i="3"/>
  <c r="G1973" i="3"/>
  <c r="G1583" i="3"/>
  <c r="G1645" i="3"/>
  <c r="G1358" i="3"/>
  <c r="G1660" i="3"/>
  <c r="G243" i="3"/>
  <c r="G565" i="3"/>
  <c r="G101" i="3"/>
  <c r="G600" i="3"/>
  <c r="G80" i="3"/>
  <c r="G220" i="3"/>
  <c r="G27" i="3"/>
  <c r="G228" i="3"/>
  <c r="G500" i="3"/>
  <c r="G487" i="3"/>
  <c r="G1075" i="3"/>
  <c r="G129" i="3"/>
  <c r="G109" i="3"/>
  <c r="G562" i="3"/>
  <c r="G76" i="3"/>
  <c r="G85" i="3"/>
  <c r="G22" i="3"/>
  <c r="G222" i="3"/>
  <c r="G115" i="3"/>
  <c r="G57" i="3"/>
  <c r="G143" i="3"/>
  <c r="G48" i="3"/>
  <c r="G99" i="3"/>
  <c r="G62" i="3"/>
  <c r="G40" i="3"/>
  <c r="G49" i="3"/>
  <c r="G59" i="3"/>
  <c r="G73" i="3"/>
  <c r="G2025" i="3"/>
  <c r="G1976" i="3"/>
  <c r="G1100" i="3"/>
  <c r="G2092" i="3"/>
  <c r="G2278" i="3"/>
  <c r="G1528" i="3"/>
  <c r="G425" i="3"/>
  <c r="G1279" i="3"/>
  <c r="G437" i="3"/>
  <c r="G238" i="3"/>
  <c r="G1321" i="3"/>
  <c r="G915" i="3"/>
  <c r="G1668" i="3"/>
  <c r="G1567" i="3"/>
  <c r="G1667" i="3"/>
  <c r="G813" i="3"/>
  <c r="G2262" i="3"/>
  <c r="G911" i="3"/>
  <c r="G1907" i="3"/>
  <c r="G148" i="3"/>
  <c r="G279" i="3"/>
  <c r="G254" i="3"/>
  <c r="G477" i="3"/>
  <c r="G288" i="3"/>
  <c r="G835" i="3"/>
  <c r="G850" i="3"/>
  <c r="G283" i="3"/>
  <c r="G1248" i="3"/>
  <c r="G301" i="3"/>
  <c r="G872" i="3"/>
  <c r="G708" i="3"/>
  <c r="G160" i="3"/>
  <c r="G21" i="3"/>
  <c r="G2098" i="3"/>
  <c r="G410" i="3"/>
  <c r="G84" i="3"/>
  <c r="G405" i="3"/>
  <c r="G169" i="3"/>
  <c r="G256" i="3"/>
  <c r="G2029" i="3"/>
  <c r="G883" i="3"/>
  <c r="G2181" i="3"/>
  <c r="G1532" i="3"/>
  <c r="G1148" i="3"/>
  <c r="G1249" i="3"/>
  <c r="G2164" i="3"/>
  <c r="G2246" i="3"/>
  <c r="G1421" i="3"/>
  <c r="G1261" i="3"/>
  <c r="G1382" i="3"/>
  <c r="G1623" i="3"/>
  <c r="G931" i="3"/>
  <c r="G426" i="3"/>
  <c r="G1450" i="3"/>
  <c r="G1361" i="3"/>
  <c r="G1428" i="3"/>
  <c r="G916" i="3"/>
  <c r="G1376" i="3"/>
  <c r="G1633" i="3"/>
  <c r="G3326" i="3"/>
  <c r="G1596" i="3"/>
  <c r="G1524" i="3"/>
  <c r="G1609" i="3"/>
  <c r="G1511" i="3"/>
  <c r="G1006" i="3"/>
  <c r="G2026" i="3"/>
  <c r="G1683" i="3"/>
  <c r="G1666" i="3"/>
  <c r="G1445" i="3"/>
  <c r="G2214" i="3"/>
  <c r="G699" i="3"/>
  <c r="G2120" i="3"/>
  <c r="G1566" i="3"/>
  <c r="G1628" i="3"/>
  <c r="G2027" i="3"/>
  <c r="G597" i="3"/>
  <c r="G1655" i="3"/>
  <c r="G3325" i="3"/>
  <c r="G3324" i="3"/>
  <c r="G2082" i="3"/>
  <c r="G2189" i="3"/>
  <c r="G1902" i="3"/>
  <c r="G2456" i="3"/>
  <c r="G616" i="3"/>
  <c r="G172" i="3"/>
  <c r="G902" i="3"/>
  <c r="G1901" i="3"/>
  <c r="G736" i="3"/>
  <c r="G3323" i="3"/>
  <c r="G1179" i="3"/>
  <c r="G1363" i="3"/>
  <c r="G1290" i="3"/>
  <c r="G1447" i="3"/>
  <c r="G676" i="3"/>
  <c r="G881" i="3"/>
  <c r="G1461" i="3"/>
  <c r="G1509" i="3"/>
  <c r="G1565" i="3"/>
  <c r="G1304" i="3"/>
  <c r="G1571" i="3"/>
  <c r="G1356" i="3"/>
  <c r="G1225" i="3"/>
  <c r="G535" i="3"/>
  <c r="G1393" i="3"/>
  <c r="G1626" i="3"/>
  <c r="G1541" i="3"/>
  <c r="G585" i="3"/>
  <c r="G278" i="3"/>
  <c r="G546" i="3"/>
  <c r="G1508" i="3"/>
  <c r="G1618" i="3"/>
  <c r="G1271" i="3"/>
  <c r="G1898" i="3"/>
  <c r="G552" i="3"/>
  <c r="G555" i="3"/>
  <c r="G856" i="3"/>
  <c r="G893" i="3"/>
  <c r="G2430" i="3"/>
  <c r="G1252" i="3"/>
  <c r="G2016" i="3"/>
  <c r="G2136" i="3"/>
  <c r="G839" i="3"/>
  <c r="G2342" i="3"/>
  <c r="G2241" i="3"/>
  <c r="G2209" i="3"/>
  <c r="G1518" i="3"/>
  <c r="G2309" i="3"/>
  <c r="G1977" i="3"/>
  <c r="G2490" i="3"/>
  <c r="G1619" i="3"/>
  <c r="G1535" i="3"/>
  <c r="G2286" i="3"/>
  <c r="G2237" i="3"/>
  <c r="G1603" i="3"/>
  <c r="G1672" i="3"/>
  <c r="G1510" i="3"/>
  <c r="G2789" i="3"/>
  <c r="G2466" i="3"/>
  <c r="G1512" i="3"/>
  <c r="G1597" i="3"/>
  <c r="G2427" i="3"/>
  <c r="G1599" i="3"/>
  <c r="G2006" i="3"/>
  <c r="G2014" i="3"/>
  <c r="G1503" i="3"/>
  <c r="G1630" i="3"/>
  <c r="G2091" i="3"/>
  <c r="G2033" i="3"/>
  <c r="G1629" i="3"/>
  <c r="G1429" i="3"/>
  <c r="G1688" i="3"/>
  <c r="G934" i="3"/>
  <c r="G1392" i="3"/>
  <c r="G1538" i="3"/>
  <c r="G1415" i="3"/>
  <c r="G2457" i="3"/>
  <c r="G2458" i="3"/>
  <c r="G1875" i="3"/>
  <c r="G177" i="3"/>
  <c r="G2409" i="3"/>
  <c r="G2444" i="3"/>
  <c r="G53" i="3"/>
  <c r="G2107" i="3"/>
  <c r="G2429" i="3"/>
  <c r="G1404" i="3"/>
  <c r="G2076" i="3"/>
  <c r="G922" i="3"/>
  <c r="G491" i="3"/>
  <c r="G457" i="3"/>
  <c r="G1946" i="3"/>
  <c r="G1286" i="3"/>
  <c r="G305" i="3"/>
  <c r="G3322" i="3"/>
  <c r="G481" i="3"/>
  <c r="G940" i="3"/>
  <c r="G1328" i="3"/>
  <c r="G868" i="3"/>
  <c r="G647" i="3"/>
  <c r="G1343" i="3"/>
  <c r="G910" i="3"/>
  <c r="G404" i="3"/>
  <c r="G1727" i="3"/>
  <c r="G2813" i="3"/>
  <c r="G2145" i="3"/>
  <c r="G961" i="3"/>
  <c r="G2083" i="3"/>
  <c r="G1888" i="3"/>
  <c r="G2478" i="3"/>
  <c r="G2093" i="3"/>
  <c r="G1658" i="3"/>
  <c r="G1497" i="3"/>
  <c r="G1262" i="3"/>
  <c r="G1694" i="3"/>
  <c r="G2119" i="3"/>
  <c r="G3321" i="3"/>
  <c r="G2100" i="3"/>
  <c r="G2066" i="3"/>
  <c r="G611" i="3"/>
  <c r="G1690" i="3"/>
  <c r="G1612" i="3"/>
  <c r="G1260" i="3"/>
  <c r="G1581" i="3"/>
  <c r="G1291" i="3"/>
  <c r="G2217" i="3"/>
  <c r="G540" i="3"/>
  <c r="G933" i="3"/>
  <c r="G430" i="3"/>
  <c r="G1388" i="3"/>
  <c r="G1866" i="3"/>
  <c r="G614" i="3"/>
  <c r="G1656" i="3"/>
  <c r="G1400" i="3"/>
  <c r="G509" i="3"/>
  <c r="G1517" i="3"/>
  <c r="G1352" i="3"/>
  <c r="G1396" i="3"/>
  <c r="G408" i="3"/>
  <c r="G1086" i="3"/>
  <c r="G1855" i="3"/>
  <c r="G1422" i="3"/>
  <c r="G1419" i="3"/>
  <c r="G2179" i="3"/>
  <c r="G2349" i="3"/>
  <c r="G2024" i="3"/>
  <c r="G1880" i="3"/>
  <c r="G1957" i="3"/>
  <c r="G2408" i="3"/>
  <c r="G2044" i="3"/>
  <c r="G2031" i="3"/>
  <c r="G2073" i="3"/>
  <c r="G942" i="3"/>
  <c r="G534" i="3"/>
  <c r="G246" i="3"/>
  <c r="G207" i="3"/>
  <c r="G3320" i="3"/>
  <c r="G245" i="3"/>
  <c r="G483" i="3"/>
  <c r="G2088" i="3"/>
  <c r="G554" i="3"/>
  <c r="G2184" i="3"/>
  <c r="G345" i="3"/>
  <c r="G3319" i="3"/>
  <c r="G819" i="3"/>
  <c r="G858" i="3"/>
  <c r="G603" i="3"/>
  <c r="G545" i="3"/>
  <c r="G488" i="3"/>
  <c r="G68" i="3"/>
  <c r="G276" i="3"/>
  <c r="G282" i="3"/>
  <c r="G241" i="3"/>
  <c r="G416" i="3"/>
  <c r="G413" i="3"/>
  <c r="G94" i="3"/>
  <c r="G277" i="3"/>
  <c r="G271" i="3"/>
  <c r="G421" i="3"/>
  <c r="G834" i="3"/>
  <c r="G1906" i="3"/>
  <c r="G1464" i="3"/>
  <c r="G1569" i="3"/>
  <c r="G1971" i="3"/>
  <c r="G1862" i="3"/>
  <c r="G1896" i="3"/>
  <c r="G511" i="3"/>
  <c r="G2097" i="3"/>
  <c r="G1414" i="3"/>
  <c r="G1418" i="3"/>
  <c r="G432" i="3"/>
  <c r="G310" i="3"/>
  <c r="G1307" i="3"/>
  <c r="G1987" i="3"/>
  <c r="G2074" i="3"/>
  <c r="G2132" i="3"/>
  <c r="G1389" i="3"/>
  <c r="G1982" i="3"/>
  <c r="G2043" i="3"/>
  <c r="G1230" i="3"/>
  <c r="G1647" i="3"/>
  <c r="G705" i="3"/>
  <c r="G476" i="3"/>
  <c r="G848" i="3"/>
  <c r="G724" i="3"/>
  <c r="G1257" i="3"/>
  <c r="G2182" i="3"/>
  <c r="G1155" i="3"/>
  <c r="G1547" i="3"/>
  <c r="G1243" i="3"/>
  <c r="G914" i="3"/>
  <c r="G923" i="3"/>
  <c r="G1716" i="3"/>
  <c r="G1303" i="3"/>
  <c r="G2168" i="3"/>
  <c r="G1384" i="3"/>
  <c r="G2263" i="3"/>
  <c r="G2355" i="3"/>
  <c r="G2264" i="3"/>
  <c r="G1276" i="3"/>
  <c r="G1123" i="3"/>
  <c r="G1344" i="3"/>
  <c r="G950" i="3"/>
  <c r="G1446" i="3"/>
  <c r="G802" i="3"/>
  <c r="G1334" i="3"/>
  <c r="G1319" i="3"/>
  <c r="G1289" i="3"/>
  <c r="G1306" i="3"/>
  <c r="G440" i="3"/>
  <c r="G1316" i="3"/>
  <c r="G1330" i="3"/>
  <c r="G1379" i="3"/>
  <c r="G1335" i="3"/>
  <c r="G528" i="3"/>
  <c r="G371" i="3"/>
  <c r="G895" i="3"/>
  <c r="G1499" i="3"/>
  <c r="G1550" i="3"/>
  <c r="G1501" i="3"/>
  <c r="G637" i="3"/>
  <c r="G557" i="3"/>
  <c r="G1324" i="3"/>
  <c r="G878" i="3"/>
  <c r="G1166" i="3"/>
  <c r="G524" i="3"/>
  <c r="G701" i="3"/>
  <c r="G3318" i="3"/>
  <c r="G3317" i="3"/>
  <c r="G411" i="3"/>
  <c r="G634" i="3"/>
  <c r="G3316" i="3"/>
  <c r="G1680" i="3"/>
  <c r="G3315" i="3"/>
  <c r="G887" i="3"/>
  <c r="G2326" i="3"/>
  <c r="G1588" i="3"/>
  <c r="G2058" i="3"/>
  <c r="G325" i="3"/>
  <c r="G859" i="3"/>
  <c r="G1270" i="3"/>
  <c r="G1383" i="3"/>
  <c r="G1320" i="3"/>
  <c r="G1161" i="3"/>
  <c r="G924" i="3"/>
  <c r="G1867" i="3"/>
  <c r="G1525" i="3"/>
  <c r="G1878" i="3"/>
  <c r="G977" i="3"/>
  <c r="G1160" i="3"/>
  <c r="G1317" i="3"/>
  <c r="G2204" i="3"/>
  <c r="G1458" i="3"/>
  <c r="G624" i="3"/>
  <c r="G1527" i="3"/>
  <c r="G752" i="3"/>
  <c r="G1671" i="3"/>
  <c r="G1639" i="3"/>
  <c r="G1537" i="3"/>
  <c r="G1240" i="3"/>
  <c r="G1353" i="3"/>
  <c r="G2194" i="3"/>
  <c r="G1604" i="3"/>
  <c r="G2187" i="3"/>
  <c r="G2198" i="3"/>
  <c r="G1342" i="3"/>
  <c r="G2364" i="3"/>
  <c r="G3314" i="3"/>
  <c r="G2224" i="3"/>
  <c r="G2261" i="3"/>
  <c r="G2157" i="3"/>
  <c r="G1325" i="3"/>
  <c r="G1355" i="3"/>
  <c r="G1331" i="3"/>
  <c r="G1955" i="3"/>
  <c r="G1387" i="3"/>
  <c r="G618" i="3"/>
  <c r="G1659" i="3"/>
  <c r="G864" i="3"/>
  <c r="G2265" i="3"/>
  <c r="G1504" i="3"/>
  <c r="G1265" i="3"/>
  <c r="G2013" i="3"/>
  <c r="G1375" i="3"/>
  <c r="G1521" i="3"/>
  <c r="G1649" i="3"/>
  <c r="G3313" i="3"/>
  <c r="G1281" i="3"/>
  <c r="G1462" i="3"/>
  <c r="G1452" i="3"/>
  <c r="G1625" i="3"/>
  <c r="G1614" i="3"/>
  <c r="G929" i="3"/>
  <c r="G2197" i="3"/>
  <c r="G1323" i="3"/>
  <c r="G936" i="3"/>
  <c r="G938" i="3"/>
  <c r="G1451" i="3"/>
  <c r="G1282" i="3"/>
  <c r="G1254" i="3"/>
  <c r="G2052" i="3"/>
  <c r="G630" i="3"/>
  <c r="G489" i="3"/>
  <c r="G635" i="3"/>
  <c r="G832" i="3"/>
  <c r="G925" i="3"/>
  <c r="G957" i="3"/>
  <c r="G526" i="3"/>
  <c r="G502" i="3"/>
  <c r="G427" i="3"/>
  <c r="G1930" i="3"/>
  <c r="G2104" i="3"/>
  <c r="G1443" i="3"/>
  <c r="G2075" i="3"/>
  <c r="G1984" i="3"/>
  <c r="G2018" i="3"/>
  <c r="G2036" i="3"/>
  <c r="G1416" i="3"/>
  <c r="G2078" i="3"/>
  <c r="G1911" i="3"/>
  <c r="G1627" i="3"/>
  <c r="G1577" i="3"/>
  <c r="G941" i="3"/>
  <c r="G1278" i="3"/>
  <c r="G1731" i="3"/>
  <c r="G1730" i="3"/>
  <c r="G1952" i="3"/>
  <c r="G2297" i="3"/>
  <c r="G1876" i="3"/>
  <c r="G1417" i="3"/>
  <c r="G1897" i="3"/>
  <c r="G1142" i="3"/>
  <c r="G2071" i="3"/>
  <c r="G1611" i="3"/>
  <c r="G1585" i="3"/>
  <c r="G1479" i="3"/>
  <c r="G471" i="3"/>
  <c r="G604" i="3"/>
  <c r="G2114" i="3"/>
  <c r="G252" i="3"/>
  <c r="G436" i="3"/>
  <c r="G1444" i="3"/>
  <c r="G1997" i="3"/>
  <c r="G542" i="3"/>
  <c r="G490" i="3"/>
  <c r="G530" i="3"/>
  <c r="G424" i="3"/>
  <c r="G342" i="3"/>
  <c r="G1385" i="3"/>
  <c r="G573" i="3"/>
  <c r="G619" i="3"/>
  <c r="G494" i="3"/>
  <c r="G539" i="3"/>
  <c r="G533" i="3"/>
  <c r="G485" i="3"/>
  <c r="G156" i="3"/>
  <c r="G3312" i="3"/>
  <c r="G1859" i="3"/>
  <c r="G1044" i="3"/>
  <c r="G1587" i="3"/>
  <c r="G1267" i="3"/>
  <c r="G1264" i="3"/>
  <c r="G1237" i="3"/>
  <c r="G908" i="3"/>
  <c r="G1314" i="3"/>
  <c r="G1294" i="3"/>
  <c r="G1424" i="3"/>
  <c r="G2112" i="3"/>
  <c r="G1347" i="3"/>
  <c r="G939" i="3"/>
  <c r="G161" i="3"/>
  <c r="G1386" i="3"/>
  <c r="G972" i="3"/>
  <c r="G1302" i="3"/>
  <c r="G905" i="3"/>
  <c r="G1592" i="3"/>
  <c r="G1305" i="3"/>
  <c r="G1315" i="3"/>
  <c r="G1300" i="3"/>
  <c r="G912" i="3"/>
  <c r="G1441" i="3"/>
  <c r="G1553" i="3"/>
  <c r="G1339" i="3"/>
  <c r="G248" i="3"/>
  <c r="G1250" i="3"/>
  <c r="G1681" i="3"/>
  <c r="G692" i="3"/>
  <c r="G1594" i="3"/>
  <c r="G1677" i="3"/>
  <c r="G1318" i="3"/>
  <c r="G840" i="3"/>
  <c r="G1296" i="3"/>
  <c r="G1308" i="3"/>
  <c r="G495" i="3"/>
  <c r="G897" i="3"/>
  <c r="G629" i="3"/>
  <c r="G1337" i="3"/>
  <c r="G1572" i="3"/>
  <c r="G1463" i="3"/>
  <c r="G1640" i="3"/>
  <c r="G232" i="3"/>
  <c r="G1732" i="3"/>
  <c r="G505" i="3"/>
  <c r="G591" i="3"/>
  <c r="G2023" i="3"/>
  <c r="G1899" i="3"/>
  <c r="G866" i="3"/>
  <c r="G549" i="3"/>
  <c r="G1002" i="3"/>
  <c r="G890" i="3"/>
  <c r="G632" i="3"/>
  <c r="G1280" i="3"/>
  <c r="G468" i="3"/>
  <c r="G599" i="3"/>
  <c r="G1076" i="3"/>
  <c r="G443" i="3"/>
  <c r="G919" i="3"/>
  <c r="G1274" i="3"/>
  <c r="G981" i="3"/>
  <c r="G1167" i="3"/>
  <c r="G1269" i="3"/>
  <c r="G1332" i="3"/>
  <c r="G1268" i="3"/>
  <c r="G473" i="3"/>
  <c r="G428" i="3"/>
  <c r="G1371" i="3"/>
  <c r="G633" i="3"/>
  <c r="G576" i="3"/>
  <c r="G1333" i="3"/>
  <c r="G1921" i="3"/>
  <c r="G1559" i="3"/>
  <c r="G1285" i="3"/>
  <c r="G1338" i="3"/>
  <c r="G861" i="3"/>
  <c r="G907" i="3"/>
  <c r="G1615" i="3"/>
  <c r="G871" i="3"/>
  <c r="G877" i="3"/>
  <c r="G876" i="3"/>
  <c r="G1329" i="3"/>
  <c r="G1591" i="3"/>
  <c r="G1959" i="3"/>
  <c r="G3311" i="3"/>
  <c r="G2086" i="3"/>
  <c r="G1682" i="3"/>
  <c r="G1380" i="3"/>
  <c r="G1173" i="3"/>
  <c r="G1662" i="3"/>
  <c r="G1939" i="3"/>
  <c r="G541" i="3"/>
  <c r="G2290" i="3"/>
  <c r="G2028" i="3"/>
  <c r="G1284" i="3"/>
  <c r="G594" i="3"/>
  <c r="G1459" i="3"/>
  <c r="G1366" i="3"/>
  <c r="G1595" i="3"/>
  <c r="G880" i="3"/>
  <c r="G1893" i="3"/>
  <c r="G3310" i="3"/>
  <c r="G2054" i="3"/>
  <c r="G1407" i="3"/>
  <c r="G2446" i="3"/>
  <c r="G2037" i="3"/>
  <c r="G1947" i="3"/>
  <c r="G2070" i="3"/>
  <c r="G1584" i="3"/>
  <c r="G2012" i="3"/>
  <c r="G1951" i="3"/>
  <c r="G2116" i="3"/>
  <c r="G2316" i="3"/>
  <c r="G2260" i="3"/>
  <c r="G431" i="3"/>
  <c r="G1322" i="3"/>
  <c r="G514" i="3"/>
  <c r="G2095" i="3"/>
  <c r="G1292" i="3"/>
  <c r="G1440" i="3"/>
  <c r="G1395" i="3"/>
  <c r="G253" i="3"/>
  <c r="G3309" i="3"/>
  <c r="G1631" i="3"/>
  <c r="G1256" i="3"/>
  <c r="G1502" i="3"/>
  <c r="G55" i="3"/>
  <c r="G1874" i="3"/>
  <c r="G1293" i="3"/>
  <c r="G1669" i="3"/>
  <c r="G1686" i="3"/>
  <c r="G2225" i="3"/>
  <c r="G1297" i="3"/>
  <c r="G1561" i="3"/>
  <c r="G1670" i="3"/>
  <c r="G775" i="3"/>
  <c r="G1895" i="3"/>
  <c r="G860" i="3"/>
  <c r="G1560" i="3"/>
  <c r="G1519" i="3"/>
  <c r="G493" i="3"/>
  <c r="G510" i="3"/>
  <c r="G682" i="3"/>
  <c r="G1691" i="3"/>
  <c r="G520" i="3"/>
  <c r="G796" i="3"/>
  <c r="G1128" i="3"/>
  <c r="G1022" i="3"/>
  <c r="G1246" i="3"/>
  <c r="G1245" i="3"/>
  <c r="G532" i="3"/>
  <c r="G1035" i="3"/>
  <c r="G482" i="3"/>
  <c r="G2420" i="3"/>
  <c r="G1506" i="3"/>
  <c r="G1578" i="3"/>
  <c r="G1624" i="3"/>
  <c r="G1758" i="3"/>
  <c r="G2333" i="3"/>
  <c r="G1720" i="3"/>
  <c r="G1410" i="3"/>
  <c r="G1737" i="3"/>
  <c r="G1983" i="3"/>
  <c r="G2079" i="3"/>
  <c r="G1110" i="3"/>
  <c r="G1144" i="3"/>
  <c r="G1031" i="3"/>
  <c r="G1378" i="3"/>
  <c r="G1346" i="3"/>
  <c r="G336" i="3"/>
  <c r="G1903" i="3"/>
  <c r="G467" i="3"/>
  <c r="G2099" i="3"/>
  <c r="G1259" i="3"/>
  <c r="G2124" i="3"/>
  <c r="G1674" i="3"/>
  <c r="G1695" i="3"/>
  <c r="G891" i="3"/>
  <c r="G843" i="3"/>
  <c r="G823" i="3"/>
  <c r="G1336" i="3"/>
  <c r="G928" i="3"/>
  <c r="G1283" i="3"/>
  <c r="G2068" i="3"/>
  <c r="G932" i="3"/>
  <c r="G1586" i="3"/>
  <c r="G2242" i="3"/>
  <c r="G1244" i="3"/>
  <c r="G1238" i="3"/>
  <c r="G2345" i="3"/>
  <c r="G2428" i="3"/>
  <c r="G799" i="3"/>
  <c r="G508" i="3"/>
  <c r="G1568" i="3"/>
  <c r="G1372" i="3"/>
  <c r="G1590" i="3"/>
  <c r="G870" i="3"/>
  <c r="G1523" i="3"/>
  <c r="G1397" i="3"/>
  <c r="G1871" i="3"/>
  <c r="G1364" i="3"/>
  <c r="G1420" i="3"/>
  <c r="G1992" i="3"/>
  <c r="G1032" i="3"/>
  <c r="G1341" i="3"/>
  <c r="G1365" i="3"/>
  <c r="G2413" i="3"/>
  <c r="G1448" i="3"/>
  <c r="G815" i="3"/>
  <c r="G1301" i="3"/>
  <c r="G1354" i="3"/>
  <c r="G1515" i="3"/>
  <c r="G1242" i="3"/>
  <c r="G623" i="3"/>
  <c r="G1673" i="3"/>
  <c r="G433" i="3"/>
  <c r="G121" i="3"/>
  <c r="G718" i="3"/>
  <c r="G1391" i="3"/>
  <c r="G1437" i="3"/>
  <c r="G523" i="3"/>
  <c r="G102" i="3"/>
  <c r="G1362" i="3"/>
  <c r="G927" i="3"/>
  <c r="G1311" i="3"/>
  <c r="G898" i="3"/>
  <c r="G2221" i="3"/>
  <c r="G1340" i="3"/>
  <c r="G1112" i="3"/>
  <c r="G1263" i="3"/>
  <c r="G1562" i="3"/>
  <c r="G1258" i="3"/>
  <c r="G1943" i="3"/>
  <c r="G756" i="3"/>
  <c r="G739" i="3"/>
  <c r="G827" i="3"/>
  <c r="G822" i="3"/>
  <c r="G867" i="3"/>
  <c r="G695" i="3"/>
  <c r="G734" i="3"/>
  <c r="G885" i="3"/>
  <c r="G1426" i="3"/>
  <c r="G1408" i="3"/>
  <c r="G896" i="3"/>
  <c r="G825" i="3"/>
  <c r="G1370" i="3"/>
  <c r="G1381" i="3"/>
  <c r="G900" i="3"/>
  <c r="G472" i="3"/>
  <c r="G1460" i="3"/>
  <c r="G1295" i="3"/>
  <c r="G2102" i="3"/>
  <c r="G1857" i="3"/>
  <c r="G1266" i="3"/>
  <c r="G1685" i="3"/>
  <c r="G1546" i="3"/>
  <c r="G1960" i="3"/>
  <c r="G894" i="3"/>
  <c r="G3308" i="3"/>
  <c r="G1253" i="3"/>
  <c r="G626" i="3"/>
  <c r="G2115" i="3"/>
  <c r="G3307" i="3"/>
  <c r="G1011" i="3"/>
  <c r="G1438" i="3"/>
  <c r="G1580" i="3"/>
  <c r="G1411" i="3"/>
  <c r="G655" i="3"/>
  <c r="G1606" i="3"/>
  <c r="G1617" i="3"/>
  <c r="G1539" i="3"/>
  <c r="G531" i="3"/>
  <c r="G1526" i="3"/>
  <c r="G1613" i="3"/>
  <c r="G1593" i="3"/>
  <c r="G886" i="3"/>
  <c r="G1533" i="3"/>
  <c r="G1551" i="3"/>
  <c r="G2105" i="3"/>
  <c r="G1348" i="3"/>
  <c r="G617" i="3"/>
  <c r="G1514" i="3"/>
  <c r="G3306" i="3"/>
  <c r="G1394" i="3"/>
  <c r="G2877" i="3"/>
  <c r="G953" i="3"/>
  <c r="G3305" i="3"/>
  <c r="G3040" i="3"/>
  <c r="G3045" i="3"/>
  <c r="G3039" i="3"/>
  <c r="G3038" i="3"/>
  <c r="G1718" i="3"/>
  <c r="G1743" i="3"/>
  <c r="G1725" i="3"/>
  <c r="G1735" i="3"/>
  <c r="G2000" i="3"/>
  <c r="G1887" i="3"/>
  <c r="G1791" i="3"/>
  <c r="G1884" i="3"/>
  <c r="G2046" i="3"/>
  <c r="G2056" i="3"/>
  <c r="G280" i="3"/>
  <c r="G1825" i="3"/>
  <c r="G1980" i="3"/>
  <c r="G1917" i="3"/>
  <c r="G1785" i="3"/>
  <c r="G1829" i="3"/>
  <c r="G2032" i="3"/>
  <c r="G3304" i="3"/>
  <c r="G3303" i="3"/>
  <c r="G3302" i="3"/>
  <c r="G3301" i="3"/>
  <c r="G947" i="3"/>
  <c r="G3300" i="3"/>
  <c r="G3299" i="3"/>
  <c r="G3298" i="3"/>
  <c r="G3297" i="3"/>
  <c r="G3296" i="3"/>
  <c r="G3295" i="3"/>
  <c r="G39" i="3"/>
  <c r="G1484" i="3"/>
  <c r="G1483" i="3"/>
  <c r="G904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022" i="3"/>
  <c r="G1790" i="3"/>
  <c r="G1782" i="3"/>
  <c r="G1830" i="3"/>
  <c r="G1818" i="3"/>
  <c r="G1784" i="3"/>
  <c r="G1972" i="3"/>
  <c r="G155" i="3"/>
  <c r="G154" i="3"/>
  <c r="G167" i="3"/>
  <c r="G165" i="3"/>
  <c r="G178" i="3"/>
  <c r="G163" i="3"/>
  <c r="G826" i="3"/>
  <c r="G836" i="3"/>
  <c r="G517" i="3"/>
  <c r="G1232" i="3"/>
  <c r="G992" i="3"/>
  <c r="G2178" i="3"/>
  <c r="G95" i="3"/>
  <c r="G612" i="3"/>
  <c r="G622" i="3"/>
  <c r="G592" i="3"/>
  <c r="G625" i="3"/>
  <c r="G582" i="3"/>
  <c r="G272" i="3"/>
  <c r="G3276" i="3"/>
  <c r="G3275" i="3"/>
  <c r="G3274" i="3"/>
  <c r="G3273" i="3"/>
  <c r="G3272" i="3"/>
  <c r="G3271" i="3"/>
  <c r="G43" i="3"/>
  <c r="G525" i="3"/>
  <c r="G551" i="3"/>
  <c r="G547" i="3"/>
  <c r="G918" i="3"/>
  <c r="G3270" i="3"/>
  <c r="G2704" i="3"/>
  <c r="G2556" i="3"/>
  <c r="G2611" i="3"/>
  <c r="G2598" i="3"/>
  <c r="G2625" i="3"/>
  <c r="G2728" i="3"/>
  <c r="G1223" i="3"/>
  <c r="G461" i="3"/>
  <c r="G1062" i="3"/>
  <c r="G1219" i="3"/>
  <c r="G3269" i="3"/>
  <c r="G1171" i="3"/>
  <c r="G3268" i="3"/>
  <c r="G2306" i="3"/>
  <c r="G1714" i="3"/>
  <c r="G903" i="3"/>
  <c r="G879" i="3"/>
  <c r="G3267" i="3"/>
  <c r="G3266" i="3"/>
  <c r="G1488" i="3"/>
  <c r="G2118" i="3"/>
  <c r="G1675" i="3"/>
  <c r="G452" i="3"/>
  <c r="G419" i="3"/>
  <c r="G596" i="3"/>
  <c r="G82" i="3"/>
  <c r="G1536" i="3"/>
  <c r="G131" i="3"/>
  <c r="G855" i="3"/>
  <c r="G1349" i="3"/>
  <c r="G917" i="3"/>
  <c r="G1648" i="3"/>
  <c r="G1345" i="3"/>
  <c r="G2294" i="3"/>
  <c r="G1542" i="3"/>
  <c r="G2094" i="3"/>
  <c r="G1439" i="3"/>
  <c r="G20" i="3"/>
  <c r="G1918" i="3"/>
  <c r="G1950" i="3"/>
  <c r="G906" i="3"/>
  <c r="G1665" i="3"/>
  <c r="G2002" i="3"/>
  <c r="G1236" i="3"/>
  <c r="G1312" i="3"/>
  <c r="G607" i="3"/>
  <c r="G1196" i="3"/>
  <c r="G955" i="3"/>
  <c r="G1038" i="3"/>
  <c r="G87" i="3"/>
  <c r="G291" i="3"/>
  <c r="G236" i="3"/>
  <c r="G3265" i="3"/>
  <c r="G1138" i="3"/>
  <c r="G365" i="3"/>
  <c r="G45" i="3"/>
  <c r="G3264" i="3"/>
  <c r="G2011" i="3"/>
  <c r="G1530" i="3"/>
  <c r="G1013" i="3"/>
  <c r="G239" i="3"/>
  <c r="G2258" i="3"/>
  <c r="G979" i="3"/>
  <c r="G1012" i="3"/>
  <c r="G262" i="3"/>
  <c r="G324" i="3"/>
  <c r="G304" i="3"/>
  <c r="G1172" i="3"/>
  <c r="G3263" i="3"/>
  <c r="G2362" i="3"/>
  <c r="G1211" i="3"/>
  <c r="G1107" i="3"/>
  <c r="G1150" i="3"/>
  <c r="G3262" i="3"/>
  <c r="G3261" i="3"/>
  <c r="G3260" i="3"/>
  <c r="G3259" i="3"/>
  <c r="G3258" i="3"/>
  <c r="G3257" i="3"/>
  <c r="G2436" i="3"/>
  <c r="G2330" i="3"/>
  <c r="G1001" i="3"/>
  <c r="G1206" i="3"/>
  <c r="G2215" i="3"/>
  <c r="G141" i="3"/>
  <c r="G133" i="3"/>
  <c r="G139" i="3"/>
  <c r="G386" i="3"/>
  <c r="G299" i="3"/>
  <c r="G185" i="3"/>
  <c r="G1165" i="3"/>
  <c r="G2881" i="3"/>
  <c r="G1868" i="3"/>
  <c r="G3256" i="3"/>
  <c r="G1159" i="3"/>
  <c r="G503" i="3"/>
  <c r="G2289" i="3"/>
  <c r="G2891" i="3"/>
  <c r="G1087" i="3"/>
  <c r="G2864" i="3"/>
  <c r="G2357" i="3"/>
  <c r="G1095" i="3"/>
  <c r="G1134" i="3"/>
  <c r="G1145" i="3"/>
  <c r="G2259" i="3"/>
  <c r="G536" i="3"/>
  <c r="G1602" i="3"/>
  <c r="G1949" i="3"/>
  <c r="G1084" i="3"/>
  <c r="G967" i="3"/>
  <c r="G1235" i="3"/>
  <c r="G1158" i="3"/>
  <c r="G124" i="3"/>
  <c r="G2423" i="3"/>
  <c r="G444" i="3"/>
  <c r="G2904" i="3"/>
  <c r="G1164" i="3"/>
  <c r="G2399" i="3"/>
  <c r="G2393" i="3"/>
  <c r="G2390" i="3"/>
  <c r="G2160" i="3"/>
  <c r="G28" i="3"/>
  <c r="G273" i="3"/>
  <c r="G269" i="3"/>
  <c r="G382" i="3"/>
  <c r="G418" i="3"/>
  <c r="G423" i="3"/>
  <c r="G281" i="3"/>
  <c r="G1189" i="3"/>
  <c r="G3255" i="3"/>
  <c r="G2375" i="3"/>
  <c r="G2275" i="3"/>
  <c r="G2331" i="3"/>
  <c r="G1184" i="3"/>
  <c r="G1017" i="3"/>
  <c r="G3254" i="3"/>
  <c r="G2830" i="3"/>
  <c r="G3253" i="3"/>
  <c r="G1102" i="3"/>
  <c r="G1081" i="3"/>
  <c r="G847" i="3"/>
  <c r="G1178" i="3"/>
  <c r="G2163" i="3"/>
  <c r="G996" i="3"/>
  <c r="G2257" i="3"/>
  <c r="G2158" i="3"/>
  <c r="G2343" i="3"/>
  <c r="G145" i="3"/>
  <c r="G2341" i="3"/>
  <c r="G2351" i="3"/>
  <c r="G3252" i="3"/>
  <c r="G3251" i="3"/>
  <c r="G2154" i="3"/>
  <c r="G2883" i="3"/>
  <c r="G989" i="3"/>
  <c r="G441" i="3"/>
  <c r="G1156" i="3"/>
  <c r="G2303" i="3"/>
  <c r="G668" i="3"/>
  <c r="G725" i="3"/>
  <c r="G686" i="3"/>
  <c r="G684" i="3"/>
  <c r="G651" i="3"/>
  <c r="G693" i="3"/>
  <c r="G2324" i="3"/>
  <c r="G1177" i="3"/>
  <c r="G1180" i="3"/>
  <c r="G2340" i="3"/>
  <c r="G2434" i="3"/>
  <c r="G2169" i="3"/>
  <c r="G980" i="3"/>
  <c r="G1216" i="3"/>
  <c r="G2901" i="3"/>
  <c r="G1042" i="3"/>
  <c r="G2148" i="3"/>
  <c r="G2438" i="3"/>
  <c r="G2449" i="3"/>
  <c r="G2418" i="3"/>
  <c r="G289" i="3"/>
  <c r="G1059" i="3"/>
  <c r="G2337" i="3"/>
  <c r="G3250" i="3"/>
  <c r="G1212" i="3"/>
  <c r="G2872" i="3"/>
  <c r="G943" i="3"/>
  <c r="G1136" i="3"/>
  <c r="G1213" i="3"/>
  <c r="G2895" i="3"/>
  <c r="G2512" i="3"/>
  <c r="G2516" i="3"/>
  <c r="G2509" i="3"/>
  <c r="G2519" i="3"/>
  <c r="G2206" i="3"/>
  <c r="G2890" i="3"/>
  <c r="G1122" i="3"/>
  <c r="G2880" i="3"/>
  <c r="G3249" i="3"/>
  <c r="G2835" i="3"/>
  <c r="G3248" i="3"/>
  <c r="G2305" i="3"/>
  <c r="G1052" i="3"/>
  <c r="G1111" i="3"/>
  <c r="G1127" i="3"/>
  <c r="G2832" i="3"/>
  <c r="G2162" i="3"/>
  <c r="G2879" i="3"/>
  <c r="G2840" i="3"/>
  <c r="G2862" i="3"/>
  <c r="G2250" i="3"/>
  <c r="G2231" i="3"/>
  <c r="G2834" i="3"/>
  <c r="G2898" i="3"/>
  <c r="G2897" i="3"/>
  <c r="G2860" i="3"/>
  <c r="G2368" i="3"/>
  <c r="G1009" i="3"/>
  <c r="G1037" i="3"/>
  <c r="G2273" i="3"/>
  <c r="G2156" i="3"/>
  <c r="G2873" i="3"/>
  <c r="G2856" i="3"/>
  <c r="G2887" i="3"/>
  <c r="G2869" i="3"/>
  <c r="G1193" i="3"/>
  <c r="G2352" i="3"/>
  <c r="G987" i="3"/>
  <c r="G3247" i="3"/>
  <c r="G3246" i="3"/>
  <c r="G2248" i="3"/>
  <c r="G3026" i="3"/>
  <c r="G3029" i="3"/>
  <c r="G3027" i="3"/>
  <c r="G3035" i="3"/>
  <c r="G3034" i="3"/>
  <c r="G3033" i="3"/>
  <c r="G3030" i="3"/>
  <c r="G2321" i="3"/>
  <c r="G2595" i="3"/>
  <c r="G2594" i="3"/>
  <c r="G2614" i="3"/>
  <c r="G2703" i="3"/>
  <c r="G2751" i="3"/>
  <c r="G2627" i="3"/>
  <c r="G2827" i="3"/>
  <c r="G2992" i="3"/>
  <c r="G2987" i="3"/>
  <c r="G3010" i="3"/>
  <c r="G2997" i="3"/>
  <c r="G2954" i="3"/>
  <c r="G2995" i="3"/>
  <c r="G2317" i="3"/>
  <c r="G2501" i="3"/>
  <c r="G2480" i="3"/>
  <c r="G2481" i="3"/>
  <c r="G2497" i="3"/>
  <c r="G2141" i="3"/>
  <c r="G1199" i="3"/>
  <c r="G988" i="3"/>
  <c r="G2312" i="3"/>
  <c r="G998" i="3"/>
  <c r="G1474" i="3"/>
  <c r="G1717" i="3"/>
  <c r="G1719" i="3"/>
  <c r="G2899" i="3"/>
  <c r="G2123" i="3"/>
  <c r="G2239" i="3"/>
  <c r="G1124" i="3"/>
  <c r="G2228" i="3"/>
  <c r="G2407" i="3"/>
  <c r="G2322" i="3"/>
  <c r="G2277" i="3"/>
  <c r="G2336" i="3"/>
  <c r="G2829" i="3"/>
  <c r="G2244" i="3"/>
  <c r="G3245" i="3"/>
  <c r="G3244" i="3"/>
  <c r="G3243" i="3"/>
  <c r="G3242" i="3"/>
  <c r="G3241" i="3"/>
  <c r="G3240" i="3"/>
  <c r="G3023" i="3"/>
  <c r="G2308" i="3"/>
  <c r="G2870" i="3"/>
  <c r="G2304" i="3"/>
  <c r="G2844" i="3"/>
  <c r="G2247" i="3"/>
  <c r="G3239" i="3"/>
  <c r="G1201" i="3"/>
  <c r="G2833" i="3"/>
  <c r="G2339" i="3"/>
  <c r="G2230" i="3"/>
  <c r="G2185" i="3"/>
  <c r="G2155" i="3"/>
  <c r="G2210" i="3"/>
  <c r="G975" i="3"/>
  <c r="G2271" i="3"/>
  <c r="G1143" i="3"/>
  <c r="G1028" i="3"/>
  <c r="G982" i="3"/>
  <c r="G3238" i="3"/>
  <c r="G2365" i="3"/>
  <c r="G1053" i="3"/>
  <c r="G2861" i="3"/>
  <c r="G2876" i="3"/>
  <c r="G2372" i="3"/>
  <c r="G2287" i="3"/>
  <c r="G2335" i="3"/>
  <c r="G1185" i="3"/>
  <c r="G2135" i="3"/>
  <c r="G1141" i="3"/>
  <c r="G2253" i="3"/>
  <c r="G2188" i="3"/>
  <c r="G2875" i="3"/>
  <c r="G1025" i="3"/>
  <c r="G1129" i="3"/>
  <c r="G2281" i="3"/>
  <c r="G1187" i="3"/>
  <c r="G984" i="3"/>
  <c r="G2233" i="3"/>
  <c r="G2885" i="3"/>
  <c r="G2868" i="3"/>
  <c r="G2338" i="3"/>
  <c r="G2344" i="3"/>
  <c r="G2296" i="3"/>
  <c r="G2359" i="3"/>
  <c r="G1218" i="3"/>
  <c r="G2272" i="3"/>
  <c r="G1200" i="3"/>
  <c r="G2346" i="3"/>
  <c r="G2888" i="3"/>
  <c r="G1000" i="3"/>
  <c r="G2313" i="3"/>
  <c r="G2843" i="3"/>
  <c r="G1699" i="3"/>
  <c r="G229" i="3"/>
  <c r="G213" i="3"/>
  <c r="G240" i="3"/>
  <c r="G215" i="3"/>
  <c r="G224" i="3"/>
  <c r="G235" i="3"/>
  <c r="G1835" i="3"/>
  <c r="G1882" i="3"/>
  <c r="G1786" i="3"/>
  <c r="G1789" i="3"/>
  <c r="G1842" i="3"/>
  <c r="G1916" i="3"/>
  <c r="G1427" i="3"/>
  <c r="G1118" i="3"/>
  <c r="G2412" i="3"/>
  <c r="G2921" i="3"/>
  <c r="G2610" i="3"/>
  <c r="G2238" i="3"/>
  <c r="G2282" i="3"/>
  <c r="G2213" i="3"/>
  <c r="G2147" i="3"/>
  <c r="G2411" i="3"/>
  <c r="G2403" i="3"/>
  <c r="G2826" i="3"/>
  <c r="G2855" i="3"/>
  <c r="G2363" i="3"/>
  <c r="G2347" i="3"/>
  <c r="G1045" i="3"/>
  <c r="G1054" i="3"/>
  <c r="G1088" i="3"/>
  <c r="G1697" i="3"/>
  <c r="G1197" i="3"/>
  <c r="G2867" i="3"/>
  <c r="G3024" i="3"/>
  <c r="G1077" i="3"/>
  <c r="G2202" i="3"/>
  <c r="G2896" i="3"/>
  <c r="G2320" i="3"/>
  <c r="G1036" i="3"/>
  <c r="G3237" i="3"/>
  <c r="G1188" i="3"/>
  <c r="G2849" i="3"/>
  <c r="G2159" i="3"/>
  <c r="G944" i="3"/>
  <c r="G2892" i="3"/>
  <c r="G2837" i="3"/>
  <c r="G2851" i="3"/>
  <c r="G2193" i="3"/>
  <c r="G2256" i="3"/>
  <c r="G2839" i="3"/>
  <c r="G2902" i="3"/>
  <c r="G2196" i="3"/>
  <c r="G1049" i="3"/>
  <c r="G2836" i="3"/>
  <c r="G993" i="3"/>
  <c r="G1057" i="3"/>
  <c r="G2905" i="3"/>
  <c r="G1007" i="3"/>
  <c r="G3236" i="3"/>
  <c r="G2866" i="3"/>
  <c r="G3235" i="3"/>
  <c r="G1066" i="3"/>
  <c r="G2886" i="3"/>
  <c r="G2859" i="3"/>
  <c r="G2374" i="3"/>
  <c r="G1234" i="3"/>
  <c r="G1485" i="3"/>
  <c r="G2848" i="3"/>
  <c r="G3234" i="3"/>
  <c r="G1115" i="3"/>
  <c r="G2863" i="3"/>
  <c r="G2235" i="3"/>
  <c r="G2236" i="3"/>
  <c r="G3233" i="3"/>
  <c r="G3232" i="3"/>
  <c r="G3231" i="3"/>
  <c r="G3230" i="3"/>
  <c r="G3229" i="3"/>
  <c r="G3228" i="3"/>
  <c r="G1051" i="3"/>
  <c r="G2170" i="3"/>
  <c r="G3227" i="3"/>
  <c r="G1181" i="3"/>
  <c r="G2301" i="3"/>
  <c r="G990" i="3"/>
  <c r="G1064" i="3"/>
  <c r="G2353" i="3"/>
  <c r="G2176" i="3"/>
  <c r="G2267" i="3"/>
  <c r="G1215" i="3"/>
  <c r="G2240" i="3"/>
  <c r="G2323" i="3"/>
  <c r="G1056" i="3"/>
  <c r="G1204" i="3"/>
  <c r="G2283" i="3"/>
  <c r="G1176" i="3"/>
  <c r="G1039" i="3"/>
  <c r="G3226" i="3"/>
  <c r="G3225" i="3"/>
  <c r="G1098" i="3"/>
  <c r="G2376" i="3"/>
  <c r="G1222" i="3"/>
  <c r="G2319" i="3"/>
  <c r="G1065" i="3"/>
  <c r="G1214" i="3"/>
  <c r="G958" i="3"/>
  <c r="G1014" i="3"/>
  <c r="G999" i="3"/>
  <c r="G1168" i="3"/>
  <c r="G2171" i="3"/>
  <c r="G1041" i="3"/>
  <c r="G1109" i="3"/>
  <c r="G2310" i="3"/>
  <c r="G1029" i="3"/>
  <c r="G2232" i="3"/>
  <c r="G1162" i="3"/>
  <c r="G1003" i="3"/>
  <c r="G2177" i="3"/>
  <c r="G2186" i="3"/>
  <c r="G2227" i="3"/>
  <c r="G1130" i="3"/>
  <c r="G2831" i="3"/>
  <c r="G2229" i="3"/>
  <c r="G2251" i="3"/>
  <c r="G2857" i="3"/>
  <c r="G1093" i="3"/>
  <c r="G2174" i="3"/>
  <c r="G801" i="3"/>
  <c r="G776" i="3"/>
  <c r="G830" i="3"/>
  <c r="G751" i="3"/>
  <c r="G849" i="3"/>
  <c r="G3025" i="3"/>
  <c r="G2874" i="3"/>
  <c r="G2853" i="3"/>
  <c r="G2823" i="3"/>
  <c r="G2752" i="3"/>
  <c r="G3224" i="3"/>
  <c r="G1126" i="3"/>
  <c r="G91" i="3"/>
  <c r="G1040" i="3"/>
  <c r="G2270" i="3"/>
  <c r="G2358" i="3"/>
  <c r="G2254" i="3"/>
  <c r="G1016" i="3"/>
  <c r="G1221" i="3"/>
  <c r="G1151" i="3"/>
  <c r="G1478" i="3"/>
  <c r="G2334" i="3"/>
  <c r="G2293" i="3"/>
  <c r="G1083" i="3"/>
  <c r="G1147" i="3"/>
  <c r="G2360" i="3"/>
  <c r="G2195" i="3"/>
  <c r="G3223" i="3"/>
  <c r="G2325" i="3"/>
  <c r="G1116" i="3"/>
  <c r="G1209" i="3"/>
  <c r="G1079" i="3"/>
  <c r="G2212" i="3"/>
  <c r="G2279" i="3"/>
  <c r="G2884" i="3"/>
  <c r="G1020" i="3"/>
  <c r="G2348" i="3"/>
  <c r="G2493" i="3"/>
  <c r="G2499" i="3"/>
  <c r="G2494" i="3"/>
  <c r="G2488" i="3"/>
  <c r="G2173" i="3"/>
  <c r="G2939" i="3"/>
  <c r="G2935" i="3"/>
  <c r="G2933" i="3"/>
  <c r="G2942" i="3"/>
  <c r="G2936" i="3"/>
  <c r="G2483" i="3"/>
  <c r="G2491" i="3"/>
  <c r="G2223" i="3"/>
  <c r="G2190" i="3"/>
  <c r="G2266" i="3"/>
  <c r="G2318" i="3"/>
  <c r="G2710" i="3"/>
  <c r="G2632" i="3"/>
  <c r="G2604" i="3"/>
  <c r="G2693" i="3"/>
  <c r="G2642" i="3"/>
  <c r="G2630" i="3"/>
  <c r="G2825" i="3"/>
  <c r="G2142" i="3"/>
  <c r="G2401" i="3"/>
  <c r="G2144" i="3"/>
  <c r="G2381" i="3"/>
  <c r="G1494" i="3"/>
  <c r="G2219" i="3"/>
  <c r="G1030" i="3"/>
  <c r="G1704" i="3"/>
  <c r="G2183" i="3"/>
  <c r="G2371" i="3"/>
  <c r="G1121" i="3"/>
  <c r="G1226" i="3"/>
  <c r="G2203" i="3"/>
  <c r="G2416" i="3"/>
  <c r="G2426" i="3"/>
  <c r="G2433" i="3"/>
  <c r="G2437" i="3"/>
  <c r="G2983" i="3"/>
  <c r="G3000" i="3"/>
  <c r="G3002" i="3"/>
  <c r="G2964" i="3"/>
  <c r="G2969" i="3"/>
  <c r="G2976" i="3"/>
  <c r="G3222" i="3"/>
  <c r="G3221" i="3"/>
  <c r="G3220" i="3"/>
  <c r="G3219" i="3"/>
  <c r="G3218" i="3"/>
  <c r="G3217" i="3"/>
  <c r="G2878" i="3"/>
  <c r="G3216" i="3"/>
  <c r="G1472" i="3"/>
  <c r="G2299" i="3"/>
  <c r="G2370" i="3"/>
  <c r="G2445" i="3"/>
  <c r="G2470" i="3"/>
  <c r="G2463" i="3"/>
  <c r="G2218" i="3"/>
  <c r="G2767" i="3"/>
  <c r="G2593" i="3"/>
  <c r="G2760" i="3"/>
  <c r="G2550" i="3"/>
  <c r="G2566" i="3"/>
  <c r="G2732" i="3"/>
  <c r="G1105" i="3"/>
  <c r="G2300" i="3"/>
  <c r="G2415" i="3"/>
  <c r="G2913" i="3"/>
  <c r="G1019" i="3"/>
  <c r="G2906" i="3"/>
  <c r="G2928" i="3"/>
  <c r="G2927" i="3"/>
  <c r="G2923" i="3"/>
  <c r="G2926" i="3"/>
  <c r="G2414" i="3"/>
  <c r="G2405" i="3"/>
  <c r="G2676" i="3"/>
  <c r="G568" i="3"/>
  <c r="G2514" i="3"/>
  <c r="G1493" i="3"/>
  <c r="G2842" i="3"/>
  <c r="G1073" i="3"/>
  <c r="G2377" i="3"/>
  <c r="G2350" i="3"/>
  <c r="G1133" i="3"/>
  <c r="G1195" i="3"/>
  <c r="G971" i="3"/>
  <c r="G2388" i="3"/>
  <c r="G3028" i="3"/>
  <c r="G2394" i="3"/>
  <c r="G2385" i="3"/>
  <c r="G2369" i="3"/>
  <c r="G960" i="3"/>
  <c r="G1113" i="3"/>
  <c r="G2161" i="3"/>
  <c r="G2750" i="3"/>
  <c r="G2559" i="3"/>
  <c r="G2591" i="3"/>
  <c r="G2654" i="3"/>
  <c r="G2588" i="3"/>
  <c r="G2545" i="3"/>
  <c r="G2893" i="3"/>
  <c r="G1846" i="3"/>
  <c r="G1941" i="3"/>
  <c r="G2060" i="3"/>
  <c r="G1851" i="3"/>
  <c r="G1839" i="3"/>
  <c r="G1848" i="3"/>
  <c r="G2384" i="3"/>
  <c r="G2687" i="3"/>
  <c r="G2548" i="3"/>
  <c r="G2766" i="3"/>
  <c r="G2590" i="3"/>
  <c r="G2631" i="3"/>
  <c r="G2661" i="3"/>
  <c r="G2180" i="3"/>
  <c r="G2435" i="3"/>
  <c r="G2738" i="3"/>
  <c r="G2624" i="3"/>
  <c r="G2575" i="3"/>
  <c r="G2651" i="3"/>
  <c r="G2773" i="3"/>
  <c r="G2603" i="3"/>
  <c r="G2383" i="3"/>
  <c r="G997" i="3"/>
  <c r="G2968" i="3"/>
  <c r="G2967" i="3"/>
  <c r="G2946" i="3"/>
  <c r="G2953" i="3"/>
  <c r="G2957" i="3"/>
  <c r="G2973" i="3"/>
  <c r="G1698" i="3"/>
  <c r="G2907" i="3"/>
  <c r="G2962" i="3"/>
  <c r="G2956" i="3"/>
  <c r="G2960" i="3"/>
  <c r="G2945" i="3"/>
  <c r="G2988" i="3"/>
  <c r="G2955" i="3"/>
  <c r="G2961" i="3"/>
  <c r="G2966" i="3"/>
  <c r="G2950" i="3"/>
  <c r="G2944" i="3"/>
  <c r="G2949" i="3"/>
  <c r="G2991" i="3"/>
  <c r="G2469" i="3"/>
  <c r="G2447" i="3"/>
  <c r="G2475" i="3"/>
  <c r="G2453" i="3"/>
  <c r="G2473" i="3"/>
  <c r="G2460" i="3"/>
  <c r="G2476" i="3"/>
  <c r="G2450" i="3"/>
  <c r="G2311" i="3"/>
  <c r="G962" i="3"/>
  <c r="G2389" i="3"/>
  <c r="G2386" i="3"/>
  <c r="G2431" i="3"/>
  <c r="G2417" i="3"/>
  <c r="G2441" i="3"/>
  <c r="G2838" i="3"/>
  <c r="G2302" i="3"/>
  <c r="G2643" i="3"/>
  <c r="G2565" i="3"/>
  <c r="G2729" i="3"/>
  <c r="G2615" i="3"/>
  <c r="G2777" i="3"/>
  <c r="G2587" i="3"/>
  <c r="G2495" i="3"/>
  <c r="G2503" i="3"/>
  <c r="G2502" i="3"/>
  <c r="G2484" i="3"/>
  <c r="G2472" i="3"/>
  <c r="G2479" i="3"/>
  <c r="G2682" i="3"/>
  <c r="G2667" i="3"/>
  <c r="G2555" i="3"/>
  <c r="G2574" i="3"/>
  <c r="G2735" i="3"/>
  <c r="G2717" i="3"/>
  <c r="G1457" i="3"/>
  <c r="G2382" i="3"/>
  <c r="G1205" i="3"/>
  <c r="G1787" i="3"/>
  <c r="G2332" i="3"/>
  <c r="G2274" i="3"/>
  <c r="G2327" i="3"/>
  <c r="G2379" i="3"/>
  <c r="G2143" i="3"/>
  <c r="G2520" i="3"/>
  <c r="G2534" i="3"/>
  <c r="G2542" i="3"/>
  <c r="G2515" i="3"/>
  <c r="G2535" i="3"/>
  <c r="G2938" i="3"/>
  <c r="G2941" i="3"/>
  <c r="G2937" i="3"/>
  <c r="G2934" i="3"/>
  <c r="G2940" i="3"/>
  <c r="G2468" i="3"/>
  <c r="G2432" i="3"/>
  <c r="G2852" i="3"/>
  <c r="G2695" i="3"/>
  <c r="G2295" i="3"/>
  <c r="G2269" i="3"/>
  <c r="G2932" i="3"/>
  <c r="G2931" i="3"/>
  <c r="G2930" i="3"/>
  <c r="G945" i="3"/>
  <c r="G2486" i="3"/>
  <c r="G2492" i="3"/>
  <c r="G2528" i="3"/>
  <c r="G2522" i="3"/>
  <c r="G2538" i="3"/>
  <c r="G2533" i="3"/>
  <c r="G2521" i="3"/>
  <c r="G2392" i="3"/>
  <c r="G2467" i="3"/>
  <c r="G2454" i="3"/>
  <c r="G2440" i="3"/>
  <c r="G3215" i="3"/>
  <c r="G2725" i="3"/>
  <c r="G2745" i="3"/>
  <c r="G2589" i="3"/>
  <c r="G2686" i="3"/>
  <c r="G2721" i="3"/>
  <c r="G2628" i="3"/>
  <c r="G2908" i="3"/>
  <c r="G2910" i="3"/>
  <c r="G2909" i="3"/>
  <c r="G3214" i="3"/>
  <c r="G1069" i="3"/>
  <c r="G1154" i="3"/>
  <c r="G2824" i="3"/>
  <c r="G2911" i="3"/>
  <c r="G2149" i="3"/>
  <c r="G2151" i="3"/>
  <c r="G3032" i="3"/>
  <c r="G3031" i="3"/>
  <c r="G1153" i="3"/>
  <c r="G1705" i="3"/>
  <c r="G2506" i="3"/>
  <c r="G2508" i="3"/>
  <c r="G2507" i="3"/>
  <c r="G2524" i="3"/>
  <c r="G2536" i="3"/>
  <c r="G2474" i="3"/>
  <c r="G2462" i="3"/>
  <c r="G1091" i="3"/>
  <c r="G1043" i="3"/>
  <c r="G1090" i="3"/>
  <c r="G1048" i="3"/>
  <c r="G978" i="3"/>
  <c r="G2451" i="3"/>
  <c r="G2461" i="3"/>
  <c r="G2471" i="3"/>
  <c r="G2448" i="3"/>
  <c r="G1700" i="3"/>
  <c r="G367" i="3"/>
  <c r="G2137" i="3"/>
  <c r="G3213" i="3"/>
  <c r="G2917" i="3"/>
  <c r="G2925" i="3"/>
  <c r="G2924" i="3"/>
  <c r="G2929" i="3"/>
  <c r="G2284" i="3"/>
  <c r="G2914" i="3"/>
  <c r="G2912" i="3"/>
  <c r="G2918" i="3"/>
  <c r="G1101" i="3"/>
  <c r="G1074" i="3"/>
  <c r="G2500" i="3"/>
  <c r="G959" i="3"/>
  <c r="G2733" i="3"/>
  <c r="G2602" i="3"/>
  <c r="G2749" i="3"/>
  <c r="G2636" i="3"/>
  <c r="G2582" i="3"/>
  <c r="G2597" i="3"/>
  <c r="G2391" i="3"/>
  <c r="G2543" i="3"/>
  <c r="G2530" i="3"/>
  <c r="G2540" i="3"/>
  <c r="G2539" i="3"/>
  <c r="G2518" i="3"/>
  <c r="G1713" i="3"/>
  <c r="G1663" i="3"/>
  <c r="G1706" i="3"/>
  <c r="G2634" i="3"/>
  <c r="G2579" i="3"/>
  <c r="G2563" i="3"/>
  <c r="G2585" i="3"/>
  <c r="G2629" i="3"/>
  <c r="G2551" i="3"/>
  <c r="G2489" i="3"/>
  <c r="G2485" i="3"/>
  <c r="G2505" i="3"/>
  <c r="G2504" i="3"/>
  <c r="G2894" i="3"/>
  <c r="G2498" i="3"/>
  <c r="G2496" i="3"/>
  <c r="G2367" i="3"/>
  <c r="G1469" i="3"/>
  <c r="G1490" i="3"/>
  <c r="G2396" i="3"/>
  <c r="G2243" i="3"/>
  <c r="G2205" i="3"/>
  <c r="G2845" i="3"/>
  <c r="G2255" i="3"/>
  <c r="G2165" i="3"/>
  <c r="G2558" i="3"/>
  <c r="G2724" i="3"/>
  <c r="G2547" i="3"/>
  <c r="G2641" i="3"/>
  <c r="G2637" i="3"/>
  <c r="G2570" i="3"/>
  <c r="G2400" i="3"/>
  <c r="G2404" i="3"/>
  <c r="G2402" i="3"/>
  <c r="G2395" i="3"/>
  <c r="G1480" i="3"/>
  <c r="G1004" i="3"/>
  <c r="G1005" i="3"/>
  <c r="G2315" i="3"/>
  <c r="G2858" i="3"/>
  <c r="G3212" i="3"/>
  <c r="G1046" i="3"/>
  <c r="G1481" i="3"/>
  <c r="G3211" i="3"/>
  <c r="G2673" i="3"/>
  <c r="G2696" i="3"/>
  <c r="G2601" i="3"/>
  <c r="G2609" i="3"/>
  <c r="G2613" i="3"/>
  <c r="G2564" i="3"/>
  <c r="G1096" i="3"/>
  <c r="G2387" i="3"/>
  <c r="G1146" i="3"/>
  <c r="G2889" i="3"/>
  <c r="G1114" i="3"/>
  <c r="G1482" i="3"/>
  <c r="G2982" i="3"/>
  <c r="G1157" i="3"/>
  <c r="G2552" i="3"/>
  <c r="G2737" i="3"/>
  <c r="G2706" i="3"/>
  <c r="G2770" i="3"/>
  <c r="G2618" i="3"/>
  <c r="G2635" i="3"/>
  <c r="G2776" i="3"/>
  <c r="G2759" i="3"/>
  <c r="G2727" i="3"/>
  <c r="G2701" i="3"/>
  <c r="G2553" i="3"/>
  <c r="G2660" i="3"/>
  <c r="G1492" i="3"/>
  <c r="G1456" i="3"/>
  <c r="G2916" i="3"/>
  <c r="G2882" i="3"/>
  <c r="G3210" i="3"/>
  <c r="G3209" i="3"/>
  <c r="G2854" i="3"/>
  <c r="G1711" i="3"/>
  <c r="G2841" i="3"/>
  <c r="G1765" i="3"/>
  <c r="G1015" i="3"/>
  <c r="G994" i="3"/>
  <c r="G1072" i="3"/>
  <c r="G1021" i="3"/>
  <c r="G1186" i="3"/>
  <c r="G1080" i="3"/>
  <c r="G1152" i="3"/>
  <c r="G1125" i="3"/>
  <c r="G1023" i="3"/>
  <c r="G1063" i="3"/>
  <c r="G2207" i="3"/>
  <c r="G1198" i="3"/>
  <c r="G964" i="3"/>
  <c r="G2329" i="3"/>
  <c r="G2606" i="3"/>
  <c r="G2561" i="3"/>
  <c r="G2748" i="3"/>
  <c r="G2663" i="3"/>
  <c r="G2782" i="3"/>
  <c r="G2573" i="3"/>
  <c r="G3208" i="3"/>
  <c r="G3207" i="3"/>
  <c r="G3206" i="3"/>
  <c r="G3205" i="3"/>
  <c r="G3204" i="3"/>
  <c r="G3203" i="3"/>
  <c r="G2865" i="3"/>
  <c r="G2268" i="3"/>
  <c r="G995" i="3"/>
  <c r="G1491" i="3"/>
  <c r="G3202" i="3"/>
  <c r="G3201" i="3"/>
  <c r="G1131" i="3"/>
  <c r="G2455" i="3"/>
  <c r="G2439" i="3"/>
  <c r="G2586" i="3"/>
  <c r="G2623" i="3"/>
  <c r="G2580" i="3"/>
  <c r="G2569" i="3"/>
  <c r="G2718" i="3"/>
  <c r="G2655" i="3"/>
  <c r="G1094" i="3"/>
  <c r="G2373" i="3"/>
  <c r="G1220" i="3"/>
  <c r="G2191" i="3"/>
  <c r="G1229" i="3"/>
  <c r="G2140" i="3"/>
  <c r="G2511" i="3"/>
  <c r="G1061" i="3"/>
  <c r="G1207" i="3"/>
  <c r="G2292" i="3"/>
  <c r="G2354" i="3"/>
  <c r="G1554" i="3"/>
  <c r="G1496" i="3"/>
  <c r="G1489" i="3"/>
  <c r="G1486" i="3"/>
  <c r="G2771" i="3"/>
  <c r="G2616" i="3"/>
  <c r="G2549" i="3"/>
  <c r="G2742" i="3"/>
  <c r="G2633" i="3"/>
  <c r="G2557" i="3"/>
  <c r="G2903" i="3"/>
  <c r="G2847" i="3"/>
  <c r="G2138" i="3"/>
  <c r="G2249" i="3"/>
  <c r="G2747" i="3"/>
  <c r="G2662" i="3"/>
  <c r="G2647" i="3"/>
  <c r="G2666" i="3"/>
  <c r="G2690" i="3"/>
  <c r="G2546" i="3"/>
  <c r="G2452" i="3"/>
  <c r="G2459" i="3"/>
  <c r="G2465" i="3"/>
  <c r="G2422" i="3"/>
  <c r="G2425" i="3"/>
  <c r="G2424" i="3"/>
  <c r="G2711" i="3"/>
  <c r="G2577" i="3"/>
  <c r="G2683" i="3"/>
  <c r="G2769" i="3"/>
  <c r="G2568" i="3"/>
  <c r="G2581" i="3"/>
  <c r="G1806" i="3"/>
  <c r="G1466" i="3"/>
  <c r="G1010" i="3"/>
  <c r="G1477" i="3"/>
  <c r="G2846" i="3"/>
  <c r="G2920" i="3"/>
  <c r="G1194" i="3"/>
  <c r="G1060" i="3"/>
  <c r="G2702" i="3"/>
  <c r="G2554" i="3"/>
  <c r="G2622" i="3"/>
  <c r="G2619" i="3"/>
  <c r="G2692" i="3"/>
  <c r="G2772" i="3"/>
  <c r="G2288" i="3"/>
  <c r="G2700" i="3"/>
  <c r="G2583" i="3"/>
  <c r="G2644" i="3"/>
  <c r="G2607" i="3"/>
  <c r="G2784" i="3"/>
  <c r="G2608" i="3"/>
  <c r="G1231" i="3"/>
  <c r="G2850" i="3"/>
  <c r="G3200" i="3"/>
  <c r="G2167" i="3"/>
  <c r="G3199" i="3"/>
  <c r="G3198" i="3"/>
  <c r="G3197" i="3"/>
  <c r="G3196" i="3"/>
  <c r="G3195" i="3"/>
  <c r="G3194" i="3"/>
  <c r="G2731" i="3"/>
  <c r="G2576" i="3"/>
  <c r="G2621" i="3"/>
  <c r="G2680" i="3"/>
  <c r="G2592" i="3"/>
  <c r="G2596" i="3"/>
  <c r="G2922" i="3"/>
  <c r="G2919" i="3"/>
  <c r="G2900" i="3"/>
  <c r="G2915" i="3"/>
  <c r="G1183" i="3"/>
  <c r="G3193" i="3"/>
  <c r="G3192" i="3"/>
  <c r="G968" i="3"/>
  <c r="G969" i="3"/>
  <c r="G1174" i="3"/>
  <c r="G2410" i="3"/>
  <c r="G3191" i="3"/>
  <c r="G1070" i="3"/>
  <c r="G2150" i="3"/>
  <c r="G2211" i="3"/>
  <c r="G3190" i="3"/>
  <c r="G2871" i="3"/>
  <c r="G1495" i="3"/>
  <c r="G2398" i="3"/>
  <c r="G2397" i="3"/>
  <c r="G3189" i="3"/>
  <c r="G3188" i="3"/>
  <c r="G3187" i="3"/>
  <c r="G3186" i="3"/>
  <c r="G2328" i="3"/>
  <c r="G2482" i="3"/>
  <c r="G2477" i="3"/>
  <c r="G2487" i="3"/>
  <c r="G1078" i="3"/>
  <c r="G1470" i="3"/>
  <c r="G3185" i="3"/>
  <c r="G3184" i="3"/>
  <c r="G2532" i="3"/>
  <c r="G2513" i="3"/>
  <c r="G2537" i="3"/>
  <c r="G2510" i="3"/>
  <c r="G2529" i="3"/>
  <c r="G3183" i="3"/>
  <c r="G3182" i="3"/>
  <c r="G3181" i="3"/>
  <c r="G3180" i="3"/>
  <c r="G3179" i="3"/>
  <c r="G3178" i="3"/>
  <c r="G3177" i="3"/>
  <c r="G3176" i="3"/>
  <c r="G1089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1170" i="3"/>
  <c r="G3160" i="3"/>
  <c r="G2567" i="3"/>
  <c r="G2638" i="3"/>
  <c r="G2681" i="3"/>
  <c r="G2572" i="3"/>
  <c r="G2653" i="3"/>
  <c r="G2571" i="3"/>
  <c r="G2366" i="3"/>
  <c r="G3159" i="3"/>
  <c r="G3158" i="3"/>
  <c r="G3157" i="3"/>
  <c r="G1192" i="3"/>
  <c r="G3156" i="3"/>
  <c r="G2127" i="3"/>
  <c r="G2406" i="3"/>
  <c r="G3155" i="3"/>
  <c r="G1224" i="3"/>
  <c r="G1476" i="3"/>
  <c r="G3154" i="3"/>
  <c r="G3044" i="3"/>
  <c r="G3037" i="3"/>
  <c r="G3043" i="3"/>
  <c r="G3042" i="3"/>
  <c r="G3041" i="3"/>
  <c r="G3036" i="3"/>
  <c r="G2600" i="3"/>
  <c r="G2694" i="3"/>
  <c r="G2672" i="3"/>
  <c r="G2578" i="3"/>
  <c r="G2669" i="3"/>
  <c r="G2740" i="3"/>
  <c r="G300" i="3"/>
  <c r="G361" i="3"/>
  <c r="G385" i="3"/>
  <c r="G334" i="3"/>
  <c r="G318" i="3"/>
  <c r="G19" i="3"/>
  <c r="G18" i="3"/>
  <c r="G17" i="3"/>
  <c r="G16" i="3"/>
  <c r="G15" i="3"/>
  <c r="G315" i="3"/>
  <c r="G38" i="3"/>
  <c r="G332" i="3"/>
  <c r="G107" i="3"/>
  <c r="G381" i="3"/>
  <c r="G286" i="3"/>
  <c r="G3153" i="3"/>
  <c r="G372" i="3"/>
  <c r="G369" i="3"/>
  <c r="G1431" i="3"/>
  <c r="G1468" i="3"/>
  <c r="G106" i="3"/>
  <c r="G328" i="3"/>
  <c r="G2053" i="3"/>
  <c r="G1872" i="3"/>
  <c r="G2015" i="3"/>
  <c r="G1769" i="3"/>
  <c r="G1879" i="3"/>
  <c r="G1774" i="3"/>
  <c r="G1402" i="3"/>
  <c r="G1434" i="3"/>
  <c r="G1432" i="3"/>
  <c r="G653" i="3"/>
  <c r="G659" i="3"/>
  <c r="G654" i="3"/>
  <c r="G797" i="3"/>
  <c r="G727" i="3"/>
  <c r="G645" i="3"/>
  <c r="G1760" i="3"/>
  <c r="G1749" i="3"/>
  <c r="G1793" i="3"/>
  <c r="G1746" i="3"/>
  <c r="G1756" i="3"/>
  <c r="G1621" i="3"/>
  <c r="G1703" i="3"/>
  <c r="G1676" i="3"/>
  <c r="G1622" i="3"/>
  <c r="G1644" i="3"/>
  <c r="G1726" i="3"/>
  <c r="G1722" i="3"/>
  <c r="G1757" i="3"/>
  <c r="G1754" i="3"/>
  <c r="G2004" i="3"/>
  <c r="G1998" i="3"/>
  <c r="G1821" i="3"/>
  <c r="G1945" i="3"/>
  <c r="G1923" i="3"/>
  <c r="G1778" i="3"/>
  <c r="G330" i="3"/>
  <c r="G3152" i="3"/>
  <c r="G3151" i="3"/>
  <c r="G3150" i="3"/>
  <c r="G3149" i="3"/>
  <c r="G3148" i="3"/>
  <c r="G3147" i="3"/>
  <c r="G422" i="3"/>
  <c r="G792" i="3"/>
  <c r="G664" i="3"/>
  <c r="G681" i="3"/>
  <c r="G677" i="3"/>
  <c r="G738" i="3"/>
  <c r="G644" i="3"/>
  <c r="G1108" i="3"/>
  <c r="G260" i="3"/>
  <c r="G261" i="3"/>
  <c r="G869" i="3"/>
  <c r="G1780" i="3"/>
  <c r="G1926" i="3"/>
  <c r="G1823" i="3"/>
  <c r="G1813" i="3"/>
  <c r="G1864" i="3"/>
  <c r="G1958" i="3"/>
  <c r="G204" i="3"/>
  <c r="G3146" i="3"/>
  <c r="G3145" i="3"/>
  <c r="G1869" i="3"/>
  <c r="G1701" i="3"/>
  <c r="G216" i="3"/>
  <c r="G346" i="3"/>
  <c r="G3144" i="3"/>
  <c r="G3143" i="3"/>
  <c r="G1771" i="3"/>
  <c r="G1661" i="3"/>
  <c r="G206" i="3"/>
  <c r="G3142" i="3"/>
  <c r="G3141" i="3"/>
  <c r="G1824" i="3"/>
  <c r="G446" i="3"/>
  <c r="G205" i="3"/>
  <c r="G3140" i="3"/>
  <c r="G3139" i="3"/>
  <c r="G1828" i="3"/>
  <c r="G219" i="3"/>
  <c r="G3138" i="3"/>
  <c r="G3137" i="3"/>
  <c r="G1968" i="3"/>
  <c r="G1664" i="3"/>
  <c r="G202" i="3"/>
  <c r="G3136" i="3"/>
  <c r="G3135" i="3"/>
  <c r="G1795" i="3"/>
  <c r="G1693" i="3"/>
  <c r="G152" i="3"/>
  <c r="G1736" i="3"/>
  <c r="G1766" i="3"/>
  <c r="G1764" i="3"/>
  <c r="G1747" i="3"/>
  <c r="G1755" i="3"/>
  <c r="G2544" i="3"/>
  <c r="G2517" i="3"/>
  <c r="G2531" i="3"/>
  <c r="G2541" i="3"/>
  <c r="G1728" i="3"/>
  <c r="G1723" i="3"/>
  <c r="G1738" i="3"/>
  <c r="G1750" i="3"/>
  <c r="G3005" i="3"/>
  <c r="G2952" i="3"/>
  <c r="G3001" i="3"/>
  <c r="G3007" i="3"/>
  <c r="G2994" i="3"/>
  <c r="G2959" i="3"/>
  <c r="G1940" i="3"/>
  <c r="G1925" i="3"/>
  <c r="G1815" i="3"/>
  <c r="G1847" i="3"/>
  <c r="G1858" i="3"/>
  <c r="G2048" i="3"/>
  <c r="G1413" i="3"/>
  <c r="G1467" i="3"/>
  <c r="G1471" i="3"/>
  <c r="G1909" i="3"/>
  <c r="G2039" i="3"/>
  <c r="G1845" i="3"/>
  <c r="G1938" i="3"/>
  <c r="G1969" i="3"/>
  <c r="G2059" i="3"/>
  <c r="G2063" i="3"/>
  <c r="G1840" i="3"/>
  <c r="G1885" i="3"/>
  <c r="G1844" i="3"/>
  <c r="G1853" i="3"/>
  <c r="G1913" i="3"/>
  <c r="G3134" i="3"/>
  <c r="G3133" i="3"/>
  <c r="G3132" i="3"/>
  <c r="G3131" i="3"/>
  <c r="G3130" i="3"/>
  <c r="G3129" i="3"/>
  <c r="G1455" i="3"/>
  <c r="G414" i="3"/>
  <c r="G412" i="3"/>
  <c r="G561" i="3"/>
  <c r="G577" i="3"/>
  <c r="G615" i="3"/>
  <c r="G1831" i="3"/>
  <c r="G1804" i="3"/>
  <c r="G1770" i="3"/>
  <c r="G2038" i="3"/>
  <c r="G2021" i="3"/>
  <c r="G1981" i="3"/>
  <c r="G1891" i="3"/>
  <c r="G1814" i="3"/>
  <c r="G2057" i="3"/>
  <c r="G1963" i="3"/>
  <c r="G1905" i="3"/>
  <c r="G1773" i="3"/>
  <c r="G665" i="3"/>
  <c r="G730" i="3"/>
  <c r="G671" i="3"/>
  <c r="G670" i="3"/>
  <c r="G642" i="3"/>
  <c r="G786" i="3"/>
  <c r="G1877" i="3"/>
  <c r="G1900" i="3"/>
  <c r="G1827" i="3"/>
  <c r="G1974" i="3"/>
  <c r="G1843" i="3"/>
  <c r="G1931" i="3"/>
  <c r="G865" i="3"/>
  <c r="G899" i="3"/>
  <c r="G1834" i="3"/>
  <c r="G1986" i="3"/>
  <c r="G1798" i="3"/>
  <c r="G1822" i="3"/>
  <c r="G1800" i="3"/>
  <c r="G2064" i="3"/>
  <c r="G2314" i="3"/>
  <c r="G2226" i="3"/>
  <c r="G187" i="3"/>
  <c r="G188" i="3"/>
  <c r="G193" i="3"/>
  <c r="G192" i="3"/>
  <c r="G189" i="3"/>
  <c r="G889" i="3"/>
  <c r="G153" i="3"/>
  <c r="G179" i="3"/>
  <c r="G162" i="3"/>
  <c r="G159" i="3"/>
  <c r="G784" i="3"/>
  <c r="G754" i="3"/>
  <c r="G311" i="3"/>
  <c r="G696" i="3"/>
  <c r="G667" i="3"/>
  <c r="G761" i="3"/>
  <c r="G339" i="3"/>
  <c r="G636" i="3"/>
  <c r="G298" i="3"/>
  <c r="G394" i="3"/>
  <c r="G125" i="3"/>
  <c r="G237" i="3"/>
  <c r="G296" i="3"/>
  <c r="G338" i="3"/>
  <c r="G2640" i="3"/>
  <c r="G2599" i="3"/>
  <c r="G2705" i="3"/>
  <c r="G2646" i="3"/>
  <c r="G2562" i="3"/>
  <c r="G2560" i="3"/>
  <c r="G396" i="3"/>
  <c r="G247" i="3"/>
  <c r="G1856" i="3"/>
  <c r="G1948" i="3"/>
  <c r="G1768" i="3"/>
  <c r="G1812" i="3"/>
  <c r="G2055" i="3"/>
  <c r="G1881" i="3"/>
  <c r="G358" i="3"/>
  <c r="G1034" i="3"/>
  <c r="G108" i="3"/>
  <c r="G2958" i="3"/>
  <c r="G3009" i="3"/>
  <c r="G2951" i="3"/>
  <c r="G2963" i="3"/>
  <c r="G2993" i="3"/>
  <c r="G2947" i="3"/>
  <c r="G765" i="3"/>
  <c r="G759" i="3"/>
  <c r="G808" i="3"/>
  <c r="G648" i="3"/>
  <c r="G757" i="3"/>
  <c r="G720" i="3"/>
  <c r="G366" i="3"/>
  <c r="G302" i="3"/>
  <c r="G376" i="3"/>
  <c r="G397" i="3"/>
  <c r="G364" i="3"/>
  <c r="G398" i="3"/>
  <c r="G93" i="3"/>
  <c r="G400" i="3"/>
  <c r="G377" i="3"/>
  <c r="G343" i="3"/>
  <c r="G341" i="3"/>
  <c r="G319" i="3"/>
  <c r="G350" i="3"/>
  <c r="G335" i="3"/>
  <c r="G333" i="3"/>
  <c r="G1008" i="3"/>
  <c r="G373" i="3"/>
  <c r="G287" i="3"/>
  <c r="G105" i="3"/>
  <c r="G937" i="3"/>
  <c r="G92" i="3"/>
  <c r="G2133" i="3"/>
  <c r="G1936" i="3"/>
  <c r="G1994" i="3"/>
  <c r="G1962" i="3"/>
  <c r="G1832" i="3"/>
  <c r="G1794" i="3"/>
  <c r="G1841" i="3"/>
  <c r="G854" i="3"/>
  <c r="G3128" i="3"/>
  <c r="G3127" i="3"/>
  <c r="G3126" i="3"/>
  <c r="G3125" i="3"/>
  <c r="G3124" i="3"/>
  <c r="G3123" i="3"/>
  <c r="G3122" i="3"/>
  <c r="G2739" i="3"/>
  <c r="G2688" i="3"/>
  <c r="G2691" i="3"/>
  <c r="G2612" i="3"/>
  <c r="G2620" i="3"/>
  <c r="G2783" i="3"/>
  <c r="G3121" i="3"/>
  <c r="G3120" i="3"/>
  <c r="G3119" i="3"/>
  <c r="G3118" i="3"/>
  <c r="G3117" i="3"/>
  <c r="G3116" i="3"/>
  <c r="G719" i="3"/>
  <c r="G658" i="3"/>
  <c r="G683" i="3"/>
  <c r="G767" i="3"/>
  <c r="G688" i="3"/>
  <c r="G689" i="3"/>
  <c r="G1776" i="3"/>
  <c r="G1810" i="3"/>
  <c r="G1870" i="3"/>
  <c r="G1989" i="3"/>
  <c r="G2008" i="3"/>
  <c r="G2017" i="3"/>
  <c r="G2828" i="3"/>
  <c r="G666" i="3"/>
  <c r="G690" i="3"/>
  <c r="G662" i="3"/>
  <c r="G639" i="3"/>
  <c r="G745" i="3"/>
  <c r="G763" i="3"/>
  <c r="G853" i="3"/>
  <c r="G251" i="3"/>
  <c r="G1708" i="3"/>
  <c r="G1721" i="3"/>
  <c r="G1710" i="3"/>
  <c r="G1709" i="3"/>
  <c r="G1809" i="3"/>
  <c r="G1990" i="3"/>
  <c r="G1944" i="3"/>
  <c r="G1775" i="3"/>
  <c r="G1894" i="3"/>
  <c r="G1849" i="3"/>
  <c r="G284" i="3"/>
  <c r="G295" i="3"/>
  <c r="G329" i="3"/>
  <c r="G307" i="3"/>
  <c r="G389" i="3"/>
  <c r="G317" i="3"/>
  <c r="G466" i="3"/>
  <c r="G1807" i="3"/>
  <c r="G1852" i="3"/>
  <c r="G1933" i="3"/>
  <c r="G1995" i="3"/>
  <c r="G1777" i="3"/>
  <c r="G1956" i="3"/>
  <c r="G3115" i="3"/>
  <c r="G3114" i="3"/>
  <c r="G3113" i="3"/>
  <c r="G3112" i="3"/>
  <c r="G3111" i="3"/>
  <c r="G3110" i="3"/>
  <c r="G378" i="3"/>
  <c r="G475" i="3"/>
  <c r="G354" i="3"/>
  <c r="G1993" i="3"/>
  <c r="G1772" i="3"/>
  <c r="G1850" i="3"/>
  <c r="G1817" i="3"/>
  <c r="G1820" i="3"/>
  <c r="G1912" i="3"/>
  <c r="G351" i="3"/>
  <c r="G1715" i="3"/>
  <c r="G1636" i="3"/>
  <c r="G1707" i="3"/>
  <c r="G1702" i="3"/>
  <c r="G888" i="3"/>
  <c r="G901" i="3"/>
  <c r="G195" i="3"/>
  <c r="G627" i="3"/>
  <c r="G480" i="3"/>
  <c r="G1985" i="3"/>
  <c r="G1788" i="3"/>
  <c r="G1779" i="3"/>
  <c r="G1797" i="3"/>
  <c r="G1927" i="3"/>
  <c r="G1928" i="3"/>
  <c r="G2754" i="3"/>
  <c r="G2605" i="3"/>
  <c r="G2779" i="3"/>
  <c r="G2626" i="3"/>
  <c r="G2714" i="3"/>
  <c r="G2584" i="3"/>
  <c r="G208" i="3"/>
  <c r="G2996" i="3"/>
  <c r="G2990" i="3"/>
  <c r="G2943" i="3"/>
  <c r="G2986" i="3"/>
  <c r="G2948" i="3"/>
  <c r="G2975" i="3"/>
  <c r="G2380" i="3"/>
  <c r="G773" i="3"/>
  <c r="I76" i="9" s="1"/>
  <c r="G729" i="3"/>
  <c r="G675" i="3"/>
  <c r="G657" i="3"/>
  <c r="G742" i="3"/>
  <c r="G640" i="3"/>
  <c r="G1299" i="3"/>
  <c r="G465" i="3"/>
  <c r="G1873" i="3"/>
  <c r="G1890" i="3"/>
  <c r="G2045" i="3"/>
  <c r="G1967" i="3"/>
  <c r="G1805" i="3"/>
  <c r="G2005" i="3"/>
  <c r="G1979" i="3"/>
  <c r="G1803" i="3"/>
  <c r="G1781" i="3"/>
  <c r="G1783" i="3"/>
  <c r="G2049" i="3"/>
  <c r="G1802" i="3"/>
  <c r="G1465" i="3"/>
  <c r="G621" i="3"/>
  <c r="G1733" i="3"/>
  <c r="G1745" i="3"/>
  <c r="G1734" i="3"/>
  <c r="G1724" i="3"/>
  <c r="G694" i="3"/>
  <c r="G783" i="3"/>
  <c r="G638" i="3"/>
  <c r="G774" i="3"/>
  <c r="G685" i="3"/>
  <c r="G707" i="3"/>
  <c r="G249" i="3"/>
  <c r="G290" i="3"/>
  <c r="G1473" i="3"/>
  <c r="G190" i="3"/>
  <c r="G2153" i="3"/>
  <c r="G2152" i="3"/>
  <c r="G991" i="3"/>
  <c r="G620" i="3"/>
  <c r="G479" i="3"/>
  <c r="G512" i="3"/>
  <c r="G501" i="3"/>
  <c r="G1740" i="3"/>
  <c r="G1487" i="3"/>
  <c r="G1763" i="3"/>
  <c r="G1808" i="3"/>
  <c r="G1860" i="3"/>
  <c r="G1744" i="3"/>
  <c r="G845" i="3"/>
  <c r="G1430" i="3"/>
  <c r="G1759" i="3"/>
  <c r="G1836" i="3"/>
  <c r="G2019" i="3"/>
  <c r="G1751" i="3"/>
  <c r="G1475" i="3"/>
  <c r="G1748" i="3"/>
  <c r="G1819" i="3"/>
  <c r="G1816" i="3"/>
  <c r="G828" i="3"/>
  <c r="G2109" i="3"/>
  <c r="G1889" i="3"/>
  <c r="G2034" i="3"/>
  <c r="G1767" i="3"/>
  <c r="G1739" i="3"/>
  <c r="G873" i="3"/>
  <c r="G2139" i="3"/>
  <c r="G1799" i="3"/>
  <c r="G3109" i="3"/>
  <c r="G1801" i="3"/>
  <c r="G1762" i="3"/>
  <c r="G1741" i="3"/>
  <c r="G1796" i="3"/>
  <c r="G231" i="3"/>
  <c r="G1935" i="3"/>
  <c r="G744" i="3"/>
  <c r="G225" i="3"/>
  <c r="G2062" i="3"/>
  <c r="G650" i="3"/>
  <c r="G218" i="3"/>
  <c r="G1924" i="3"/>
  <c r="G663" i="3"/>
  <c r="G2421" i="3"/>
  <c r="G217" i="3"/>
  <c r="G1991" i="3"/>
  <c r="G749" i="3"/>
  <c r="G3108" i="3"/>
  <c r="G2464" i="3"/>
  <c r="G227" i="3"/>
  <c r="G2010" i="3"/>
  <c r="G747" i="3"/>
  <c r="G214" i="3"/>
  <c r="G2030" i="3"/>
  <c r="G782" i="3"/>
  <c r="G2719" i="3"/>
  <c r="G3107" i="3"/>
  <c r="G2781" i="3"/>
  <c r="G3106" i="3"/>
  <c r="G2746" i="3"/>
  <c r="G3105" i="3"/>
  <c r="G2768" i="3"/>
  <c r="G3104" i="3"/>
  <c r="G370" i="3"/>
  <c r="G2664" i="3"/>
  <c r="G3103" i="3"/>
  <c r="G2617" i="3"/>
  <c r="G3102" i="3"/>
  <c r="G687" i="3"/>
  <c r="G1313" i="3"/>
  <c r="G698" i="3"/>
  <c r="G402" i="3"/>
  <c r="G1287" i="3"/>
  <c r="G660" i="3"/>
  <c r="G250" i="3"/>
  <c r="G270" i="3"/>
  <c r="G669" i="3"/>
  <c r="G722" i="3"/>
  <c r="G439" i="3"/>
  <c r="G794" i="3"/>
  <c r="G760" i="3"/>
  <c r="G267" i="3"/>
  <c r="G3101" i="3"/>
  <c r="G337" i="3"/>
  <c r="G1534" i="3"/>
  <c r="G787" i="3"/>
  <c r="G1620" i="3"/>
  <c r="G780" i="3"/>
  <c r="G1653" i="3"/>
  <c r="G804" i="3"/>
  <c r="G674" i="3"/>
  <c r="G348" i="3"/>
  <c r="G810" i="3"/>
  <c r="G778" i="3"/>
  <c r="G579" i="3"/>
  <c r="G567" i="3"/>
  <c r="G553" i="3"/>
  <c r="G583" i="3"/>
  <c r="G570" i="3"/>
  <c r="G387" i="3"/>
  <c r="G703" i="3"/>
  <c r="G679" i="3"/>
  <c r="G700" i="3"/>
  <c r="G781" i="3"/>
  <c r="G702" i="3"/>
  <c r="G715" i="3"/>
  <c r="G97" i="9" s="1"/>
  <c r="G3100" i="3"/>
  <c r="G601" i="3"/>
  <c r="G678" i="3"/>
  <c r="G1908" i="3"/>
  <c r="G3099" i="3"/>
  <c r="G613" i="3"/>
  <c r="G714" i="3"/>
  <c r="G2035" i="3"/>
  <c r="G3098" i="3"/>
  <c r="G574" i="3"/>
  <c r="G656" i="3"/>
  <c r="G1792" i="3"/>
  <c r="G3097" i="3"/>
  <c r="G748" i="3"/>
  <c r="G1838" i="3"/>
  <c r="G3096" i="3"/>
  <c r="G602" i="3"/>
  <c r="G672" i="3"/>
  <c r="G1999" i="3"/>
  <c r="G3095" i="3"/>
  <c r="G673" i="3"/>
  <c r="G1970" i="3"/>
  <c r="G641" i="3"/>
  <c r="G789" i="3"/>
  <c r="G652" i="3"/>
  <c r="G691" i="3"/>
  <c r="G771" i="3"/>
  <c r="G643" i="3"/>
  <c r="G3094" i="3"/>
  <c r="G3093" i="3"/>
  <c r="G3092" i="3"/>
  <c r="G3091" i="3"/>
  <c r="G3090" i="3"/>
  <c r="G3089" i="3"/>
  <c r="G1558" i="3"/>
  <c r="G1531" i="3"/>
  <c r="G1529" i="3"/>
  <c r="G1915" i="3"/>
  <c r="G1922" i="3"/>
  <c r="G1861" i="3"/>
  <c r="G2003" i="3"/>
  <c r="G1964" i="3"/>
  <c r="G1837" i="3"/>
  <c r="G322" i="3"/>
  <c r="G263" i="3"/>
  <c r="G680" i="3"/>
  <c r="G3088" i="3"/>
  <c r="G649" i="3"/>
  <c r="G3087" i="3"/>
  <c r="G716" i="3"/>
  <c r="G609" i="3"/>
  <c r="G3086" i="3"/>
  <c r="G709" i="3"/>
  <c r="G3085" i="3"/>
  <c r="G857" i="3"/>
  <c r="G646" i="3"/>
  <c r="G3084" i="3"/>
  <c r="G862" i="3"/>
  <c r="G3083" i="3"/>
  <c r="G743" i="3"/>
  <c r="G3082" i="3"/>
  <c r="G874" i="3"/>
  <c r="G2146" i="3"/>
  <c r="G1811" i="3"/>
  <c r="G1975" i="3"/>
  <c r="G1833" i="3"/>
  <c r="G1203" i="3"/>
  <c r="G1978" i="3"/>
  <c r="G548" i="3"/>
  <c r="G1854" i="3"/>
  <c r="G1826" i="3"/>
  <c r="G1227" i="3"/>
  <c r="G1454" i="3"/>
  <c r="G1742" i="3"/>
  <c r="G1753" i="3"/>
  <c r="G1761" i="3"/>
  <c r="G1729" i="3"/>
  <c r="G2526" i="3"/>
  <c r="G2525" i="3"/>
  <c r="G2527" i="3"/>
  <c r="G2523" i="3"/>
  <c r="G1651" i="3"/>
  <c r="G266" i="3"/>
  <c r="G180" i="3"/>
  <c r="G14" i="3"/>
  <c r="G166" i="3"/>
  <c r="G258" i="3"/>
  <c r="G1097" i="3"/>
  <c r="G434" i="3"/>
  <c r="G176" i="3"/>
  <c r="G595" i="3"/>
  <c r="G2101" i="3"/>
  <c r="G463" i="3"/>
  <c r="G459" i="3"/>
  <c r="G484" i="3"/>
  <c r="G150" i="3"/>
  <c r="G52" i="3"/>
  <c r="G608" i="3"/>
  <c r="G255" i="3"/>
  <c r="G2234" i="3"/>
  <c r="G63" i="3"/>
  <c r="G113" i="3"/>
  <c r="G137" i="3"/>
  <c r="G203" i="3"/>
  <c r="G111" i="3"/>
  <c r="G393" i="3"/>
  <c r="G403" i="3"/>
  <c r="G312" i="3"/>
  <c r="G353" i="3"/>
  <c r="G384" i="3"/>
  <c r="G211" i="3"/>
  <c r="G357" i="3"/>
  <c r="G399" i="3"/>
  <c r="G151" i="3"/>
  <c r="G374" i="3"/>
  <c r="G383" i="3"/>
  <c r="G449" i="3"/>
  <c r="G323" i="3"/>
  <c r="G331" i="3"/>
  <c r="G116" i="3"/>
  <c r="G363" i="3"/>
  <c r="G104" i="3"/>
  <c r="G147" i="3"/>
  <c r="G117" i="3"/>
  <c r="G306" i="3"/>
  <c r="G303" i="3"/>
  <c r="G98" i="3"/>
  <c r="G196" i="3"/>
  <c r="G344" i="3"/>
  <c r="G144" i="3"/>
  <c r="G380" i="3"/>
  <c r="G359" i="3"/>
  <c r="G390" i="3"/>
  <c r="G313" i="3"/>
  <c r="G842" i="3"/>
  <c r="G326" i="3"/>
  <c r="G3081" i="3"/>
  <c r="G1085" i="3"/>
  <c r="G455" i="3"/>
  <c r="G844" i="3"/>
  <c r="G259" i="3"/>
  <c r="G401" i="3"/>
  <c r="G320" i="3"/>
  <c r="G516" i="3"/>
  <c r="G3080" i="3"/>
  <c r="G518" i="3"/>
  <c r="G442" i="3"/>
  <c r="G1277" i="3"/>
  <c r="G768" i="3"/>
  <c r="G285" i="3"/>
  <c r="G3079" i="3"/>
  <c r="G415" i="3"/>
  <c r="G717" i="3"/>
  <c r="G97" i="3"/>
  <c r="G36" i="3"/>
  <c r="G3078" i="3"/>
  <c r="G3077" i="3"/>
  <c r="G1351" i="3"/>
  <c r="G3076" i="3"/>
  <c r="G790" i="3"/>
  <c r="G3075" i="3"/>
  <c r="G1099" i="3"/>
  <c r="G1228" i="3"/>
  <c r="G3074" i="3"/>
  <c r="G824" i="3"/>
  <c r="G1563" i="3"/>
  <c r="G1632" i="3"/>
  <c r="G2081" i="3"/>
  <c r="G454" i="3"/>
  <c r="G294" i="3"/>
  <c r="G1505" i="3"/>
  <c r="G807" i="3"/>
  <c r="G1607" i="3"/>
  <c r="G578" i="3"/>
  <c r="G986" i="3"/>
  <c r="G1605" i="3"/>
  <c r="G1910" i="3"/>
  <c r="G593" i="3"/>
  <c r="G3073" i="3"/>
  <c r="G2111" i="3"/>
  <c r="G3072" i="3"/>
  <c r="G3071" i="3"/>
  <c r="G3070" i="3"/>
  <c r="G3069" i="3"/>
  <c r="G3068" i="3"/>
  <c r="G3067" i="3"/>
  <c r="G1652" i="3"/>
  <c r="G1654" i="3"/>
  <c r="G753" i="3"/>
  <c r="G1026" i="3"/>
  <c r="G852" i="3"/>
  <c r="G2110" i="3"/>
  <c r="G590" i="3"/>
  <c r="G1712" i="3"/>
  <c r="G974" i="3"/>
  <c r="G777" i="3"/>
  <c r="G951" i="3"/>
  <c r="G803" i="3"/>
  <c r="G297" i="3"/>
  <c r="G2106" i="3"/>
  <c r="G806" i="3"/>
  <c r="G264" i="3"/>
  <c r="G146" i="3"/>
  <c r="G368" i="3"/>
  <c r="G347" i="3"/>
  <c r="G391" i="3"/>
  <c r="G360" i="3"/>
  <c r="G478" i="3"/>
  <c r="I21" i="9" s="1"/>
  <c r="G3066" i="3"/>
  <c r="G3065" i="3"/>
  <c r="G3064" i="3"/>
  <c r="G3063" i="3"/>
  <c r="G3062" i="3"/>
  <c r="G3061" i="3"/>
  <c r="G3060" i="3"/>
  <c r="G110" i="3"/>
  <c r="G314" i="3"/>
  <c r="G182" i="3"/>
  <c r="G34" i="3"/>
  <c r="G32" i="3"/>
  <c r="G35" i="3"/>
  <c r="G30" i="3"/>
  <c r="G33" i="3"/>
  <c r="G31" i="3"/>
  <c r="G3059" i="3"/>
  <c r="G3058" i="3"/>
  <c r="G3057" i="3"/>
  <c r="G3056" i="3"/>
  <c r="G3055" i="3"/>
  <c r="G3054" i="3"/>
  <c r="G362" i="3"/>
  <c r="G388" i="3"/>
  <c r="G308" i="3"/>
  <c r="G221" i="3"/>
  <c r="G970" i="3"/>
  <c r="G181" i="3"/>
  <c r="G3053" i="3"/>
  <c r="G77" i="3"/>
  <c r="G737" i="3"/>
  <c r="G83" i="3"/>
  <c r="G183" i="3"/>
  <c r="G2166" i="3"/>
  <c r="G3052" i="3"/>
  <c r="G521" i="3"/>
  <c r="G704" i="3"/>
  <c r="G513" i="3"/>
  <c r="G606" i="3"/>
  <c r="G1182" i="3"/>
  <c r="G770" i="3"/>
  <c r="G572" i="3"/>
  <c r="G580" i="3"/>
  <c r="G123" i="3"/>
  <c r="G588" i="3"/>
  <c r="G474" i="3"/>
  <c r="G1067" i="3"/>
  <c r="G375" i="3"/>
  <c r="G966" i="3"/>
  <c r="G1522" i="3"/>
  <c r="G543" i="3"/>
  <c r="G515" i="3"/>
  <c r="G3051" i="3"/>
  <c r="G435" i="3"/>
  <c r="G100" i="3"/>
  <c r="G1163" i="3"/>
  <c r="G1435" i="3"/>
  <c r="G417" i="3"/>
  <c r="G170" i="3"/>
  <c r="G135" i="3"/>
  <c r="G3050" i="3"/>
  <c r="G230" i="3"/>
  <c r="G88" i="3"/>
  <c r="G3049" i="3"/>
  <c r="G274" i="3"/>
  <c r="G3048" i="3"/>
  <c r="G3047" i="3"/>
  <c r="G2222" i="3"/>
  <c r="G809" i="3"/>
  <c r="G460" i="3"/>
  <c r="G1202" i="3"/>
  <c r="G1104" i="3"/>
  <c r="G538" i="3"/>
  <c r="G3046" i="3"/>
  <c r="G186" i="3"/>
  <c r="G47" i="3"/>
  <c r="L2216" i="3"/>
  <c r="L2298" i="3"/>
  <c r="L2051" i="3"/>
  <c r="L1646" i="3"/>
  <c r="L2192" i="3"/>
  <c r="L2285" i="3"/>
  <c r="L2291" i="3"/>
  <c r="L2175" i="3"/>
  <c r="L2698" i="3"/>
  <c r="L1932" i="3"/>
  <c r="L2707" i="3"/>
  <c r="L1360" i="3"/>
  <c r="L2734" i="3"/>
  <c r="L1574" i="3"/>
  <c r="L2802" i="3"/>
  <c r="L3379" i="3"/>
  <c r="L140" i="3"/>
  <c r="L1516" i="3"/>
  <c r="L527" i="3"/>
  <c r="L198" i="3"/>
  <c r="L201" i="3"/>
  <c r="L3008" i="3"/>
  <c r="L948" i="3"/>
  <c r="L2989" i="3"/>
  <c r="L3378" i="3"/>
  <c r="L3377" i="3"/>
  <c r="L1954" i="3"/>
  <c r="L1368" i="3"/>
  <c r="L3014" i="3"/>
  <c r="L3376" i="3"/>
  <c r="L1191" i="3"/>
  <c r="L1556" i="3"/>
  <c r="L2980" i="3"/>
  <c r="L2981" i="3"/>
  <c r="L1961" i="3"/>
  <c r="L3004" i="3"/>
  <c r="L741" i="3"/>
  <c r="L983" i="3"/>
  <c r="L772" i="3"/>
  <c r="L758" i="3"/>
  <c r="L1050" i="3"/>
  <c r="L3013" i="3"/>
  <c r="L3016" i="3"/>
  <c r="L2972" i="3"/>
  <c r="L2985" i="3"/>
  <c r="L2974" i="3"/>
  <c r="L168" i="3"/>
  <c r="L837" i="3"/>
  <c r="L498" i="3"/>
  <c r="L37" i="3"/>
  <c r="L497" i="3"/>
  <c r="L1082" i="3"/>
  <c r="L164" i="3"/>
  <c r="L3375" i="3"/>
  <c r="L764" i="3"/>
  <c r="L226" i="3"/>
  <c r="L2713" i="3"/>
  <c r="L2810" i="3"/>
  <c r="L1233" i="3"/>
  <c r="L2659" i="3"/>
  <c r="L731" i="3"/>
  <c r="L746" i="3"/>
  <c r="L769" i="3"/>
  <c r="L173" i="3"/>
  <c r="L3019" i="3"/>
  <c r="L1642" i="3"/>
  <c r="L2822" i="3"/>
  <c r="L2971" i="3"/>
  <c r="L2979" i="3"/>
  <c r="L1047" i="3"/>
  <c r="L2970" i="3"/>
  <c r="L713" i="3"/>
  <c r="L1582" i="3"/>
  <c r="L976" i="3"/>
  <c r="L1678" i="3"/>
  <c r="L3012" i="3"/>
  <c r="L71" i="3"/>
  <c r="L81" i="3"/>
  <c r="L1055" i="3"/>
  <c r="L3374" i="3"/>
  <c r="L2126" i="3"/>
  <c r="L352" i="3"/>
  <c r="L2757" i="3"/>
  <c r="L2709" i="3"/>
  <c r="L3373" i="3"/>
  <c r="L2096" i="3"/>
  <c r="L316" i="3"/>
  <c r="L2077" i="3"/>
  <c r="L2965" i="3"/>
  <c r="L3003" i="3"/>
  <c r="L2999" i="3"/>
  <c r="L3011" i="3"/>
  <c r="L1117" i="3"/>
  <c r="L2978" i="3"/>
  <c r="L199" i="3"/>
  <c r="L3372" i="3"/>
  <c r="L1350" i="3"/>
  <c r="L458" i="3"/>
  <c r="L171" i="3"/>
  <c r="L175" i="3"/>
  <c r="L779" i="3"/>
  <c r="L2819" i="3"/>
  <c r="L3371" i="3"/>
  <c r="L2697" i="3"/>
  <c r="L2679" i="3"/>
  <c r="L2796" i="3"/>
  <c r="L2087" i="3"/>
  <c r="L1018" i="3"/>
  <c r="L2117" i="3"/>
  <c r="L1886" i="3"/>
  <c r="L327" i="3"/>
  <c r="L2765" i="3"/>
  <c r="L2763" i="3"/>
  <c r="L2795" i="3"/>
  <c r="L2723" i="3"/>
  <c r="L2816" i="3"/>
  <c r="L2794" i="3"/>
  <c r="L762" i="3"/>
  <c r="L2129" i="3"/>
  <c r="L732" i="3"/>
  <c r="L788" i="3"/>
  <c r="L197" i="3"/>
  <c r="L3370" i="3"/>
  <c r="L2797" i="3"/>
  <c r="L2818" i="3"/>
  <c r="L2730" i="3"/>
  <c r="L3015" i="3"/>
  <c r="L2356" i="3"/>
  <c r="L2067" i="3"/>
  <c r="L1598" i="3"/>
  <c r="L631" i="3"/>
  <c r="L2061" i="3"/>
  <c r="L174" i="3"/>
  <c r="L96" i="3"/>
  <c r="L157" i="3"/>
  <c r="L26" i="3"/>
  <c r="L628" i="3"/>
  <c r="L1919" i="3"/>
  <c r="L275" i="3"/>
  <c r="L1449" i="3"/>
  <c r="L1436" i="3"/>
  <c r="L134" i="3"/>
  <c r="L257" i="3"/>
  <c r="L119" i="3"/>
  <c r="L3369" i="3"/>
  <c r="L128" i="3"/>
  <c r="L1579" i="3"/>
  <c r="L909" i="3"/>
  <c r="L930" i="3"/>
  <c r="L1288" i="3"/>
  <c r="L581" i="3"/>
  <c r="L1549" i="3"/>
  <c r="L1692" i="3"/>
  <c r="L3368" i="3"/>
  <c r="L3367" i="3"/>
  <c r="L1601" i="3"/>
  <c r="L1272" i="3"/>
  <c r="L1634" i="3"/>
  <c r="L1545" i="3"/>
  <c r="L892" i="3"/>
  <c r="L1589" i="3"/>
  <c r="L965" i="3"/>
  <c r="L1409" i="3"/>
  <c r="L863" i="3"/>
  <c r="L556" i="3"/>
  <c r="L1190" i="3"/>
  <c r="L1068" i="3"/>
  <c r="L935" i="3"/>
  <c r="L3366" i="3"/>
  <c r="L1679" i="3"/>
  <c r="L1520" i="3"/>
  <c r="L706" i="3"/>
  <c r="L584" i="3"/>
  <c r="L447" i="3"/>
  <c r="L575" i="3"/>
  <c r="L1507" i="3"/>
  <c r="L1247" i="3"/>
  <c r="L921" i="3"/>
  <c r="L1643" i="3"/>
  <c r="L1273" i="3"/>
  <c r="L1255" i="3"/>
  <c r="L1540" i="3"/>
  <c r="L1326" i="3"/>
  <c r="L1327" i="3"/>
  <c r="L1251" i="3"/>
  <c r="L2130" i="3"/>
  <c r="L558" i="3"/>
  <c r="L1575" i="3"/>
  <c r="L875" i="3"/>
  <c r="L1309" i="3"/>
  <c r="L1119" i="3"/>
  <c r="L1217" i="3"/>
  <c r="L496" i="3"/>
  <c r="L831" i="3"/>
  <c r="L356" i="3"/>
  <c r="L529" i="3"/>
  <c r="L946" i="3"/>
  <c r="L2047" i="3"/>
  <c r="L821" i="3"/>
  <c r="L103" i="3"/>
  <c r="L569" i="3"/>
  <c r="L710" i="3"/>
  <c r="L800" i="3"/>
  <c r="L244" i="3"/>
  <c r="L726" i="3"/>
  <c r="L785" i="3"/>
  <c r="L1310" i="3"/>
  <c r="L1500" i="3"/>
  <c r="L486" i="3"/>
  <c r="L3365" i="3"/>
  <c r="L450" i="3"/>
  <c r="L1092" i="3"/>
  <c r="L2040" i="3"/>
  <c r="L1608" i="3"/>
  <c r="L3364" i="3"/>
  <c r="L963" i="3"/>
  <c r="L58" i="3"/>
  <c r="L3363" i="3"/>
  <c r="L610" i="3"/>
  <c r="L3362" i="3"/>
  <c r="L3361" i="3"/>
  <c r="L3360" i="3"/>
  <c r="L805" i="3"/>
  <c r="L3359" i="3"/>
  <c r="L112" i="3"/>
  <c r="L2201" i="3"/>
  <c r="L833" i="3"/>
  <c r="L2103" i="3"/>
  <c r="L3358" i="3"/>
  <c r="L3357" i="3"/>
  <c r="L1120" i="3"/>
  <c r="L1103" i="3"/>
  <c r="L392" i="3"/>
  <c r="L293" i="3"/>
  <c r="L1433" i="3"/>
  <c r="L3356" i="3"/>
  <c r="L1139" i="3"/>
  <c r="L1149" i="3"/>
  <c r="L818" i="3"/>
  <c r="L448" i="3"/>
  <c r="L1937" i="3"/>
  <c r="L3355" i="3"/>
  <c r="L51" i="3"/>
  <c r="L406" i="3"/>
  <c r="L3354" i="3"/>
  <c r="L956" i="3"/>
  <c r="L2072" i="3"/>
  <c r="L409" i="3"/>
  <c r="L3353" i="3"/>
  <c r="L952" i="3"/>
  <c r="L126" i="3"/>
  <c r="L242" i="3"/>
  <c r="L130" i="3"/>
  <c r="L114" i="3"/>
  <c r="L3352" i="3"/>
  <c r="L136" i="3"/>
  <c r="L2134" i="3"/>
  <c r="L90" i="3"/>
  <c r="L3351" i="3"/>
  <c r="L56" i="3"/>
  <c r="L470" i="3"/>
  <c r="L949" i="3"/>
  <c r="L1169" i="3"/>
  <c r="L1140" i="3"/>
  <c r="L985" i="3"/>
  <c r="L1132" i="3"/>
  <c r="L1137" i="3"/>
  <c r="L544" i="3"/>
  <c r="L884" i="3"/>
  <c r="L3350" i="3"/>
  <c r="L1638" i="3"/>
  <c r="L42" i="3"/>
  <c r="L559" i="3"/>
  <c r="L200" i="3"/>
  <c r="L506" i="3"/>
  <c r="L212" i="3"/>
  <c r="L812" i="3"/>
  <c r="L926" i="3"/>
  <c r="L138" i="3"/>
  <c r="L41" i="3"/>
  <c r="L798" i="3"/>
  <c r="L127" i="3"/>
  <c r="L234" i="3"/>
  <c r="L50" i="3"/>
  <c r="L3349" i="3"/>
  <c r="L420" i="3"/>
  <c r="L194" i="3"/>
  <c r="L571" i="3"/>
  <c r="L841" i="3"/>
  <c r="L1576" i="3"/>
  <c r="L1616" i="3"/>
  <c r="L44" i="3"/>
  <c r="L838" i="3"/>
  <c r="L712" i="3"/>
  <c r="L132" i="3"/>
  <c r="L1210" i="3"/>
  <c r="L223" i="3"/>
  <c r="L191" i="3"/>
  <c r="L438" i="3"/>
  <c r="L340" i="3"/>
  <c r="L1367" i="3"/>
  <c r="L1914" i="3"/>
  <c r="L3348" i="3"/>
  <c r="L1934" i="3"/>
  <c r="L61" i="3"/>
  <c r="L3347" i="3"/>
  <c r="L1498" i="3"/>
  <c r="L268" i="3"/>
  <c r="L2050" i="3"/>
  <c r="L233" i="3"/>
  <c r="L2009" i="3"/>
  <c r="L2131" i="3"/>
  <c r="L1610" i="3"/>
  <c r="L721" i="3"/>
  <c r="L149" i="3"/>
  <c r="L1657" i="3"/>
  <c r="L1406" i="3"/>
  <c r="L820" i="3"/>
  <c r="L795" i="3"/>
  <c r="L445" i="3"/>
  <c r="L882" i="3"/>
  <c r="L920" i="3"/>
  <c r="L464" i="3"/>
  <c r="L1453" i="3"/>
  <c r="L349" i="3"/>
  <c r="L733" i="3"/>
  <c r="L1650" i="3"/>
  <c r="L3346" i="3"/>
  <c r="L1106" i="3"/>
  <c r="L25" i="3"/>
  <c r="L469" i="3"/>
  <c r="L89" i="3"/>
  <c r="L1033" i="3"/>
  <c r="L29" i="3"/>
  <c r="L507" i="3"/>
  <c r="L184" i="3"/>
  <c r="L3345" i="3"/>
  <c r="L566" i="3"/>
  <c r="L395" i="3"/>
  <c r="L1369" i="3"/>
  <c r="L605" i="3"/>
  <c r="L1425" i="3"/>
  <c r="L1544" i="3"/>
  <c r="L589" i="3"/>
  <c r="L46" i="3"/>
  <c r="L3344" i="3"/>
  <c r="L1942" i="3"/>
  <c r="L120" i="3"/>
  <c r="L1564" i="3"/>
  <c r="L265" i="3"/>
  <c r="L453" i="3"/>
  <c r="L814" i="3"/>
  <c r="L209" i="3"/>
  <c r="L3343" i="3"/>
  <c r="L3342" i="3"/>
  <c r="L3341" i="3"/>
  <c r="L1058" i="3"/>
  <c r="L2042" i="3"/>
  <c r="L2645" i="3"/>
  <c r="L2778" i="3"/>
  <c r="L3340" i="3"/>
  <c r="L2787" i="3"/>
  <c r="L3339" i="3"/>
  <c r="L3338" i="3"/>
  <c r="L2639" i="3"/>
  <c r="L2762" i="3"/>
  <c r="L1027" i="3"/>
  <c r="L3337" i="3"/>
  <c r="L2764" i="3"/>
  <c r="L2780" i="3"/>
  <c r="L2804" i="3"/>
  <c r="L2806" i="3"/>
  <c r="L2675" i="3"/>
  <c r="L2800" i="3"/>
  <c r="L2809" i="3"/>
  <c r="L2708" i="3"/>
  <c r="L2807" i="3"/>
  <c r="L2811" i="3"/>
  <c r="L2665" i="3"/>
  <c r="L697" i="3"/>
  <c r="L766" i="3"/>
  <c r="L793" i="3"/>
  <c r="L309" i="3"/>
  <c r="L1071" i="3"/>
  <c r="L791" i="3"/>
  <c r="L829" i="3"/>
  <c r="L2307" i="3"/>
  <c r="L1929" i="3"/>
  <c r="L564" i="3"/>
  <c r="L2172" i="3"/>
  <c r="L499" i="3"/>
  <c r="L2378" i="3"/>
  <c r="L1863" i="3"/>
  <c r="L2208" i="3"/>
  <c r="L2089" i="3"/>
  <c r="L1513" i="3"/>
  <c r="L1752" i="3"/>
  <c r="L1687" i="3"/>
  <c r="L1883" i="3"/>
  <c r="L1024" i="3"/>
  <c r="L973" i="3"/>
  <c r="L3336" i="3"/>
  <c r="L519" i="3"/>
  <c r="L429" i="3"/>
  <c r="L1298" i="3"/>
  <c r="L3335" i="3"/>
  <c r="L1442" i="3"/>
  <c r="L407" i="3"/>
  <c r="L1965" i="3"/>
  <c r="L560" i="3"/>
  <c r="L2022" i="3"/>
  <c r="L586" i="3"/>
  <c r="L2685" i="3"/>
  <c r="L2689" i="3"/>
  <c r="L2744" i="3"/>
  <c r="L2808" i="3"/>
  <c r="L1988" i="3"/>
  <c r="L2785" i="3"/>
  <c r="L2756" i="3"/>
  <c r="L2775" i="3"/>
  <c r="L2716" i="3"/>
  <c r="L2668" i="3"/>
  <c r="L1684" i="3"/>
  <c r="L2758" i="3"/>
  <c r="L2684" i="3"/>
  <c r="L2670" i="3"/>
  <c r="L851" i="3"/>
  <c r="L2741" i="3"/>
  <c r="L2712" i="3"/>
  <c r="L2649" i="3"/>
  <c r="L2699" i="3"/>
  <c r="L2720" i="3"/>
  <c r="L2805" i="3"/>
  <c r="L2761" i="3"/>
  <c r="L2657" i="3"/>
  <c r="L2791" i="3"/>
  <c r="L2671" i="3"/>
  <c r="L2674" i="3"/>
  <c r="L2793" i="3"/>
  <c r="L2799" i="3"/>
  <c r="L2820" i="3"/>
  <c r="L3334" i="3"/>
  <c r="L451" i="3"/>
  <c r="L587" i="3"/>
  <c r="L2656" i="3"/>
  <c r="L2790" i="3"/>
  <c r="L2743" i="3"/>
  <c r="L2678" i="3"/>
  <c r="L2722" i="3"/>
  <c r="L2736" i="3"/>
  <c r="L2125" i="3"/>
  <c r="L2788" i="3"/>
  <c r="L2755" i="3"/>
  <c r="L1892" i="3"/>
  <c r="L1399" i="3"/>
  <c r="L2658" i="3"/>
  <c r="L711" i="3"/>
  <c r="L735" i="3"/>
  <c r="L2650" i="3"/>
  <c r="L1555" i="3"/>
  <c r="L2220" i="3"/>
  <c r="L2715" i="3"/>
  <c r="L2677" i="3"/>
  <c r="L2817" i="3"/>
  <c r="L2814" i="3"/>
  <c r="L2786" i="3"/>
  <c r="L2812" i="3"/>
  <c r="L2648" i="3"/>
  <c r="L2803" i="3"/>
  <c r="L2815" i="3"/>
  <c r="L2652" i="3"/>
  <c r="L2821" i="3"/>
  <c r="L2792" i="3"/>
  <c r="L755" i="3"/>
  <c r="L2245" i="3"/>
  <c r="L79" i="3"/>
  <c r="L2726" i="3"/>
  <c r="L2020" i="3"/>
  <c r="L2774" i="3"/>
  <c r="L321" i="3"/>
  <c r="L2080" i="3"/>
  <c r="L2753" i="3"/>
  <c r="L2801" i="3"/>
  <c r="L3021" i="3"/>
  <c r="L379" i="3"/>
  <c r="L492" i="3"/>
  <c r="L1374" i="3"/>
  <c r="L1996" i="3"/>
  <c r="L1953" i="3"/>
  <c r="L3333" i="3"/>
  <c r="L3332" i="3"/>
  <c r="L723" i="3"/>
  <c r="L846" i="3"/>
  <c r="L2280" i="3"/>
  <c r="L522" i="3"/>
  <c r="L1175" i="3"/>
  <c r="L2984" i="3"/>
  <c r="L3018" i="3"/>
  <c r="L3017" i="3"/>
  <c r="L2998" i="3"/>
  <c r="L1635" i="3"/>
  <c r="L118" i="3"/>
  <c r="L3006" i="3"/>
  <c r="L3331" i="3"/>
  <c r="L2798" i="3"/>
  <c r="L750" i="3"/>
  <c r="L54" i="3"/>
  <c r="L2007" i="3"/>
  <c r="L67" i="3"/>
  <c r="L72" i="3"/>
  <c r="L2419" i="3"/>
  <c r="L2443" i="3"/>
  <c r="L2121" i="3"/>
  <c r="L2442" i="3"/>
  <c r="L1557" i="3"/>
  <c r="L2069" i="3"/>
  <c r="L2113" i="3"/>
  <c r="L1573" i="3"/>
  <c r="L504" i="3"/>
  <c r="L2085" i="3"/>
  <c r="L1373" i="3"/>
  <c r="L740" i="3"/>
  <c r="L1600" i="3"/>
  <c r="L2977" i="3"/>
  <c r="L3330" i="3"/>
  <c r="L3020" i="3"/>
  <c r="L537" i="3"/>
  <c r="L816" i="3"/>
  <c r="L66" i="3"/>
  <c r="L2001" i="3"/>
  <c r="L462" i="3"/>
  <c r="L817" i="3"/>
  <c r="L74" i="3"/>
  <c r="L1920" i="3"/>
  <c r="L2065" i="3"/>
  <c r="L2084" i="3"/>
  <c r="L456" i="3"/>
  <c r="L3329" i="3"/>
  <c r="L292" i="3"/>
  <c r="L24" i="3"/>
  <c r="L23" i="3"/>
  <c r="L598" i="3"/>
  <c r="L1135" i="3"/>
  <c r="L2361" i="3"/>
  <c r="L1570" i="3"/>
  <c r="L811" i="3"/>
  <c r="L1552" i="3"/>
  <c r="L2108" i="3"/>
  <c r="L122" i="3"/>
  <c r="L2122" i="3"/>
  <c r="L64" i="3"/>
  <c r="L78" i="3"/>
  <c r="L75" i="3"/>
  <c r="L86" i="3"/>
  <c r="L158" i="3"/>
  <c r="L142" i="3"/>
  <c r="L69" i="3"/>
  <c r="L60" i="3"/>
  <c r="L70" i="3"/>
  <c r="L65" i="3"/>
  <c r="L2090" i="3"/>
  <c r="L2128" i="3"/>
  <c r="L1405" i="3"/>
  <c r="L2041" i="3"/>
  <c r="L3328" i="3"/>
  <c r="L1966" i="3"/>
  <c r="L2200" i="3"/>
  <c r="L1865" i="3"/>
  <c r="L1208" i="3"/>
  <c r="L1377" i="3"/>
  <c r="L3327" i="3"/>
  <c r="L563" i="3"/>
  <c r="L913" i="3"/>
  <c r="L1904" i="3"/>
  <c r="L1423" i="3"/>
  <c r="L2199" i="3"/>
  <c r="L1403" i="3"/>
  <c r="L1359" i="3"/>
  <c r="L1689" i="3"/>
  <c r="L1637" i="3"/>
  <c r="L355" i="3"/>
  <c r="L1548" i="3"/>
  <c r="L1543" i="3"/>
  <c r="L1401" i="3"/>
  <c r="L1390" i="3"/>
  <c r="L1412" i="3"/>
  <c r="L954" i="3"/>
  <c r="L1641" i="3"/>
  <c r="L1239" i="3"/>
  <c r="L210" i="3"/>
  <c r="L1275" i="3"/>
  <c r="L728" i="3"/>
  <c r="L2252" i="3"/>
  <c r="L550" i="3"/>
  <c r="L1398" i="3"/>
  <c r="L1696" i="3"/>
  <c r="L2276" i="3"/>
  <c r="L1241" i="3"/>
  <c r="L661" i="3"/>
  <c r="L1357" i="3"/>
  <c r="L1973" i="3"/>
  <c r="L1583" i="3"/>
  <c r="L1645" i="3"/>
  <c r="L1358" i="3"/>
  <c r="L1660" i="3"/>
  <c r="L243" i="3"/>
  <c r="L565" i="3"/>
  <c r="L101" i="3"/>
  <c r="L600" i="3"/>
  <c r="L80" i="3"/>
  <c r="L220" i="3"/>
  <c r="L27" i="3"/>
  <c r="L228" i="3"/>
  <c r="L500" i="3"/>
  <c r="L487" i="3"/>
  <c r="L1075" i="3"/>
  <c r="L129" i="3"/>
  <c r="L109" i="3"/>
  <c r="L562" i="3"/>
  <c r="L76" i="3"/>
  <c r="L85" i="3"/>
  <c r="L22" i="3"/>
  <c r="L222" i="3"/>
  <c r="L115" i="3"/>
  <c r="L57" i="3"/>
  <c r="L143" i="3"/>
  <c r="L48" i="3"/>
  <c r="L99" i="3"/>
  <c r="L62" i="3"/>
  <c r="L40" i="3"/>
  <c r="L49" i="3"/>
  <c r="L59" i="3"/>
  <c r="L73" i="3"/>
  <c r="L2025" i="3"/>
  <c r="L1976" i="3"/>
  <c r="L1100" i="3"/>
  <c r="L2092" i="3"/>
  <c r="L2278" i="3"/>
  <c r="L1528" i="3"/>
  <c r="L425" i="3"/>
  <c r="L1279" i="3"/>
  <c r="L437" i="3"/>
  <c r="L238" i="3"/>
  <c r="L1321" i="3"/>
  <c r="L915" i="3"/>
  <c r="L1668" i="3"/>
  <c r="L1567" i="3"/>
  <c r="L1667" i="3"/>
  <c r="L813" i="3"/>
  <c r="L2262" i="3"/>
  <c r="L911" i="3"/>
  <c r="L1907" i="3"/>
  <c r="L148" i="3"/>
  <c r="L279" i="3"/>
  <c r="L254" i="3"/>
  <c r="L477" i="3"/>
  <c r="L288" i="3"/>
  <c r="L835" i="3"/>
  <c r="L850" i="3"/>
  <c r="L283" i="3"/>
  <c r="L1248" i="3"/>
  <c r="L301" i="3"/>
  <c r="L872" i="3"/>
  <c r="L708" i="3"/>
  <c r="L160" i="3"/>
  <c r="L21" i="3"/>
  <c r="L2098" i="3"/>
  <c r="L410" i="3"/>
  <c r="L84" i="3"/>
  <c r="L405" i="3"/>
  <c r="L169" i="3"/>
  <c r="L256" i="3"/>
  <c r="L2029" i="3"/>
  <c r="L883" i="3"/>
  <c r="L2181" i="3"/>
  <c r="L1532" i="3"/>
  <c r="L1148" i="3"/>
  <c r="L1249" i="3"/>
  <c r="L2164" i="3"/>
  <c r="L2246" i="3"/>
  <c r="L1421" i="3"/>
  <c r="L1261" i="3"/>
  <c r="L1382" i="3"/>
  <c r="L1623" i="3"/>
  <c r="L931" i="3"/>
  <c r="L426" i="3"/>
  <c r="L1450" i="3"/>
  <c r="L1361" i="3"/>
  <c r="L1428" i="3"/>
  <c r="L916" i="3"/>
  <c r="L1376" i="3"/>
  <c r="L1633" i="3"/>
  <c r="L3326" i="3"/>
  <c r="L1596" i="3"/>
  <c r="L1524" i="3"/>
  <c r="L1609" i="3"/>
  <c r="L1511" i="3"/>
  <c r="L1006" i="3"/>
  <c r="L2026" i="3"/>
  <c r="L1683" i="3"/>
  <c r="L1666" i="3"/>
  <c r="L1445" i="3"/>
  <c r="L2214" i="3"/>
  <c r="L699" i="3"/>
  <c r="L2120" i="3"/>
  <c r="L1566" i="3"/>
  <c r="L1628" i="3"/>
  <c r="L2027" i="3"/>
  <c r="L597" i="3"/>
  <c r="L1655" i="3"/>
  <c r="L3325" i="3"/>
  <c r="L3324" i="3"/>
  <c r="L2082" i="3"/>
  <c r="L2189" i="3"/>
  <c r="L1902" i="3"/>
  <c r="L2456" i="3"/>
  <c r="L616" i="3"/>
  <c r="L172" i="3"/>
  <c r="L902" i="3"/>
  <c r="L1901" i="3"/>
  <c r="L736" i="3"/>
  <c r="L3323" i="3"/>
  <c r="L1179" i="3"/>
  <c r="L1363" i="3"/>
  <c r="L1290" i="3"/>
  <c r="L1447" i="3"/>
  <c r="L676" i="3"/>
  <c r="L881" i="3"/>
  <c r="L1461" i="3"/>
  <c r="L1509" i="3"/>
  <c r="L1565" i="3"/>
  <c r="L1304" i="3"/>
  <c r="L1571" i="3"/>
  <c r="L1356" i="3"/>
  <c r="L1225" i="3"/>
  <c r="L535" i="3"/>
  <c r="L1393" i="3"/>
  <c r="L1626" i="3"/>
  <c r="L1541" i="3"/>
  <c r="L585" i="3"/>
  <c r="L278" i="3"/>
  <c r="L546" i="3"/>
  <c r="L1508" i="3"/>
  <c r="L1618" i="3"/>
  <c r="L1271" i="3"/>
  <c r="L1898" i="3"/>
  <c r="L552" i="3"/>
  <c r="L555" i="3"/>
  <c r="L856" i="3"/>
  <c r="L893" i="3"/>
  <c r="L2430" i="3"/>
  <c r="L1252" i="3"/>
  <c r="L2016" i="3"/>
  <c r="L2136" i="3"/>
  <c r="L839" i="3"/>
  <c r="L2342" i="3"/>
  <c r="L2241" i="3"/>
  <c r="L2209" i="3"/>
  <c r="L1518" i="3"/>
  <c r="L2309" i="3"/>
  <c r="L1977" i="3"/>
  <c r="L2490" i="3"/>
  <c r="L1619" i="3"/>
  <c r="L1535" i="3"/>
  <c r="L2286" i="3"/>
  <c r="L2237" i="3"/>
  <c r="L1603" i="3"/>
  <c r="L1672" i="3"/>
  <c r="L1510" i="3"/>
  <c r="L2789" i="3"/>
  <c r="L2466" i="3"/>
  <c r="L1512" i="3"/>
  <c r="L1597" i="3"/>
  <c r="L2427" i="3"/>
  <c r="L1599" i="3"/>
  <c r="L2006" i="3"/>
  <c r="L2014" i="3"/>
  <c r="L1503" i="3"/>
  <c r="L1630" i="3"/>
  <c r="L2091" i="3"/>
  <c r="L2033" i="3"/>
  <c r="L1629" i="3"/>
  <c r="L1429" i="3"/>
  <c r="L1688" i="3"/>
  <c r="L934" i="3"/>
  <c r="L1392" i="3"/>
  <c r="L1538" i="3"/>
  <c r="L1415" i="3"/>
  <c r="L2457" i="3"/>
  <c r="L2458" i="3"/>
  <c r="L1875" i="3"/>
  <c r="L177" i="3"/>
  <c r="L2409" i="3"/>
  <c r="L2444" i="3"/>
  <c r="L53" i="3"/>
  <c r="L2107" i="3"/>
  <c r="L2429" i="3"/>
  <c r="L1404" i="3"/>
  <c r="L2076" i="3"/>
  <c r="L922" i="3"/>
  <c r="L491" i="3"/>
  <c r="L457" i="3"/>
  <c r="L1946" i="3"/>
  <c r="L1286" i="3"/>
  <c r="L305" i="3"/>
  <c r="L3322" i="3"/>
  <c r="L481" i="3"/>
  <c r="L940" i="3"/>
  <c r="L1328" i="3"/>
  <c r="L868" i="3"/>
  <c r="L647" i="3"/>
  <c r="L1343" i="3"/>
  <c r="L910" i="3"/>
  <c r="L404" i="3"/>
  <c r="L1727" i="3"/>
  <c r="L2813" i="3"/>
  <c r="L2145" i="3"/>
  <c r="L961" i="3"/>
  <c r="L2083" i="3"/>
  <c r="L1888" i="3"/>
  <c r="L2478" i="3"/>
  <c r="L2093" i="3"/>
  <c r="L1658" i="3"/>
  <c r="L1497" i="3"/>
  <c r="L1262" i="3"/>
  <c r="L1694" i="3"/>
  <c r="L2119" i="3"/>
  <c r="L3321" i="3"/>
  <c r="L2100" i="3"/>
  <c r="L2066" i="3"/>
  <c r="L611" i="3"/>
  <c r="L1690" i="3"/>
  <c r="L1612" i="3"/>
  <c r="L1260" i="3"/>
  <c r="L1581" i="3"/>
  <c r="L1291" i="3"/>
  <c r="L2217" i="3"/>
  <c r="L540" i="3"/>
  <c r="L933" i="3"/>
  <c r="L430" i="3"/>
  <c r="L1388" i="3"/>
  <c r="L1866" i="3"/>
  <c r="L614" i="3"/>
  <c r="L1656" i="3"/>
  <c r="L1400" i="3"/>
  <c r="L509" i="3"/>
  <c r="L1517" i="3"/>
  <c r="L1352" i="3"/>
  <c r="L1396" i="3"/>
  <c r="L408" i="3"/>
  <c r="L1086" i="3"/>
  <c r="L1855" i="3"/>
  <c r="L1422" i="3"/>
  <c r="L1419" i="3"/>
  <c r="L2179" i="3"/>
  <c r="L2349" i="3"/>
  <c r="L2024" i="3"/>
  <c r="L1880" i="3"/>
  <c r="L1957" i="3"/>
  <c r="L2408" i="3"/>
  <c r="L2044" i="3"/>
  <c r="L2031" i="3"/>
  <c r="L2073" i="3"/>
  <c r="L942" i="3"/>
  <c r="L534" i="3"/>
  <c r="L246" i="3"/>
  <c r="L207" i="3"/>
  <c r="L3320" i="3"/>
  <c r="L245" i="3"/>
  <c r="L483" i="3"/>
  <c r="L2088" i="3"/>
  <c r="L554" i="3"/>
  <c r="L2184" i="3"/>
  <c r="L345" i="3"/>
  <c r="L3319" i="3"/>
  <c r="L819" i="3"/>
  <c r="L858" i="3"/>
  <c r="L603" i="3"/>
  <c r="L545" i="3"/>
  <c r="L488" i="3"/>
  <c r="L68" i="3"/>
  <c r="L276" i="3"/>
  <c r="L282" i="3"/>
  <c r="L241" i="3"/>
  <c r="L416" i="3"/>
  <c r="L413" i="3"/>
  <c r="L94" i="3"/>
  <c r="L277" i="3"/>
  <c r="L271" i="3"/>
  <c r="L421" i="3"/>
  <c r="L834" i="3"/>
  <c r="L1906" i="3"/>
  <c r="L1464" i="3"/>
  <c r="L1569" i="3"/>
  <c r="L1971" i="3"/>
  <c r="L1862" i="3"/>
  <c r="L1896" i="3"/>
  <c r="L511" i="3"/>
  <c r="L2097" i="3"/>
  <c r="L1414" i="3"/>
  <c r="L1418" i="3"/>
  <c r="L432" i="3"/>
  <c r="L310" i="3"/>
  <c r="L1307" i="3"/>
  <c r="L1987" i="3"/>
  <c r="L2074" i="3"/>
  <c r="L2132" i="3"/>
  <c r="L1389" i="3"/>
  <c r="L1982" i="3"/>
  <c r="L2043" i="3"/>
  <c r="L1230" i="3"/>
  <c r="L1647" i="3"/>
  <c r="L705" i="3"/>
  <c r="L476" i="3"/>
  <c r="L848" i="3"/>
  <c r="L724" i="3"/>
  <c r="L1257" i="3"/>
  <c r="L2182" i="3"/>
  <c r="L1155" i="3"/>
  <c r="L1547" i="3"/>
  <c r="L1243" i="3"/>
  <c r="L914" i="3"/>
  <c r="L923" i="3"/>
  <c r="L1716" i="3"/>
  <c r="L1303" i="3"/>
  <c r="L2168" i="3"/>
  <c r="L1384" i="3"/>
  <c r="L2263" i="3"/>
  <c r="L2355" i="3"/>
  <c r="L2264" i="3"/>
  <c r="L1276" i="3"/>
  <c r="L1123" i="3"/>
  <c r="L1344" i="3"/>
  <c r="L950" i="3"/>
  <c r="L1446" i="3"/>
  <c r="L802" i="3"/>
  <c r="L1334" i="3"/>
  <c r="L1319" i="3"/>
  <c r="L1289" i="3"/>
  <c r="L1306" i="3"/>
  <c r="L440" i="3"/>
  <c r="L1316" i="3"/>
  <c r="L1330" i="3"/>
  <c r="L1379" i="3"/>
  <c r="L1335" i="3"/>
  <c r="L528" i="3"/>
  <c r="L371" i="3"/>
  <c r="L895" i="3"/>
  <c r="L1499" i="3"/>
  <c r="L1550" i="3"/>
  <c r="L1501" i="3"/>
  <c r="L637" i="3"/>
  <c r="L557" i="3"/>
  <c r="L1324" i="3"/>
  <c r="L878" i="3"/>
  <c r="L1166" i="3"/>
  <c r="L524" i="3"/>
  <c r="L701" i="3"/>
  <c r="L3318" i="3"/>
  <c r="L3317" i="3"/>
  <c r="L411" i="3"/>
  <c r="L634" i="3"/>
  <c r="L3316" i="3"/>
  <c r="L1680" i="3"/>
  <c r="L3315" i="3"/>
  <c r="L887" i="3"/>
  <c r="L2326" i="3"/>
  <c r="L1588" i="3"/>
  <c r="L2058" i="3"/>
  <c r="L325" i="3"/>
  <c r="L859" i="3"/>
  <c r="L1270" i="3"/>
  <c r="L1383" i="3"/>
  <c r="L1320" i="3"/>
  <c r="L1161" i="3"/>
  <c r="L924" i="3"/>
  <c r="L1867" i="3"/>
  <c r="L1525" i="3"/>
  <c r="L1878" i="3"/>
  <c r="L977" i="3"/>
  <c r="L1160" i="3"/>
  <c r="L1317" i="3"/>
  <c r="L2204" i="3"/>
  <c r="L1458" i="3"/>
  <c r="L624" i="3"/>
  <c r="L1527" i="3"/>
  <c r="L752" i="3"/>
  <c r="L1671" i="3"/>
  <c r="L1639" i="3"/>
  <c r="L1537" i="3"/>
  <c r="L1240" i="3"/>
  <c r="L1353" i="3"/>
  <c r="L2194" i="3"/>
  <c r="L1604" i="3"/>
  <c r="L2187" i="3"/>
  <c r="L2198" i="3"/>
  <c r="L1342" i="3"/>
  <c r="L2364" i="3"/>
  <c r="L3314" i="3"/>
  <c r="L2224" i="3"/>
  <c r="L2261" i="3"/>
  <c r="L2157" i="3"/>
  <c r="L1325" i="3"/>
  <c r="L1355" i="3"/>
  <c r="L1331" i="3"/>
  <c r="L1955" i="3"/>
  <c r="L1387" i="3"/>
  <c r="L618" i="3"/>
  <c r="L1659" i="3"/>
  <c r="L864" i="3"/>
  <c r="L2265" i="3"/>
  <c r="L1504" i="3"/>
  <c r="L1265" i="3"/>
  <c r="L2013" i="3"/>
  <c r="L1375" i="3"/>
  <c r="L1521" i="3"/>
  <c r="L1649" i="3"/>
  <c r="L3313" i="3"/>
  <c r="L1281" i="3"/>
  <c r="L1462" i="3"/>
  <c r="L1452" i="3"/>
  <c r="L1625" i="3"/>
  <c r="L1614" i="3"/>
  <c r="L929" i="3"/>
  <c r="L2197" i="3"/>
  <c r="L1323" i="3"/>
  <c r="L936" i="3"/>
  <c r="L938" i="3"/>
  <c r="L1451" i="3"/>
  <c r="L1282" i="3"/>
  <c r="L1254" i="3"/>
  <c r="L2052" i="3"/>
  <c r="L630" i="3"/>
  <c r="L489" i="3"/>
  <c r="L635" i="3"/>
  <c r="L832" i="3"/>
  <c r="L925" i="3"/>
  <c r="L957" i="3"/>
  <c r="L526" i="3"/>
  <c r="L502" i="3"/>
  <c r="L427" i="3"/>
  <c r="L1930" i="3"/>
  <c r="L2104" i="3"/>
  <c r="L1443" i="3"/>
  <c r="L2075" i="3"/>
  <c r="L1984" i="3"/>
  <c r="L2018" i="3"/>
  <c r="L2036" i="3"/>
  <c r="L1416" i="3"/>
  <c r="L2078" i="3"/>
  <c r="L1911" i="3"/>
  <c r="L1627" i="3"/>
  <c r="L1577" i="3"/>
  <c r="L941" i="3"/>
  <c r="L1278" i="3"/>
  <c r="L1731" i="3"/>
  <c r="L1730" i="3"/>
  <c r="L1952" i="3"/>
  <c r="L2297" i="3"/>
  <c r="L1876" i="3"/>
  <c r="L1417" i="3"/>
  <c r="L1897" i="3"/>
  <c r="L1142" i="3"/>
  <c r="L2071" i="3"/>
  <c r="L1611" i="3"/>
  <c r="L1585" i="3"/>
  <c r="L1479" i="3"/>
  <c r="L471" i="3"/>
  <c r="L604" i="3"/>
  <c r="L2114" i="3"/>
  <c r="L252" i="3"/>
  <c r="L436" i="3"/>
  <c r="L1444" i="3"/>
  <c r="L1997" i="3"/>
  <c r="L542" i="3"/>
  <c r="L490" i="3"/>
  <c r="L530" i="3"/>
  <c r="L424" i="3"/>
  <c r="L342" i="3"/>
  <c r="L1385" i="3"/>
  <c r="L573" i="3"/>
  <c r="L619" i="3"/>
  <c r="L494" i="3"/>
  <c r="L539" i="3"/>
  <c r="L533" i="3"/>
  <c r="L485" i="3"/>
  <c r="L156" i="3"/>
  <c r="L3312" i="3"/>
  <c r="L1859" i="3"/>
  <c r="L1044" i="3"/>
  <c r="L1587" i="3"/>
  <c r="L1267" i="3"/>
  <c r="L1264" i="3"/>
  <c r="L1237" i="3"/>
  <c r="L908" i="3"/>
  <c r="L1314" i="3"/>
  <c r="L1294" i="3"/>
  <c r="L1424" i="3"/>
  <c r="L2112" i="3"/>
  <c r="L1347" i="3"/>
  <c r="L939" i="3"/>
  <c r="L161" i="3"/>
  <c r="L1386" i="3"/>
  <c r="L972" i="3"/>
  <c r="L1302" i="3"/>
  <c r="L905" i="3"/>
  <c r="L1592" i="3"/>
  <c r="L1305" i="3"/>
  <c r="L1315" i="3"/>
  <c r="L1300" i="3"/>
  <c r="L912" i="3"/>
  <c r="L1441" i="3"/>
  <c r="L1553" i="3"/>
  <c r="L1339" i="3"/>
  <c r="L248" i="3"/>
  <c r="L1250" i="3"/>
  <c r="L1681" i="3"/>
  <c r="L692" i="3"/>
  <c r="L1594" i="3"/>
  <c r="L1677" i="3"/>
  <c r="L1318" i="3"/>
  <c r="L840" i="3"/>
  <c r="L1296" i="3"/>
  <c r="L1308" i="3"/>
  <c r="L495" i="3"/>
  <c r="L897" i="3"/>
  <c r="L629" i="3"/>
  <c r="L1337" i="3"/>
  <c r="L1572" i="3"/>
  <c r="L1463" i="3"/>
  <c r="L1640" i="3"/>
  <c r="L232" i="3"/>
  <c r="L1732" i="3"/>
  <c r="L505" i="3"/>
  <c r="L591" i="3"/>
  <c r="L2023" i="3"/>
  <c r="L1899" i="3"/>
  <c r="L866" i="3"/>
  <c r="L549" i="3"/>
  <c r="L1002" i="3"/>
  <c r="L890" i="3"/>
  <c r="L632" i="3"/>
  <c r="L1280" i="3"/>
  <c r="L468" i="3"/>
  <c r="L599" i="3"/>
  <c r="L1076" i="3"/>
  <c r="L443" i="3"/>
  <c r="L919" i="3"/>
  <c r="L1274" i="3"/>
  <c r="L981" i="3"/>
  <c r="L1167" i="3"/>
  <c r="L1269" i="3"/>
  <c r="L1332" i="3"/>
  <c r="L1268" i="3"/>
  <c r="L473" i="3"/>
  <c r="L428" i="3"/>
  <c r="L1371" i="3"/>
  <c r="L633" i="3"/>
  <c r="L576" i="3"/>
  <c r="L1333" i="3"/>
  <c r="L1921" i="3"/>
  <c r="L1559" i="3"/>
  <c r="L1285" i="3"/>
  <c r="L1338" i="3"/>
  <c r="L861" i="3"/>
  <c r="L907" i="3"/>
  <c r="L1615" i="3"/>
  <c r="L871" i="3"/>
  <c r="L877" i="3"/>
  <c r="L876" i="3"/>
  <c r="L1329" i="3"/>
  <c r="L1591" i="3"/>
  <c r="L1959" i="3"/>
  <c r="L3311" i="3"/>
  <c r="L2086" i="3"/>
  <c r="L1682" i="3"/>
  <c r="L1380" i="3"/>
  <c r="L1173" i="3"/>
  <c r="L1662" i="3"/>
  <c r="L1939" i="3"/>
  <c r="L541" i="3"/>
  <c r="L2290" i="3"/>
  <c r="L2028" i="3"/>
  <c r="L1284" i="3"/>
  <c r="L594" i="3"/>
  <c r="L1459" i="3"/>
  <c r="L1366" i="3"/>
  <c r="L1595" i="3"/>
  <c r="L880" i="3"/>
  <c r="L1893" i="3"/>
  <c r="L3310" i="3"/>
  <c r="L2054" i="3"/>
  <c r="L1407" i="3"/>
  <c r="L2446" i="3"/>
  <c r="L2037" i="3"/>
  <c r="L1947" i="3"/>
  <c r="L2070" i="3"/>
  <c r="L1584" i="3"/>
  <c r="L2012" i="3"/>
  <c r="L1951" i="3"/>
  <c r="L2116" i="3"/>
  <c r="L2316" i="3"/>
  <c r="L2260" i="3"/>
  <c r="L431" i="3"/>
  <c r="L1322" i="3"/>
  <c r="L514" i="3"/>
  <c r="L2095" i="3"/>
  <c r="L1292" i="3"/>
  <c r="L1440" i="3"/>
  <c r="L1395" i="3"/>
  <c r="L253" i="3"/>
  <c r="L3309" i="3"/>
  <c r="L1631" i="3"/>
  <c r="L1256" i="3"/>
  <c r="L1502" i="3"/>
  <c r="L55" i="3"/>
  <c r="L1874" i="3"/>
  <c r="L1293" i="3"/>
  <c r="L1669" i="3"/>
  <c r="L1686" i="3"/>
  <c r="L2225" i="3"/>
  <c r="L1297" i="3"/>
  <c r="L1561" i="3"/>
  <c r="L1670" i="3"/>
  <c r="L775" i="3"/>
  <c r="L1895" i="3"/>
  <c r="L860" i="3"/>
  <c r="L1560" i="3"/>
  <c r="L1519" i="3"/>
  <c r="L493" i="3"/>
  <c r="L510" i="3"/>
  <c r="L682" i="3"/>
  <c r="L1691" i="3"/>
  <c r="L520" i="3"/>
  <c r="L796" i="3"/>
  <c r="L1128" i="3"/>
  <c r="L1022" i="3"/>
  <c r="L1246" i="3"/>
  <c r="L1245" i="3"/>
  <c r="L532" i="3"/>
  <c r="L1035" i="3"/>
  <c r="L482" i="3"/>
  <c r="L2420" i="3"/>
  <c r="L1506" i="3"/>
  <c r="L1578" i="3"/>
  <c r="L1624" i="3"/>
  <c r="L1758" i="3"/>
  <c r="L2333" i="3"/>
  <c r="L1720" i="3"/>
  <c r="L1410" i="3"/>
  <c r="L1737" i="3"/>
  <c r="L1983" i="3"/>
  <c r="L2079" i="3"/>
  <c r="L1110" i="3"/>
  <c r="L1144" i="3"/>
  <c r="L1031" i="3"/>
  <c r="L1378" i="3"/>
  <c r="L1346" i="3"/>
  <c r="L336" i="3"/>
  <c r="L1903" i="3"/>
  <c r="L467" i="3"/>
  <c r="L2099" i="3"/>
  <c r="L1259" i="3"/>
  <c r="L2124" i="3"/>
  <c r="L1674" i="3"/>
  <c r="L1695" i="3"/>
  <c r="L891" i="3"/>
  <c r="L843" i="3"/>
  <c r="L823" i="3"/>
  <c r="L1336" i="3"/>
  <c r="L928" i="3"/>
  <c r="L1283" i="3"/>
  <c r="L2068" i="3"/>
  <c r="L932" i="3"/>
  <c r="L1586" i="3"/>
  <c r="L2242" i="3"/>
  <c r="L1244" i="3"/>
  <c r="L1238" i="3"/>
  <c r="L2345" i="3"/>
  <c r="L2428" i="3"/>
  <c r="L799" i="3"/>
  <c r="L508" i="3"/>
  <c r="L1568" i="3"/>
  <c r="L1372" i="3"/>
  <c r="L1590" i="3"/>
  <c r="L870" i="3"/>
  <c r="L1523" i="3"/>
  <c r="L1397" i="3"/>
  <c r="L1871" i="3"/>
  <c r="L1364" i="3"/>
  <c r="L1420" i="3"/>
  <c r="L1992" i="3"/>
  <c r="L1032" i="3"/>
  <c r="L1341" i="3"/>
  <c r="L1365" i="3"/>
  <c r="L2413" i="3"/>
  <c r="L1448" i="3"/>
  <c r="L815" i="3"/>
  <c r="L1301" i="3"/>
  <c r="L1354" i="3"/>
  <c r="L1515" i="3"/>
  <c r="L1242" i="3"/>
  <c r="L623" i="3"/>
  <c r="L1673" i="3"/>
  <c r="L433" i="3"/>
  <c r="L121" i="3"/>
  <c r="L718" i="3"/>
  <c r="L1391" i="3"/>
  <c r="L1437" i="3"/>
  <c r="L523" i="3"/>
  <c r="L102" i="3"/>
  <c r="L1362" i="3"/>
  <c r="L927" i="3"/>
  <c r="L1311" i="3"/>
  <c r="L898" i="3"/>
  <c r="L2221" i="3"/>
  <c r="L1340" i="3"/>
  <c r="L1112" i="3"/>
  <c r="L1263" i="3"/>
  <c r="L1562" i="3"/>
  <c r="L1258" i="3"/>
  <c r="L1943" i="3"/>
  <c r="L756" i="3"/>
  <c r="L739" i="3"/>
  <c r="L827" i="3"/>
  <c r="L822" i="3"/>
  <c r="L867" i="3"/>
  <c r="L695" i="3"/>
  <c r="L734" i="3"/>
  <c r="L885" i="3"/>
  <c r="L1426" i="3"/>
  <c r="L1408" i="3"/>
  <c r="L896" i="3"/>
  <c r="L825" i="3"/>
  <c r="L1370" i="3"/>
  <c r="L1381" i="3"/>
  <c r="L900" i="3"/>
  <c r="L472" i="3"/>
  <c r="L1460" i="3"/>
  <c r="L1295" i="3"/>
  <c r="L2102" i="3"/>
  <c r="L1857" i="3"/>
  <c r="L1266" i="3"/>
  <c r="L1685" i="3"/>
  <c r="L1546" i="3"/>
  <c r="L1960" i="3"/>
  <c r="L894" i="3"/>
  <c r="L3308" i="3"/>
  <c r="L1253" i="3"/>
  <c r="L626" i="3"/>
  <c r="L2115" i="3"/>
  <c r="L3307" i="3"/>
  <c r="L1011" i="3"/>
  <c r="L1438" i="3"/>
  <c r="L1580" i="3"/>
  <c r="L1411" i="3"/>
  <c r="L655" i="3"/>
  <c r="L1606" i="3"/>
  <c r="L1617" i="3"/>
  <c r="L1539" i="3"/>
  <c r="L531" i="3"/>
  <c r="L1526" i="3"/>
  <c r="L1613" i="3"/>
  <c r="L1593" i="3"/>
  <c r="L886" i="3"/>
  <c r="L1533" i="3"/>
  <c r="L1551" i="3"/>
  <c r="L2105" i="3"/>
  <c r="L1348" i="3"/>
  <c r="L617" i="3"/>
  <c r="L1514" i="3"/>
  <c r="L3306" i="3"/>
  <c r="L1394" i="3"/>
  <c r="L2877" i="3"/>
  <c r="L953" i="3"/>
  <c r="L3305" i="3"/>
  <c r="L3040" i="3"/>
  <c r="L3045" i="3"/>
  <c r="L3039" i="3"/>
  <c r="L3038" i="3"/>
  <c r="L1718" i="3"/>
  <c r="L1743" i="3"/>
  <c r="L1725" i="3"/>
  <c r="L1735" i="3"/>
  <c r="L2000" i="3"/>
  <c r="L1887" i="3"/>
  <c r="L1791" i="3"/>
  <c r="L1884" i="3"/>
  <c r="L2046" i="3"/>
  <c r="L2056" i="3"/>
  <c r="L280" i="3"/>
  <c r="L1825" i="3"/>
  <c r="L1980" i="3"/>
  <c r="L1917" i="3"/>
  <c r="L1785" i="3"/>
  <c r="L1829" i="3"/>
  <c r="L2032" i="3"/>
  <c r="L3304" i="3"/>
  <c r="L3303" i="3"/>
  <c r="L3302" i="3"/>
  <c r="L3301" i="3"/>
  <c r="L947" i="3"/>
  <c r="L3300" i="3"/>
  <c r="L3299" i="3"/>
  <c r="L3298" i="3"/>
  <c r="L3297" i="3"/>
  <c r="L3296" i="3"/>
  <c r="L3295" i="3"/>
  <c r="L39" i="3"/>
  <c r="L1484" i="3"/>
  <c r="L1483" i="3"/>
  <c r="L904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022" i="3"/>
  <c r="L1790" i="3"/>
  <c r="L1782" i="3"/>
  <c r="L1830" i="3"/>
  <c r="L1818" i="3"/>
  <c r="L1784" i="3"/>
  <c r="L1972" i="3"/>
  <c r="L155" i="3"/>
  <c r="L154" i="3"/>
  <c r="L167" i="3"/>
  <c r="L165" i="3"/>
  <c r="L178" i="3"/>
  <c r="L163" i="3"/>
  <c r="L826" i="3"/>
  <c r="L836" i="3"/>
  <c r="L517" i="3"/>
  <c r="L1232" i="3"/>
  <c r="L992" i="3"/>
  <c r="L2178" i="3"/>
  <c r="L95" i="3"/>
  <c r="L612" i="3"/>
  <c r="L622" i="3"/>
  <c r="L592" i="3"/>
  <c r="L625" i="3"/>
  <c r="L582" i="3"/>
  <c r="L272" i="3"/>
  <c r="L3276" i="3"/>
  <c r="L3275" i="3"/>
  <c r="L3274" i="3"/>
  <c r="L3273" i="3"/>
  <c r="L3272" i="3"/>
  <c r="L3271" i="3"/>
  <c r="L43" i="3"/>
  <c r="L525" i="3"/>
  <c r="L551" i="3"/>
  <c r="L547" i="3"/>
  <c r="L918" i="3"/>
  <c r="L3270" i="3"/>
  <c r="L2704" i="3"/>
  <c r="L2556" i="3"/>
  <c r="L2611" i="3"/>
  <c r="L2598" i="3"/>
  <c r="L2625" i="3"/>
  <c r="L2728" i="3"/>
  <c r="L1223" i="3"/>
  <c r="L461" i="3"/>
  <c r="L1062" i="3"/>
  <c r="L1219" i="3"/>
  <c r="L3269" i="3"/>
  <c r="L1171" i="3"/>
  <c r="L3268" i="3"/>
  <c r="L2306" i="3"/>
  <c r="L1714" i="3"/>
  <c r="L903" i="3"/>
  <c r="L879" i="3"/>
  <c r="L3267" i="3"/>
  <c r="L3266" i="3"/>
  <c r="L1488" i="3"/>
  <c r="L2118" i="3"/>
  <c r="L1675" i="3"/>
  <c r="L452" i="3"/>
  <c r="L419" i="3"/>
  <c r="L596" i="3"/>
  <c r="L82" i="3"/>
  <c r="L1536" i="3"/>
  <c r="L131" i="3"/>
  <c r="L855" i="3"/>
  <c r="L1349" i="3"/>
  <c r="L917" i="3"/>
  <c r="L1648" i="3"/>
  <c r="L1345" i="3"/>
  <c r="L2294" i="3"/>
  <c r="L1542" i="3"/>
  <c r="L2094" i="3"/>
  <c r="L1439" i="3"/>
  <c r="L20" i="3"/>
  <c r="L1918" i="3"/>
  <c r="L1950" i="3"/>
  <c r="L906" i="3"/>
  <c r="L1665" i="3"/>
  <c r="L2002" i="3"/>
  <c r="L1236" i="3"/>
  <c r="L1312" i="3"/>
  <c r="L607" i="3"/>
  <c r="L1196" i="3"/>
  <c r="L955" i="3"/>
  <c r="L1038" i="3"/>
  <c r="L87" i="3"/>
  <c r="L291" i="3"/>
  <c r="L236" i="3"/>
  <c r="L3265" i="3"/>
  <c r="L1138" i="3"/>
  <c r="L365" i="3"/>
  <c r="L45" i="3"/>
  <c r="L3264" i="3"/>
  <c r="L2011" i="3"/>
  <c r="L1530" i="3"/>
  <c r="L1013" i="3"/>
  <c r="L239" i="3"/>
  <c r="L2258" i="3"/>
  <c r="L979" i="3"/>
  <c r="L1012" i="3"/>
  <c r="L262" i="3"/>
  <c r="L324" i="3"/>
  <c r="L304" i="3"/>
  <c r="L1172" i="3"/>
  <c r="L3263" i="3"/>
  <c r="L2362" i="3"/>
  <c r="L1211" i="3"/>
  <c r="L1107" i="3"/>
  <c r="L1150" i="3"/>
  <c r="L3262" i="3"/>
  <c r="L3261" i="3"/>
  <c r="L3260" i="3"/>
  <c r="L3259" i="3"/>
  <c r="L3258" i="3"/>
  <c r="L3257" i="3"/>
  <c r="L2436" i="3"/>
  <c r="L2330" i="3"/>
  <c r="L1001" i="3"/>
  <c r="L1206" i="3"/>
  <c r="L2215" i="3"/>
  <c r="L141" i="3"/>
  <c r="L133" i="3"/>
  <c r="L139" i="3"/>
  <c r="L386" i="3"/>
  <c r="L299" i="3"/>
  <c r="L185" i="3"/>
  <c r="L1165" i="3"/>
  <c r="L2881" i="3"/>
  <c r="L1868" i="3"/>
  <c r="L3256" i="3"/>
  <c r="L1159" i="3"/>
  <c r="L503" i="3"/>
  <c r="L2289" i="3"/>
  <c r="L2891" i="3"/>
  <c r="L1087" i="3"/>
  <c r="L2864" i="3"/>
  <c r="L2357" i="3"/>
  <c r="L1095" i="3"/>
  <c r="L1134" i="3"/>
  <c r="L1145" i="3"/>
  <c r="L2259" i="3"/>
  <c r="L536" i="3"/>
  <c r="L1602" i="3"/>
  <c r="L1949" i="3"/>
  <c r="L1084" i="3"/>
  <c r="L967" i="3"/>
  <c r="L1235" i="3"/>
  <c r="L1158" i="3"/>
  <c r="L124" i="3"/>
  <c r="L2423" i="3"/>
  <c r="L444" i="3"/>
  <c r="L2904" i="3"/>
  <c r="L1164" i="3"/>
  <c r="L2399" i="3"/>
  <c r="L2393" i="3"/>
  <c r="L2390" i="3"/>
  <c r="L2160" i="3"/>
  <c r="L28" i="3"/>
  <c r="L273" i="3"/>
  <c r="L269" i="3"/>
  <c r="L382" i="3"/>
  <c r="L418" i="3"/>
  <c r="L423" i="3"/>
  <c r="L281" i="3"/>
  <c r="L1189" i="3"/>
  <c r="L3255" i="3"/>
  <c r="L2375" i="3"/>
  <c r="L2275" i="3"/>
  <c r="L2331" i="3"/>
  <c r="L1184" i="3"/>
  <c r="L1017" i="3"/>
  <c r="L3254" i="3"/>
  <c r="L2830" i="3"/>
  <c r="L3253" i="3"/>
  <c r="L1102" i="3"/>
  <c r="L1081" i="3"/>
  <c r="L847" i="3"/>
  <c r="L1178" i="3"/>
  <c r="L2163" i="3"/>
  <c r="L996" i="3"/>
  <c r="L2257" i="3"/>
  <c r="L2158" i="3"/>
  <c r="L2343" i="3"/>
  <c r="L145" i="3"/>
  <c r="L2341" i="3"/>
  <c r="L2351" i="3"/>
  <c r="L3252" i="3"/>
  <c r="L3251" i="3"/>
  <c r="L2154" i="3"/>
  <c r="L2883" i="3"/>
  <c r="L989" i="3"/>
  <c r="L441" i="3"/>
  <c r="L1156" i="3"/>
  <c r="L2303" i="3"/>
  <c r="L668" i="3"/>
  <c r="L725" i="3"/>
  <c r="L686" i="3"/>
  <c r="L684" i="3"/>
  <c r="L651" i="3"/>
  <c r="L693" i="3"/>
  <c r="L2324" i="3"/>
  <c r="L1177" i="3"/>
  <c r="L1180" i="3"/>
  <c r="L2340" i="3"/>
  <c r="L2434" i="3"/>
  <c r="L2169" i="3"/>
  <c r="L980" i="3"/>
  <c r="L1216" i="3"/>
  <c r="L2901" i="3"/>
  <c r="L1042" i="3"/>
  <c r="L2148" i="3"/>
  <c r="L2438" i="3"/>
  <c r="L2449" i="3"/>
  <c r="L2418" i="3"/>
  <c r="L289" i="3"/>
  <c r="L1059" i="3"/>
  <c r="L2337" i="3"/>
  <c r="L3250" i="3"/>
  <c r="L1212" i="3"/>
  <c r="L2872" i="3"/>
  <c r="L943" i="3"/>
  <c r="L1136" i="3"/>
  <c r="L1213" i="3"/>
  <c r="L2895" i="3"/>
  <c r="L2512" i="3"/>
  <c r="L2516" i="3"/>
  <c r="L2509" i="3"/>
  <c r="L2519" i="3"/>
  <c r="L2206" i="3"/>
  <c r="L2890" i="3"/>
  <c r="L1122" i="3"/>
  <c r="L2880" i="3"/>
  <c r="L3249" i="3"/>
  <c r="L2835" i="3"/>
  <c r="L3248" i="3"/>
  <c r="L2305" i="3"/>
  <c r="L1052" i="3"/>
  <c r="L1111" i="3"/>
  <c r="L1127" i="3"/>
  <c r="L2832" i="3"/>
  <c r="L2162" i="3"/>
  <c r="L2879" i="3"/>
  <c r="L2840" i="3"/>
  <c r="L2862" i="3"/>
  <c r="L2250" i="3"/>
  <c r="L2231" i="3"/>
  <c r="L2834" i="3"/>
  <c r="L2898" i="3"/>
  <c r="L2897" i="3"/>
  <c r="L2860" i="3"/>
  <c r="L2368" i="3"/>
  <c r="L1009" i="3"/>
  <c r="L1037" i="3"/>
  <c r="L2273" i="3"/>
  <c r="L2156" i="3"/>
  <c r="L2873" i="3"/>
  <c r="L2856" i="3"/>
  <c r="L2887" i="3"/>
  <c r="L2869" i="3"/>
  <c r="L1193" i="3"/>
  <c r="L2352" i="3"/>
  <c r="L987" i="3"/>
  <c r="L3247" i="3"/>
  <c r="L3246" i="3"/>
  <c r="L2248" i="3"/>
  <c r="L3026" i="3"/>
  <c r="L3029" i="3"/>
  <c r="L3027" i="3"/>
  <c r="L3035" i="3"/>
  <c r="L3034" i="3"/>
  <c r="L3033" i="3"/>
  <c r="L3030" i="3"/>
  <c r="L2321" i="3"/>
  <c r="L2595" i="3"/>
  <c r="L2594" i="3"/>
  <c r="L2614" i="3"/>
  <c r="L2703" i="3"/>
  <c r="L2751" i="3"/>
  <c r="L2627" i="3"/>
  <c r="L2827" i="3"/>
  <c r="L2992" i="3"/>
  <c r="L2987" i="3"/>
  <c r="L3010" i="3"/>
  <c r="L2997" i="3"/>
  <c r="L2954" i="3"/>
  <c r="L2995" i="3"/>
  <c r="L2317" i="3"/>
  <c r="L2501" i="3"/>
  <c r="L2480" i="3"/>
  <c r="L2481" i="3"/>
  <c r="L2497" i="3"/>
  <c r="L2141" i="3"/>
  <c r="L1199" i="3"/>
  <c r="L988" i="3"/>
  <c r="L2312" i="3"/>
  <c r="L998" i="3"/>
  <c r="L1474" i="3"/>
  <c r="L1717" i="3"/>
  <c r="L1719" i="3"/>
  <c r="L2899" i="3"/>
  <c r="L2123" i="3"/>
  <c r="L2239" i="3"/>
  <c r="L1124" i="3"/>
  <c r="L2228" i="3"/>
  <c r="L2407" i="3"/>
  <c r="L2322" i="3"/>
  <c r="L2277" i="3"/>
  <c r="L2336" i="3"/>
  <c r="L2829" i="3"/>
  <c r="L2244" i="3"/>
  <c r="L3245" i="3"/>
  <c r="L3244" i="3"/>
  <c r="L3243" i="3"/>
  <c r="L3242" i="3"/>
  <c r="L3241" i="3"/>
  <c r="L3240" i="3"/>
  <c r="L3023" i="3"/>
  <c r="L2308" i="3"/>
  <c r="L2870" i="3"/>
  <c r="L2304" i="3"/>
  <c r="L2844" i="3"/>
  <c r="L2247" i="3"/>
  <c r="L3239" i="3"/>
  <c r="L1201" i="3"/>
  <c r="L2833" i="3"/>
  <c r="L2339" i="3"/>
  <c r="L2230" i="3"/>
  <c r="L2185" i="3"/>
  <c r="L2155" i="3"/>
  <c r="L2210" i="3"/>
  <c r="L975" i="3"/>
  <c r="L2271" i="3"/>
  <c r="L1143" i="3"/>
  <c r="L1028" i="3"/>
  <c r="L982" i="3"/>
  <c r="L3238" i="3"/>
  <c r="L2365" i="3"/>
  <c r="L1053" i="3"/>
  <c r="L2861" i="3"/>
  <c r="L2876" i="3"/>
  <c r="L2372" i="3"/>
  <c r="L2287" i="3"/>
  <c r="L2335" i="3"/>
  <c r="L1185" i="3"/>
  <c r="L2135" i="3"/>
  <c r="L1141" i="3"/>
  <c r="L2253" i="3"/>
  <c r="L2188" i="3"/>
  <c r="L2875" i="3"/>
  <c r="L1025" i="3"/>
  <c r="L1129" i="3"/>
  <c r="L2281" i="3"/>
  <c r="L1187" i="3"/>
  <c r="L984" i="3"/>
  <c r="L2233" i="3"/>
  <c r="L2885" i="3"/>
  <c r="L2868" i="3"/>
  <c r="L2338" i="3"/>
  <c r="L2344" i="3"/>
  <c r="L2296" i="3"/>
  <c r="L2359" i="3"/>
  <c r="L1218" i="3"/>
  <c r="L2272" i="3"/>
  <c r="L1200" i="3"/>
  <c r="L2346" i="3"/>
  <c r="L2888" i="3"/>
  <c r="L1000" i="3"/>
  <c r="L2313" i="3"/>
  <c r="L2843" i="3"/>
  <c r="L1699" i="3"/>
  <c r="L229" i="3"/>
  <c r="L213" i="3"/>
  <c r="L240" i="3"/>
  <c r="L215" i="3"/>
  <c r="L224" i="3"/>
  <c r="L235" i="3"/>
  <c r="L1835" i="3"/>
  <c r="L1882" i="3"/>
  <c r="L1786" i="3"/>
  <c r="L1789" i="3"/>
  <c r="L1842" i="3"/>
  <c r="L1916" i="3"/>
  <c r="L1427" i="3"/>
  <c r="L1118" i="3"/>
  <c r="L2412" i="3"/>
  <c r="L2921" i="3"/>
  <c r="L2610" i="3"/>
  <c r="L2238" i="3"/>
  <c r="L2282" i="3"/>
  <c r="L2213" i="3"/>
  <c r="L2147" i="3"/>
  <c r="L2411" i="3"/>
  <c r="L2403" i="3"/>
  <c r="L2826" i="3"/>
  <c r="L2855" i="3"/>
  <c r="L2363" i="3"/>
  <c r="L2347" i="3"/>
  <c r="L1045" i="3"/>
  <c r="L1054" i="3"/>
  <c r="L1088" i="3"/>
  <c r="L1697" i="3"/>
  <c r="L1197" i="3"/>
  <c r="L2867" i="3"/>
  <c r="L3024" i="3"/>
  <c r="L1077" i="3"/>
  <c r="L2202" i="3"/>
  <c r="L2896" i="3"/>
  <c r="L2320" i="3"/>
  <c r="L1036" i="3"/>
  <c r="L3237" i="3"/>
  <c r="L1188" i="3"/>
  <c r="L2849" i="3"/>
  <c r="L2159" i="3"/>
  <c r="L944" i="3"/>
  <c r="L2892" i="3"/>
  <c r="L2837" i="3"/>
  <c r="L2851" i="3"/>
  <c r="L2193" i="3"/>
  <c r="L2256" i="3"/>
  <c r="L2839" i="3"/>
  <c r="L2902" i="3"/>
  <c r="L2196" i="3"/>
  <c r="L1049" i="3"/>
  <c r="L2836" i="3"/>
  <c r="L993" i="3"/>
  <c r="L1057" i="3"/>
  <c r="L2905" i="3"/>
  <c r="L1007" i="3"/>
  <c r="L3236" i="3"/>
  <c r="L2866" i="3"/>
  <c r="L3235" i="3"/>
  <c r="L1066" i="3"/>
  <c r="L2886" i="3"/>
  <c r="L2859" i="3"/>
  <c r="L2374" i="3"/>
  <c r="L1234" i="3"/>
  <c r="L1485" i="3"/>
  <c r="L2848" i="3"/>
  <c r="L3234" i="3"/>
  <c r="L1115" i="3"/>
  <c r="L2863" i="3"/>
  <c r="L2235" i="3"/>
  <c r="L2236" i="3"/>
  <c r="L3233" i="3"/>
  <c r="L3232" i="3"/>
  <c r="L3231" i="3"/>
  <c r="L3230" i="3"/>
  <c r="L3229" i="3"/>
  <c r="L3228" i="3"/>
  <c r="L1051" i="3"/>
  <c r="L2170" i="3"/>
  <c r="L3227" i="3"/>
  <c r="L1181" i="3"/>
  <c r="L2301" i="3"/>
  <c r="L990" i="3"/>
  <c r="L1064" i="3"/>
  <c r="L2353" i="3"/>
  <c r="L2176" i="3"/>
  <c r="L2267" i="3"/>
  <c r="L1215" i="3"/>
  <c r="L2240" i="3"/>
  <c r="L2323" i="3"/>
  <c r="L1056" i="3"/>
  <c r="L1204" i="3"/>
  <c r="L2283" i="3"/>
  <c r="L1176" i="3"/>
  <c r="L1039" i="3"/>
  <c r="L3226" i="3"/>
  <c r="L3225" i="3"/>
  <c r="L1098" i="3"/>
  <c r="L2376" i="3"/>
  <c r="L1222" i="3"/>
  <c r="L2319" i="3"/>
  <c r="L1065" i="3"/>
  <c r="L1214" i="3"/>
  <c r="L958" i="3"/>
  <c r="L1014" i="3"/>
  <c r="L999" i="3"/>
  <c r="L1168" i="3"/>
  <c r="L2171" i="3"/>
  <c r="L1041" i="3"/>
  <c r="L1109" i="3"/>
  <c r="L2310" i="3"/>
  <c r="L1029" i="3"/>
  <c r="L2232" i="3"/>
  <c r="L1162" i="3"/>
  <c r="L1003" i="3"/>
  <c r="L2177" i="3"/>
  <c r="L2186" i="3"/>
  <c r="L2227" i="3"/>
  <c r="L1130" i="3"/>
  <c r="L2831" i="3"/>
  <c r="L2229" i="3"/>
  <c r="L2251" i="3"/>
  <c r="L2857" i="3"/>
  <c r="L1093" i="3"/>
  <c r="L2174" i="3"/>
  <c r="L801" i="3"/>
  <c r="L776" i="3"/>
  <c r="L830" i="3"/>
  <c r="L751" i="3"/>
  <c r="L849" i="3"/>
  <c r="L3025" i="3"/>
  <c r="L2874" i="3"/>
  <c r="L2853" i="3"/>
  <c r="L2823" i="3"/>
  <c r="L2752" i="3"/>
  <c r="L3224" i="3"/>
  <c r="L1126" i="3"/>
  <c r="L91" i="3"/>
  <c r="L1040" i="3"/>
  <c r="L2270" i="3"/>
  <c r="L2358" i="3"/>
  <c r="L2254" i="3"/>
  <c r="L1016" i="3"/>
  <c r="L1221" i="3"/>
  <c r="L1151" i="3"/>
  <c r="L1478" i="3"/>
  <c r="L2334" i="3"/>
  <c r="L2293" i="3"/>
  <c r="L1083" i="3"/>
  <c r="L1147" i="3"/>
  <c r="L2360" i="3"/>
  <c r="L2195" i="3"/>
  <c r="L3223" i="3"/>
  <c r="L2325" i="3"/>
  <c r="L1116" i="3"/>
  <c r="L1209" i="3"/>
  <c r="L1079" i="3"/>
  <c r="L2212" i="3"/>
  <c r="L2279" i="3"/>
  <c r="L2884" i="3"/>
  <c r="L1020" i="3"/>
  <c r="L2348" i="3"/>
  <c r="L2493" i="3"/>
  <c r="L2499" i="3"/>
  <c r="L2494" i="3"/>
  <c r="L2488" i="3"/>
  <c r="L2173" i="3"/>
  <c r="L2939" i="3"/>
  <c r="L2935" i="3"/>
  <c r="L2933" i="3"/>
  <c r="L2942" i="3"/>
  <c r="L2936" i="3"/>
  <c r="L2483" i="3"/>
  <c r="L2491" i="3"/>
  <c r="L2223" i="3"/>
  <c r="L2190" i="3"/>
  <c r="L2266" i="3"/>
  <c r="L2318" i="3"/>
  <c r="L2710" i="3"/>
  <c r="L2632" i="3"/>
  <c r="L2604" i="3"/>
  <c r="L2693" i="3"/>
  <c r="L2642" i="3"/>
  <c r="L2630" i="3"/>
  <c r="L2825" i="3"/>
  <c r="L2142" i="3"/>
  <c r="L2401" i="3"/>
  <c r="L2144" i="3"/>
  <c r="L2381" i="3"/>
  <c r="L1494" i="3"/>
  <c r="L2219" i="3"/>
  <c r="L1030" i="3"/>
  <c r="L1704" i="3"/>
  <c r="L2183" i="3"/>
  <c r="L2371" i="3"/>
  <c r="L1121" i="3"/>
  <c r="L1226" i="3"/>
  <c r="L2203" i="3"/>
  <c r="L2416" i="3"/>
  <c r="L2426" i="3"/>
  <c r="L2433" i="3"/>
  <c r="L2437" i="3"/>
  <c r="L2983" i="3"/>
  <c r="L3000" i="3"/>
  <c r="L3002" i="3"/>
  <c r="L2964" i="3"/>
  <c r="L2969" i="3"/>
  <c r="L2976" i="3"/>
  <c r="L3222" i="3"/>
  <c r="L3221" i="3"/>
  <c r="L3220" i="3"/>
  <c r="L3219" i="3"/>
  <c r="L3218" i="3"/>
  <c r="L3217" i="3"/>
  <c r="L2878" i="3"/>
  <c r="L3216" i="3"/>
  <c r="L1472" i="3"/>
  <c r="L2299" i="3"/>
  <c r="L2370" i="3"/>
  <c r="L2445" i="3"/>
  <c r="L2470" i="3"/>
  <c r="L2463" i="3"/>
  <c r="L2218" i="3"/>
  <c r="L2767" i="3"/>
  <c r="L2593" i="3"/>
  <c r="L2760" i="3"/>
  <c r="L2550" i="3"/>
  <c r="L2566" i="3"/>
  <c r="L2732" i="3"/>
  <c r="L1105" i="3"/>
  <c r="L2300" i="3"/>
  <c r="L2415" i="3"/>
  <c r="L2913" i="3"/>
  <c r="L1019" i="3"/>
  <c r="L2906" i="3"/>
  <c r="L2928" i="3"/>
  <c r="L2927" i="3"/>
  <c r="L2923" i="3"/>
  <c r="L2926" i="3"/>
  <c r="L2414" i="3"/>
  <c r="L2405" i="3"/>
  <c r="L2676" i="3"/>
  <c r="L568" i="3"/>
  <c r="L2514" i="3"/>
  <c r="L1493" i="3"/>
  <c r="L2842" i="3"/>
  <c r="L1073" i="3"/>
  <c r="L2377" i="3"/>
  <c r="L2350" i="3"/>
  <c r="L1133" i="3"/>
  <c r="L1195" i="3"/>
  <c r="L971" i="3"/>
  <c r="L2388" i="3"/>
  <c r="L3028" i="3"/>
  <c r="L2394" i="3"/>
  <c r="L2385" i="3"/>
  <c r="L2369" i="3"/>
  <c r="L960" i="3"/>
  <c r="L1113" i="3"/>
  <c r="L2161" i="3"/>
  <c r="L2750" i="3"/>
  <c r="L2559" i="3"/>
  <c r="L2591" i="3"/>
  <c r="L2654" i="3"/>
  <c r="L2588" i="3"/>
  <c r="L2545" i="3"/>
  <c r="L2893" i="3"/>
  <c r="L1846" i="3"/>
  <c r="L1941" i="3"/>
  <c r="L2060" i="3"/>
  <c r="L1851" i="3"/>
  <c r="L1839" i="3"/>
  <c r="L1848" i="3"/>
  <c r="L2384" i="3"/>
  <c r="L2687" i="3"/>
  <c r="L2548" i="3"/>
  <c r="L2766" i="3"/>
  <c r="L2590" i="3"/>
  <c r="L2631" i="3"/>
  <c r="L2661" i="3"/>
  <c r="L2180" i="3"/>
  <c r="L2435" i="3"/>
  <c r="L2738" i="3"/>
  <c r="L2624" i="3"/>
  <c r="L2575" i="3"/>
  <c r="L2651" i="3"/>
  <c r="L2773" i="3"/>
  <c r="L2603" i="3"/>
  <c r="L2383" i="3"/>
  <c r="L997" i="3"/>
  <c r="L2968" i="3"/>
  <c r="L2967" i="3"/>
  <c r="L2946" i="3"/>
  <c r="L2953" i="3"/>
  <c r="L2957" i="3"/>
  <c r="L2973" i="3"/>
  <c r="L1698" i="3"/>
  <c r="L2907" i="3"/>
  <c r="L2962" i="3"/>
  <c r="L2956" i="3"/>
  <c r="L2960" i="3"/>
  <c r="L2945" i="3"/>
  <c r="L2988" i="3"/>
  <c r="L2955" i="3"/>
  <c r="L2961" i="3"/>
  <c r="L2966" i="3"/>
  <c r="L2950" i="3"/>
  <c r="L2944" i="3"/>
  <c r="L2949" i="3"/>
  <c r="L2991" i="3"/>
  <c r="L2469" i="3"/>
  <c r="L2447" i="3"/>
  <c r="L2475" i="3"/>
  <c r="L2453" i="3"/>
  <c r="L2473" i="3"/>
  <c r="L2460" i="3"/>
  <c r="L2476" i="3"/>
  <c r="L2450" i="3"/>
  <c r="L2311" i="3"/>
  <c r="L962" i="3"/>
  <c r="L2389" i="3"/>
  <c r="L2386" i="3"/>
  <c r="L2431" i="3"/>
  <c r="L2417" i="3"/>
  <c r="L2441" i="3"/>
  <c r="L2838" i="3"/>
  <c r="L2302" i="3"/>
  <c r="L2643" i="3"/>
  <c r="L2565" i="3"/>
  <c r="L2729" i="3"/>
  <c r="L2615" i="3"/>
  <c r="L2777" i="3"/>
  <c r="L2587" i="3"/>
  <c r="L2495" i="3"/>
  <c r="L2503" i="3"/>
  <c r="L2502" i="3"/>
  <c r="L2484" i="3"/>
  <c r="L2472" i="3"/>
  <c r="L2479" i="3"/>
  <c r="L2682" i="3"/>
  <c r="L2667" i="3"/>
  <c r="L2555" i="3"/>
  <c r="L2574" i="3"/>
  <c r="L2735" i="3"/>
  <c r="L2717" i="3"/>
  <c r="L1457" i="3"/>
  <c r="L2382" i="3"/>
  <c r="L1205" i="3"/>
  <c r="L1787" i="3"/>
  <c r="L2332" i="3"/>
  <c r="L2274" i="3"/>
  <c r="L2327" i="3"/>
  <c r="L2379" i="3"/>
  <c r="L2143" i="3"/>
  <c r="L2520" i="3"/>
  <c r="L2534" i="3"/>
  <c r="L2542" i="3"/>
  <c r="L2515" i="3"/>
  <c r="L2535" i="3"/>
  <c r="L2938" i="3"/>
  <c r="L2941" i="3"/>
  <c r="L2937" i="3"/>
  <c r="L2934" i="3"/>
  <c r="L2940" i="3"/>
  <c r="L2468" i="3"/>
  <c r="L2432" i="3"/>
  <c r="L2852" i="3"/>
  <c r="L2695" i="3"/>
  <c r="L2295" i="3"/>
  <c r="L2269" i="3"/>
  <c r="L2932" i="3"/>
  <c r="L2931" i="3"/>
  <c r="L2930" i="3"/>
  <c r="L945" i="3"/>
  <c r="L2486" i="3"/>
  <c r="L2492" i="3"/>
  <c r="L2528" i="3"/>
  <c r="L2522" i="3"/>
  <c r="L2538" i="3"/>
  <c r="L2533" i="3"/>
  <c r="L2521" i="3"/>
  <c r="L2392" i="3"/>
  <c r="L2467" i="3"/>
  <c r="L2454" i="3"/>
  <c r="L2440" i="3"/>
  <c r="L3215" i="3"/>
  <c r="L2725" i="3"/>
  <c r="L2745" i="3"/>
  <c r="L2589" i="3"/>
  <c r="L2686" i="3"/>
  <c r="L2721" i="3"/>
  <c r="L2628" i="3"/>
  <c r="L2908" i="3"/>
  <c r="L2910" i="3"/>
  <c r="L2909" i="3"/>
  <c r="L3214" i="3"/>
  <c r="L1069" i="3"/>
  <c r="L1154" i="3"/>
  <c r="L2824" i="3"/>
  <c r="L2911" i="3"/>
  <c r="L2149" i="3"/>
  <c r="L2151" i="3"/>
  <c r="L3032" i="3"/>
  <c r="L3031" i="3"/>
  <c r="L1153" i="3"/>
  <c r="L1705" i="3"/>
  <c r="L2506" i="3"/>
  <c r="L2508" i="3"/>
  <c r="L2507" i="3"/>
  <c r="L2524" i="3"/>
  <c r="L2536" i="3"/>
  <c r="L2474" i="3"/>
  <c r="L2462" i="3"/>
  <c r="L1091" i="3"/>
  <c r="L1043" i="3"/>
  <c r="L1090" i="3"/>
  <c r="L1048" i="3"/>
  <c r="L978" i="3"/>
  <c r="L2451" i="3"/>
  <c r="L2461" i="3"/>
  <c r="L2471" i="3"/>
  <c r="L2448" i="3"/>
  <c r="L1700" i="3"/>
  <c r="L367" i="3"/>
  <c r="L2137" i="3"/>
  <c r="L3213" i="3"/>
  <c r="L2917" i="3"/>
  <c r="L2925" i="3"/>
  <c r="L2924" i="3"/>
  <c r="L2929" i="3"/>
  <c r="L2284" i="3"/>
  <c r="L2914" i="3"/>
  <c r="L2912" i="3"/>
  <c r="L2918" i="3"/>
  <c r="L1101" i="3"/>
  <c r="L1074" i="3"/>
  <c r="L2500" i="3"/>
  <c r="L959" i="3"/>
  <c r="L2733" i="3"/>
  <c r="L2602" i="3"/>
  <c r="L2749" i="3"/>
  <c r="L2636" i="3"/>
  <c r="L2582" i="3"/>
  <c r="L2597" i="3"/>
  <c r="L2391" i="3"/>
  <c r="L2543" i="3"/>
  <c r="L2530" i="3"/>
  <c r="L2540" i="3"/>
  <c r="L2539" i="3"/>
  <c r="L2518" i="3"/>
  <c r="L1713" i="3"/>
  <c r="L1663" i="3"/>
  <c r="L1706" i="3"/>
  <c r="L2634" i="3"/>
  <c r="L2579" i="3"/>
  <c r="L2563" i="3"/>
  <c r="L2585" i="3"/>
  <c r="L2629" i="3"/>
  <c r="L2551" i="3"/>
  <c r="L2489" i="3"/>
  <c r="L2485" i="3"/>
  <c r="L2505" i="3"/>
  <c r="L2504" i="3"/>
  <c r="L2894" i="3"/>
  <c r="L2498" i="3"/>
  <c r="L2496" i="3"/>
  <c r="L2367" i="3"/>
  <c r="L1469" i="3"/>
  <c r="L1490" i="3"/>
  <c r="L2396" i="3"/>
  <c r="L2243" i="3"/>
  <c r="L2205" i="3"/>
  <c r="L2845" i="3"/>
  <c r="L2255" i="3"/>
  <c r="L2165" i="3"/>
  <c r="L2558" i="3"/>
  <c r="L2724" i="3"/>
  <c r="L2547" i="3"/>
  <c r="L2641" i="3"/>
  <c r="L2637" i="3"/>
  <c r="L2570" i="3"/>
  <c r="L2400" i="3"/>
  <c r="L2404" i="3"/>
  <c r="L2402" i="3"/>
  <c r="L2395" i="3"/>
  <c r="L1480" i="3"/>
  <c r="L1004" i="3"/>
  <c r="L1005" i="3"/>
  <c r="L2315" i="3"/>
  <c r="L2858" i="3"/>
  <c r="L3212" i="3"/>
  <c r="L1046" i="3"/>
  <c r="L1481" i="3"/>
  <c r="L3211" i="3"/>
  <c r="L2673" i="3"/>
  <c r="L2696" i="3"/>
  <c r="L2601" i="3"/>
  <c r="L2609" i="3"/>
  <c r="L2613" i="3"/>
  <c r="L2564" i="3"/>
  <c r="L1096" i="3"/>
  <c r="L2387" i="3"/>
  <c r="L1146" i="3"/>
  <c r="L2889" i="3"/>
  <c r="L1114" i="3"/>
  <c r="L1482" i="3"/>
  <c r="L2982" i="3"/>
  <c r="L1157" i="3"/>
  <c r="L2552" i="3"/>
  <c r="L2737" i="3"/>
  <c r="L2706" i="3"/>
  <c r="L2770" i="3"/>
  <c r="L2618" i="3"/>
  <c r="L2635" i="3"/>
  <c r="L2776" i="3"/>
  <c r="L2759" i="3"/>
  <c r="L2727" i="3"/>
  <c r="L2701" i="3"/>
  <c r="L2553" i="3"/>
  <c r="L2660" i="3"/>
  <c r="L1492" i="3"/>
  <c r="L1456" i="3"/>
  <c r="L2916" i="3"/>
  <c r="L2882" i="3"/>
  <c r="L3210" i="3"/>
  <c r="L3209" i="3"/>
  <c r="L2854" i="3"/>
  <c r="L1711" i="3"/>
  <c r="L2841" i="3"/>
  <c r="L1765" i="3"/>
  <c r="L1015" i="3"/>
  <c r="L994" i="3"/>
  <c r="L1072" i="3"/>
  <c r="L1021" i="3"/>
  <c r="L1186" i="3"/>
  <c r="L1080" i="3"/>
  <c r="L1152" i="3"/>
  <c r="L1125" i="3"/>
  <c r="L1023" i="3"/>
  <c r="L1063" i="3"/>
  <c r="L2207" i="3"/>
  <c r="L1198" i="3"/>
  <c r="L964" i="3"/>
  <c r="L2329" i="3"/>
  <c r="L2606" i="3"/>
  <c r="L2561" i="3"/>
  <c r="L2748" i="3"/>
  <c r="L2663" i="3"/>
  <c r="L2782" i="3"/>
  <c r="L2573" i="3"/>
  <c r="L3208" i="3"/>
  <c r="L3207" i="3"/>
  <c r="L3206" i="3"/>
  <c r="L3205" i="3"/>
  <c r="L3204" i="3"/>
  <c r="L3203" i="3"/>
  <c r="L2865" i="3"/>
  <c r="L2268" i="3"/>
  <c r="L995" i="3"/>
  <c r="L1491" i="3"/>
  <c r="L3202" i="3"/>
  <c r="L3201" i="3"/>
  <c r="L1131" i="3"/>
  <c r="L2455" i="3"/>
  <c r="L2439" i="3"/>
  <c r="L2586" i="3"/>
  <c r="L2623" i="3"/>
  <c r="L2580" i="3"/>
  <c r="L2569" i="3"/>
  <c r="L2718" i="3"/>
  <c r="L2655" i="3"/>
  <c r="L1094" i="3"/>
  <c r="L2373" i="3"/>
  <c r="L1220" i="3"/>
  <c r="L2191" i="3"/>
  <c r="L1229" i="3"/>
  <c r="L2140" i="3"/>
  <c r="L2511" i="3"/>
  <c r="L1061" i="3"/>
  <c r="L1207" i="3"/>
  <c r="L2292" i="3"/>
  <c r="L2354" i="3"/>
  <c r="L1554" i="3"/>
  <c r="L1496" i="3"/>
  <c r="L1489" i="3"/>
  <c r="L1486" i="3"/>
  <c r="L2771" i="3"/>
  <c r="L2616" i="3"/>
  <c r="L2549" i="3"/>
  <c r="L2742" i="3"/>
  <c r="L2633" i="3"/>
  <c r="L2557" i="3"/>
  <c r="L2903" i="3"/>
  <c r="L2847" i="3"/>
  <c r="L2138" i="3"/>
  <c r="L2249" i="3"/>
  <c r="L2747" i="3"/>
  <c r="L2662" i="3"/>
  <c r="L2647" i="3"/>
  <c r="L2666" i="3"/>
  <c r="L2690" i="3"/>
  <c r="L2546" i="3"/>
  <c r="L2452" i="3"/>
  <c r="L2459" i="3"/>
  <c r="L2465" i="3"/>
  <c r="L2422" i="3"/>
  <c r="L2425" i="3"/>
  <c r="L2424" i="3"/>
  <c r="L2711" i="3"/>
  <c r="L2577" i="3"/>
  <c r="L2683" i="3"/>
  <c r="L2769" i="3"/>
  <c r="L2568" i="3"/>
  <c r="L2581" i="3"/>
  <c r="L1806" i="3"/>
  <c r="L1466" i="3"/>
  <c r="L1010" i="3"/>
  <c r="L1477" i="3"/>
  <c r="L2846" i="3"/>
  <c r="L2920" i="3"/>
  <c r="L1194" i="3"/>
  <c r="L1060" i="3"/>
  <c r="L2702" i="3"/>
  <c r="L2554" i="3"/>
  <c r="L2622" i="3"/>
  <c r="L2619" i="3"/>
  <c r="L2692" i="3"/>
  <c r="L2772" i="3"/>
  <c r="L2288" i="3"/>
  <c r="L2700" i="3"/>
  <c r="L2583" i="3"/>
  <c r="L2644" i="3"/>
  <c r="L2607" i="3"/>
  <c r="L2784" i="3"/>
  <c r="L2608" i="3"/>
  <c r="L1231" i="3"/>
  <c r="L2850" i="3"/>
  <c r="L3200" i="3"/>
  <c r="L2167" i="3"/>
  <c r="L3199" i="3"/>
  <c r="L3198" i="3"/>
  <c r="L3197" i="3"/>
  <c r="L3196" i="3"/>
  <c r="L3195" i="3"/>
  <c r="L3194" i="3"/>
  <c r="L2731" i="3"/>
  <c r="L2576" i="3"/>
  <c r="L2621" i="3"/>
  <c r="L2680" i="3"/>
  <c r="L2592" i="3"/>
  <c r="L2596" i="3"/>
  <c r="L2922" i="3"/>
  <c r="L2919" i="3"/>
  <c r="L2900" i="3"/>
  <c r="L2915" i="3"/>
  <c r="L1183" i="3"/>
  <c r="L3193" i="3"/>
  <c r="L3192" i="3"/>
  <c r="L968" i="3"/>
  <c r="L969" i="3"/>
  <c r="L1174" i="3"/>
  <c r="L2410" i="3"/>
  <c r="L3191" i="3"/>
  <c r="L1070" i="3"/>
  <c r="L2150" i="3"/>
  <c r="L2211" i="3"/>
  <c r="L3190" i="3"/>
  <c r="L2871" i="3"/>
  <c r="L1495" i="3"/>
  <c r="L2398" i="3"/>
  <c r="L2397" i="3"/>
  <c r="L3189" i="3"/>
  <c r="L3188" i="3"/>
  <c r="L3187" i="3"/>
  <c r="L3186" i="3"/>
  <c r="L2328" i="3"/>
  <c r="L2482" i="3"/>
  <c r="L2477" i="3"/>
  <c r="L2487" i="3"/>
  <c r="L1078" i="3"/>
  <c r="L1470" i="3"/>
  <c r="L3185" i="3"/>
  <c r="L3184" i="3"/>
  <c r="L2532" i="3"/>
  <c r="L2513" i="3"/>
  <c r="L2537" i="3"/>
  <c r="L2510" i="3"/>
  <c r="L2529" i="3"/>
  <c r="L3183" i="3"/>
  <c r="L3182" i="3"/>
  <c r="L3181" i="3"/>
  <c r="L3180" i="3"/>
  <c r="L3179" i="3"/>
  <c r="L3178" i="3"/>
  <c r="L3177" i="3"/>
  <c r="L3176" i="3"/>
  <c r="L1089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1170" i="3"/>
  <c r="L3160" i="3"/>
  <c r="L2567" i="3"/>
  <c r="L2638" i="3"/>
  <c r="L2681" i="3"/>
  <c r="L2572" i="3"/>
  <c r="L2653" i="3"/>
  <c r="L2571" i="3"/>
  <c r="L2366" i="3"/>
  <c r="L3159" i="3"/>
  <c r="L3158" i="3"/>
  <c r="L3157" i="3"/>
  <c r="L1192" i="3"/>
  <c r="L3156" i="3"/>
  <c r="L2127" i="3"/>
  <c r="L2406" i="3"/>
  <c r="L3155" i="3"/>
  <c r="L1224" i="3"/>
  <c r="L1476" i="3"/>
  <c r="L3154" i="3"/>
  <c r="L3044" i="3"/>
  <c r="L3037" i="3"/>
  <c r="L3043" i="3"/>
  <c r="L3042" i="3"/>
  <c r="L3041" i="3"/>
  <c r="L3036" i="3"/>
  <c r="L2600" i="3"/>
  <c r="L2694" i="3"/>
  <c r="L2672" i="3"/>
  <c r="L2578" i="3"/>
  <c r="L2669" i="3"/>
  <c r="L2740" i="3"/>
  <c r="L300" i="3"/>
  <c r="L361" i="3"/>
  <c r="L385" i="3"/>
  <c r="L334" i="3"/>
  <c r="L318" i="3"/>
  <c r="L19" i="3"/>
  <c r="L18" i="3"/>
  <c r="L17" i="3"/>
  <c r="L16" i="3"/>
  <c r="L15" i="3"/>
  <c r="L315" i="3"/>
  <c r="L38" i="3"/>
  <c r="L332" i="3"/>
  <c r="L107" i="3"/>
  <c r="L381" i="3"/>
  <c r="L286" i="3"/>
  <c r="L3153" i="3"/>
  <c r="L372" i="3"/>
  <c r="L369" i="3"/>
  <c r="L1431" i="3"/>
  <c r="L1468" i="3"/>
  <c r="L106" i="3"/>
  <c r="L328" i="3"/>
  <c r="L2053" i="3"/>
  <c r="L1872" i="3"/>
  <c r="L2015" i="3"/>
  <c r="L1769" i="3"/>
  <c r="L1879" i="3"/>
  <c r="L1774" i="3"/>
  <c r="L1402" i="3"/>
  <c r="L1434" i="3"/>
  <c r="L1432" i="3"/>
  <c r="L653" i="3"/>
  <c r="L659" i="3"/>
  <c r="L654" i="3"/>
  <c r="L797" i="3"/>
  <c r="L727" i="3"/>
  <c r="L645" i="3"/>
  <c r="L1760" i="3"/>
  <c r="L1749" i="3"/>
  <c r="L1793" i="3"/>
  <c r="L1746" i="3"/>
  <c r="L1756" i="3"/>
  <c r="L1621" i="3"/>
  <c r="L1703" i="3"/>
  <c r="L1676" i="3"/>
  <c r="L1622" i="3"/>
  <c r="L1644" i="3"/>
  <c r="L1726" i="3"/>
  <c r="L1722" i="3"/>
  <c r="L1757" i="3"/>
  <c r="L1754" i="3"/>
  <c r="L2004" i="3"/>
  <c r="L1998" i="3"/>
  <c r="L1821" i="3"/>
  <c r="L1945" i="3"/>
  <c r="L1923" i="3"/>
  <c r="L1778" i="3"/>
  <c r="L330" i="3"/>
  <c r="L3152" i="3"/>
  <c r="L3151" i="3"/>
  <c r="L3150" i="3"/>
  <c r="L3149" i="3"/>
  <c r="L3148" i="3"/>
  <c r="L3147" i="3"/>
  <c r="L422" i="3"/>
  <c r="L792" i="3"/>
  <c r="L664" i="3"/>
  <c r="L681" i="3"/>
  <c r="L677" i="3"/>
  <c r="L738" i="3"/>
  <c r="L644" i="3"/>
  <c r="L1108" i="3"/>
  <c r="L260" i="3"/>
  <c r="L261" i="3"/>
  <c r="L869" i="3"/>
  <c r="L1780" i="3"/>
  <c r="L1926" i="3"/>
  <c r="L1823" i="3"/>
  <c r="L1813" i="3"/>
  <c r="L1864" i="3"/>
  <c r="L1958" i="3"/>
  <c r="L204" i="3"/>
  <c r="L3146" i="3"/>
  <c r="L3145" i="3"/>
  <c r="L1869" i="3"/>
  <c r="L1701" i="3"/>
  <c r="L216" i="3"/>
  <c r="L346" i="3"/>
  <c r="L3144" i="3"/>
  <c r="L3143" i="3"/>
  <c r="L1771" i="3"/>
  <c r="L1661" i="3"/>
  <c r="L206" i="3"/>
  <c r="L3142" i="3"/>
  <c r="L3141" i="3"/>
  <c r="L1824" i="3"/>
  <c r="L446" i="3"/>
  <c r="L205" i="3"/>
  <c r="L3140" i="3"/>
  <c r="L3139" i="3"/>
  <c r="L1828" i="3"/>
  <c r="L219" i="3"/>
  <c r="L3138" i="3"/>
  <c r="L3137" i="3"/>
  <c r="L1968" i="3"/>
  <c r="L1664" i="3"/>
  <c r="L202" i="3"/>
  <c r="L3136" i="3"/>
  <c r="L3135" i="3"/>
  <c r="L1795" i="3"/>
  <c r="L1693" i="3"/>
  <c r="L152" i="3"/>
  <c r="L1736" i="3"/>
  <c r="L1766" i="3"/>
  <c r="L1764" i="3"/>
  <c r="L1747" i="3"/>
  <c r="L1755" i="3"/>
  <c r="L2544" i="3"/>
  <c r="L2517" i="3"/>
  <c r="L2531" i="3"/>
  <c r="L2541" i="3"/>
  <c r="L1728" i="3"/>
  <c r="L1723" i="3"/>
  <c r="L1738" i="3"/>
  <c r="L1750" i="3"/>
  <c r="L3005" i="3"/>
  <c r="L2952" i="3"/>
  <c r="L3001" i="3"/>
  <c r="L3007" i="3"/>
  <c r="L2994" i="3"/>
  <c r="L2959" i="3"/>
  <c r="L1940" i="3"/>
  <c r="L1925" i="3"/>
  <c r="L1815" i="3"/>
  <c r="L1847" i="3"/>
  <c r="L1858" i="3"/>
  <c r="L2048" i="3"/>
  <c r="L1413" i="3"/>
  <c r="L1467" i="3"/>
  <c r="L1471" i="3"/>
  <c r="L1909" i="3"/>
  <c r="L2039" i="3"/>
  <c r="L1845" i="3"/>
  <c r="L1938" i="3"/>
  <c r="L1969" i="3"/>
  <c r="L2059" i="3"/>
  <c r="L2063" i="3"/>
  <c r="L1840" i="3"/>
  <c r="L1885" i="3"/>
  <c r="L1844" i="3"/>
  <c r="L1853" i="3"/>
  <c r="L1913" i="3"/>
  <c r="L3134" i="3"/>
  <c r="L3133" i="3"/>
  <c r="L3132" i="3"/>
  <c r="L3131" i="3"/>
  <c r="L3130" i="3"/>
  <c r="L3129" i="3"/>
  <c r="L1455" i="3"/>
  <c r="L414" i="3"/>
  <c r="L412" i="3"/>
  <c r="L561" i="3"/>
  <c r="L577" i="3"/>
  <c r="L615" i="3"/>
  <c r="L1831" i="3"/>
  <c r="L1804" i="3"/>
  <c r="L1770" i="3"/>
  <c r="L2038" i="3"/>
  <c r="L2021" i="3"/>
  <c r="L1981" i="3"/>
  <c r="L1891" i="3"/>
  <c r="L1814" i="3"/>
  <c r="L2057" i="3"/>
  <c r="L1963" i="3"/>
  <c r="L1905" i="3"/>
  <c r="L1773" i="3"/>
  <c r="L665" i="3"/>
  <c r="L730" i="3"/>
  <c r="L671" i="3"/>
  <c r="L670" i="3"/>
  <c r="L642" i="3"/>
  <c r="L786" i="3"/>
  <c r="L1877" i="3"/>
  <c r="L1900" i="3"/>
  <c r="L1827" i="3"/>
  <c r="L1974" i="3"/>
  <c r="L1843" i="3"/>
  <c r="L1931" i="3"/>
  <c r="L865" i="3"/>
  <c r="L899" i="3"/>
  <c r="L1834" i="3"/>
  <c r="L1986" i="3"/>
  <c r="L1798" i="3"/>
  <c r="L1822" i="3"/>
  <c r="L1800" i="3"/>
  <c r="L2064" i="3"/>
  <c r="L2314" i="3"/>
  <c r="L2226" i="3"/>
  <c r="L187" i="3"/>
  <c r="L188" i="3"/>
  <c r="L193" i="3"/>
  <c r="L192" i="3"/>
  <c r="L189" i="3"/>
  <c r="L889" i="3"/>
  <c r="L153" i="3"/>
  <c r="L179" i="3"/>
  <c r="L162" i="3"/>
  <c r="L159" i="3"/>
  <c r="L784" i="3"/>
  <c r="L754" i="3"/>
  <c r="L311" i="3"/>
  <c r="L696" i="3"/>
  <c r="L667" i="3"/>
  <c r="L761" i="3"/>
  <c r="L339" i="3"/>
  <c r="L636" i="3"/>
  <c r="L298" i="3"/>
  <c r="L394" i="3"/>
  <c r="L125" i="3"/>
  <c r="L237" i="3"/>
  <c r="L296" i="3"/>
  <c r="L338" i="3"/>
  <c r="L2640" i="3"/>
  <c r="L2599" i="3"/>
  <c r="L2705" i="3"/>
  <c r="L2646" i="3"/>
  <c r="L2562" i="3"/>
  <c r="L2560" i="3"/>
  <c r="L396" i="3"/>
  <c r="L247" i="3"/>
  <c r="L1856" i="3"/>
  <c r="L1948" i="3"/>
  <c r="L1768" i="3"/>
  <c r="L1812" i="3"/>
  <c r="L2055" i="3"/>
  <c r="L1881" i="3"/>
  <c r="L358" i="3"/>
  <c r="L1034" i="3"/>
  <c r="L108" i="3"/>
  <c r="L2958" i="3"/>
  <c r="L3009" i="3"/>
  <c r="L2951" i="3"/>
  <c r="L2963" i="3"/>
  <c r="L2993" i="3"/>
  <c r="L2947" i="3"/>
  <c r="L765" i="3"/>
  <c r="L759" i="3"/>
  <c r="L808" i="3"/>
  <c r="L648" i="3"/>
  <c r="L757" i="3"/>
  <c r="L720" i="3"/>
  <c r="L366" i="3"/>
  <c r="L302" i="3"/>
  <c r="L376" i="3"/>
  <c r="L397" i="3"/>
  <c r="L364" i="3"/>
  <c r="L398" i="3"/>
  <c r="L93" i="3"/>
  <c r="L400" i="3"/>
  <c r="L377" i="3"/>
  <c r="L343" i="3"/>
  <c r="L341" i="3"/>
  <c r="L319" i="3"/>
  <c r="L350" i="3"/>
  <c r="L335" i="3"/>
  <c r="L333" i="3"/>
  <c r="L1008" i="3"/>
  <c r="L373" i="3"/>
  <c r="L287" i="3"/>
  <c r="L105" i="3"/>
  <c r="L937" i="3"/>
  <c r="L92" i="3"/>
  <c r="L2133" i="3"/>
  <c r="L1936" i="3"/>
  <c r="L1994" i="3"/>
  <c r="L1962" i="3"/>
  <c r="L1832" i="3"/>
  <c r="L1794" i="3"/>
  <c r="L1841" i="3"/>
  <c r="L854" i="3"/>
  <c r="L3128" i="3"/>
  <c r="L3127" i="3"/>
  <c r="L3126" i="3"/>
  <c r="L3125" i="3"/>
  <c r="L3124" i="3"/>
  <c r="L3123" i="3"/>
  <c r="L3122" i="3"/>
  <c r="L2739" i="3"/>
  <c r="L2688" i="3"/>
  <c r="L2691" i="3"/>
  <c r="L2612" i="3"/>
  <c r="L2620" i="3"/>
  <c r="L2783" i="3"/>
  <c r="L3121" i="3"/>
  <c r="L3120" i="3"/>
  <c r="L3119" i="3"/>
  <c r="L3118" i="3"/>
  <c r="L3117" i="3"/>
  <c r="L3116" i="3"/>
  <c r="L719" i="3"/>
  <c r="L658" i="3"/>
  <c r="L683" i="3"/>
  <c r="L767" i="3"/>
  <c r="L688" i="3"/>
  <c r="L689" i="3"/>
  <c r="L1776" i="3"/>
  <c r="L1810" i="3"/>
  <c r="L1870" i="3"/>
  <c r="L1989" i="3"/>
  <c r="L2008" i="3"/>
  <c r="L2017" i="3"/>
  <c r="L2828" i="3"/>
  <c r="L666" i="3"/>
  <c r="L690" i="3"/>
  <c r="L662" i="3"/>
  <c r="L639" i="3"/>
  <c r="L745" i="3"/>
  <c r="L763" i="3"/>
  <c r="L853" i="3"/>
  <c r="L251" i="3"/>
  <c r="L1708" i="3"/>
  <c r="L1721" i="3"/>
  <c r="L1710" i="3"/>
  <c r="L1709" i="3"/>
  <c r="L1809" i="3"/>
  <c r="L1990" i="3"/>
  <c r="L1944" i="3"/>
  <c r="L1775" i="3"/>
  <c r="L1894" i="3"/>
  <c r="L1849" i="3"/>
  <c r="L284" i="3"/>
  <c r="L295" i="3"/>
  <c r="L329" i="3"/>
  <c r="L307" i="3"/>
  <c r="L389" i="3"/>
  <c r="L317" i="3"/>
  <c r="L466" i="3"/>
  <c r="L1807" i="3"/>
  <c r="L1852" i="3"/>
  <c r="L1933" i="3"/>
  <c r="L1995" i="3"/>
  <c r="L1777" i="3"/>
  <c r="L1956" i="3"/>
  <c r="L3115" i="3"/>
  <c r="L3114" i="3"/>
  <c r="L3113" i="3"/>
  <c r="L3112" i="3"/>
  <c r="L3111" i="3"/>
  <c r="L3110" i="3"/>
  <c r="L378" i="3"/>
  <c r="L475" i="3"/>
  <c r="L354" i="3"/>
  <c r="L1993" i="3"/>
  <c r="L1772" i="3"/>
  <c r="L1850" i="3"/>
  <c r="L1817" i="3"/>
  <c r="L1820" i="3"/>
  <c r="L1912" i="3"/>
  <c r="L351" i="3"/>
  <c r="L1715" i="3"/>
  <c r="L1636" i="3"/>
  <c r="L1707" i="3"/>
  <c r="L1702" i="3"/>
  <c r="L888" i="3"/>
  <c r="L901" i="3"/>
  <c r="L195" i="3"/>
  <c r="L627" i="3"/>
  <c r="L480" i="3"/>
  <c r="L1985" i="3"/>
  <c r="L1788" i="3"/>
  <c r="L1779" i="3"/>
  <c r="L1797" i="3"/>
  <c r="L1927" i="3"/>
  <c r="L1928" i="3"/>
  <c r="L2754" i="3"/>
  <c r="L2605" i="3"/>
  <c r="L2779" i="3"/>
  <c r="L2626" i="3"/>
  <c r="L2714" i="3"/>
  <c r="L2584" i="3"/>
  <c r="L208" i="3"/>
  <c r="L2996" i="3"/>
  <c r="L2990" i="3"/>
  <c r="L2943" i="3"/>
  <c r="L2986" i="3"/>
  <c r="L2948" i="3"/>
  <c r="L2975" i="3"/>
  <c r="L2380" i="3"/>
  <c r="L773" i="3"/>
  <c r="L729" i="3"/>
  <c r="L675" i="3"/>
  <c r="L657" i="3"/>
  <c r="L742" i="3"/>
  <c r="L640" i="3"/>
  <c r="L1299" i="3"/>
  <c r="L465" i="3"/>
  <c r="L1873" i="3"/>
  <c r="L1890" i="3"/>
  <c r="L2045" i="3"/>
  <c r="L1967" i="3"/>
  <c r="L1805" i="3"/>
  <c r="L2005" i="3"/>
  <c r="L1979" i="3"/>
  <c r="L1803" i="3"/>
  <c r="L1781" i="3"/>
  <c r="L1783" i="3"/>
  <c r="L2049" i="3"/>
  <c r="L1802" i="3"/>
  <c r="L1465" i="3"/>
  <c r="L621" i="3"/>
  <c r="L1733" i="3"/>
  <c r="L1745" i="3"/>
  <c r="L1734" i="3"/>
  <c r="L1724" i="3"/>
  <c r="L694" i="3"/>
  <c r="L783" i="3"/>
  <c r="L638" i="3"/>
  <c r="L774" i="3"/>
  <c r="L685" i="3"/>
  <c r="L707" i="3"/>
  <c r="L249" i="3"/>
  <c r="L290" i="3"/>
  <c r="L1473" i="3"/>
  <c r="L190" i="3"/>
  <c r="L2153" i="3"/>
  <c r="L2152" i="3"/>
  <c r="L991" i="3"/>
  <c r="L620" i="3"/>
  <c r="L479" i="3"/>
  <c r="L512" i="3"/>
  <c r="L501" i="3"/>
  <c r="L1740" i="3"/>
  <c r="L1487" i="3"/>
  <c r="L1763" i="3"/>
  <c r="L1808" i="3"/>
  <c r="L1860" i="3"/>
  <c r="L1744" i="3"/>
  <c r="L845" i="3"/>
  <c r="L1430" i="3"/>
  <c r="L1759" i="3"/>
  <c r="L1836" i="3"/>
  <c r="L2019" i="3"/>
  <c r="L1751" i="3"/>
  <c r="L1475" i="3"/>
  <c r="L1748" i="3"/>
  <c r="L1819" i="3"/>
  <c r="L1816" i="3"/>
  <c r="L828" i="3"/>
  <c r="L2109" i="3"/>
  <c r="L1889" i="3"/>
  <c r="L2034" i="3"/>
  <c r="L1767" i="3"/>
  <c r="L1739" i="3"/>
  <c r="L873" i="3"/>
  <c r="L2139" i="3"/>
  <c r="L1799" i="3"/>
  <c r="L3109" i="3"/>
  <c r="L1801" i="3"/>
  <c r="L1762" i="3"/>
  <c r="L1741" i="3"/>
  <c r="L1796" i="3"/>
  <c r="L231" i="3"/>
  <c r="L1935" i="3"/>
  <c r="L744" i="3"/>
  <c r="L225" i="3"/>
  <c r="L2062" i="3"/>
  <c r="L650" i="3"/>
  <c r="L218" i="3"/>
  <c r="L1924" i="3"/>
  <c r="L663" i="3"/>
  <c r="L2421" i="3"/>
  <c r="L217" i="3"/>
  <c r="L1991" i="3"/>
  <c r="L749" i="3"/>
  <c r="L3108" i="3"/>
  <c r="L2464" i="3"/>
  <c r="L227" i="3"/>
  <c r="L2010" i="3"/>
  <c r="L747" i="3"/>
  <c r="L214" i="3"/>
  <c r="L2030" i="3"/>
  <c r="L782" i="3"/>
  <c r="L2719" i="3"/>
  <c r="L3107" i="3"/>
  <c r="L2781" i="3"/>
  <c r="L3106" i="3"/>
  <c r="L2746" i="3"/>
  <c r="L3105" i="3"/>
  <c r="L2768" i="3"/>
  <c r="L3104" i="3"/>
  <c r="L370" i="3"/>
  <c r="L2664" i="3"/>
  <c r="L3103" i="3"/>
  <c r="L2617" i="3"/>
  <c r="L3102" i="3"/>
  <c r="L687" i="3"/>
  <c r="L1313" i="3"/>
  <c r="L698" i="3"/>
  <c r="L402" i="3"/>
  <c r="L1287" i="3"/>
  <c r="L660" i="3"/>
  <c r="L250" i="3"/>
  <c r="L270" i="3"/>
  <c r="L669" i="3"/>
  <c r="L722" i="3"/>
  <c r="L439" i="3"/>
  <c r="L794" i="3"/>
  <c r="L760" i="3"/>
  <c r="L267" i="3"/>
  <c r="L3101" i="3"/>
  <c r="L337" i="3"/>
  <c r="L1534" i="3"/>
  <c r="L787" i="3"/>
  <c r="L1620" i="3"/>
  <c r="L780" i="3"/>
  <c r="L1653" i="3"/>
  <c r="L804" i="3"/>
  <c r="L674" i="3"/>
  <c r="L348" i="3"/>
  <c r="L810" i="3"/>
  <c r="L778" i="3"/>
  <c r="L579" i="3"/>
  <c r="L567" i="3"/>
  <c r="L553" i="3"/>
  <c r="L583" i="3"/>
  <c r="L570" i="3"/>
  <c r="L387" i="3"/>
  <c r="L703" i="3"/>
  <c r="L679" i="3"/>
  <c r="L700" i="3"/>
  <c r="L781" i="3"/>
  <c r="L702" i="3"/>
  <c r="L715" i="3"/>
  <c r="L3100" i="3"/>
  <c r="L601" i="3"/>
  <c r="L678" i="3"/>
  <c r="L1908" i="3"/>
  <c r="L3099" i="3"/>
  <c r="L613" i="3"/>
  <c r="L714" i="3"/>
  <c r="L2035" i="3"/>
  <c r="L3098" i="3"/>
  <c r="L574" i="3"/>
  <c r="L656" i="3"/>
  <c r="L1792" i="3"/>
  <c r="L3097" i="3"/>
  <c r="L748" i="3"/>
  <c r="L1838" i="3"/>
  <c r="L3096" i="3"/>
  <c r="L602" i="3"/>
  <c r="L672" i="3"/>
  <c r="L1999" i="3"/>
  <c r="L3095" i="3"/>
  <c r="L673" i="3"/>
  <c r="L1970" i="3"/>
  <c r="L641" i="3"/>
  <c r="L789" i="3"/>
  <c r="L652" i="3"/>
  <c r="L691" i="3"/>
  <c r="L771" i="3"/>
  <c r="L643" i="3"/>
  <c r="L3094" i="3"/>
  <c r="L3093" i="3"/>
  <c r="L3092" i="3"/>
  <c r="L3091" i="3"/>
  <c r="L3090" i="3"/>
  <c r="L3089" i="3"/>
  <c r="L1558" i="3"/>
  <c r="L1531" i="3"/>
  <c r="L1529" i="3"/>
  <c r="L1915" i="3"/>
  <c r="L1922" i="3"/>
  <c r="L1861" i="3"/>
  <c r="L2003" i="3"/>
  <c r="L1964" i="3"/>
  <c r="L1837" i="3"/>
  <c r="L322" i="3"/>
  <c r="L263" i="3"/>
  <c r="L680" i="3"/>
  <c r="L3088" i="3"/>
  <c r="L649" i="3"/>
  <c r="L3087" i="3"/>
  <c r="L716" i="3"/>
  <c r="L609" i="3"/>
  <c r="L3086" i="3"/>
  <c r="L709" i="3"/>
  <c r="L3085" i="3"/>
  <c r="L857" i="3"/>
  <c r="L646" i="3"/>
  <c r="L3084" i="3"/>
  <c r="L862" i="3"/>
  <c r="L3083" i="3"/>
  <c r="L743" i="3"/>
  <c r="L3082" i="3"/>
  <c r="L874" i="3"/>
  <c r="L2146" i="3"/>
  <c r="L1811" i="3"/>
  <c r="L1975" i="3"/>
  <c r="L1833" i="3"/>
  <c r="L1203" i="3"/>
  <c r="L1978" i="3"/>
  <c r="L548" i="3"/>
  <c r="L1854" i="3"/>
  <c r="L1826" i="3"/>
  <c r="L1227" i="3"/>
  <c r="L1454" i="3"/>
  <c r="L1742" i="3"/>
  <c r="L1753" i="3"/>
  <c r="L1761" i="3"/>
  <c r="L1729" i="3"/>
  <c r="L2526" i="3"/>
  <c r="L2525" i="3"/>
  <c r="L2527" i="3"/>
  <c r="L2523" i="3"/>
  <c r="L1651" i="3"/>
  <c r="L266" i="3"/>
  <c r="L180" i="3"/>
  <c r="L14" i="3"/>
  <c r="L166" i="3"/>
  <c r="L258" i="3"/>
  <c r="L1097" i="3"/>
  <c r="L434" i="3"/>
  <c r="L176" i="3"/>
  <c r="L595" i="3"/>
  <c r="L2101" i="3"/>
  <c r="L463" i="3"/>
  <c r="L459" i="3"/>
  <c r="L484" i="3"/>
  <c r="L150" i="3"/>
  <c r="L52" i="3"/>
  <c r="L608" i="3"/>
  <c r="L255" i="3"/>
  <c r="L2234" i="3"/>
  <c r="L63" i="3"/>
  <c r="L113" i="3"/>
  <c r="L137" i="3"/>
  <c r="L203" i="3"/>
  <c r="L111" i="3"/>
  <c r="L393" i="3"/>
  <c r="L403" i="3"/>
  <c r="L312" i="3"/>
  <c r="L353" i="3"/>
  <c r="L384" i="3"/>
  <c r="L211" i="3"/>
  <c r="L357" i="3"/>
  <c r="L399" i="3"/>
  <c r="L151" i="3"/>
  <c r="L374" i="3"/>
  <c r="L383" i="3"/>
  <c r="L449" i="3"/>
  <c r="L323" i="3"/>
  <c r="L331" i="3"/>
  <c r="L116" i="3"/>
  <c r="L363" i="3"/>
  <c r="L104" i="3"/>
  <c r="L147" i="3"/>
  <c r="L117" i="3"/>
  <c r="L306" i="3"/>
  <c r="L303" i="3"/>
  <c r="L98" i="3"/>
  <c r="L196" i="3"/>
  <c r="L344" i="3"/>
  <c r="L144" i="3"/>
  <c r="L380" i="3"/>
  <c r="L359" i="3"/>
  <c r="L390" i="3"/>
  <c r="L313" i="3"/>
  <c r="L842" i="3"/>
  <c r="L326" i="3"/>
  <c r="L3081" i="3"/>
  <c r="L1085" i="3"/>
  <c r="L455" i="3"/>
  <c r="L844" i="3"/>
  <c r="L259" i="3"/>
  <c r="L401" i="3"/>
  <c r="L320" i="3"/>
  <c r="L516" i="3"/>
  <c r="L3080" i="3"/>
  <c r="L518" i="3"/>
  <c r="L442" i="3"/>
  <c r="L1277" i="3"/>
  <c r="L768" i="3"/>
  <c r="L285" i="3"/>
  <c r="L3079" i="3"/>
  <c r="L415" i="3"/>
  <c r="L717" i="3"/>
  <c r="L97" i="3"/>
  <c r="L36" i="3"/>
  <c r="L3078" i="3"/>
  <c r="L3077" i="3"/>
  <c r="L1351" i="3"/>
  <c r="L3076" i="3"/>
  <c r="L790" i="3"/>
  <c r="L3075" i="3"/>
  <c r="L1099" i="3"/>
  <c r="L1228" i="3"/>
  <c r="L3074" i="3"/>
  <c r="L824" i="3"/>
  <c r="L1563" i="3"/>
  <c r="L1632" i="3"/>
  <c r="L2081" i="3"/>
  <c r="L454" i="3"/>
  <c r="L294" i="3"/>
  <c r="L1505" i="3"/>
  <c r="L807" i="3"/>
  <c r="L1607" i="3"/>
  <c r="L578" i="3"/>
  <c r="L986" i="3"/>
  <c r="L1605" i="3"/>
  <c r="L1910" i="3"/>
  <c r="L593" i="3"/>
  <c r="L3073" i="3"/>
  <c r="L2111" i="3"/>
  <c r="L3072" i="3"/>
  <c r="L3071" i="3"/>
  <c r="L3070" i="3"/>
  <c r="L3069" i="3"/>
  <c r="L3068" i="3"/>
  <c r="L3067" i="3"/>
  <c r="L1652" i="3"/>
  <c r="L1654" i="3"/>
  <c r="L753" i="3"/>
  <c r="L1026" i="3"/>
  <c r="L852" i="3"/>
  <c r="L2110" i="3"/>
  <c r="L590" i="3"/>
  <c r="L1712" i="3"/>
  <c r="L974" i="3"/>
  <c r="L777" i="3"/>
  <c r="L951" i="3"/>
  <c r="L803" i="3"/>
  <c r="L297" i="3"/>
  <c r="L2106" i="3"/>
  <c r="L806" i="3"/>
  <c r="L264" i="3"/>
  <c r="L146" i="3"/>
  <c r="L368" i="3"/>
  <c r="L347" i="3"/>
  <c r="L391" i="3"/>
  <c r="L360" i="3"/>
  <c r="L478" i="3"/>
  <c r="L3066" i="3"/>
  <c r="L3065" i="3"/>
  <c r="L3064" i="3"/>
  <c r="L3063" i="3"/>
  <c r="L3062" i="3"/>
  <c r="L3061" i="3"/>
  <c r="L3060" i="3"/>
  <c r="L110" i="3"/>
  <c r="L314" i="3"/>
  <c r="L182" i="3"/>
  <c r="L34" i="3"/>
  <c r="L32" i="3"/>
  <c r="L35" i="3"/>
  <c r="L30" i="3"/>
  <c r="L33" i="3"/>
  <c r="L31" i="3"/>
  <c r="L3059" i="3"/>
  <c r="L3058" i="3"/>
  <c r="L3057" i="3"/>
  <c r="L3056" i="3"/>
  <c r="L3055" i="3"/>
  <c r="L3054" i="3"/>
  <c r="L362" i="3"/>
  <c r="L388" i="3"/>
  <c r="L308" i="3"/>
  <c r="L221" i="3"/>
  <c r="L970" i="3"/>
  <c r="L181" i="3"/>
  <c r="L3053" i="3"/>
  <c r="L77" i="3"/>
  <c r="L737" i="3"/>
  <c r="L83" i="3"/>
  <c r="L183" i="3"/>
  <c r="L2166" i="3"/>
  <c r="L3052" i="3"/>
  <c r="L521" i="3"/>
  <c r="L704" i="3"/>
  <c r="L513" i="3"/>
  <c r="L606" i="3"/>
  <c r="L1182" i="3"/>
  <c r="L770" i="3"/>
  <c r="L572" i="3"/>
  <c r="L580" i="3"/>
  <c r="L123" i="3"/>
  <c r="L588" i="3"/>
  <c r="L474" i="3"/>
  <c r="L1067" i="3"/>
  <c r="L375" i="3"/>
  <c r="L966" i="3"/>
  <c r="L1522" i="3"/>
  <c r="L543" i="3"/>
  <c r="L515" i="3"/>
  <c r="L3051" i="3"/>
  <c r="L435" i="3"/>
  <c r="L100" i="3"/>
  <c r="L1163" i="3"/>
  <c r="L1435" i="3"/>
  <c r="L417" i="3"/>
  <c r="L170" i="3"/>
  <c r="L135" i="3"/>
  <c r="L3050" i="3"/>
  <c r="L230" i="3"/>
  <c r="L88" i="3"/>
  <c r="L3049" i="3"/>
  <c r="L274" i="3"/>
  <c r="L3048" i="3"/>
  <c r="L3047" i="3"/>
  <c r="L2222" i="3"/>
  <c r="L809" i="3"/>
  <c r="L460" i="3"/>
  <c r="L1202" i="3"/>
  <c r="L1104" i="3"/>
  <c r="L538" i="3"/>
  <c r="L3046" i="3"/>
  <c r="L186" i="3"/>
  <c r="L47" i="3"/>
  <c r="B22" i="5"/>
  <c r="B52" i="5"/>
  <c r="D2216" i="3"/>
  <c r="D2298" i="3"/>
  <c r="D2051" i="3"/>
  <c r="D1646" i="3"/>
  <c r="H81" i="9" s="1"/>
  <c r="D2192" i="3"/>
  <c r="D2291" i="3"/>
  <c r="D2175" i="3"/>
  <c r="D2698" i="3"/>
  <c r="D1932" i="3"/>
  <c r="D2707" i="3"/>
  <c r="D1360" i="3"/>
  <c r="D2734" i="3"/>
  <c r="D1574" i="3"/>
  <c r="D2802" i="3"/>
  <c r="D3379" i="3"/>
  <c r="D140" i="3"/>
  <c r="D1516" i="3"/>
  <c r="D527" i="3"/>
  <c r="D198" i="3"/>
  <c r="D201" i="3"/>
  <c r="D3008" i="3"/>
  <c r="D948" i="3"/>
  <c r="D2989" i="3"/>
  <c r="D3378" i="3"/>
  <c r="D3377" i="3"/>
  <c r="D1954" i="3"/>
  <c r="D1368" i="3"/>
  <c r="D3014" i="3"/>
  <c r="D3376" i="3"/>
  <c r="D1191" i="3"/>
  <c r="D1556" i="3"/>
  <c r="D2980" i="3"/>
  <c r="D2981" i="3"/>
  <c r="D1961" i="3"/>
  <c r="D3004" i="3"/>
  <c r="D741" i="3"/>
  <c r="D983" i="3"/>
  <c r="D772" i="3"/>
  <c r="D758" i="3"/>
  <c r="D1050" i="3"/>
  <c r="D3013" i="3"/>
  <c r="D3016" i="3"/>
  <c r="D2972" i="3"/>
  <c r="D2985" i="3"/>
  <c r="D2974" i="3"/>
  <c r="D168" i="3"/>
  <c r="D837" i="3"/>
  <c r="D498" i="3"/>
  <c r="D37" i="3"/>
  <c r="D497" i="3"/>
  <c r="D1082" i="3"/>
  <c r="D164" i="3"/>
  <c r="D3375" i="3"/>
  <c r="D764" i="3"/>
  <c r="D226" i="3"/>
  <c r="D2713" i="3"/>
  <c r="D2810" i="3"/>
  <c r="D1233" i="3"/>
  <c r="D2659" i="3"/>
  <c r="D731" i="3"/>
  <c r="D746" i="3"/>
  <c r="D769" i="3"/>
  <c r="D173" i="3"/>
  <c r="D3019" i="3"/>
  <c r="D1642" i="3"/>
  <c r="D2822" i="3"/>
  <c r="D2971" i="3"/>
  <c r="D2979" i="3"/>
  <c r="D1047" i="3"/>
  <c r="D2970" i="3"/>
  <c r="D713" i="3"/>
  <c r="D1582" i="3"/>
  <c r="D976" i="3"/>
  <c r="D1678" i="3"/>
  <c r="D3012" i="3"/>
  <c r="D71" i="3"/>
  <c r="D81" i="3"/>
  <c r="D1055" i="3"/>
  <c r="D2126" i="3"/>
  <c r="D352" i="3"/>
  <c r="D2757" i="3"/>
  <c r="D2709" i="3"/>
  <c r="D2096" i="3"/>
  <c r="D316" i="3"/>
  <c r="D2077" i="3"/>
  <c r="D2965" i="3"/>
  <c r="D3003" i="3"/>
  <c r="D2999" i="3"/>
  <c r="D3011" i="3"/>
  <c r="D1117" i="3"/>
  <c r="D2978" i="3"/>
  <c r="D199" i="3"/>
  <c r="D3372" i="3"/>
  <c r="D1350" i="3"/>
  <c r="D458" i="3"/>
  <c r="D171" i="3"/>
  <c r="D175" i="3"/>
  <c r="D779" i="3"/>
  <c r="D2819" i="3"/>
  <c r="D3371" i="3"/>
  <c r="D2697" i="3"/>
  <c r="D2679" i="3"/>
  <c r="D2796" i="3"/>
  <c r="D2087" i="3"/>
  <c r="D1018" i="3"/>
  <c r="D2117" i="3"/>
  <c r="D1886" i="3"/>
  <c r="D327" i="3"/>
  <c r="D2765" i="3"/>
  <c r="D2763" i="3"/>
  <c r="D2795" i="3"/>
  <c r="D2723" i="3"/>
  <c r="D2816" i="3"/>
  <c r="D2794" i="3"/>
  <c r="D762" i="3"/>
  <c r="D2129" i="3"/>
  <c r="D732" i="3"/>
  <c r="D788" i="3"/>
  <c r="D197" i="3"/>
  <c r="D3370" i="3"/>
  <c r="D2797" i="3"/>
  <c r="D2818" i="3"/>
  <c r="D2730" i="3"/>
  <c r="D3015" i="3"/>
  <c r="D2356" i="3"/>
  <c r="D2067" i="3"/>
  <c r="D1598" i="3"/>
  <c r="D631" i="3"/>
  <c r="D2061" i="3"/>
  <c r="D174" i="3"/>
  <c r="D96" i="3"/>
  <c r="D157" i="3"/>
  <c r="D19" i="3"/>
  <c r="D628" i="3"/>
  <c r="D1919" i="3"/>
  <c r="D275" i="3"/>
  <c r="D1449" i="3"/>
  <c r="D1436" i="3"/>
  <c r="D134" i="3"/>
  <c r="D257" i="3"/>
  <c r="D119" i="3"/>
  <c r="D128" i="3"/>
  <c r="D1579" i="3"/>
  <c r="D909" i="3"/>
  <c r="D930" i="3"/>
  <c r="D1288" i="3"/>
  <c r="D581" i="3"/>
  <c r="D1549" i="3"/>
  <c r="D1692" i="3"/>
  <c r="D3368" i="3"/>
  <c r="D3367" i="3"/>
  <c r="D1601" i="3"/>
  <c r="D1272" i="3"/>
  <c r="D1634" i="3"/>
  <c r="D1545" i="3"/>
  <c r="D892" i="3"/>
  <c r="D1589" i="3"/>
  <c r="D965" i="3"/>
  <c r="D1409" i="3"/>
  <c r="D863" i="3"/>
  <c r="D556" i="3"/>
  <c r="D1190" i="3"/>
  <c r="D1068" i="3"/>
  <c r="D935" i="3"/>
  <c r="D3366" i="3"/>
  <c r="D1679" i="3"/>
  <c r="D1520" i="3"/>
  <c r="D706" i="3"/>
  <c r="F94" i="9" s="1"/>
  <c r="D584" i="3"/>
  <c r="D447" i="3"/>
  <c r="D575" i="3"/>
  <c r="D1507" i="3"/>
  <c r="D1247" i="3"/>
  <c r="D921" i="3"/>
  <c r="D1643" i="3"/>
  <c r="D1273" i="3"/>
  <c r="D1255" i="3"/>
  <c r="D1540" i="3"/>
  <c r="D1326" i="3"/>
  <c r="D1327" i="3"/>
  <c r="D1251" i="3"/>
  <c r="D2130" i="3"/>
  <c r="D558" i="3"/>
  <c r="D1575" i="3"/>
  <c r="D875" i="3"/>
  <c r="D1309" i="3"/>
  <c r="D1119" i="3"/>
  <c r="D1217" i="3"/>
  <c r="D496" i="3"/>
  <c r="D831" i="3"/>
  <c r="D356" i="3"/>
  <c r="D529" i="3"/>
  <c r="D946" i="3"/>
  <c r="D2047" i="3"/>
  <c r="D821" i="3"/>
  <c r="D103" i="3"/>
  <c r="D569" i="3"/>
  <c r="D710" i="3"/>
  <c r="D800" i="3"/>
  <c r="D244" i="3"/>
  <c r="D726" i="3"/>
  <c r="D785" i="3"/>
  <c r="D1310" i="3"/>
  <c r="D1500" i="3"/>
  <c r="D486" i="3"/>
  <c r="D3365" i="3"/>
  <c r="D450" i="3"/>
  <c r="D1092" i="3"/>
  <c r="D2040" i="3"/>
  <c r="D1608" i="3"/>
  <c r="D3364" i="3"/>
  <c r="D963" i="3"/>
  <c r="D58" i="3"/>
  <c r="D3363" i="3"/>
  <c r="D610" i="3"/>
  <c r="D3362" i="3"/>
  <c r="D3361" i="3"/>
  <c r="D3360" i="3"/>
  <c r="D805" i="3"/>
  <c r="D3359" i="3"/>
  <c r="D112" i="3"/>
  <c r="D2201" i="3"/>
  <c r="D833" i="3"/>
  <c r="D2103" i="3"/>
  <c r="D3357" i="3"/>
  <c r="D1120" i="3"/>
  <c r="D1103" i="3"/>
  <c r="D392" i="3"/>
  <c r="D293" i="3"/>
  <c r="D1433" i="3"/>
  <c r="D3356" i="3"/>
  <c r="D1139" i="3"/>
  <c r="D1149" i="3"/>
  <c r="D818" i="3"/>
  <c r="D448" i="3"/>
  <c r="D1937" i="3"/>
  <c r="D3355" i="3"/>
  <c r="D51" i="3"/>
  <c r="D406" i="3"/>
  <c r="D3354" i="3"/>
  <c r="D956" i="3"/>
  <c r="D2072" i="3"/>
  <c r="D409" i="3"/>
  <c r="D3353" i="3"/>
  <c r="D952" i="3"/>
  <c r="D126" i="3"/>
  <c r="D242" i="3"/>
  <c r="D130" i="3"/>
  <c r="D114" i="3"/>
  <c r="D3352" i="3"/>
  <c r="D136" i="3"/>
  <c r="D2134" i="3"/>
  <c r="D90" i="3"/>
  <c r="D3351" i="3"/>
  <c r="D56" i="3"/>
  <c r="D470" i="3"/>
  <c r="D949" i="3"/>
  <c r="D1169" i="3"/>
  <c r="D1140" i="3"/>
  <c r="D985" i="3"/>
  <c r="D1132" i="3"/>
  <c r="D1137" i="3"/>
  <c r="D544" i="3"/>
  <c r="D884" i="3"/>
  <c r="D3350" i="3"/>
  <c r="D1638" i="3"/>
  <c r="D42" i="3"/>
  <c r="D559" i="3"/>
  <c r="D200" i="3"/>
  <c r="D506" i="3"/>
  <c r="D212" i="3"/>
  <c r="D812" i="3"/>
  <c r="D926" i="3"/>
  <c r="D138" i="3"/>
  <c r="D41" i="3"/>
  <c r="D798" i="3"/>
  <c r="D127" i="3"/>
  <c r="D234" i="3"/>
  <c r="D50" i="3"/>
  <c r="D3349" i="3"/>
  <c r="D420" i="3"/>
  <c r="D194" i="3"/>
  <c r="D571" i="3"/>
  <c r="D841" i="3"/>
  <c r="D1576" i="3"/>
  <c r="D1616" i="3"/>
  <c r="D44" i="3"/>
  <c r="D838" i="3"/>
  <c r="D712" i="3"/>
  <c r="D132" i="3"/>
  <c r="D1210" i="3"/>
  <c r="D223" i="3"/>
  <c r="D191" i="3"/>
  <c r="D438" i="3"/>
  <c r="D340" i="3"/>
  <c r="D1367" i="3"/>
  <c r="D1914" i="3"/>
  <c r="D3348" i="3"/>
  <c r="D1934" i="3"/>
  <c r="D61" i="3"/>
  <c r="D3347" i="3"/>
  <c r="D1498" i="3"/>
  <c r="D268" i="3"/>
  <c r="D2050" i="3"/>
  <c r="D233" i="3"/>
  <c r="D2009" i="3"/>
  <c r="D2131" i="3"/>
  <c r="D1610" i="3"/>
  <c r="D721" i="3"/>
  <c r="D149" i="3"/>
  <c r="D1657" i="3"/>
  <c r="D1406" i="3"/>
  <c r="D820" i="3"/>
  <c r="D795" i="3"/>
  <c r="D445" i="3"/>
  <c r="D882" i="3"/>
  <c r="D920" i="3"/>
  <c r="D464" i="3"/>
  <c r="D1453" i="3"/>
  <c r="D349" i="3"/>
  <c r="D733" i="3"/>
  <c r="D1650" i="3"/>
  <c r="D3346" i="3"/>
  <c r="D1106" i="3"/>
  <c r="D23" i="3"/>
  <c r="D469" i="3"/>
  <c r="D89" i="3"/>
  <c r="D1033" i="3"/>
  <c r="D29" i="3"/>
  <c r="D507" i="3"/>
  <c r="D184" i="3"/>
  <c r="D3345" i="3"/>
  <c r="D566" i="3"/>
  <c r="D395" i="3"/>
  <c r="D1369" i="3"/>
  <c r="D605" i="3"/>
  <c r="D1425" i="3"/>
  <c r="D1544" i="3"/>
  <c r="D589" i="3"/>
  <c r="D46" i="3"/>
  <c r="D3344" i="3"/>
  <c r="D1942" i="3"/>
  <c r="D120" i="3"/>
  <c r="D1564" i="3"/>
  <c r="D265" i="3"/>
  <c r="D453" i="3"/>
  <c r="D814" i="3"/>
  <c r="D209" i="3"/>
  <c r="D3343" i="3"/>
  <c r="D3342" i="3"/>
  <c r="D3341" i="3"/>
  <c r="D1058" i="3"/>
  <c r="D2042" i="3"/>
  <c r="D2645" i="3"/>
  <c r="D2778" i="3"/>
  <c r="D3340" i="3"/>
  <c r="D2787" i="3"/>
  <c r="D3339" i="3"/>
  <c r="D3338" i="3"/>
  <c r="D2639" i="3"/>
  <c r="D2762" i="3"/>
  <c r="D1027" i="3"/>
  <c r="D3337" i="3"/>
  <c r="D2764" i="3"/>
  <c r="D2780" i="3"/>
  <c r="D2804" i="3"/>
  <c r="D2806" i="3"/>
  <c r="D2675" i="3"/>
  <c r="D2800" i="3"/>
  <c r="D2809" i="3"/>
  <c r="D2708" i="3"/>
  <c r="D2807" i="3"/>
  <c r="D2811" i="3"/>
  <c r="D2665" i="3"/>
  <c r="D697" i="3"/>
  <c r="D766" i="3"/>
  <c r="D793" i="3"/>
  <c r="D309" i="3"/>
  <c r="D1071" i="3"/>
  <c r="D791" i="3"/>
  <c r="D829" i="3"/>
  <c r="D2307" i="3"/>
  <c r="D1929" i="3"/>
  <c r="D564" i="3"/>
  <c r="D2172" i="3"/>
  <c r="D499" i="3"/>
  <c r="D2378" i="3"/>
  <c r="D1863" i="3"/>
  <c r="D2208" i="3"/>
  <c r="D2089" i="3"/>
  <c r="D1513" i="3"/>
  <c r="D1752" i="3"/>
  <c r="D1687" i="3"/>
  <c r="D1883" i="3"/>
  <c r="D1024" i="3"/>
  <c r="D973" i="3"/>
  <c r="D3336" i="3"/>
  <c r="D519" i="3"/>
  <c r="D429" i="3"/>
  <c r="D1298" i="3"/>
  <c r="D3335" i="3"/>
  <c r="D1442" i="3"/>
  <c r="D407" i="3"/>
  <c r="D1965" i="3"/>
  <c r="D560" i="3"/>
  <c r="D2022" i="3"/>
  <c r="D586" i="3"/>
  <c r="D2685" i="3"/>
  <c r="D2689" i="3"/>
  <c r="D2744" i="3"/>
  <c r="D2808" i="3"/>
  <c r="D1988" i="3"/>
  <c r="D2785" i="3"/>
  <c r="D2756" i="3"/>
  <c r="D2775" i="3"/>
  <c r="D2716" i="3"/>
  <c r="D2668" i="3"/>
  <c r="D1684" i="3"/>
  <c r="D2758" i="3"/>
  <c r="D2684" i="3"/>
  <c r="D2670" i="3"/>
  <c r="D851" i="3"/>
  <c r="D2741" i="3"/>
  <c r="D2712" i="3"/>
  <c r="D2649" i="3"/>
  <c r="D2699" i="3"/>
  <c r="D2720" i="3"/>
  <c r="D2805" i="3"/>
  <c r="D2761" i="3"/>
  <c r="D2657" i="3"/>
  <c r="D2791" i="3"/>
  <c r="D2671" i="3"/>
  <c r="D2674" i="3"/>
  <c r="D2793" i="3"/>
  <c r="D2799" i="3"/>
  <c r="D2820" i="3"/>
  <c r="D3334" i="3"/>
  <c r="D451" i="3"/>
  <c r="D587" i="3"/>
  <c r="D2656" i="3"/>
  <c r="D2790" i="3"/>
  <c r="D2743" i="3"/>
  <c r="D2678" i="3"/>
  <c r="D2722" i="3"/>
  <c r="D2736" i="3"/>
  <c r="D2125" i="3"/>
  <c r="D2788" i="3"/>
  <c r="D2755" i="3"/>
  <c r="D1892" i="3"/>
  <c r="D1399" i="3"/>
  <c r="D2658" i="3"/>
  <c r="D711" i="3"/>
  <c r="D735" i="3"/>
  <c r="D2650" i="3"/>
  <c r="D1555" i="3"/>
  <c r="D2220" i="3"/>
  <c r="D2715" i="3"/>
  <c r="D2677" i="3"/>
  <c r="D2817" i="3"/>
  <c r="D2814" i="3"/>
  <c r="D2786" i="3"/>
  <c r="D2812" i="3"/>
  <c r="D2648" i="3"/>
  <c r="D2803" i="3"/>
  <c r="D2815" i="3"/>
  <c r="D2652" i="3"/>
  <c r="D2821" i="3"/>
  <c r="D2792" i="3"/>
  <c r="D755" i="3"/>
  <c r="D2245" i="3"/>
  <c r="D79" i="3"/>
  <c r="D2726" i="3"/>
  <c r="D2020" i="3"/>
  <c r="D2774" i="3"/>
  <c r="D321" i="3"/>
  <c r="D2080" i="3"/>
  <c r="D2753" i="3"/>
  <c r="D2801" i="3"/>
  <c r="D3021" i="3"/>
  <c r="D379" i="3"/>
  <c r="D492" i="3"/>
  <c r="D1374" i="3"/>
  <c r="D1996" i="3"/>
  <c r="D1953" i="3"/>
  <c r="D3333" i="3"/>
  <c r="D3332" i="3"/>
  <c r="D723" i="3"/>
  <c r="D846" i="3"/>
  <c r="D2280" i="3"/>
  <c r="D522" i="3"/>
  <c r="D1175" i="3"/>
  <c r="D2984" i="3"/>
  <c r="D3018" i="3"/>
  <c r="D3017" i="3"/>
  <c r="D2998" i="3"/>
  <c r="D1635" i="3"/>
  <c r="D118" i="3"/>
  <c r="D3006" i="3"/>
  <c r="D3331" i="3"/>
  <c r="D2798" i="3"/>
  <c r="D750" i="3"/>
  <c r="D54" i="3"/>
  <c r="D2007" i="3"/>
  <c r="D67" i="3"/>
  <c r="D72" i="3"/>
  <c r="D2419" i="3"/>
  <c r="D2443" i="3"/>
  <c r="D2121" i="3"/>
  <c r="D2442" i="3"/>
  <c r="D1557" i="3"/>
  <c r="D2069" i="3"/>
  <c r="D2113" i="3"/>
  <c r="D1573" i="3"/>
  <c r="D504" i="3"/>
  <c r="D2085" i="3"/>
  <c r="D1373" i="3"/>
  <c r="D740" i="3"/>
  <c r="D1600" i="3"/>
  <c r="D2977" i="3"/>
  <c r="D3330" i="3"/>
  <c r="D3020" i="3"/>
  <c r="D537" i="3"/>
  <c r="D816" i="3"/>
  <c r="D66" i="3"/>
  <c r="D2001" i="3"/>
  <c r="D462" i="3"/>
  <c r="D817" i="3"/>
  <c r="D74" i="3"/>
  <c r="D1920" i="3"/>
  <c r="D2065" i="3"/>
  <c r="D2084" i="3"/>
  <c r="D456" i="3"/>
  <c r="D3329" i="3"/>
  <c r="D292" i="3"/>
  <c r="D16" i="3"/>
  <c r="D17" i="3"/>
  <c r="D598" i="3"/>
  <c r="D1135" i="3"/>
  <c r="D2361" i="3"/>
  <c r="D1570" i="3"/>
  <c r="D811" i="3"/>
  <c r="D1552" i="3"/>
  <c r="D2108" i="3"/>
  <c r="D122" i="3"/>
  <c r="D2122" i="3"/>
  <c r="D64" i="3"/>
  <c r="D78" i="3"/>
  <c r="D75" i="3"/>
  <c r="D86" i="3"/>
  <c r="D158" i="3"/>
  <c r="D142" i="3"/>
  <c r="D69" i="3"/>
  <c r="D60" i="3"/>
  <c r="D70" i="3"/>
  <c r="D65" i="3"/>
  <c r="D2090" i="3"/>
  <c r="D2128" i="3"/>
  <c r="D1405" i="3"/>
  <c r="D2041" i="3"/>
  <c r="D3328" i="3"/>
  <c r="D1966" i="3"/>
  <c r="D2200" i="3"/>
  <c r="D1865" i="3"/>
  <c r="D1208" i="3"/>
  <c r="D1377" i="3"/>
  <c r="D3327" i="3"/>
  <c r="D563" i="3"/>
  <c r="D913" i="3"/>
  <c r="D1904" i="3"/>
  <c r="D1423" i="3"/>
  <c r="D2199" i="3"/>
  <c r="D1403" i="3"/>
  <c r="D1359" i="3"/>
  <c r="D1689" i="3"/>
  <c r="D1637" i="3"/>
  <c r="D355" i="3"/>
  <c r="D1548" i="3"/>
  <c r="D1543" i="3"/>
  <c r="D1401" i="3"/>
  <c r="D1390" i="3"/>
  <c r="D1412" i="3"/>
  <c r="D954" i="3"/>
  <c r="D1641" i="3"/>
  <c r="D1239" i="3"/>
  <c r="D210" i="3"/>
  <c r="D1275" i="3"/>
  <c r="D728" i="3"/>
  <c r="D2252" i="3"/>
  <c r="D550" i="3"/>
  <c r="D1398" i="3"/>
  <c r="D1696" i="3"/>
  <c r="D2276" i="3"/>
  <c r="D1241" i="3"/>
  <c r="D661" i="3"/>
  <c r="D1357" i="3"/>
  <c r="D1973" i="3"/>
  <c r="D1583" i="3"/>
  <c r="D1645" i="3"/>
  <c r="D1358" i="3"/>
  <c r="D1660" i="3"/>
  <c r="D243" i="3"/>
  <c r="D565" i="3"/>
  <c r="D101" i="3"/>
  <c r="D600" i="3"/>
  <c r="D80" i="3"/>
  <c r="D220" i="3"/>
  <c r="D27" i="3"/>
  <c r="D228" i="3"/>
  <c r="D500" i="3"/>
  <c r="D487" i="3"/>
  <c r="D1075" i="3"/>
  <c r="D129" i="3"/>
  <c r="D109" i="3"/>
  <c r="D562" i="3"/>
  <c r="D76" i="3"/>
  <c r="D85" i="3"/>
  <c r="D22" i="3"/>
  <c r="D222" i="3"/>
  <c r="D115" i="3"/>
  <c r="D57" i="3"/>
  <c r="D143" i="3"/>
  <c r="D48" i="3"/>
  <c r="D99" i="3"/>
  <c r="D62" i="3"/>
  <c r="D40" i="3"/>
  <c r="D49" i="3"/>
  <c r="D59" i="3"/>
  <c r="D73" i="3"/>
  <c r="D2025" i="3"/>
  <c r="D1976" i="3"/>
  <c r="D1100" i="3"/>
  <c r="D2092" i="3"/>
  <c r="D2278" i="3"/>
  <c r="D1528" i="3"/>
  <c r="D425" i="3"/>
  <c r="D1279" i="3"/>
  <c r="D437" i="3"/>
  <c r="D238" i="3"/>
  <c r="D1321" i="3"/>
  <c r="D915" i="3"/>
  <c r="D1668" i="3"/>
  <c r="D1567" i="3"/>
  <c r="D1667" i="3"/>
  <c r="D813" i="3"/>
  <c r="D2262" i="3"/>
  <c r="D911" i="3"/>
  <c r="D1907" i="3"/>
  <c r="D148" i="3"/>
  <c r="D279" i="3"/>
  <c r="D254" i="3"/>
  <c r="D477" i="3"/>
  <c r="D288" i="3"/>
  <c r="D835" i="3"/>
  <c r="D850" i="3"/>
  <c r="D283" i="3"/>
  <c r="D1248" i="3"/>
  <c r="D301" i="3"/>
  <c r="D872" i="3"/>
  <c r="D708" i="3"/>
  <c r="D160" i="3"/>
  <c r="D26" i="3"/>
  <c r="D2098" i="3"/>
  <c r="D410" i="3"/>
  <c r="D84" i="3"/>
  <c r="D405" i="3"/>
  <c r="D169" i="3"/>
  <c r="D256" i="3"/>
  <c r="D2029" i="3"/>
  <c r="D883" i="3"/>
  <c r="D2181" i="3"/>
  <c r="D1532" i="3"/>
  <c r="D1148" i="3"/>
  <c r="D1249" i="3"/>
  <c r="D2164" i="3"/>
  <c r="D2246" i="3"/>
  <c r="D1421" i="3"/>
  <c r="D1261" i="3"/>
  <c r="D1382" i="3"/>
  <c r="D1623" i="3"/>
  <c r="D931" i="3"/>
  <c r="D426" i="3"/>
  <c r="D1450" i="3"/>
  <c r="D1361" i="3"/>
  <c r="D1428" i="3"/>
  <c r="D916" i="3"/>
  <c r="D1376" i="3"/>
  <c r="D1633" i="3"/>
  <c r="D3326" i="3"/>
  <c r="D1596" i="3"/>
  <c r="D1524" i="3"/>
  <c r="D1609" i="3"/>
  <c r="D1511" i="3"/>
  <c r="D1006" i="3"/>
  <c r="D2026" i="3"/>
  <c r="D1683" i="3"/>
  <c r="D1666" i="3"/>
  <c r="D1445" i="3"/>
  <c r="D2214" i="3"/>
  <c r="D699" i="3"/>
  <c r="D2120" i="3"/>
  <c r="D1566" i="3"/>
  <c r="D1628" i="3"/>
  <c r="D2027" i="3"/>
  <c r="D597" i="3"/>
  <c r="D1655" i="3"/>
  <c r="D3325" i="3"/>
  <c r="D3324" i="3"/>
  <c r="D2082" i="3"/>
  <c r="D2189" i="3"/>
  <c r="D1902" i="3"/>
  <c r="D2456" i="3"/>
  <c r="D616" i="3"/>
  <c r="D172" i="3"/>
  <c r="D902" i="3"/>
  <c r="D1901" i="3"/>
  <c r="D736" i="3"/>
  <c r="D3323" i="3"/>
  <c r="D1179" i="3"/>
  <c r="D1363" i="3"/>
  <c r="D1290" i="3"/>
  <c r="D1447" i="3"/>
  <c r="D676" i="3"/>
  <c r="D881" i="3"/>
  <c r="D1461" i="3"/>
  <c r="D1509" i="3"/>
  <c r="D1565" i="3"/>
  <c r="D1304" i="3"/>
  <c r="D1571" i="3"/>
  <c r="D1356" i="3"/>
  <c r="D1225" i="3"/>
  <c r="D535" i="3"/>
  <c r="D1393" i="3"/>
  <c r="D1626" i="3"/>
  <c r="D1541" i="3"/>
  <c r="D585" i="3"/>
  <c r="D278" i="3"/>
  <c r="D546" i="3"/>
  <c r="D1508" i="3"/>
  <c r="D1618" i="3"/>
  <c r="D1271" i="3"/>
  <c r="D1898" i="3"/>
  <c r="D552" i="3"/>
  <c r="D555" i="3"/>
  <c r="D856" i="3"/>
  <c r="D893" i="3"/>
  <c r="D2430" i="3"/>
  <c r="D1252" i="3"/>
  <c r="D2016" i="3"/>
  <c r="D2136" i="3"/>
  <c r="D839" i="3"/>
  <c r="D2342" i="3"/>
  <c r="D2241" i="3"/>
  <c r="D2209" i="3"/>
  <c r="D1518" i="3"/>
  <c r="D2309" i="3"/>
  <c r="D1977" i="3"/>
  <c r="D2490" i="3"/>
  <c r="D1619" i="3"/>
  <c r="D1535" i="3"/>
  <c r="D2286" i="3"/>
  <c r="D2237" i="3"/>
  <c r="D1603" i="3"/>
  <c r="D1672" i="3"/>
  <c r="D1510" i="3"/>
  <c r="D2789" i="3"/>
  <c r="D2466" i="3"/>
  <c r="D1512" i="3"/>
  <c r="D1597" i="3"/>
  <c r="D2427" i="3"/>
  <c r="D1599" i="3"/>
  <c r="D2006" i="3"/>
  <c r="D2014" i="3"/>
  <c r="D1503" i="3"/>
  <c r="D1630" i="3"/>
  <c r="D2091" i="3"/>
  <c r="D2033" i="3"/>
  <c r="D1629" i="3"/>
  <c r="D1429" i="3"/>
  <c r="D1688" i="3"/>
  <c r="D934" i="3"/>
  <c r="D1392" i="3"/>
  <c r="D1538" i="3"/>
  <c r="D1415" i="3"/>
  <c r="D2457" i="3"/>
  <c r="D2458" i="3"/>
  <c r="D1875" i="3"/>
  <c r="D177" i="3"/>
  <c r="D2409" i="3"/>
  <c r="D2444" i="3"/>
  <c r="D53" i="3"/>
  <c r="D2107" i="3"/>
  <c r="D2429" i="3"/>
  <c r="D1404" i="3"/>
  <c r="D2076" i="3"/>
  <c r="D922" i="3"/>
  <c r="D491" i="3"/>
  <c r="D457" i="3"/>
  <c r="D1946" i="3"/>
  <c r="D1286" i="3"/>
  <c r="D305" i="3"/>
  <c r="D3322" i="3"/>
  <c r="D481" i="3"/>
  <c r="D940" i="3"/>
  <c r="D1328" i="3"/>
  <c r="D868" i="3"/>
  <c r="D647" i="3"/>
  <c r="D1343" i="3"/>
  <c r="D910" i="3"/>
  <c r="D404" i="3"/>
  <c r="D1727" i="3"/>
  <c r="D2813" i="3"/>
  <c r="D2145" i="3"/>
  <c r="D961" i="3"/>
  <c r="D2083" i="3"/>
  <c r="D1888" i="3"/>
  <c r="D2478" i="3"/>
  <c r="D2093" i="3"/>
  <c r="D1658" i="3"/>
  <c r="D1497" i="3"/>
  <c r="D1262" i="3"/>
  <c r="D1694" i="3"/>
  <c r="D2119" i="3"/>
  <c r="D3321" i="3"/>
  <c r="D2100" i="3"/>
  <c r="D2066" i="3"/>
  <c r="D611" i="3"/>
  <c r="D1690" i="3"/>
  <c r="D1612" i="3"/>
  <c r="D1260" i="3"/>
  <c r="D1581" i="3"/>
  <c r="D1291" i="3"/>
  <c r="D2217" i="3"/>
  <c r="D540" i="3"/>
  <c r="D933" i="3"/>
  <c r="D430" i="3"/>
  <c r="D1388" i="3"/>
  <c r="D1866" i="3"/>
  <c r="D614" i="3"/>
  <c r="D1656" i="3"/>
  <c r="D1400" i="3"/>
  <c r="D509" i="3"/>
  <c r="D1517" i="3"/>
  <c r="D1352" i="3"/>
  <c r="D1396" i="3"/>
  <c r="D408" i="3"/>
  <c r="D1086" i="3"/>
  <c r="D1855" i="3"/>
  <c r="D1422" i="3"/>
  <c r="D1419" i="3"/>
  <c r="D2179" i="3"/>
  <c r="D2349" i="3"/>
  <c r="D2024" i="3"/>
  <c r="D1880" i="3"/>
  <c r="D1957" i="3"/>
  <c r="D2408" i="3"/>
  <c r="D2044" i="3"/>
  <c r="D2031" i="3"/>
  <c r="D2073" i="3"/>
  <c r="D942" i="3"/>
  <c r="D534" i="3"/>
  <c r="D246" i="3"/>
  <c r="D207" i="3"/>
  <c r="D3320" i="3"/>
  <c r="D245" i="3"/>
  <c r="D483" i="3"/>
  <c r="D2088" i="3"/>
  <c r="D554" i="3"/>
  <c r="D2184" i="3"/>
  <c r="D345" i="3"/>
  <c r="D3319" i="3"/>
  <c r="D819" i="3"/>
  <c r="D858" i="3"/>
  <c r="D603" i="3"/>
  <c r="D545" i="3"/>
  <c r="D488" i="3"/>
  <c r="D68" i="3"/>
  <c r="D276" i="3"/>
  <c r="D282" i="3"/>
  <c r="D241" i="3"/>
  <c r="D416" i="3"/>
  <c r="D413" i="3"/>
  <c r="D94" i="3"/>
  <c r="D277" i="3"/>
  <c r="D271" i="3"/>
  <c r="D421" i="3"/>
  <c r="D834" i="3"/>
  <c r="D1906" i="3"/>
  <c r="D1464" i="3"/>
  <c r="D1569" i="3"/>
  <c r="D1971" i="3"/>
  <c r="D1862" i="3"/>
  <c r="D1896" i="3"/>
  <c r="D511" i="3"/>
  <c r="D2097" i="3"/>
  <c r="D1414" i="3"/>
  <c r="D1418" i="3"/>
  <c r="D432" i="3"/>
  <c r="D310" i="3"/>
  <c r="D1307" i="3"/>
  <c r="D1987" i="3"/>
  <c r="D2074" i="3"/>
  <c r="D2132" i="3"/>
  <c r="D1389" i="3"/>
  <c r="D1982" i="3"/>
  <c r="D2043" i="3"/>
  <c r="D1230" i="3"/>
  <c r="D1647" i="3"/>
  <c r="D705" i="3"/>
  <c r="D476" i="3"/>
  <c r="D848" i="3"/>
  <c r="D724" i="3"/>
  <c r="D1257" i="3"/>
  <c r="D2182" i="3"/>
  <c r="D1155" i="3"/>
  <c r="D1547" i="3"/>
  <c r="D1243" i="3"/>
  <c r="D914" i="3"/>
  <c r="D923" i="3"/>
  <c r="D1716" i="3"/>
  <c r="D1303" i="3"/>
  <c r="D2168" i="3"/>
  <c r="D1384" i="3"/>
  <c r="D2263" i="3"/>
  <c r="D2355" i="3"/>
  <c r="D2264" i="3"/>
  <c r="D1276" i="3"/>
  <c r="D1123" i="3"/>
  <c r="D1344" i="3"/>
  <c r="D950" i="3"/>
  <c r="D1446" i="3"/>
  <c r="D802" i="3"/>
  <c r="D1334" i="3"/>
  <c r="D1319" i="3"/>
  <c r="D1289" i="3"/>
  <c r="D1306" i="3"/>
  <c r="D440" i="3"/>
  <c r="D1316" i="3"/>
  <c r="D1330" i="3"/>
  <c r="D1379" i="3"/>
  <c r="D1335" i="3"/>
  <c r="D528" i="3"/>
  <c r="D371" i="3"/>
  <c r="D895" i="3"/>
  <c r="D1499" i="3"/>
  <c r="D1550" i="3"/>
  <c r="D1501" i="3"/>
  <c r="D637" i="3"/>
  <c r="D557" i="3"/>
  <c r="D1324" i="3"/>
  <c r="D878" i="3"/>
  <c r="D1166" i="3"/>
  <c r="D524" i="3"/>
  <c r="D701" i="3"/>
  <c r="D3318" i="3"/>
  <c r="D3317" i="3"/>
  <c r="D411" i="3"/>
  <c r="D634" i="3"/>
  <c r="D3316" i="3"/>
  <c r="D1680" i="3"/>
  <c r="D3315" i="3"/>
  <c r="D887" i="3"/>
  <c r="D2326" i="3"/>
  <c r="D1588" i="3"/>
  <c r="D2058" i="3"/>
  <c r="D325" i="3"/>
  <c r="D859" i="3"/>
  <c r="D1270" i="3"/>
  <c r="D1383" i="3"/>
  <c r="D1320" i="3"/>
  <c r="D1161" i="3"/>
  <c r="D924" i="3"/>
  <c r="D1867" i="3"/>
  <c r="D1525" i="3"/>
  <c r="D1878" i="3"/>
  <c r="D977" i="3"/>
  <c r="D1160" i="3"/>
  <c r="D1317" i="3"/>
  <c r="D2204" i="3"/>
  <c r="D1458" i="3"/>
  <c r="D624" i="3"/>
  <c r="D1527" i="3"/>
  <c r="D752" i="3"/>
  <c r="D1671" i="3"/>
  <c r="D1639" i="3"/>
  <c r="D1537" i="3"/>
  <c r="D1240" i="3"/>
  <c r="D1353" i="3"/>
  <c r="D2194" i="3"/>
  <c r="D1604" i="3"/>
  <c r="D2187" i="3"/>
  <c r="D2198" i="3"/>
  <c r="D1342" i="3"/>
  <c r="D2364" i="3"/>
  <c r="D3314" i="3"/>
  <c r="D2224" i="3"/>
  <c r="D2261" i="3"/>
  <c r="D2157" i="3"/>
  <c r="D1325" i="3"/>
  <c r="D1355" i="3"/>
  <c r="D1331" i="3"/>
  <c r="D1955" i="3"/>
  <c r="D1387" i="3"/>
  <c r="D618" i="3"/>
  <c r="D1659" i="3"/>
  <c r="D864" i="3"/>
  <c r="D2265" i="3"/>
  <c r="D1504" i="3"/>
  <c r="D1265" i="3"/>
  <c r="D2013" i="3"/>
  <c r="D1375" i="3"/>
  <c r="D1521" i="3"/>
  <c r="D1649" i="3"/>
  <c r="D3313" i="3"/>
  <c r="D1281" i="3"/>
  <c r="D1462" i="3"/>
  <c r="D1452" i="3"/>
  <c r="D1625" i="3"/>
  <c r="D1614" i="3"/>
  <c r="D929" i="3"/>
  <c r="D2197" i="3"/>
  <c r="D1323" i="3"/>
  <c r="D936" i="3"/>
  <c r="D938" i="3"/>
  <c r="D1451" i="3"/>
  <c r="D1282" i="3"/>
  <c r="D1254" i="3"/>
  <c r="D2052" i="3"/>
  <c r="D630" i="3"/>
  <c r="D489" i="3"/>
  <c r="D635" i="3"/>
  <c r="D832" i="3"/>
  <c r="D925" i="3"/>
  <c r="D957" i="3"/>
  <c r="D526" i="3"/>
  <c r="D502" i="3"/>
  <c r="D427" i="3"/>
  <c r="D1930" i="3"/>
  <c r="D2104" i="3"/>
  <c r="D1443" i="3"/>
  <c r="D2075" i="3"/>
  <c r="D1984" i="3"/>
  <c r="D2018" i="3"/>
  <c r="D2036" i="3"/>
  <c r="D1416" i="3"/>
  <c r="D2078" i="3"/>
  <c r="D1911" i="3"/>
  <c r="D1627" i="3"/>
  <c r="D1577" i="3"/>
  <c r="D941" i="3"/>
  <c r="D1278" i="3"/>
  <c r="D1731" i="3"/>
  <c r="D1730" i="3"/>
  <c r="D1952" i="3"/>
  <c r="D2297" i="3"/>
  <c r="D1876" i="3"/>
  <c r="D1417" i="3"/>
  <c r="D1897" i="3"/>
  <c r="D1142" i="3"/>
  <c r="D2071" i="3"/>
  <c r="D1611" i="3"/>
  <c r="D1585" i="3"/>
  <c r="D1479" i="3"/>
  <c r="D471" i="3"/>
  <c r="D604" i="3"/>
  <c r="D2114" i="3"/>
  <c r="D252" i="3"/>
  <c r="D436" i="3"/>
  <c r="D1444" i="3"/>
  <c r="D1997" i="3"/>
  <c r="D542" i="3"/>
  <c r="D490" i="3"/>
  <c r="D530" i="3"/>
  <c r="D424" i="3"/>
  <c r="D342" i="3"/>
  <c r="D1385" i="3"/>
  <c r="D573" i="3"/>
  <c r="D619" i="3"/>
  <c r="D494" i="3"/>
  <c r="D539" i="3"/>
  <c r="D533" i="3"/>
  <c r="D485" i="3"/>
  <c r="D156" i="3"/>
  <c r="D3312" i="3"/>
  <c r="D1859" i="3"/>
  <c r="D1044" i="3"/>
  <c r="D1587" i="3"/>
  <c r="D1267" i="3"/>
  <c r="D1264" i="3"/>
  <c r="D1237" i="3"/>
  <c r="D908" i="3"/>
  <c r="D1314" i="3"/>
  <c r="D1294" i="3"/>
  <c r="D1424" i="3"/>
  <c r="D2112" i="3"/>
  <c r="D1347" i="3"/>
  <c r="D939" i="3"/>
  <c r="D161" i="3"/>
  <c r="D1386" i="3"/>
  <c r="D972" i="3"/>
  <c r="D1302" i="3"/>
  <c r="D905" i="3"/>
  <c r="D1592" i="3"/>
  <c r="D1305" i="3"/>
  <c r="D1315" i="3"/>
  <c r="D1300" i="3"/>
  <c r="D912" i="3"/>
  <c r="D1441" i="3"/>
  <c r="D1553" i="3"/>
  <c r="D1339" i="3"/>
  <c r="D248" i="3"/>
  <c r="D1250" i="3"/>
  <c r="D1681" i="3"/>
  <c r="D692" i="3"/>
  <c r="D1594" i="3"/>
  <c r="D1677" i="3"/>
  <c r="D1318" i="3"/>
  <c r="D840" i="3"/>
  <c r="D1296" i="3"/>
  <c r="D1308" i="3"/>
  <c r="D495" i="3"/>
  <c r="D897" i="3"/>
  <c r="D629" i="3"/>
  <c r="D1337" i="3"/>
  <c r="D1572" i="3"/>
  <c r="D1463" i="3"/>
  <c r="D1640" i="3"/>
  <c r="D232" i="3"/>
  <c r="D1732" i="3"/>
  <c r="D505" i="3"/>
  <c r="D591" i="3"/>
  <c r="D2023" i="3"/>
  <c r="D1899" i="3"/>
  <c r="D866" i="3"/>
  <c r="D549" i="3"/>
  <c r="D1002" i="3"/>
  <c r="D890" i="3"/>
  <c r="D632" i="3"/>
  <c r="D1280" i="3"/>
  <c r="D468" i="3"/>
  <c r="D599" i="3"/>
  <c r="D1076" i="3"/>
  <c r="D443" i="3"/>
  <c r="D919" i="3"/>
  <c r="D1274" i="3"/>
  <c r="D981" i="3"/>
  <c r="D1167" i="3"/>
  <c r="D1269" i="3"/>
  <c r="D1332" i="3"/>
  <c r="D1268" i="3"/>
  <c r="D473" i="3"/>
  <c r="D428" i="3"/>
  <c r="D1371" i="3"/>
  <c r="D633" i="3"/>
  <c r="D576" i="3"/>
  <c r="D1333" i="3"/>
  <c r="D1921" i="3"/>
  <c r="D1559" i="3"/>
  <c r="D1285" i="3"/>
  <c r="D1338" i="3"/>
  <c r="D861" i="3"/>
  <c r="D907" i="3"/>
  <c r="D1615" i="3"/>
  <c r="D871" i="3"/>
  <c r="D877" i="3"/>
  <c r="D876" i="3"/>
  <c r="D1329" i="3"/>
  <c r="D1591" i="3"/>
  <c r="D1959" i="3"/>
  <c r="D3311" i="3"/>
  <c r="D2086" i="3"/>
  <c r="D1682" i="3"/>
  <c r="D1380" i="3"/>
  <c r="D1173" i="3"/>
  <c r="D1662" i="3"/>
  <c r="D1939" i="3"/>
  <c r="D541" i="3"/>
  <c r="D2290" i="3"/>
  <c r="D2028" i="3"/>
  <c r="D1284" i="3"/>
  <c r="D594" i="3"/>
  <c r="D1459" i="3"/>
  <c r="D1366" i="3"/>
  <c r="D1595" i="3"/>
  <c r="D880" i="3"/>
  <c r="D1893" i="3"/>
  <c r="D3310" i="3"/>
  <c r="D2054" i="3"/>
  <c r="D1407" i="3"/>
  <c r="D2446" i="3"/>
  <c r="D2037" i="3"/>
  <c r="D1947" i="3"/>
  <c r="D2070" i="3"/>
  <c r="D1584" i="3"/>
  <c r="D2012" i="3"/>
  <c r="D1951" i="3"/>
  <c r="D2116" i="3"/>
  <c r="D2316" i="3"/>
  <c r="D2260" i="3"/>
  <c r="D431" i="3"/>
  <c r="D1322" i="3"/>
  <c r="D514" i="3"/>
  <c r="D2095" i="3"/>
  <c r="D1292" i="3"/>
  <c r="D1440" i="3"/>
  <c r="D1395" i="3"/>
  <c r="D253" i="3"/>
  <c r="D3309" i="3"/>
  <c r="D1631" i="3"/>
  <c r="D1256" i="3"/>
  <c r="D1502" i="3"/>
  <c r="D55" i="3"/>
  <c r="D1874" i="3"/>
  <c r="D1293" i="3"/>
  <c r="D1669" i="3"/>
  <c r="D1686" i="3"/>
  <c r="D2225" i="3"/>
  <c r="D1297" i="3"/>
  <c r="D1561" i="3"/>
  <c r="D1670" i="3"/>
  <c r="D775" i="3"/>
  <c r="D1895" i="3"/>
  <c r="D860" i="3"/>
  <c r="D1560" i="3"/>
  <c r="D1519" i="3"/>
  <c r="D493" i="3"/>
  <c r="D510" i="3"/>
  <c r="D682" i="3"/>
  <c r="D1691" i="3"/>
  <c r="D520" i="3"/>
  <c r="D796" i="3"/>
  <c r="D1128" i="3"/>
  <c r="D1022" i="3"/>
  <c r="D1246" i="3"/>
  <c r="D1245" i="3"/>
  <c r="D532" i="3"/>
  <c r="D1035" i="3"/>
  <c r="D482" i="3"/>
  <c r="D2420" i="3"/>
  <c r="D1506" i="3"/>
  <c r="D1578" i="3"/>
  <c r="D1624" i="3"/>
  <c r="D1758" i="3"/>
  <c r="D2333" i="3"/>
  <c r="D1720" i="3"/>
  <c r="D1410" i="3"/>
  <c r="D1737" i="3"/>
  <c r="D1983" i="3"/>
  <c r="D2079" i="3"/>
  <c r="D1110" i="3"/>
  <c r="D1144" i="3"/>
  <c r="D1031" i="3"/>
  <c r="D1378" i="3"/>
  <c r="D1346" i="3"/>
  <c r="D336" i="3"/>
  <c r="D1903" i="3"/>
  <c r="D467" i="3"/>
  <c r="D2099" i="3"/>
  <c r="D1259" i="3"/>
  <c r="D2124" i="3"/>
  <c r="D1674" i="3"/>
  <c r="D1695" i="3"/>
  <c r="D891" i="3"/>
  <c r="D843" i="3"/>
  <c r="D823" i="3"/>
  <c r="D1336" i="3"/>
  <c r="D928" i="3"/>
  <c r="D1283" i="3"/>
  <c r="D2068" i="3"/>
  <c r="D932" i="3"/>
  <c r="D1586" i="3"/>
  <c r="D2242" i="3"/>
  <c r="D1244" i="3"/>
  <c r="D1238" i="3"/>
  <c r="D2345" i="3"/>
  <c r="D2428" i="3"/>
  <c r="D799" i="3"/>
  <c r="D508" i="3"/>
  <c r="D1568" i="3"/>
  <c r="D1372" i="3"/>
  <c r="D1590" i="3"/>
  <c r="D870" i="3"/>
  <c r="D1523" i="3"/>
  <c r="D1397" i="3"/>
  <c r="D1871" i="3"/>
  <c r="D1364" i="3"/>
  <c r="D1420" i="3"/>
  <c r="D1992" i="3"/>
  <c r="D1032" i="3"/>
  <c r="D1341" i="3"/>
  <c r="D1365" i="3"/>
  <c r="D2413" i="3"/>
  <c r="D1448" i="3"/>
  <c r="D815" i="3"/>
  <c r="D1301" i="3"/>
  <c r="D1354" i="3"/>
  <c r="D1515" i="3"/>
  <c r="D1242" i="3"/>
  <c r="D623" i="3"/>
  <c r="D1673" i="3"/>
  <c r="D433" i="3"/>
  <c r="D121" i="3"/>
  <c r="D718" i="3"/>
  <c r="D1391" i="3"/>
  <c r="D1437" i="3"/>
  <c r="D523" i="3"/>
  <c r="D102" i="3"/>
  <c r="D1362" i="3"/>
  <c r="D927" i="3"/>
  <c r="D1311" i="3"/>
  <c r="D898" i="3"/>
  <c r="D2221" i="3"/>
  <c r="D1340" i="3"/>
  <c r="D1112" i="3"/>
  <c r="D1263" i="3"/>
  <c r="D1562" i="3"/>
  <c r="D1258" i="3"/>
  <c r="D1943" i="3"/>
  <c r="D756" i="3"/>
  <c r="D739" i="3"/>
  <c r="D827" i="3"/>
  <c r="D822" i="3"/>
  <c r="D867" i="3"/>
  <c r="D695" i="3"/>
  <c r="D734" i="3"/>
  <c r="D885" i="3"/>
  <c r="D1426" i="3"/>
  <c r="D1408" i="3"/>
  <c r="D896" i="3"/>
  <c r="E95" i="9" s="1"/>
  <c r="D825" i="3"/>
  <c r="D1370" i="3"/>
  <c r="D1381" i="3"/>
  <c r="D900" i="3"/>
  <c r="D472" i="3"/>
  <c r="D1460" i="3"/>
  <c r="D1295" i="3"/>
  <c r="D2102" i="3"/>
  <c r="D1857" i="3"/>
  <c r="D1266" i="3"/>
  <c r="D1685" i="3"/>
  <c r="D1546" i="3"/>
  <c r="D1960" i="3"/>
  <c r="D894" i="3"/>
  <c r="D3308" i="3"/>
  <c r="D1253" i="3"/>
  <c r="D626" i="3"/>
  <c r="D2115" i="3"/>
  <c r="D3307" i="3"/>
  <c r="D1011" i="3"/>
  <c r="D1438" i="3"/>
  <c r="D1580" i="3"/>
  <c r="D1411" i="3"/>
  <c r="D655" i="3"/>
  <c r="D1606" i="3"/>
  <c r="D1617" i="3"/>
  <c r="D1539" i="3"/>
  <c r="D531" i="3"/>
  <c r="D1526" i="3"/>
  <c r="D1613" i="3"/>
  <c r="D1593" i="3"/>
  <c r="D886" i="3"/>
  <c r="D1533" i="3"/>
  <c r="D1551" i="3"/>
  <c r="D2105" i="3"/>
  <c r="D1348" i="3"/>
  <c r="D617" i="3"/>
  <c r="D1514" i="3"/>
  <c r="D3306" i="3"/>
  <c r="D1394" i="3"/>
  <c r="D2877" i="3"/>
  <c r="D953" i="3"/>
  <c r="D3305" i="3"/>
  <c r="D1718" i="3"/>
  <c r="D1743" i="3"/>
  <c r="D1725" i="3"/>
  <c r="D1735" i="3"/>
  <c r="D2000" i="3"/>
  <c r="D1887" i="3"/>
  <c r="D1791" i="3"/>
  <c r="D1884" i="3"/>
  <c r="D2046" i="3"/>
  <c r="D2056" i="3"/>
  <c r="D280" i="3"/>
  <c r="D1825" i="3"/>
  <c r="D1980" i="3"/>
  <c r="D1917" i="3"/>
  <c r="D1785" i="3"/>
  <c r="D1829" i="3"/>
  <c r="D2032" i="3"/>
  <c r="D3304" i="3"/>
  <c r="D3303" i="3"/>
  <c r="D3302" i="3"/>
  <c r="D3301" i="3"/>
  <c r="D947" i="3"/>
  <c r="D3300" i="3"/>
  <c r="D3299" i="3"/>
  <c r="D3298" i="3"/>
  <c r="D3297" i="3"/>
  <c r="D3296" i="3"/>
  <c r="D3295" i="3"/>
  <c r="D39" i="3"/>
  <c r="D1484" i="3"/>
  <c r="D1483" i="3"/>
  <c r="D904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022" i="3"/>
  <c r="D1790" i="3"/>
  <c r="D1782" i="3"/>
  <c r="D1830" i="3"/>
  <c r="D1818" i="3"/>
  <c r="D1784" i="3"/>
  <c r="D1972" i="3"/>
  <c r="D155" i="3"/>
  <c r="D154" i="3"/>
  <c r="D167" i="3"/>
  <c r="D165" i="3"/>
  <c r="D178" i="3"/>
  <c r="D163" i="3"/>
  <c r="D826" i="3"/>
  <c r="D836" i="3"/>
  <c r="D517" i="3"/>
  <c r="D1232" i="3"/>
  <c r="D992" i="3"/>
  <c r="D2178" i="3"/>
  <c r="D95" i="3"/>
  <c r="D612" i="3"/>
  <c r="D622" i="3"/>
  <c r="D592" i="3"/>
  <c r="D625" i="3"/>
  <c r="D582" i="3"/>
  <c r="D272" i="3"/>
  <c r="D3276" i="3"/>
  <c r="D3275" i="3"/>
  <c r="D3274" i="3"/>
  <c r="D3273" i="3"/>
  <c r="D3272" i="3"/>
  <c r="D3271" i="3"/>
  <c r="D43" i="3"/>
  <c r="D525" i="3"/>
  <c r="D551" i="3"/>
  <c r="D547" i="3"/>
  <c r="D918" i="3"/>
  <c r="D3270" i="3"/>
  <c r="D2704" i="3"/>
  <c r="D2556" i="3"/>
  <c r="D2611" i="3"/>
  <c r="D2598" i="3"/>
  <c r="D2625" i="3"/>
  <c r="D2728" i="3"/>
  <c r="D1223" i="3"/>
  <c r="D461" i="3"/>
  <c r="D1062" i="3"/>
  <c r="D1219" i="3"/>
  <c r="D3269" i="3"/>
  <c r="D1171" i="3"/>
  <c r="D3268" i="3"/>
  <c r="D2306" i="3"/>
  <c r="D1714" i="3"/>
  <c r="D903" i="3"/>
  <c r="D879" i="3"/>
  <c r="D3267" i="3"/>
  <c r="D3266" i="3"/>
  <c r="D1488" i="3"/>
  <c r="D2118" i="3"/>
  <c r="D1675" i="3"/>
  <c r="D452" i="3"/>
  <c r="D419" i="3"/>
  <c r="D596" i="3"/>
  <c r="D82" i="3"/>
  <c r="D1536" i="3"/>
  <c r="D131" i="3"/>
  <c r="D855" i="3"/>
  <c r="D1349" i="3"/>
  <c r="D917" i="3"/>
  <c r="D1648" i="3"/>
  <c r="D1345" i="3"/>
  <c r="D2294" i="3"/>
  <c r="D1542" i="3"/>
  <c r="D2094" i="3"/>
  <c r="D1439" i="3"/>
  <c r="D24" i="3"/>
  <c r="D1918" i="3"/>
  <c r="D1950" i="3"/>
  <c r="D906" i="3"/>
  <c r="D1665" i="3"/>
  <c r="D2002" i="3"/>
  <c r="D1236" i="3"/>
  <c r="D1312" i="3"/>
  <c r="D607" i="3"/>
  <c r="D1196" i="3"/>
  <c r="D955" i="3"/>
  <c r="D1038" i="3"/>
  <c r="D87" i="3"/>
  <c r="D291" i="3"/>
  <c r="D236" i="3"/>
  <c r="D3265" i="3"/>
  <c r="D1138" i="3"/>
  <c r="D365" i="3"/>
  <c r="D45" i="3"/>
  <c r="D2011" i="3"/>
  <c r="D1530" i="3"/>
  <c r="D1013" i="3"/>
  <c r="D239" i="3"/>
  <c r="D2258" i="3"/>
  <c r="D979" i="3"/>
  <c r="D1012" i="3"/>
  <c r="D262" i="3"/>
  <c r="D324" i="3"/>
  <c r="D304" i="3"/>
  <c r="D1172" i="3"/>
  <c r="D3263" i="3"/>
  <c r="D2362" i="3"/>
  <c r="D1211" i="3"/>
  <c r="D1107" i="3"/>
  <c r="D1150" i="3"/>
  <c r="D2436" i="3"/>
  <c r="D2330" i="3"/>
  <c r="D1001" i="3"/>
  <c r="D1206" i="3"/>
  <c r="D2215" i="3"/>
  <c r="D141" i="3"/>
  <c r="D133" i="3"/>
  <c r="D139" i="3"/>
  <c r="D386" i="3"/>
  <c r="D299" i="3"/>
  <c r="D185" i="3"/>
  <c r="D1165" i="3"/>
  <c r="D2881" i="3"/>
  <c r="D1868" i="3"/>
  <c r="D3256" i="3"/>
  <c r="D1159" i="3"/>
  <c r="D503" i="3"/>
  <c r="D2289" i="3"/>
  <c r="D2891" i="3"/>
  <c r="D1087" i="3"/>
  <c r="D2864" i="3"/>
  <c r="D2357" i="3"/>
  <c r="D1095" i="3"/>
  <c r="D1134" i="3"/>
  <c r="D1145" i="3"/>
  <c r="D2259" i="3"/>
  <c r="D536" i="3"/>
  <c r="D1602" i="3"/>
  <c r="D1949" i="3"/>
  <c r="D1084" i="3"/>
  <c r="D967" i="3"/>
  <c r="D1235" i="3"/>
  <c r="D1158" i="3"/>
  <c r="D124" i="3"/>
  <c r="D2423" i="3"/>
  <c r="D444" i="3"/>
  <c r="D2904" i="3"/>
  <c r="D1164" i="3"/>
  <c r="D2399" i="3"/>
  <c r="D2393" i="3"/>
  <c r="D2390" i="3"/>
  <c r="D2160" i="3"/>
  <c r="D28" i="3"/>
  <c r="D273" i="3"/>
  <c r="D269" i="3"/>
  <c r="D382" i="3"/>
  <c r="D418" i="3"/>
  <c r="D423" i="3"/>
  <c r="D281" i="3"/>
  <c r="D1189" i="3"/>
  <c r="D3255" i="3"/>
  <c r="D2375" i="3"/>
  <c r="D2275" i="3"/>
  <c r="D2331" i="3"/>
  <c r="D1184" i="3"/>
  <c r="D1017" i="3"/>
  <c r="D3254" i="3"/>
  <c r="D2830" i="3"/>
  <c r="D3253" i="3"/>
  <c r="D1102" i="3"/>
  <c r="D1081" i="3"/>
  <c r="D847" i="3"/>
  <c r="D1178" i="3"/>
  <c r="D2163" i="3"/>
  <c r="D996" i="3"/>
  <c r="D2257" i="3"/>
  <c r="D2158" i="3"/>
  <c r="D2343" i="3"/>
  <c r="D145" i="3"/>
  <c r="D2341" i="3"/>
  <c r="D2351" i="3"/>
  <c r="D2154" i="3"/>
  <c r="D2883" i="3"/>
  <c r="D989" i="3"/>
  <c r="D441" i="3"/>
  <c r="D1156" i="3"/>
  <c r="D2303" i="3"/>
  <c r="D668" i="3"/>
  <c r="D725" i="3"/>
  <c r="D686" i="3"/>
  <c r="D684" i="3"/>
  <c r="D651" i="3"/>
  <c r="D693" i="3"/>
  <c r="D2324" i="3"/>
  <c r="D1177" i="3"/>
  <c r="D1180" i="3"/>
  <c r="D2340" i="3"/>
  <c r="D2434" i="3"/>
  <c r="D2169" i="3"/>
  <c r="D980" i="3"/>
  <c r="D1216" i="3"/>
  <c r="D2901" i="3"/>
  <c r="D1042" i="3"/>
  <c r="D2148" i="3"/>
  <c r="D2438" i="3"/>
  <c r="D2449" i="3"/>
  <c r="D2418" i="3"/>
  <c r="D289" i="3"/>
  <c r="D1059" i="3"/>
  <c r="D2337" i="3"/>
  <c r="D3250" i="3"/>
  <c r="D1212" i="3"/>
  <c r="D2872" i="3"/>
  <c r="D943" i="3"/>
  <c r="D1136" i="3"/>
  <c r="D1213" i="3"/>
  <c r="D2895" i="3"/>
  <c r="D2512" i="3"/>
  <c r="D2516" i="3"/>
  <c r="D2509" i="3"/>
  <c r="D2519" i="3"/>
  <c r="D2206" i="3"/>
  <c r="D2890" i="3"/>
  <c r="D1122" i="3"/>
  <c r="D2880" i="3"/>
  <c r="D3249" i="3"/>
  <c r="D2835" i="3"/>
  <c r="D3248" i="3"/>
  <c r="D2305" i="3"/>
  <c r="D1052" i="3"/>
  <c r="D1111" i="3"/>
  <c r="D1127" i="3"/>
  <c r="D2832" i="3"/>
  <c r="D2162" i="3"/>
  <c r="D2879" i="3"/>
  <c r="D2840" i="3"/>
  <c r="D2862" i="3"/>
  <c r="D2250" i="3"/>
  <c r="D2231" i="3"/>
  <c r="D2834" i="3"/>
  <c r="D2898" i="3"/>
  <c r="D2897" i="3"/>
  <c r="D2860" i="3"/>
  <c r="D2368" i="3"/>
  <c r="D1009" i="3"/>
  <c r="D1037" i="3"/>
  <c r="D2273" i="3"/>
  <c r="D2156" i="3"/>
  <c r="D2873" i="3"/>
  <c r="D2856" i="3"/>
  <c r="D2887" i="3"/>
  <c r="D2869" i="3"/>
  <c r="D1193" i="3"/>
  <c r="D2352" i="3"/>
  <c r="D987" i="3"/>
  <c r="D3247" i="3"/>
  <c r="D3246" i="3"/>
  <c r="D2248" i="3"/>
  <c r="D3026" i="3"/>
  <c r="D3029" i="3"/>
  <c r="D3027" i="3"/>
  <c r="D3035" i="3"/>
  <c r="D3034" i="3"/>
  <c r="D3033" i="3"/>
  <c r="D3030" i="3"/>
  <c r="D2321" i="3"/>
  <c r="D2595" i="3"/>
  <c r="D2594" i="3"/>
  <c r="D2614" i="3"/>
  <c r="D2703" i="3"/>
  <c r="D2751" i="3"/>
  <c r="D2627" i="3"/>
  <c r="D2827" i="3"/>
  <c r="D2992" i="3"/>
  <c r="D2987" i="3"/>
  <c r="D3010" i="3"/>
  <c r="D2997" i="3"/>
  <c r="D2954" i="3"/>
  <c r="D2995" i="3"/>
  <c r="D2317" i="3"/>
  <c r="D2501" i="3"/>
  <c r="D2480" i="3"/>
  <c r="D2481" i="3"/>
  <c r="D2497" i="3"/>
  <c r="D2141" i="3"/>
  <c r="D1199" i="3"/>
  <c r="D988" i="3"/>
  <c r="D2312" i="3"/>
  <c r="D998" i="3"/>
  <c r="D1474" i="3"/>
  <c r="D1717" i="3"/>
  <c r="D1719" i="3"/>
  <c r="D2899" i="3"/>
  <c r="D2123" i="3"/>
  <c r="D2239" i="3"/>
  <c r="D1124" i="3"/>
  <c r="D2228" i="3"/>
  <c r="D2407" i="3"/>
  <c r="D2322" i="3"/>
  <c r="D2277" i="3"/>
  <c r="D2336" i="3"/>
  <c r="D2829" i="3"/>
  <c r="D2244" i="3"/>
  <c r="D3245" i="3"/>
  <c r="D3244" i="3"/>
  <c r="D3243" i="3"/>
  <c r="D3242" i="3"/>
  <c r="D3241" i="3"/>
  <c r="D3240" i="3"/>
  <c r="D3023" i="3"/>
  <c r="D2308" i="3"/>
  <c r="D2870" i="3"/>
  <c r="D2304" i="3"/>
  <c r="D2844" i="3"/>
  <c r="D2247" i="3"/>
  <c r="D3239" i="3"/>
  <c r="D1201" i="3"/>
  <c r="D2833" i="3"/>
  <c r="D2339" i="3"/>
  <c r="D2230" i="3"/>
  <c r="D2185" i="3"/>
  <c r="D2155" i="3"/>
  <c r="D2210" i="3"/>
  <c r="D975" i="3"/>
  <c r="D2271" i="3"/>
  <c r="D1143" i="3"/>
  <c r="D1028" i="3"/>
  <c r="D982" i="3"/>
  <c r="D3238" i="3"/>
  <c r="D2365" i="3"/>
  <c r="D1053" i="3"/>
  <c r="D2861" i="3"/>
  <c r="D2876" i="3"/>
  <c r="D2372" i="3"/>
  <c r="D2287" i="3"/>
  <c r="D2335" i="3"/>
  <c r="D1185" i="3"/>
  <c r="D2135" i="3"/>
  <c r="D1141" i="3"/>
  <c r="D2253" i="3"/>
  <c r="D2188" i="3"/>
  <c r="D2875" i="3"/>
  <c r="D1025" i="3"/>
  <c r="D1129" i="3"/>
  <c r="D2281" i="3"/>
  <c r="D1187" i="3"/>
  <c r="D984" i="3"/>
  <c r="D2233" i="3"/>
  <c r="D2885" i="3"/>
  <c r="D2868" i="3"/>
  <c r="D2338" i="3"/>
  <c r="D2344" i="3"/>
  <c r="D2296" i="3"/>
  <c r="D2359" i="3"/>
  <c r="D1218" i="3"/>
  <c r="D2272" i="3"/>
  <c r="D1200" i="3"/>
  <c r="D2346" i="3"/>
  <c r="D2888" i="3"/>
  <c r="D1000" i="3"/>
  <c r="D2313" i="3"/>
  <c r="D2843" i="3"/>
  <c r="D1699" i="3"/>
  <c r="D1427" i="3"/>
  <c r="D1118" i="3"/>
  <c r="D2412" i="3"/>
  <c r="D2921" i="3"/>
  <c r="D2610" i="3"/>
  <c r="D2238" i="3"/>
  <c r="D2282" i="3"/>
  <c r="D2213" i="3"/>
  <c r="D2147" i="3"/>
  <c r="D2411" i="3"/>
  <c r="D2403" i="3"/>
  <c r="D2826" i="3"/>
  <c r="D2855" i="3"/>
  <c r="D2363" i="3"/>
  <c r="D2347" i="3"/>
  <c r="D1045" i="3"/>
  <c r="D1054" i="3"/>
  <c r="D1088" i="3"/>
  <c r="D1697" i="3"/>
  <c r="D1197" i="3"/>
  <c r="D2867" i="3"/>
  <c r="D3024" i="3"/>
  <c r="D1077" i="3"/>
  <c r="D2202" i="3"/>
  <c r="D2896" i="3"/>
  <c r="D2320" i="3"/>
  <c r="D1036" i="3"/>
  <c r="D3237" i="3"/>
  <c r="D1188" i="3"/>
  <c r="D2849" i="3"/>
  <c r="D2159" i="3"/>
  <c r="D944" i="3"/>
  <c r="D2892" i="3"/>
  <c r="D2837" i="3"/>
  <c r="D2851" i="3"/>
  <c r="D2193" i="3"/>
  <c r="D2256" i="3"/>
  <c r="D2839" i="3"/>
  <c r="D2902" i="3"/>
  <c r="D2196" i="3"/>
  <c r="D1049" i="3"/>
  <c r="D2836" i="3"/>
  <c r="D993" i="3"/>
  <c r="D1057" i="3"/>
  <c r="D2905" i="3"/>
  <c r="D1007" i="3"/>
  <c r="D3236" i="3"/>
  <c r="D2866" i="3"/>
  <c r="D3235" i="3"/>
  <c r="D1066" i="3"/>
  <c r="D2886" i="3"/>
  <c r="D2859" i="3"/>
  <c r="D2374" i="3"/>
  <c r="D1234" i="3"/>
  <c r="D1485" i="3"/>
  <c r="D2848" i="3"/>
  <c r="D3234" i="3"/>
  <c r="D1115" i="3"/>
  <c r="D2863" i="3"/>
  <c r="D2235" i="3"/>
  <c r="D2236" i="3"/>
  <c r="D1051" i="3"/>
  <c r="D2170" i="3"/>
  <c r="D3227" i="3"/>
  <c r="D1181" i="3"/>
  <c r="D2301" i="3"/>
  <c r="D990" i="3"/>
  <c r="D1064" i="3"/>
  <c r="D2353" i="3"/>
  <c r="D2176" i="3"/>
  <c r="D2267" i="3"/>
  <c r="D1215" i="3"/>
  <c r="D2240" i="3"/>
  <c r="D2323" i="3"/>
  <c r="D1056" i="3"/>
  <c r="D1204" i="3"/>
  <c r="D2283" i="3"/>
  <c r="D1176" i="3"/>
  <c r="D1039" i="3"/>
  <c r="D3226" i="3"/>
  <c r="D3225" i="3"/>
  <c r="D1098" i="3"/>
  <c r="D2376" i="3"/>
  <c r="D1222" i="3"/>
  <c r="D2319" i="3"/>
  <c r="D1065" i="3"/>
  <c r="D1214" i="3"/>
  <c r="D958" i="3"/>
  <c r="D1014" i="3"/>
  <c r="D999" i="3"/>
  <c r="D1168" i="3"/>
  <c r="D2171" i="3"/>
  <c r="D1041" i="3"/>
  <c r="D1109" i="3"/>
  <c r="D2310" i="3"/>
  <c r="D1029" i="3"/>
  <c r="D2232" i="3"/>
  <c r="D1162" i="3"/>
  <c r="D1003" i="3"/>
  <c r="D2177" i="3"/>
  <c r="D2186" i="3"/>
  <c r="D2227" i="3"/>
  <c r="D1130" i="3"/>
  <c r="D2831" i="3"/>
  <c r="D2229" i="3"/>
  <c r="D2251" i="3"/>
  <c r="D2857" i="3"/>
  <c r="D1093" i="3"/>
  <c r="D2174" i="3"/>
  <c r="D801" i="3"/>
  <c r="D776" i="3"/>
  <c r="D830" i="3"/>
  <c r="D751" i="3"/>
  <c r="D849" i="3"/>
  <c r="D3025" i="3"/>
  <c r="D2874" i="3"/>
  <c r="D2853" i="3"/>
  <c r="D2823" i="3"/>
  <c r="D2752" i="3"/>
  <c r="D3224" i="3"/>
  <c r="D1126" i="3"/>
  <c r="D91" i="3"/>
  <c r="D1040" i="3"/>
  <c r="D2270" i="3"/>
  <c r="D2358" i="3"/>
  <c r="D2254" i="3"/>
  <c r="D1016" i="3"/>
  <c r="D1221" i="3"/>
  <c r="D1151" i="3"/>
  <c r="D1478" i="3"/>
  <c r="D2334" i="3"/>
  <c r="D2293" i="3"/>
  <c r="D1083" i="3"/>
  <c r="D1147" i="3"/>
  <c r="D2360" i="3"/>
  <c r="D2195" i="3"/>
  <c r="D3223" i="3"/>
  <c r="D2325" i="3"/>
  <c r="D1116" i="3"/>
  <c r="D1209" i="3"/>
  <c r="D1079" i="3"/>
  <c r="D2212" i="3"/>
  <c r="D2279" i="3"/>
  <c r="D2884" i="3"/>
  <c r="D1020" i="3"/>
  <c r="D2348" i="3"/>
  <c r="D2493" i="3"/>
  <c r="D2499" i="3"/>
  <c r="D2494" i="3"/>
  <c r="D2488" i="3"/>
  <c r="D2173" i="3"/>
  <c r="D2939" i="3"/>
  <c r="D2935" i="3"/>
  <c r="D2933" i="3"/>
  <c r="D2942" i="3"/>
  <c r="D2936" i="3"/>
  <c r="D2483" i="3"/>
  <c r="D2491" i="3"/>
  <c r="D2223" i="3"/>
  <c r="D2190" i="3"/>
  <c r="D2266" i="3"/>
  <c r="D2318" i="3"/>
  <c r="D2710" i="3"/>
  <c r="D2632" i="3"/>
  <c r="D2604" i="3"/>
  <c r="D2693" i="3"/>
  <c r="D2642" i="3"/>
  <c r="D2630" i="3"/>
  <c r="D2825" i="3"/>
  <c r="D2142" i="3"/>
  <c r="D2401" i="3"/>
  <c r="D2144" i="3"/>
  <c r="D2381" i="3"/>
  <c r="D1494" i="3"/>
  <c r="D2219" i="3"/>
  <c r="D1030" i="3"/>
  <c r="D1704" i="3"/>
  <c r="D2183" i="3"/>
  <c r="D2371" i="3"/>
  <c r="D1121" i="3"/>
  <c r="D1226" i="3"/>
  <c r="D2203" i="3"/>
  <c r="D2416" i="3"/>
  <c r="D2426" i="3"/>
  <c r="D2433" i="3"/>
  <c r="D2437" i="3"/>
  <c r="D2983" i="3"/>
  <c r="D3000" i="3"/>
  <c r="D3002" i="3"/>
  <c r="D2964" i="3"/>
  <c r="D2969" i="3"/>
  <c r="D2976" i="3"/>
  <c r="D3222" i="3"/>
  <c r="D3221" i="3"/>
  <c r="D3220" i="3"/>
  <c r="D3219" i="3"/>
  <c r="D3218" i="3"/>
  <c r="D3217" i="3"/>
  <c r="D2878" i="3"/>
  <c r="D3216" i="3"/>
  <c r="D1472" i="3"/>
  <c r="D2299" i="3"/>
  <c r="D2370" i="3"/>
  <c r="D2445" i="3"/>
  <c r="D2470" i="3"/>
  <c r="D2463" i="3"/>
  <c r="D2218" i="3"/>
  <c r="D2767" i="3"/>
  <c r="D2593" i="3"/>
  <c r="D2760" i="3"/>
  <c r="D2550" i="3"/>
  <c r="D2566" i="3"/>
  <c r="D2732" i="3"/>
  <c r="D1105" i="3"/>
  <c r="D2300" i="3"/>
  <c r="D2415" i="3"/>
  <c r="D2913" i="3"/>
  <c r="D1019" i="3"/>
  <c r="D2906" i="3"/>
  <c r="D2928" i="3"/>
  <c r="D2927" i="3"/>
  <c r="D2923" i="3"/>
  <c r="D2926" i="3"/>
  <c r="D2414" i="3"/>
  <c r="D2405" i="3"/>
  <c r="D2676" i="3"/>
  <c r="D568" i="3"/>
  <c r="D2514" i="3"/>
  <c r="D1493" i="3"/>
  <c r="D2842" i="3"/>
  <c r="D1073" i="3"/>
  <c r="D2377" i="3"/>
  <c r="D2350" i="3"/>
  <c r="D1133" i="3"/>
  <c r="D1195" i="3"/>
  <c r="D971" i="3"/>
  <c r="D2388" i="3"/>
  <c r="D3028" i="3"/>
  <c r="D2394" i="3"/>
  <c r="D2385" i="3"/>
  <c r="D2369" i="3"/>
  <c r="D960" i="3"/>
  <c r="D1113" i="3"/>
  <c r="D2161" i="3"/>
  <c r="D2750" i="3"/>
  <c r="D2559" i="3"/>
  <c r="D2591" i="3"/>
  <c r="D2654" i="3"/>
  <c r="D2588" i="3"/>
  <c r="D2545" i="3"/>
  <c r="D2893" i="3"/>
  <c r="D1846" i="3"/>
  <c r="D1941" i="3"/>
  <c r="D2060" i="3"/>
  <c r="D1851" i="3"/>
  <c r="D1839" i="3"/>
  <c r="D1848" i="3"/>
  <c r="D2384" i="3"/>
  <c r="D2687" i="3"/>
  <c r="D2548" i="3"/>
  <c r="D2766" i="3"/>
  <c r="D2590" i="3"/>
  <c r="D2631" i="3"/>
  <c r="D2661" i="3"/>
  <c r="D2180" i="3"/>
  <c r="D2435" i="3"/>
  <c r="D2738" i="3"/>
  <c r="D2624" i="3"/>
  <c r="D2575" i="3"/>
  <c r="D2651" i="3"/>
  <c r="D2773" i="3"/>
  <c r="D2603" i="3"/>
  <c r="D2383" i="3"/>
  <c r="D997" i="3"/>
  <c r="D2968" i="3"/>
  <c r="D2967" i="3"/>
  <c r="D2946" i="3"/>
  <c r="D2953" i="3"/>
  <c r="D2957" i="3"/>
  <c r="D2973" i="3"/>
  <c r="D1698" i="3"/>
  <c r="D2907" i="3"/>
  <c r="D2962" i="3"/>
  <c r="D2956" i="3"/>
  <c r="D2960" i="3"/>
  <c r="D2945" i="3"/>
  <c r="D2988" i="3"/>
  <c r="D2955" i="3"/>
  <c r="D2961" i="3"/>
  <c r="D2966" i="3"/>
  <c r="D2950" i="3"/>
  <c r="D2944" i="3"/>
  <c r="D2949" i="3"/>
  <c r="D2991" i="3"/>
  <c r="D2469" i="3"/>
  <c r="D2447" i="3"/>
  <c r="D2475" i="3"/>
  <c r="D2453" i="3"/>
  <c r="D2473" i="3"/>
  <c r="D2460" i="3"/>
  <c r="D2476" i="3"/>
  <c r="D2450" i="3"/>
  <c r="D2311" i="3"/>
  <c r="D962" i="3"/>
  <c r="D2389" i="3"/>
  <c r="D2386" i="3"/>
  <c r="D2431" i="3"/>
  <c r="D2417" i="3"/>
  <c r="D2441" i="3"/>
  <c r="D2838" i="3"/>
  <c r="D2302" i="3"/>
  <c r="D2643" i="3"/>
  <c r="D2565" i="3"/>
  <c r="D2729" i="3"/>
  <c r="D2615" i="3"/>
  <c r="D2777" i="3"/>
  <c r="D2587" i="3"/>
  <c r="D2495" i="3"/>
  <c r="D2503" i="3"/>
  <c r="D2502" i="3"/>
  <c r="D2484" i="3"/>
  <c r="D2472" i="3"/>
  <c r="D2479" i="3"/>
  <c r="D2682" i="3"/>
  <c r="D2667" i="3"/>
  <c r="D2555" i="3"/>
  <c r="D2574" i="3"/>
  <c r="D2735" i="3"/>
  <c r="D2717" i="3"/>
  <c r="D1457" i="3"/>
  <c r="D2382" i="3"/>
  <c r="D1205" i="3"/>
  <c r="D1787" i="3"/>
  <c r="D2332" i="3"/>
  <c r="D2274" i="3"/>
  <c r="D2327" i="3"/>
  <c r="D2379" i="3"/>
  <c r="D2143" i="3"/>
  <c r="D2520" i="3"/>
  <c r="D2534" i="3"/>
  <c r="D2542" i="3"/>
  <c r="D2515" i="3"/>
  <c r="D2535" i="3"/>
  <c r="D2938" i="3"/>
  <c r="D2941" i="3"/>
  <c r="D2937" i="3"/>
  <c r="D2934" i="3"/>
  <c r="D2940" i="3"/>
  <c r="D2468" i="3"/>
  <c r="D2432" i="3"/>
  <c r="D2852" i="3"/>
  <c r="D2695" i="3"/>
  <c r="D2295" i="3"/>
  <c r="D2269" i="3"/>
  <c r="D2932" i="3"/>
  <c r="D2931" i="3"/>
  <c r="D2930" i="3"/>
  <c r="D945" i="3"/>
  <c r="D2486" i="3"/>
  <c r="D2492" i="3"/>
  <c r="D2528" i="3"/>
  <c r="D2522" i="3"/>
  <c r="D2538" i="3"/>
  <c r="D2533" i="3"/>
  <c r="D2521" i="3"/>
  <c r="D2392" i="3"/>
  <c r="D2467" i="3"/>
  <c r="D2454" i="3"/>
  <c r="D2440" i="3"/>
  <c r="D3215" i="3"/>
  <c r="D2725" i="3"/>
  <c r="D2745" i="3"/>
  <c r="D2589" i="3"/>
  <c r="D2686" i="3"/>
  <c r="D2721" i="3"/>
  <c r="D2628" i="3"/>
  <c r="D2908" i="3"/>
  <c r="D2910" i="3"/>
  <c r="D2909" i="3"/>
  <c r="D3214" i="3"/>
  <c r="D1069" i="3"/>
  <c r="D1154" i="3"/>
  <c r="D2824" i="3"/>
  <c r="D2911" i="3"/>
  <c r="D2149" i="3"/>
  <c r="D2151" i="3"/>
  <c r="D3032" i="3"/>
  <c r="D3031" i="3"/>
  <c r="D1153" i="3"/>
  <c r="D1705" i="3"/>
  <c r="D2506" i="3"/>
  <c r="D2508" i="3"/>
  <c r="D2507" i="3"/>
  <c r="D2524" i="3"/>
  <c r="D2536" i="3"/>
  <c r="D2474" i="3"/>
  <c r="D2462" i="3"/>
  <c r="D1091" i="3"/>
  <c r="D1043" i="3"/>
  <c r="D1090" i="3"/>
  <c r="D1048" i="3"/>
  <c r="D978" i="3"/>
  <c r="D2451" i="3"/>
  <c r="D2461" i="3"/>
  <c r="D2471" i="3"/>
  <c r="D2448" i="3"/>
  <c r="D1700" i="3"/>
  <c r="D367" i="3"/>
  <c r="D2137" i="3"/>
  <c r="D3213" i="3"/>
  <c r="D2917" i="3"/>
  <c r="D2925" i="3"/>
  <c r="D2924" i="3"/>
  <c r="D2929" i="3"/>
  <c r="D2284" i="3"/>
  <c r="D2914" i="3"/>
  <c r="D2912" i="3"/>
  <c r="D2918" i="3"/>
  <c r="D1101" i="3"/>
  <c r="D1074" i="3"/>
  <c r="D2500" i="3"/>
  <c r="D959" i="3"/>
  <c r="D2391" i="3"/>
  <c r="D2543" i="3"/>
  <c r="D2530" i="3"/>
  <c r="D2540" i="3"/>
  <c r="D2539" i="3"/>
  <c r="D2518" i="3"/>
  <c r="D1713" i="3"/>
  <c r="D1663" i="3"/>
  <c r="D1706" i="3"/>
  <c r="D2634" i="3"/>
  <c r="D2579" i="3"/>
  <c r="D2563" i="3"/>
  <c r="D2585" i="3"/>
  <c r="D2629" i="3"/>
  <c r="D2551" i="3"/>
  <c r="D2489" i="3"/>
  <c r="D2485" i="3"/>
  <c r="D2505" i="3"/>
  <c r="D2504" i="3"/>
  <c r="D2894" i="3"/>
  <c r="D2498" i="3"/>
  <c r="D2496" i="3"/>
  <c r="D2367" i="3"/>
  <c r="D1469" i="3"/>
  <c r="D1490" i="3"/>
  <c r="D2396" i="3"/>
  <c r="D2243" i="3"/>
  <c r="D2205" i="3"/>
  <c r="D2845" i="3"/>
  <c r="D2255" i="3"/>
  <c r="D2165" i="3"/>
  <c r="D2558" i="3"/>
  <c r="D2724" i="3"/>
  <c r="D2547" i="3"/>
  <c r="D2641" i="3"/>
  <c r="D2637" i="3"/>
  <c r="D2570" i="3"/>
  <c r="D2400" i="3"/>
  <c r="D2404" i="3"/>
  <c r="D2402" i="3"/>
  <c r="D2395" i="3"/>
  <c r="D1480" i="3"/>
  <c r="D1004" i="3"/>
  <c r="D1005" i="3"/>
  <c r="D2315" i="3"/>
  <c r="D2858" i="3"/>
  <c r="D3212" i="3"/>
  <c r="D1046" i="3"/>
  <c r="D1481" i="3"/>
  <c r="D3211" i="3"/>
  <c r="D2673" i="3"/>
  <c r="D2696" i="3"/>
  <c r="D2601" i="3"/>
  <c r="D2609" i="3"/>
  <c r="D2613" i="3"/>
  <c r="D2564" i="3"/>
  <c r="D1096" i="3"/>
  <c r="D2387" i="3"/>
  <c r="D1146" i="3"/>
  <c r="D2889" i="3"/>
  <c r="D1114" i="3"/>
  <c r="D1482" i="3"/>
  <c r="D2982" i="3"/>
  <c r="D1157" i="3"/>
  <c r="D2552" i="3"/>
  <c r="D2737" i="3"/>
  <c r="D2706" i="3"/>
  <c r="D2770" i="3"/>
  <c r="D2618" i="3"/>
  <c r="D2635" i="3"/>
  <c r="D2776" i="3"/>
  <c r="D2759" i="3"/>
  <c r="D2727" i="3"/>
  <c r="D2701" i="3"/>
  <c r="D2553" i="3"/>
  <c r="D2660" i="3"/>
  <c r="D1492" i="3"/>
  <c r="D1456" i="3"/>
  <c r="D2916" i="3"/>
  <c r="D2882" i="3"/>
  <c r="D3210" i="3"/>
  <c r="D3209" i="3"/>
  <c r="D2854" i="3"/>
  <c r="D1711" i="3"/>
  <c r="D2841" i="3"/>
  <c r="D1765" i="3"/>
  <c r="D1015" i="3"/>
  <c r="D994" i="3"/>
  <c r="D1072" i="3"/>
  <c r="D1021" i="3"/>
  <c r="D1186" i="3"/>
  <c r="D1080" i="3"/>
  <c r="F69" i="9" s="1"/>
  <c r="D1152" i="3"/>
  <c r="D1125" i="3"/>
  <c r="D1023" i="3"/>
  <c r="D1063" i="3"/>
  <c r="D2207" i="3"/>
  <c r="D1198" i="3"/>
  <c r="D964" i="3"/>
  <c r="D2329" i="3"/>
  <c r="D2606" i="3"/>
  <c r="D2561" i="3"/>
  <c r="D2748" i="3"/>
  <c r="D2663" i="3"/>
  <c r="D2782" i="3"/>
  <c r="D2573" i="3"/>
  <c r="D3208" i="3"/>
  <c r="D3207" i="3"/>
  <c r="D3206" i="3"/>
  <c r="D3205" i="3"/>
  <c r="D3204" i="3"/>
  <c r="D3203" i="3"/>
  <c r="D2865" i="3"/>
  <c r="D2268" i="3"/>
  <c r="D995" i="3"/>
  <c r="D1491" i="3"/>
  <c r="D3202" i="3"/>
  <c r="D3201" i="3"/>
  <c r="D1131" i="3"/>
  <c r="D2455" i="3"/>
  <c r="D2439" i="3"/>
  <c r="D2586" i="3"/>
  <c r="D2623" i="3"/>
  <c r="D2580" i="3"/>
  <c r="D2569" i="3"/>
  <c r="D2718" i="3"/>
  <c r="D2655" i="3"/>
  <c r="D1094" i="3"/>
  <c r="D2373" i="3"/>
  <c r="D1220" i="3"/>
  <c r="D2191" i="3"/>
  <c r="D1229" i="3"/>
  <c r="D2140" i="3"/>
  <c r="D2511" i="3"/>
  <c r="D1061" i="3"/>
  <c r="D1207" i="3"/>
  <c r="F53" i="9" s="1"/>
  <c r="D2292" i="3"/>
  <c r="D2354" i="3"/>
  <c r="D1554" i="3"/>
  <c r="D1496" i="3"/>
  <c r="D1489" i="3"/>
  <c r="D1486" i="3"/>
  <c r="D2771" i="3"/>
  <c r="D2616" i="3"/>
  <c r="D2549" i="3"/>
  <c r="D2742" i="3"/>
  <c r="D2633" i="3"/>
  <c r="D2557" i="3"/>
  <c r="D2903" i="3"/>
  <c r="D2847" i="3"/>
  <c r="D2138" i="3"/>
  <c r="D2249" i="3"/>
  <c r="D2747" i="3"/>
  <c r="D2662" i="3"/>
  <c r="D2647" i="3"/>
  <c r="D2666" i="3"/>
  <c r="D2690" i="3"/>
  <c r="D2546" i="3"/>
  <c r="D2452" i="3"/>
  <c r="D2459" i="3"/>
  <c r="D2465" i="3"/>
  <c r="D2422" i="3"/>
  <c r="D2425" i="3"/>
  <c r="D2424" i="3"/>
  <c r="D2711" i="3"/>
  <c r="D2577" i="3"/>
  <c r="D2683" i="3"/>
  <c r="D2769" i="3"/>
  <c r="D2568" i="3"/>
  <c r="D2581" i="3"/>
  <c r="D1806" i="3"/>
  <c r="D1466" i="3"/>
  <c r="D1010" i="3"/>
  <c r="D1477" i="3"/>
  <c r="D2846" i="3"/>
  <c r="D2920" i="3"/>
  <c r="D1194" i="3"/>
  <c r="D1060" i="3"/>
  <c r="D2702" i="3"/>
  <c r="D2554" i="3"/>
  <c r="D2622" i="3"/>
  <c r="D2619" i="3"/>
  <c r="D2692" i="3"/>
  <c r="D2772" i="3"/>
  <c r="D2288" i="3"/>
  <c r="D2700" i="3"/>
  <c r="D2583" i="3"/>
  <c r="D2644" i="3"/>
  <c r="D2607" i="3"/>
  <c r="D2784" i="3"/>
  <c r="D2608" i="3"/>
  <c r="D1231" i="3"/>
  <c r="D2850" i="3"/>
  <c r="D3200" i="3"/>
  <c r="D2167" i="3"/>
  <c r="D3199" i="3"/>
  <c r="D3198" i="3"/>
  <c r="D3197" i="3"/>
  <c r="D3196" i="3"/>
  <c r="D3195" i="3"/>
  <c r="D3194" i="3"/>
  <c r="D2731" i="3"/>
  <c r="D2576" i="3"/>
  <c r="D2621" i="3"/>
  <c r="D2680" i="3"/>
  <c r="D2592" i="3"/>
  <c r="D2596" i="3"/>
  <c r="D2922" i="3"/>
  <c r="D2919" i="3"/>
  <c r="D2900" i="3"/>
  <c r="D2915" i="3"/>
  <c r="D1183" i="3"/>
  <c r="D3193" i="3"/>
  <c r="D3192" i="3"/>
  <c r="D968" i="3"/>
  <c r="D969" i="3"/>
  <c r="D1174" i="3"/>
  <c r="D2410" i="3"/>
  <c r="D3191" i="3"/>
  <c r="D1070" i="3"/>
  <c r="D2150" i="3"/>
  <c r="D2211" i="3"/>
  <c r="D3190" i="3"/>
  <c r="D2871" i="3"/>
  <c r="D1495" i="3"/>
  <c r="D2398" i="3"/>
  <c r="D2397" i="3"/>
  <c r="D3189" i="3"/>
  <c r="D3188" i="3"/>
  <c r="D3187" i="3"/>
  <c r="D3186" i="3"/>
  <c r="D2328" i="3"/>
  <c r="D2482" i="3"/>
  <c r="D2477" i="3"/>
  <c r="D2487" i="3"/>
  <c r="D1078" i="3"/>
  <c r="D1470" i="3"/>
  <c r="D3185" i="3"/>
  <c r="D3184" i="3"/>
  <c r="D2532" i="3"/>
  <c r="D2513" i="3"/>
  <c r="D2537" i="3"/>
  <c r="D2510" i="3"/>
  <c r="D2529" i="3"/>
  <c r="D3183" i="3"/>
  <c r="D3182" i="3"/>
  <c r="D3181" i="3"/>
  <c r="D3180" i="3"/>
  <c r="D3178" i="3"/>
  <c r="D3177" i="3"/>
  <c r="D3176" i="3"/>
  <c r="D1089" i="3"/>
  <c r="D3175" i="3"/>
  <c r="D3174" i="3"/>
  <c r="D3172" i="3"/>
  <c r="D3171" i="3"/>
  <c r="D3170" i="3"/>
  <c r="D3169" i="3"/>
  <c r="D3166" i="3"/>
  <c r="D3162" i="3"/>
  <c r="D3161" i="3"/>
  <c r="D1170" i="3"/>
  <c r="D3160" i="3"/>
  <c r="D2567" i="3"/>
  <c r="D2638" i="3"/>
  <c r="D2681" i="3"/>
  <c r="D2572" i="3"/>
  <c r="D2653" i="3"/>
  <c r="D2571" i="3"/>
  <c r="D2366" i="3"/>
  <c r="D3158" i="3"/>
  <c r="D3157" i="3"/>
  <c r="D1192" i="3"/>
  <c r="D3156" i="3"/>
  <c r="D2127" i="3"/>
  <c r="D2406" i="3"/>
  <c r="D3155" i="3"/>
  <c r="D1224" i="3"/>
  <c r="D1476" i="3"/>
  <c r="D3154" i="3"/>
  <c r="D3044" i="3"/>
  <c r="D3037" i="3"/>
  <c r="D3043" i="3"/>
  <c r="D3042" i="3"/>
  <c r="D3041" i="3"/>
  <c r="D3036" i="3"/>
  <c r="D2600" i="3"/>
  <c r="D2694" i="3"/>
  <c r="D2672" i="3"/>
  <c r="D2578" i="3"/>
  <c r="D2669" i="3"/>
  <c r="D2740" i="3"/>
  <c r="D300" i="3"/>
  <c r="D361" i="3"/>
  <c r="D385" i="3"/>
  <c r="D334" i="3"/>
  <c r="D318" i="3"/>
  <c r="D21" i="3"/>
  <c r="D15" i="3"/>
  <c r="D20" i="3"/>
  <c r="D18" i="3"/>
  <c r="D14" i="3"/>
  <c r="D315" i="3"/>
  <c r="D38" i="3"/>
  <c r="D332" i="3"/>
  <c r="D107" i="3"/>
  <c r="D381" i="3"/>
  <c r="D286" i="3"/>
  <c r="D3153" i="3"/>
  <c r="D372" i="3"/>
  <c r="D369" i="3"/>
  <c r="D1431" i="3"/>
  <c r="D1468" i="3"/>
  <c r="D106" i="3"/>
  <c r="D328" i="3"/>
  <c r="D2053" i="3"/>
  <c r="D1872" i="3"/>
  <c r="D2015" i="3"/>
  <c r="D1769" i="3"/>
  <c r="D1879" i="3"/>
  <c r="D1774" i="3"/>
  <c r="D1402" i="3"/>
  <c r="D1434" i="3"/>
  <c r="D1432" i="3"/>
  <c r="D653" i="3"/>
  <c r="D659" i="3"/>
  <c r="D654" i="3"/>
  <c r="D797" i="3"/>
  <c r="D727" i="3"/>
  <c r="D645" i="3"/>
  <c r="D1760" i="3"/>
  <c r="D1749" i="3"/>
  <c r="D1793" i="3"/>
  <c r="D1746" i="3"/>
  <c r="D1756" i="3"/>
  <c r="D1621" i="3"/>
  <c r="D1703" i="3"/>
  <c r="D1676" i="3"/>
  <c r="D1622" i="3"/>
  <c r="D1644" i="3"/>
  <c r="D1726" i="3"/>
  <c r="D1722" i="3"/>
  <c r="D1757" i="3"/>
  <c r="D1754" i="3"/>
  <c r="D2004" i="3"/>
  <c r="D1998" i="3"/>
  <c r="D1821" i="3"/>
  <c r="D1945" i="3"/>
  <c r="D1923" i="3"/>
  <c r="D1778" i="3"/>
  <c r="D330" i="3"/>
  <c r="D3152" i="3"/>
  <c r="D3151" i="3"/>
  <c r="D3150" i="3"/>
  <c r="D3149" i="3"/>
  <c r="D3148" i="3"/>
  <c r="D3147" i="3"/>
  <c r="D422" i="3"/>
  <c r="D792" i="3"/>
  <c r="D664" i="3"/>
  <c r="D681" i="3"/>
  <c r="D677" i="3"/>
  <c r="D738" i="3"/>
  <c r="D644" i="3"/>
  <c r="D1108" i="3"/>
  <c r="D260" i="3"/>
  <c r="D261" i="3"/>
  <c r="D869" i="3"/>
  <c r="D1780" i="3"/>
  <c r="D1926" i="3"/>
  <c r="D1823" i="3"/>
  <c r="D1813" i="3"/>
  <c r="D1864" i="3"/>
  <c r="D1958" i="3"/>
  <c r="D204" i="3"/>
  <c r="D3146" i="3"/>
  <c r="D3145" i="3"/>
  <c r="D1869" i="3"/>
  <c r="D1701" i="3"/>
  <c r="D216" i="3"/>
  <c r="D346" i="3"/>
  <c r="D3144" i="3"/>
  <c r="D3143" i="3"/>
  <c r="D1771" i="3"/>
  <c r="D1661" i="3"/>
  <c r="D206" i="3"/>
  <c r="D3142" i="3"/>
  <c r="D3141" i="3"/>
  <c r="D1824" i="3"/>
  <c r="D446" i="3"/>
  <c r="D205" i="3"/>
  <c r="D3140" i="3"/>
  <c r="D3139" i="3"/>
  <c r="D1828" i="3"/>
  <c r="D219" i="3"/>
  <c r="D3138" i="3"/>
  <c r="D3137" i="3"/>
  <c r="D1968" i="3"/>
  <c r="D1664" i="3"/>
  <c r="D202" i="3"/>
  <c r="D3136" i="3"/>
  <c r="D3135" i="3"/>
  <c r="D1795" i="3"/>
  <c r="D1693" i="3"/>
  <c r="D152" i="3"/>
  <c r="D1736" i="3"/>
  <c r="D1766" i="3"/>
  <c r="D1764" i="3"/>
  <c r="D1747" i="3"/>
  <c r="D1755" i="3"/>
  <c r="D2544" i="3"/>
  <c r="D2517" i="3"/>
  <c r="D2531" i="3"/>
  <c r="D2541" i="3"/>
  <c r="D1728" i="3"/>
  <c r="D1723" i="3"/>
  <c r="D1738" i="3"/>
  <c r="D1750" i="3"/>
  <c r="D3005" i="3"/>
  <c r="D2952" i="3"/>
  <c r="D3001" i="3"/>
  <c r="D3007" i="3"/>
  <c r="D2994" i="3"/>
  <c r="D2959" i="3"/>
  <c r="D1940" i="3"/>
  <c r="D1925" i="3"/>
  <c r="D1815" i="3"/>
  <c r="D1847" i="3"/>
  <c r="D1858" i="3"/>
  <c r="D2048" i="3"/>
  <c r="D1413" i="3"/>
  <c r="D1467" i="3"/>
  <c r="D1471" i="3"/>
  <c r="D1909" i="3"/>
  <c r="D2039" i="3"/>
  <c r="D1845" i="3"/>
  <c r="D1938" i="3"/>
  <c r="D1969" i="3"/>
  <c r="D2059" i="3"/>
  <c r="D2063" i="3"/>
  <c r="D1840" i="3"/>
  <c r="D1885" i="3"/>
  <c r="D1844" i="3"/>
  <c r="D1853" i="3"/>
  <c r="D1913" i="3"/>
  <c r="D3134" i="3"/>
  <c r="D3133" i="3"/>
  <c r="D3132" i="3"/>
  <c r="D3131" i="3"/>
  <c r="D3130" i="3"/>
  <c r="D3129" i="3"/>
  <c r="D1455" i="3"/>
  <c r="D414" i="3"/>
  <c r="D412" i="3"/>
  <c r="D561" i="3"/>
  <c r="D577" i="3"/>
  <c r="D615" i="3"/>
  <c r="D1831" i="3"/>
  <c r="D1804" i="3"/>
  <c r="D1770" i="3"/>
  <c r="D2038" i="3"/>
  <c r="D2021" i="3"/>
  <c r="D1981" i="3"/>
  <c r="D1891" i="3"/>
  <c r="D1814" i="3"/>
  <c r="D2057" i="3"/>
  <c r="D1963" i="3"/>
  <c r="D1905" i="3"/>
  <c r="D1773" i="3"/>
  <c r="D665" i="3"/>
  <c r="D730" i="3"/>
  <c r="D671" i="3"/>
  <c r="D670" i="3"/>
  <c r="D642" i="3"/>
  <c r="D786" i="3"/>
  <c r="D1877" i="3"/>
  <c r="D1900" i="3"/>
  <c r="D1827" i="3"/>
  <c r="D1974" i="3"/>
  <c r="D1843" i="3"/>
  <c r="D1931" i="3"/>
  <c r="D865" i="3"/>
  <c r="D899" i="3"/>
  <c r="D1834" i="3"/>
  <c r="D1986" i="3"/>
  <c r="D1798" i="3"/>
  <c r="D1822" i="3"/>
  <c r="D1800" i="3"/>
  <c r="D2064" i="3"/>
  <c r="D2314" i="3"/>
  <c r="D2226" i="3"/>
  <c r="D187" i="3"/>
  <c r="D188" i="3"/>
  <c r="D193" i="3"/>
  <c r="D192" i="3"/>
  <c r="D189" i="3"/>
  <c r="D889" i="3"/>
  <c r="D153" i="3"/>
  <c r="D179" i="3"/>
  <c r="D162" i="3"/>
  <c r="D159" i="3"/>
  <c r="D784" i="3"/>
  <c r="D754" i="3"/>
  <c r="D311" i="3"/>
  <c r="D696" i="3"/>
  <c r="D667" i="3"/>
  <c r="D761" i="3"/>
  <c r="D339" i="3"/>
  <c r="D636" i="3"/>
  <c r="D298" i="3"/>
  <c r="D394" i="3"/>
  <c r="D125" i="3"/>
  <c r="D237" i="3"/>
  <c r="D296" i="3"/>
  <c r="D338" i="3"/>
  <c r="D396" i="3"/>
  <c r="D247" i="3"/>
  <c r="D358" i="3"/>
  <c r="D1034" i="3"/>
  <c r="D108" i="3"/>
  <c r="D765" i="3"/>
  <c r="D759" i="3"/>
  <c r="D808" i="3"/>
  <c r="D648" i="3"/>
  <c r="D757" i="3"/>
  <c r="D720" i="3"/>
  <c r="D366" i="3"/>
  <c r="D302" i="3"/>
  <c r="D376" i="3"/>
  <c r="D397" i="3"/>
  <c r="D364" i="3"/>
  <c r="D398" i="3"/>
  <c r="D93" i="3"/>
  <c r="D400" i="3"/>
  <c r="D377" i="3"/>
  <c r="D343" i="3"/>
  <c r="D341" i="3"/>
  <c r="D319" i="3"/>
  <c r="D350" i="3"/>
  <c r="D335" i="3"/>
  <c r="D333" i="3"/>
  <c r="D1008" i="3"/>
  <c r="D373" i="3"/>
  <c r="D287" i="3"/>
  <c r="D105" i="3"/>
  <c r="D937" i="3"/>
  <c r="D92" i="3"/>
  <c r="D2133" i="3"/>
  <c r="D1936" i="3"/>
  <c r="D1994" i="3"/>
  <c r="D1962" i="3"/>
  <c r="D1832" i="3"/>
  <c r="D1794" i="3"/>
  <c r="D1841" i="3"/>
  <c r="D854" i="3"/>
  <c r="D3127" i="3"/>
  <c r="D3123" i="3"/>
  <c r="D3122" i="3"/>
  <c r="D2739" i="3"/>
  <c r="D2688" i="3"/>
  <c r="D2691" i="3"/>
  <c r="D2612" i="3"/>
  <c r="D2620" i="3"/>
  <c r="D2783" i="3"/>
  <c r="D3121" i="3"/>
  <c r="D3120" i="3"/>
  <c r="D3119" i="3"/>
  <c r="D3118" i="3"/>
  <c r="D3117" i="3"/>
  <c r="D3116" i="3"/>
  <c r="D719" i="3"/>
  <c r="D658" i="3"/>
  <c r="D683" i="3"/>
  <c r="D767" i="3"/>
  <c r="D688" i="3"/>
  <c r="D689" i="3"/>
  <c r="D1776" i="3"/>
  <c r="D1810" i="3"/>
  <c r="D1870" i="3"/>
  <c r="D1989" i="3"/>
  <c r="D2008" i="3"/>
  <c r="D2017" i="3"/>
  <c r="D666" i="3"/>
  <c r="D690" i="3"/>
  <c r="D662" i="3"/>
  <c r="D639" i="3"/>
  <c r="D745" i="3"/>
  <c r="D763" i="3"/>
  <c r="D853" i="3"/>
  <c r="D251" i="3"/>
  <c r="D1708" i="3"/>
  <c r="D1721" i="3"/>
  <c r="D1710" i="3"/>
  <c r="D1709" i="3"/>
  <c r="D1809" i="3"/>
  <c r="D1990" i="3"/>
  <c r="D1944" i="3"/>
  <c r="D1775" i="3"/>
  <c r="D1894" i="3"/>
  <c r="D1849" i="3"/>
  <c r="D284" i="3"/>
  <c r="D295" i="3"/>
  <c r="D329" i="3"/>
  <c r="D307" i="3"/>
  <c r="D389" i="3"/>
  <c r="D317" i="3"/>
  <c r="D466" i="3"/>
  <c r="D1807" i="3"/>
  <c r="D1852" i="3"/>
  <c r="D1933" i="3"/>
  <c r="D1995" i="3"/>
  <c r="D1777" i="3"/>
  <c r="D1956" i="3"/>
  <c r="D3113" i="3"/>
  <c r="D378" i="3"/>
  <c r="D475" i="3"/>
  <c r="D354" i="3"/>
  <c r="D1993" i="3"/>
  <c r="D1772" i="3"/>
  <c r="D1850" i="3"/>
  <c r="D1817" i="3"/>
  <c r="D1820" i="3"/>
  <c r="D1912" i="3"/>
  <c r="D351" i="3"/>
  <c r="D1715" i="3"/>
  <c r="D1636" i="3"/>
  <c r="D1707" i="3"/>
  <c r="D1702" i="3"/>
  <c r="D888" i="3"/>
  <c r="D901" i="3"/>
  <c r="D195" i="3"/>
  <c r="D627" i="3"/>
  <c r="D480" i="3"/>
  <c r="D1985" i="3"/>
  <c r="D1788" i="3"/>
  <c r="D1779" i="3"/>
  <c r="D1797" i="3"/>
  <c r="D1927" i="3"/>
  <c r="D1928" i="3"/>
  <c r="D2626" i="3"/>
  <c r="D208" i="3"/>
  <c r="D2996" i="3"/>
  <c r="D2948" i="3"/>
  <c r="D2380" i="3"/>
  <c r="D773" i="3"/>
  <c r="D729" i="3"/>
  <c r="D675" i="3"/>
  <c r="D657" i="3"/>
  <c r="D742" i="3"/>
  <c r="D640" i="3"/>
  <c r="D1299" i="3"/>
  <c r="D465" i="3"/>
  <c r="D1890" i="3"/>
  <c r="D2005" i="3"/>
  <c r="D1979" i="3"/>
  <c r="D1803" i="3"/>
  <c r="D1781" i="3"/>
  <c r="D1783" i="3"/>
  <c r="D2049" i="3"/>
  <c r="D1802" i="3"/>
  <c r="D1465" i="3"/>
  <c r="D621" i="3"/>
  <c r="D1733" i="3"/>
  <c r="D1745" i="3"/>
  <c r="D1734" i="3"/>
  <c r="D1724" i="3"/>
  <c r="D694" i="3"/>
  <c r="D783" i="3"/>
  <c r="D638" i="3"/>
  <c r="D774" i="3"/>
  <c r="D685" i="3"/>
  <c r="D707" i="3"/>
  <c r="D249" i="3"/>
  <c r="D290" i="3"/>
  <c r="D1473" i="3"/>
  <c r="D190" i="3"/>
  <c r="D2153" i="3"/>
  <c r="D2152" i="3"/>
  <c r="D991" i="3"/>
  <c r="D620" i="3"/>
  <c r="D479" i="3"/>
  <c r="D512" i="3"/>
  <c r="D501" i="3"/>
  <c r="D1740" i="3"/>
  <c r="D1487" i="3"/>
  <c r="D1763" i="3"/>
  <c r="D1808" i="3"/>
  <c r="D1860" i="3"/>
  <c r="D1744" i="3"/>
  <c r="D845" i="3"/>
  <c r="D1430" i="3"/>
  <c r="D1759" i="3"/>
  <c r="D1836" i="3"/>
  <c r="D2019" i="3"/>
  <c r="D1751" i="3"/>
  <c r="D1475" i="3"/>
  <c r="D1748" i="3"/>
  <c r="D1819" i="3"/>
  <c r="D1816" i="3"/>
  <c r="D828" i="3"/>
  <c r="D2109" i="3"/>
  <c r="D1889" i="3"/>
  <c r="D2034" i="3"/>
  <c r="D1767" i="3"/>
  <c r="D1739" i="3"/>
  <c r="D873" i="3"/>
  <c r="D2139" i="3"/>
  <c r="D1799" i="3"/>
  <c r="D3109" i="3"/>
  <c r="D1801" i="3"/>
  <c r="D1762" i="3"/>
  <c r="D1741" i="3"/>
  <c r="D1796" i="3"/>
  <c r="D231" i="3"/>
  <c r="D1935" i="3"/>
  <c r="D744" i="3"/>
  <c r="D225" i="3"/>
  <c r="D2062" i="3"/>
  <c r="D650" i="3"/>
  <c r="D218" i="3"/>
  <c r="D1924" i="3"/>
  <c r="D663" i="3"/>
  <c r="D2421" i="3"/>
  <c r="D217" i="3"/>
  <c r="D1991" i="3"/>
  <c r="D749" i="3"/>
  <c r="D3108" i="3"/>
  <c r="D2464" i="3"/>
  <c r="D227" i="3"/>
  <c r="D2010" i="3"/>
  <c r="D747" i="3"/>
  <c r="D214" i="3"/>
  <c r="D2030" i="3"/>
  <c r="D782" i="3"/>
  <c r="D2719" i="3"/>
  <c r="D3107" i="3"/>
  <c r="D2781" i="3"/>
  <c r="D3106" i="3"/>
  <c r="D2746" i="3"/>
  <c r="D3105" i="3"/>
  <c r="D2768" i="3"/>
  <c r="D3104" i="3"/>
  <c r="D370" i="3"/>
  <c r="D2664" i="3"/>
  <c r="D3103" i="3"/>
  <c r="D2617" i="3"/>
  <c r="D3102" i="3"/>
  <c r="D687" i="3"/>
  <c r="D1313" i="3"/>
  <c r="D698" i="3"/>
  <c r="D402" i="3"/>
  <c r="D1287" i="3"/>
  <c r="D660" i="3"/>
  <c r="D250" i="3"/>
  <c r="D270" i="3"/>
  <c r="D669" i="3"/>
  <c r="D722" i="3"/>
  <c r="D439" i="3"/>
  <c r="D794" i="3"/>
  <c r="D760" i="3"/>
  <c r="D267" i="3"/>
  <c r="D3101" i="3"/>
  <c r="D337" i="3"/>
  <c r="D1534" i="3"/>
  <c r="D787" i="3"/>
  <c r="D1620" i="3"/>
  <c r="D780" i="3"/>
  <c r="D1653" i="3"/>
  <c r="D804" i="3"/>
  <c r="D674" i="3"/>
  <c r="D348" i="3"/>
  <c r="D810" i="3"/>
  <c r="D778" i="3"/>
  <c r="D579" i="3"/>
  <c r="D567" i="3"/>
  <c r="D553" i="3"/>
  <c r="D583" i="3"/>
  <c r="D570" i="3"/>
  <c r="D387" i="3"/>
  <c r="D703" i="3"/>
  <c r="F70" i="9" s="1"/>
  <c r="D679" i="3"/>
  <c r="D700" i="3"/>
  <c r="D781" i="3"/>
  <c r="D702" i="3"/>
  <c r="D715" i="3"/>
  <c r="D3100" i="3"/>
  <c r="D601" i="3"/>
  <c r="D678" i="3"/>
  <c r="D1908" i="3"/>
  <c r="D3099" i="3"/>
  <c r="D613" i="3"/>
  <c r="D714" i="3"/>
  <c r="D2035" i="3"/>
  <c r="D3098" i="3"/>
  <c r="D574" i="3"/>
  <c r="D656" i="3"/>
  <c r="D1792" i="3"/>
  <c r="D3097" i="3"/>
  <c r="D748" i="3"/>
  <c r="D1838" i="3"/>
  <c r="D3096" i="3"/>
  <c r="D602" i="3"/>
  <c r="D672" i="3"/>
  <c r="D1999" i="3"/>
  <c r="D3095" i="3"/>
  <c r="D673" i="3"/>
  <c r="D1970" i="3"/>
  <c r="D641" i="3"/>
  <c r="D789" i="3"/>
  <c r="D652" i="3"/>
  <c r="D691" i="3"/>
  <c r="D771" i="3"/>
  <c r="D643" i="3"/>
  <c r="D3094" i="3"/>
  <c r="D3093" i="3"/>
  <c r="D3092" i="3"/>
  <c r="D3091" i="3"/>
  <c r="D3090" i="3"/>
  <c r="D3089" i="3"/>
  <c r="D1558" i="3"/>
  <c r="D1531" i="3"/>
  <c r="D1529" i="3"/>
  <c r="D1915" i="3"/>
  <c r="D1922" i="3"/>
  <c r="D1861" i="3"/>
  <c r="D2003" i="3"/>
  <c r="D1964" i="3"/>
  <c r="D1837" i="3"/>
  <c r="D322" i="3"/>
  <c r="D263" i="3"/>
  <c r="D680" i="3"/>
  <c r="D3088" i="3"/>
  <c r="D649" i="3"/>
  <c r="D3087" i="3"/>
  <c r="D716" i="3"/>
  <c r="D609" i="3"/>
  <c r="D3086" i="3"/>
  <c r="D709" i="3"/>
  <c r="D3085" i="3"/>
  <c r="D857" i="3"/>
  <c r="D646" i="3"/>
  <c r="D3084" i="3"/>
  <c r="D862" i="3"/>
  <c r="D3083" i="3"/>
  <c r="D743" i="3"/>
  <c r="D3082" i="3"/>
  <c r="D874" i="3"/>
  <c r="D2146" i="3"/>
  <c r="D1811" i="3"/>
  <c r="D1975" i="3"/>
  <c r="D1833" i="3"/>
  <c r="D1203" i="3"/>
  <c r="D1978" i="3"/>
  <c r="D548" i="3"/>
  <c r="D1854" i="3"/>
  <c r="D1826" i="3"/>
  <c r="D1227" i="3"/>
  <c r="D1454" i="3"/>
  <c r="D1742" i="3"/>
  <c r="D1753" i="3"/>
  <c r="D1761" i="3"/>
  <c r="D1729" i="3"/>
  <c r="D2526" i="3"/>
  <c r="D2525" i="3"/>
  <c r="D2527" i="3"/>
  <c r="D2523" i="3"/>
  <c r="D1651" i="3"/>
  <c r="D266" i="3"/>
  <c r="D180" i="3"/>
  <c r="D25" i="3"/>
  <c r="D166" i="3"/>
  <c r="D258" i="3"/>
  <c r="D1097" i="3"/>
  <c r="D434" i="3"/>
  <c r="D176" i="3"/>
  <c r="D595" i="3"/>
  <c r="D2101" i="3"/>
  <c r="D463" i="3"/>
  <c r="D459" i="3"/>
  <c r="D484" i="3"/>
  <c r="D150" i="3"/>
  <c r="D52" i="3"/>
  <c r="D608" i="3"/>
  <c r="D255" i="3"/>
  <c r="D2234" i="3"/>
  <c r="D63" i="3"/>
  <c r="D113" i="3"/>
  <c r="D137" i="3"/>
  <c r="D203" i="3"/>
  <c r="D111" i="3"/>
  <c r="D393" i="3"/>
  <c r="D403" i="3"/>
  <c r="D312" i="3"/>
  <c r="D353" i="3"/>
  <c r="D384" i="3"/>
  <c r="D211" i="3"/>
  <c r="D357" i="3"/>
  <c r="D399" i="3"/>
  <c r="D151" i="3"/>
  <c r="D374" i="3"/>
  <c r="D383" i="3"/>
  <c r="D449" i="3"/>
  <c r="D323" i="3"/>
  <c r="D331" i="3"/>
  <c r="D116" i="3"/>
  <c r="D363" i="3"/>
  <c r="D104" i="3"/>
  <c r="D147" i="3"/>
  <c r="D117" i="3"/>
  <c r="D306" i="3"/>
  <c r="D303" i="3"/>
  <c r="D98" i="3"/>
  <c r="D196" i="3"/>
  <c r="D344" i="3"/>
  <c r="D144" i="3"/>
  <c r="D380" i="3"/>
  <c r="D359" i="3"/>
  <c r="D390" i="3"/>
  <c r="D313" i="3"/>
  <c r="D842" i="3"/>
  <c r="D326" i="3"/>
  <c r="D3081" i="3"/>
  <c r="D1085" i="3"/>
  <c r="D455" i="3"/>
  <c r="D844" i="3"/>
  <c r="D259" i="3"/>
  <c r="D401" i="3"/>
  <c r="D320" i="3"/>
  <c r="D516" i="3"/>
  <c r="D3080" i="3"/>
  <c r="D518" i="3"/>
  <c r="D442" i="3"/>
  <c r="D1277" i="3"/>
  <c r="D768" i="3"/>
  <c r="D285" i="3"/>
  <c r="D3079" i="3"/>
  <c r="D415" i="3"/>
  <c r="D717" i="3"/>
  <c r="D97" i="3"/>
  <c r="D36" i="3"/>
  <c r="D3077" i="3"/>
  <c r="D1351" i="3"/>
  <c r="D3076" i="3"/>
  <c r="D790" i="3"/>
  <c r="D3075" i="3"/>
  <c r="D1099" i="3"/>
  <c r="D1228" i="3"/>
  <c r="D3074" i="3"/>
  <c r="D824" i="3"/>
  <c r="D1563" i="3"/>
  <c r="D1632" i="3"/>
  <c r="D2081" i="3"/>
  <c r="D454" i="3"/>
  <c r="D294" i="3"/>
  <c r="D1505" i="3"/>
  <c r="D807" i="3"/>
  <c r="D1607" i="3"/>
  <c r="D578" i="3"/>
  <c r="D986" i="3"/>
  <c r="D1605" i="3"/>
  <c r="D1910" i="3"/>
  <c r="D593" i="3"/>
  <c r="D3073" i="3"/>
  <c r="D2111" i="3"/>
  <c r="D3072" i="3"/>
  <c r="D3068" i="3"/>
  <c r="D1652" i="3"/>
  <c r="D1654" i="3"/>
  <c r="D753" i="3"/>
  <c r="D1026" i="3"/>
  <c r="D852" i="3"/>
  <c r="D2110" i="3"/>
  <c r="D590" i="3"/>
  <c r="D1712" i="3"/>
  <c r="D974" i="3"/>
  <c r="D777" i="3"/>
  <c r="D951" i="3"/>
  <c r="D803" i="3"/>
  <c r="D297" i="3"/>
  <c r="D2106" i="3"/>
  <c r="D806" i="3"/>
  <c r="D264" i="3"/>
  <c r="D146" i="3"/>
  <c r="D368" i="3"/>
  <c r="D347" i="3"/>
  <c r="D391" i="3"/>
  <c r="D360" i="3"/>
  <c r="D478" i="3"/>
  <c r="D3066" i="3"/>
  <c r="D3062" i="3"/>
  <c r="D3060" i="3"/>
  <c r="D110" i="3"/>
  <c r="D314" i="3"/>
  <c r="D182" i="3"/>
  <c r="D35" i="3"/>
  <c r="D3059" i="3"/>
  <c r="D3055" i="3"/>
  <c r="D362" i="3"/>
  <c r="D388" i="3"/>
  <c r="D308" i="3"/>
  <c r="D221" i="3"/>
  <c r="D970" i="3"/>
  <c r="D181" i="3"/>
  <c r="D3053" i="3"/>
  <c r="D77" i="3"/>
  <c r="D737" i="3"/>
  <c r="D83" i="3"/>
  <c r="D183" i="3"/>
  <c r="D2166" i="3"/>
  <c r="D3052" i="3"/>
  <c r="D521" i="3"/>
  <c r="D704" i="3"/>
  <c r="D513" i="3"/>
  <c r="D606" i="3"/>
  <c r="D1182" i="3"/>
  <c r="D770" i="3"/>
  <c r="D572" i="3"/>
  <c r="D580" i="3"/>
  <c r="D123" i="3"/>
  <c r="D588" i="3"/>
  <c r="D474" i="3"/>
  <c r="D1067" i="3"/>
  <c r="D375" i="3"/>
  <c r="D966" i="3"/>
  <c r="D1522" i="3"/>
  <c r="D543" i="3"/>
  <c r="D515" i="3"/>
  <c r="D3051" i="3"/>
  <c r="D435" i="3"/>
  <c r="D100" i="3"/>
  <c r="D1163" i="3"/>
  <c r="D1435" i="3"/>
  <c r="D417" i="3"/>
  <c r="D170" i="3"/>
  <c r="D135" i="3"/>
  <c r="D3050" i="3"/>
  <c r="D230" i="3"/>
  <c r="D88" i="3"/>
  <c r="D3049" i="3"/>
  <c r="D274" i="3"/>
  <c r="D3048" i="3"/>
  <c r="D2222" i="3"/>
  <c r="D809" i="3"/>
  <c r="D460" i="3"/>
  <c r="D1202" i="3"/>
  <c r="D1104" i="3"/>
  <c r="D538" i="3"/>
  <c r="D3046" i="3"/>
  <c r="D186" i="3"/>
  <c r="D47" i="3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1" i="5"/>
  <c r="B20" i="5"/>
  <c r="B19" i="5"/>
  <c r="B18" i="5"/>
  <c r="B6" i="5"/>
  <c r="B17" i="5"/>
  <c r="B16" i="5"/>
  <c r="B15" i="5"/>
  <c r="B14" i="5"/>
  <c r="D3040" i="3"/>
  <c r="B5" i="5"/>
  <c r="B4" i="5"/>
  <c r="B13" i="5"/>
  <c r="B12" i="5"/>
  <c r="B11" i="5"/>
  <c r="D3259" i="3"/>
  <c r="B10" i="5"/>
  <c r="B9" i="5"/>
  <c r="B8" i="5"/>
  <c r="B7" i="5"/>
  <c r="D3373" i="3"/>
  <c r="B3" i="5"/>
  <c r="B2" i="5"/>
  <c r="D7" i="7"/>
  <c r="E6" i="7"/>
  <c r="E5" i="7"/>
  <c r="E7" i="7"/>
  <c r="C3" i="7"/>
  <c r="C6" i="7"/>
  <c r="C4" i="7"/>
  <c r="D4" i="7"/>
  <c r="D6" i="7"/>
  <c r="D3" i="7"/>
  <c r="E4" i="7"/>
  <c r="D8" i="7"/>
  <c r="C8" i="7"/>
  <c r="C5" i="7"/>
  <c r="E8" i="7"/>
  <c r="C7" i="7"/>
  <c r="D5" i="7"/>
  <c r="E3" i="7"/>
  <c r="R100" i="3"/>
  <c r="Q100" i="3" s="1"/>
  <c r="R580" i="3"/>
  <c r="Q580" i="3" s="1"/>
  <c r="R606" i="3"/>
  <c r="R737" i="3"/>
  <c r="R33" i="3"/>
  <c r="R360" i="3"/>
  <c r="R146" i="3"/>
  <c r="O146" i="3" s="1"/>
  <c r="R3076" i="3"/>
  <c r="R3079" i="3"/>
  <c r="P3079" i="3" s="1"/>
  <c r="R442" i="3"/>
  <c r="O442" i="3" s="1"/>
  <c r="R320" i="3"/>
  <c r="R455" i="3"/>
  <c r="R842" i="3"/>
  <c r="Q842" i="3" s="1"/>
  <c r="R98" i="3"/>
  <c r="R331" i="3"/>
  <c r="R484" i="3"/>
  <c r="R1203" i="3"/>
  <c r="O1203" i="3" s="1"/>
  <c r="R2146" i="3"/>
  <c r="R857" i="3"/>
  <c r="R1838" i="3"/>
  <c r="R3379" i="3"/>
  <c r="Q3379" i="3" s="1"/>
  <c r="R198" i="3"/>
  <c r="Q198" i="3" s="1"/>
  <c r="R1368" i="3"/>
  <c r="Q1368" i="3" s="1"/>
  <c r="R837" i="3"/>
  <c r="R226" i="3"/>
  <c r="P226" i="3" s="1"/>
  <c r="R713" i="3"/>
  <c r="R2077" i="3"/>
  <c r="P2077" i="3" s="1"/>
  <c r="R175" i="3"/>
  <c r="O175" i="3" s="1"/>
  <c r="R1018" i="3"/>
  <c r="Q1018" i="3" s="1"/>
  <c r="R732" i="3"/>
  <c r="P732" i="3" s="1"/>
  <c r="R2061" i="3"/>
  <c r="R26" i="3"/>
  <c r="O26" i="3" s="1"/>
  <c r="R119" i="3"/>
  <c r="R1217" i="3"/>
  <c r="R529" i="3"/>
  <c r="R103" i="3"/>
  <c r="R963" i="3"/>
  <c r="O963" i="3" s="1"/>
  <c r="R3362" i="3"/>
  <c r="P3362" i="3" s="1"/>
  <c r="R3359" i="3"/>
  <c r="R1103" i="3"/>
  <c r="P1103" i="3" s="1"/>
  <c r="R448" i="3"/>
  <c r="Q448" i="3" s="1"/>
  <c r="R409" i="3"/>
  <c r="P409" i="3" s="1"/>
  <c r="R242" i="3"/>
  <c r="R56" i="3"/>
  <c r="P56" i="3" s="1"/>
  <c r="R544" i="3"/>
  <c r="O544" i="3" s="1"/>
  <c r="R212" i="3"/>
  <c r="Q212" i="3" s="1"/>
  <c r="R41" i="3"/>
  <c r="R571" i="3"/>
  <c r="R44" i="3"/>
  <c r="Q44" i="3" s="1"/>
  <c r="R1210" i="3"/>
  <c r="R2131" i="3"/>
  <c r="R445" i="3"/>
  <c r="R3346" i="3"/>
  <c r="P3346" i="3" s="1"/>
  <c r="R89" i="3"/>
  <c r="Q89" i="3" s="1"/>
  <c r="R184" i="3"/>
  <c r="P184" i="3" s="1"/>
  <c r="R1369" i="3"/>
  <c r="O1369" i="3" s="1"/>
  <c r="R498" i="3"/>
  <c r="R164" i="3"/>
  <c r="R1582" i="3"/>
  <c r="R2126" i="3"/>
  <c r="Q2126" i="3" s="1"/>
  <c r="R1117" i="3"/>
  <c r="P1117" i="3" s="1"/>
  <c r="R779" i="3"/>
  <c r="Q779" i="3" s="1"/>
  <c r="R2117" i="3"/>
  <c r="R788" i="3"/>
  <c r="R2067" i="3"/>
  <c r="O2067" i="3" s="1"/>
  <c r="R3366" i="3"/>
  <c r="R946" i="3"/>
  <c r="R58" i="3"/>
  <c r="R3353" i="3"/>
  <c r="R2134" i="3"/>
  <c r="P2134" i="3" s="1"/>
  <c r="R470" i="3"/>
  <c r="P470" i="3" s="1"/>
  <c r="R812" i="3"/>
  <c r="Q812" i="3" s="1"/>
  <c r="R798" i="3"/>
  <c r="R3349" i="3"/>
  <c r="O3349" i="3" s="1"/>
  <c r="R838" i="3"/>
  <c r="R223" i="3"/>
  <c r="R2050" i="3"/>
  <c r="R1610" i="3"/>
  <c r="R349" i="3"/>
  <c r="O349" i="3" s="1"/>
  <c r="R1106" i="3"/>
  <c r="R1033" i="3"/>
  <c r="O1033" i="3" s="1"/>
  <c r="R3345" i="3"/>
  <c r="Q3345" i="3" s="1"/>
  <c r="R1932" i="3"/>
  <c r="R1516" i="3"/>
  <c r="P1516" i="3" s="1"/>
  <c r="R3377" i="3"/>
  <c r="P3377" i="3" s="1"/>
  <c r="R37" i="3"/>
  <c r="Q37" i="3" s="1"/>
  <c r="R1642" i="3"/>
  <c r="R976" i="3"/>
  <c r="O976" i="3" s="1"/>
  <c r="R352" i="3"/>
  <c r="Q352" i="3" s="1"/>
  <c r="R2096" i="3"/>
  <c r="Q2096" i="3" s="1"/>
  <c r="R458" i="3"/>
  <c r="R1886" i="3"/>
  <c r="O1886" i="3" s="1"/>
  <c r="R762" i="3"/>
  <c r="R1598" i="3"/>
  <c r="Q1598" i="3" s="1"/>
  <c r="R128" i="3"/>
  <c r="R3368" i="3"/>
  <c r="P3368" i="3" s="1"/>
  <c r="R831" i="3"/>
  <c r="O831" i="3" s="1"/>
  <c r="R2047" i="3"/>
  <c r="R1608" i="3"/>
  <c r="P1608" i="3" s="1"/>
  <c r="R3363" i="3"/>
  <c r="P3363" i="3" s="1"/>
  <c r="R2201" i="3"/>
  <c r="R1149" i="3"/>
  <c r="O1149" i="3" s="1"/>
  <c r="R3355" i="3"/>
  <c r="R114" i="3"/>
  <c r="O114" i="3" s="1"/>
  <c r="R200" i="3"/>
  <c r="R420" i="3"/>
  <c r="O420" i="3" s="1"/>
  <c r="R1576" i="3"/>
  <c r="R1914" i="3"/>
  <c r="P1914" i="3" s="1"/>
  <c r="R3347" i="3"/>
  <c r="P3347" i="3" s="1"/>
  <c r="R820" i="3"/>
  <c r="Q820" i="3" s="1"/>
  <c r="R29" i="3"/>
  <c r="R566" i="3"/>
  <c r="P566" i="3" s="1"/>
  <c r="R527" i="3"/>
  <c r="Q527" i="3" s="1"/>
  <c r="R948" i="3"/>
  <c r="O948" i="3" s="1"/>
  <c r="R168" i="3"/>
  <c r="Q168" i="3" s="1"/>
  <c r="R769" i="3"/>
  <c r="Q769" i="3" s="1"/>
  <c r="R1678" i="3"/>
  <c r="R1055" i="3"/>
  <c r="R316" i="3"/>
  <c r="O316" i="3" s="1"/>
  <c r="R199" i="3"/>
  <c r="Q199" i="3" s="1"/>
  <c r="R171" i="3"/>
  <c r="R2087" i="3"/>
  <c r="R327" i="3"/>
  <c r="Q327" i="3" s="1"/>
  <c r="R2129" i="3"/>
  <c r="O2129" i="3" s="1"/>
  <c r="R631" i="3"/>
  <c r="R257" i="3"/>
  <c r="R3367" i="3"/>
  <c r="O3367" i="3" s="1"/>
  <c r="R610" i="3"/>
  <c r="Q610" i="3" s="1"/>
  <c r="R805" i="3"/>
  <c r="Q805" i="3" s="1"/>
  <c r="R833" i="3"/>
  <c r="O833" i="3" s="1"/>
  <c r="R1433" i="3"/>
  <c r="P1433" i="3" s="1"/>
  <c r="R818" i="3"/>
  <c r="P818" i="3" s="1"/>
  <c r="R2072" i="3"/>
  <c r="R126" i="3"/>
  <c r="O126" i="3" s="1"/>
  <c r="R3352" i="3"/>
  <c r="P3352" i="3" s="1"/>
  <c r="R3351" i="3"/>
  <c r="R1137" i="3"/>
  <c r="P1137" i="3" s="1"/>
  <c r="R1638" i="3"/>
  <c r="O1638" i="3" s="1"/>
  <c r="R506" i="3"/>
  <c r="O506" i="3" s="1"/>
  <c r="R149" i="3"/>
  <c r="Q149" i="3" s="1"/>
  <c r="R795" i="3"/>
  <c r="P795" i="3" s="1"/>
  <c r="R469" i="3"/>
  <c r="Q469" i="3" s="1"/>
  <c r="R507" i="3"/>
  <c r="P507" i="3" s="1"/>
  <c r="R395" i="3"/>
  <c r="O395" i="3" s="1"/>
  <c r="R589" i="3"/>
  <c r="Q589" i="3" s="1"/>
  <c r="R120" i="3"/>
  <c r="P120" i="3" s="1"/>
  <c r="R814" i="3"/>
  <c r="R697" i="3"/>
  <c r="P697" i="3" s="1"/>
  <c r="R1071" i="3"/>
  <c r="R1929" i="3"/>
  <c r="R2378" i="3"/>
  <c r="P2378" i="3" s="1"/>
  <c r="R1513" i="3"/>
  <c r="P1513" i="3" s="1"/>
  <c r="R1024" i="3"/>
  <c r="R429" i="3"/>
  <c r="R407" i="3"/>
  <c r="R586" i="3"/>
  <c r="P586" i="3" s="1"/>
  <c r="R587" i="3"/>
  <c r="Q587" i="3" s="1"/>
  <c r="R1555" i="3"/>
  <c r="R79" i="3"/>
  <c r="Q79" i="3" s="1"/>
  <c r="R321" i="3"/>
  <c r="O321" i="3" s="1"/>
  <c r="R1996" i="3"/>
  <c r="P1996" i="3" s="1"/>
  <c r="R723" i="3"/>
  <c r="P723" i="3" s="1"/>
  <c r="R2007" i="3"/>
  <c r="Q2007" i="3" s="1"/>
  <c r="R2443" i="3"/>
  <c r="P2443" i="3" s="1"/>
  <c r="R2069" i="3"/>
  <c r="R2085" i="3"/>
  <c r="P2085" i="3" s="1"/>
  <c r="R24" i="3"/>
  <c r="R78" i="3"/>
  <c r="P78" i="3" s="1"/>
  <c r="R142" i="3"/>
  <c r="Q142" i="3" s="1"/>
  <c r="R65" i="3"/>
  <c r="P65" i="3" s="1"/>
  <c r="R2041" i="3"/>
  <c r="R1865" i="3"/>
  <c r="P1865" i="3" s="1"/>
  <c r="R425" i="3"/>
  <c r="Q425" i="3" s="1"/>
  <c r="R1907" i="3"/>
  <c r="R477" i="3"/>
  <c r="Q477" i="3" s="1"/>
  <c r="R283" i="3"/>
  <c r="R708" i="3"/>
  <c r="R410" i="3"/>
  <c r="O410" i="3" s="1"/>
  <c r="R256" i="3"/>
  <c r="P256" i="3" s="1"/>
  <c r="R3324" i="3"/>
  <c r="O3324" i="3" s="1"/>
  <c r="R2456" i="3"/>
  <c r="O2456" i="3" s="1"/>
  <c r="R1901" i="3"/>
  <c r="P1901" i="3" s="1"/>
  <c r="R2342" i="3"/>
  <c r="R2309" i="3"/>
  <c r="O2309" i="3" s="1"/>
  <c r="R1535" i="3"/>
  <c r="P1535" i="3" s="1"/>
  <c r="R1672" i="3"/>
  <c r="Q1672" i="3" s="1"/>
  <c r="R1512" i="3"/>
  <c r="R2006" i="3"/>
  <c r="O2006" i="3" s="1"/>
  <c r="R2091" i="3"/>
  <c r="P2091" i="3" s="1"/>
  <c r="R177" i="3"/>
  <c r="Q177" i="3" s="1"/>
  <c r="R2107" i="3"/>
  <c r="P2107" i="3" s="1"/>
  <c r="R922" i="3"/>
  <c r="Q922" i="3" s="1"/>
  <c r="R2813" i="3"/>
  <c r="R1888" i="3"/>
  <c r="R1855" i="3"/>
  <c r="R2349" i="3"/>
  <c r="Q2349" i="3" s="1"/>
  <c r="R2408" i="3"/>
  <c r="P2408" i="3" s="1"/>
  <c r="R942" i="3"/>
  <c r="O942" i="3" s="1"/>
  <c r="R819" i="3"/>
  <c r="P819" i="3" s="1"/>
  <c r="R1906" i="3"/>
  <c r="P1906" i="3" s="1"/>
  <c r="R1862" i="3"/>
  <c r="O1862" i="3" s="1"/>
  <c r="R1414" i="3"/>
  <c r="R1307" i="3"/>
  <c r="Q1307" i="3" s="1"/>
  <c r="R1389" i="3"/>
  <c r="P1389" i="3" s="1"/>
  <c r="R1647" i="3"/>
  <c r="O1647" i="3" s="1"/>
  <c r="R724" i="3"/>
  <c r="R1547" i="3"/>
  <c r="R1716" i="3"/>
  <c r="P1716" i="3" s="1"/>
  <c r="R802" i="3"/>
  <c r="Q802" i="3" s="1"/>
  <c r="R1306" i="3"/>
  <c r="R605" i="3"/>
  <c r="R46" i="3"/>
  <c r="Q46" i="3" s="1"/>
  <c r="R1564" i="3"/>
  <c r="R1058" i="3"/>
  <c r="R766" i="3"/>
  <c r="Q766" i="3" s="1"/>
  <c r="R791" i="3"/>
  <c r="O791" i="3" s="1"/>
  <c r="R564" i="3"/>
  <c r="R1863" i="3"/>
  <c r="R1752" i="3"/>
  <c r="R1298" i="3"/>
  <c r="R1965" i="3"/>
  <c r="R1988" i="3"/>
  <c r="Q1988" i="3" s="1"/>
  <c r="R711" i="3"/>
  <c r="R379" i="3"/>
  <c r="R1953" i="3"/>
  <c r="O1953" i="3" s="1"/>
  <c r="R1635" i="3"/>
  <c r="R2121" i="3"/>
  <c r="Q2121" i="3" s="1"/>
  <c r="R2113" i="3"/>
  <c r="R75" i="3"/>
  <c r="R69" i="3"/>
  <c r="R2090" i="3"/>
  <c r="O2090" i="3" s="1"/>
  <c r="R3328" i="3"/>
  <c r="R1208" i="3"/>
  <c r="P1208" i="3" s="1"/>
  <c r="R813" i="3"/>
  <c r="P813" i="3" s="1"/>
  <c r="R148" i="3"/>
  <c r="R288" i="3"/>
  <c r="Q288" i="3" s="1"/>
  <c r="R1248" i="3"/>
  <c r="R160" i="3"/>
  <c r="R3326" i="3"/>
  <c r="R2082" i="3"/>
  <c r="Q2082" i="3" s="1"/>
  <c r="R2016" i="3"/>
  <c r="P2016" i="3" s="1"/>
  <c r="R2241" i="3"/>
  <c r="R1977" i="3"/>
  <c r="O1977" i="3" s="1"/>
  <c r="R2286" i="3"/>
  <c r="Q2286" i="3" s="1"/>
  <c r="R1510" i="3"/>
  <c r="Q1510" i="3" s="1"/>
  <c r="R1597" i="3"/>
  <c r="R2014" i="3"/>
  <c r="Q2014" i="3" s="1"/>
  <c r="R2033" i="3"/>
  <c r="R2457" i="3"/>
  <c r="R2409" i="3"/>
  <c r="Q2409" i="3" s="1"/>
  <c r="R2429" i="3"/>
  <c r="R305" i="3"/>
  <c r="R2145" i="3"/>
  <c r="O2145" i="3" s="1"/>
  <c r="R2478" i="3"/>
  <c r="R1422" i="3"/>
  <c r="R2024" i="3"/>
  <c r="O2024" i="3" s="1"/>
  <c r="R2044" i="3"/>
  <c r="R534" i="3"/>
  <c r="R2184" i="3"/>
  <c r="R1464" i="3"/>
  <c r="Q1464" i="3" s="1"/>
  <c r="R1896" i="3"/>
  <c r="R1418" i="3"/>
  <c r="R1987" i="3"/>
  <c r="O1987" i="3" s="1"/>
  <c r="R1982" i="3"/>
  <c r="R705" i="3"/>
  <c r="R1243" i="3"/>
  <c r="R1303" i="3"/>
  <c r="R1334" i="3"/>
  <c r="O1334" i="3" s="1"/>
  <c r="R1335" i="3"/>
  <c r="R2058" i="3"/>
  <c r="R1425" i="3"/>
  <c r="Q1425" i="3" s="1"/>
  <c r="R3344" i="3"/>
  <c r="P3344" i="3" s="1"/>
  <c r="R265" i="3"/>
  <c r="R793" i="3"/>
  <c r="R829" i="3"/>
  <c r="O829" i="3" s="1"/>
  <c r="R2172" i="3"/>
  <c r="Q2172" i="3" s="1"/>
  <c r="R2208" i="3"/>
  <c r="P2208" i="3" s="1"/>
  <c r="R1687" i="3"/>
  <c r="R3336" i="3"/>
  <c r="P3336" i="3" s="1"/>
  <c r="R3335" i="3"/>
  <c r="O3335" i="3" s="1"/>
  <c r="R560" i="3"/>
  <c r="Q560" i="3" s="1"/>
  <c r="R1892" i="3"/>
  <c r="Q1892" i="3" s="1"/>
  <c r="R735" i="3"/>
  <c r="R755" i="3"/>
  <c r="O755" i="3" s="1"/>
  <c r="R2020" i="3"/>
  <c r="Q2020" i="3" s="1"/>
  <c r="R3333" i="3"/>
  <c r="Q3333" i="3" s="1"/>
  <c r="R2280" i="3"/>
  <c r="Q2280" i="3" s="1"/>
  <c r="R2442" i="3"/>
  <c r="Q2442" i="3" s="1"/>
  <c r="R3329" i="3"/>
  <c r="R86" i="3"/>
  <c r="Q86" i="3" s="1"/>
  <c r="R60" i="3"/>
  <c r="Q60" i="3" s="1"/>
  <c r="R2128" i="3"/>
  <c r="O2128" i="3" s="1"/>
  <c r="R1966" i="3"/>
  <c r="P1966" i="3" s="1"/>
  <c r="R1377" i="3"/>
  <c r="R2025" i="3"/>
  <c r="Q2025" i="3" s="1"/>
  <c r="R2278" i="3"/>
  <c r="Q2278" i="3" s="1"/>
  <c r="R2262" i="3"/>
  <c r="Q2262" i="3" s="1"/>
  <c r="R279" i="3"/>
  <c r="Q279" i="3" s="1"/>
  <c r="R835" i="3"/>
  <c r="O835" i="3" s="1"/>
  <c r="R301" i="3"/>
  <c r="O301" i="3" s="1"/>
  <c r="R405" i="3"/>
  <c r="R2189" i="3"/>
  <c r="R3323" i="3"/>
  <c r="R2136" i="3"/>
  <c r="Q2136" i="3" s="1"/>
  <c r="R2209" i="3"/>
  <c r="Q2209" i="3" s="1"/>
  <c r="R2490" i="3"/>
  <c r="R2237" i="3"/>
  <c r="P2237" i="3" s="1"/>
  <c r="R2789" i="3"/>
  <c r="P2789" i="3" s="1"/>
  <c r="R2427" i="3"/>
  <c r="P2427" i="3" s="1"/>
  <c r="R1503" i="3"/>
  <c r="P1503" i="3" s="1"/>
  <c r="R2458" i="3"/>
  <c r="Q2458" i="3" s="1"/>
  <c r="R2444" i="3"/>
  <c r="O2444" i="3" s="1"/>
  <c r="R1404" i="3"/>
  <c r="R457" i="3"/>
  <c r="P457" i="3" s="1"/>
  <c r="R3322" i="3"/>
  <c r="R404" i="3"/>
  <c r="P404" i="3" s="1"/>
  <c r="R2093" i="3"/>
  <c r="R1866" i="3"/>
  <c r="Q1866" i="3" s="1"/>
  <c r="R1419" i="3"/>
  <c r="P1419" i="3" s="1"/>
  <c r="R1880" i="3"/>
  <c r="P1880" i="3" s="1"/>
  <c r="R2031" i="3"/>
  <c r="P2031" i="3" s="1"/>
  <c r="R1569" i="3"/>
  <c r="R511" i="3"/>
  <c r="Q511" i="3" s="1"/>
  <c r="R432" i="3"/>
  <c r="Q432" i="3" s="1"/>
  <c r="R2074" i="3"/>
  <c r="Q2074" i="3" s="1"/>
  <c r="R2043" i="3"/>
  <c r="P2043" i="3" s="1"/>
  <c r="R476" i="3"/>
  <c r="P476" i="3" s="1"/>
  <c r="R1319" i="3"/>
  <c r="O1319" i="3" s="1"/>
  <c r="R3313" i="3"/>
  <c r="Q3313" i="3" s="1"/>
  <c r="R1544" i="3"/>
  <c r="R1942" i="3"/>
  <c r="P1942" i="3" s="1"/>
  <c r="R453" i="3"/>
  <c r="O453" i="3" s="1"/>
  <c r="R3342" i="3"/>
  <c r="O3342" i="3" s="1"/>
  <c r="R309" i="3"/>
  <c r="O309" i="3" s="1"/>
  <c r="R2307" i="3"/>
  <c r="R499" i="3"/>
  <c r="R2089" i="3"/>
  <c r="O2089" i="3" s="1"/>
  <c r="R1883" i="3"/>
  <c r="P1883" i="3" s="1"/>
  <c r="R519" i="3"/>
  <c r="O519" i="3" s="1"/>
  <c r="R1442" i="3"/>
  <c r="R2022" i="3"/>
  <c r="P2022" i="3" s="1"/>
  <c r="R851" i="3"/>
  <c r="R451" i="3"/>
  <c r="P451" i="3" s="1"/>
  <c r="R1399" i="3"/>
  <c r="R2245" i="3"/>
  <c r="P2245" i="3" s="1"/>
  <c r="R1374" i="3"/>
  <c r="R3332" i="3"/>
  <c r="R522" i="3"/>
  <c r="P522" i="3" s="1"/>
  <c r="R2419" i="3"/>
  <c r="O2419" i="3" s="1"/>
  <c r="R1557" i="3"/>
  <c r="Q1557" i="3" s="1"/>
  <c r="R292" i="3"/>
  <c r="P292" i="3" s="1"/>
  <c r="R64" i="3"/>
  <c r="R158" i="3"/>
  <c r="P158" i="3" s="1"/>
  <c r="R70" i="3"/>
  <c r="R1405" i="3"/>
  <c r="Q1405" i="3" s="1"/>
  <c r="R2200" i="3"/>
  <c r="R911" i="3"/>
  <c r="O911" i="3" s="1"/>
  <c r="R254" i="3"/>
  <c r="P254" i="3" s="1"/>
  <c r="R850" i="3"/>
  <c r="R872" i="3"/>
  <c r="R2098" i="3"/>
  <c r="R169" i="3"/>
  <c r="Q169" i="3" s="1"/>
  <c r="R2026" i="3"/>
  <c r="R3325" i="3"/>
  <c r="R1902" i="3"/>
  <c r="P1902" i="3" s="1"/>
  <c r="R902" i="3"/>
  <c r="R1225" i="3"/>
  <c r="O1225" i="3" s="1"/>
  <c r="R2430" i="3"/>
  <c r="Q2430" i="3" s="1"/>
  <c r="R1518" i="3"/>
  <c r="R1619" i="3"/>
  <c r="O1619" i="3" s="1"/>
  <c r="R1603" i="3"/>
  <c r="P1603" i="3" s="1"/>
  <c r="R2466" i="3"/>
  <c r="O2466" i="3" s="1"/>
  <c r="R1599" i="3"/>
  <c r="R1630" i="3"/>
  <c r="P1630" i="3" s="1"/>
  <c r="R1875" i="3"/>
  <c r="R53" i="3"/>
  <c r="O53" i="3" s="1"/>
  <c r="R2076" i="3"/>
  <c r="O2076" i="3" s="1"/>
  <c r="R1946" i="3"/>
  <c r="P1946" i="3" s="1"/>
  <c r="R481" i="3"/>
  <c r="R1727" i="3"/>
  <c r="Q1727" i="3" s="1"/>
  <c r="R2083" i="3"/>
  <c r="P2083" i="3" s="1"/>
  <c r="R2179" i="3"/>
  <c r="R1957" i="3"/>
  <c r="R2073" i="3"/>
  <c r="O2073" i="3" s="1"/>
  <c r="R2088" i="3"/>
  <c r="R3319" i="3"/>
  <c r="R1971" i="3"/>
  <c r="P1971" i="3" s="1"/>
  <c r="R2097" i="3"/>
  <c r="Q2097" i="3" s="1"/>
  <c r="R310" i="3"/>
  <c r="R2132" i="3"/>
  <c r="O2132" i="3" s="1"/>
  <c r="R1230" i="3"/>
  <c r="Q1230" i="3" s="1"/>
  <c r="R848" i="3"/>
  <c r="Q848" i="3" s="1"/>
  <c r="R1289" i="3"/>
  <c r="R3316" i="3"/>
  <c r="O3316" i="3" s="1"/>
  <c r="R2265" i="3"/>
  <c r="P2265" i="3" s="1"/>
  <c r="R2197" i="3"/>
  <c r="Q2197" i="3" s="1"/>
  <c r="R2075" i="3"/>
  <c r="R1416" i="3"/>
  <c r="R1730" i="3"/>
  <c r="R1417" i="3"/>
  <c r="P1417" i="3" s="1"/>
  <c r="R604" i="3"/>
  <c r="R1444" i="3"/>
  <c r="R530" i="3"/>
  <c r="R533" i="3"/>
  <c r="R495" i="3"/>
  <c r="R1732" i="3"/>
  <c r="R1899" i="3"/>
  <c r="R1921" i="3"/>
  <c r="R2070" i="3"/>
  <c r="R2116" i="3"/>
  <c r="P2116" i="3" s="1"/>
  <c r="R1874" i="3"/>
  <c r="O1874" i="3" s="1"/>
  <c r="R2225" i="3"/>
  <c r="R775" i="3"/>
  <c r="R1578" i="3"/>
  <c r="R1720" i="3"/>
  <c r="R2079" i="3"/>
  <c r="R1871" i="3"/>
  <c r="R1011" i="3"/>
  <c r="R1394" i="3"/>
  <c r="R2046" i="3"/>
  <c r="R3301" i="3"/>
  <c r="R39" i="3"/>
  <c r="P39" i="3" s="1"/>
  <c r="R3290" i="3"/>
  <c r="R3278" i="3"/>
  <c r="P3278" i="3" s="1"/>
  <c r="R165" i="3"/>
  <c r="P165" i="3" s="1"/>
  <c r="R2178" i="3"/>
  <c r="R3272" i="3"/>
  <c r="O3272" i="3" s="1"/>
  <c r="R551" i="3"/>
  <c r="R2625" i="3"/>
  <c r="Q2625" i="3" s="1"/>
  <c r="R1062" i="3"/>
  <c r="R3268" i="3"/>
  <c r="O3268" i="3" s="1"/>
  <c r="R879" i="3"/>
  <c r="R2118" i="3"/>
  <c r="P2118" i="3" s="1"/>
  <c r="R596" i="3"/>
  <c r="P596" i="3" s="1"/>
  <c r="R906" i="3"/>
  <c r="R3265" i="3"/>
  <c r="O3265" i="3" s="1"/>
  <c r="R3264" i="3"/>
  <c r="R262" i="3"/>
  <c r="R3263" i="3"/>
  <c r="R1150" i="3"/>
  <c r="R3259" i="3"/>
  <c r="R2330" i="3"/>
  <c r="R2289" i="3"/>
  <c r="R2357" i="3"/>
  <c r="R1084" i="3"/>
  <c r="R1164" i="3"/>
  <c r="R2160" i="3"/>
  <c r="R1189" i="3"/>
  <c r="R2331" i="3"/>
  <c r="Q2331" i="3" s="1"/>
  <c r="R2830" i="3"/>
  <c r="O2830" i="3" s="1"/>
  <c r="R847" i="3"/>
  <c r="P847" i="3" s="1"/>
  <c r="R2257" i="3"/>
  <c r="R2154" i="3"/>
  <c r="P2154" i="3" s="1"/>
  <c r="R1156" i="3"/>
  <c r="R2324" i="3"/>
  <c r="O2324" i="3" s="1"/>
  <c r="R2206" i="3"/>
  <c r="R3249" i="3"/>
  <c r="Q3249" i="3" s="1"/>
  <c r="R1052" i="3"/>
  <c r="R2856" i="3"/>
  <c r="R1930" i="3"/>
  <c r="Q1930" i="3" s="1"/>
  <c r="R1984" i="3"/>
  <c r="R2078" i="3"/>
  <c r="Q2078" i="3" s="1"/>
  <c r="R941" i="3"/>
  <c r="R1952" i="3"/>
  <c r="Q1952" i="3" s="1"/>
  <c r="R1897" i="3"/>
  <c r="Q1897" i="3" s="1"/>
  <c r="R1997" i="3"/>
  <c r="Q1997" i="3" s="1"/>
  <c r="R424" i="3"/>
  <c r="P424" i="3" s="1"/>
  <c r="R485" i="3"/>
  <c r="O485" i="3" s="1"/>
  <c r="R1044" i="3"/>
  <c r="R692" i="3"/>
  <c r="O692" i="3" s="1"/>
  <c r="R505" i="3"/>
  <c r="Q505" i="3" s="1"/>
  <c r="R2290" i="3"/>
  <c r="O2290" i="3" s="1"/>
  <c r="R2446" i="3"/>
  <c r="P2446" i="3" s="1"/>
  <c r="R1584" i="3"/>
  <c r="O1584" i="3" s="1"/>
  <c r="R2316" i="3"/>
  <c r="Q2316" i="3" s="1"/>
  <c r="R1895" i="3"/>
  <c r="P1895" i="3" s="1"/>
  <c r="R493" i="3"/>
  <c r="O493" i="3" s="1"/>
  <c r="R1624" i="3"/>
  <c r="Q1624" i="3" s="1"/>
  <c r="R1410" i="3"/>
  <c r="Q1410" i="3" s="1"/>
  <c r="R2099" i="3"/>
  <c r="O2099" i="3" s="1"/>
  <c r="R523" i="3"/>
  <c r="O523" i="3" s="1"/>
  <c r="R1857" i="3"/>
  <c r="O1857" i="3" s="1"/>
  <c r="R1960" i="3"/>
  <c r="Q1960" i="3" s="1"/>
  <c r="R2877" i="3"/>
  <c r="Q2877" i="3" s="1"/>
  <c r="R947" i="3"/>
  <c r="P947" i="3" s="1"/>
  <c r="R3297" i="3"/>
  <c r="Q3297" i="3" s="1"/>
  <c r="R3285" i="3"/>
  <c r="R178" i="3"/>
  <c r="O178" i="3" s="1"/>
  <c r="R95" i="3"/>
  <c r="Q95" i="3" s="1"/>
  <c r="R625" i="3"/>
  <c r="O625" i="3" s="1"/>
  <c r="R2306" i="3"/>
  <c r="Q2306" i="3" s="1"/>
  <c r="R3267" i="3"/>
  <c r="O3267" i="3" s="1"/>
  <c r="R1675" i="3"/>
  <c r="R607" i="3"/>
  <c r="Q607" i="3" s="1"/>
  <c r="R87" i="3"/>
  <c r="P87" i="3" s="1"/>
  <c r="R1138" i="3"/>
  <c r="O1138" i="3" s="1"/>
  <c r="R2011" i="3"/>
  <c r="P2011" i="3" s="1"/>
  <c r="R2258" i="3"/>
  <c r="Q2258" i="3" s="1"/>
  <c r="R2362" i="3"/>
  <c r="O2362" i="3" s="1"/>
  <c r="R3258" i="3"/>
  <c r="Q3258" i="3" s="1"/>
  <c r="R1001" i="3"/>
  <c r="R185" i="3"/>
  <c r="O185" i="3" s="1"/>
  <c r="R3256" i="3"/>
  <c r="R2891" i="3"/>
  <c r="Q2891" i="3" s="1"/>
  <c r="R1095" i="3"/>
  <c r="R967" i="3"/>
  <c r="Q967" i="3" s="1"/>
  <c r="R2423" i="3"/>
  <c r="R28" i="3"/>
  <c r="O28" i="3" s="1"/>
  <c r="R418" i="3"/>
  <c r="P418" i="3" s="1"/>
  <c r="R1178" i="3"/>
  <c r="Q1178" i="3" s="1"/>
  <c r="R2158" i="3"/>
  <c r="R2883" i="3"/>
  <c r="O2883" i="3" s="1"/>
  <c r="R684" i="3"/>
  <c r="O684" i="3" s="1"/>
  <c r="R2169" i="3"/>
  <c r="O2169" i="3" s="1"/>
  <c r="R1136" i="3"/>
  <c r="P1136" i="3" s="1"/>
  <c r="R2516" i="3"/>
  <c r="Q2516" i="3" s="1"/>
  <c r="R2890" i="3"/>
  <c r="O2890" i="3" s="1"/>
  <c r="R2835" i="3"/>
  <c r="R2879" i="3"/>
  <c r="R2887" i="3"/>
  <c r="R2104" i="3"/>
  <c r="R2018" i="3"/>
  <c r="P2018" i="3" s="1"/>
  <c r="R1911" i="3"/>
  <c r="R2297" i="3"/>
  <c r="O2297" i="3" s="1"/>
  <c r="R1142" i="3"/>
  <c r="P1142" i="3" s="1"/>
  <c r="R1479" i="3"/>
  <c r="R542" i="3"/>
  <c r="R342" i="3"/>
  <c r="O342" i="3" s="1"/>
  <c r="R591" i="3"/>
  <c r="R1662" i="3"/>
  <c r="O1662" i="3" s="1"/>
  <c r="R2028" i="3"/>
  <c r="P2028" i="3" s="1"/>
  <c r="R3310" i="3"/>
  <c r="Q3310" i="3" s="1"/>
  <c r="R2037" i="3"/>
  <c r="R2012" i="3"/>
  <c r="R2260" i="3"/>
  <c r="R2095" i="3"/>
  <c r="P2095" i="3" s="1"/>
  <c r="R1669" i="3"/>
  <c r="R2420" i="3"/>
  <c r="R1758" i="3"/>
  <c r="R1737" i="3"/>
  <c r="Q1737" i="3" s="1"/>
  <c r="R2345" i="3"/>
  <c r="R1365" i="3"/>
  <c r="Q1365" i="3" s="1"/>
  <c r="R102" i="3"/>
  <c r="R2115" i="3"/>
  <c r="Q2115" i="3" s="1"/>
  <c r="R953" i="3"/>
  <c r="P953" i="3" s="1"/>
  <c r="R3039" i="3"/>
  <c r="Q3039" i="3" s="1"/>
  <c r="R280" i="3"/>
  <c r="R1785" i="3"/>
  <c r="R3296" i="3"/>
  <c r="P3296" i="3" s="1"/>
  <c r="R3284" i="3"/>
  <c r="O3284" i="3" s="1"/>
  <c r="R3022" i="3"/>
  <c r="R1818" i="3"/>
  <c r="O1818" i="3" s="1"/>
  <c r="R1232" i="3"/>
  <c r="Q1232" i="3" s="1"/>
  <c r="R43" i="3"/>
  <c r="O43" i="3" s="1"/>
  <c r="R918" i="3"/>
  <c r="R1223" i="3"/>
  <c r="R3269" i="3"/>
  <c r="Q3269" i="3" s="1"/>
  <c r="R1714" i="3"/>
  <c r="R3266" i="3"/>
  <c r="R452" i="3"/>
  <c r="R1918" i="3"/>
  <c r="R291" i="3"/>
  <c r="P291" i="3" s="1"/>
  <c r="R365" i="3"/>
  <c r="R1530" i="3"/>
  <c r="P1530" i="3" s="1"/>
  <c r="R979" i="3"/>
  <c r="R1211" i="3"/>
  <c r="Q1211" i="3" s="1"/>
  <c r="R1206" i="3"/>
  <c r="R1165" i="3"/>
  <c r="O1165" i="3" s="1"/>
  <c r="R1159" i="3"/>
  <c r="R1087" i="3"/>
  <c r="R2375" i="3"/>
  <c r="P2375" i="3" s="1"/>
  <c r="R1017" i="3"/>
  <c r="R1102" i="3"/>
  <c r="Q1102" i="3" s="1"/>
  <c r="R2163" i="3"/>
  <c r="R2343" i="3"/>
  <c r="O2343" i="3" s="1"/>
  <c r="R989" i="3"/>
  <c r="O989" i="3" s="1"/>
  <c r="R651" i="3"/>
  <c r="Q651" i="3" s="1"/>
  <c r="R1180" i="3"/>
  <c r="R980" i="3"/>
  <c r="R289" i="3"/>
  <c r="O289" i="3" s="1"/>
  <c r="R1212" i="3"/>
  <c r="R1213" i="3"/>
  <c r="R2509" i="3"/>
  <c r="P2509" i="3" s="1"/>
  <c r="R1122" i="3"/>
  <c r="O1122" i="3" s="1"/>
  <c r="R2368" i="3"/>
  <c r="R3247" i="3"/>
  <c r="Q3247" i="3" s="1"/>
  <c r="R1462" i="3"/>
  <c r="R929" i="3"/>
  <c r="O929" i="3" s="1"/>
  <c r="R2052" i="3"/>
  <c r="P2052" i="3" s="1"/>
  <c r="R1443" i="3"/>
  <c r="R2036" i="3"/>
  <c r="P2036" i="3" s="1"/>
  <c r="R1731" i="3"/>
  <c r="P1731" i="3" s="1"/>
  <c r="R1876" i="3"/>
  <c r="Q1876" i="3" s="1"/>
  <c r="R2071" i="3"/>
  <c r="P2071" i="3" s="1"/>
  <c r="R490" i="3"/>
  <c r="R1385" i="3"/>
  <c r="P1385" i="3" s="1"/>
  <c r="R539" i="3"/>
  <c r="R232" i="3"/>
  <c r="R2023" i="3"/>
  <c r="R428" i="3"/>
  <c r="R1595" i="3"/>
  <c r="R1947" i="3"/>
  <c r="Q1947" i="3" s="1"/>
  <c r="R1951" i="3"/>
  <c r="O1951" i="3" s="1"/>
  <c r="R1506" i="3"/>
  <c r="R2333" i="3"/>
  <c r="R1983" i="3"/>
  <c r="R1903" i="3"/>
  <c r="R2428" i="3"/>
  <c r="R1992" i="3"/>
  <c r="R2413" i="3"/>
  <c r="O2413" i="3" s="1"/>
  <c r="R1391" i="3"/>
  <c r="R3308" i="3"/>
  <c r="R3307" i="3"/>
  <c r="O3307" i="3" s="1"/>
  <c r="R3306" i="3"/>
  <c r="R3305" i="3"/>
  <c r="R1735" i="3"/>
  <c r="P1735" i="3" s="1"/>
  <c r="R1884" i="3"/>
  <c r="R1829" i="3"/>
  <c r="R904" i="3"/>
  <c r="R3291" i="3"/>
  <c r="Q3291" i="3" s="1"/>
  <c r="R3279" i="3"/>
  <c r="R1784" i="3"/>
  <c r="R992" i="3"/>
  <c r="Q992" i="3" s="1"/>
  <c r="R272" i="3"/>
  <c r="P272" i="3" s="1"/>
  <c r="R3273" i="3"/>
  <c r="R3270" i="3"/>
  <c r="R2598" i="3"/>
  <c r="P2598" i="3" s="1"/>
  <c r="R461" i="3"/>
  <c r="R903" i="3"/>
  <c r="R1488" i="3"/>
  <c r="O1488" i="3" s="1"/>
  <c r="R419" i="3"/>
  <c r="R1950" i="3"/>
  <c r="R955" i="3"/>
  <c r="R236" i="3"/>
  <c r="R45" i="3"/>
  <c r="R1013" i="3"/>
  <c r="P1013" i="3" s="1"/>
  <c r="R1107" i="3"/>
  <c r="R2215" i="3"/>
  <c r="Q2215" i="3" s="1"/>
  <c r="R2881" i="3"/>
  <c r="P2881" i="3" s="1"/>
  <c r="R503" i="3"/>
  <c r="R2864" i="3"/>
  <c r="P2864" i="3" s="1"/>
  <c r="R1145" i="3"/>
  <c r="R1158" i="3"/>
  <c r="R2904" i="3"/>
  <c r="O2904" i="3" s="1"/>
  <c r="R281" i="3"/>
  <c r="R2275" i="3"/>
  <c r="P2275" i="3" s="1"/>
  <c r="R3251" i="3"/>
  <c r="R2340" i="3"/>
  <c r="R2895" i="3"/>
  <c r="O2895" i="3" s="1"/>
  <c r="R2880" i="3"/>
  <c r="R2862" i="3"/>
  <c r="R1009" i="3"/>
  <c r="R1193" i="3"/>
  <c r="R2751" i="3"/>
  <c r="R2239" i="3"/>
  <c r="R2322" i="3"/>
  <c r="O2322" i="3" s="1"/>
  <c r="R3242" i="3"/>
  <c r="R2247" i="3"/>
  <c r="Q2247" i="3" s="1"/>
  <c r="R1028" i="3"/>
  <c r="R2287" i="3"/>
  <c r="R1025" i="3"/>
  <c r="Q1025" i="3" s="1"/>
  <c r="R984" i="3"/>
  <c r="O984" i="3" s="1"/>
  <c r="R2338" i="3"/>
  <c r="O2338" i="3" s="1"/>
  <c r="R1218" i="3"/>
  <c r="P1218" i="3" s="1"/>
  <c r="R1699" i="3"/>
  <c r="P1699" i="3" s="1"/>
  <c r="R215" i="3"/>
  <c r="Q215" i="3" s="1"/>
  <c r="R2921" i="3"/>
  <c r="R2213" i="3"/>
  <c r="R2826" i="3"/>
  <c r="O2826" i="3" s="1"/>
  <c r="R1045" i="3"/>
  <c r="R3237" i="3"/>
  <c r="R2193" i="3"/>
  <c r="O2193" i="3" s="1"/>
  <c r="R1057" i="3"/>
  <c r="R2859" i="3"/>
  <c r="O2859" i="3" s="1"/>
  <c r="R2848" i="3"/>
  <c r="R2301" i="3"/>
  <c r="P2301" i="3" s="1"/>
  <c r="R1065" i="3"/>
  <c r="Q1065" i="3" s="1"/>
  <c r="R1162" i="3"/>
  <c r="R2227" i="3"/>
  <c r="Q2227" i="3" s="1"/>
  <c r="R2251" i="3"/>
  <c r="R2823" i="3"/>
  <c r="R91" i="3"/>
  <c r="Q91" i="3" s="1"/>
  <c r="R2254" i="3"/>
  <c r="P2254" i="3" s="1"/>
  <c r="R2325" i="3"/>
  <c r="R2348" i="3"/>
  <c r="O2348" i="3" s="1"/>
  <c r="R2488" i="3"/>
  <c r="Q2488" i="3" s="1"/>
  <c r="R2491" i="3"/>
  <c r="O2491" i="3" s="1"/>
  <c r="R2693" i="3"/>
  <c r="Q2693" i="3" s="1"/>
  <c r="R2142" i="3"/>
  <c r="R2437" i="3"/>
  <c r="Q2437" i="3" s="1"/>
  <c r="R2964" i="3"/>
  <c r="O2964" i="3" s="1"/>
  <c r="R2463" i="3"/>
  <c r="O2463" i="3" s="1"/>
  <c r="R2676" i="3"/>
  <c r="R3028" i="3"/>
  <c r="Q3028" i="3" s="1"/>
  <c r="R2384" i="3"/>
  <c r="R2590" i="3"/>
  <c r="O2590" i="3" s="1"/>
  <c r="R2435" i="3"/>
  <c r="R2651" i="3"/>
  <c r="Q2651" i="3" s="1"/>
  <c r="R997" i="3"/>
  <c r="R2953" i="3"/>
  <c r="P2953" i="3" s="1"/>
  <c r="R2907" i="3"/>
  <c r="Q2907" i="3" s="1"/>
  <c r="R2945" i="3"/>
  <c r="Q2945" i="3" s="1"/>
  <c r="R2453" i="3"/>
  <c r="R2450" i="3"/>
  <c r="O2450" i="3" s="1"/>
  <c r="R2386" i="3"/>
  <c r="R2143" i="3"/>
  <c r="O2143" i="3" s="1"/>
  <c r="R2515" i="3"/>
  <c r="R2937" i="3"/>
  <c r="Q2937" i="3" s="1"/>
  <c r="R2269" i="3"/>
  <c r="Q2269" i="3" s="1"/>
  <c r="R945" i="3"/>
  <c r="P945" i="3" s="1"/>
  <c r="R2392" i="3"/>
  <c r="O2392" i="3" s="1"/>
  <c r="R3215" i="3"/>
  <c r="R2686" i="3"/>
  <c r="Q2686" i="3" s="1"/>
  <c r="R1154" i="3"/>
  <c r="O1154" i="3" s="1"/>
  <c r="R1705" i="3"/>
  <c r="P1705" i="3" s="1"/>
  <c r="R2524" i="3"/>
  <c r="R978" i="3"/>
  <c r="P978" i="3" s="1"/>
  <c r="R2448" i="3"/>
  <c r="P2448" i="3" s="1"/>
  <c r="R2929" i="3"/>
  <c r="O2929" i="3" s="1"/>
  <c r="R2636" i="3"/>
  <c r="R2518" i="3"/>
  <c r="R2629" i="3"/>
  <c r="P2629" i="3" s="1"/>
  <c r="R2505" i="3"/>
  <c r="P2505" i="3" s="1"/>
  <c r="R2396" i="3"/>
  <c r="P2396" i="3" s="1"/>
  <c r="R1480" i="3"/>
  <c r="Q1480" i="3" s="1"/>
  <c r="R2609" i="3"/>
  <c r="R2387" i="3"/>
  <c r="P2387" i="3" s="1"/>
  <c r="R1482" i="3"/>
  <c r="R2701" i="3"/>
  <c r="P2701" i="3" s="1"/>
  <c r="R1456" i="3"/>
  <c r="P1456" i="3" s="1"/>
  <c r="R1021" i="3"/>
  <c r="Q1021" i="3" s="1"/>
  <c r="R1125" i="3"/>
  <c r="R3205" i="3"/>
  <c r="P3205" i="3" s="1"/>
  <c r="R2268" i="3"/>
  <c r="P2268" i="3" s="1"/>
  <c r="R3201" i="3"/>
  <c r="R2718" i="3"/>
  <c r="R2742" i="3"/>
  <c r="Q2742" i="3" s="1"/>
  <c r="R2619" i="3"/>
  <c r="R2784" i="3"/>
  <c r="R2592" i="3"/>
  <c r="Q2592" i="3" s="1"/>
  <c r="R2900" i="3"/>
  <c r="P2900" i="3" s="1"/>
  <c r="R2410" i="3"/>
  <c r="R2211" i="3"/>
  <c r="R3187" i="3"/>
  <c r="R3171" i="3"/>
  <c r="R3163" i="3"/>
  <c r="Q3163" i="3" s="1"/>
  <c r="R3160" i="3"/>
  <c r="Q3160" i="3" s="1"/>
  <c r="R2572" i="3"/>
  <c r="R1224" i="3"/>
  <c r="R2578" i="3"/>
  <c r="P2578" i="3" s="1"/>
  <c r="R361" i="3"/>
  <c r="Q361" i="3" s="1"/>
  <c r="R19" i="3"/>
  <c r="Q19" i="3" s="1"/>
  <c r="R106" i="3"/>
  <c r="O106" i="3" s="1"/>
  <c r="R1746" i="3"/>
  <c r="Q1746" i="3" s="1"/>
  <c r="R422" i="3"/>
  <c r="Q422" i="3" s="1"/>
  <c r="R677" i="3"/>
  <c r="O677" i="3" s="1"/>
  <c r="R260" i="3"/>
  <c r="Q260" i="3" s="1"/>
  <c r="R446" i="3"/>
  <c r="Q446" i="3" s="1"/>
  <c r="R1828" i="3"/>
  <c r="Q1828" i="3" s="1"/>
  <c r="R1968" i="3"/>
  <c r="Q1968" i="3" s="1"/>
  <c r="R1755" i="3"/>
  <c r="O1755" i="3" s="1"/>
  <c r="R2541" i="3"/>
  <c r="R1750" i="3"/>
  <c r="R3007" i="3"/>
  <c r="Q3007" i="3" s="1"/>
  <c r="R1969" i="3"/>
  <c r="R3130" i="3"/>
  <c r="O3130" i="3" s="1"/>
  <c r="R2021" i="3"/>
  <c r="Q2021" i="3" s="1"/>
  <c r="R642" i="3"/>
  <c r="P642" i="3" s="1"/>
  <c r="R865" i="3"/>
  <c r="R2314" i="3"/>
  <c r="O2314" i="3" s="1"/>
  <c r="R667" i="3"/>
  <c r="Q667" i="3" s="1"/>
  <c r="R298" i="3"/>
  <c r="Q298" i="3" s="1"/>
  <c r="R296" i="3"/>
  <c r="Q296" i="3" s="1"/>
  <c r="R396" i="3"/>
  <c r="R358" i="3"/>
  <c r="P358" i="3" s="1"/>
  <c r="R648" i="3"/>
  <c r="R335" i="3"/>
  <c r="Q335" i="3" s="1"/>
  <c r="R2133" i="3"/>
  <c r="R1832" i="3"/>
  <c r="R3124" i="3"/>
  <c r="Q3124" i="3" s="1"/>
  <c r="R3118" i="3"/>
  <c r="Q3118" i="3" s="1"/>
  <c r="R1989" i="3"/>
  <c r="P1989" i="3" s="1"/>
  <c r="R745" i="3"/>
  <c r="R1894" i="3"/>
  <c r="R1995" i="3"/>
  <c r="P1995" i="3" s="1"/>
  <c r="R1820" i="3"/>
  <c r="R901" i="3"/>
  <c r="P901" i="3" s="1"/>
  <c r="R1927" i="3"/>
  <c r="Q1927" i="3" s="1"/>
  <c r="R208" i="3"/>
  <c r="P208" i="3" s="1"/>
  <c r="R2986" i="3"/>
  <c r="O2986" i="3" s="1"/>
  <c r="R742" i="3"/>
  <c r="R1805" i="3"/>
  <c r="Q1805" i="3" s="1"/>
  <c r="R1465" i="3"/>
  <c r="R249" i="3"/>
  <c r="R2109" i="3"/>
  <c r="O2109" i="3" s="1"/>
  <c r="R1739" i="3"/>
  <c r="O1739" i="3" s="1"/>
  <c r="R3109" i="3"/>
  <c r="R1991" i="3"/>
  <c r="R227" i="3"/>
  <c r="O227" i="3" s="1"/>
  <c r="R2768" i="3"/>
  <c r="R3103" i="3"/>
  <c r="P3103" i="3" s="1"/>
  <c r="R722" i="3"/>
  <c r="Q722" i="3" s="1"/>
  <c r="R267" i="3"/>
  <c r="R2352" i="3"/>
  <c r="R2497" i="3"/>
  <c r="R1124" i="3"/>
  <c r="R3241" i="3"/>
  <c r="R975" i="3"/>
  <c r="O975" i="3" s="1"/>
  <c r="R2253" i="3"/>
  <c r="R1129" i="3"/>
  <c r="R1000" i="3"/>
  <c r="R224" i="3"/>
  <c r="O224" i="3" s="1"/>
  <c r="R1427" i="3"/>
  <c r="R2610" i="3"/>
  <c r="R2147" i="3"/>
  <c r="R2855" i="3"/>
  <c r="Q2855" i="3" s="1"/>
  <c r="R1054" i="3"/>
  <c r="R1188" i="3"/>
  <c r="R2905" i="3"/>
  <c r="Q2905" i="3" s="1"/>
  <c r="R3230" i="3"/>
  <c r="R2170" i="3"/>
  <c r="R990" i="3"/>
  <c r="R2267" i="3"/>
  <c r="R1039" i="3"/>
  <c r="O1039" i="3" s="1"/>
  <c r="R2376" i="3"/>
  <c r="R1214" i="3"/>
  <c r="R1168" i="3"/>
  <c r="R1003" i="3"/>
  <c r="R1130" i="3"/>
  <c r="R2857" i="3"/>
  <c r="R3025" i="3"/>
  <c r="R2752" i="3"/>
  <c r="P2752" i="3" s="1"/>
  <c r="R1040" i="3"/>
  <c r="O1040" i="3" s="1"/>
  <c r="R1016" i="3"/>
  <c r="O1016" i="3" s="1"/>
  <c r="R2360" i="3"/>
  <c r="R2173" i="3"/>
  <c r="O2173" i="3" s="1"/>
  <c r="R2942" i="3"/>
  <c r="Q2942" i="3" s="1"/>
  <c r="R2642" i="3"/>
  <c r="R2401" i="3"/>
  <c r="R2371" i="3"/>
  <c r="R2969" i="3"/>
  <c r="R2878" i="3"/>
  <c r="P2878" i="3" s="1"/>
  <c r="R2218" i="3"/>
  <c r="R2550" i="3"/>
  <c r="R2300" i="3"/>
  <c r="R2906" i="3"/>
  <c r="R2926" i="3"/>
  <c r="R568" i="3"/>
  <c r="P568" i="3" s="1"/>
  <c r="R2394" i="3"/>
  <c r="Q2394" i="3" s="1"/>
  <c r="R1113" i="3"/>
  <c r="R2893" i="3"/>
  <c r="O2893" i="3" s="1"/>
  <c r="R1851" i="3"/>
  <c r="R2631" i="3"/>
  <c r="R2773" i="3"/>
  <c r="O2773" i="3" s="1"/>
  <c r="R2957" i="3"/>
  <c r="O2957" i="3" s="1"/>
  <c r="R2988" i="3"/>
  <c r="R2311" i="3"/>
  <c r="R2615" i="3"/>
  <c r="R2574" i="3"/>
  <c r="P2574" i="3" s="1"/>
  <c r="R2382" i="3"/>
  <c r="R2934" i="3"/>
  <c r="R2852" i="3"/>
  <c r="R2486" i="3"/>
  <c r="R2538" i="3"/>
  <c r="R2721" i="3"/>
  <c r="R2824" i="3"/>
  <c r="R3032" i="3"/>
  <c r="R1101" i="3"/>
  <c r="P1101" i="3" s="1"/>
  <c r="R2582" i="3"/>
  <c r="R2367" i="3"/>
  <c r="P2367" i="3" s="1"/>
  <c r="R2641" i="3"/>
  <c r="Q2641" i="3" s="1"/>
  <c r="R1004" i="3"/>
  <c r="P1004" i="3" s="1"/>
  <c r="R3212" i="3"/>
  <c r="R2613" i="3"/>
  <c r="P2613" i="3" s="1"/>
  <c r="R1146" i="3"/>
  <c r="O1146" i="3" s="1"/>
  <c r="R2982" i="3"/>
  <c r="R2553" i="3"/>
  <c r="R2854" i="3"/>
  <c r="O2854" i="3" s="1"/>
  <c r="R1015" i="3"/>
  <c r="R1186" i="3"/>
  <c r="O1186" i="3" s="1"/>
  <c r="R1023" i="3"/>
  <c r="R964" i="3"/>
  <c r="R3204" i="3"/>
  <c r="R2633" i="3"/>
  <c r="P2633" i="3" s="1"/>
  <c r="R2138" i="3"/>
  <c r="O2138" i="3" s="1"/>
  <c r="R2425" i="3"/>
  <c r="O2425" i="3" s="1"/>
  <c r="R2846" i="3"/>
  <c r="O2846" i="3" s="1"/>
  <c r="R2692" i="3"/>
  <c r="O2692" i="3" s="1"/>
  <c r="R2167" i="3"/>
  <c r="R3196" i="3"/>
  <c r="R968" i="3"/>
  <c r="R2397" i="3"/>
  <c r="Q2397" i="3" s="1"/>
  <c r="R3186" i="3"/>
  <c r="R3184" i="3"/>
  <c r="R2510" i="3"/>
  <c r="R3177" i="3"/>
  <c r="P3177" i="3" s="1"/>
  <c r="R3174" i="3"/>
  <c r="R3166" i="3"/>
  <c r="R2653" i="3"/>
  <c r="R2127" i="3"/>
  <c r="O2127" i="3" s="1"/>
  <c r="R1476" i="3"/>
  <c r="R2669" i="3"/>
  <c r="R385" i="3"/>
  <c r="R18" i="3"/>
  <c r="O18" i="3" s="1"/>
  <c r="R315" i="3"/>
  <c r="O315" i="3" s="1"/>
  <c r="R381" i="3"/>
  <c r="R328" i="3"/>
  <c r="Q328" i="3" s="1"/>
  <c r="R1769" i="3"/>
  <c r="R1622" i="3"/>
  <c r="O1622" i="3" s="1"/>
  <c r="R3149" i="3"/>
  <c r="P3149" i="3" s="1"/>
  <c r="R738" i="3"/>
  <c r="P738" i="3" s="1"/>
  <c r="R261" i="3"/>
  <c r="O261" i="3" s="1"/>
  <c r="R205" i="3"/>
  <c r="R219" i="3"/>
  <c r="R1664" i="3"/>
  <c r="O1664" i="3" s="1"/>
  <c r="R2994" i="3"/>
  <c r="R1844" i="3"/>
  <c r="R1963" i="3"/>
  <c r="R1974" i="3"/>
  <c r="R899" i="3"/>
  <c r="O899" i="3" s="1"/>
  <c r="R1822" i="3"/>
  <c r="R192" i="3"/>
  <c r="R761" i="3"/>
  <c r="P761" i="3" s="1"/>
  <c r="R394" i="3"/>
  <c r="R2646" i="3"/>
  <c r="R247" i="3"/>
  <c r="Q247" i="3" s="1"/>
  <c r="R1812" i="3"/>
  <c r="O1812" i="3" s="1"/>
  <c r="R1034" i="3"/>
  <c r="P1034" i="3" s="1"/>
  <c r="R757" i="3"/>
  <c r="R376" i="3"/>
  <c r="R93" i="3"/>
  <c r="R341" i="3"/>
  <c r="O341" i="3" s="1"/>
  <c r="R1794" i="3"/>
  <c r="O1794" i="3" s="1"/>
  <c r="R3117" i="3"/>
  <c r="R2008" i="3"/>
  <c r="P2008" i="3" s="1"/>
  <c r="R1777" i="3"/>
  <c r="Q1777" i="3" s="1"/>
  <c r="R1707" i="3"/>
  <c r="R195" i="3"/>
  <c r="Q195" i="3" s="1"/>
  <c r="R2626" i="3"/>
  <c r="R2948" i="3"/>
  <c r="R1783" i="3"/>
  <c r="R621" i="3"/>
  <c r="R774" i="3"/>
  <c r="R290" i="3"/>
  <c r="Q290" i="3" s="1"/>
  <c r="R2152" i="3"/>
  <c r="P2152" i="3" s="1"/>
  <c r="R1889" i="3"/>
  <c r="O1889" i="3" s="1"/>
  <c r="R873" i="3"/>
  <c r="R1801" i="3"/>
  <c r="Q1801" i="3" s="1"/>
  <c r="R749" i="3"/>
  <c r="R2010" i="3"/>
  <c r="R3104" i="3"/>
  <c r="R439" i="3"/>
  <c r="R2827" i="3"/>
  <c r="O2827" i="3" s="1"/>
  <c r="R2997" i="3"/>
  <c r="R2141" i="3"/>
  <c r="R2899" i="3"/>
  <c r="P2899" i="3" s="1"/>
  <c r="R2271" i="3"/>
  <c r="R2876" i="3"/>
  <c r="R1185" i="3"/>
  <c r="O1185" i="3" s="1"/>
  <c r="R2188" i="3"/>
  <c r="R2281" i="3"/>
  <c r="O2281" i="3" s="1"/>
  <c r="R2296" i="3"/>
  <c r="O2296" i="3" s="1"/>
  <c r="R1200" i="3"/>
  <c r="Q1200" i="3" s="1"/>
  <c r="R1789" i="3"/>
  <c r="R1118" i="3"/>
  <c r="P1118" i="3" s="1"/>
  <c r="R2411" i="3"/>
  <c r="P2411" i="3" s="1"/>
  <c r="R3024" i="3"/>
  <c r="R1066" i="3"/>
  <c r="P1066" i="3" s="1"/>
  <c r="R1115" i="3"/>
  <c r="Q1115" i="3" s="1"/>
  <c r="R3229" i="3"/>
  <c r="P3229" i="3" s="1"/>
  <c r="R3227" i="3"/>
  <c r="R1064" i="3"/>
  <c r="P1064" i="3" s="1"/>
  <c r="R1215" i="3"/>
  <c r="O1215" i="3" s="1"/>
  <c r="R1204" i="3"/>
  <c r="P1204" i="3" s="1"/>
  <c r="R3226" i="3"/>
  <c r="R958" i="3"/>
  <c r="R2171" i="3"/>
  <c r="P2171" i="3" s="1"/>
  <c r="R2874" i="3"/>
  <c r="Q2874" i="3" s="1"/>
  <c r="R2270" i="3"/>
  <c r="Q2270" i="3" s="1"/>
  <c r="R1221" i="3"/>
  <c r="R1209" i="3"/>
  <c r="P1209" i="3" s="1"/>
  <c r="R2936" i="3"/>
  <c r="R2144" i="3"/>
  <c r="Q2144" i="3" s="1"/>
  <c r="R1121" i="3"/>
  <c r="Q1121" i="3" s="1"/>
  <c r="R3219" i="3"/>
  <c r="Q3219" i="3" s="1"/>
  <c r="R2566" i="3"/>
  <c r="P2566" i="3" s="1"/>
  <c r="R2414" i="3"/>
  <c r="R2514" i="3"/>
  <c r="Q2514" i="3" s="1"/>
  <c r="R2385" i="3"/>
  <c r="R2654" i="3"/>
  <c r="R1839" i="3"/>
  <c r="R2944" i="3"/>
  <c r="R962" i="3"/>
  <c r="R2777" i="3"/>
  <c r="R2502" i="3"/>
  <c r="R2735" i="3"/>
  <c r="P2735" i="3" s="1"/>
  <c r="R1205" i="3"/>
  <c r="Q1205" i="3" s="1"/>
  <c r="R2533" i="3"/>
  <c r="P2533" i="3" s="1"/>
  <c r="R3214" i="3"/>
  <c r="O3214" i="3" s="1"/>
  <c r="R2911" i="3"/>
  <c r="R2474" i="3"/>
  <c r="R367" i="3"/>
  <c r="R1469" i="3"/>
  <c r="R2637" i="3"/>
  <c r="R1005" i="3"/>
  <c r="R2889" i="3"/>
  <c r="P2889" i="3" s="1"/>
  <c r="R1157" i="3"/>
  <c r="R2770" i="3"/>
  <c r="R1711" i="3"/>
  <c r="R994" i="3"/>
  <c r="Q994" i="3" s="1"/>
  <c r="R1063" i="3"/>
  <c r="Q1063" i="3" s="1"/>
  <c r="R2329" i="3"/>
  <c r="R2663" i="3"/>
  <c r="R2455" i="3"/>
  <c r="O2455" i="3" s="1"/>
  <c r="R1094" i="3"/>
  <c r="Q1094" i="3" s="1"/>
  <c r="R2666" i="3"/>
  <c r="R2424" i="3"/>
  <c r="R2769" i="3"/>
  <c r="R3195" i="3"/>
  <c r="P3195" i="3" s="1"/>
  <c r="R969" i="3"/>
  <c r="R3189" i="3"/>
  <c r="Q3189" i="3" s="1"/>
  <c r="R3165" i="3"/>
  <c r="O3165" i="3" s="1"/>
  <c r="R3042" i="3"/>
  <c r="R334" i="3"/>
  <c r="P334" i="3" s="1"/>
  <c r="R17" i="3"/>
  <c r="R286" i="3"/>
  <c r="R1431" i="3"/>
  <c r="Q1431" i="3" s="1"/>
  <c r="R1879" i="3"/>
  <c r="P1879" i="3" s="1"/>
  <c r="R797" i="3"/>
  <c r="O797" i="3" s="1"/>
  <c r="R1754" i="3"/>
  <c r="Q1754" i="3" s="1"/>
  <c r="R1945" i="3"/>
  <c r="R3148" i="3"/>
  <c r="R869" i="3"/>
  <c r="R1813" i="3"/>
  <c r="R3140" i="3"/>
  <c r="R3138" i="3"/>
  <c r="R1847" i="3"/>
  <c r="R1853" i="3"/>
  <c r="Q1853" i="3" s="1"/>
  <c r="R1455" i="3"/>
  <c r="R1905" i="3"/>
  <c r="R1843" i="3"/>
  <c r="O1843" i="3" s="1"/>
  <c r="R1800" i="3"/>
  <c r="O1800" i="3" s="1"/>
  <c r="R339" i="3"/>
  <c r="Q339" i="3" s="1"/>
  <c r="R2562" i="3"/>
  <c r="Q2562" i="3" s="1"/>
  <c r="R2055" i="3"/>
  <c r="O2055" i="3" s="1"/>
  <c r="R108" i="3"/>
  <c r="R2963" i="3"/>
  <c r="R397" i="3"/>
  <c r="R400" i="3"/>
  <c r="R319" i="3"/>
  <c r="R1008" i="3"/>
  <c r="O1008" i="3" s="1"/>
  <c r="R937" i="3"/>
  <c r="Q937" i="3" s="1"/>
  <c r="R3122" i="3"/>
  <c r="R2612" i="3"/>
  <c r="R767" i="3"/>
  <c r="R853" i="3"/>
  <c r="R389" i="3"/>
  <c r="R3112" i="3"/>
  <c r="R1702" i="3"/>
  <c r="Q1702" i="3" s="1"/>
  <c r="R2714" i="3"/>
  <c r="O2714" i="3" s="1"/>
  <c r="R1299" i="3"/>
  <c r="O1299" i="3" s="1"/>
  <c r="R2049" i="3"/>
  <c r="R1733" i="3"/>
  <c r="R685" i="3"/>
  <c r="R1473" i="3"/>
  <c r="R991" i="3"/>
  <c r="Q991" i="3" s="1"/>
  <c r="R501" i="3"/>
  <c r="R2034" i="3"/>
  <c r="Q2034" i="3" s="1"/>
  <c r="R2139" i="3"/>
  <c r="R2421" i="3"/>
  <c r="R3108" i="3"/>
  <c r="R747" i="3"/>
  <c r="R370" i="3"/>
  <c r="Q370" i="3" s="1"/>
  <c r="R270" i="3"/>
  <c r="R2248" i="3"/>
  <c r="R2703" i="3"/>
  <c r="R2954" i="3"/>
  <c r="O2954" i="3" s="1"/>
  <c r="R1199" i="3"/>
  <c r="R2123" i="3"/>
  <c r="R2407" i="3"/>
  <c r="R3023" i="3"/>
  <c r="R2833" i="3"/>
  <c r="Q2833" i="3" s="1"/>
  <c r="R1143" i="3"/>
  <c r="O1143" i="3" s="1"/>
  <c r="R2372" i="3"/>
  <c r="P2372" i="3" s="1"/>
  <c r="R2135" i="3"/>
  <c r="R2875" i="3"/>
  <c r="R1187" i="3"/>
  <c r="R2359" i="3"/>
  <c r="P2359" i="3" s="1"/>
  <c r="R2346" i="3"/>
  <c r="O2346" i="3" s="1"/>
  <c r="R1842" i="3"/>
  <c r="R2412" i="3"/>
  <c r="R2282" i="3"/>
  <c r="Q2282" i="3" s="1"/>
  <c r="R1697" i="3"/>
  <c r="R1036" i="3"/>
  <c r="R2159" i="3"/>
  <c r="R2851" i="3"/>
  <c r="R2886" i="3"/>
  <c r="R1181" i="3"/>
  <c r="Q1181" i="3" s="1"/>
  <c r="R2240" i="3"/>
  <c r="O2240" i="3" s="1"/>
  <c r="R2319" i="3"/>
  <c r="R1014" i="3"/>
  <c r="O1014" i="3" s="1"/>
  <c r="R2232" i="3"/>
  <c r="Q2232" i="3" s="1"/>
  <c r="R2229" i="3"/>
  <c r="O2229" i="3" s="1"/>
  <c r="R751" i="3"/>
  <c r="R2853" i="3"/>
  <c r="R1126" i="3"/>
  <c r="R1083" i="3"/>
  <c r="R2483" i="3"/>
  <c r="R2825" i="3"/>
  <c r="O2825" i="3" s="1"/>
  <c r="R2381" i="3"/>
  <c r="R1704" i="3"/>
  <c r="R3218" i="3"/>
  <c r="R1472" i="3"/>
  <c r="O1472" i="3" s="1"/>
  <c r="R2913" i="3"/>
  <c r="R2405" i="3"/>
  <c r="R2388" i="3"/>
  <c r="R2588" i="3"/>
  <c r="R2180" i="3"/>
  <c r="R2383" i="3"/>
  <c r="Q2383" i="3" s="1"/>
  <c r="R1698" i="3"/>
  <c r="R2949" i="3"/>
  <c r="R2389" i="3"/>
  <c r="P2389" i="3" s="1"/>
  <c r="R1787" i="3"/>
  <c r="R2379" i="3"/>
  <c r="R2468" i="3"/>
  <c r="R2507" i="3"/>
  <c r="R2462" i="3"/>
  <c r="R2137" i="3"/>
  <c r="R2391" i="3"/>
  <c r="R2539" i="3"/>
  <c r="R2585" i="3"/>
  <c r="R2498" i="3"/>
  <c r="O2498" i="3" s="1"/>
  <c r="R2395" i="3"/>
  <c r="R1114" i="3"/>
  <c r="Q1114" i="3" s="1"/>
  <c r="R2618" i="3"/>
  <c r="R1492" i="3"/>
  <c r="R3210" i="3"/>
  <c r="R2841" i="3"/>
  <c r="O2841" i="3" s="1"/>
  <c r="R2782" i="3"/>
  <c r="R2865" i="3"/>
  <c r="R3202" i="3"/>
  <c r="R2569" i="3"/>
  <c r="P2569" i="3" s="1"/>
  <c r="R2140" i="3"/>
  <c r="Q2140" i="3" s="1"/>
  <c r="R2903" i="3"/>
  <c r="Q2903" i="3" s="1"/>
  <c r="R2690" i="3"/>
  <c r="P2690" i="3" s="1"/>
  <c r="R2568" i="3"/>
  <c r="Q2568" i="3" s="1"/>
  <c r="R1010" i="3"/>
  <c r="R2607" i="3"/>
  <c r="P2607" i="3" s="1"/>
  <c r="R2850" i="3"/>
  <c r="R2680" i="3"/>
  <c r="R1174" i="3"/>
  <c r="R3188" i="3"/>
  <c r="P3188" i="3" s="1"/>
  <c r="R1470" i="3"/>
  <c r="R3172" i="3"/>
  <c r="R3168" i="3"/>
  <c r="R1170" i="3"/>
  <c r="P1170" i="3" s="1"/>
  <c r="R1192" i="3"/>
  <c r="R3041" i="3"/>
  <c r="R300" i="3"/>
  <c r="R16" i="3"/>
  <c r="O16" i="3" s="1"/>
  <c r="R3153" i="3"/>
  <c r="P3153" i="3" s="1"/>
  <c r="R727" i="3"/>
  <c r="R1923" i="3"/>
  <c r="R1108" i="3"/>
  <c r="R1864" i="3"/>
  <c r="P1864" i="3" s="1"/>
  <c r="R3139" i="3"/>
  <c r="R3137" i="3"/>
  <c r="R152" i="3"/>
  <c r="P152" i="3" s="1"/>
  <c r="R1747" i="3"/>
  <c r="R1858" i="3"/>
  <c r="R1471" i="3"/>
  <c r="R1938" i="3"/>
  <c r="P1938" i="3" s="1"/>
  <c r="R3131" i="3"/>
  <c r="R615" i="3"/>
  <c r="R2038" i="3"/>
  <c r="R670" i="3"/>
  <c r="R889" i="3"/>
  <c r="R159" i="3"/>
  <c r="P159" i="3" s="1"/>
  <c r="R237" i="3"/>
  <c r="R2993" i="3"/>
  <c r="R364" i="3"/>
  <c r="R377" i="3"/>
  <c r="R92" i="3"/>
  <c r="P92" i="3" s="1"/>
  <c r="R854" i="3"/>
  <c r="P854" i="3" s="1"/>
  <c r="R3125" i="3"/>
  <c r="R2620" i="3"/>
  <c r="R688" i="3"/>
  <c r="P688" i="3" s="1"/>
  <c r="R2828" i="3"/>
  <c r="O2828" i="3" s="1"/>
  <c r="R639" i="3"/>
  <c r="R251" i="3"/>
  <c r="R1709" i="3"/>
  <c r="R1775" i="3"/>
  <c r="R317" i="3"/>
  <c r="P317" i="3" s="1"/>
  <c r="R3111" i="3"/>
  <c r="R354" i="3"/>
  <c r="R1817" i="3"/>
  <c r="R888" i="3"/>
  <c r="O888" i="3" s="1"/>
  <c r="R480" i="3"/>
  <c r="P480" i="3" s="1"/>
  <c r="R1797" i="3"/>
  <c r="R2380" i="3"/>
  <c r="R657" i="3"/>
  <c r="R465" i="3"/>
  <c r="R1967" i="3"/>
  <c r="P1967" i="3" s="1"/>
  <c r="R190" i="3"/>
  <c r="P190" i="3" s="1"/>
  <c r="R828" i="3"/>
  <c r="R1767" i="3"/>
  <c r="R1799" i="3"/>
  <c r="O1799" i="3" s="1"/>
  <c r="R217" i="3"/>
  <c r="Q217" i="3" s="1"/>
  <c r="R2464" i="3"/>
  <c r="R2664" i="3"/>
  <c r="R669" i="3"/>
  <c r="O669" i="3" s="1"/>
  <c r="R460" i="3"/>
  <c r="R3048" i="3"/>
  <c r="R230" i="3"/>
  <c r="R417" i="3"/>
  <c r="R474" i="3"/>
  <c r="R572" i="3"/>
  <c r="R513" i="3"/>
  <c r="P513" i="3" s="1"/>
  <c r="R2166" i="3"/>
  <c r="O2166" i="3" s="1"/>
  <c r="R77" i="3"/>
  <c r="O77" i="3" s="1"/>
  <c r="R30" i="3"/>
  <c r="R182" i="3"/>
  <c r="P182" i="3" s="1"/>
  <c r="R264" i="3"/>
  <c r="Q264" i="3" s="1"/>
  <c r="R1712" i="3"/>
  <c r="Q1712" i="3" s="1"/>
  <c r="R578" i="3"/>
  <c r="Q578" i="3" s="1"/>
  <c r="R1563" i="3"/>
  <c r="O1563" i="3" s="1"/>
  <c r="R1351" i="3"/>
  <c r="R97" i="3"/>
  <c r="P97" i="3" s="1"/>
  <c r="R285" i="3"/>
  <c r="R518" i="3"/>
  <c r="R401" i="3"/>
  <c r="R1085" i="3"/>
  <c r="R104" i="3"/>
  <c r="R151" i="3"/>
  <c r="O151" i="3" s="1"/>
  <c r="R384" i="3"/>
  <c r="R608" i="3"/>
  <c r="R459" i="3"/>
  <c r="R1854" i="3"/>
  <c r="R874" i="3"/>
  <c r="R862" i="3"/>
  <c r="R3085" i="3"/>
  <c r="R1964" i="3"/>
  <c r="R691" i="3"/>
  <c r="P691" i="3" s="1"/>
  <c r="R672" i="3"/>
  <c r="R748" i="3"/>
  <c r="Q748" i="3" s="1"/>
  <c r="R781" i="3"/>
  <c r="R348" i="3"/>
  <c r="O348" i="3" s="1"/>
  <c r="R337" i="3"/>
  <c r="P337" i="3" s="1"/>
  <c r="R538" i="3"/>
  <c r="R809" i="3"/>
  <c r="R274" i="3"/>
  <c r="R3050" i="3"/>
  <c r="R1435" i="3"/>
  <c r="R588" i="3"/>
  <c r="P588" i="3" s="1"/>
  <c r="R770" i="3"/>
  <c r="R704" i="3"/>
  <c r="Q704" i="3" s="1"/>
  <c r="R183" i="3"/>
  <c r="R308" i="3"/>
  <c r="R3055" i="3"/>
  <c r="Q3055" i="3" s="1"/>
  <c r="R314" i="3"/>
  <c r="R3062" i="3"/>
  <c r="R347" i="3"/>
  <c r="Q347" i="3" s="1"/>
  <c r="R806" i="3"/>
  <c r="R590" i="3"/>
  <c r="R3068" i="3"/>
  <c r="R1607" i="3"/>
  <c r="Q1607" i="3" s="1"/>
  <c r="R454" i="3"/>
  <c r="R3077" i="3"/>
  <c r="Q3077" i="3" s="1"/>
  <c r="R768" i="3"/>
  <c r="O768" i="3" s="1"/>
  <c r="R3080" i="3"/>
  <c r="R259" i="3"/>
  <c r="R3081" i="3"/>
  <c r="R390" i="3"/>
  <c r="O390" i="3" s="1"/>
  <c r="R344" i="3"/>
  <c r="R363" i="3"/>
  <c r="R449" i="3"/>
  <c r="Q449" i="3" s="1"/>
  <c r="R399" i="3"/>
  <c r="R353" i="3"/>
  <c r="Q353" i="3" s="1"/>
  <c r="R52" i="3"/>
  <c r="R463" i="3"/>
  <c r="Q463" i="3" s="1"/>
  <c r="R14" i="3"/>
  <c r="Q14" i="3" s="1"/>
  <c r="R2523" i="3"/>
  <c r="P2523" i="3" s="1"/>
  <c r="R1729" i="3"/>
  <c r="Q1729" i="3" s="1"/>
  <c r="R1454" i="3"/>
  <c r="R548" i="3"/>
  <c r="O548" i="3" s="1"/>
  <c r="R3084" i="3"/>
  <c r="R709" i="3"/>
  <c r="Q709" i="3" s="1"/>
  <c r="R263" i="3"/>
  <c r="Q263" i="3" s="1"/>
  <c r="R2003" i="3"/>
  <c r="R3090" i="3"/>
  <c r="R602" i="3"/>
  <c r="Q602" i="3" s="1"/>
  <c r="R3097" i="3"/>
  <c r="Q3097" i="3" s="1"/>
  <c r="R570" i="3"/>
  <c r="R674" i="3"/>
  <c r="R3101" i="3"/>
  <c r="R186" i="3"/>
  <c r="Q186" i="3" s="1"/>
  <c r="R1104" i="3"/>
  <c r="O1104" i="3" s="1"/>
  <c r="R3049" i="3"/>
  <c r="P3049" i="3" s="1"/>
  <c r="R1163" i="3"/>
  <c r="R123" i="3"/>
  <c r="O123" i="3" s="1"/>
  <c r="R1182" i="3"/>
  <c r="P1182" i="3" s="1"/>
  <c r="R521" i="3"/>
  <c r="R83" i="3"/>
  <c r="P83" i="3" s="1"/>
  <c r="R388" i="3"/>
  <c r="R3056" i="3"/>
  <c r="R110" i="3"/>
  <c r="O110" i="3" s="1"/>
  <c r="R3063" i="3"/>
  <c r="P3063" i="3" s="1"/>
  <c r="R478" i="3"/>
  <c r="P478" i="3" s="1"/>
  <c r="R368" i="3"/>
  <c r="Q368" i="3" s="1"/>
  <c r="R777" i="3"/>
  <c r="R3069" i="3"/>
  <c r="R1605" i="3"/>
  <c r="P1605" i="3" s="1"/>
  <c r="R3074" i="3"/>
  <c r="R3078" i="3"/>
  <c r="Q3078" i="3" s="1"/>
  <c r="R415" i="3"/>
  <c r="O415" i="3" s="1"/>
  <c r="R1277" i="3"/>
  <c r="P1277" i="3" s="1"/>
  <c r="R516" i="3"/>
  <c r="P516" i="3" s="1"/>
  <c r="R844" i="3"/>
  <c r="Q844" i="3" s="1"/>
  <c r="R326" i="3"/>
  <c r="R359" i="3"/>
  <c r="Q359" i="3" s="1"/>
  <c r="R196" i="3"/>
  <c r="O196" i="3" s="1"/>
  <c r="R116" i="3"/>
  <c r="R312" i="3"/>
  <c r="P312" i="3" s="1"/>
  <c r="R150" i="3"/>
  <c r="O150" i="3" s="1"/>
  <c r="R1978" i="3"/>
  <c r="P1978" i="3" s="1"/>
  <c r="R646" i="3"/>
  <c r="P646" i="3" s="1"/>
  <c r="R322" i="3"/>
  <c r="R3091" i="3"/>
  <c r="O3091" i="3" s="1"/>
  <c r="R3096" i="3"/>
  <c r="P3096" i="3" s="1"/>
  <c r="R583" i="3"/>
  <c r="P583" i="3" s="1"/>
  <c r="O1416" i="3"/>
  <c r="Q1987" i="3"/>
  <c r="O2082" i="3"/>
  <c r="O75" i="3"/>
  <c r="O2121" i="3"/>
  <c r="Q1965" i="3"/>
  <c r="P1863" i="3"/>
  <c r="P1033" i="3"/>
  <c r="P812" i="3"/>
  <c r="Q946" i="3"/>
  <c r="P2936" i="3"/>
  <c r="P2413" i="3"/>
  <c r="Q1951" i="3"/>
  <c r="P802" i="3"/>
  <c r="O1307" i="3"/>
  <c r="Q819" i="3"/>
  <c r="P177" i="3"/>
  <c r="O256" i="3"/>
  <c r="Q256" i="3"/>
  <c r="Q708" i="3"/>
  <c r="Q24" i="3"/>
  <c r="Q1996" i="3"/>
  <c r="Q407" i="3"/>
  <c r="Q1024" i="3"/>
  <c r="O1071" i="3"/>
  <c r="P1210" i="3"/>
  <c r="Q409" i="3"/>
  <c r="Q3362" i="3"/>
  <c r="O529" i="3"/>
  <c r="P1018" i="3"/>
  <c r="Q713" i="3"/>
  <c r="O14" i="3"/>
  <c r="O738" i="3"/>
  <c r="O328" i="3"/>
  <c r="O2653" i="3"/>
  <c r="P2397" i="3"/>
  <c r="Q1146" i="3"/>
  <c r="P2641" i="3"/>
  <c r="Q2486" i="3"/>
  <c r="Q2574" i="3"/>
  <c r="O2574" i="3"/>
  <c r="P2957" i="3"/>
  <c r="O2218" i="3"/>
  <c r="P1130" i="3"/>
  <c r="Q2267" i="3"/>
  <c r="P2170" i="3"/>
  <c r="P1213" i="3"/>
  <c r="Q980" i="3"/>
  <c r="P1206" i="3"/>
  <c r="P3266" i="3"/>
  <c r="Q3022" i="3"/>
  <c r="P3022" i="3"/>
  <c r="O3022" i="3"/>
  <c r="P280" i="3"/>
  <c r="Q953" i="3"/>
  <c r="O102" i="3"/>
  <c r="P2345" i="3"/>
  <c r="Q2018" i="3"/>
  <c r="Q1289" i="3"/>
  <c r="O2097" i="3"/>
  <c r="P169" i="3"/>
  <c r="Q911" i="3"/>
  <c r="P911" i="3"/>
  <c r="O158" i="3"/>
  <c r="O522" i="3"/>
  <c r="O2022" i="3"/>
  <c r="O1883" i="3"/>
  <c r="P453" i="3"/>
  <c r="O507" i="3"/>
  <c r="Q1638" i="3"/>
  <c r="Q3352" i="3"/>
  <c r="Q126" i="3"/>
  <c r="P2072" i="3"/>
  <c r="O1433" i="3"/>
  <c r="P805" i="3"/>
  <c r="P3367" i="3"/>
  <c r="Q257" i="3"/>
  <c r="O327" i="3"/>
  <c r="O199" i="3"/>
  <c r="Q316" i="3"/>
  <c r="O1055" i="3"/>
  <c r="P1678" i="3"/>
  <c r="O168" i="3"/>
  <c r="Q3056" i="3"/>
  <c r="O3063" i="3"/>
  <c r="P3069" i="3"/>
  <c r="P267" i="3"/>
  <c r="P227" i="3"/>
  <c r="Q901" i="3"/>
  <c r="Q1995" i="3"/>
  <c r="P745" i="3"/>
  <c r="Q1832" i="3"/>
  <c r="Q358" i="3"/>
  <c r="O358" i="3"/>
  <c r="O296" i="3"/>
  <c r="P667" i="3"/>
  <c r="O667" i="3"/>
  <c r="Q865" i="3"/>
  <c r="Q3130" i="3"/>
  <c r="O1750" i="3"/>
  <c r="P1828" i="3"/>
  <c r="O1828" i="3"/>
  <c r="O2578" i="3"/>
  <c r="O3171" i="3"/>
  <c r="O2268" i="3"/>
  <c r="P1021" i="3"/>
  <c r="O1021" i="3"/>
  <c r="Q2387" i="3"/>
  <c r="O2387" i="3"/>
  <c r="Q2505" i="3"/>
  <c r="O2505" i="3"/>
  <c r="Q2929" i="3"/>
  <c r="P2929" i="3"/>
  <c r="Q2448" i="3"/>
  <c r="Q1705" i="3"/>
  <c r="O1705" i="3"/>
  <c r="P2686" i="3"/>
  <c r="Q2392" i="3"/>
  <c r="P2392" i="3"/>
  <c r="Q2515" i="3"/>
  <c r="P2945" i="3"/>
  <c r="O2651" i="3"/>
  <c r="Q2590" i="3"/>
  <c r="P3028" i="3"/>
  <c r="Q2964" i="3"/>
  <c r="P2964" i="3"/>
  <c r="Q2491" i="3"/>
  <c r="P2491" i="3"/>
  <c r="O2488" i="3"/>
  <c r="O2254" i="3"/>
  <c r="Q2254" i="3"/>
  <c r="Q2823" i="3"/>
  <c r="O2227" i="3"/>
  <c r="P2227" i="3"/>
  <c r="P1065" i="3"/>
  <c r="Q3237" i="3"/>
  <c r="O2921" i="3"/>
  <c r="Q2921" i="3"/>
  <c r="P2921" i="3"/>
  <c r="Q984" i="3"/>
  <c r="Q3242" i="3"/>
  <c r="P2879" i="3"/>
  <c r="O1136" i="3"/>
  <c r="Q1136" i="3"/>
  <c r="O2158" i="3"/>
  <c r="Q2158" i="3"/>
  <c r="P2158" i="3"/>
  <c r="O2423" i="3"/>
  <c r="Q2423" i="3"/>
  <c r="P2423" i="3"/>
  <c r="Q3256" i="3"/>
  <c r="O87" i="3"/>
  <c r="Q87" i="3"/>
  <c r="P607" i="3"/>
  <c r="Q625" i="3"/>
  <c r="Q3285" i="3"/>
  <c r="P3285" i="3"/>
  <c r="O3285" i="3"/>
  <c r="Q523" i="3"/>
  <c r="P523" i="3"/>
  <c r="P2099" i="3"/>
  <c r="P493" i="3"/>
  <c r="P2290" i="3"/>
  <c r="O424" i="3"/>
  <c r="P1897" i="3"/>
  <c r="P1984" i="3"/>
  <c r="Q1880" i="3"/>
  <c r="Q1419" i="3"/>
  <c r="Q2093" i="3"/>
  <c r="P2444" i="3"/>
  <c r="P2490" i="3"/>
  <c r="P2209" i="3"/>
  <c r="O2209" i="3"/>
  <c r="P2189" i="3"/>
  <c r="P2262" i="3"/>
  <c r="O2025" i="3"/>
  <c r="O1377" i="3"/>
  <c r="P86" i="3"/>
  <c r="Q3329" i="3"/>
  <c r="O2280" i="3"/>
  <c r="P1892" i="3"/>
  <c r="P1425" i="3"/>
  <c r="P29" i="3"/>
  <c r="O29" i="3"/>
  <c r="Q29" i="3"/>
  <c r="P1576" i="3"/>
  <c r="O1576" i="3"/>
  <c r="Q1576" i="3"/>
  <c r="P420" i="3"/>
  <c r="Q200" i="3"/>
  <c r="Q114" i="3"/>
  <c r="P3355" i="3"/>
  <c r="O3355" i="3"/>
  <c r="Q3355" i="3"/>
  <c r="Q1149" i="3"/>
  <c r="P2201" i="3"/>
  <c r="Q1608" i="3"/>
  <c r="Q3368" i="3"/>
  <c r="Q128" i="3"/>
  <c r="P128" i="3"/>
  <c r="O128" i="3"/>
  <c r="P1598" i="3"/>
  <c r="O458" i="3"/>
  <c r="P458" i="3"/>
  <c r="Q458" i="3"/>
  <c r="O1642" i="3"/>
  <c r="P1642" i="3"/>
  <c r="Q1642" i="3"/>
  <c r="P264" i="3"/>
  <c r="O901" i="3"/>
  <c r="O1932" i="3"/>
  <c r="Q1932" i="3"/>
  <c r="P1932" i="3"/>
  <c r="P198" i="3"/>
  <c r="P3379" i="3"/>
  <c r="C17" i="9"/>
  <c r="F81" i="9"/>
  <c r="I80" i="9"/>
  <c r="E76" i="9"/>
  <c r="I73" i="9"/>
  <c r="D97" i="9"/>
  <c r="F96" i="9"/>
  <c r="I96" i="9"/>
  <c r="G94" i="9"/>
  <c r="F93" i="9"/>
  <c r="I88" i="9"/>
  <c r="C86" i="9"/>
  <c r="I97" i="9"/>
  <c r="H96" i="9"/>
  <c r="C95" i="9"/>
  <c r="E93" i="9"/>
  <c r="I89" i="9"/>
  <c r="G87" i="9"/>
  <c r="I60" i="9"/>
  <c r="I56" i="9"/>
  <c r="F65" i="9"/>
  <c r="D64" i="9"/>
  <c r="F63" i="9"/>
  <c r="H62" i="9"/>
  <c r="F61" i="9"/>
  <c r="F57" i="9"/>
  <c r="F55" i="9"/>
  <c r="D54" i="9"/>
  <c r="I63" i="9"/>
  <c r="I59" i="9"/>
  <c r="I55" i="9"/>
  <c r="E65" i="9"/>
  <c r="G64" i="9"/>
  <c r="E63" i="9"/>
  <c r="G62" i="9"/>
  <c r="C62" i="9"/>
  <c r="E57" i="9"/>
  <c r="E55" i="9"/>
  <c r="G54" i="9"/>
  <c r="E53" i="9"/>
  <c r="I58" i="9"/>
  <c r="D65" i="9"/>
  <c r="F62" i="9"/>
  <c r="D61" i="9"/>
  <c r="D57" i="9"/>
  <c r="F54" i="9"/>
  <c r="D53" i="9"/>
  <c r="I65" i="9"/>
  <c r="I57" i="9"/>
  <c r="C65" i="9"/>
  <c r="G63" i="9"/>
  <c r="E62" i="9"/>
  <c r="C61" i="9"/>
  <c r="C57" i="9"/>
  <c r="G55" i="9"/>
  <c r="E54" i="9"/>
  <c r="I62" i="9"/>
  <c r="I54" i="9"/>
  <c r="H65" i="9"/>
  <c r="F64" i="9"/>
  <c r="D63" i="9"/>
  <c r="H61" i="9"/>
  <c r="H57" i="9"/>
  <c r="D55" i="9"/>
  <c r="H53" i="9"/>
  <c r="I61" i="9"/>
  <c r="I53" i="9"/>
  <c r="G65" i="9"/>
  <c r="E64" i="9"/>
  <c r="C63" i="9"/>
  <c r="G61" i="9"/>
  <c r="G57" i="9"/>
  <c r="C55" i="9"/>
  <c r="G53" i="9"/>
  <c r="I50" i="9"/>
  <c r="I34" i="9"/>
  <c r="I98" i="9"/>
  <c r="C5" i="9"/>
  <c r="G5" i="9"/>
  <c r="E6" i="9"/>
  <c r="C7" i="9"/>
  <c r="G7" i="9"/>
  <c r="D14" i="9"/>
  <c r="F15" i="9"/>
  <c r="G17" i="9"/>
  <c r="F22" i="9"/>
  <c r="I16" i="9"/>
  <c r="I12" i="9"/>
  <c r="I8" i="9"/>
  <c r="F17" i="9"/>
  <c r="H16" i="9"/>
  <c r="D16" i="9"/>
  <c r="I15" i="9"/>
  <c r="I11" i="9"/>
  <c r="I7" i="9"/>
  <c r="E17" i="9"/>
  <c r="G16" i="9"/>
  <c r="C16" i="9"/>
  <c r="E15" i="9"/>
  <c r="G14" i="9"/>
  <c r="C14" i="9"/>
  <c r="I14" i="9"/>
  <c r="I10" i="9"/>
  <c r="I6" i="9"/>
  <c r="H17" i="9"/>
  <c r="D17" i="9"/>
  <c r="F16" i="9"/>
  <c r="H15" i="9"/>
  <c r="D15" i="9"/>
  <c r="F14" i="9"/>
  <c r="I81" i="9"/>
  <c r="E81" i="9"/>
  <c r="H80" i="9"/>
  <c r="D80" i="9"/>
  <c r="G79" i="9"/>
  <c r="C79" i="9"/>
  <c r="F78" i="9"/>
  <c r="I77" i="9"/>
  <c r="E77" i="9"/>
  <c r="H76" i="9"/>
  <c r="G80" i="9"/>
  <c r="C80" i="9"/>
  <c r="F79" i="9"/>
  <c r="I78" i="9"/>
  <c r="E78" i="9"/>
  <c r="H77" i="9"/>
  <c r="D77" i="9"/>
  <c r="G76" i="9"/>
  <c r="C76" i="9"/>
  <c r="I74" i="9"/>
  <c r="F71" i="9"/>
  <c r="I70" i="9"/>
  <c r="E70" i="9"/>
  <c r="H69" i="9"/>
  <c r="D69" i="9"/>
  <c r="G81" i="9"/>
  <c r="C81" i="9"/>
  <c r="F80" i="9"/>
  <c r="I79" i="9"/>
  <c r="E79" i="9"/>
  <c r="H78" i="9"/>
  <c r="D78" i="9"/>
  <c r="G77" i="9"/>
  <c r="C77" i="9"/>
  <c r="F76" i="9"/>
  <c r="I75" i="9"/>
  <c r="I71" i="9"/>
  <c r="E71" i="9"/>
  <c r="H70" i="9"/>
  <c r="D70" i="9"/>
  <c r="G69" i="9"/>
  <c r="C69" i="9"/>
  <c r="I18" i="9"/>
  <c r="I82" i="9"/>
  <c r="D5" i="9"/>
  <c r="H5" i="9"/>
  <c r="F6" i="9"/>
  <c r="D7" i="9"/>
  <c r="H7" i="9"/>
  <c r="E14" i="9"/>
  <c r="G15" i="9"/>
  <c r="I17" i="9"/>
  <c r="C23" i="9"/>
  <c r="C96" i="9"/>
  <c r="I46" i="9"/>
  <c r="I42" i="9"/>
  <c r="I38" i="9"/>
  <c r="H49" i="9"/>
  <c r="D49" i="9"/>
  <c r="F48" i="9"/>
  <c r="H47" i="9"/>
  <c r="D47" i="9"/>
  <c r="H45" i="9"/>
  <c r="I47" i="9"/>
  <c r="I41" i="9"/>
  <c r="C49" i="9"/>
  <c r="D48" i="9"/>
  <c r="E47" i="9"/>
  <c r="F45" i="9"/>
  <c r="F39" i="9"/>
  <c r="H38" i="9"/>
  <c r="D38" i="9"/>
  <c r="F37" i="9"/>
  <c r="I45" i="9"/>
  <c r="I40" i="9"/>
  <c r="G49" i="9"/>
  <c r="H48" i="9"/>
  <c r="C48" i="9"/>
  <c r="C47" i="9"/>
  <c r="E45" i="9"/>
  <c r="E39" i="9"/>
  <c r="G38" i="9"/>
  <c r="C38" i="9"/>
  <c r="E37" i="9"/>
  <c r="I49" i="9"/>
  <c r="I44" i="9"/>
  <c r="I39" i="9"/>
  <c r="F49" i="9"/>
  <c r="G48" i="9"/>
  <c r="G47" i="9"/>
  <c r="D45" i="9"/>
  <c r="H39" i="9"/>
  <c r="D39" i="9"/>
  <c r="F38" i="9"/>
  <c r="H37" i="9"/>
  <c r="D37" i="9"/>
  <c r="I48" i="9"/>
  <c r="I43" i="9"/>
  <c r="I37" i="9"/>
  <c r="E49" i="9"/>
  <c r="E48" i="9"/>
  <c r="F47" i="9"/>
  <c r="G45" i="9"/>
  <c r="C45" i="9"/>
  <c r="G39" i="9"/>
  <c r="C39" i="9"/>
  <c r="E38" i="9"/>
  <c r="G37" i="9"/>
  <c r="C37" i="9"/>
  <c r="H33" i="9"/>
  <c r="D33" i="9"/>
  <c r="G32" i="9"/>
  <c r="C32" i="9"/>
  <c r="F31" i="9"/>
  <c r="I30" i="9"/>
  <c r="E30" i="9"/>
  <c r="H29" i="9"/>
  <c r="D29" i="9"/>
  <c r="I26" i="9"/>
  <c r="F23" i="9"/>
  <c r="I22" i="9"/>
  <c r="E22" i="9"/>
  <c r="H21" i="9"/>
  <c r="D21" i="9"/>
  <c r="G33" i="9"/>
  <c r="C33" i="9"/>
  <c r="F32" i="9"/>
  <c r="I31" i="9"/>
  <c r="E31" i="9"/>
  <c r="H30" i="9"/>
  <c r="D30" i="9"/>
  <c r="G29" i="9"/>
  <c r="C29" i="9"/>
  <c r="I27" i="9"/>
  <c r="I23" i="9"/>
  <c r="E23" i="9"/>
  <c r="H22" i="9"/>
  <c r="D22" i="9"/>
  <c r="G21" i="9"/>
  <c r="C21" i="9"/>
  <c r="F33" i="9"/>
  <c r="I32" i="9"/>
  <c r="E32" i="9"/>
  <c r="H31" i="9"/>
  <c r="D31" i="9"/>
  <c r="G30" i="9"/>
  <c r="C30" i="9"/>
  <c r="F29" i="9"/>
  <c r="I28" i="9"/>
  <c r="I24" i="9"/>
  <c r="H23" i="9"/>
  <c r="D23" i="9"/>
  <c r="G22" i="9"/>
  <c r="C22" i="9"/>
  <c r="F21" i="9"/>
  <c r="I33" i="9"/>
  <c r="E33" i="9"/>
  <c r="H32" i="9"/>
  <c r="D32" i="9"/>
  <c r="G31" i="9"/>
  <c r="C31" i="9"/>
  <c r="F30" i="9"/>
  <c r="I29" i="9"/>
  <c r="E29" i="9"/>
  <c r="H94" i="9"/>
  <c r="D94" i="9"/>
  <c r="G93" i="9"/>
  <c r="C93" i="9"/>
  <c r="I91" i="9"/>
  <c r="I87" i="9"/>
  <c r="E87" i="9"/>
  <c r="H86" i="9"/>
  <c r="D86" i="9"/>
  <c r="G85" i="9"/>
  <c r="C85" i="9"/>
  <c r="C87" i="9"/>
  <c r="F86" i="9"/>
  <c r="I85" i="9"/>
  <c r="E85" i="9"/>
  <c r="F95" i="9"/>
  <c r="D93" i="9"/>
  <c r="I90" i="9"/>
  <c r="E86" i="9"/>
  <c r="I94" i="9"/>
  <c r="H85" i="9"/>
  <c r="E94" i="9"/>
  <c r="F87" i="9"/>
  <c r="D85" i="9"/>
  <c r="H93" i="9"/>
  <c r="I86" i="9"/>
  <c r="I66" i="9"/>
  <c r="E5" i="9"/>
  <c r="C6" i="9"/>
  <c r="G6" i="9"/>
  <c r="E7" i="9"/>
  <c r="H14" i="9"/>
  <c r="E16" i="9"/>
  <c r="I5" i="9"/>
  <c r="E21" i="9"/>
  <c r="G23" i="9"/>
  <c r="I25" i="9"/>
  <c r="O71" i="9"/>
  <c r="O21" i="9"/>
  <c r="O6" i="8"/>
  <c r="O86" i="8"/>
  <c r="O5" i="9"/>
  <c r="O5" i="8"/>
  <c r="O22" i="9"/>
  <c r="O39" i="8"/>
  <c r="O6" i="9"/>
  <c r="I47" i="8"/>
  <c r="O7" i="8"/>
  <c r="O54" i="8"/>
  <c r="O87" i="8"/>
  <c r="I95" i="8"/>
  <c r="O38" i="8"/>
  <c r="O38" i="9"/>
  <c r="O39" i="9"/>
  <c r="O54" i="9"/>
  <c r="O53" i="9"/>
  <c r="O55" i="9"/>
  <c r="O23" i="9"/>
  <c r="O85" i="9"/>
  <c r="O86" i="9"/>
  <c r="O7" i="9"/>
  <c r="O37" i="9"/>
  <c r="O69" i="9"/>
  <c r="O70" i="9"/>
  <c r="O87" i="9"/>
  <c r="O55" i="8"/>
  <c r="O85" i="8"/>
  <c r="O71" i="8"/>
  <c r="O70" i="8"/>
  <c r="O69" i="8"/>
  <c r="O53" i="8"/>
  <c r="O37" i="8"/>
  <c r="O22" i="8"/>
  <c r="O23" i="8"/>
  <c r="O21" i="8"/>
  <c r="I94" i="8"/>
  <c r="I63" i="8"/>
  <c r="I49" i="8"/>
  <c r="I30" i="8"/>
  <c r="I81" i="8"/>
  <c r="F7" i="8"/>
  <c r="D14" i="8"/>
  <c r="H14" i="8"/>
  <c r="F15" i="8"/>
  <c r="D16" i="8"/>
  <c r="H16" i="8"/>
  <c r="F17" i="8"/>
  <c r="H37" i="8"/>
  <c r="H69" i="8"/>
  <c r="I5" i="8"/>
  <c r="I9" i="8"/>
  <c r="I13" i="8"/>
  <c r="I17" i="8"/>
  <c r="I23" i="8"/>
  <c r="I27" i="8"/>
  <c r="I31" i="8"/>
  <c r="I37" i="8"/>
  <c r="I41" i="8"/>
  <c r="I45" i="8"/>
  <c r="I55" i="8"/>
  <c r="I59" i="8"/>
  <c r="I69" i="8"/>
  <c r="I73" i="8"/>
  <c r="I77" i="8"/>
  <c r="I87" i="8"/>
  <c r="I91" i="8"/>
  <c r="D6" i="8"/>
  <c r="H6" i="8"/>
  <c r="C5" i="8"/>
  <c r="G5" i="8"/>
  <c r="E6" i="8"/>
  <c r="C7" i="8"/>
  <c r="G7" i="8"/>
  <c r="E14" i="8"/>
  <c r="C15" i="8"/>
  <c r="G15" i="8"/>
  <c r="E16" i="8"/>
  <c r="C17" i="8"/>
  <c r="G17" i="8"/>
  <c r="E37" i="8"/>
  <c r="I6" i="8"/>
  <c r="I10" i="8"/>
  <c r="I14" i="8"/>
  <c r="I24" i="8"/>
  <c r="I28" i="8"/>
  <c r="I32" i="8"/>
  <c r="I38" i="8"/>
  <c r="I42" i="8"/>
  <c r="I46" i="8"/>
  <c r="I56" i="8"/>
  <c r="I60" i="8"/>
  <c r="I64" i="8"/>
  <c r="I70" i="8"/>
  <c r="I74" i="8"/>
  <c r="I78" i="8"/>
  <c r="I88" i="8"/>
  <c r="I92" i="8"/>
  <c r="I96" i="8"/>
  <c r="F5" i="8"/>
  <c r="D5" i="8"/>
  <c r="H5" i="8"/>
  <c r="F6" i="8"/>
  <c r="D7" i="8"/>
  <c r="H7" i="8"/>
  <c r="F14" i="8"/>
  <c r="D15" i="8"/>
  <c r="H15" i="8"/>
  <c r="F16" i="8"/>
  <c r="D17" i="8"/>
  <c r="H17" i="8"/>
  <c r="H85" i="8"/>
  <c r="I7" i="8"/>
  <c r="I11" i="8"/>
  <c r="I15" i="8"/>
  <c r="I21" i="8"/>
  <c r="I25" i="8"/>
  <c r="I29" i="8"/>
  <c r="I33" i="8"/>
  <c r="I39" i="8"/>
  <c r="I43" i="8"/>
  <c r="I53" i="8"/>
  <c r="I57" i="8"/>
  <c r="I61" i="8"/>
  <c r="I65" i="8"/>
  <c r="I71" i="8"/>
  <c r="I75" i="8"/>
  <c r="I79" i="8"/>
  <c r="I85" i="8"/>
  <c r="I89" i="8"/>
  <c r="I93" i="8"/>
  <c r="I97" i="8"/>
  <c r="E5" i="8"/>
  <c r="C6" i="8"/>
  <c r="G6" i="8"/>
  <c r="E7" i="8"/>
  <c r="C14" i="8"/>
  <c r="G14" i="8"/>
  <c r="E15" i="8"/>
  <c r="C16" i="8"/>
  <c r="G16" i="8"/>
  <c r="E17" i="8"/>
  <c r="H21" i="8"/>
  <c r="H53" i="8"/>
  <c r="H18" i="8"/>
  <c r="I8" i="8"/>
  <c r="I12" i="8"/>
  <c r="I16" i="8"/>
  <c r="I22" i="8"/>
  <c r="I26" i="8"/>
  <c r="I40" i="8"/>
  <c r="I44" i="8"/>
  <c r="I48" i="8"/>
  <c r="I54" i="8"/>
  <c r="I58" i="8"/>
  <c r="I62" i="8"/>
  <c r="I72" i="8"/>
  <c r="I76" i="8"/>
  <c r="I80" i="8"/>
  <c r="I86" i="8"/>
  <c r="I90" i="8"/>
  <c r="A54" i="8"/>
  <c r="A55" i="8"/>
  <c r="E53" i="8"/>
  <c r="E69" i="8"/>
  <c r="E85" i="8"/>
  <c r="A86" i="8"/>
  <c r="A87" i="8"/>
  <c r="F87" i="8"/>
  <c r="C87" i="8"/>
  <c r="A88" i="8"/>
  <c r="E87" i="8"/>
  <c r="H87" i="8"/>
  <c r="D87" i="8"/>
  <c r="G87" i="8"/>
  <c r="F86" i="8"/>
  <c r="F85" i="8"/>
  <c r="C86" i="8"/>
  <c r="G86" i="8"/>
  <c r="C85" i="8"/>
  <c r="G85" i="8"/>
  <c r="D86" i="8"/>
  <c r="H86" i="8"/>
  <c r="D85" i="8"/>
  <c r="E86" i="8"/>
  <c r="F71" i="8"/>
  <c r="D71" i="8"/>
  <c r="G71" i="8"/>
  <c r="C71" i="8"/>
  <c r="A72" i="8"/>
  <c r="E71" i="8"/>
  <c r="H71" i="8"/>
  <c r="F70" i="8"/>
  <c r="G70" i="8"/>
  <c r="C69" i="8"/>
  <c r="G69" i="8"/>
  <c r="D70" i="8"/>
  <c r="H70" i="8"/>
  <c r="F69" i="8"/>
  <c r="C70" i="8"/>
  <c r="D69" i="8"/>
  <c r="E70" i="8"/>
  <c r="F55" i="8"/>
  <c r="G55" i="8"/>
  <c r="A56" i="8"/>
  <c r="E55" i="8"/>
  <c r="H55" i="8"/>
  <c r="D55" i="8"/>
  <c r="C55" i="8"/>
  <c r="F53" i="8"/>
  <c r="C54" i="8"/>
  <c r="G54" i="8"/>
  <c r="F54" i="8"/>
  <c r="C53" i="8"/>
  <c r="G53" i="8"/>
  <c r="D54" i="8"/>
  <c r="H54" i="8"/>
  <c r="D53" i="8"/>
  <c r="E54" i="8"/>
  <c r="F39" i="8"/>
  <c r="H39" i="8"/>
  <c r="D39" i="8"/>
  <c r="A40" i="8"/>
  <c r="E39" i="8"/>
  <c r="G39" i="8"/>
  <c r="C39" i="8"/>
  <c r="F38" i="8"/>
  <c r="F37" i="8"/>
  <c r="G38" i="8"/>
  <c r="C37" i="8"/>
  <c r="G37" i="8"/>
  <c r="D38" i="8"/>
  <c r="H38" i="8"/>
  <c r="C38" i="8"/>
  <c r="D37" i="8"/>
  <c r="E38" i="8"/>
  <c r="E21" i="8"/>
  <c r="A22" i="8"/>
  <c r="A23" i="8"/>
  <c r="F23" i="8"/>
  <c r="G23" i="8"/>
  <c r="A24" i="8"/>
  <c r="E23" i="8"/>
  <c r="H23" i="8"/>
  <c r="D23" i="8"/>
  <c r="F21" i="8"/>
  <c r="C22" i="8"/>
  <c r="G22" i="8"/>
  <c r="C21" i="8"/>
  <c r="G21" i="8"/>
  <c r="D22" i="8"/>
  <c r="H22" i="8"/>
  <c r="F22" i="8"/>
  <c r="D21" i="8"/>
  <c r="E22" i="8"/>
  <c r="D3054" i="3"/>
  <c r="G91" i="9" s="1"/>
  <c r="D3058" i="3"/>
  <c r="D30" i="3"/>
  <c r="D3061" i="3"/>
  <c r="D3065" i="3"/>
  <c r="D3067" i="3"/>
  <c r="D3071" i="3"/>
  <c r="D2045" i="3"/>
  <c r="D2975" i="3"/>
  <c r="D2990" i="3"/>
  <c r="D2714" i="3"/>
  <c r="D2754" i="3"/>
  <c r="D3112" i="3"/>
  <c r="E25" i="8" s="1"/>
  <c r="D3126" i="3"/>
  <c r="D2963" i="3"/>
  <c r="D2055" i="3"/>
  <c r="D1856" i="3"/>
  <c r="D2562" i="3"/>
  <c r="D2640" i="3"/>
  <c r="D3165" i="3"/>
  <c r="D3173" i="3"/>
  <c r="D2597" i="3"/>
  <c r="D2602" i="3"/>
  <c r="D3229" i="3"/>
  <c r="D3233" i="3"/>
  <c r="D1789" i="3"/>
  <c r="D235" i="3"/>
  <c r="D213" i="3"/>
  <c r="D3251" i="3"/>
  <c r="D3260" i="3"/>
  <c r="D3291" i="3"/>
  <c r="D3038" i="3"/>
  <c r="D3374" i="3"/>
  <c r="C13" i="9" s="1"/>
  <c r="D2951" i="3"/>
  <c r="D1812" i="3"/>
  <c r="D2646" i="3"/>
  <c r="D2582" i="3"/>
  <c r="D8" i="9" s="1"/>
  <c r="D2733" i="3"/>
  <c r="D3230" i="3"/>
  <c r="D1786" i="3"/>
  <c r="D224" i="3"/>
  <c r="D229" i="3"/>
  <c r="D3252" i="3"/>
  <c r="D3257" i="3"/>
  <c r="D3261" i="3"/>
  <c r="D3292" i="3"/>
  <c r="D3039" i="3"/>
  <c r="D3056" i="3"/>
  <c r="D31" i="3"/>
  <c r="E91" i="8" s="1"/>
  <c r="D32" i="3"/>
  <c r="D3063" i="3"/>
  <c r="C27" i="9" s="1"/>
  <c r="D3069" i="3"/>
  <c r="D3078" i="3"/>
  <c r="H12" i="9" s="1"/>
  <c r="D1805" i="3"/>
  <c r="D1873" i="3"/>
  <c r="E72" i="9" s="1"/>
  <c r="D2986" i="3"/>
  <c r="D2779" i="3"/>
  <c r="D3110" i="3"/>
  <c r="G89" i="8" s="1"/>
  <c r="D3114" i="3"/>
  <c r="E41" i="8" s="1"/>
  <c r="D3124" i="3"/>
  <c r="D3128" i="3"/>
  <c r="D2947" i="3"/>
  <c r="D3009" i="3"/>
  <c r="D1768" i="3"/>
  <c r="D2705" i="3"/>
  <c r="D3159" i="3"/>
  <c r="D3163" i="3"/>
  <c r="D3167" i="3"/>
  <c r="D2636" i="3"/>
  <c r="D3231" i="3"/>
  <c r="D1916" i="3"/>
  <c r="D1882" i="3"/>
  <c r="D215" i="3"/>
  <c r="D3258" i="3"/>
  <c r="D3262" i="3"/>
  <c r="D3289" i="3"/>
  <c r="D3293" i="3"/>
  <c r="D3045" i="3"/>
  <c r="D3047" i="3"/>
  <c r="G28" i="9" s="1"/>
  <c r="D3057" i="3"/>
  <c r="D33" i="3"/>
  <c r="H11" i="8" s="1"/>
  <c r="D34" i="3"/>
  <c r="D3064" i="3"/>
  <c r="G59" i="9" s="1"/>
  <c r="D3070" i="3"/>
  <c r="G60" i="9" s="1"/>
  <c r="D1967" i="3"/>
  <c r="E24" i="9" s="1"/>
  <c r="D2943" i="3"/>
  <c r="D2584" i="3"/>
  <c r="D2605" i="3"/>
  <c r="D3111" i="3"/>
  <c r="F9" i="8" s="1"/>
  <c r="D3115" i="3"/>
  <c r="D73" i="9" s="1"/>
  <c r="D2828" i="3"/>
  <c r="D3125" i="3"/>
  <c r="D2993" i="3"/>
  <c r="D2958" i="3"/>
  <c r="D1881" i="3"/>
  <c r="D1948" i="3"/>
  <c r="D2560" i="3"/>
  <c r="D2599" i="3"/>
  <c r="D3164" i="3"/>
  <c r="D3168" i="3"/>
  <c r="D3179" i="3"/>
  <c r="D2749" i="3"/>
  <c r="D3228" i="3"/>
  <c r="D3232" i="3"/>
  <c r="D1842" i="3"/>
  <c r="D1835" i="3"/>
  <c r="D240" i="3"/>
  <c r="C58" i="8" s="1"/>
  <c r="D3264" i="3"/>
  <c r="D3290" i="3"/>
  <c r="D3294" i="3"/>
  <c r="D3358" i="3"/>
  <c r="D46" i="9" s="1"/>
  <c r="D3369" i="3"/>
  <c r="O3097" i="3"/>
  <c r="P3097" i="3"/>
  <c r="O1729" i="3"/>
  <c r="P1729" i="3"/>
  <c r="O463" i="3"/>
  <c r="P463" i="3"/>
  <c r="P259" i="3"/>
  <c r="O3077" i="3"/>
  <c r="P3077" i="3"/>
  <c r="O347" i="3"/>
  <c r="P347" i="3"/>
  <c r="P3050" i="3"/>
  <c r="O337" i="3"/>
  <c r="Q337" i="3"/>
  <c r="O691" i="3"/>
  <c r="Q691" i="3"/>
  <c r="P862" i="3"/>
  <c r="Q862" i="3"/>
  <c r="P104" i="3"/>
  <c r="Q104" i="3"/>
  <c r="O97" i="3"/>
  <c r="Q97" i="3"/>
  <c r="O182" i="3"/>
  <c r="Q182" i="3"/>
  <c r="P572" i="3"/>
  <c r="Q572" i="3"/>
  <c r="P828" i="3"/>
  <c r="O828" i="3"/>
  <c r="P354" i="3"/>
  <c r="O354" i="3"/>
  <c r="P251" i="3"/>
  <c r="O251" i="3"/>
  <c r="P364" i="3"/>
  <c r="O364" i="3"/>
  <c r="P300" i="3"/>
  <c r="O300" i="3"/>
  <c r="P1470" i="3"/>
  <c r="O1470" i="3"/>
  <c r="P2680" i="3"/>
  <c r="Q2680" i="3"/>
  <c r="P1010" i="3"/>
  <c r="O1010" i="3"/>
  <c r="P1492" i="3"/>
  <c r="Q1492" i="3"/>
  <c r="Q2585" i="3"/>
  <c r="O2585" i="3"/>
  <c r="Q2137" i="3"/>
  <c r="P2137" i="3"/>
  <c r="O1698" i="3"/>
  <c r="Q1698" i="3"/>
  <c r="O2588" i="3"/>
  <c r="P2588" i="3"/>
  <c r="O2913" i="3"/>
  <c r="Q2913" i="3"/>
  <c r="O1126" i="3"/>
  <c r="P1126" i="3"/>
  <c r="P1014" i="3"/>
  <c r="O2159" i="3"/>
  <c r="Q2159" i="3"/>
  <c r="P2159" i="3"/>
  <c r="O1842" i="3"/>
  <c r="Q1842" i="3"/>
  <c r="P1842" i="3"/>
  <c r="O2875" i="3"/>
  <c r="Q2875" i="3"/>
  <c r="P2875" i="3"/>
  <c r="O3023" i="3"/>
  <c r="P3023" i="3"/>
  <c r="Q3023" i="3"/>
  <c r="P2123" i="3"/>
  <c r="O2123" i="3"/>
  <c r="Q2123" i="3"/>
  <c r="P2954" i="3"/>
  <c r="Q2954" i="3"/>
  <c r="O2034" i="3"/>
  <c r="P2034" i="3"/>
  <c r="P685" i="3"/>
  <c r="O685" i="3"/>
  <c r="O2612" i="3"/>
  <c r="Q2612" i="3"/>
  <c r="P2612" i="3"/>
  <c r="Q400" i="3"/>
  <c r="P400" i="3"/>
  <c r="O400" i="3"/>
  <c r="Q2963" i="3"/>
  <c r="O2963" i="3"/>
  <c r="P2963" i="3"/>
  <c r="P2562" i="3"/>
  <c r="O2562" i="3"/>
  <c r="Q1800" i="3"/>
  <c r="P1800" i="3"/>
  <c r="P3140" i="3"/>
  <c r="P1754" i="3"/>
  <c r="O1754" i="3"/>
  <c r="Q797" i="3"/>
  <c r="O1431" i="3"/>
  <c r="P1431" i="3"/>
  <c r="Q334" i="3"/>
  <c r="P1094" i="3"/>
  <c r="P1063" i="3"/>
  <c r="P1157" i="3"/>
  <c r="Q1157" i="3"/>
  <c r="P3214" i="3"/>
  <c r="Q2533" i="3"/>
  <c r="O2533" i="3"/>
  <c r="P1205" i="3"/>
  <c r="Q2777" i="3"/>
  <c r="O2777" i="3"/>
  <c r="P2144" i="3"/>
  <c r="O2144" i="3"/>
  <c r="Q2936" i="3"/>
  <c r="O2936" i="3"/>
  <c r="O1209" i="3"/>
  <c r="Q1209" i="3"/>
  <c r="P2270" i="3"/>
  <c r="O2270" i="3"/>
  <c r="O2171" i="3"/>
  <c r="Q2171" i="3"/>
  <c r="O1204" i="3"/>
  <c r="Q1204" i="3"/>
  <c r="Q3229" i="3"/>
  <c r="O3229" i="3"/>
  <c r="O1066" i="3"/>
  <c r="Q1066" i="3"/>
  <c r="O1118" i="3"/>
  <c r="Q1118" i="3"/>
  <c r="P2281" i="3"/>
  <c r="Q2281" i="3"/>
  <c r="P873" i="3"/>
  <c r="Q873" i="3"/>
  <c r="P1783" i="3"/>
  <c r="O1783" i="3"/>
  <c r="P1777" i="3"/>
  <c r="O1777" i="3"/>
  <c r="P2904" i="3"/>
  <c r="Q2904" i="3"/>
  <c r="Q2864" i="3"/>
  <c r="O2864" i="3"/>
  <c r="P2215" i="3"/>
  <c r="O2215" i="3"/>
  <c r="Q236" i="3"/>
  <c r="O236" i="3"/>
  <c r="Q1488" i="3"/>
  <c r="P1488" i="3"/>
  <c r="O2598" i="3"/>
  <c r="Q2598" i="3"/>
  <c r="Q272" i="3"/>
  <c r="O272" i="3"/>
  <c r="Q3305" i="3"/>
  <c r="O3305" i="3"/>
  <c r="P2856" i="3"/>
  <c r="O2856" i="3"/>
  <c r="P1156" i="3"/>
  <c r="Q1156" i="3"/>
  <c r="O1156" i="3"/>
  <c r="Q847" i="3"/>
  <c r="O847" i="3"/>
  <c r="O1084" i="3"/>
  <c r="P1084" i="3"/>
  <c r="Q1084" i="3"/>
  <c r="P3259" i="3"/>
  <c r="Q3259" i="3"/>
  <c r="O3259" i="3"/>
  <c r="P3268" i="3"/>
  <c r="Q3268" i="3"/>
  <c r="Q551" i="3"/>
  <c r="P551" i="3"/>
  <c r="P2178" i="3"/>
  <c r="Q2178" i="3"/>
  <c r="O2178" i="3"/>
  <c r="O3290" i="3"/>
  <c r="Q3290" i="3"/>
  <c r="P3290" i="3"/>
  <c r="P3301" i="3"/>
  <c r="O3301" i="3"/>
  <c r="Q3301" i="3"/>
  <c r="O1011" i="3"/>
  <c r="Q1011" i="3"/>
  <c r="P1871" i="3"/>
  <c r="O1871" i="3"/>
  <c r="Q1871" i="3"/>
  <c r="Q775" i="3"/>
  <c r="O775" i="3"/>
  <c r="P775" i="3"/>
  <c r="Q1921" i="3"/>
  <c r="P1921" i="3"/>
  <c r="O1921" i="3"/>
  <c r="P1416" i="3"/>
  <c r="Q1416" i="3"/>
  <c r="Q123" i="3"/>
  <c r="Q227" i="3"/>
  <c r="O312" i="3"/>
  <c r="O368" i="3"/>
  <c r="O3247" i="3"/>
  <c r="O3241" i="3"/>
  <c r="O2610" i="3"/>
  <c r="Q1188" i="3"/>
  <c r="Q1039" i="3"/>
  <c r="P2360" i="3"/>
  <c r="P2173" i="3"/>
  <c r="O2642" i="3"/>
  <c r="Q2969" i="3"/>
  <c r="O2926" i="3"/>
  <c r="P2631" i="3"/>
  <c r="Q2957" i="3"/>
  <c r="O2852" i="3"/>
  <c r="P2721" i="3"/>
  <c r="O2641" i="3"/>
  <c r="P1146" i="3"/>
  <c r="Q2553" i="3"/>
  <c r="P964" i="3"/>
  <c r="P2167" i="3"/>
  <c r="O2397" i="3"/>
  <c r="Q2510" i="3"/>
  <c r="Q2669" i="3"/>
  <c r="P328" i="3"/>
  <c r="Q738" i="3"/>
  <c r="P1844" i="3"/>
  <c r="Q341" i="3"/>
  <c r="Q1783" i="3"/>
  <c r="O873" i="3"/>
  <c r="O2010" i="3"/>
  <c r="P263" i="3"/>
  <c r="P353" i="3"/>
  <c r="P1607" i="3"/>
  <c r="Q685" i="3"/>
  <c r="O1731" i="3"/>
  <c r="P2023" i="3"/>
  <c r="P1951" i="3"/>
  <c r="Q2333" i="3"/>
  <c r="P3305" i="3"/>
  <c r="P236" i="3"/>
  <c r="Q2275" i="3"/>
  <c r="O2880" i="3"/>
  <c r="P2777" i="3"/>
  <c r="Q3214" i="3"/>
  <c r="O1157" i="3"/>
  <c r="P797" i="3"/>
  <c r="O417" i="3"/>
  <c r="P1011" i="3"/>
  <c r="O551" i="3"/>
  <c r="Q2856" i="3"/>
  <c r="Q1014" i="3"/>
  <c r="O2140" i="3"/>
  <c r="O709" i="3"/>
  <c r="P709" i="3"/>
  <c r="Q548" i="3"/>
  <c r="P548" i="3"/>
  <c r="O449" i="3"/>
  <c r="P449" i="3"/>
  <c r="Q390" i="3"/>
  <c r="P390" i="3"/>
  <c r="O704" i="3"/>
  <c r="P704" i="3"/>
  <c r="O672" i="3"/>
  <c r="P672" i="3"/>
  <c r="Q608" i="3"/>
  <c r="P608" i="3"/>
  <c r="O518" i="3"/>
  <c r="P518" i="3"/>
  <c r="O3048" i="3"/>
  <c r="P3048" i="3"/>
  <c r="Q1775" i="3"/>
  <c r="O1775" i="3"/>
  <c r="P1923" i="3"/>
  <c r="O1923" i="3"/>
  <c r="Q3041" i="3"/>
  <c r="P3041" i="3"/>
  <c r="O3168" i="3"/>
  <c r="P3168" i="3"/>
  <c r="Q3168" i="3"/>
  <c r="Q3188" i="3"/>
  <c r="O3188" i="3"/>
  <c r="O3202" i="3"/>
  <c r="P3202" i="3"/>
  <c r="O2618" i="3"/>
  <c r="Q2618" i="3"/>
  <c r="O2539" i="3"/>
  <c r="P2539" i="3"/>
  <c r="Q2405" i="3"/>
  <c r="P2405" i="3"/>
  <c r="P1704" i="3"/>
  <c r="Q1704" i="3"/>
  <c r="Q751" i="3"/>
  <c r="O751" i="3"/>
  <c r="Q1199" i="3"/>
  <c r="P1199" i="3"/>
  <c r="Q2703" i="3"/>
  <c r="O2703" i="3"/>
  <c r="P2703" i="3"/>
  <c r="Q3108" i="3"/>
  <c r="O3108" i="3"/>
  <c r="Q1733" i="3"/>
  <c r="O1733" i="3"/>
  <c r="P1299" i="3"/>
  <c r="Q1299" i="3"/>
  <c r="Q2714" i="3"/>
  <c r="P2714" i="3"/>
  <c r="Q3112" i="3"/>
  <c r="O3112" i="3"/>
  <c r="Q869" i="3"/>
  <c r="P869" i="3"/>
  <c r="O869" i="3"/>
  <c r="Q1879" i="3"/>
  <c r="O1879" i="3"/>
  <c r="Q3165" i="3"/>
  <c r="P3165" i="3"/>
  <c r="Q969" i="3"/>
  <c r="O969" i="3"/>
  <c r="P969" i="3"/>
  <c r="Q3195" i="3"/>
  <c r="O3195" i="3"/>
  <c r="Q2769" i="3"/>
  <c r="O2769" i="3"/>
  <c r="P2769" i="3"/>
  <c r="Q2455" i="3"/>
  <c r="P2455" i="3"/>
  <c r="O2663" i="3"/>
  <c r="Q2663" i="3"/>
  <c r="P2663" i="3"/>
  <c r="P994" i="3"/>
  <c r="O994" i="3"/>
  <c r="O1469" i="3"/>
  <c r="P1469" i="3"/>
  <c r="Q1469" i="3"/>
  <c r="O2944" i="3"/>
  <c r="Q2944" i="3"/>
  <c r="P2944" i="3"/>
  <c r="P2514" i="3"/>
  <c r="O2514" i="3"/>
  <c r="Q2566" i="3"/>
  <c r="O2566" i="3"/>
  <c r="P3219" i="3"/>
  <c r="O3219" i="3"/>
  <c r="O1121" i="3"/>
  <c r="P1121" i="3"/>
  <c r="O2874" i="3"/>
  <c r="P2874" i="3"/>
  <c r="Q1064" i="3"/>
  <c r="O1064" i="3"/>
  <c r="O1115" i="3"/>
  <c r="P1115" i="3"/>
  <c r="O2411" i="3"/>
  <c r="Q2411" i="3"/>
  <c r="P2296" i="3"/>
  <c r="Q2296" i="3"/>
  <c r="Q1185" i="3"/>
  <c r="P1185" i="3"/>
  <c r="Q2827" i="3"/>
  <c r="P2827" i="3"/>
  <c r="P195" i="3"/>
  <c r="O195" i="3"/>
  <c r="Q2895" i="3"/>
  <c r="P2895" i="3"/>
  <c r="Q2881" i="3"/>
  <c r="O2881" i="3"/>
  <c r="Q1013" i="3"/>
  <c r="O1013" i="3"/>
  <c r="P992" i="3"/>
  <c r="O992" i="3"/>
  <c r="O3291" i="3"/>
  <c r="P3291" i="3"/>
  <c r="O1735" i="3"/>
  <c r="Q1735" i="3"/>
  <c r="Q3307" i="3"/>
  <c r="P3307" i="3"/>
  <c r="Q1385" i="3"/>
  <c r="O1385" i="3"/>
  <c r="O2071" i="3"/>
  <c r="Q2071" i="3"/>
  <c r="Q2036" i="3"/>
  <c r="O2036" i="3"/>
  <c r="O2052" i="3"/>
  <c r="Q2052" i="3"/>
  <c r="O1335" i="3"/>
  <c r="Q1335" i="3"/>
  <c r="O705" i="3"/>
  <c r="Q705" i="3"/>
  <c r="Q1896" i="3"/>
  <c r="O1896" i="3"/>
  <c r="Q534" i="3"/>
  <c r="O534" i="3"/>
  <c r="Q2145" i="3"/>
  <c r="P2145" i="3"/>
  <c r="O1510" i="3"/>
  <c r="P1510" i="3"/>
  <c r="P288" i="3"/>
  <c r="O288" i="3"/>
  <c r="Q2090" i="3"/>
  <c r="P2090" i="3"/>
  <c r="P1988" i="3"/>
  <c r="O1988" i="3"/>
  <c r="P791" i="3"/>
  <c r="Q791" i="3"/>
  <c r="O2016" i="3"/>
  <c r="P534" i="3"/>
  <c r="P1896" i="3"/>
  <c r="P705" i="3"/>
  <c r="P1335" i="3"/>
  <c r="Q3265" i="3"/>
  <c r="O3249" i="3"/>
  <c r="P3249" i="3"/>
  <c r="P2324" i="3"/>
  <c r="Q2324" i="3"/>
  <c r="O2331" i="3"/>
  <c r="P2331" i="3"/>
  <c r="P1164" i="3"/>
  <c r="Q1164" i="3"/>
  <c r="O1164" i="3"/>
  <c r="O2357" i="3"/>
  <c r="P2357" i="3"/>
  <c r="Q2357" i="3"/>
  <c r="O3263" i="3"/>
  <c r="Q3263" i="3"/>
  <c r="O2118" i="3"/>
  <c r="Q2118" i="3"/>
  <c r="O2625" i="3"/>
  <c r="P2625" i="3"/>
  <c r="O165" i="3"/>
  <c r="Q165" i="3"/>
  <c r="Q39" i="3"/>
  <c r="O39" i="3"/>
  <c r="P3263" i="3"/>
  <c r="O2197" i="3"/>
  <c r="Q1444" i="3"/>
  <c r="O1720" i="3"/>
  <c r="P1874" i="3"/>
  <c r="Q1874" i="3"/>
  <c r="O2116" i="3"/>
  <c r="Q2116" i="3"/>
  <c r="P1730" i="3"/>
  <c r="P1899" i="3"/>
  <c r="Q442" i="3"/>
  <c r="P442" i="3"/>
  <c r="O602" i="3"/>
  <c r="O583" i="3"/>
  <c r="Q583" i="3"/>
  <c r="O646" i="3"/>
  <c r="Q646" i="3"/>
  <c r="O116" i="3"/>
  <c r="Q116" i="3"/>
  <c r="O326" i="3"/>
  <c r="Q326" i="3"/>
  <c r="P326" i="3"/>
  <c r="Q415" i="3"/>
  <c r="P415" i="3"/>
  <c r="O3069" i="3"/>
  <c r="Q3069" i="3"/>
  <c r="P110" i="3"/>
  <c r="Q110" i="3"/>
  <c r="O388" i="3"/>
  <c r="Q388" i="3"/>
  <c r="P388" i="3"/>
  <c r="O1182" i="3"/>
  <c r="Q1182" i="3"/>
  <c r="O1163" i="3"/>
  <c r="Q1163" i="3"/>
  <c r="P1163" i="3"/>
  <c r="Q1104" i="3"/>
  <c r="P1104" i="3"/>
  <c r="P674" i="3"/>
  <c r="O674" i="3"/>
  <c r="Q674" i="3"/>
  <c r="Q3090" i="3"/>
  <c r="O3090" i="3"/>
  <c r="P3090" i="3"/>
  <c r="Q2523" i="3"/>
  <c r="O2523" i="3"/>
  <c r="Q52" i="3"/>
  <c r="O52" i="3"/>
  <c r="P52" i="3"/>
  <c r="P399" i="3"/>
  <c r="O399" i="3"/>
  <c r="Q399" i="3"/>
  <c r="P344" i="3"/>
  <c r="O344" i="3"/>
  <c r="Q344" i="3"/>
  <c r="Q3080" i="3"/>
  <c r="O3080" i="3"/>
  <c r="P590" i="3"/>
  <c r="O590" i="3"/>
  <c r="Q590" i="3"/>
  <c r="P183" i="3"/>
  <c r="O183" i="3"/>
  <c r="Q183" i="3"/>
  <c r="Q274" i="3"/>
  <c r="O274" i="3"/>
  <c r="O781" i="3"/>
  <c r="P781" i="3"/>
  <c r="Q781" i="3"/>
  <c r="O748" i="3"/>
  <c r="P748" i="3"/>
  <c r="O874" i="3"/>
  <c r="P874" i="3"/>
  <c r="Q874" i="3"/>
  <c r="Q459" i="3"/>
  <c r="P459" i="3"/>
  <c r="O384" i="3"/>
  <c r="P384" i="3"/>
  <c r="O401" i="3"/>
  <c r="P401" i="3"/>
  <c r="Q401" i="3"/>
  <c r="Q1351" i="3"/>
  <c r="P1351" i="3"/>
  <c r="O578" i="3"/>
  <c r="P578" i="3"/>
  <c r="Q30" i="3"/>
  <c r="P30" i="3"/>
  <c r="O474" i="3"/>
  <c r="P474" i="3"/>
  <c r="Q474" i="3"/>
  <c r="O230" i="3"/>
  <c r="P230" i="3"/>
  <c r="Q230" i="3"/>
  <c r="P2664" i="3"/>
  <c r="Q2664" i="3"/>
  <c r="O2664" i="3"/>
  <c r="Q2464" i="3"/>
  <c r="P2464" i="3"/>
  <c r="P465" i="3"/>
  <c r="Q465" i="3"/>
  <c r="O465" i="3"/>
  <c r="P3111" i="3"/>
  <c r="O3111" i="3"/>
  <c r="Q3111" i="3"/>
  <c r="O639" i="3"/>
  <c r="P639" i="3"/>
  <c r="O3125" i="3"/>
  <c r="Q3125" i="3"/>
  <c r="O237" i="3"/>
  <c r="P237" i="3"/>
  <c r="O889" i="3"/>
  <c r="P889" i="3"/>
  <c r="O3131" i="3"/>
  <c r="Q3131" i="3"/>
  <c r="O1471" i="3"/>
  <c r="P1471" i="3"/>
  <c r="O1174" i="3"/>
  <c r="Q1174" i="3"/>
  <c r="O2782" i="3"/>
  <c r="P2782" i="3"/>
  <c r="P2395" i="3"/>
  <c r="Q2395" i="3"/>
  <c r="P2949" i="3"/>
  <c r="Q2949" i="3"/>
  <c r="P3218" i="3"/>
  <c r="O3218" i="3"/>
  <c r="O1083" i="3"/>
  <c r="P1083" i="3"/>
  <c r="Q1083" i="3"/>
  <c r="Q2853" i="3"/>
  <c r="O2853" i="3"/>
  <c r="O2319" i="3"/>
  <c r="P2319" i="3"/>
  <c r="Q2319" i="3"/>
  <c r="O1036" i="3"/>
  <c r="Q1036" i="3"/>
  <c r="P1036" i="3"/>
  <c r="O2359" i="3"/>
  <c r="Q2359" i="3"/>
  <c r="O2135" i="3"/>
  <c r="Q2135" i="3"/>
  <c r="P2135" i="3"/>
  <c r="O2248" i="3"/>
  <c r="P2248" i="3"/>
  <c r="Q2248" i="3"/>
  <c r="O747" i="3"/>
  <c r="Q747" i="3"/>
  <c r="O501" i="3"/>
  <c r="P501" i="3"/>
  <c r="Q501" i="3"/>
  <c r="P389" i="3"/>
  <c r="O389" i="3"/>
  <c r="Q389" i="3"/>
  <c r="Q853" i="3"/>
  <c r="P853" i="3"/>
  <c r="O853" i="3"/>
  <c r="O767" i="3"/>
  <c r="Q767" i="3"/>
  <c r="P767" i="3"/>
  <c r="Q3122" i="3"/>
  <c r="P3122" i="3"/>
  <c r="O3122" i="3"/>
  <c r="P937" i="3"/>
  <c r="O937" i="3"/>
  <c r="Q397" i="3"/>
  <c r="O397" i="3"/>
  <c r="P397" i="3"/>
  <c r="O108" i="3"/>
  <c r="P108" i="3"/>
  <c r="Q108" i="3"/>
  <c r="O1905" i="3"/>
  <c r="P1905" i="3"/>
  <c r="Q1905" i="3"/>
  <c r="Q1455" i="3"/>
  <c r="P1455" i="3"/>
  <c r="O1455" i="3"/>
  <c r="P1813" i="3"/>
  <c r="Q1813" i="3"/>
  <c r="O1813" i="3"/>
  <c r="Q3148" i="3"/>
  <c r="O3148" i="3"/>
  <c r="P3148" i="3"/>
  <c r="P286" i="3"/>
  <c r="O286" i="3"/>
  <c r="Q286" i="3"/>
  <c r="P2666" i="3"/>
  <c r="O2666" i="3"/>
  <c r="Q2666" i="3"/>
  <c r="O2889" i="3"/>
  <c r="Q2889" i="3"/>
  <c r="O1005" i="3"/>
  <c r="P1005" i="3"/>
  <c r="Q1005" i="3"/>
  <c r="P367" i="3"/>
  <c r="Q367" i="3"/>
  <c r="O367" i="3"/>
  <c r="O2735" i="3"/>
  <c r="Q2735" i="3"/>
  <c r="P2654" i="3"/>
  <c r="O2654" i="3"/>
  <c r="Q2654" i="3"/>
  <c r="P958" i="3"/>
  <c r="O958" i="3"/>
  <c r="Q958" i="3"/>
  <c r="P1215" i="3"/>
  <c r="Q1215" i="3"/>
  <c r="P1789" i="3"/>
  <c r="O1789" i="3"/>
  <c r="Q1789" i="3"/>
  <c r="P1200" i="3"/>
  <c r="O1200" i="3"/>
  <c r="P2188" i="3"/>
  <c r="Q2188" i="3"/>
  <c r="O2188" i="3"/>
  <c r="P2271" i="3"/>
  <c r="Q2271" i="3"/>
  <c r="O2271" i="3"/>
  <c r="Q2899" i="3"/>
  <c r="O2899" i="3"/>
  <c r="Q2997" i="3"/>
  <c r="O2997" i="3"/>
  <c r="P2997" i="3"/>
  <c r="Q1889" i="3"/>
  <c r="P1889" i="3"/>
  <c r="Q774" i="3"/>
  <c r="O774" i="3"/>
  <c r="P774" i="3"/>
  <c r="Q2948" i="3"/>
  <c r="P2948" i="3"/>
  <c r="O2948" i="3"/>
  <c r="P93" i="3"/>
  <c r="Q93" i="3"/>
  <c r="O93" i="3"/>
  <c r="Q2646" i="3"/>
  <c r="P2646" i="3"/>
  <c r="O2646" i="3"/>
  <c r="P1822" i="3"/>
  <c r="Q1822" i="3"/>
  <c r="P2994" i="3"/>
  <c r="Q2994" i="3"/>
  <c r="O2994" i="3"/>
  <c r="Q205" i="3"/>
  <c r="P205" i="3"/>
  <c r="O205" i="3"/>
  <c r="P385" i="3"/>
  <c r="Q385" i="3"/>
  <c r="O385" i="3"/>
  <c r="O1476" i="3"/>
  <c r="P1476" i="3"/>
  <c r="Q1476" i="3"/>
  <c r="O3174" i="3"/>
  <c r="Q3174" i="3"/>
  <c r="P3174" i="3"/>
  <c r="P3184" i="3"/>
  <c r="Q3184" i="3"/>
  <c r="O3184" i="3"/>
  <c r="P2846" i="3"/>
  <c r="Q2846" i="3"/>
  <c r="P3204" i="3"/>
  <c r="Q3204" i="3"/>
  <c r="O3204" i="3"/>
  <c r="O1023" i="3"/>
  <c r="Q1023" i="3"/>
  <c r="P1023" i="3"/>
  <c r="P2982" i="3"/>
  <c r="Q2982" i="3"/>
  <c r="O2982" i="3"/>
  <c r="P3212" i="3"/>
  <c r="O3212" i="3"/>
  <c r="Q3212" i="3"/>
  <c r="Q2582" i="3"/>
  <c r="O2582" i="3"/>
  <c r="P2582" i="3"/>
  <c r="P2538" i="3"/>
  <c r="O2538" i="3"/>
  <c r="Q2538" i="3"/>
  <c r="Q2934" i="3"/>
  <c r="O2934" i="3"/>
  <c r="P2934" i="3"/>
  <c r="O2382" i="3"/>
  <c r="P2382" i="3"/>
  <c r="Q2382" i="3"/>
  <c r="Q2615" i="3"/>
  <c r="P2615" i="3"/>
  <c r="O2615" i="3"/>
  <c r="P2893" i="3"/>
  <c r="Q2893" i="3"/>
  <c r="P2906" i="3"/>
  <c r="O2906" i="3"/>
  <c r="Q2906" i="3"/>
  <c r="Q2401" i="3"/>
  <c r="O2401" i="3"/>
  <c r="P2401" i="3"/>
  <c r="P2942" i="3"/>
  <c r="O2942" i="3"/>
  <c r="P1040" i="3"/>
  <c r="Q1040" i="3"/>
  <c r="Q2857" i="3"/>
  <c r="O2857" i="3"/>
  <c r="P2857" i="3"/>
  <c r="P1168" i="3"/>
  <c r="O1168" i="3"/>
  <c r="Q1168" i="3"/>
  <c r="P3230" i="3"/>
  <c r="Q3230" i="3"/>
  <c r="O3230" i="3"/>
  <c r="O1054" i="3"/>
  <c r="Q1054" i="3"/>
  <c r="P1054" i="3"/>
  <c r="P1427" i="3"/>
  <c r="Q1427" i="3"/>
  <c r="O1427" i="3"/>
  <c r="Q1000" i="3"/>
  <c r="P1000" i="3"/>
  <c r="O1000" i="3"/>
  <c r="O1129" i="3"/>
  <c r="Q1129" i="3"/>
  <c r="P1129" i="3"/>
  <c r="Q1124" i="3"/>
  <c r="O1124" i="3"/>
  <c r="P1124" i="3"/>
  <c r="P722" i="3"/>
  <c r="O722" i="3"/>
  <c r="P2768" i="3"/>
  <c r="Q2768" i="3"/>
  <c r="P1991" i="3"/>
  <c r="O1991" i="3"/>
  <c r="Q1991" i="3"/>
  <c r="P3109" i="3"/>
  <c r="Q3109" i="3"/>
  <c r="O3109" i="3"/>
  <c r="P1465" i="3"/>
  <c r="O1465" i="3"/>
  <c r="Q1465" i="3"/>
  <c r="P742" i="3"/>
  <c r="Q742" i="3"/>
  <c r="O742" i="3"/>
  <c r="P1894" i="3"/>
  <c r="Q1894" i="3"/>
  <c r="O1894" i="3"/>
  <c r="O3118" i="3"/>
  <c r="P3118" i="3"/>
  <c r="O335" i="3"/>
  <c r="P335" i="3"/>
  <c r="O648" i="3"/>
  <c r="P648" i="3"/>
  <c r="O298" i="3"/>
  <c r="P298" i="3"/>
  <c r="O2021" i="3"/>
  <c r="P2021" i="3"/>
  <c r="O2541" i="3"/>
  <c r="P2541" i="3"/>
  <c r="O1968" i="3"/>
  <c r="P1968" i="3"/>
  <c r="O260" i="3"/>
  <c r="P260" i="3"/>
  <c r="O1746" i="3"/>
  <c r="P1746" i="3"/>
  <c r="O3187" i="3"/>
  <c r="Q3187" i="3"/>
  <c r="P3187" i="3"/>
  <c r="O2619" i="3"/>
  <c r="Q2619" i="3"/>
  <c r="P2619" i="3"/>
  <c r="O3201" i="3"/>
  <c r="Q3201" i="3"/>
  <c r="P3201" i="3"/>
  <c r="O2609" i="3"/>
  <c r="Q2609" i="3"/>
  <c r="P2609" i="3"/>
  <c r="Q2518" i="3"/>
  <c r="O2518" i="3"/>
  <c r="P2518" i="3"/>
  <c r="O978" i="3"/>
  <c r="Q978" i="3"/>
  <c r="Q3215" i="3"/>
  <c r="P3215" i="3"/>
  <c r="O2269" i="3"/>
  <c r="P2269" i="3"/>
  <c r="P2143" i="3"/>
  <c r="Q2143" i="3"/>
  <c r="P2386" i="3"/>
  <c r="O2386" i="3"/>
  <c r="Q2386" i="3"/>
  <c r="Q997" i="3"/>
  <c r="P997" i="3"/>
  <c r="O997" i="3"/>
  <c r="O2384" i="3"/>
  <c r="P2384" i="3"/>
  <c r="Q2384" i="3"/>
  <c r="P2676" i="3"/>
  <c r="O2676" i="3"/>
  <c r="Q2348" i="3"/>
  <c r="P2348" i="3"/>
  <c r="Q1162" i="3"/>
  <c r="P1162" i="3"/>
  <c r="Q2301" i="3"/>
  <c r="O2301" i="3"/>
  <c r="O2848" i="3"/>
  <c r="P2848" i="3"/>
  <c r="Q2213" i="3"/>
  <c r="O2213" i="3"/>
  <c r="O215" i="3"/>
  <c r="P215" i="3"/>
  <c r="Q2338" i="3"/>
  <c r="P2338" i="3"/>
  <c r="P2287" i="3"/>
  <c r="O2287" i="3"/>
  <c r="Q2287" i="3"/>
  <c r="P2751" i="3"/>
  <c r="O2751" i="3"/>
  <c r="Q2751" i="3"/>
  <c r="O1193" i="3"/>
  <c r="Q1193" i="3"/>
  <c r="P1193" i="3"/>
  <c r="P2862" i="3"/>
  <c r="Q2862" i="3"/>
  <c r="O2862" i="3"/>
  <c r="Q281" i="3"/>
  <c r="O281" i="3"/>
  <c r="P281" i="3"/>
  <c r="P1158" i="3"/>
  <c r="Q1158" i="3"/>
  <c r="O1158" i="3"/>
  <c r="O503" i="3"/>
  <c r="Q503" i="3"/>
  <c r="P503" i="3"/>
  <c r="P955" i="3"/>
  <c r="Q955" i="3"/>
  <c r="O955" i="3"/>
  <c r="P903" i="3"/>
  <c r="O903" i="3"/>
  <c r="Q903" i="3"/>
  <c r="Q3270" i="3"/>
  <c r="O3270" i="3"/>
  <c r="O1784" i="3"/>
  <c r="Q1784" i="3"/>
  <c r="P1784" i="3"/>
  <c r="O1884" i="3"/>
  <c r="P1884" i="3"/>
  <c r="Q1884" i="3"/>
  <c r="Q3306" i="3"/>
  <c r="P3306" i="3"/>
  <c r="O3306" i="3"/>
  <c r="Q1391" i="3"/>
  <c r="P1391" i="3"/>
  <c r="O1391" i="3"/>
  <c r="O1992" i="3"/>
  <c r="P1992" i="3"/>
  <c r="O1903" i="3"/>
  <c r="P1903" i="3"/>
  <c r="Q1903" i="3"/>
  <c r="Q1506" i="3"/>
  <c r="P1506" i="3"/>
  <c r="O1506" i="3"/>
  <c r="O1947" i="3"/>
  <c r="P1947" i="3"/>
  <c r="O232" i="3"/>
  <c r="P232" i="3"/>
  <c r="Q232" i="3"/>
  <c r="Q539" i="3"/>
  <c r="O539" i="3"/>
  <c r="P539" i="3"/>
  <c r="Q1462" i="3"/>
  <c r="O1462" i="3"/>
  <c r="P1462" i="3"/>
  <c r="Q2509" i="3"/>
  <c r="O2509" i="3"/>
  <c r="Q2163" i="3"/>
  <c r="O2163" i="3"/>
  <c r="P1159" i="3"/>
  <c r="Q1159" i="3"/>
  <c r="O1159" i="3"/>
  <c r="O979" i="3"/>
  <c r="Q979" i="3"/>
  <c r="P979" i="3"/>
  <c r="Q1714" i="3"/>
  <c r="O1714" i="3"/>
  <c r="P1714" i="3"/>
  <c r="P918" i="3"/>
  <c r="Q918" i="3"/>
  <c r="P1818" i="3"/>
  <c r="Q1818" i="3"/>
  <c r="P2420" i="3"/>
  <c r="O2420" i="3"/>
  <c r="Q2420" i="3"/>
  <c r="O2037" i="3"/>
  <c r="Q2037" i="3"/>
  <c r="P1662" i="3"/>
  <c r="Q1662" i="3"/>
  <c r="P1479" i="3"/>
  <c r="O1479" i="3"/>
  <c r="Q1479" i="3"/>
  <c r="Q1911" i="3"/>
  <c r="O1911" i="3"/>
  <c r="P1911" i="3"/>
  <c r="P2887" i="3"/>
  <c r="O2887" i="3"/>
  <c r="Q2887" i="3"/>
  <c r="O2516" i="3"/>
  <c r="P2516" i="3"/>
  <c r="O1178" i="3"/>
  <c r="P1178" i="3"/>
  <c r="P967" i="3"/>
  <c r="O967" i="3"/>
  <c r="O3256" i="3"/>
  <c r="P3256" i="3"/>
  <c r="P2258" i="3"/>
  <c r="O2258" i="3"/>
  <c r="P2306" i="3"/>
  <c r="O2306" i="3"/>
  <c r="O95" i="3"/>
  <c r="P95" i="3"/>
  <c r="Q947" i="3"/>
  <c r="O947" i="3"/>
  <c r="O1895" i="3"/>
  <c r="Q1895" i="3"/>
  <c r="Q2446" i="3"/>
  <c r="O2446" i="3"/>
  <c r="P747" i="3"/>
  <c r="P602" i="3"/>
  <c r="Q384" i="3"/>
  <c r="P3080" i="3"/>
  <c r="Q77" i="3"/>
  <c r="P274" i="3"/>
  <c r="P2213" i="3"/>
  <c r="Q2848" i="3"/>
  <c r="O1162" i="3"/>
  <c r="Q2676" i="3"/>
  <c r="O3215" i="3"/>
  <c r="Q2541" i="3"/>
  <c r="Q648" i="3"/>
  <c r="O2768" i="3"/>
  <c r="P116" i="3"/>
  <c r="P2037" i="3"/>
  <c r="O918" i="3"/>
  <c r="P2163" i="3"/>
  <c r="O1822" i="3"/>
  <c r="Q1992" i="3"/>
  <c r="P3270" i="3"/>
  <c r="P77" i="3"/>
  <c r="Q2076" i="3"/>
  <c r="O1727" i="3"/>
  <c r="P2073" i="3"/>
  <c r="Q1971" i="3"/>
  <c r="P1230" i="3"/>
  <c r="P3272" i="3"/>
  <c r="P2078" i="3"/>
  <c r="O169" i="3"/>
  <c r="P902" i="3"/>
  <c r="Q2073" i="3"/>
  <c r="O1971" i="3"/>
  <c r="O2044" i="3"/>
  <c r="O530" i="3"/>
  <c r="Q2160" i="3"/>
  <c r="P1052" i="3"/>
  <c r="Q1052" i="3"/>
  <c r="O1052" i="3"/>
  <c r="O2154" i="3"/>
  <c r="Q2154" i="3"/>
  <c r="P2830" i="3"/>
  <c r="Q2830" i="3"/>
  <c r="P1150" i="3"/>
  <c r="Q1150" i="3"/>
  <c r="O1150" i="3"/>
  <c r="O3264" i="3"/>
  <c r="P3264" i="3"/>
  <c r="Q3264" i="3"/>
  <c r="Q906" i="3"/>
  <c r="P906" i="3"/>
  <c r="O906" i="3"/>
  <c r="O596" i="3"/>
  <c r="Q596" i="3"/>
  <c r="P1062" i="3"/>
  <c r="Q1062" i="3"/>
  <c r="Q3278" i="3"/>
  <c r="O3278" i="3"/>
  <c r="P2079" i="3"/>
  <c r="O2079" i="3"/>
  <c r="Q2079" i="3"/>
  <c r="O2225" i="3"/>
  <c r="P2225" i="3"/>
  <c r="P495" i="3"/>
  <c r="O495" i="3"/>
  <c r="Q495" i="3"/>
  <c r="O1417" i="3"/>
  <c r="Q1417" i="3"/>
  <c r="P2075" i="3"/>
  <c r="Q2075" i="3"/>
  <c r="P1303" i="3"/>
  <c r="Q1303" i="3"/>
  <c r="O1303" i="3"/>
  <c r="O1982" i="3"/>
  <c r="Q1982" i="3"/>
  <c r="P1982" i="3"/>
  <c r="P1464" i="3"/>
  <c r="O1464" i="3"/>
  <c r="P2429" i="3"/>
  <c r="Q2429" i="3"/>
  <c r="O2429" i="3"/>
  <c r="O2033" i="3"/>
  <c r="Q2033" i="3"/>
  <c r="P2033" i="3"/>
  <c r="P2286" i="3"/>
  <c r="O2286" i="3"/>
  <c r="P148" i="3"/>
  <c r="O148" i="3"/>
  <c r="Q148" i="3"/>
  <c r="O69" i="3"/>
  <c r="Q69" i="3"/>
  <c r="P69" i="3"/>
  <c r="O1752" i="3"/>
  <c r="Q1752" i="3"/>
  <c r="P1752" i="3"/>
  <c r="P766" i="3"/>
  <c r="O766" i="3"/>
  <c r="O70" i="3"/>
  <c r="Q1225" i="3"/>
  <c r="O2430" i="3"/>
  <c r="O1603" i="3"/>
  <c r="P2076" i="3"/>
  <c r="P1727" i="3"/>
  <c r="O2075" i="3"/>
  <c r="Q2225" i="3"/>
  <c r="Q3272" i="3"/>
  <c r="O1062" i="3"/>
  <c r="O2091" i="3"/>
  <c r="O1389" i="3"/>
  <c r="Q1306" i="3"/>
  <c r="P1907" i="3"/>
  <c r="Q2091" i="3"/>
  <c r="O819" i="3"/>
  <c r="Q1389" i="3"/>
  <c r="O1716" i="3"/>
  <c r="Q1716" i="3"/>
  <c r="Q1906" i="3"/>
  <c r="O1906" i="3"/>
  <c r="O2408" i="3"/>
  <c r="Q2408" i="3"/>
  <c r="O2107" i="3"/>
  <c r="Q2107" i="3"/>
  <c r="Q1535" i="3"/>
  <c r="O1535" i="3"/>
  <c r="Q410" i="3"/>
  <c r="P410" i="3"/>
  <c r="O24" i="3"/>
  <c r="P24" i="3"/>
  <c r="P2007" i="3"/>
  <c r="O2007" i="3"/>
  <c r="O79" i="3"/>
  <c r="P79" i="3"/>
  <c r="P587" i="3"/>
  <c r="O587" i="3"/>
  <c r="O586" i="3"/>
  <c r="Q586" i="3"/>
  <c r="Q697" i="3"/>
  <c r="O697" i="3"/>
  <c r="O120" i="3"/>
  <c r="Q120" i="3"/>
  <c r="Q2134" i="3"/>
  <c r="O2134" i="3"/>
  <c r="Q2067" i="3"/>
  <c r="P2067" i="3"/>
  <c r="O3346" i="3"/>
  <c r="Q3346" i="3"/>
  <c r="Q1210" i="3"/>
  <c r="O1210" i="3"/>
  <c r="Q963" i="3"/>
  <c r="P963" i="3"/>
  <c r="Q732" i="3"/>
  <c r="O732" i="3"/>
  <c r="O2077" i="3"/>
  <c r="Q2077" i="3"/>
  <c r="Q226" i="3"/>
  <c r="O226" i="3"/>
  <c r="O857" i="3"/>
  <c r="Q857" i="3"/>
  <c r="P857" i="3"/>
  <c r="O331" i="3"/>
  <c r="Q331" i="3"/>
  <c r="P331" i="3"/>
  <c r="P842" i="3"/>
  <c r="O842" i="3"/>
  <c r="Q3079" i="3"/>
  <c r="O3079" i="3"/>
  <c r="O606" i="3"/>
  <c r="Q606" i="3"/>
  <c r="P606" i="3"/>
  <c r="P100" i="3"/>
  <c r="O100" i="3"/>
  <c r="O1964" i="3"/>
  <c r="O1085" i="3"/>
  <c r="O264" i="3"/>
  <c r="Q1170" i="3"/>
  <c r="O1930" i="3"/>
  <c r="O1997" i="3"/>
  <c r="P1410" i="3"/>
  <c r="P422" i="3"/>
  <c r="P3055" i="3"/>
  <c r="P3112" i="3"/>
  <c r="P1733" i="3"/>
  <c r="P3108" i="3"/>
  <c r="Q672" i="3"/>
  <c r="Q518" i="3"/>
  <c r="Q3048" i="3"/>
  <c r="P751" i="3"/>
  <c r="O1704" i="3"/>
  <c r="O2383" i="3"/>
  <c r="O2379" i="3"/>
  <c r="Q2539" i="3"/>
  <c r="Q3202" i="3"/>
  <c r="P2140" i="3"/>
  <c r="Q1923" i="3"/>
  <c r="O854" i="3"/>
  <c r="P2828" i="3"/>
  <c r="O60" i="3"/>
  <c r="O279" i="3"/>
  <c r="Q404" i="3"/>
  <c r="Q2043" i="3"/>
  <c r="P844" i="3"/>
  <c r="P368" i="3"/>
  <c r="P14" i="3"/>
  <c r="P768" i="3"/>
  <c r="P3062" i="3"/>
  <c r="O3055" i="3"/>
  <c r="P809" i="3"/>
  <c r="O608" i="3"/>
  <c r="O1199" i="3"/>
  <c r="O2405" i="3"/>
  <c r="P2383" i="3"/>
  <c r="P2618" i="3"/>
  <c r="O3041" i="3"/>
  <c r="Q348" i="3"/>
  <c r="P348" i="3"/>
  <c r="Q151" i="3"/>
  <c r="P151" i="3"/>
  <c r="P1712" i="3"/>
  <c r="O1712" i="3"/>
  <c r="Q2166" i="3"/>
  <c r="P2166" i="3"/>
  <c r="O217" i="3"/>
  <c r="P217" i="3"/>
  <c r="Q657" i="3"/>
  <c r="O657" i="3"/>
  <c r="O2038" i="3"/>
  <c r="P2038" i="3"/>
  <c r="Q1858" i="3"/>
  <c r="P1858" i="3"/>
  <c r="O3137" i="3"/>
  <c r="P3137" i="3"/>
  <c r="Q1108" i="3"/>
  <c r="P1108" i="3"/>
  <c r="Q16" i="3"/>
  <c r="P16" i="3"/>
  <c r="P2903" i="3"/>
  <c r="O2903" i="3"/>
  <c r="Q2841" i="3"/>
  <c r="P2841" i="3"/>
  <c r="Q2498" i="3"/>
  <c r="P2498" i="3"/>
  <c r="O2389" i="3"/>
  <c r="Q2389" i="3"/>
  <c r="P2232" i="3"/>
  <c r="O2232" i="3"/>
  <c r="P1181" i="3"/>
  <c r="O1181" i="3"/>
  <c r="P2282" i="3"/>
  <c r="O2282" i="3"/>
  <c r="O2372" i="3"/>
  <c r="Q2372" i="3"/>
  <c r="P2833" i="3"/>
  <c r="O2833" i="3"/>
  <c r="O370" i="3"/>
  <c r="P370" i="3"/>
  <c r="O991" i="3"/>
  <c r="P991" i="3"/>
  <c r="O1702" i="3"/>
  <c r="P1702" i="3"/>
  <c r="Q1008" i="3"/>
  <c r="P1008" i="3"/>
  <c r="Q2055" i="3"/>
  <c r="P2055" i="3"/>
  <c r="Q1843" i="3"/>
  <c r="P1843" i="3"/>
  <c r="Q2782" i="3"/>
  <c r="O2568" i="3"/>
  <c r="P1174" i="3"/>
  <c r="Q1471" i="3"/>
  <c r="P3131" i="3"/>
  <c r="Q889" i="3"/>
  <c r="Q237" i="3"/>
  <c r="P3125" i="3"/>
  <c r="P888" i="3"/>
  <c r="Q854" i="3"/>
  <c r="Q2828" i="3"/>
  <c r="O190" i="3"/>
  <c r="Q669" i="3"/>
  <c r="P2853" i="3"/>
  <c r="Q3218" i="3"/>
  <c r="O2949" i="3"/>
  <c r="O2395" i="3"/>
  <c r="P2568" i="3"/>
  <c r="P1192" i="3"/>
  <c r="Q639" i="3"/>
  <c r="Q888" i="3"/>
  <c r="O2464" i="3"/>
  <c r="O459" i="3"/>
  <c r="O1351" i="3"/>
  <c r="O30" i="3"/>
  <c r="O862" i="3"/>
  <c r="O104" i="3"/>
  <c r="O572" i="3"/>
  <c r="P2913" i="3"/>
  <c r="P2585" i="3"/>
  <c r="Q1010" i="3"/>
  <c r="O1170" i="3"/>
  <c r="Q300" i="3"/>
  <c r="P669" i="3"/>
  <c r="O1967" i="3"/>
  <c r="Q1967" i="3"/>
  <c r="Q480" i="3"/>
  <c r="O480" i="3"/>
  <c r="O317" i="3"/>
  <c r="Q317" i="3"/>
  <c r="Q688" i="3"/>
  <c r="O688" i="3"/>
  <c r="O92" i="3"/>
  <c r="Q92" i="3"/>
  <c r="O159" i="3"/>
  <c r="Q159" i="3"/>
  <c r="O1938" i="3"/>
  <c r="Q1938" i="3"/>
  <c r="Q152" i="3"/>
  <c r="O152" i="3"/>
  <c r="O1864" i="3"/>
  <c r="Q1864" i="3"/>
  <c r="O3153" i="3"/>
  <c r="Q3153" i="3"/>
  <c r="O2607" i="3"/>
  <c r="Q2607" i="3"/>
  <c r="Q2690" i="3"/>
  <c r="O2690" i="3"/>
  <c r="O2569" i="3"/>
  <c r="Q2569" i="3"/>
  <c r="P1114" i="3"/>
  <c r="O1114" i="3"/>
  <c r="O2507" i="3"/>
  <c r="P2507" i="3"/>
  <c r="P2180" i="3"/>
  <c r="Q2180" i="3"/>
  <c r="P1472" i="3"/>
  <c r="Q1472" i="3"/>
  <c r="Q2825" i="3"/>
  <c r="P2825" i="3"/>
  <c r="Q2229" i="3"/>
  <c r="P2229" i="3"/>
  <c r="P2240" i="3"/>
  <c r="Q2240" i="3"/>
  <c r="Q2346" i="3"/>
  <c r="P2346" i="3"/>
  <c r="P1143" i="3"/>
  <c r="Q1143" i="3"/>
  <c r="Q1126" i="3"/>
  <c r="Q2588" i="3"/>
  <c r="O2180" i="3"/>
  <c r="P1698" i="3"/>
  <c r="Q2507" i="3"/>
  <c r="O2137" i="3"/>
  <c r="O1492" i="3"/>
  <c r="O2680" i="3"/>
  <c r="Q1470" i="3"/>
  <c r="Q364" i="3"/>
  <c r="Q251" i="3"/>
  <c r="Q354" i="3"/>
  <c r="Q828" i="3"/>
  <c r="Q1799" i="3"/>
  <c r="P1799" i="3"/>
  <c r="O1108" i="3"/>
  <c r="Q3137" i="3"/>
  <c r="O1858" i="3"/>
  <c r="Q2038" i="3"/>
  <c r="P1775" i="3"/>
  <c r="P657" i="3"/>
  <c r="Q190" i="3"/>
  <c r="O1454" i="3"/>
  <c r="Q1454" i="3"/>
  <c r="P1454" i="3"/>
  <c r="Q363" i="3"/>
  <c r="P363" i="3"/>
  <c r="O363" i="3"/>
  <c r="Q3068" i="3"/>
  <c r="P3068" i="3"/>
  <c r="O3068" i="3"/>
  <c r="O308" i="3"/>
  <c r="Q308" i="3"/>
  <c r="P308" i="3"/>
  <c r="O1435" i="3"/>
  <c r="Q1435" i="3"/>
  <c r="P1435" i="3"/>
  <c r="Q538" i="3"/>
  <c r="P538" i="3"/>
  <c r="O538" i="3"/>
  <c r="Q3085" i="3"/>
  <c r="P3085" i="3"/>
  <c r="O3085" i="3"/>
  <c r="Q1854" i="3"/>
  <c r="P1854" i="3"/>
  <c r="O1854" i="3"/>
  <c r="P1563" i="3"/>
  <c r="Q1563" i="3"/>
  <c r="O460" i="3"/>
  <c r="P460" i="3"/>
  <c r="Q460" i="3"/>
  <c r="O1767" i="3"/>
  <c r="Q1767" i="3"/>
  <c r="P1767" i="3"/>
  <c r="O1797" i="3"/>
  <c r="P1797" i="3"/>
  <c r="Q1797" i="3"/>
  <c r="P377" i="3"/>
  <c r="Q377" i="3"/>
  <c r="O377" i="3"/>
  <c r="P670" i="3"/>
  <c r="O670" i="3"/>
  <c r="Q670" i="3"/>
  <c r="P2850" i="3"/>
  <c r="Q2850" i="3"/>
  <c r="O2850" i="3"/>
  <c r="O1787" i="3"/>
  <c r="Q1787" i="3"/>
  <c r="P1787" i="3"/>
  <c r="Q2388" i="3"/>
  <c r="P2388" i="3"/>
  <c r="O2388" i="3"/>
  <c r="P2851" i="3"/>
  <c r="O2851" i="3"/>
  <c r="Q2851" i="3"/>
  <c r="P2412" i="3"/>
  <c r="O2412" i="3"/>
  <c r="Q2412" i="3"/>
  <c r="P1187" i="3"/>
  <c r="O1187" i="3"/>
  <c r="Q1187" i="3"/>
  <c r="Q270" i="3"/>
  <c r="P270" i="3"/>
  <c r="O270" i="3"/>
  <c r="P2139" i="3"/>
  <c r="O2139" i="3"/>
  <c r="Q2139" i="3"/>
  <c r="O319" i="3"/>
  <c r="P319" i="3"/>
  <c r="Q319" i="3"/>
  <c r="O1847" i="3"/>
  <c r="P1847" i="3"/>
  <c r="Q1847" i="3"/>
  <c r="O17" i="3"/>
  <c r="P17" i="3"/>
  <c r="Q17" i="3"/>
  <c r="O2329" i="3"/>
  <c r="P2329" i="3"/>
  <c r="Q2329" i="3"/>
  <c r="Q2502" i="3"/>
  <c r="P2502" i="3"/>
  <c r="O2502" i="3"/>
  <c r="Q1221" i="3"/>
  <c r="P1221" i="3"/>
  <c r="O1221" i="3"/>
  <c r="Q3226" i="3"/>
  <c r="O3226" i="3"/>
  <c r="P3226" i="3"/>
  <c r="Q3227" i="3"/>
  <c r="P3227" i="3"/>
  <c r="O3227" i="3"/>
  <c r="O621" i="3"/>
  <c r="P621" i="3"/>
  <c r="Q621" i="3"/>
  <c r="Q192" i="3"/>
  <c r="P192" i="3"/>
  <c r="Q1769" i="3"/>
  <c r="P1769" i="3"/>
  <c r="O1769" i="3"/>
  <c r="Q3196" i="3"/>
  <c r="P3196" i="3"/>
  <c r="O3196" i="3"/>
  <c r="O2613" i="3"/>
  <c r="Q2613" i="3"/>
  <c r="O3032" i="3"/>
  <c r="Q3032" i="3"/>
  <c r="O1113" i="3"/>
  <c r="Q1113" i="3"/>
  <c r="P1113" i="3"/>
  <c r="Q3025" i="3"/>
  <c r="P3025" i="3"/>
  <c r="Q990" i="3"/>
  <c r="O990" i="3"/>
  <c r="Q2147" i="3"/>
  <c r="O2147" i="3"/>
  <c r="Q2352" i="3"/>
  <c r="O2352" i="3"/>
  <c r="P2352" i="3"/>
  <c r="Q2109" i="3"/>
  <c r="P2109" i="3"/>
  <c r="P1805" i="3"/>
  <c r="O1805" i="3"/>
  <c r="O2133" i="3"/>
  <c r="Q2133" i="3"/>
  <c r="P2133" i="3"/>
  <c r="O1969" i="3"/>
  <c r="Q1969" i="3"/>
  <c r="P1969" i="3"/>
  <c r="O2211" i="3"/>
  <c r="Q2211" i="3"/>
  <c r="P2211" i="3"/>
  <c r="O2784" i="3"/>
  <c r="Q2784" i="3"/>
  <c r="P2784" i="3"/>
  <c r="O1125" i="3"/>
  <c r="Q1125" i="3"/>
  <c r="O2636" i="3"/>
  <c r="Q2636" i="3"/>
  <c r="O2524" i="3"/>
  <c r="Q2524" i="3"/>
  <c r="P2937" i="3"/>
  <c r="O2937" i="3"/>
  <c r="P2453" i="3"/>
  <c r="O2453" i="3"/>
  <c r="P2142" i="3"/>
  <c r="O2142" i="3"/>
  <c r="P2325" i="3"/>
  <c r="O2325" i="3"/>
  <c r="P2251" i="3"/>
  <c r="O2251" i="3"/>
  <c r="P1028" i="3"/>
  <c r="O1028" i="3"/>
  <c r="P2239" i="3"/>
  <c r="O2239" i="3"/>
  <c r="P1145" i="3"/>
  <c r="O1145" i="3"/>
  <c r="Q1145" i="3"/>
  <c r="P45" i="3"/>
  <c r="O45" i="3"/>
  <c r="Q45" i="3"/>
  <c r="P461" i="3"/>
  <c r="O461" i="3"/>
  <c r="Q461" i="3"/>
  <c r="O3308" i="3"/>
  <c r="Q3308" i="3"/>
  <c r="P3308" i="3"/>
  <c r="P428" i="3"/>
  <c r="O428" i="3"/>
  <c r="Q428" i="3"/>
  <c r="P490" i="3"/>
  <c r="O490" i="3"/>
  <c r="Q490" i="3"/>
  <c r="O365" i="3"/>
  <c r="Q365" i="3"/>
  <c r="P1785" i="3"/>
  <c r="O1785" i="3"/>
  <c r="P1669" i="3"/>
  <c r="O1669" i="3"/>
  <c r="Q542" i="3"/>
  <c r="P542" i="3"/>
  <c r="Q1189" i="3"/>
  <c r="P1189" i="3"/>
  <c r="O1189" i="3"/>
  <c r="Q262" i="3"/>
  <c r="P262" i="3"/>
  <c r="O262" i="3"/>
  <c r="P1578" i="3"/>
  <c r="Q1578" i="3"/>
  <c r="O1578" i="3"/>
  <c r="O2088" i="3"/>
  <c r="Q2088" i="3"/>
  <c r="P2088" i="3"/>
  <c r="O1875" i="3"/>
  <c r="Q1875" i="3"/>
  <c r="P1875" i="3"/>
  <c r="O1599" i="3"/>
  <c r="Q1599" i="3"/>
  <c r="P1599" i="3"/>
  <c r="Q64" i="3"/>
  <c r="P64" i="3"/>
  <c r="O64" i="3"/>
  <c r="Q1399" i="3"/>
  <c r="P1399" i="3"/>
  <c r="O1399" i="3"/>
  <c r="Q305" i="3"/>
  <c r="P305" i="3"/>
  <c r="O305" i="3"/>
  <c r="Q1597" i="3"/>
  <c r="P1597" i="3"/>
  <c r="O1597" i="3"/>
  <c r="Q2241" i="3"/>
  <c r="P2241" i="3"/>
  <c r="O2241" i="3"/>
  <c r="P3328" i="3"/>
  <c r="O3328" i="3"/>
  <c r="Q3328" i="3"/>
  <c r="P379" i="3"/>
  <c r="O379" i="3"/>
  <c r="Q379" i="3"/>
  <c r="O564" i="3"/>
  <c r="P564" i="3"/>
  <c r="Q564" i="3"/>
  <c r="O1058" i="3"/>
  <c r="Q1058" i="3"/>
  <c r="P1058" i="3"/>
  <c r="P724" i="3"/>
  <c r="O724" i="3"/>
  <c r="Q724" i="3"/>
  <c r="P1888" i="3"/>
  <c r="O1888" i="3"/>
  <c r="Q1888" i="3"/>
  <c r="P2342" i="3"/>
  <c r="O2342" i="3"/>
  <c r="Q2342" i="3"/>
  <c r="P429" i="3"/>
  <c r="O429" i="3"/>
  <c r="Q429" i="3"/>
  <c r="Q3351" i="3"/>
  <c r="P3351" i="3"/>
  <c r="Q631" i="3"/>
  <c r="P631" i="3"/>
  <c r="P1106" i="3"/>
  <c r="O1106" i="3"/>
  <c r="Q1106" i="3"/>
  <c r="P1610" i="3"/>
  <c r="O1610" i="3"/>
  <c r="Q1610" i="3"/>
  <c r="O798" i="3"/>
  <c r="P798" i="3"/>
  <c r="Q798" i="3"/>
  <c r="Q3366" i="3"/>
  <c r="P3366" i="3"/>
  <c r="O3366" i="3"/>
  <c r="O788" i="3"/>
  <c r="P788" i="3"/>
  <c r="Q788" i="3"/>
  <c r="O445" i="3"/>
  <c r="Q445" i="3"/>
  <c r="P445" i="3"/>
  <c r="P571" i="3"/>
  <c r="O571" i="3"/>
  <c r="Q571" i="3"/>
  <c r="Q3359" i="3"/>
  <c r="P3359" i="3"/>
  <c r="O3359" i="3"/>
  <c r="Q1217" i="3"/>
  <c r="P1217" i="3"/>
  <c r="O1217" i="3"/>
  <c r="O119" i="3"/>
  <c r="P119" i="3"/>
  <c r="P837" i="3"/>
  <c r="Q837" i="3"/>
  <c r="O2146" i="3"/>
  <c r="Q2146" i="3"/>
  <c r="P2146" i="3"/>
  <c r="O484" i="3"/>
  <c r="P484" i="3"/>
  <c r="Q484" i="3"/>
  <c r="O98" i="3"/>
  <c r="Q98" i="3"/>
  <c r="P98" i="3"/>
  <c r="O3076" i="3"/>
  <c r="P3076" i="3"/>
  <c r="Q3076" i="3"/>
  <c r="O360" i="3"/>
  <c r="Q360" i="3"/>
  <c r="P360" i="3"/>
  <c r="O3379" i="3"/>
  <c r="O2592" i="3"/>
  <c r="O3160" i="3"/>
  <c r="O446" i="3"/>
  <c r="O265" i="3"/>
  <c r="O793" i="3"/>
  <c r="O1687" i="3"/>
  <c r="P2020" i="3"/>
  <c r="P2280" i="3"/>
  <c r="P60" i="3"/>
  <c r="P2278" i="3"/>
  <c r="P279" i="3"/>
  <c r="P405" i="3"/>
  <c r="O2237" i="3"/>
  <c r="O1404" i="3"/>
  <c r="O404" i="3"/>
  <c r="O2031" i="3"/>
  <c r="O1569" i="3"/>
  <c r="O2043" i="3"/>
  <c r="P1930" i="3"/>
  <c r="P1952" i="3"/>
  <c r="P1997" i="3"/>
  <c r="Q1044" i="3"/>
  <c r="O1960" i="3"/>
  <c r="Q1675" i="3"/>
  <c r="P2362" i="3"/>
  <c r="P3160" i="3"/>
  <c r="P446" i="3"/>
  <c r="Q1669" i="3"/>
  <c r="P990" i="3"/>
  <c r="O3025" i="3"/>
  <c r="Q3096" i="3"/>
  <c r="O3096" i="3"/>
  <c r="P150" i="3"/>
  <c r="Q150" i="3"/>
  <c r="Q516" i="3"/>
  <c r="O516" i="3"/>
  <c r="Q478" i="3"/>
  <c r="O478" i="3"/>
  <c r="Q83" i="3"/>
  <c r="O83" i="3"/>
  <c r="O3101" i="3"/>
  <c r="Q3101" i="3"/>
  <c r="P3101" i="3"/>
  <c r="Q3084" i="3"/>
  <c r="P3084" i="3"/>
  <c r="O3084" i="3"/>
  <c r="O454" i="3"/>
  <c r="Q454" i="3"/>
  <c r="P454" i="3"/>
  <c r="Q314" i="3"/>
  <c r="P314" i="3"/>
  <c r="O314" i="3"/>
  <c r="Q770" i="3"/>
  <c r="P770" i="3"/>
  <c r="O770" i="3"/>
  <c r="O285" i="3"/>
  <c r="P285" i="3"/>
  <c r="Q285" i="3"/>
  <c r="O1817" i="3"/>
  <c r="Q1817" i="3"/>
  <c r="P1817" i="3"/>
  <c r="P2620" i="3"/>
  <c r="Q2620" i="3"/>
  <c r="O2620" i="3"/>
  <c r="P2993" i="3"/>
  <c r="O2993" i="3"/>
  <c r="Q2993" i="3"/>
  <c r="P615" i="3"/>
  <c r="Q615" i="3"/>
  <c r="O615" i="3"/>
  <c r="P1747" i="3"/>
  <c r="O1747" i="3"/>
  <c r="Q1747" i="3"/>
  <c r="P727" i="3"/>
  <c r="Q727" i="3"/>
  <c r="O727" i="3"/>
  <c r="P3210" i="3"/>
  <c r="Q3210" i="3"/>
  <c r="O3210" i="3"/>
  <c r="P2391" i="3"/>
  <c r="O2391" i="3"/>
  <c r="Q2391" i="3"/>
  <c r="P2462" i="3"/>
  <c r="Q2462" i="3"/>
  <c r="O2462" i="3"/>
  <c r="O2468" i="3"/>
  <c r="P2468" i="3"/>
  <c r="Q2468" i="3"/>
  <c r="P2381" i="3"/>
  <c r="O2381" i="3"/>
  <c r="Q2381" i="3"/>
  <c r="P2886" i="3"/>
  <c r="O2886" i="3"/>
  <c r="Q2886" i="3"/>
  <c r="P1697" i="3"/>
  <c r="Q1697" i="3"/>
  <c r="O1697" i="3"/>
  <c r="P2407" i="3"/>
  <c r="O2407" i="3"/>
  <c r="Q2407" i="3"/>
  <c r="O2421" i="3"/>
  <c r="Q2421" i="3"/>
  <c r="P2421" i="3"/>
  <c r="Q1473" i="3"/>
  <c r="P1473" i="3"/>
  <c r="O1473" i="3"/>
  <c r="O339" i="3"/>
  <c r="P339" i="3"/>
  <c r="P3138" i="3"/>
  <c r="Q3138" i="3"/>
  <c r="O3138" i="3"/>
  <c r="O1945" i="3"/>
  <c r="P1945" i="3"/>
  <c r="O3042" i="3"/>
  <c r="P3042" i="3"/>
  <c r="O2424" i="3"/>
  <c r="P2424" i="3"/>
  <c r="P2770" i="3"/>
  <c r="O2770" i="3"/>
  <c r="Q2770" i="3"/>
  <c r="Q962" i="3"/>
  <c r="O962" i="3"/>
  <c r="P962" i="3"/>
  <c r="Q2385" i="3"/>
  <c r="P2385" i="3"/>
  <c r="O2385" i="3"/>
  <c r="Q3024" i="3"/>
  <c r="O3024" i="3"/>
  <c r="P3024" i="3"/>
  <c r="Q439" i="3"/>
  <c r="O439" i="3"/>
  <c r="P439" i="3"/>
  <c r="O749" i="3"/>
  <c r="P749" i="3"/>
  <c r="Q749" i="3"/>
  <c r="Q1707" i="3"/>
  <c r="O1707" i="3"/>
  <c r="P1707" i="3"/>
  <c r="Q3117" i="3"/>
  <c r="P3117" i="3"/>
  <c r="Q757" i="3"/>
  <c r="P757" i="3"/>
  <c r="O757" i="3"/>
  <c r="Q1812" i="3"/>
  <c r="P1812" i="3"/>
  <c r="Q1974" i="3"/>
  <c r="P1974" i="3"/>
  <c r="O1974" i="3"/>
  <c r="Q1664" i="3"/>
  <c r="P1664" i="3"/>
  <c r="Q315" i="3"/>
  <c r="P315" i="3"/>
  <c r="Q3166" i="3"/>
  <c r="P3166" i="3"/>
  <c r="O3166" i="3"/>
  <c r="Q3186" i="3"/>
  <c r="P3186" i="3"/>
  <c r="O3186" i="3"/>
  <c r="Q2692" i="3"/>
  <c r="P2692" i="3"/>
  <c r="Q2138" i="3"/>
  <c r="P2138" i="3"/>
  <c r="Q1015" i="3"/>
  <c r="P1015" i="3"/>
  <c r="O2367" i="3"/>
  <c r="Q2367" i="3"/>
  <c r="O2550" i="3"/>
  <c r="Q2550" i="3"/>
  <c r="P2550" i="3"/>
  <c r="Q2371" i="3"/>
  <c r="P2371" i="3"/>
  <c r="Q2376" i="3"/>
  <c r="P2376" i="3"/>
  <c r="O2376" i="3"/>
  <c r="O1224" i="3"/>
  <c r="Q1224" i="3"/>
  <c r="P1224" i="3"/>
  <c r="O3205" i="3"/>
  <c r="Q3205" i="3"/>
  <c r="O1482" i="3"/>
  <c r="Q1482" i="3"/>
  <c r="O2629" i="3"/>
  <c r="Q2629" i="3"/>
  <c r="P2435" i="3"/>
  <c r="O2435" i="3"/>
  <c r="P2437" i="3"/>
  <c r="O2437" i="3"/>
  <c r="P1045" i="3"/>
  <c r="O1045" i="3"/>
  <c r="P1025" i="3"/>
  <c r="O1025" i="3"/>
  <c r="P1009" i="3"/>
  <c r="O1009" i="3"/>
  <c r="Q1009" i="3"/>
  <c r="P2340" i="3"/>
  <c r="O2340" i="3"/>
  <c r="Q2340" i="3"/>
  <c r="P419" i="3"/>
  <c r="O419" i="3"/>
  <c r="Q419" i="3"/>
  <c r="O3279" i="3"/>
  <c r="Q3279" i="3"/>
  <c r="P3279" i="3"/>
  <c r="O1829" i="3"/>
  <c r="Q1829" i="3"/>
  <c r="P1829" i="3"/>
  <c r="P1443" i="3"/>
  <c r="O1443" i="3"/>
  <c r="Q1443" i="3"/>
  <c r="O2368" i="3"/>
  <c r="Q2368" i="3"/>
  <c r="P2368" i="3"/>
  <c r="O1180" i="3"/>
  <c r="Q1180" i="3"/>
  <c r="P1180" i="3"/>
  <c r="O1017" i="3"/>
  <c r="P1017" i="3"/>
  <c r="O1211" i="3"/>
  <c r="P1211" i="3"/>
  <c r="O452" i="3"/>
  <c r="Q452" i="3"/>
  <c r="P452" i="3"/>
  <c r="P3039" i="3"/>
  <c r="O3039" i="3"/>
  <c r="P1737" i="3"/>
  <c r="O1737" i="3"/>
  <c r="P2260" i="3"/>
  <c r="O2260" i="3"/>
  <c r="Q2297" i="3"/>
  <c r="P2297" i="3"/>
  <c r="Q2330" i="3"/>
  <c r="O2330" i="3"/>
  <c r="P2330" i="3"/>
  <c r="Q879" i="3"/>
  <c r="O879" i="3"/>
  <c r="P879" i="3"/>
  <c r="P2046" i="3"/>
  <c r="O2046" i="3"/>
  <c r="Q2046" i="3"/>
  <c r="P2070" i="3"/>
  <c r="O2070" i="3"/>
  <c r="Q2070" i="3"/>
  <c r="O604" i="3"/>
  <c r="Q604" i="3"/>
  <c r="P604" i="3"/>
  <c r="Q1374" i="3"/>
  <c r="P1374" i="3"/>
  <c r="O1374" i="3"/>
  <c r="O499" i="3"/>
  <c r="Q499" i="3"/>
  <c r="P499" i="3"/>
  <c r="O1544" i="3"/>
  <c r="Q1544" i="3"/>
  <c r="P1544" i="3"/>
  <c r="Q1418" i="3"/>
  <c r="P1418" i="3"/>
  <c r="O1418" i="3"/>
  <c r="Q1422" i="3"/>
  <c r="P1422" i="3"/>
  <c r="O1422" i="3"/>
  <c r="Q2457" i="3"/>
  <c r="P2457" i="3"/>
  <c r="O2457" i="3"/>
  <c r="O1248" i="3"/>
  <c r="Q1248" i="3"/>
  <c r="P1248" i="3"/>
  <c r="P1635" i="3"/>
  <c r="O1635" i="3"/>
  <c r="Q1635" i="3"/>
  <c r="O2041" i="3"/>
  <c r="Q2041" i="3"/>
  <c r="P2041" i="3"/>
  <c r="O2069" i="3"/>
  <c r="Q2069" i="3"/>
  <c r="P2069" i="3"/>
  <c r="Q395" i="3"/>
  <c r="P395" i="3"/>
  <c r="Q506" i="3"/>
  <c r="P506" i="3"/>
  <c r="P171" i="3"/>
  <c r="O171" i="3"/>
  <c r="P527" i="3"/>
  <c r="O527" i="3"/>
  <c r="O223" i="3"/>
  <c r="P223" i="3"/>
  <c r="Q223" i="3"/>
  <c r="O3353" i="3"/>
  <c r="P3353" i="3"/>
  <c r="Q3353" i="3"/>
  <c r="Q58" i="3"/>
  <c r="P58" i="3"/>
  <c r="O58" i="3"/>
  <c r="O1582" i="3"/>
  <c r="Q1582" i="3"/>
  <c r="P1582" i="3"/>
  <c r="O184" i="3"/>
  <c r="Q184" i="3"/>
  <c r="P448" i="3"/>
  <c r="O448" i="3"/>
  <c r="O1838" i="3"/>
  <c r="Q1838" i="3"/>
  <c r="P1838" i="3"/>
  <c r="O320" i="3"/>
  <c r="Q320" i="3"/>
  <c r="P320" i="3"/>
  <c r="O33" i="3"/>
  <c r="P33" i="3"/>
  <c r="Q33" i="3"/>
  <c r="Q2424" i="3"/>
  <c r="Q3042" i="3"/>
  <c r="Q1945" i="3"/>
  <c r="P2096" i="3"/>
  <c r="Q762" i="3"/>
  <c r="O2047" i="3"/>
  <c r="O1608" i="3"/>
  <c r="O2316" i="3"/>
  <c r="P1960" i="3"/>
  <c r="P1138" i="3"/>
  <c r="Q2362" i="3"/>
  <c r="Q2239" i="3"/>
  <c r="Q1028" i="3"/>
  <c r="Q1045" i="3"/>
  <c r="Q2251" i="3"/>
  <c r="Q2325" i="3"/>
  <c r="Q2142" i="3"/>
  <c r="Q2435" i="3"/>
  <c r="Q2453" i="3"/>
  <c r="P2524" i="3"/>
  <c r="P2636" i="3"/>
  <c r="P1482" i="3"/>
  <c r="P1125" i="3"/>
  <c r="P361" i="3"/>
  <c r="P3007" i="3"/>
  <c r="Q171" i="3"/>
  <c r="O631" i="3"/>
  <c r="O3351" i="3"/>
  <c r="O192" i="3"/>
  <c r="O837" i="3"/>
  <c r="P3091" i="3"/>
  <c r="Q3091" i="3"/>
  <c r="P196" i="3"/>
  <c r="Q196" i="3"/>
  <c r="Q1605" i="3"/>
  <c r="O1605" i="3"/>
  <c r="Q3049" i="3"/>
  <c r="O3049" i="3"/>
  <c r="Q570" i="3"/>
  <c r="P570" i="3"/>
  <c r="O570" i="3"/>
  <c r="O2003" i="3"/>
  <c r="Q2003" i="3"/>
  <c r="P2003" i="3"/>
  <c r="O3081" i="3"/>
  <c r="Q3081" i="3"/>
  <c r="P3081" i="3"/>
  <c r="O806" i="3"/>
  <c r="Q806" i="3"/>
  <c r="P806" i="3"/>
  <c r="Q513" i="3"/>
  <c r="O513" i="3"/>
  <c r="O2380" i="3"/>
  <c r="Q2380" i="3"/>
  <c r="P2380" i="3"/>
  <c r="O1709" i="3"/>
  <c r="Q1709" i="3"/>
  <c r="P1709" i="3"/>
  <c r="P3139" i="3"/>
  <c r="Q3139" i="3"/>
  <c r="O3139" i="3"/>
  <c r="P3172" i="3"/>
  <c r="Q3172" i="3"/>
  <c r="O3172" i="3"/>
  <c r="P2865" i="3"/>
  <c r="Q2865" i="3"/>
  <c r="O2865" i="3"/>
  <c r="P2483" i="3"/>
  <c r="O2483" i="3"/>
  <c r="Q2483" i="3"/>
  <c r="O2049" i="3"/>
  <c r="Q2049" i="3"/>
  <c r="P2049" i="3"/>
  <c r="O1853" i="3"/>
  <c r="P1853" i="3"/>
  <c r="O3189" i="3"/>
  <c r="P3189" i="3"/>
  <c r="O1711" i="3"/>
  <c r="Q1711" i="3"/>
  <c r="P1711" i="3"/>
  <c r="P2637" i="3"/>
  <c r="O2637" i="3"/>
  <c r="Q2637" i="3"/>
  <c r="O2911" i="3"/>
  <c r="P2911" i="3"/>
  <c r="Q2911" i="3"/>
  <c r="Q1839" i="3"/>
  <c r="O1839" i="3"/>
  <c r="P1839" i="3"/>
  <c r="Q2414" i="3"/>
  <c r="P2414" i="3"/>
  <c r="O2414" i="3"/>
  <c r="Q2876" i="3"/>
  <c r="O2876" i="3"/>
  <c r="P2876" i="3"/>
  <c r="Q2141" i="3"/>
  <c r="P2141" i="3"/>
  <c r="O2141" i="3"/>
  <c r="Q3104" i="3"/>
  <c r="O3104" i="3"/>
  <c r="P3104" i="3"/>
  <c r="O1801" i="3"/>
  <c r="P1801" i="3"/>
  <c r="Q2152" i="3"/>
  <c r="O2152" i="3"/>
  <c r="Q2626" i="3"/>
  <c r="O2626" i="3"/>
  <c r="P2626" i="3"/>
  <c r="Q394" i="3"/>
  <c r="P394" i="3"/>
  <c r="O394" i="3"/>
  <c r="Q261" i="3"/>
  <c r="P261" i="3"/>
  <c r="Q968" i="3"/>
  <c r="P968" i="3"/>
  <c r="O1101" i="3"/>
  <c r="Q1101" i="3"/>
  <c r="O568" i="3"/>
  <c r="Q568" i="3"/>
  <c r="Q1003" i="3"/>
  <c r="P1003" i="3"/>
  <c r="O1003" i="3"/>
  <c r="Q224" i="3"/>
  <c r="P224" i="3"/>
  <c r="Q2986" i="3"/>
  <c r="P2986" i="3"/>
  <c r="O2718" i="3"/>
  <c r="Q2718" i="3"/>
  <c r="P2718" i="3"/>
  <c r="O1456" i="3"/>
  <c r="Q1456" i="3"/>
  <c r="P2907" i="3"/>
  <c r="O2907" i="3"/>
  <c r="P91" i="3"/>
  <c r="O91" i="3"/>
  <c r="P3251" i="3"/>
  <c r="O3251" i="3"/>
  <c r="Q3251" i="3"/>
  <c r="P1107" i="3"/>
  <c r="O1107" i="3"/>
  <c r="Q1107" i="3"/>
  <c r="P1950" i="3"/>
  <c r="O1950" i="3"/>
  <c r="Q1950" i="3"/>
  <c r="P3273" i="3"/>
  <c r="O3273" i="3"/>
  <c r="Q3273" i="3"/>
  <c r="O904" i="3"/>
  <c r="Q904" i="3"/>
  <c r="P904" i="3"/>
  <c r="P1983" i="3"/>
  <c r="O1983" i="3"/>
  <c r="P1595" i="3"/>
  <c r="O1595" i="3"/>
  <c r="Q1595" i="3"/>
  <c r="P1876" i="3"/>
  <c r="O1876" i="3"/>
  <c r="O1212" i="3"/>
  <c r="Q1212" i="3"/>
  <c r="O1918" i="3"/>
  <c r="Q1918" i="3"/>
  <c r="P1918" i="3"/>
  <c r="O1223" i="3"/>
  <c r="P1223" i="3"/>
  <c r="Q2104" i="3"/>
  <c r="P2104" i="3"/>
  <c r="O2835" i="3"/>
  <c r="Q2835" i="3"/>
  <c r="Q2206" i="3"/>
  <c r="P2206" i="3"/>
  <c r="O2206" i="3"/>
  <c r="Q2257" i="3"/>
  <c r="O2257" i="3"/>
  <c r="P2257" i="3"/>
  <c r="Q2289" i="3"/>
  <c r="O2289" i="3"/>
  <c r="P2289" i="3"/>
  <c r="P1394" i="3"/>
  <c r="Q1394" i="3"/>
  <c r="O1394" i="3"/>
  <c r="P1732" i="3"/>
  <c r="O1732" i="3"/>
  <c r="Q1732" i="3"/>
  <c r="O533" i="3"/>
  <c r="Q533" i="3"/>
  <c r="P533" i="3"/>
  <c r="O310" i="3"/>
  <c r="Q310" i="3"/>
  <c r="P310" i="3"/>
  <c r="O2179" i="3"/>
  <c r="Q2179" i="3"/>
  <c r="P2179" i="3"/>
  <c r="O481" i="3"/>
  <c r="Q481" i="3"/>
  <c r="P481" i="3"/>
  <c r="O1518" i="3"/>
  <c r="Q1518" i="3"/>
  <c r="P1518" i="3"/>
  <c r="O3325" i="3"/>
  <c r="Q3325" i="3"/>
  <c r="P3325" i="3"/>
  <c r="Q872" i="3"/>
  <c r="P872" i="3"/>
  <c r="O872" i="3"/>
  <c r="Q2200" i="3"/>
  <c r="P2200" i="3"/>
  <c r="O2200" i="3"/>
  <c r="O1442" i="3"/>
  <c r="Q1442" i="3"/>
  <c r="P1442" i="3"/>
  <c r="Q2478" i="3"/>
  <c r="P2478" i="3"/>
  <c r="O2478" i="3"/>
  <c r="O3326" i="3"/>
  <c r="Q3326" i="3"/>
  <c r="P3326" i="3"/>
  <c r="P2113" i="3"/>
  <c r="Q2113" i="3"/>
  <c r="O2113" i="3"/>
  <c r="O1298" i="3"/>
  <c r="Q1298" i="3"/>
  <c r="P1298" i="3"/>
  <c r="O605" i="3"/>
  <c r="Q605" i="3"/>
  <c r="P605" i="3"/>
  <c r="P1414" i="3"/>
  <c r="O1414" i="3"/>
  <c r="Q1414" i="3"/>
  <c r="P1855" i="3"/>
  <c r="O1855" i="3"/>
  <c r="Q1855" i="3"/>
  <c r="P1512" i="3"/>
  <c r="O1512" i="3"/>
  <c r="Q1512" i="3"/>
  <c r="O283" i="3"/>
  <c r="Q283" i="3"/>
  <c r="P283" i="3"/>
  <c r="P1929" i="3"/>
  <c r="O1929" i="3"/>
  <c r="Q1929" i="3"/>
  <c r="Q833" i="3"/>
  <c r="P833" i="3"/>
  <c r="O737" i="3"/>
  <c r="Q737" i="3"/>
  <c r="P737" i="3"/>
  <c r="O361" i="3"/>
  <c r="O422" i="3"/>
  <c r="O3007" i="3"/>
  <c r="P2316" i="3"/>
  <c r="O1410" i="3"/>
  <c r="P178" i="3"/>
  <c r="Q1138" i="3"/>
  <c r="P1095" i="3"/>
  <c r="P2835" i="3"/>
  <c r="P2592" i="3"/>
  <c r="O2104" i="3"/>
  <c r="O542" i="3"/>
  <c r="Q2260" i="3"/>
  <c r="Q1785" i="3"/>
  <c r="Q1223" i="3"/>
  <c r="P365" i="3"/>
  <c r="Q1017" i="3"/>
  <c r="P1212" i="3"/>
  <c r="P2147" i="3"/>
  <c r="O2371" i="3"/>
  <c r="P3032" i="3"/>
  <c r="O1015" i="3"/>
  <c r="O968" i="3"/>
  <c r="O3117" i="3"/>
  <c r="Q119" i="3"/>
  <c r="Q1983" i="3"/>
  <c r="H75" i="9"/>
  <c r="D60" i="9"/>
  <c r="C75" i="9"/>
  <c r="D25" i="9"/>
  <c r="E75" i="9"/>
  <c r="H60" i="9"/>
  <c r="F73" i="9"/>
  <c r="E9" i="9"/>
  <c r="E12" i="9"/>
  <c r="E60" i="9"/>
  <c r="C60" i="9"/>
  <c r="C91" i="9"/>
  <c r="C46" i="9"/>
  <c r="C9" i="8"/>
  <c r="D13" i="8"/>
  <c r="C12" i="8"/>
  <c r="H9" i="8"/>
  <c r="H12" i="8"/>
  <c r="D9" i="8"/>
  <c r="H13" i="8"/>
  <c r="F88" i="8"/>
  <c r="A89" i="8"/>
  <c r="A73" i="8"/>
  <c r="A57" i="8"/>
  <c r="A41" i="8"/>
  <c r="C23" i="8"/>
  <c r="G24" i="8"/>
  <c r="H24" i="8"/>
  <c r="A25" i="8"/>
  <c r="E24" i="8"/>
  <c r="A90" i="8"/>
  <c r="A74" i="8"/>
  <c r="H57" i="8"/>
  <c r="D57" i="8"/>
  <c r="E57" i="8"/>
  <c r="G57" i="8"/>
  <c r="C57" i="8"/>
  <c r="F57" i="8"/>
  <c r="A58" i="8"/>
  <c r="G41" i="8"/>
  <c r="A42" i="8"/>
  <c r="H25" i="8"/>
  <c r="G25" i="8"/>
  <c r="A26" i="8"/>
  <c r="A91" i="8"/>
  <c r="A75" i="8"/>
  <c r="A59" i="8"/>
  <c r="A43" i="8"/>
  <c r="A27" i="8"/>
  <c r="C91" i="8"/>
  <c r="A92" i="8"/>
  <c r="H91" i="8"/>
  <c r="G91" i="8"/>
  <c r="A76" i="8"/>
  <c r="A60" i="8"/>
  <c r="A44" i="8"/>
  <c r="E43" i="8"/>
  <c r="A28" i="8"/>
  <c r="E27" i="8"/>
  <c r="D92" i="8"/>
  <c r="A93" i="8"/>
  <c r="G76" i="8"/>
  <c r="C76" i="8"/>
  <c r="A77" i="8"/>
  <c r="H76" i="8"/>
  <c r="F76" i="8"/>
  <c r="E76" i="8"/>
  <c r="D76" i="8"/>
  <c r="G60" i="8"/>
  <c r="C60" i="8"/>
  <c r="D60" i="8"/>
  <c r="F60" i="8"/>
  <c r="H60" i="8"/>
  <c r="A61" i="8"/>
  <c r="E60" i="8"/>
  <c r="A45" i="8"/>
  <c r="A29" i="8"/>
  <c r="H93" i="8"/>
  <c r="D93" i="8"/>
  <c r="E93" i="8"/>
  <c r="G93" i="8"/>
  <c r="C93" i="8"/>
  <c r="F93" i="8"/>
  <c r="A94" i="8"/>
  <c r="H77" i="8"/>
  <c r="D77" i="8"/>
  <c r="A78" i="8"/>
  <c r="G77" i="8"/>
  <c r="C77" i="8"/>
  <c r="F77" i="8"/>
  <c r="E77" i="8"/>
  <c r="H61" i="8"/>
  <c r="D61" i="8"/>
  <c r="A62" i="8"/>
  <c r="G61" i="8"/>
  <c r="C61" i="8"/>
  <c r="F61" i="8"/>
  <c r="E61" i="8"/>
  <c r="H45" i="8"/>
  <c r="D45" i="8"/>
  <c r="F45" i="8"/>
  <c r="G45" i="8"/>
  <c r="C45" i="8"/>
  <c r="A46" i="8"/>
  <c r="E45" i="8"/>
  <c r="H29" i="8"/>
  <c r="D29" i="8"/>
  <c r="A30" i="8"/>
  <c r="G29" i="8"/>
  <c r="C29" i="8"/>
  <c r="F29" i="8"/>
  <c r="E29" i="8"/>
  <c r="A95" i="8"/>
  <c r="E94" i="8"/>
  <c r="H94" i="8"/>
  <c r="D94" i="8"/>
  <c r="F94" i="8"/>
  <c r="G94" i="8"/>
  <c r="C94" i="8"/>
  <c r="A79" i="8"/>
  <c r="E78" i="8"/>
  <c r="G78" i="8"/>
  <c r="C78" i="8"/>
  <c r="H78" i="8"/>
  <c r="D78" i="8"/>
  <c r="F78" i="8"/>
  <c r="A63" i="8"/>
  <c r="E62" i="8"/>
  <c r="H62" i="8"/>
  <c r="D62" i="8"/>
  <c r="F62" i="8"/>
  <c r="G62" i="8"/>
  <c r="C62" i="8"/>
  <c r="A47" i="8"/>
  <c r="A31" i="8"/>
  <c r="E30" i="8"/>
  <c r="H30" i="8"/>
  <c r="D30" i="8"/>
  <c r="F30" i="8"/>
  <c r="G30" i="8"/>
  <c r="C30" i="8"/>
  <c r="F95" i="8"/>
  <c r="C95" i="8"/>
  <c r="A96" i="8"/>
  <c r="E95" i="8"/>
  <c r="H95" i="8"/>
  <c r="D95" i="8"/>
  <c r="G95" i="8"/>
  <c r="F79" i="8"/>
  <c r="H79" i="8"/>
  <c r="G79" i="8"/>
  <c r="C79" i="8"/>
  <c r="A80" i="8"/>
  <c r="E79" i="8"/>
  <c r="D79" i="8"/>
  <c r="F63" i="8"/>
  <c r="G63" i="8"/>
  <c r="A64" i="8"/>
  <c r="E63" i="8"/>
  <c r="H63" i="8"/>
  <c r="D63" i="8"/>
  <c r="C63" i="8"/>
  <c r="F47" i="8"/>
  <c r="H47" i="8"/>
  <c r="A48" i="8"/>
  <c r="E47" i="8"/>
  <c r="D47" i="8"/>
  <c r="G47" i="8"/>
  <c r="C47" i="8"/>
  <c r="F31" i="8"/>
  <c r="G31" i="8"/>
  <c r="A32" i="8"/>
  <c r="E31" i="8"/>
  <c r="H31" i="8"/>
  <c r="D31" i="8"/>
  <c r="C31" i="8"/>
  <c r="G96" i="8"/>
  <c r="C96" i="8"/>
  <c r="H96" i="8"/>
  <c r="F96" i="8"/>
  <c r="D96" i="8"/>
  <c r="A97" i="8"/>
  <c r="E96" i="8"/>
  <c r="G80" i="8"/>
  <c r="C80" i="8"/>
  <c r="F80" i="8"/>
  <c r="A81" i="8"/>
  <c r="E80" i="8"/>
  <c r="H80" i="8"/>
  <c r="D80" i="8"/>
  <c r="G64" i="8"/>
  <c r="C64" i="8"/>
  <c r="H64" i="8"/>
  <c r="F64" i="8"/>
  <c r="D64" i="8"/>
  <c r="A65" i="8"/>
  <c r="E64" i="8"/>
  <c r="G48" i="8"/>
  <c r="C48" i="8"/>
  <c r="F48" i="8"/>
  <c r="A49" i="8"/>
  <c r="E48" i="8"/>
  <c r="H48" i="8"/>
  <c r="D48" i="8"/>
  <c r="G32" i="8"/>
  <c r="C32" i="8"/>
  <c r="D32" i="8"/>
  <c r="F32" i="8"/>
  <c r="H32" i="8"/>
  <c r="A33" i="8"/>
  <c r="E32" i="8"/>
  <c r="H97" i="8"/>
  <c r="D97" i="8"/>
  <c r="G97" i="8"/>
  <c r="C97" i="8"/>
  <c r="F97" i="8"/>
  <c r="E97" i="8"/>
  <c r="H81" i="8"/>
  <c r="D81" i="8"/>
  <c r="F81" i="8"/>
  <c r="E81" i="8"/>
  <c r="G81" i="8"/>
  <c r="C81" i="8"/>
  <c r="H65" i="8"/>
  <c r="D65" i="8"/>
  <c r="G65" i="8"/>
  <c r="C65" i="8"/>
  <c r="F65" i="8"/>
  <c r="E65" i="8"/>
  <c r="H49" i="8"/>
  <c r="D49" i="8"/>
  <c r="G49" i="8"/>
  <c r="F49" i="8"/>
  <c r="E49" i="8"/>
  <c r="C49" i="8"/>
  <c r="H33" i="8"/>
  <c r="D33" i="8"/>
  <c r="G33" i="8"/>
  <c r="C33" i="8"/>
  <c r="F33" i="8"/>
  <c r="E33" i="8"/>
  <c r="H42" i="8" l="1"/>
  <c r="G50" i="8"/>
  <c r="S3148" i="3"/>
  <c r="S3306" i="3"/>
  <c r="F90" i="8"/>
  <c r="E34" i="8"/>
  <c r="C46" i="8"/>
  <c r="H28" i="8"/>
  <c r="D25" i="8"/>
  <c r="C24" i="8"/>
  <c r="C11" i="8"/>
  <c r="E18" i="8"/>
  <c r="F12" i="8"/>
  <c r="G12" i="8"/>
  <c r="G9" i="9"/>
  <c r="D9" i="9"/>
  <c r="C56" i="9"/>
  <c r="E8" i="8"/>
  <c r="F43" i="8"/>
  <c r="E74" i="8"/>
  <c r="E97" i="9"/>
  <c r="D87" i="9"/>
  <c r="H95" i="9"/>
  <c r="C78" i="9"/>
  <c r="Q3344" i="3"/>
  <c r="P2128" i="3"/>
  <c r="P301" i="3"/>
  <c r="O432" i="3"/>
  <c r="P3267" i="3"/>
  <c r="O2247" i="3"/>
  <c r="O1065" i="3"/>
  <c r="P2651" i="3"/>
  <c r="O2945" i="3"/>
  <c r="Q2268" i="3"/>
  <c r="O1927" i="3"/>
  <c r="P2466" i="3"/>
  <c r="O848" i="3"/>
  <c r="P342" i="3"/>
  <c r="Q3296" i="3"/>
  <c r="Q43" i="3"/>
  <c r="Q975" i="3"/>
  <c r="O353" i="3"/>
  <c r="O212" i="3"/>
  <c r="O1865" i="3"/>
  <c r="P3324" i="3"/>
  <c r="O922" i="3"/>
  <c r="P3349" i="3"/>
  <c r="P2024" i="3"/>
  <c r="S3166" i="3"/>
  <c r="E46" i="8"/>
  <c r="G28" i="8"/>
  <c r="H58" i="8"/>
  <c r="E46" i="9"/>
  <c r="D26" i="8"/>
  <c r="O1516" i="3"/>
  <c r="P976" i="3"/>
  <c r="Q3363" i="3"/>
  <c r="O1914" i="3"/>
  <c r="O2172" i="3"/>
  <c r="O2442" i="3"/>
  <c r="P1319" i="3"/>
  <c r="P485" i="3"/>
  <c r="P2883" i="3"/>
  <c r="Q677" i="3"/>
  <c r="P1739" i="3"/>
  <c r="Q818" i="3"/>
  <c r="P53" i="3"/>
  <c r="O3310" i="3"/>
  <c r="Q989" i="3"/>
  <c r="Q2173" i="3"/>
  <c r="O2443" i="3"/>
  <c r="P2309" i="3"/>
  <c r="O2349" i="3"/>
  <c r="C53" i="9"/>
  <c r="H54" i="9"/>
  <c r="H87" i="9"/>
  <c r="H55" i="9"/>
  <c r="F85" i="9"/>
  <c r="H63" i="9"/>
  <c r="C64" i="9"/>
  <c r="E61" i="9"/>
  <c r="C94" i="9"/>
  <c r="D62" i="9"/>
  <c r="I64" i="9"/>
  <c r="F77" i="9"/>
  <c r="F97" i="9"/>
  <c r="H97" i="9"/>
  <c r="I13" i="9"/>
  <c r="S3091" i="3"/>
  <c r="S3171" i="3"/>
  <c r="S3267" i="3"/>
  <c r="S3285" i="3"/>
  <c r="D91" i="8"/>
  <c r="F91" i="8"/>
  <c r="C25" i="8"/>
  <c r="E13" i="8"/>
  <c r="F13" i="8"/>
  <c r="H25" i="9"/>
  <c r="D12" i="9"/>
  <c r="F25" i="9"/>
  <c r="G95" i="9"/>
  <c r="P37" i="3"/>
  <c r="O2096" i="3"/>
  <c r="Q1886" i="3"/>
  <c r="P820" i="3"/>
  <c r="Q566" i="3"/>
  <c r="P3335" i="3"/>
  <c r="O2136" i="3"/>
  <c r="O1503" i="3"/>
  <c r="Q692" i="3"/>
  <c r="O1624" i="3"/>
  <c r="O3297" i="3"/>
  <c r="Q178" i="3"/>
  <c r="O2891" i="3"/>
  <c r="Q2169" i="3"/>
  <c r="P2322" i="3"/>
  <c r="Q2859" i="3"/>
  <c r="P2693" i="3"/>
  <c r="O3028" i="3"/>
  <c r="Q2953" i="3"/>
  <c r="Q945" i="3"/>
  <c r="Q1154" i="3"/>
  <c r="Q2396" i="3"/>
  <c r="O3163" i="3"/>
  <c r="Q1946" i="3"/>
  <c r="P3316" i="3"/>
  <c r="Q2095" i="3"/>
  <c r="P175" i="3"/>
  <c r="Q1103" i="3"/>
  <c r="P1369" i="3"/>
  <c r="Q321" i="3"/>
  <c r="P2006" i="3"/>
  <c r="P1334" i="3"/>
  <c r="S3301" i="3"/>
  <c r="D75" i="9"/>
  <c r="H44" i="9"/>
  <c r="C44" i="9"/>
  <c r="G44" i="9"/>
  <c r="D46" i="8"/>
  <c r="D44" i="8"/>
  <c r="C27" i="8"/>
  <c r="C75" i="8"/>
  <c r="G46" i="9"/>
  <c r="E28" i="9"/>
  <c r="E44" i="9"/>
  <c r="G75" i="8"/>
  <c r="C41" i="8"/>
  <c r="F92" i="8"/>
  <c r="C92" i="9"/>
  <c r="F28" i="8"/>
  <c r="F44" i="8"/>
  <c r="G75" i="9"/>
  <c r="H44" i="8"/>
  <c r="C44" i="8"/>
  <c r="E92" i="8"/>
  <c r="G27" i="8"/>
  <c r="G72" i="8"/>
  <c r="F56" i="9"/>
  <c r="D27" i="9"/>
  <c r="D44" i="9"/>
  <c r="G90" i="9"/>
  <c r="C9" i="9"/>
  <c r="E9" i="8"/>
  <c r="G9" i="8"/>
  <c r="C66" i="9"/>
  <c r="E13" i="9"/>
  <c r="G13" i="9"/>
  <c r="G13" i="8"/>
  <c r="C13" i="8"/>
  <c r="G27" i="9"/>
  <c r="E91" i="9"/>
  <c r="D91" i="9"/>
  <c r="E27" i="9"/>
  <c r="H46" i="8"/>
  <c r="E28" i="8"/>
  <c r="D28" i="8"/>
  <c r="D27" i="8"/>
  <c r="D74" i="8"/>
  <c r="H89" i="8"/>
  <c r="F46" i="8"/>
  <c r="G46" i="8"/>
  <c r="C28" i="8"/>
  <c r="E44" i="8"/>
  <c r="G44" i="8"/>
  <c r="H27" i="8"/>
  <c r="F27" i="8"/>
  <c r="E59" i="8"/>
  <c r="D75" i="8"/>
  <c r="F25" i="8"/>
  <c r="D24" i="8"/>
  <c r="F24" i="8"/>
  <c r="C8" i="8"/>
  <c r="E12" i="8"/>
  <c r="D13" i="9"/>
  <c r="H28" i="9"/>
  <c r="C28" i="9"/>
  <c r="C12" i="9"/>
  <c r="H13" i="9"/>
  <c r="F44" i="9"/>
  <c r="F75" i="9"/>
  <c r="F91" i="9"/>
  <c r="E96" i="9"/>
  <c r="I95" i="9"/>
  <c r="G96" i="9"/>
  <c r="G71" i="9"/>
  <c r="E80" i="9"/>
  <c r="G78" i="9"/>
  <c r="D79" i="9"/>
  <c r="I9" i="9"/>
  <c r="O198" i="3"/>
  <c r="O37" i="3"/>
  <c r="P1149" i="3"/>
  <c r="O820" i="3"/>
  <c r="O86" i="3"/>
  <c r="Q1503" i="3"/>
  <c r="P1624" i="3"/>
  <c r="P2169" i="3"/>
  <c r="P2247" i="3"/>
  <c r="P2859" i="3"/>
  <c r="Q2578" i="3"/>
  <c r="P126" i="3"/>
  <c r="Q1883" i="3"/>
  <c r="P1557" i="3"/>
  <c r="Q254" i="3"/>
  <c r="Q3316" i="3"/>
  <c r="P43" i="3"/>
  <c r="O409" i="3"/>
  <c r="P212" i="3"/>
  <c r="Q2413" i="3"/>
  <c r="O2275" i="3"/>
  <c r="P2653" i="3"/>
  <c r="Q2653" i="3"/>
  <c r="P2486" i="3"/>
  <c r="O2486" i="3"/>
  <c r="P2218" i="3"/>
  <c r="Q2218" i="3"/>
  <c r="O267" i="3"/>
  <c r="Q267" i="3"/>
  <c r="O745" i="3"/>
  <c r="Q745" i="3"/>
  <c r="P1750" i="3"/>
  <c r="Q1750" i="3"/>
  <c r="O2515" i="3"/>
  <c r="P2515" i="3"/>
  <c r="O3237" i="3"/>
  <c r="P3237" i="3"/>
  <c r="Q280" i="3"/>
  <c r="O280" i="3"/>
  <c r="Q2879" i="3"/>
  <c r="O2879" i="3"/>
  <c r="P777" i="3"/>
  <c r="O777" i="3"/>
  <c r="O396" i="3"/>
  <c r="Q396" i="3"/>
  <c r="Q1213" i="3"/>
  <c r="O1213" i="3"/>
  <c r="O1087" i="3"/>
  <c r="P1087" i="3"/>
  <c r="Q291" i="3"/>
  <c r="O291" i="3"/>
  <c r="Q3284" i="3"/>
  <c r="P3284" i="3"/>
  <c r="O1365" i="3"/>
  <c r="P1365" i="3"/>
  <c r="O3319" i="3"/>
  <c r="Q3319" i="3"/>
  <c r="P70" i="3"/>
  <c r="Q70" i="3"/>
  <c r="O851" i="3"/>
  <c r="Q851" i="3"/>
  <c r="P713" i="3"/>
  <c r="O713" i="3"/>
  <c r="H46" i="9"/>
  <c r="F58" i="9"/>
  <c r="D28" i="9"/>
  <c r="C54" i="9"/>
  <c r="H64" i="9"/>
  <c r="I93" i="9"/>
  <c r="D96" i="9"/>
  <c r="D81" i="9"/>
  <c r="G86" i="9"/>
  <c r="I92" i="9"/>
  <c r="D95" i="9"/>
  <c r="C97" i="9"/>
  <c r="D76" i="9"/>
  <c r="I72" i="9"/>
  <c r="I69" i="9"/>
  <c r="O1598" i="3"/>
  <c r="Q420" i="3"/>
  <c r="O1892" i="3"/>
  <c r="O2078" i="3"/>
  <c r="P692" i="3"/>
  <c r="P625" i="3"/>
  <c r="O607" i="3"/>
  <c r="P984" i="3"/>
  <c r="P2488" i="3"/>
  <c r="O945" i="3"/>
  <c r="P1154" i="3"/>
  <c r="O2448" i="3"/>
  <c r="P3163" i="3"/>
  <c r="P3130" i="3"/>
  <c r="P3078" i="3"/>
  <c r="P1638" i="3"/>
  <c r="O1946" i="3"/>
  <c r="O2018" i="3"/>
  <c r="Q1087" i="3"/>
  <c r="P3247" i="3"/>
  <c r="O3362" i="3"/>
  <c r="O177" i="3"/>
  <c r="Q3349" i="3"/>
  <c r="O1130" i="3"/>
  <c r="Q1130" i="3"/>
  <c r="P1001" i="3"/>
  <c r="O1001" i="3"/>
  <c r="O1289" i="3"/>
  <c r="P1289" i="3"/>
  <c r="O2098" i="3"/>
  <c r="Q2098" i="3"/>
  <c r="O1965" i="3"/>
  <c r="P1965" i="3"/>
  <c r="Q2813" i="3"/>
  <c r="O2813" i="3"/>
  <c r="O2072" i="3"/>
  <c r="Q2072" i="3"/>
  <c r="Q2050" i="3"/>
  <c r="P2050" i="3"/>
  <c r="P316" i="3"/>
  <c r="P327" i="3"/>
  <c r="Q1433" i="3"/>
  <c r="O3352" i="3"/>
  <c r="Q507" i="3"/>
  <c r="Q544" i="3"/>
  <c r="E69" i="9"/>
  <c r="G70" i="9"/>
  <c r="H71" i="9"/>
  <c r="D71" i="9"/>
  <c r="E74" i="9"/>
  <c r="E66" i="9"/>
  <c r="D42" i="9"/>
  <c r="E11" i="8"/>
  <c r="D90" i="9"/>
  <c r="F18" i="8"/>
  <c r="G24" i="9"/>
  <c r="C24" i="9"/>
  <c r="G25" i="9"/>
  <c r="E25" i="9"/>
  <c r="F27" i="9"/>
  <c r="D12" i="8"/>
  <c r="F60" i="9"/>
  <c r="C25" i="9"/>
  <c r="D24" i="9"/>
  <c r="F9" i="9"/>
  <c r="H91" i="9"/>
  <c r="H9" i="9"/>
  <c r="F28" i="9"/>
  <c r="C71" i="9"/>
  <c r="P290" i="3"/>
  <c r="Q976" i="3"/>
  <c r="P114" i="3"/>
  <c r="Q1914" i="3"/>
  <c r="O566" i="3"/>
  <c r="O3344" i="3"/>
  <c r="P2172" i="3"/>
  <c r="Q2128" i="3"/>
  <c r="O2278" i="3"/>
  <c r="Q301" i="3"/>
  <c r="P2136" i="3"/>
  <c r="Q2789" i="3"/>
  <c r="O1880" i="3"/>
  <c r="P432" i="3"/>
  <c r="Q2290" i="3"/>
  <c r="Q2099" i="3"/>
  <c r="O2877" i="3"/>
  <c r="Q3267" i="3"/>
  <c r="P3258" i="3"/>
  <c r="P28" i="3"/>
  <c r="Q2883" i="3"/>
  <c r="Q2322" i="3"/>
  <c r="P2193" i="3"/>
  <c r="O2693" i="3"/>
  <c r="P2463" i="3"/>
  <c r="O2953" i="3"/>
  <c r="P2450" i="3"/>
  <c r="O3124" i="3"/>
  <c r="P1927" i="3"/>
  <c r="Q1978" i="3"/>
  <c r="P123" i="3"/>
  <c r="O769" i="3"/>
  <c r="P199" i="3"/>
  <c r="P2129" i="3"/>
  <c r="O818" i="3"/>
  <c r="Q453" i="3"/>
  <c r="Q522" i="3"/>
  <c r="Q2466" i="3"/>
  <c r="Q53" i="3"/>
  <c r="Q342" i="3"/>
  <c r="P3310" i="3"/>
  <c r="O2115" i="3"/>
  <c r="O2855" i="3"/>
  <c r="O2752" i="3"/>
  <c r="Q2633" i="3"/>
  <c r="Q3177" i="3"/>
  <c r="Q2127" i="3"/>
  <c r="P341" i="3"/>
  <c r="Q1369" i="3"/>
  <c r="O1513" i="3"/>
  <c r="P321" i="3"/>
  <c r="Q2443" i="3"/>
  <c r="O78" i="3"/>
  <c r="Q1865" i="3"/>
  <c r="Q3324" i="3"/>
  <c r="Q2309" i="3"/>
  <c r="Q2006" i="3"/>
  <c r="P922" i="3"/>
  <c r="P2349" i="3"/>
  <c r="Q1731" i="3"/>
  <c r="O46" i="3"/>
  <c r="P2082" i="3"/>
  <c r="Q2024" i="3"/>
  <c r="Q1334" i="3"/>
  <c r="F46" i="9"/>
  <c r="Q1516" i="3"/>
  <c r="O3368" i="3"/>
  <c r="O3363" i="3"/>
  <c r="Q3335" i="3"/>
  <c r="P2442" i="3"/>
  <c r="O2789" i="3"/>
  <c r="Q2444" i="3"/>
  <c r="Q1319" i="3"/>
  <c r="Q485" i="3"/>
  <c r="P2877" i="3"/>
  <c r="O3258" i="3"/>
  <c r="P2891" i="3"/>
  <c r="Q28" i="3"/>
  <c r="Q1218" i="3"/>
  <c r="Q2193" i="3"/>
  <c r="Q2463" i="3"/>
  <c r="Q2450" i="3"/>
  <c r="O2396" i="3"/>
  <c r="P3124" i="3"/>
  <c r="Q3103" i="3"/>
  <c r="P769" i="3"/>
  <c r="Q2129" i="3"/>
  <c r="O610" i="3"/>
  <c r="P149" i="3"/>
  <c r="P2430" i="3"/>
  <c r="P2097" i="3"/>
  <c r="P848" i="3"/>
  <c r="O2095" i="3"/>
  <c r="P2115" i="3"/>
  <c r="P2855" i="3"/>
  <c r="P1039" i="3"/>
  <c r="Q2752" i="3"/>
  <c r="O2633" i="3"/>
  <c r="O3177" i="3"/>
  <c r="P2127" i="3"/>
  <c r="Q899" i="3"/>
  <c r="Q1513" i="3"/>
  <c r="Q78" i="3"/>
  <c r="O2126" i="3"/>
  <c r="P46" i="3"/>
  <c r="P2197" i="3"/>
  <c r="P3265" i="3"/>
  <c r="S3163" i="3"/>
  <c r="S3201" i="3"/>
  <c r="S3205" i="3"/>
  <c r="S3215" i="3"/>
  <c r="C50" i="8"/>
  <c r="C74" i="8"/>
  <c r="C72" i="8"/>
  <c r="D58" i="8"/>
  <c r="F59" i="9"/>
  <c r="C26" i="9"/>
  <c r="D88" i="8"/>
  <c r="D10" i="8"/>
  <c r="F40" i="9"/>
  <c r="F43" i="9"/>
  <c r="P1886" i="3"/>
  <c r="O1952" i="3"/>
  <c r="O1218" i="3"/>
  <c r="P2590" i="3"/>
  <c r="P677" i="3"/>
  <c r="Q1739" i="3"/>
  <c r="Q1277" i="3"/>
  <c r="P610" i="3"/>
  <c r="O149" i="3"/>
  <c r="P989" i="3"/>
  <c r="P975" i="3"/>
  <c r="P899" i="3"/>
  <c r="Q56" i="3"/>
  <c r="P2126" i="3"/>
  <c r="O812" i="3"/>
  <c r="C70" i="9"/>
  <c r="H79" i="9"/>
  <c r="C15" i="9"/>
  <c r="S3131" i="3"/>
  <c r="S3168" i="3"/>
  <c r="S3202" i="3"/>
  <c r="S3218" i="3"/>
  <c r="S3272" i="3"/>
  <c r="C92" i="8"/>
  <c r="G59" i="8"/>
  <c r="E75" i="8"/>
  <c r="H75" i="8"/>
  <c r="H26" i="8"/>
  <c r="F42" i="8"/>
  <c r="C42" i="8"/>
  <c r="G58" i="8"/>
  <c r="E58" i="8"/>
  <c r="H74" i="8"/>
  <c r="D90" i="8"/>
  <c r="D41" i="8"/>
  <c r="D73" i="8"/>
  <c r="F89" i="8"/>
  <c r="D40" i="8"/>
  <c r="C40" i="8"/>
  <c r="F56" i="8"/>
  <c r="F72" i="8"/>
  <c r="E88" i="8"/>
  <c r="H88" i="8"/>
  <c r="F8" i="8"/>
  <c r="G11" i="8"/>
  <c r="G8" i="8"/>
  <c r="C82" i="8"/>
  <c r="G42" i="9"/>
  <c r="H98" i="9"/>
  <c r="C43" i="9"/>
  <c r="E10" i="9"/>
  <c r="C82" i="9"/>
  <c r="D10" i="9"/>
  <c r="H90" i="9"/>
  <c r="F34" i="12"/>
  <c r="H92" i="8"/>
  <c r="G92" i="8"/>
  <c r="C43" i="8"/>
  <c r="D43" i="8"/>
  <c r="D59" i="8"/>
  <c r="C59" i="8"/>
  <c r="F75" i="8"/>
  <c r="C26" i="8"/>
  <c r="F26" i="8"/>
  <c r="G42" i="8"/>
  <c r="E42" i="8"/>
  <c r="F58" i="8"/>
  <c r="F74" i="8"/>
  <c r="C90" i="8"/>
  <c r="H90" i="8"/>
  <c r="F41" i="8"/>
  <c r="H41" i="8"/>
  <c r="C73" i="8"/>
  <c r="H73" i="8"/>
  <c r="C89" i="8"/>
  <c r="H40" i="8"/>
  <c r="H56" i="8"/>
  <c r="C56" i="8"/>
  <c r="H72" i="8"/>
  <c r="G88" i="8"/>
  <c r="D11" i="8"/>
  <c r="C98" i="8"/>
  <c r="D8" i="8"/>
  <c r="G82" i="8"/>
  <c r="E66" i="8"/>
  <c r="D18" i="9"/>
  <c r="F34" i="9"/>
  <c r="H58" i="9"/>
  <c r="H8" i="9"/>
  <c r="C90" i="9"/>
  <c r="C73" i="9"/>
  <c r="C8" i="9"/>
  <c r="D72" i="9"/>
  <c r="G43" i="8"/>
  <c r="H43" i="8"/>
  <c r="H59" i="8"/>
  <c r="F59" i="8"/>
  <c r="G26" i="8"/>
  <c r="E26" i="8"/>
  <c r="D42" i="8"/>
  <c r="G74" i="8"/>
  <c r="G90" i="8"/>
  <c r="E90" i="8"/>
  <c r="G73" i="8"/>
  <c r="E89" i="8"/>
  <c r="F40" i="8"/>
  <c r="E56" i="8"/>
  <c r="G56" i="8"/>
  <c r="D34" i="8"/>
  <c r="C66" i="8"/>
  <c r="D74" i="9"/>
  <c r="F82" i="9"/>
  <c r="G82" i="9"/>
  <c r="C74" i="9"/>
  <c r="H82" i="9"/>
  <c r="F74" i="9"/>
  <c r="E82" i="9"/>
  <c r="G74" i="9"/>
  <c r="H56" i="9"/>
  <c r="G56" i="9"/>
  <c r="D66" i="9"/>
  <c r="G66" i="9"/>
  <c r="D66" i="8"/>
  <c r="G66" i="8"/>
  <c r="F66" i="8"/>
  <c r="D56" i="8"/>
  <c r="D56" i="9"/>
  <c r="E56" i="9"/>
  <c r="H42" i="9"/>
  <c r="C50" i="9"/>
  <c r="D50" i="9"/>
  <c r="F42" i="9"/>
  <c r="E42" i="9"/>
  <c r="H50" i="9"/>
  <c r="C42" i="9"/>
  <c r="E50" i="9"/>
  <c r="F50" i="9"/>
  <c r="G73" i="9"/>
  <c r="H73" i="9"/>
  <c r="F73" i="8"/>
  <c r="E73" i="8"/>
  <c r="E73" i="9"/>
  <c r="F82" i="8"/>
  <c r="D82" i="8"/>
  <c r="E82" i="8"/>
  <c r="G11" i="9"/>
  <c r="D11" i="9"/>
  <c r="E11" i="9"/>
  <c r="F11" i="8"/>
  <c r="H11" i="9"/>
  <c r="F11" i="9"/>
  <c r="D41" i="9"/>
  <c r="E41" i="9"/>
  <c r="G41" i="9"/>
  <c r="H41" i="9"/>
  <c r="F41" i="9"/>
  <c r="E90" i="9"/>
  <c r="F90" i="9"/>
  <c r="E89" i="9"/>
  <c r="D89" i="9"/>
  <c r="D89" i="8"/>
  <c r="C89" i="9"/>
  <c r="F89" i="9"/>
  <c r="G89" i="9"/>
  <c r="G8" i="9"/>
  <c r="G18" i="9"/>
  <c r="F8" i="9"/>
  <c r="G18" i="8"/>
  <c r="D18" i="8"/>
  <c r="C18" i="8"/>
  <c r="B50" i="12"/>
  <c r="E8" i="9"/>
  <c r="C18" i="9"/>
  <c r="H8" i="8"/>
  <c r="D50" i="8"/>
  <c r="F50" i="8"/>
  <c r="E50" i="8"/>
  <c r="F72" i="9"/>
  <c r="H72" i="9"/>
  <c r="E72" i="8"/>
  <c r="D72" i="8"/>
  <c r="C72" i="9"/>
  <c r="G72" i="9"/>
  <c r="G58" i="9"/>
  <c r="E58" i="9"/>
  <c r="D58" i="9"/>
  <c r="C59" i="9"/>
  <c r="H59" i="9"/>
  <c r="D59" i="9"/>
  <c r="E59" i="9"/>
  <c r="E26" i="9"/>
  <c r="G34" i="9"/>
  <c r="D34" i="9"/>
  <c r="H34" i="9"/>
  <c r="F26" i="9"/>
  <c r="G26" i="9"/>
  <c r="C34" i="9"/>
  <c r="F34" i="8"/>
  <c r="G34" i="8"/>
  <c r="G33" i="12"/>
  <c r="E34" i="9"/>
  <c r="D26" i="9"/>
  <c r="H26" i="9"/>
  <c r="C34" i="8"/>
  <c r="F98" i="9"/>
  <c r="D88" i="9"/>
  <c r="H88" i="9"/>
  <c r="F98" i="8"/>
  <c r="F88" i="9"/>
  <c r="C88" i="9"/>
  <c r="G88" i="9"/>
  <c r="D98" i="9"/>
  <c r="C98" i="9"/>
  <c r="C88" i="8"/>
  <c r="G98" i="9"/>
  <c r="E88" i="9"/>
  <c r="E98" i="9"/>
  <c r="G98" i="8"/>
  <c r="D98" i="8"/>
  <c r="E98" i="8"/>
  <c r="G10" i="8"/>
  <c r="F10" i="8"/>
  <c r="H10" i="8"/>
  <c r="F10" i="9"/>
  <c r="G10" i="9"/>
  <c r="C10" i="9"/>
  <c r="H10" i="9"/>
  <c r="C10" i="8"/>
  <c r="E10" i="8"/>
  <c r="D40" i="9"/>
  <c r="G40" i="9"/>
  <c r="G40" i="8"/>
  <c r="E40" i="8"/>
  <c r="H40" i="9"/>
  <c r="E40" i="9"/>
  <c r="C40" i="9"/>
  <c r="F92" i="9"/>
  <c r="E92" i="9"/>
  <c r="D92" i="9"/>
  <c r="H92" i="9"/>
  <c r="G92" i="9"/>
  <c r="E43" i="9"/>
  <c r="D43" i="9"/>
  <c r="G43" i="9"/>
  <c r="C58" i="9"/>
  <c r="R51" i="12"/>
  <c r="Q3377" i="3"/>
  <c r="O3103" i="3"/>
  <c r="P831" i="3"/>
  <c r="Q3347" i="3"/>
  <c r="Q2031" i="3"/>
  <c r="O3313" i="3"/>
  <c r="Q493" i="3"/>
  <c r="O2701" i="3"/>
  <c r="O2742" i="3"/>
  <c r="P1755" i="3"/>
  <c r="P296" i="3"/>
  <c r="O805" i="3"/>
  <c r="O2245" i="3"/>
  <c r="P2419" i="3"/>
  <c r="Q158" i="3"/>
  <c r="Q1902" i="3"/>
  <c r="O3269" i="3"/>
  <c r="O142" i="3"/>
  <c r="P2813" i="3"/>
  <c r="Q1033" i="3"/>
  <c r="Q2016" i="3"/>
  <c r="F24" i="9"/>
  <c r="G12" i="9"/>
  <c r="H24" i="9"/>
  <c r="H66" i="9"/>
  <c r="F12" i="9"/>
  <c r="H27" i="9"/>
  <c r="F13" i="9"/>
  <c r="O3377" i="3"/>
  <c r="Q831" i="3"/>
  <c r="O3347" i="3"/>
  <c r="O2020" i="3"/>
  <c r="O2262" i="3"/>
  <c r="P3313" i="3"/>
  <c r="O1897" i="3"/>
  <c r="Q1001" i="3"/>
  <c r="Q2890" i="3"/>
  <c r="O2686" i="3"/>
  <c r="Q2701" i="3"/>
  <c r="P2742" i="3"/>
  <c r="Q1755" i="3"/>
  <c r="O1995" i="3"/>
  <c r="Q2022" i="3"/>
  <c r="Q2245" i="3"/>
  <c r="Q2419" i="3"/>
  <c r="P2098" i="3"/>
  <c r="O1902" i="3"/>
  <c r="O953" i="3"/>
  <c r="O3296" i="3"/>
  <c r="P3269" i="3"/>
  <c r="O1018" i="3"/>
  <c r="P544" i="3"/>
  <c r="O1996" i="3"/>
  <c r="P142" i="3"/>
  <c r="O802" i="3"/>
  <c r="O2050" i="3"/>
  <c r="Q3074" i="3"/>
  <c r="P3074" i="3"/>
  <c r="O3074" i="3"/>
  <c r="P3056" i="3"/>
  <c r="O3056" i="3"/>
  <c r="P2969" i="3"/>
  <c r="O2969" i="3"/>
  <c r="Q2170" i="3"/>
  <c r="O2170" i="3"/>
  <c r="P2253" i="3"/>
  <c r="Q2253" i="3"/>
  <c r="O2253" i="3"/>
  <c r="Q2497" i="3"/>
  <c r="P2497" i="3"/>
  <c r="O2497" i="3"/>
  <c r="O208" i="3"/>
  <c r="Q208" i="3"/>
  <c r="O865" i="3"/>
  <c r="P865" i="3"/>
  <c r="P106" i="3"/>
  <c r="Q106" i="3"/>
  <c r="Q3171" i="3"/>
  <c r="P3171" i="3"/>
  <c r="Q2900" i="3"/>
  <c r="O2900" i="3"/>
  <c r="P1480" i="3"/>
  <c r="O1480" i="3"/>
  <c r="P2823" i="3"/>
  <c r="O2823" i="3"/>
  <c r="P1057" i="3"/>
  <c r="O1057" i="3"/>
  <c r="Q1057" i="3"/>
  <c r="P2826" i="3"/>
  <c r="Q2826" i="3"/>
  <c r="O1699" i="3"/>
  <c r="Q1699" i="3"/>
  <c r="O3242" i="3"/>
  <c r="P3242" i="3"/>
  <c r="O2333" i="3"/>
  <c r="P2333" i="3"/>
  <c r="P1102" i="3"/>
  <c r="O1102" i="3"/>
  <c r="P1232" i="3"/>
  <c r="O1232" i="3"/>
  <c r="O1095" i="3"/>
  <c r="Q1095" i="3"/>
  <c r="O2011" i="3"/>
  <c r="Q2011" i="3"/>
  <c r="O1675" i="3"/>
  <c r="P1675" i="3"/>
  <c r="O1044" i="3"/>
  <c r="P1044" i="3"/>
  <c r="O1984" i="3"/>
  <c r="Q1984" i="3"/>
  <c r="O2083" i="3"/>
  <c r="Q2083" i="3"/>
  <c r="Q2089" i="3"/>
  <c r="P2089" i="3"/>
  <c r="Q3342" i="3"/>
  <c r="P3342" i="3"/>
  <c r="P2074" i="3"/>
  <c r="O2074" i="3"/>
  <c r="P1404" i="3"/>
  <c r="Q1404" i="3"/>
  <c r="O2427" i="3"/>
  <c r="Q2427" i="3"/>
  <c r="Q405" i="3"/>
  <c r="O405" i="3"/>
  <c r="O1966" i="3"/>
  <c r="Q1966" i="3"/>
  <c r="P3329" i="3"/>
  <c r="O3329" i="3"/>
  <c r="Q2208" i="3"/>
  <c r="O2208" i="3"/>
  <c r="P265" i="3"/>
  <c r="Q265" i="3"/>
  <c r="P2044" i="3"/>
  <c r="Q2044" i="3"/>
  <c r="O1208" i="3"/>
  <c r="Q1208" i="3"/>
  <c r="Q75" i="3"/>
  <c r="P75" i="3"/>
  <c r="Q1953" i="3"/>
  <c r="P1953" i="3"/>
  <c r="Q1647" i="3"/>
  <c r="P1647" i="3"/>
  <c r="Q1862" i="3"/>
  <c r="P1862" i="3"/>
  <c r="P2456" i="3"/>
  <c r="Q2456" i="3"/>
  <c r="P708" i="3"/>
  <c r="O708" i="3"/>
  <c r="P425" i="3"/>
  <c r="O425" i="3"/>
  <c r="P1024" i="3"/>
  <c r="O1024" i="3"/>
  <c r="Q1071" i="3"/>
  <c r="P1071" i="3"/>
  <c r="O795" i="3"/>
  <c r="Q795" i="3"/>
  <c r="O1137" i="3"/>
  <c r="Q1137" i="3"/>
  <c r="Q1678" i="3"/>
  <c r="O1678" i="3"/>
  <c r="P200" i="3"/>
  <c r="O200" i="3"/>
  <c r="O2201" i="3"/>
  <c r="Q2201" i="3"/>
  <c r="O762" i="3"/>
  <c r="P762" i="3"/>
  <c r="O352" i="3"/>
  <c r="P352" i="3"/>
  <c r="Q1117" i="3"/>
  <c r="O1117" i="3"/>
  <c r="Q498" i="3"/>
  <c r="P498" i="3"/>
  <c r="O498" i="3"/>
  <c r="P44" i="3"/>
  <c r="O44" i="3"/>
  <c r="P1203" i="3"/>
  <c r="Q1203" i="3"/>
  <c r="H6" i="9"/>
  <c r="O844" i="3"/>
  <c r="O186" i="3"/>
  <c r="O290" i="3"/>
  <c r="O1607" i="3"/>
  <c r="D6" i="9"/>
  <c r="F7" i="9"/>
  <c r="S3084" i="3"/>
  <c r="O1277" i="3"/>
  <c r="P186" i="3"/>
  <c r="O263" i="3"/>
  <c r="S3049" i="3"/>
  <c r="S3069" i="3"/>
  <c r="S3096" i="3"/>
  <c r="S3103" i="3"/>
  <c r="S3118" i="3"/>
  <c r="S3160" i="3"/>
  <c r="S3187" i="3"/>
  <c r="S3237" i="3"/>
  <c r="S3323" i="3"/>
  <c r="S3047" i="3"/>
  <c r="S3052" i="3"/>
  <c r="S3073" i="3"/>
  <c r="S3137" i="3"/>
  <c r="S3139" i="3"/>
  <c r="S3153" i="3"/>
  <c r="S3188" i="3"/>
  <c r="S3249" i="3"/>
  <c r="G32" i="12"/>
  <c r="C51" i="12"/>
  <c r="S51" i="12"/>
  <c r="D51" i="12"/>
  <c r="G34" i="12"/>
  <c r="O3078" i="3"/>
  <c r="C11" i="9"/>
  <c r="H18" i="9"/>
  <c r="F66" i="9"/>
  <c r="H74" i="9"/>
  <c r="E18" i="9"/>
  <c r="H43" i="9"/>
  <c r="H89" i="9"/>
  <c r="G50" i="9"/>
  <c r="C41" i="9"/>
  <c r="E32" i="12"/>
  <c r="F5" i="9"/>
  <c r="S3247" i="3"/>
  <c r="F18" i="9"/>
  <c r="D82" i="9"/>
  <c r="E33" i="12"/>
  <c r="F32" i="12"/>
  <c r="Q777" i="3"/>
  <c r="S3278" i="3"/>
  <c r="S3328" i="3"/>
  <c r="E34" i="12"/>
  <c r="Q51" i="12"/>
  <c r="O1425" i="3"/>
  <c r="P829" i="3"/>
  <c r="Q835" i="3"/>
  <c r="P2458" i="3"/>
  <c r="P511" i="3"/>
  <c r="O476" i="3"/>
  <c r="Q424" i="3"/>
  <c r="P3297" i="3"/>
  <c r="P2890" i="3"/>
  <c r="P396" i="3"/>
  <c r="P851" i="3"/>
  <c r="O1557" i="3"/>
  <c r="O254" i="3"/>
  <c r="P3319" i="3"/>
  <c r="O2265" i="3"/>
  <c r="P1987" i="3"/>
  <c r="O19" i="3"/>
  <c r="P19" i="3"/>
  <c r="O2572" i="3"/>
  <c r="P2572" i="3"/>
  <c r="P505" i="3"/>
  <c r="O505" i="3"/>
  <c r="P941" i="3"/>
  <c r="O941" i="3"/>
  <c r="O2160" i="3"/>
  <c r="P2160" i="3"/>
  <c r="P1720" i="3"/>
  <c r="Q1720" i="3"/>
  <c r="O1899" i="3"/>
  <c r="Q1899" i="3"/>
  <c r="Q1730" i="3"/>
  <c r="O1730" i="3"/>
  <c r="O1957" i="3"/>
  <c r="Q1957" i="3"/>
  <c r="O2026" i="3"/>
  <c r="Q2026" i="3"/>
  <c r="P850" i="3"/>
  <c r="O850" i="3"/>
  <c r="P1405" i="3"/>
  <c r="O1405" i="3"/>
  <c r="Q3332" i="3"/>
  <c r="O3332" i="3"/>
  <c r="Q519" i="3"/>
  <c r="P519" i="3"/>
  <c r="O2307" i="3"/>
  <c r="Q2307" i="3"/>
  <c r="P3322" i="3"/>
  <c r="O3322" i="3"/>
  <c r="P3323" i="3"/>
  <c r="O3323" i="3"/>
  <c r="O735" i="3"/>
  <c r="Q735" i="3"/>
  <c r="P735" i="3"/>
  <c r="O2184" i="3"/>
  <c r="Q2184" i="3"/>
  <c r="P2184" i="3"/>
  <c r="O2131" i="3"/>
  <c r="Q2131" i="3"/>
  <c r="P2131" i="3"/>
  <c r="P41" i="3"/>
  <c r="Q41" i="3"/>
  <c r="Q242" i="3"/>
  <c r="P242" i="3"/>
  <c r="Q529" i="3"/>
  <c r="P529" i="3"/>
  <c r="Q2061" i="3"/>
  <c r="O2061" i="3"/>
  <c r="P2061" i="3"/>
  <c r="Q829" i="3"/>
  <c r="Q3336" i="3"/>
  <c r="P2025" i="3"/>
  <c r="Q3323" i="3"/>
  <c r="Q2237" i="3"/>
  <c r="Q3322" i="3"/>
  <c r="O1419" i="3"/>
  <c r="Q2572" i="3"/>
  <c r="Q1942" i="3"/>
  <c r="P2307" i="3"/>
  <c r="O451" i="3"/>
  <c r="O292" i="3"/>
  <c r="Q850" i="3"/>
  <c r="Q1603" i="3"/>
  <c r="O1230" i="3"/>
  <c r="O1368" i="3"/>
  <c r="O242" i="3"/>
  <c r="O41" i="3"/>
  <c r="Q3062" i="3"/>
  <c r="O3062" i="3"/>
  <c r="Q2010" i="3"/>
  <c r="P2010" i="3"/>
  <c r="O1963" i="3"/>
  <c r="P1963" i="3"/>
  <c r="Q1963" i="3"/>
  <c r="P219" i="3"/>
  <c r="O219" i="3"/>
  <c r="Q219" i="3"/>
  <c r="Q381" i="3"/>
  <c r="P381" i="3"/>
  <c r="O2669" i="3"/>
  <c r="P2669" i="3"/>
  <c r="Q2425" i="3"/>
  <c r="P2425" i="3"/>
  <c r="O964" i="3"/>
  <c r="Q964" i="3"/>
  <c r="P2854" i="3"/>
  <c r="Q2854" i="3"/>
  <c r="Q2824" i="3"/>
  <c r="P2824" i="3"/>
  <c r="O2824" i="3"/>
  <c r="Q2852" i="3"/>
  <c r="P2852" i="3"/>
  <c r="Q2642" i="3"/>
  <c r="P2642" i="3"/>
  <c r="P1016" i="3"/>
  <c r="Q1016" i="3"/>
  <c r="P1214" i="3"/>
  <c r="Q1214" i="3"/>
  <c r="O1214" i="3"/>
  <c r="P1188" i="3"/>
  <c r="O1188" i="3"/>
  <c r="Q2610" i="3"/>
  <c r="P2610" i="3"/>
  <c r="P249" i="3"/>
  <c r="Q249" i="3"/>
  <c r="O249" i="3"/>
  <c r="P1820" i="3"/>
  <c r="Q1820" i="3"/>
  <c r="O1820" i="3"/>
  <c r="P2314" i="3"/>
  <c r="Q2314" i="3"/>
  <c r="Q591" i="3"/>
  <c r="P591" i="3"/>
  <c r="O591" i="3"/>
  <c r="O1142" i="3"/>
  <c r="Q1142" i="3"/>
  <c r="Q684" i="3"/>
  <c r="P684" i="3"/>
  <c r="Q418" i="3"/>
  <c r="O418" i="3"/>
  <c r="Q185" i="3"/>
  <c r="P185" i="3"/>
  <c r="Q1857" i="3"/>
  <c r="P1857" i="3"/>
  <c r="Q1584" i="3"/>
  <c r="P1584" i="3"/>
  <c r="O1444" i="3"/>
  <c r="P1444" i="3"/>
  <c r="Q2132" i="3"/>
  <c r="P2132" i="3"/>
  <c r="O1630" i="3"/>
  <c r="Q1630" i="3"/>
  <c r="Q1619" i="3"/>
  <c r="P1619" i="3"/>
  <c r="O902" i="3"/>
  <c r="Q902" i="3"/>
  <c r="P309" i="3"/>
  <c r="Q309" i="3"/>
  <c r="P1569" i="3"/>
  <c r="Q1569" i="3"/>
  <c r="P1866" i="3"/>
  <c r="O1866" i="3"/>
  <c r="O457" i="3"/>
  <c r="Q457" i="3"/>
  <c r="O2490" i="3"/>
  <c r="Q2490" i="3"/>
  <c r="O2189" i="3"/>
  <c r="Q2189" i="3"/>
  <c r="Q1377" i="3"/>
  <c r="P1377" i="3"/>
  <c r="P3333" i="3"/>
  <c r="O3333" i="3"/>
  <c r="P1687" i="3"/>
  <c r="Q1687" i="3"/>
  <c r="P793" i="3"/>
  <c r="Q793" i="3"/>
  <c r="Q2058" i="3"/>
  <c r="P2058" i="3"/>
  <c r="O2058" i="3"/>
  <c r="P1243" i="3"/>
  <c r="O1243" i="3"/>
  <c r="Q1243" i="3"/>
  <c r="O160" i="3"/>
  <c r="Q160" i="3"/>
  <c r="P160" i="3"/>
  <c r="O813" i="3"/>
  <c r="Q813" i="3"/>
  <c r="O1863" i="3"/>
  <c r="Q1863" i="3"/>
  <c r="P1306" i="3"/>
  <c r="O1306" i="3"/>
  <c r="Q942" i="3"/>
  <c r="P942" i="3"/>
  <c r="P1672" i="3"/>
  <c r="O1672" i="3"/>
  <c r="Q1901" i="3"/>
  <c r="O1901" i="3"/>
  <c r="O1907" i="3"/>
  <c r="Q1907" i="3"/>
  <c r="O65" i="3"/>
  <c r="Q65" i="3"/>
  <c r="Q2085" i="3"/>
  <c r="O2085" i="3"/>
  <c r="Q723" i="3"/>
  <c r="O723" i="3"/>
  <c r="Q1555" i="3"/>
  <c r="O1555" i="3"/>
  <c r="P1555" i="3"/>
  <c r="P469" i="3"/>
  <c r="O469" i="3"/>
  <c r="O257" i="3"/>
  <c r="P257" i="3"/>
  <c r="O2087" i="3"/>
  <c r="P2087" i="3"/>
  <c r="Q2087" i="3"/>
  <c r="Q1055" i="3"/>
  <c r="P1055" i="3"/>
  <c r="Q948" i="3"/>
  <c r="P948" i="3"/>
  <c r="P2047" i="3"/>
  <c r="Q2047" i="3"/>
  <c r="O779" i="3"/>
  <c r="P779" i="3"/>
  <c r="O164" i="3"/>
  <c r="P164" i="3"/>
  <c r="Q164" i="3"/>
  <c r="P89" i="3"/>
  <c r="O89" i="3"/>
  <c r="F33" i="12"/>
  <c r="C50" i="12"/>
  <c r="O3336" i="3"/>
  <c r="P835" i="3"/>
  <c r="O2458" i="3"/>
  <c r="O511" i="3"/>
  <c r="Q476" i="3"/>
  <c r="Q941" i="3"/>
  <c r="O1942" i="3"/>
  <c r="Q451" i="3"/>
  <c r="P3332" i="3"/>
  <c r="Q292" i="3"/>
  <c r="P2026" i="3"/>
  <c r="P1225" i="3"/>
  <c r="P1957" i="3"/>
  <c r="Q2265" i="3"/>
  <c r="O381" i="3"/>
  <c r="P1368" i="3"/>
  <c r="Q1085" i="3"/>
  <c r="P1085" i="3"/>
  <c r="P1622" i="3"/>
  <c r="Q1622" i="3"/>
  <c r="Q2167" i="3"/>
  <c r="O2167" i="3"/>
  <c r="P2553" i="3"/>
  <c r="O2553" i="3"/>
  <c r="O2721" i="3"/>
  <c r="Q2721" i="3"/>
  <c r="Q2631" i="3"/>
  <c r="O2631" i="3"/>
  <c r="Q711" i="3"/>
  <c r="P711" i="3"/>
  <c r="P1547" i="3"/>
  <c r="O1547" i="3"/>
  <c r="P477" i="3"/>
  <c r="O477" i="3"/>
  <c r="P407" i="3"/>
  <c r="O407" i="3"/>
  <c r="P814" i="3"/>
  <c r="O814" i="3"/>
  <c r="P838" i="3"/>
  <c r="O838" i="3"/>
  <c r="Q470" i="3"/>
  <c r="O470" i="3"/>
  <c r="P946" i="3"/>
  <c r="O946" i="3"/>
  <c r="Q2117" i="3"/>
  <c r="O2117" i="3"/>
  <c r="O103" i="3"/>
  <c r="P103" i="3"/>
  <c r="Q103" i="3"/>
  <c r="Q26" i="3"/>
  <c r="P26" i="3"/>
  <c r="Q455" i="3"/>
  <c r="P455" i="3"/>
  <c r="P168" i="3"/>
  <c r="Q3367" i="3"/>
  <c r="Q175" i="3"/>
  <c r="O56" i="3"/>
  <c r="Q814" i="3"/>
  <c r="P1307" i="3"/>
  <c r="Q1547" i="3"/>
  <c r="Q838" i="3"/>
  <c r="P349" i="3"/>
  <c r="O455" i="3"/>
  <c r="O2428" i="3"/>
  <c r="P2428" i="3"/>
  <c r="Q2428" i="3"/>
  <c r="P929" i="3"/>
  <c r="Q929" i="3"/>
  <c r="Q1122" i="3"/>
  <c r="P1122" i="3"/>
  <c r="P289" i="3"/>
  <c r="Q289" i="3"/>
  <c r="Q1165" i="3"/>
  <c r="P1165" i="3"/>
  <c r="O1103" i="3"/>
  <c r="P2117" i="3"/>
  <c r="Q349" i="3"/>
  <c r="O711" i="3"/>
  <c r="P2121" i="3"/>
  <c r="P2926" i="3"/>
  <c r="Q2926" i="3"/>
  <c r="Q2360" i="3"/>
  <c r="O2360" i="3"/>
  <c r="O2267" i="3"/>
  <c r="P2267" i="3"/>
  <c r="P2905" i="3"/>
  <c r="O2905" i="3"/>
  <c r="P3241" i="3"/>
  <c r="Q3241" i="3"/>
  <c r="P2880" i="3"/>
  <c r="Q2880" i="3"/>
  <c r="O2023" i="3"/>
  <c r="Q2023" i="3"/>
  <c r="O980" i="3"/>
  <c r="P980" i="3"/>
  <c r="Q1206" i="3"/>
  <c r="O1206" i="3"/>
  <c r="Q3266" i="3"/>
  <c r="O3266" i="3"/>
  <c r="Q102" i="3"/>
  <c r="P102" i="3"/>
  <c r="S3108" i="3"/>
  <c r="S3138" i="3"/>
  <c r="S3165" i="3"/>
  <c r="S3226" i="3"/>
  <c r="S3270" i="3"/>
  <c r="S3320" i="3"/>
  <c r="S3374" i="3"/>
  <c r="S3090" i="3"/>
  <c r="S3284" i="3"/>
  <c r="S3296" i="3"/>
  <c r="S3332" i="3"/>
  <c r="S3342" i="3"/>
  <c r="S3074" i="3"/>
  <c r="S3109" i="3"/>
  <c r="S3130" i="3"/>
  <c r="S3256" i="3"/>
  <c r="S3258" i="3"/>
  <c r="S3297" i="3"/>
  <c r="S3313" i="3"/>
  <c r="S3322" i="3"/>
  <c r="S3329" i="3"/>
  <c r="S3333" i="3"/>
  <c r="S3335" i="3"/>
  <c r="S3344" i="3"/>
  <c r="S3347" i="3"/>
  <c r="S3355" i="3"/>
  <c r="S3360" i="3"/>
  <c r="S3363" i="3"/>
  <c r="S3368" i="3"/>
  <c r="S3377" i="3"/>
  <c r="S3111" i="3"/>
  <c r="S3125" i="3"/>
  <c r="S3259" i="3"/>
  <c r="S3263" i="3"/>
  <c r="S3264" i="3"/>
  <c r="S3265" i="3"/>
  <c r="S3268" i="3"/>
  <c r="S3290" i="3"/>
  <c r="S3326" i="3"/>
  <c r="S3345" i="3"/>
  <c r="S3349" i="3"/>
  <c r="S3353" i="3"/>
  <c r="S3361" i="3"/>
  <c r="S3366" i="3"/>
  <c r="P2410" i="3"/>
  <c r="Q2410" i="3"/>
  <c r="O2375" i="3"/>
  <c r="Q2375" i="3"/>
  <c r="O2410" i="3"/>
  <c r="P2311" i="3"/>
  <c r="O2311" i="3"/>
  <c r="Q2311" i="3"/>
  <c r="Q1989" i="3"/>
  <c r="O1989" i="3"/>
  <c r="Q1004" i="3"/>
  <c r="O1004" i="3"/>
  <c r="O1530" i="3"/>
  <c r="Q1530" i="3"/>
  <c r="R3052" i="3"/>
  <c r="R974" i="3"/>
  <c r="R47" i="3"/>
  <c r="O47" i="3" s="1"/>
  <c r="R702" i="3"/>
  <c r="R173" i="3"/>
  <c r="R3374" i="3"/>
  <c r="B29" i="12" s="1"/>
  <c r="R136" i="3"/>
  <c r="R42" i="3"/>
  <c r="R1934" i="3"/>
  <c r="R201" i="3"/>
  <c r="R112" i="3"/>
  <c r="R985" i="3"/>
  <c r="R1202" i="3"/>
  <c r="R1067" i="3"/>
  <c r="R852" i="3"/>
  <c r="R1505" i="3"/>
  <c r="R36" i="3"/>
  <c r="R147" i="3"/>
  <c r="R3083" i="3"/>
  <c r="R771" i="3"/>
  <c r="R1082" i="3"/>
  <c r="R174" i="3"/>
  <c r="R255" i="3"/>
  <c r="R1999" i="3"/>
  <c r="R140" i="3"/>
  <c r="R884" i="3"/>
  <c r="R1367" i="3"/>
  <c r="R197" i="3"/>
  <c r="R1919" i="3"/>
  <c r="R949" i="3"/>
  <c r="R712" i="3"/>
  <c r="R233" i="3"/>
  <c r="R733" i="3"/>
  <c r="R497" i="3"/>
  <c r="R356" i="3"/>
  <c r="R1616" i="3"/>
  <c r="R1498" i="3"/>
  <c r="R464" i="3"/>
  <c r="R535" i="3"/>
  <c r="R2220" i="3"/>
  <c r="R846" i="3"/>
  <c r="R23" i="3"/>
  <c r="R2092" i="3"/>
  <c r="R2042" i="3"/>
  <c r="R492" i="3"/>
  <c r="R118" i="3"/>
  <c r="R961" i="3"/>
  <c r="R1684" i="3"/>
  <c r="R238" i="3"/>
  <c r="R839" i="3"/>
  <c r="R362" i="3"/>
  <c r="R810" i="3"/>
  <c r="R1140" i="3"/>
  <c r="R1453" i="3"/>
  <c r="R71" i="3"/>
  <c r="R3361" i="3"/>
  <c r="R1937" i="3"/>
  <c r="R559" i="3"/>
  <c r="Q559" i="3" s="1"/>
  <c r="R841" i="3"/>
  <c r="R61" i="3"/>
  <c r="P61" i="3" s="1"/>
  <c r="R81" i="3"/>
  <c r="R3360" i="3"/>
  <c r="R1132" i="3"/>
  <c r="R721" i="3"/>
  <c r="R764" i="3"/>
  <c r="R1169" i="3"/>
  <c r="R132" i="3"/>
  <c r="O132" i="3" s="1"/>
  <c r="R2009" i="3"/>
  <c r="P2009" i="3" s="1"/>
  <c r="R3320" i="3"/>
  <c r="R209" i="3"/>
  <c r="R973" i="3"/>
  <c r="R2029" i="3"/>
  <c r="R491" i="3"/>
  <c r="B5" i="10"/>
  <c r="R3047" i="3"/>
  <c r="R3073" i="3"/>
  <c r="S3085" i="3"/>
  <c r="S3093" i="3"/>
  <c r="S3112" i="3"/>
  <c r="S3120" i="3"/>
  <c r="S3140" i="3"/>
  <c r="S3176" i="3"/>
  <c r="S3189" i="3"/>
  <c r="S3219" i="3"/>
  <c r="S3227" i="3"/>
  <c r="S3251" i="3"/>
  <c r="S3273" i="3"/>
  <c r="S3279" i="3"/>
  <c r="S3291" i="3"/>
  <c r="S3299" i="3"/>
  <c r="S3305" i="3"/>
  <c r="S3307" i="3"/>
  <c r="S3308" i="3"/>
  <c r="S3324" i="3"/>
  <c r="S3346" i="3"/>
  <c r="S3359" i="3"/>
  <c r="S3362" i="3"/>
  <c r="S3379" i="3"/>
  <c r="S3050" i="3"/>
  <c r="S3077" i="3"/>
  <c r="S3081" i="3"/>
  <c r="S14" i="3"/>
  <c r="S3097" i="3"/>
  <c r="S3101" i="3"/>
  <c r="S3104" i="3"/>
  <c r="S3149" i="3"/>
  <c r="S3177" i="3"/>
  <c r="S3184" i="3"/>
  <c r="S3186" i="3"/>
  <c r="S3196" i="3"/>
  <c r="S3212" i="3"/>
  <c r="S3230" i="3"/>
  <c r="S3266" i="3"/>
  <c r="S3310" i="3"/>
  <c r="S3316" i="3"/>
  <c r="S3319" i="3"/>
  <c r="S3325" i="3"/>
  <c r="S3351" i="3"/>
  <c r="S3352" i="3"/>
  <c r="S3367" i="3"/>
  <c r="S3371" i="3"/>
  <c r="Q259" i="3"/>
  <c r="O259" i="3"/>
  <c r="Q1192" i="3"/>
  <c r="O1192" i="3"/>
  <c r="Q1844" i="3"/>
  <c r="O1844" i="3"/>
  <c r="Q2988" i="3"/>
  <c r="P2988" i="3"/>
  <c r="Q2773" i="3"/>
  <c r="P2773" i="3"/>
  <c r="O1851" i="3"/>
  <c r="Q1851" i="3"/>
  <c r="O2394" i="3"/>
  <c r="P2394" i="3"/>
  <c r="P651" i="3"/>
  <c r="O651" i="3"/>
  <c r="Q2343" i="3"/>
  <c r="P2343" i="3"/>
  <c r="Q2345" i="3"/>
  <c r="O2345" i="3"/>
  <c r="Q1758" i="3"/>
  <c r="P1758" i="3"/>
  <c r="O1758" i="3"/>
  <c r="P2012" i="3"/>
  <c r="Q2012" i="3"/>
  <c r="O2012" i="3"/>
  <c r="O2028" i="3"/>
  <c r="Q2028" i="3"/>
  <c r="P2093" i="3"/>
  <c r="O2093" i="3"/>
  <c r="Q755" i="3"/>
  <c r="P755" i="3"/>
  <c r="P560" i="3"/>
  <c r="O560" i="3"/>
  <c r="P589" i="3"/>
  <c r="O589" i="3"/>
  <c r="P3345" i="3"/>
  <c r="O3345" i="3"/>
  <c r="Q521" i="3"/>
  <c r="P521" i="3"/>
  <c r="O521" i="3"/>
  <c r="O3140" i="3"/>
  <c r="Q3140" i="3"/>
  <c r="Q376" i="3"/>
  <c r="P376" i="3"/>
  <c r="O376" i="3"/>
  <c r="P1832" i="3"/>
  <c r="O1832" i="3"/>
  <c r="O2988" i="3"/>
  <c r="O3050" i="3"/>
  <c r="Q3050" i="3"/>
  <c r="O1205" i="3"/>
  <c r="O1063" i="3"/>
  <c r="O1094" i="3"/>
  <c r="O334" i="3"/>
  <c r="Q322" i="3"/>
  <c r="P322" i="3"/>
  <c r="O322" i="3"/>
  <c r="P2379" i="3"/>
  <c r="Q2379" i="3"/>
  <c r="O642" i="3"/>
  <c r="Q642" i="3"/>
  <c r="Q146" i="3"/>
  <c r="P146" i="3"/>
  <c r="P2409" i="3"/>
  <c r="O2409" i="3"/>
  <c r="P2014" i="3"/>
  <c r="O2014" i="3"/>
  <c r="Q1977" i="3"/>
  <c r="P1977" i="3"/>
  <c r="Q768" i="3"/>
  <c r="D50" i="12"/>
  <c r="B51" i="12"/>
  <c r="E50" i="12"/>
  <c r="G50" i="12"/>
  <c r="Q588" i="3"/>
  <c r="O588" i="3"/>
  <c r="Q1964" i="3"/>
  <c r="P1964" i="3"/>
  <c r="O1034" i="3"/>
  <c r="Q1034" i="3"/>
  <c r="O3149" i="3"/>
  <c r="Q3149" i="3"/>
  <c r="P530" i="3"/>
  <c r="Q530" i="3"/>
  <c r="P1564" i="3"/>
  <c r="Q1564" i="3"/>
  <c r="O1564" i="3"/>
  <c r="O2378" i="3"/>
  <c r="Q2378" i="3"/>
  <c r="P18" i="3"/>
  <c r="Q18" i="3"/>
  <c r="O809" i="3"/>
  <c r="Q809" i="3"/>
  <c r="Q761" i="3"/>
  <c r="O761" i="3"/>
  <c r="F50" i="12"/>
  <c r="P2510" i="3"/>
  <c r="O2510" i="3"/>
  <c r="Q1186" i="3"/>
  <c r="P1186" i="3"/>
  <c r="P2300" i="3"/>
  <c r="Q2300" i="3"/>
  <c r="Q2878" i="3"/>
  <c r="O2878" i="3"/>
  <c r="O580" i="3"/>
  <c r="P580" i="3"/>
  <c r="P2474" i="3"/>
  <c r="Q2474" i="3"/>
  <c r="O2474" i="3"/>
  <c r="Q3063" i="3"/>
  <c r="Q2008" i="3"/>
  <c r="O1978" i="3"/>
  <c r="P359" i="3"/>
  <c r="O359" i="3"/>
  <c r="O2008" i="3"/>
  <c r="Q417" i="3"/>
  <c r="P417" i="3"/>
  <c r="P1794" i="3"/>
  <c r="Q1794" i="3"/>
  <c r="O247" i="3"/>
  <c r="P247" i="3"/>
  <c r="Q312" i="3"/>
  <c r="P1851" i="3"/>
  <c r="O2300" i="3"/>
  <c r="E48" i="12" l="1"/>
  <c r="F51" i="12"/>
  <c r="Q47" i="3"/>
  <c r="P132" i="3"/>
  <c r="F49" i="12"/>
  <c r="D49" i="12"/>
  <c r="Q132" i="3"/>
  <c r="D48" i="12"/>
  <c r="C29" i="12"/>
  <c r="D29" i="12"/>
  <c r="P559" i="3"/>
  <c r="B49" i="12"/>
  <c r="O559" i="3"/>
  <c r="C46" i="12"/>
  <c r="B48" i="12"/>
  <c r="D46" i="12"/>
  <c r="B46" i="12"/>
  <c r="C49" i="12"/>
  <c r="G48" i="12"/>
  <c r="G49" i="12"/>
  <c r="C48" i="12"/>
  <c r="B6" i="10"/>
  <c r="R297" i="3"/>
  <c r="R986" i="3"/>
  <c r="R211" i="3"/>
  <c r="R2525" i="3"/>
  <c r="R3092" i="3"/>
  <c r="R1653" i="3"/>
  <c r="R1556" i="3"/>
  <c r="R3372" i="3"/>
  <c r="R2356" i="3"/>
  <c r="R892" i="3"/>
  <c r="R1507" i="3"/>
  <c r="R1500" i="3"/>
  <c r="R1657" i="3"/>
  <c r="R2979" i="3"/>
  <c r="R1350" i="3"/>
  <c r="R3369" i="3"/>
  <c r="R1589" i="3"/>
  <c r="R496" i="3"/>
  <c r="R486" i="3"/>
  <c r="R970" i="3"/>
  <c r="R595" i="3"/>
  <c r="R1753" i="3"/>
  <c r="R656" i="3"/>
  <c r="R3004" i="3"/>
  <c r="R2971" i="3"/>
  <c r="R2709" i="3"/>
  <c r="R2816" i="3"/>
  <c r="R909" i="3"/>
  <c r="R863" i="3"/>
  <c r="R1273" i="3"/>
  <c r="R1092" i="3"/>
  <c r="R2103" i="3"/>
  <c r="R406" i="3"/>
  <c r="R268" i="3"/>
  <c r="R2698" i="3"/>
  <c r="R3378" i="3"/>
  <c r="R2713" i="3"/>
  <c r="R3373" i="3"/>
  <c r="R2794" i="3"/>
  <c r="R930" i="3"/>
  <c r="R556" i="3"/>
  <c r="R609" i="3"/>
  <c r="R3011" i="3"/>
  <c r="R1449" i="3"/>
  <c r="R935" i="3"/>
  <c r="R1436" i="3"/>
  <c r="R1406" i="3"/>
  <c r="R3013" i="3"/>
  <c r="R2810" i="3"/>
  <c r="R3003" i="3"/>
  <c r="R2796" i="3"/>
  <c r="R1679" i="3"/>
  <c r="R293" i="3"/>
  <c r="R926" i="3"/>
  <c r="R2051" i="3"/>
  <c r="R1961" i="3"/>
  <c r="R2822" i="3"/>
  <c r="R2757" i="3"/>
  <c r="R2723" i="3"/>
  <c r="R1409" i="3"/>
  <c r="R1643" i="3"/>
  <c r="R450" i="3"/>
  <c r="R51" i="3"/>
  <c r="R3341" i="3"/>
  <c r="R2806" i="3"/>
  <c r="R2775" i="3"/>
  <c r="R2791" i="3"/>
  <c r="R2788" i="3"/>
  <c r="R2648" i="3"/>
  <c r="R3021" i="3"/>
  <c r="R817" i="3"/>
  <c r="R2108" i="3"/>
  <c r="R1637" i="3"/>
  <c r="R27" i="3"/>
  <c r="R99" i="3"/>
  <c r="R1633" i="3"/>
  <c r="R2027" i="3"/>
  <c r="R1252" i="3"/>
  <c r="R1688" i="3"/>
  <c r="R1690" i="3"/>
  <c r="R1352" i="3"/>
  <c r="R488" i="3"/>
  <c r="R2263" i="3"/>
  <c r="R1379" i="3"/>
  <c r="R2685" i="3"/>
  <c r="R2712" i="3"/>
  <c r="R2656" i="3"/>
  <c r="R2726" i="3"/>
  <c r="R67" i="3"/>
  <c r="R3330" i="3"/>
  <c r="R1239" i="3"/>
  <c r="R1660" i="3"/>
  <c r="R85" i="3"/>
  <c r="R84" i="3"/>
  <c r="R1666" i="3"/>
  <c r="R616" i="3"/>
  <c r="R1571" i="3"/>
  <c r="R856" i="3"/>
  <c r="R2100" i="3"/>
  <c r="R1400" i="3"/>
  <c r="R858" i="3"/>
  <c r="R440" i="3"/>
  <c r="R1383" i="3"/>
  <c r="R2800" i="3"/>
  <c r="R2668" i="3"/>
  <c r="R2674" i="3"/>
  <c r="R2815" i="3"/>
  <c r="R1573" i="3"/>
  <c r="R1920" i="3"/>
  <c r="R1241" i="3"/>
  <c r="R500" i="3"/>
  <c r="R40" i="3"/>
  <c r="R437" i="3"/>
  <c r="R883" i="3"/>
  <c r="R916" i="3"/>
  <c r="R1566" i="3"/>
  <c r="R1392" i="3"/>
  <c r="R1260" i="3"/>
  <c r="R408" i="3"/>
  <c r="R246" i="3"/>
  <c r="R634" i="3"/>
  <c r="R1955" i="3"/>
  <c r="R2809" i="3"/>
  <c r="R2125" i="3"/>
  <c r="R2812" i="3"/>
  <c r="R2801" i="3"/>
  <c r="R3017" i="3"/>
  <c r="R462" i="3"/>
  <c r="R1689" i="3"/>
  <c r="R1398" i="3"/>
  <c r="R220" i="3"/>
  <c r="R48" i="3"/>
  <c r="R2181" i="3"/>
  <c r="R1376" i="3"/>
  <c r="R1628" i="3"/>
  <c r="R1179" i="3"/>
  <c r="R1538" i="3"/>
  <c r="R611" i="3"/>
  <c r="R545" i="3"/>
  <c r="R1384" i="3"/>
  <c r="R1330" i="3"/>
  <c r="R3318" i="3"/>
  <c r="R1922" i="3"/>
  <c r="R2972" i="3"/>
  <c r="R2797" i="3"/>
  <c r="R340" i="3"/>
  <c r="R3014" i="3"/>
  <c r="R2818" i="3"/>
  <c r="R569" i="3"/>
  <c r="R130" i="3"/>
  <c r="R882" i="3"/>
  <c r="R1574" i="3"/>
  <c r="R3376" i="3"/>
  <c r="R746" i="3"/>
  <c r="R2978" i="3"/>
  <c r="R2730" i="3"/>
  <c r="R134" i="3"/>
  <c r="R447" i="3"/>
  <c r="R1309" i="3"/>
  <c r="R952" i="3"/>
  <c r="R127" i="3"/>
  <c r="R191" i="3"/>
  <c r="R25" i="3"/>
  <c r="R3371" i="3"/>
  <c r="R157" i="3"/>
  <c r="R581" i="3"/>
  <c r="R821" i="3"/>
  <c r="R138" i="3"/>
  <c r="R1650" i="3"/>
  <c r="R2708" i="3"/>
  <c r="R2758" i="3"/>
  <c r="R2799" i="3"/>
  <c r="R2821" i="3"/>
  <c r="R2084" i="3"/>
  <c r="R1401" i="3"/>
  <c r="R1357" i="3"/>
  <c r="R1075" i="3"/>
  <c r="R59" i="3"/>
  <c r="R1667" i="3"/>
  <c r="R2246" i="3"/>
  <c r="R1609" i="3"/>
  <c r="R1363" i="3"/>
  <c r="R585" i="3"/>
  <c r="R1415" i="3"/>
  <c r="R1286" i="3"/>
  <c r="R1291" i="3"/>
  <c r="R1123" i="3"/>
  <c r="R895" i="3"/>
  <c r="R1680" i="3"/>
  <c r="R2764" i="3"/>
  <c r="R2805" i="3"/>
  <c r="R2722" i="3"/>
  <c r="R2814" i="3"/>
  <c r="R2080" i="3"/>
  <c r="R2984" i="3"/>
  <c r="R66" i="3"/>
  <c r="R1570" i="3"/>
  <c r="R1403" i="3"/>
  <c r="R2252" i="3"/>
  <c r="R600" i="3"/>
  <c r="R57" i="3"/>
  <c r="R2120" i="3"/>
  <c r="R736" i="3"/>
  <c r="R1393" i="3"/>
  <c r="R934" i="3"/>
  <c r="R1612" i="3"/>
  <c r="R1396" i="3"/>
  <c r="R68" i="3"/>
  <c r="R3070" i="3"/>
  <c r="R380" i="3"/>
  <c r="R2175" i="3"/>
  <c r="R2697" i="3"/>
  <c r="R2734" i="3"/>
  <c r="R2679" i="3"/>
  <c r="R875" i="3"/>
  <c r="R3375" i="3"/>
  <c r="R96" i="3"/>
  <c r="R3350" i="3"/>
  <c r="R3016" i="3"/>
  <c r="R275" i="3"/>
  <c r="R1520" i="3"/>
  <c r="R438" i="3"/>
  <c r="R1175" i="3"/>
  <c r="R76" i="3"/>
  <c r="R1683" i="3"/>
  <c r="R1497" i="3"/>
  <c r="R1588" i="3"/>
  <c r="R2807" i="3"/>
  <c r="R2820" i="3"/>
  <c r="R2792" i="3"/>
  <c r="R74" i="3"/>
  <c r="R228" i="3"/>
  <c r="R915" i="3"/>
  <c r="R1290" i="3"/>
  <c r="R2217" i="3"/>
  <c r="R1257" i="3"/>
  <c r="R1344" i="3"/>
  <c r="R557" i="3"/>
  <c r="R1342" i="3"/>
  <c r="R1649" i="3"/>
  <c r="R3343" i="3"/>
  <c r="R2811" i="3"/>
  <c r="R2649" i="3"/>
  <c r="R2736" i="3"/>
  <c r="R2786" i="3"/>
  <c r="R72" i="3"/>
  <c r="R2001" i="3"/>
  <c r="R210" i="3"/>
  <c r="R80" i="3"/>
  <c r="R21" i="3"/>
  <c r="R426" i="3"/>
  <c r="R1655" i="3"/>
  <c r="R1447" i="3"/>
  <c r="R1898" i="3"/>
  <c r="R540" i="3"/>
  <c r="R950" i="3"/>
  <c r="R1324" i="3"/>
  <c r="R1320" i="3"/>
  <c r="R2013" i="3"/>
  <c r="R2804" i="3"/>
  <c r="R2743" i="3"/>
  <c r="R2677" i="3"/>
  <c r="R1600" i="3"/>
  <c r="R1543" i="3"/>
  <c r="R1645" i="3"/>
  <c r="R222" i="3"/>
  <c r="R1567" i="3"/>
  <c r="R1382" i="3"/>
  <c r="R2214" i="3"/>
  <c r="R676" i="3"/>
  <c r="R552" i="3"/>
  <c r="R1429" i="3"/>
  <c r="R933" i="3"/>
  <c r="R1276" i="3"/>
  <c r="R859" i="3"/>
  <c r="R2204" i="3"/>
  <c r="R2187" i="3"/>
  <c r="R1611" i="3"/>
  <c r="R1294" i="3"/>
  <c r="R1360" i="3"/>
  <c r="R244" i="3"/>
  <c r="R2980" i="3"/>
  <c r="R731" i="3"/>
  <c r="R3358" i="3"/>
  <c r="R2981" i="3"/>
  <c r="R2795" i="3"/>
  <c r="R956" i="3"/>
  <c r="R575" i="3"/>
  <c r="R1310" i="3"/>
  <c r="R3348" i="3"/>
  <c r="R2808" i="3"/>
  <c r="R2678" i="3"/>
  <c r="R115" i="3"/>
  <c r="R699" i="3"/>
  <c r="R555" i="3"/>
  <c r="R1343" i="3"/>
  <c r="R1270" i="3"/>
  <c r="R258" i="3"/>
  <c r="R714" i="3"/>
  <c r="R1549" i="3"/>
  <c r="R3019" i="3"/>
  <c r="R1047" i="3"/>
  <c r="R1288" i="3"/>
  <c r="R921" i="3"/>
  <c r="R3365" i="3"/>
  <c r="R2707" i="3"/>
  <c r="R1954" i="3"/>
  <c r="R1233" i="3"/>
  <c r="R3015" i="3"/>
  <c r="R234" i="3"/>
  <c r="R2741" i="3"/>
  <c r="R816" i="3"/>
  <c r="R563" i="3"/>
  <c r="R1358" i="3"/>
  <c r="R1100" i="3"/>
  <c r="R1623" i="3"/>
  <c r="R881" i="3"/>
  <c r="R430" i="3"/>
  <c r="R2684" i="3"/>
  <c r="R122" i="3"/>
  <c r="R62" i="3"/>
  <c r="R597" i="3"/>
  <c r="R278" i="3"/>
  <c r="R3315" i="3"/>
  <c r="R624" i="3"/>
  <c r="R1659" i="3"/>
  <c r="R2762" i="3"/>
  <c r="R2785" i="3"/>
  <c r="R3018" i="3"/>
  <c r="R1359" i="3"/>
  <c r="R1583" i="3"/>
  <c r="R22" i="3"/>
  <c r="R1249" i="3"/>
  <c r="R172" i="3"/>
  <c r="R1356" i="3"/>
  <c r="R509" i="3"/>
  <c r="R483" i="3"/>
  <c r="R914" i="3"/>
  <c r="R1316" i="3"/>
  <c r="R1527" i="3"/>
  <c r="R2157" i="3"/>
  <c r="R2744" i="3"/>
  <c r="R2657" i="3"/>
  <c r="R2065" i="3"/>
  <c r="R487" i="3"/>
  <c r="R1976" i="3"/>
  <c r="R1524" i="3"/>
  <c r="R647" i="3"/>
  <c r="R2119" i="3"/>
  <c r="R1086" i="3"/>
  <c r="R207" i="3"/>
  <c r="R1155" i="3"/>
  <c r="R1240" i="3"/>
  <c r="R1325" i="3"/>
  <c r="R427" i="3"/>
  <c r="R2298" i="3"/>
  <c r="R2802" i="3"/>
  <c r="R194" i="3"/>
  <c r="R1166" i="3"/>
  <c r="R1373" i="3"/>
  <c r="R1973" i="3"/>
  <c r="R1461" i="3"/>
  <c r="R1262" i="3"/>
  <c r="R2355" i="3"/>
  <c r="R411" i="3"/>
  <c r="R2261" i="3"/>
  <c r="R2670" i="3"/>
  <c r="R2753" i="3"/>
  <c r="R243" i="3"/>
  <c r="R1596" i="3"/>
  <c r="R1509" i="3"/>
  <c r="R345" i="3"/>
  <c r="R2182" i="3"/>
  <c r="R701" i="3"/>
  <c r="R2364" i="3"/>
  <c r="R2665" i="3"/>
  <c r="R2652" i="3"/>
  <c r="R565" i="3"/>
  <c r="R1565" i="3"/>
  <c r="R1161" i="3"/>
  <c r="R3314" i="3"/>
  <c r="R925" i="3"/>
  <c r="R939" i="3"/>
  <c r="R861" i="3"/>
  <c r="R1519" i="3"/>
  <c r="R467" i="3"/>
  <c r="R1244" i="3"/>
  <c r="R1032" i="3"/>
  <c r="R1437" i="3"/>
  <c r="R827" i="3"/>
  <c r="R2102" i="3"/>
  <c r="R655" i="3"/>
  <c r="R3298" i="3"/>
  <c r="R3286" i="3"/>
  <c r="R592" i="3"/>
  <c r="R1038" i="3"/>
  <c r="R124" i="3"/>
  <c r="R686" i="3"/>
  <c r="R2449" i="3"/>
  <c r="R2250" i="3"/>
  <c r="R977" i="3"/>
  <c r="R1459" i="3"/>
  <c r="R1293" i="3"/>
  <c r="R520" i="3"/>
  <c r="R1695" i="3"/>
  <c r="R508" i="3"/>
  <c r="R1311" i="3"/>
  <c r="R1606" i="3"/>
  <c r="R1887" i="3"/>
  <c r="R1830" i="3"/>
  <c r="R1111" i="3"/>
  <c r="R2273" i="3"/>
  <c r="R2224" i="3"/>
  <c r="R1254" i="3"/>
  <c r="R912" i="3"/>
  <c r="R629" i="3"/>
  <c r="R576" i="3"/>
  <c r="R1329" i="3"/>
  <c r="R510" i="3"/>
  <c r="R867" i="3"/>
  <c r="R3274" i="3"/>
  <c r="R1134" i="3"/>
  <c r="R2393" i="3"/>
  <c r="R2834" i="3"/>
  <c r="R2869" i="3"/>
  <c r="R832" i="3"/>
  <c r="R1627" i="3"/>
  <c r="R471" i="3"/>
  <c r="R1347" i="3"/>
  <c r="R1250" i="3"/>
  <c r="R1333" i="3"/>
  <c r="R1682" i="3"/>
  <c r="R2054" i="3"/>
  <c r="R1292" i="3"/>
  <c r="R1670" i="3"/>
  <c r="R1031" i="3"/>
  <c r="R1397" i="3"/>
  <c r="R1562" i="3"/>
  <c r="R1381" i="3"/>
  <c r="R2105" i="3"/>
  <c r="R3302" i="3"/>
  <c r="R1171" i="3"/>
  <c r="R131" i="3"/>
  <c r="R3260" i="3"/>
  <c r="R1949" i="3"/>
  <c r="R269" i="3"/>
  <c r="R3254" i="3"/>
  <c r="R2872" i="3"/>
  <c r="R3034" i="3"/>
  <c r="R2308" i="3"/>
  <c r="R2888" i="3"/>
  <c r="R944" i="3"/>
  <c r="R3231" i="3"/>
  <c r="R999" i="3"/>
  <c r="R2933" i="3"/>
  <c r="R1133" i="3"/>
  <c r="R2838" i="3"/>
  <c r="R2555" i="3"/>
  <c r="R2151" i="3"/>
  <c r="R2918" i="3"/>
  <c r="R1477" i="3"/>
  <c r="R1601" i="3"/>
  <c r="R1540" i="3"/>
  <c r="R920" i="3"/>
  <c r="R2999" i="3"/>
  <c r="R3337" i="3"/>
  <c r="R2199" i="3"/>
  <c r="R2675" i="3"/>
  <c r="R456" i="3"/>
  <c r="R129" i="3"/>
  <c r="R1271" i="3"/>
  <c r="R1388" i="3"/>
  <c r="R1265" i="3"/>
  <c r="R2761" i="3"/>
  <c r="R2715" i="3"/>
  <c r="R3020" i="3"/>
  <c r="R1904" i="3"/>
  <c r="R109" i="3"/>
  <c r="R1668" i="3"/>
  <c r="R1445" i="3"/>
  <c r="R546" i="3"/>
  <c r="R2168" i="3"/>
  <c r="R325" i="3"/>
  <c r="R864" i="3"/>
  <c r="R2756" i="3"/>
  <c r="R504" i="3"/>
  <c r="R1423" i="3"/>
  <c r="R562" i="3"/>
  <c r="R1658" i="3"/>
  <c r="R923" i="3"/>
  <c r="R878" i="3"/>
  <c r="R1452" i="3"/>
  <c r="R1302" i="3"/>
  <c r="R890" i="3"/>
  <c r="R877" i="3"/>
  <c r="R594" i="3"/>
  <c r="R1691" i="3"/>
  <c r="R1674" i="3"/>
  <c r="R799" i="3"/>
  <c r="R1448" i="3"/>
  <c r="R734" i="3"/>
  <c r="R1546" i="3"/>
  <c r="R531" i="3"/>
  <c r="R3040" i="3"/>
  <c r="R1980" i="3"/>
  <c r="R1439" i="3"/>
  <c r="R2341" i="3"/>
  <c r="R2897" i="3"/>
  <c r="R2198" i="3"/>
  <c r="R1300" i="3"/>
  <c r="R897" i="3"/>
  <c r="R633" i="3"/>
  <c r="R1893" i="3"/>
  <c r="R514" i="3"/>
  <c r="R1297" i="3"/>
  <c r="R1246" i="3"/>
  <c r="R1110" i="3"/>
  <c r="R1242" i="3"/>
  <c r="R1112" i="3"/>
  <c r="R1526" i="3"/>
  <c r="R3045" i="3"/>
  <c r="R2556" i="3"/>
  <c r="R2294" i="3"/>
  <c r="R2303" i="3"/>
  <c r="R1042" i="3"/>
  <c r="R1521" i="3"/>
  <c r="R635" i="3"/>
  <c r="R494" i="3"/>
  <c r="R2112" i="3"/>
  <c r="R443" i="3"/>
  <c r="R2086" i="3"/>
  <c r="R1366" i="3"/>
  <c r="R796" i="3"/>
  <c r="R891" i="3"/>
  <c r="R2216" i="3"/>
  <c r="R90" i="3"/>
  <c r="R1545" i="3"/>
  <c r="R101" i="3"/>
  <c r="R1304" i="3"/>
  <c r="R2716" i="3"/>
  <c r="R2803" i="3"/>
  <c r="R73" i="3"/>
  <c r="R1511" i="3"/>
  <c r="R2780" i="3"/>
  <c r="R2790" i="3"/>
  <c r="R1412" i="3"/>
  <c r="R143" i="3"/>
  <c r="R893" i="3"/>
  <c r="R1629" i="3"/>
  <c r="R2774" i="3"/>
  <c r="R3006" i="3"/>
  <c r="R537" i="3"/>
  <c r="R49" i="3"/>
  <c r="R2164" i="3"/>
  <c r="R1446" i="3"/>
  <c r="R1859" i="3"/>
  <c r="R1315" i="3"/>
  <c r="R1572" i="3"/>
  <c r="R599" i="3"/>
  <c r="R1371" i="3"/>
  <c r="R1959" i="3"/>
  <c r="R880" i="3"/>
  <c r="R1322" i="3"/>
  <c r="R823" i="3"/>
  <c r="R1590" i="3"/>
  <c r="R1515" i="3"/>
  <c r="R1340" i="3"/>
  <c r="R886" i="3"/>
  <c r="R836" i="3"/>
  <c r="R2434" i="3"/>
  <c r="R1037" i="3"/>
  <c r="R1504" i="3"/>
  <c r="R489" i="3"/>
  <c r="R1585" i="3"/>
  <c r="R1424" i="3"/>
  <c r="R1339" i="3"/>
  <c r="R1463" i="3"/>
  <c r="R1076" i="3"/>
  <c r="R1559" i="3"/>
  <c r="R1173" i="3"/>
  <c r="R1346" i="3"/>
  <c r="R1364" i="3"/>
  <c r="R121" i="3"/>
  <c r="R1943" i="3"/>
  <c r="R472" i="3"/>
  <c r="R1533" i="3"/>
  <c r="R1917" i="3"/>
  <c r="R3281" i="3"/>
  <c r="R3275" i="3"/>
  <c r="R20" i="3"/>
  <c r="R133" i="3"/>
  <c r="R2418" i="3"/>
  <c r="R2231" i="3"/>
  <c r="R987" i="3"/>
  <c r="R1278" i="3"/>
  <c r="R1386" i="3"/>
  <c r="R1594" i="3"/>
  <c r="R1561" i="3"/>
  <c r="R1245" i="3"/>
  <c r="R1144" i="3"/>
  <c r="R928" i="3"/>
  <c r="R623" i="3"/>
  <c r="R1263" i="3"/>
  <c r="R1370" i="3"/>
  <c r="R1551" i="3"/>
  <c r="R1725" i="3"/>
  <c r="R3303" i="3"/>
  <c r="R1196" i="3"/>
  <c r="R1235" i="3"/>
  <c r="R1127" i="3"/>
  <c r="R2156" i="3"/>
  <c r="R938" i="3"/>
  <c r="R1267" i="3"/>
  <c r="R1305" i="3"/>
  <c r="R1284" i="3"/>
  <c r="R682" i="3"/>
  <c r="R2124" i="3"/>
  <c r="R1362" i="3"/>
  <c r="R695" i="3"/>
  <c r="R1685" i="3"/>
  <c r="R1539" i="3"/>
  <c r="R167" i="3"/>
  <c r="R2094" i="3"/>
  <c r="R1172" i="3"/>
  <c r="R725" i="3"/>
  <c r="R988" i="3"/>
  <c r="R2339" i="3"/>
  <c r="R2202" i="3"/>
  <c r="R2196" i="3"/>
  <c r="R1478" i="3"/>
  <c r="R2318" i="3"/>
  <c r="R3221" i="3"/>
  <c r="R2760" i="3"/>
  <c r="R960" i="3"/>
  <c r="R2522" i="3"/>
  <c r="R2910" i="3"/>
  <c r="R3213" i="3"/>
  <c r="R2255" i="3"/>
  <c r="R2577" i="3"/>
  <c r="R3197" i="3"/>
  <c r="R3192" i="3"/>
  <c r="R3182" i="3"/>
  <c r="R3008" i="3"/>
  <c r="R1191" i="3"/>
  <c r="R2720" i="3"/>
  <c r="R2671" i="3"/>
  <c r="R1390" i="3"/>
  <c r="R2194" i="3"/>
  <c r="R2689" i="3"/>
  <c r="R550" i="3"/>
  <c r="R1027" i="3"/>
  <c r="R2326" i="3"/>
  <c r="R1577" i="3"/>
  <c r="R1681" i="3"/>
  <c r="R1274" i="3"/>
  <c r="R855" i="3"/>
  <c r="R822" i="3"/>
  <c r="R1665" i="3"/>
  <c r="R1184" i="3"/>
  <c r="R3250" i="3"/>
  <c r="R1458" i="3"/>
  <c r="R1296" i="3"/>
  <c r="R1586" i="3"/>
  <c r="R898" i="3"/>
  <c r="R894" i="3"/>
  <c r="R1514" i="3"/>
  <c r="R2002" i="3"/>
  <c r="R1602" i="3"/>
  <c r="R3248" i="3"/>
  <c r="R1314" i="3"/>
  <c r="R1308" i="3"/>
  <c r="R919" i="3"/>
  <c r="R1128" i="3"/>
  <c r="R1593" i="3"/>
  <c r="R1648" i="3"/>
  <c r="R2436" i="3"/>
  <c r="R441" i="3"/>
  <c r="R1059" i="3"/>
  <c r="R2987" i="3"/>
  <c r="R2203" i="3"/>
  <c r="R2662" i="3"/>
  <c r="R3185" i="3"/>
  <c r="R3156" i="3"/>
  <c r="R2015" i="3"/>
  <c r="R1998" i="3"/>
  <c r="R1925" i="3"/>
  <c r="R1885" i="3"/>
  <c r="R2705" i="3"/>
  <c r="R302" i="3"/>
  <c r="R287" i="3"/>
  <c r="R3114" i="3"/>
  <c r="R1636" i="3"/>
  <c r="R2779" i="3"/>
  <c r="R2153" i="3"/>
  <c r="R1836" i="3"/>
  <c r="R2781" i="3"/>
  <c r="R660" i="3"/>
  <c r="R3029" i="3"/>
  <c r="R3010" i="3"/>
  <c r="R1719" i="3"/>
  <c r="R2272" i="3"/>
  <c r="R1786" i="3"/>
  <c r="R2236" i="3"/>
  <c r="R2950" i="3"/>
  <c r="R2431" i="3"/>
  <c r="R2479" i="3"/>
  <c r="R1043" i="3"/>
  <c r="R2165" i="3"/>
  <c r="R2916" i="3"/>
  <c r="R2623" i="3"/>
  <c r="R2647" i="3"/>
  <c r="R3043" i="3"/>
  <c r="R654" i="3"/>
  <c r="R1757" i="3"/>
  <c r="R1413" i="3"/>
  <c r="R3133" i="3"/>
  <c r="R1721" i="3"/>
  <c r="R2062" i="3"/>
  <c r="R998" i="3"/>
  <c r="R3244" i="3"/>
  <c r="R2185" i="3"/>
  <c r="R2320" i="3"/>
  <c r="R2836" i="3"/>
  <c r="R1222" i="3"/>
  <c r="R2293" i="3"/>
  <c r="R2499" i="3"/>
  <c r="R2632" i="3"/>
  <c r="R2161" i="3"/>
  <c r="R2548" i="3"/>
  <c r="R2967" i="3"/>
  <c r="R2417" i="3"/>
  <c r="R2534" i="3"/>
  <c r="R2931" i="3"/>
  <c r="R2745" i="3"/>
  <c r="R2461" i="3"/>
  <c r="R1074" i="3"/>
  <c r="R1663" i="3"/>
  <c r="R2402" i="3"/>
  <c r="R2759" i="3"/>
  <c r="R1207" i="3"/>
  <c r="R2249" i="3"/>
  <c r="R3180" i="3"/>
  <c r="R2694" i="3"/>
  <c r="R38" i="3"/>
  <c r="R1771" i="3"/>
  <c r="R2517" i="3"/>
  <c r="R1770" i="3"/>
  <c r="R759" i="3"/>
  <c r="R3120" i="3"/>
  <c r="R1944" i="3"/>
  <c r="R675" i="3"/>
  <c r="R650" i="3"/>
  <c r="R402" i="3"/>
  <c r="R2347" i="3"/>
  <c r="R3236" i="3"/>
  <c r="R3232" i="3"/>
  <c r="R3223" i="3"/>
  <c r="R2935" i="3"/>
  <c r="R2433" i="3"/>
  <c r="R2350" i="3"/>
  <c r="R2766" i="3"/>
  <c r="R2946" i="3"/>
  <c r="R2295" i="3"/>
  <c r="R2440" i="3"/>
  <c r="R2912" i="3"/>
  <c r="R2724" i="3"/>
  <c r="R1481" i="3"/>
  <c r="R2207" i="3"/>
  <c r="R2373" i="3"/>
  <c r="R2549" i="3"/>
  <c r="R2150" i="3"/>
  <c r="R3155" i="3"/>
  <c r="R1661" i="3"/>
  <c r="R1738" i="3"/>
  <c r="R1900" i="3"/>
  <c r="R188" i="3"/>
  <c r="R1948" i="3"/>
  <c r="R808" i="3"/>
  <c r="R350" i="3"/>
  <c r="R3119" i="3"/>
  <c r="R2605" i="3"/>
  <c r="R1759" i="3"/>
  <c r="R1287" i="3"/>
  <c r="R435" i="3"/>
  <c r="R221" i="3"/>
  <c r="R391" i="3"/>
  <c r="R593" i="3"/>
  <c r="R393" i="3"/>
  <c r="R176" i="3"/>
  <c r="R3093" i="3"/>
  <c r="R780" i="3"/>
  <c r="R966" i="3"/>
  <c r="R717" i="3"/>
  <c r="R1975" i="3"/>
  <c r="R3087" i="3"/>
  <c r="R3099" i="3"/>
  <c r="R135" i="3"/>
  <c r="R181" i="3"/>
  <c r="R2111" i="3"/>
  <c r="R1097" i="3"/>
  <c r="R1227" i="3"/>
  <c r="R2066" i="3"/>
  <c r="R1550" i="3"/>
  <c r="R2650" i="3"/>
  <c r="R1451" i="3"/>
  <c r="R433" i="3"/>
  <c r="R1348" i="3"/>
  <c r="R1782" i="3"/>
  <c r="R2114" i="3"/>
  <c r="R981" i="3"/>
  <c r="R1238" i="3"/>
  <c r="R2399" i="3"/>
  <c r="R936" i="3"/>
  <c r="R1301" i="3"/>
  <c r="R3292" i="3"/>
  <c r="R1536" i="3"/>
  <c r="R304" i="3"/>
  <c r="R972" i="3"/>
  <c r="R843" i="3"/>
  <c r="R2221" i="3"/>
  <c r="R2898" i="3"/>
  <c r="R3026" i="3"/>
  <c r="R2481" i="3"/>
  <c r="R1176" i="3"/>
  <c r="R2212" i="3"/>
  <c r="R1105" i="3"/>
  <c r="R2966" i="3"/>
  <c r="R2729" i="3"/>
  <c r="R959" i="3"/>
  <c r="R2547" i="3"/>
  <c r="R2422" i="3"/>
  <c r="R2398" i="3"/>
  <c r="R2537" i="3"/>
  <c r="R3167" i="3"/>
  <c r="R107" i="3"/>
  <c r="R3144" i="3"/>
  <c r="R1827" i="3"/>
  <c r="R3009" i="3"/>
  <c r="R398" i="3"/>
  <c r="R2688" i="3"/>
  <c r="R658" i="3"/>
  <c r="R329" i="3"/>
  <c r="R1734" i="3"/>
  <c r="R1748" i="3"/>
  <c r="R3033" i="3"/>
  <c r="R2870" i="3"/>
  <c r="R982" i="3"/>
  <c r="R2892" i="3"/>
  <c r="R3235" i="3"/>
  <c r="R1116" i="3"/>
  <c r="R2370" i="3"/>
  <c r="R1073" i="3"/>
  <c r="R2591" i="3"/>
  <c r="R2530" i="3"/>
  <c r="R2706" i="3"/>
  <c r="R995" i="3"/>
  <c r="R2452" i="3"/>
  <c r="R2583" i="3"/>
  <c r="R2576" i="3"/>
  <c r="R2487" i="3"/>
  <c r="R3158" i="3"/>
  <c r="R1821" i="3"/>
  <c r="R1766" i="3"/>
  <c r="R2039" i="3"/>
  <c r="R179" i="3"/>
  <c r="R333" i="3"/>
  <c r="R3127" i="3"/>
  <c r="R690" i="3"/>
  <c r="R1990" i="3"/>
  <c r="R378" i="3"/>
  <c r="R729" i="3"/>
  <c r="R845" i="3"/>
  <c r="R663" i="3"/>
  <c r="R698" i="3"/>
  <c r="R2363" i="3"/>
  <c r="R2849" i="3"/>
  <c r="R1007" i="3"/>
  <c r="R2831" i="3"/>
  <c r="R2426" i="3"/>
  <c r="R3216" i="3"/>
  <c r="R2415" i="3"/>
  <c r="R2377" i="3"/>
  <c r="R2447" i="3"/>
  <c r="R2508" i="3"/>
  <c r="R2602" i="3"/>
  <c r="R2563" i="3"/>
  <c r="R3207" i="3"/>
  <c r="R2580" i="3"/>
  <c r="R1496" i="3"/>
  <c r="R1466" i="3"/>
  <c r="R2644" i="3"/>
  <c r="R2621" i="3"/>
  <c r="R1070" i="3"/>
  <c r="R1078" i="3"/>
  <c r="R3176" i="3"/>
  <c r="R2406" i="3"/>
  <c r="R1432" i="3"/>
  <c r="R3141" i="3"/>
  <c r="R1723" i="3"/>
  <c r="R2040" i="3"/>
  <c r="R1119" i="3"/>
  <c r="R1499" i="3"/>
  <c r="R811" i="3"/>
  <c r="R2699" i="3"/>
  <c r="R661" i="3"/>
  <c r="R1035" i="3"/>
  <c r="R1378" i="3"/>
  <c r="R1312" i="3"/>
  <c r="R2901" i="3"/>
  <c r="R957" i="3"/>
  <c r="R161" i="3"/>
  <c r="R907" i="3"/>
  <c r="R1341" i="3"/>
  <c r="R1587" i="3"/>
  <c r="R1568" i="3"/>
  <c r="R1580" i="3"/>
  <c r="R154" i="3"/>
  <c r="R1542" i="3"/>
  <c r="R273" i="3"/>
  <c r="R1441" i="3"/>
  <c r="R1338" i="3"/>
  <c r="R1686" i="3"/>
  <c r="R2242" i="3"/>
  <c r="R739" i="3"/>
  <c r="R3287" i="3"/>
  <c r="R1012" i="3"/>
  <c r="R386" i="3"/>
  <c r="R1882" i="3"/>
  <c r="R1051" i="3"/>
  <c r="R2923" i="3"/>
  <c r="R2559" i="3"/>
  <c r="R2472" i="3"/>
  <c r="R2561" i="3"/>
  <c r="R2354" i="3"/>
  <c r="R3178" i="3"/>
  <c r="R3037" i="3"/>
  <c r="R372" i="3"/>
  <c r="R659" i="3"/>
  <c r="R1676" i="3"/>
  <c r="R3150" i="3"/>
  <c r="R1926" i="3"/>
  <c r="R206" i="3"/>
  <c r="R2057" i="3"/>
  <c r="R193" i="3"/>
  <c r="R1768" i="3"/>
  <c r="R343" i="3"/>
  <c r="R466" i="3"/>
  <c r="R638" i="3"/>
  <c r="R225" i="3"/>
  <c r="R2594" i="3"/>
  <c r="R2277" i="3"/>
  <c r="R3239" i="3"/>
  <c r="R2233" i="3"/>
  <c r="R2374" i="3"/>
  <c r="R2310" i="3"/>
  <c r="R776" i="3"/>
  <c r="R2219" i="3"/>
  <c r="R1195" i="3"/>
  <c r="R1700" i="3"/>
  <c r="R2404" i="3"/>
  <c r="R2748" i="3"/>
  <c r="R2191" i="3"/>
  <c r="R3190" i="3"/>
  <c r="R1434" i="3"/>
  <c r="R330" i="3"/>
  <c r="R3143" i="3"/>
  <c r="R1815" i="3"/>
  <c r="R730" i="3"/>
  <c r="R338" i="3"/>
  <c r="R105" i="3"/>
  <c r="R683" i="3"/>
  <c r="R1772" i="3"/>
  <c r="R2019" i="3"/>
  <c r="R3106" i="3"/>
  <c r="R250" i="3"/>
  <c r="R2228" i="3"/>
  <c r="R3238" i="3"/>
  <c r="R2313" i="3"/>
  <c r="R1088" i="3"/>
  <c r="R2837" i="3"/>
  <c r="R3000" i="3"/>
  <c r="R2445" i="3"/>
  <c r="R971" i="3"/>
  <c r="R2624" i="3"/>
  <c r="R2956" i="3"/>
  <c r="R2460" i="3"/>
  <c r="R2925" i="3"/>
  <c r="R1046" i="3"/>
  <c r="R2616" i="3"/>
  <c r="R2920" i="3"/>
  <c r="R1231" i="3"/>
  <c r="R2922" i="3"/>
  <c r="R2871" i="3"/>
  <c r="R3173" i="3"/>
  <c r="R2638" i="3"/>
  <c r="R664" i="3"/>
  <c r="R2952" i="3"/>
  <c r="R1845" i="3"/>
  <c r="R162" i="3"/>
  <c r="R475" i="3"/>
  <c r="R627" i="3"/>
  <c r="R2990" i="3"/>
  <c r="R2045" i="3"/>
  <c r="R1751" i="3"/>
  <c r="R2829" i="3"/>
  <c r="R2868" i="3"/>
  <c r="R240" i="3"/>
  <c r="R2902" i="3"/>
  <c r="R1485" i="3"/>
  <c r="R3225" i="3"/>
  <c r="R1020" i="3"/>
  <c r="R2266" i="3"/>
  <c r="R2593" i="3"/>
  <c r="R1941" i="3"/>
  <c r="R2575" i="3"/>
  <c r="R2960" i="3"/>
  <c r="R2476" i="3"/>
  <c r="R2565" i="3"/>
  <c r="R2941" i="3"/>
  <c r="R2908" i="3"/>
  <c r="R2749" i="3"/>
  <c r="R2845" i="3"/>
  <c r="R1096" i="3"/>
  <c r="R2727" i="3"/>
  <c r="R1072" i="3"/>
  <c r="R2292" i="3"/>
  <c r="R2622" i="3"/>
  <c r="R3198" i="3"/>
  <c r="R3193" i="3"/>
  <c r="R2366" i="3"/>
  <c r="R1872" i="3"/>
  <c r="R1793" i="3"/>
  <c r="R414" i="3"/>
  <c r="R1986" i="3"/>
  <c r="R2599" i="3"/>
  <c r="R2943" i="3"/>
  <c r="R783" i="3"/>
  <c r="R1833" i="3"/>
  <c r="R716" i="3"/>
  <c r="R613" i="3"/>
  <c r="R567" i="3"/>
  <c r="R3075" i="3"/>
  <c r="R652" i="3"/>
  <c r="R700" i="3"/>
  <c r="R1620" i="3"/>
  <c r="R2222" i="3"/>
  <c r="R515" i="3"/>
  <c r="R32" i="3"/>
  <c r="R1654" i="3"/>
  <c r="R357" i="3"/>
  <c r="R2527" i="3"/>
  <c r="R649" i="3"/>
  <c r="R1531" i="3"/>
  <c r="R2035" i="3"/>
  <c r="R679" i="3"/>
  <c r="R1656" i="3"/>
  <c r="R1407" i="3"/>
  <c r="R2162" i="3"/>
  <c r="R3293" i="3"/>
  <c r="R1613" i="3"/>
  <c r="R3280" i="3"/>
  <c r="R436" i="3"/>
  <c r="R1002" i="3"/>
  <c r="R622" i="3"/>
  <c r="R2060" i="3"/>
  <c r="R3200" i="3"/>
  <c r="R3159" i="3"/>
  <c r="R1781" i="3"/>
  <c r="R2344" i="3"/>
  <c r="R2896" i="3"/>
  <c r="R3234" i="3"/>
  <c r="R2334" i="3"/>
  <c r="R2274" i="3"/>
  <c r="R1131" i="3"/>
  <c r="R2691" i="3"/>
  <c r="R2614" i="3"/>
  <c r="R2885" i="3"/>
  <c r="R2540" i="3"/>
  <c r="R1749" i="3"/>
  <c r="R3132" i="3"/>
  <c r="R1810" i="3"/>
  <c r="R1850" i="3"/>
  <c r="R3243" i="3"/>
  <c r="R2155" i="3"/>
  <c r="R2494" i="3"/>
  <c r="R2441" i="3"/>
  <c r="R2924" i="3"/>
  <c r="R1706" i="3"/>
  <c r="R1490" i="3"/>
  <c r="R2315" i="3"/>
  <c r="R2919" i="3"/>
  <c r="R2681" i="3"/>
  <c r="R2672" i="3"/>
  <c r="R332" i="3"/>
  <c r="R3151" i="3"/>
  <c r="R2531" i="3"/>
  <c r="R366" i="3"/>
  <c r="R294" i="3"/>
  <c r="R323" i="3"/>
  <c r="R3098" i="3"/>
  <c r="R2110" i="3"/>
  <c r="R789" i="3"/>
  <c r="R1528" i="3"/>
  <c r="R1375" i="3"/>
  <c r="R2068" i="3"/>
  <c r="R1743" i="3"/>
  <c r="R1592" i="3"/>
  <c r="R336" i="3"/>
  <c r="R1677" i="3"/>
  <c r="R2873" i="3"/>
  <c r="R1494" i="3"/>
  <c r="R1060" i="3"/>
  <c r="R2335" i="3"/>
  <c r="R2503" i="3"/>
  <c r="R2243" i="3"/>
  <c r="R1061" i="3"/>
  <c r="R2683" i="3"/>
  <c r="R1823" i="3"/>
  <c r="R2951" i="3"/>
  <c r="R307" i="3"/>
  <c r="R2336" i="3"/>
  <c r="R2190" i="3"/>
  <c r="R2454" i="3"/>
  <c r="R1090" i="3"/>
  <c r="R2894" i="3"/>
  <c r="R2696" i="3"/>
  <c r="R1229" i="3"/>
  <c r="R1183" i="3"/>
  <c r="R3169" i="3"/>
  <c r="R1467" i="3"/>
  <c r="R671" i="3"/>
  <c r="R311" i="3"/>
  <c r="R662" i="3"/>
  <c r="R1474" i="3"/>
  <c r="R2863" i="3"/>
  <c r="R1041" i="3"/>
  <c r="R2174" i="3"/>
  <c r="R2358" i="3"/>
  <c r="R2927" i="3"/>
  <c r="R2542" i="3"/>
  <c r="R2589" i="3"/>
  <c r="R2500" i="3"/>
  <c r="R2601" i="3"/>
  <c r="R1703" i="3"/>
  <c r="R681" i="3"/>
  <c r="R3001" i="3"/>
  <c r="R1840" i="3"/>
  <c r="R1814" i="3"/>
  <c r="R1962" i="3"/>
  <c r="R295" i="3"/>
  <c r="R1475" i="3"/>
  <c r="R3065" i="3"/>
  <c r="R1026" i="3"/>
  <c r="R313" i="3"/>
  <c r="R790" i="3"/>
  <c r="R2101" i="3"/>
  <c r="R1256" i="3"/>
  <c r="R82" i="3"/>
  <c r="R1460" i="3"/>
  <c r="R2611" i="3"/>
  <c r="R3261" i="3"/>
  <c r="R1591" i="3"/>
  <c r="R1560" i="3"/>
  <c r="R1354" i="3"/>
  <c r="R3299" i="3"/>
  <c r="R2832" i="3"/>
  <c r="R1197" i="3"/>
  <c r="R1109" i="3"/>
  <c r="R2477" i="3"/>
  <c r="R1049" i="3"/>
  <c r="R3220" i="3"/>
  <c r="R3142" i="3"/>
  <c r="R1804" i="3"/>
  <c r="R754" i="3"/>
  <c r="R1724" i="3"/>
  <c r="R512" i="3"/>
  <c r="R2238" i="3"/>
  <c r="R830" i="3"/>
  <c r="R2327" i="3"/>
  <c r="R1491" i="3"/>
  <c r="R2554" i="3"/>
  <c r="R1764" i="3"/>
  <c r="R577" i="3"/>
  <c r="R1994" i="3"/>
  <c r="R1852" i="3"/>
  <c r="R1779" i="3"/>
  <c r="R1430" i="3"/>
  <c r="R2746" i="3"/>
  <c r="R2844" i="3"/>
  <c r="R2365" i="3"/>
  <c r="R2283" i="3"/>
  <c r="R2604" i="3"/>
  <c r="R1226" i="3"/>
  <c r="R2470" i="3"/>
  <c r="R2475" i="3"/>
  <c r="R2667" i="3"/>
  <c r="R2471" i="3"/>
  <c r="R2485" i="3"/>
  <c r="R3206" i="3"/>
  <c r="R1194" i="3"/>
  <c r="R1495" i="3"/>
  <c r="R2513" i="3"/>
  <c r="R3164" i="3"/>
  <c r="R346" i="3"/>
  <c r="R218" i="3"/>
  <c r="R3105" i="3"/>
  <c r="R3046" i="3"/>
  <c r="R3058" i="3"/>
  <c r="R3071" i="3"/>
  <c r="R1099" i="3"/>
  <c r="R303" i="3"/>
  <c r="R166" i="3"/>
  <c r="R387" i="3"/>
  <c r="R3051" i="3"/>
  <c r="R35" i="3"/>
  <c r="R824" i="3"/>
  <c r="R306" i="3"/>
  <c r="R434" i="3"/>
  <c r="R1529" i="3"/>
  <c r="R2106" i="3"/>
  <c r="R180" i="3"/>
  <c r="R1861" i="3"/>
  <c r="R1420" i="3"/>
  <c r="R1141" i="3"/>
  <c r="R1744" i="3"/>
  <c r="R1924" i="3"/>
  <c r="R2230" i="3"/>
  <c r="R3113" i="3"/>
  <c r="R1819" i="3"/>
  <c r="R213" i="3"/>
  <c r="R2884" i="3"/>
  <c r="R1710" i="3"/>
  <c r="R1816" i="3"/>
  <c r="R2480" i="3"/>
  <c r="R993" i="3"/>
  <c r="R1493" i="3"/>
  <c r="R1153" i="3"/>
  <c r="R1489" i="3"/>
  <c r="R696" i="3"/>
  <c r="R803" i="3"/>
  <c r="R900" i="3"/>
  <c r="R1798" i="3"/>
  <c r="R2312" i="3"/>
  <c r="R2915" i="3"/>
  <c r="R216" i="3"/>
  <c r="R125" i="3"/>
  <c r="R2321" i="3"/>
  <c r="R1079" i="3"/>
  <c r="R3179" i="3"/>
  <c r="R1824" i="3"/>
  <c r="R1803" i="3"/>
  <c r="R117" i="3"/>
  <c r="R3086" i="3"/>
  <c r="R1792" i="3"/>
  <c r="R517" i="3"/>
  <c r="R473" i="3"/>
  <c r="R1791" i="3"/>
  <c r="R1411" i="3"/>
  <c r="R3175" i="3"/>
  <c r="R2579" i="3"/>
  <c r="R1890" i="3"/>
  <c r="R1234" i="3"/>
  <c r="R3002" i="3"/>
  <c r="R1152" i="3"/>
  <c r="R2288" i="3"/>
  <c r="R1933" i="3"/>
  <c r="R574" i="3"/>
  <c r="R2081" i="3"/>
  <c r="R1761" i="3"/>
  <c r="R2351" i="3"/>
  <c r="R1216" i="3"/>
  <c r="R3126" i="3"/>
  <c r="R2465" i="3"/>
  <c r="R1870" i="3"/>
  <c r="R3053" i="3"/>
  <c r="R1722" i="3"/>
  <c r="R620" i="3"/>
  <c r="R1522" i="3"/>
  <c r="R804" i="3"/>
  <c r="R374" i="3"/>
  <c r="R3211" i="3"/>
  <c r="R2737" i="3"/>
  <c r="R1765" i="3"/>
  <c r="R1788" i="3"/>
  <c r="R2186" i="3"/>
  <c r="R2930" i="3"/>
  <c r="S3358" i="3"/>
  <c r="S3315" i="3"/>
  <c r="S3232" i="3"/>
  <c r="S3193" i="3"/>
  <c r="S3155" i="3"/>
  <c r="S3105" i="3"/>
  <c r="S3064" i="3"/>
  <c r="S3375" i="3"/>
  <c r="S3343" i="3"/>
  <c r="S3293" i="3"/>
  <c r="S3275" i="3"/>
  <c r="S3200" i="3"/>
  <c r="S3182" i="3"/>
  <c r="S3159" i="3"/>
  <c r="O2029" i="3"/>
  <c r="Q2029" i="3"/>
  <c r="P2029" i="3"/>
  <c r="O721" i="3"/>
  <c r="Q721" i="3"/>
  <c r="P721" i="3"/>
  <c r="P3361" i="3"/>
  <c r="O3361" i="3"/>
  <c r="Q3361" i="3"/>
  <c r="O810" i="3"/>
  <c r="P810" i="3"/>
  <c r="Q810" i="3"/>
  <c r="Q1684" i="3"/>
  <c r="P1684" i="3"/>
  <c r="O1684" i="3"/>
  <c r="Q2042" i="3"/>
  <c r="P2042" i="3"/>
  <c r="O2042" i="3"/>
  <c r="P2220" i="3"/>
  <c r="Q2220" i="3"/>
  <c r="O2220" i="3"/>
  <c r="P1616" i="3"/>
  <c r="Q1616" i="3"/>
  <c r="O1616" i="3"/>
  <c r="Q233" i="3"/>
  <c r="P233" i="3"/>
  <c r="O233" i="3"/>
  <c r="O197" i="3"/>
  <c r="Q197" i="3"/>
  <c r="P197" i="3"/>
  <c r="P1999" i="3"/>
  <c r="O1999" i="3"/>
  <c r="Q1999" i="3"/>
  <c r="P771" i="3"/>
  <c r="O771" i="3"/>
  <c r="Q771" i="3"/>
  <c r="O1505" i="3"/>
  <c r="Q1505" i="3"/>
  <c r="P1505" i="3"/>
  <c r="Q985" i="3"/>
  <c r="P985" i="3"/>
  <c r="O985" i="3"/>
  <c r="P42" i="3"/>
  <c r="O42" i="3"/>
  <c r="Q42" i="3"/>
  <c r="Q702" i="3"/>
  <c r="P702" i="3"/>
  <c r="O702" i="3"/>
  <c r="E49" i="12"/>
  <c r="O61" i="3"/>
  <c r="S3314" i="3"/>
  <c r="S3292" i="3"/>
  <c r="S3248" i="3"/>
  <c r="S3234" i="3"/>
  <c r="S3143" i="3"/>
  <c r="S3127" i="3"/>
  <c r="S3106" i="3"/>
  <c r="S3099" i="3"/>
  <c r="S3087" i="3"/>
  <c r="G46" i="12"/>
  <c r="S3337" i="3"/>
  <c r="S3238" i="3"/>
  <c r="S3173" i="3"/>
  <c r="S3065" i="3"/>
  <c r="S3046" i="3"/>
  <c r="R3057" i="3"/>
  <c r="S3378" i="3"/>
  <c r="S3298" i="3"/>
  <c r="S3206" i="3"/>
  <c r="S3151" i="3"/>
  <c r="S3119" i="3"/>
  <c r="S3092" i="3"/>
  <c r="S3365" i="3"/>
  <c r="S3250" i="3"/>
  <c r="S3213" i="3"/>
  <c r="S3197" i="3"/>
  <c r="S3178" i="3"/>
  <c r="S3156" i="3"/>
  <c r="P973" i="3"/>
  <c r="Q973" i="3"/>
  <c r="O973" i="3"/>
  <c r="P1132" i="3"/>
  <c r="Q1132" i="3"/>
  <c r="O1132" i="3"/>
  <c r="P841" i="3"/>
  <c r="Q841" i="3"/>
  <c r="O841" i="3"/>
  <c r="P71" i="3"/>
  <c r="Q71" i="3"/>
  <c r="O71" i="3"/>
  <c r="O362" i="3"/>
  <c r="Q362" i="3"/>
  <c r="P362" i="3"/>
  <c r="P961" i="3"/>
  <c r="Q961" i="3"/>
  <c r="O961" i="3"/>
  <c r="O2092" i="3"/>
  <c r="P2092" i="3"/>
  <c r="Q2092" i="3"/>
  <c r="O535" i="3"/>
  <c r="Q535" i="3"/>
  <c r="P535" i="3"/>
  <c r="Q356" i="3"/>
  <c r="P356" i="3"/>
  <c r="O356" i="3"/>
  <c r="Q712" i="3"/>
  <c r="P712" i="3"/>
  <c r="O712" i="3"/>
  <c r="Q1367" i="3"/>
  <c r="P1367" i="3"/>
  <c r="O1367" i="3"/>
  <c r="Q255" i="3"/>
  <c r="O255" i="3"/>
  <c r="P255" i="3"/>
  <c r="Q3083" i="3"/>
  <c r="O3083" i="3"/>
  <c r="P3083" i="3"/>
  <c r="P852" i="3"/>
  <c r="O852" i="3"/>
  <c r="Q852" i="3"/>
  <c r="P112" i="3"/>
  <c r="Q112" i="3"/>
  <c r="O112" i="3"/>
  <c r="P136" i="3"/>
  <c r="Q136" i="3"/>
  <c r="O136" i="3"/>
  <c r="P47" i="3"/>
  <c r="B32" i="12"/>
  <c r="C32" i="12"/>
  <c r="D32" i="12"/>
  <c r="Q61" i="3"/>
  <c r="Q2009" i="3"/>
  <c r="S3348" i="3"/>
  <c r="S3261" i="3"/>
  <c r="S3142" i="3"/>
  <c r="S3098" i="3"/>
  <c r="S3075" i="3"/>
  <c r="S3053" i="3"/>
  <c r="S3372" i="3"/>
  <c r="S3216" i="3"/>
  <c r="S3169" i="3"/>
  <c r="S3132" i="3"/>
  <c r="R543" i="3"/>
  <c r="S3373" i="3"/>
  <c r="S3243" i="3"/>
  <c r="S3225" i="3"/>
  <c r="S3198" i="3"/>
  <c r="S3179" i="3"/>
  <c r="S3057" i="3"/>
  <c r="S3281" i="3"/>
  <c r="S3231" i="3"/>
  <c r="S3211" i="3"/>
  <c r="S3192" i="3"/>
  <c r="S3175" i="3"/>
  <c r="S3150" i="3"/>
  <c r="S3086" i="3"/>
  <c r="P209" i="3"/>
  <c r="O209" i="3"/>
  <c r="Q209" i="3"/>
  <c r="O1169" i="3"/>
  <c r="Q1169" i="3"/>
  <c r="P1169" i="3"/>
  <c r="Q3360" i="3"/>
  <c r="P3360" i="3"/>
  <c r="O3360" i="3"/>
  <c r="P1453" i="3"/>
  <c r="O1453" i="3"/>
  <c r="Q1453" i="3"/>
  <c r="P839" i="3"/>
  <c r="O839" i="3"/>
  <c r="Q839" i="3"/>
  <c r="P118" i="3"/>
  <c r="Q118" i="3"/>
  <c r="O118" i="3"/>
  <c r="Q23" i="3"/>
  <c r="O23" i="3"/>
  <c r="P23" i="3"/>
  <c r="Q464" i="3"/>
  <c r="P464" i="3"/>
  <c r="O464" i="3"/>
  <c r="Q497" i="3"/>
  <c r="P497" i="3"/>
  <c r="O497" i="3"/>
  <c r="Q949" i="3"/>
  <c r="P949" i="3"/>
  <c r="O949" i="3"/>
  <c r="Q884" i="3"/>
  <c r="P884" i="3"/>
  <c r="O884" i="3"/>
  <c r="Q174" i="3"/>
  <c r="O174" i="3"/>
  <c r="P174" i="3"/>
  <c r="P147" i="3"/>
  <c r="O147" i="3"/>
  <c r="Q147" i="3"/>
  <c r="B33" i="12"/>
  <c r="D33" i="12"/>
  <c r="C33" i="12"/>
  <c r="Q1067" i="3"/>
  <c r="P1067" i="3"/>
  <c r="C31" i="12"/>
  <c r="D31" i="12"/>
  <c r="B31" i="12"/>
  <c r="O1067" i="3"/>
  <c r="P201" i="3"/>
  <c r="Q201" i="3"/>
  <c r="O201" i="3"/>
  <c r="D34" i="12"/>
  <c r="B34" i="12"/>
  <c r="C34" i="12"/>
  <c r="Q3374" i="3"/>
  <c r="O3374" i="3"/>
  <c r="P3374" i="3"/>
  <c r="Q974" i="3"/>
  <c r="P974" i="3"/>
  <c r="O974" i="3"/>
  <c r="O2009" i="3"/>
  <c r="S3318" i="3"/>
  <c r="S3303" i="3"/>
  <c r="S3280" i="3"/>
  <c r="S3239" i="3"/>
  <c r="S3220" i="3"/>
  <c r="S3158" i="3"/>
  <c r="S3133" i="3"/>
  <c r="E51" i="12"/>
  <c r="G51" i="12"/>
  <c r="S3051" i="3"/>
  <c r="S3341" i="3"/>
  <c r="S3302" i="3"/>
  <c r="S3287" i="3"/>
  <c r="S3260" i="3"/>
  <c r="S3244" i="3"/>
  <c r="S3207" i="3"/>
  <c r="S3180" i="3"/>
  <c r="S3126" i="3"/>
  <c r="S3071" i="3"/>
  <c r="S3058" i="3"/>
  <c r="P3073" i="3"/>
  <c r="Q3073" i="3"/>
  <c r="O3073" i="3"/>
  <c r="F31" i="12"/>
  <c r="G31" i="12"/>
  <c r="E31" i="12"/>
  <c r="P3047" i="3"/>
  <c r="Q3047" i="3"/>
  <c r="O3047" i="3"/>
  <c r="G29" i="12"/>
  <c r="E29" i="12"/>
  <c r="F29" i="12"/>
  <c r="S3369" i="3"/>
  <c r="S3330" i="3"/>
  <c r="S3286" i="3"/>
  <c r="S3236" i="3"/>
  <c r="S3223" i="3"/>
  <c r="S3164" i="3"/>
  <c r="S3070" i="3"/>
  <c r="S3376" i="3"/>
  <c r="S3350" i="3"/>
  <c r="S3221" i="3"/>
  <c r="S3185" i="3"/>
  <c r="S3167" i="3"/>
  <c r="S3144" i="3"/>
  <c r="S3114" i="3"/>
  <c r="Q491" i="3"/>
  <c r="O491" i="3"/>
  <c r="P491" i="3"/>
  <c r="P3320" i="3"/>
  <c r="O3320" i="3"/>
  <c r="Q3320" i="3"/>
  <c r="O764" i="3"/>
  <c r="Q764" i="3"/>
  <c r="P764" i="3"/>
  <c r="O81" i="3"/>
  <c r="P81" i="3"/>
  <c r="Q81" i="3"/>
  <c r="P1937" i="3"/>
  <c r="Q1937" i="3"/>
  <c r="O1937" i="3"/>
  <c r="P1140" i="3"/>
  <c r="Q1140" i="3"/>
  <c r="O1140" i="3"/>
  <c r="Q238" i="3"/>
  <c r="O238" i="3"/>
  <c r="P238" i="3"/>
  <c r="Q492" i="3"/>
  <c r="P492" i="3"/>
  <c r="O492" i="3"/>
  <c r="P846" i="3"/>
  <c r="O846" i="3"/>
  <c r="Q846" i="3"/>
  <c r="O1498" i="3"/>
  <c r="Q1498" i="3"/>
  <c r="P1498" i="3"/>
  <c r="O733" i="3"/>
  <c r="P733" i="3"/>
  <c r="Q733" i="3"/>
  <c r="P1919" i="3"/>
  <c r="O1919" i="3"/>
  <c r="Q1919" i="3"/>
  <c r="O140" i="3"/>
  <c r="P140" i="3"/>
  <c r="Q140" i="3"/>
  <c r="O1082" i="3"/>
  <c r="Q1082" i="3"/>
  <c r="P1082" i="3"/>
  <c r="P36" i="3"/>
  <c r="O36" i="3"/>
  <c r="Q36" i="3"/>
  <c r="P1202" i="3"/>
  <c r="O1202" i="3"/>
  <c r="Q1202" i="3"/>
  <c r="P1934" i="3"/>
  <c r="O1934" i="3"/>
  <c r="Q1934" i="3"/>
  <c r="P173" i="3"/>
  <c r="Q173" i="3"/>
  <c r="O173" i="3"/>
  <c r="O3052" i="3"/>
  <c r="Q3052" i="3"/>
  <c r="P3052" i="3"/>
  <c r="F48" i="12"/>
  <c r="Q1933" i="3" l="1"/>
  <c r="P1933" i="3"/>
  <c r="O1933" i="3"/>
  <c r="Q1234" i="3"/>
  <c r="P1234" i="3"/>
  <c r="O1234" i="3"/>
  <c r="Q1411" i="3"/>
  <c r="P1411" i="3"/>
  <c r="O1411" i="3"/>
  <c r="Q1792" i="3"/>
  <c r="O1792" i="3"/>
  <c r="P1792" i="3"/>
  <c r="O125" i="3"/>
  <c r="P125" i="3"/>
  <c r="Q125" i="3"/>
  <c r="O3051" i="3"/>
  <c r="P3051" i="3"/>
  <c r="Q3051" i="3"/>
  <c r="Q1226" i="3"/>
  <c r="O1226" i="3"/>
  <c r="P1226" i="3"/>
  <c r="O1779" i="3"/>
  <c r="Q1779" i="3"/>
  <c r="P1779" i="3"/>
  <c r="O1724" i="3"/>
  <c r="Q1724" i="3"/>
  <c r="P1724" i="3"/>
  <c r="O790" i="3"/>
  <c r="P790" i="3"/>
  <c r="Q790" i="3"/>
  <c r="P3065" i="3"/>
  <c r="Q3065" i="3"/>
  <c r="O3065" i="3"/>
  <c r="Q2500" i="3"/>
  <c r="P2500" i="3"/>
  <c r="O2500" i="3"/>
  <c r="Q1229" i="3"/>
  <c r="P1229" i="3"/>
  <c r="O1229" i="3"/>
  <c r="P2454" i="3"/>
  <c r="Q2454" i="3"/>
  <c r="O2454" i="3"/>
  <c r="P1061" i="3"/>
  <c r="Q1061" i="3"/>
  <c r="O1061" i="3"/>
  <c r="P2924" i="3"/>
  <c r="O2924" i="3"/>
  <c r="Q2924" i="3"/>
  <c r="Q1002" i="3"/>
  <c r="P1002" i="3"/>
  <c r="O1002" i="3"/>
  <c r="P2599" i="3"/>
  <c r="Q2599" i="3"/>
  <c r="O2599" i="3"/>
  <c r="O1485" i="3"/>
  <c r="P1485" i="3"/>
  <c r="Q1485" i="3"/>
  <c r="Q2925" i="3"/>
  <c r="P2925" i="3"/>
  <c r="O2925" i="3"/>
  <c r="O1088" i="3"/>
  <c r="P1088" i="3"/>
  <c r="Q1088" i="3"/>
  <c r="O330" i="3"/>
  <c r="Q330" i="3"/>
  <c r="P330" i="3"/>
  <c r="P206" i="3"/>
  <c r="O206" i="3"/>
  <c r="Q206" i="3"/>
  <c r="Q659" i="3"/>
  <c r="O659" i="3"/>
  <c r="P659" i="3"/>
  <c r="P2559" i="3"/>
  <c r="Q2559" i="3"/>
  <c r="O2559" i="3"/>
  <c r="P161" i="3"/>
  <c r="Q161" i="3"/>
  <c r="O161" i="3"/>
  <c r="O1119" i="3"/>
  <c r="Q1119" i="3"/>
  <c r="P1119" i="3"/>
  <c r="Q1070" i="3"/>
  <c r="P1070" i="3"/>
  <c r="O1070" i="3"/>
  <c r="O1496" i="3"/>
  <c r="Q1496" i="3"/>
  <c r="P1496" i="3"/>
  <c r="J46" i="12"/>
  <c r="H46" i="12"/>
  <c r="J49" i="12"/>
  <c r="H49" i="12"/>
  <c r="I49" i="12"/>
  <c r="P374" i="3"/>
  <c r="Q374" i="3"/>
  <c r="O374" i="3"/>
  <c r="O2465" i="3"/>
  <c r="P2465" i="3"/>
  <c r="Q2465" i="3"/>
  <c r="Q1761" i="3"/>
  <c r="P1761" i="3"/>
  <c r="O1761" i="3"/>
  <c r="P3179" i="3"/>
  <c r="O3179" i="3"/>
  <c r="Q3179" i="3"/>
  <c r="P1489" i="3"/>
  <c r="Q1489" i="3"/>
  <c r="O1489" i="3"/>
  <c r="P2480" i="3"/>
  <c r="O2480" i="3"/>
  <c r="Q2480" i="3"/>
  <c r="O180" i="3"/>
  <c r="P180" i="3"/>
  <c r="Q180" i="3"/>
  <c r="Q306" i="3"/>
  <c r="P306" i="3"/>
  <c r="O306" i="3"/>
  <c r="O2667" i="3"/>
  <c r="P2667" i="3"/>
  <c r="Q2667" i="3"/>
  <c r="P830" i="3"/>
  <c r="O830" i="3"/>
  <c r="Q830" i="3"/>
  <c r="Q1256" i="3"/>
  <c r="O1256" i="3"/>
  <c r="P1256" i="3"/>
  <c r="O681" i="3"/>
  <c r="P681" i="3"/>
  <c r="Q681" i="3"/>
  <c r="P1467" i="3"/>
  <c r="Q1467" i="3"/>
  <c r="O1467" i="3"/>
  <c r="Q2951" i="3"/>
  <c r="O2951" i="3"/>
  <c r="P2951" i="3"/>
  <c r="O789" i="3"/>
  <c r="Q789" i="3"/>
  <c r="P789" i="3"/>
  <c r="P2672" i="3"/>
  <c r="O2672" i="3"/>
  <c r="Q2672" i="3"/>
  <c r="Q3243" i="3"/>
  <c r="P3243" i="3"/>
  <c r="O3243" i="3"/>
  <c r="P3132" i="3"/>
  <c r="Q3132" i="3"/>
  <c r="O3132" i="3"/>
  <c r="Q2035" i="3"/>
  <c r="O2035" i="3"/>
  <c r="P2035" i="3"/>
  <c r="O2622" i="3"/>
  <c r="P2622" i="3"/>
  <c r="Q2622" i="3"/>
  <c r="O2266" i="3"/>
  <c r="Q2266" i="3"/>
  <c r="P2266" i="3"/>
  <c r="O1751" i="3"/>
  <c r="P1751" i="3"/>
  <c r="Q1751" i="3"/>
  <c r="P475" i="3"/>
  <c r="Q475" i="3"/>
  <c r="O475" i="3"/>
  <c r="Q2871" i="3"/>
  <c r="P2871" i="3"/>
  <c r="O2871" i="3"/>
  <c r="P2445" i="3"/>
  <c r="Q2445" i="3"/>
  <c r="O2445" i="3"/>
  <c r="Q3106" i="3"/>
  <c r="O3106" i="3"/>
  <c r="P3106" i="3"/>
  <c r="Q2699" i="3"/>
  <c r="P2699" i="3"/>
  <c r="O2699" i="3"/>
  <c r="Q2406" i="3"/>
  <c r="P2406" i="3"/>
  <c r="O2406" i="3"/>
  <c r="O2377" i="3"/>
  <c r="P2377" i="3"/>
  <c r="Q2377" i="3"/>
  <c r="H48" i="12"/>
  <c r="J48" i="12"/>
  <c r="I48" i="12"/>
  <c r="O1152" i="3"/>
  <c r="P1152" i="3"/>
  <c r="Q1152" i="3"/>
  <c r="P213" i="3"/>
  <c r="O213" i="3"/>
  <c r="Q213" i="3"/>
  <c r="Q2746" i="3"/>
  <c r="P2746" i="3"/>
  <c r="O2746" i="3"/>
  <c r="P1804" i="3"/>
  <c r="Q1804" i="3"/>
  <c r="O1804" i="3"/>
  <c r="Q1354" i="3"/>
  <c r="O1354" i="3"/>
  <c r="P1354" i="3"/>
  <c r="O2611" i="3"/>
  <c r="Q2611" i="3"/>
  <c r="P2611" i="3"/>
  <c r="Q2503" i="3"/>
  <c r="O2503" i="3"/>
  <c r="P2503" i="3"/>
  <c r="Q2068" i="3"/>
  <c r="O2068" i="3"/>
  <c r="P2068" i="3"/>
  <c r="P2691" i="3"/>
  <c r="Q2691" i="3"/>
  <c r="O2691" i="3"/>
  <c r="O1407" i="3"/>
  <c r="Q1407" i="3"/>
  <c r="P1407" i="3"/>
  <c r="Q3075" i="3"/>
  <c r="P3075" i="3"/>
  <c r="O3075" i="3"/>
  <c r="P783" i="3"/>
  <c r="Q783" i="3"/>
  <c r="O783" i="3"/>
  <c r="O2366" i="3"/>
  <c r="P2366" i="3"/>
  <c r="Q2366" i="3"/>
  <c r="P2575" i="3"/>
  <c r="Q2575" i="3"/>
  <c r="O2575" i="3"/>
  <c r="P105" i="3"/>
  <c r="Q105" i="3"/>
  <c r="O105" i="3"/>
  <c r="Q3190" i="3"/>
  <c r="O3190" i="3"/>
  <c r="P3190" i="3"/>
  <c r="O2374" i="3"/>
  <c r="Q2374" i="3"/>
  <c r="P2374" i="3"/>
  <c r="O2594" i="3"/>
  <c r="P2594" i="3"/>
  <c r="Q2594" i="3"/>
  <c r="Q193" i="3"/>
  <c r="O193" i="3"/>
  <c r="P193" i="3"/>
  <c r="P1012" i="3"/>
  <c r="Q1012" i="3"/>
  <c r="O1012" i="3"/>
  <c r="O1686" i="3"/>
  <c r="Q1686" i="3"/>
  <c r="P1686" i="3"/>
  <c r="O2508" i="3"/>
  <c r="P2508" i="3"/>
  <c r="Q2508" i="3"/>
  <c r="L50" i="12"/>
  <c r="M50" i="12"/>
  <c r="K50" i="12"/>
  <c r="P3053" i="3"/>
  <c r="O3053" i="3"/>
  <c r="Q3053" i="3"/>
  <c r="O1803" i="3"/>
  <c r="Q1803" i="3"/>
  <c r="P1803" i="3"/>
  <c r="Q2312" i="3"/>
  <c r="O2312" i="3"/>
  <c r="P2312" i="3"/>
  <c r="O303" i="3"/>
  <c r="Q303" i="3"/>
  <c r="P303" i="3"/>
  <c r="L33" i="12"/>
  <c r="M33" i="12"/>
  <c r="K33" i="12"/>
  <c r="O3046" i="3"/>
  <c r="Q3046" i="3"/>
  <c r="H32" i="12"/>
  <c r="J32" i="12"/>
  <c r="I32" i="12"/>
  <c r="P3046" i="3"/>
  <c r="O1495" i="3"/>
  <c r="Q1495" i="3"/>
  <c r="P1495" i="3"/>
  <c r="Q577" i="3"/>
  <c r="O577" i="3"/>
  <c r="P577" i="3"/>
  <c r="Q1197" i="3"/>
  <c r="O1197" i="3"/>
  <c r="P1197" i="3"/>
  <c r="O2927" i="3"/>
  <c r="Q2927" i="3"/>
  <c r="P2927" i="3"/>
  <c r="O2863" i="3"/>
  <c r="Q2863" i="3"/>
  <c r="P2863" i="3"/>
  <c r="Q1494" i="3"/>
  <c r="P1494" i="3"/>
  <c r="O1494" i="3"/>
  <c r="O2540" i="3"/>
  <c r="P2540" i="3"/>
  <c r="Q2540" i="3"/>
  <c r="O1131" i="3"/>
  <c r="Q1131" i="3"/>
  <c r="P1131" i="3"/>
  <c r="O2896" i="3"/>
  <c r="Q2896" i="3"/>
  <c r="P2896" i="3"/>
  <c r="O1613" i="3"/>
  <c r="P1613" i="3"/>
  <c r="Q1613" i="3"/>
  <c r="O1654" i="3"/>
  <c r="P1654" i="3"/>
  <c r="Q1654" i="3"/>
  <c r="O1620" i="3"/>
  <c r="P1620" i="3"/>
  <c r="Q1620" i="3"/>
  <c r="P1072" i="3"/>
  <c r="Q1072" i="3"/>
  <c r="O1072" i="3"/>
  <c r="Q2749" i="3"/>
  <c r="O2749" i="3"/>
  <c r="P2749" i="3"/>
  <c r="Q2868" i="3"/>
  <c r="O2868" i="3"/>
  <c r="P2868" i="3"/>
  <c r="Q1845" i="3"/>
  <c r="O1845" i="3"/>
  <c r="P1845" i="3"/>
  <c r="O1046" i="3"/>
  <c r="Q1046" i="3"/>
  <c r="P1046" i="3"/>
  <c r="Q2624" i="3"/>
  <c r="P2624" i="3"/>
  <c r="O2624" i="3"/>
  <c r="O2228" i="3"/>
  <c r="P2228" i="3"/>
  <c r="Q2228" i="3"/>
  <c r="P2191" i="3"/>
  <c r="O2191" i="3"/>
  <c r="Q2191" i="3"/>
  <c r="Q2233" i="3"/>
  <c r="O2233" i="3"/>
  <c r="P2233" i="3"/>
  <c r="Q1568" i="3"/>
  <c r="O1568" i="3"/>
  <c r="P1568" i="3"/>
  <c r="P3141" i="3"/>
  <c r="Q3141" i="3"/>
  <c r="O3141" i="3"/>
  <c r="Q2831" i="3"/>
  <c r="P2831" i="3"/>
  <c r="O2831" i="3"/>
  <c r="P2363" i="3"/>
  <c r="O2363" i="3"/>
  <c r="Q2363" i="3"/>
  <c r="Q690" i="3"/>
  <c r="O690" i="3"/>
  <c r="P690" i="3"/>
  <c r="Q1821" i="3"/>
  <c r="P1821" i="3"/>
  <c r="O1821" i="3"/>
  <c r="O2487" i="3"/>
  <c r="P2487" i="3"/>
  <c r="Q2487" i="3"/>
  <c r="O2452" i="3"/>
  <c r="Q2452" i="3"/>
  <c r="P2452" i="3"/>
  <c r="P2706" i="3"/>
  <c r="O2706" i="3"/>
  <c r="Q2706" i="3"/>
  <c r="O2591" i="3"/>
  <c r="P2591" i="3"/>
  <c r="Q2591" i="3"/>
  <c r="P1116" i="3"/>
  <c r="O1116" i="3"/>
  <c r="Q1116" i="3"/>
  <c r="P982" i="3"/>
  <c r="O982" i="3"/>
  <c r="Q982" i="3"/>
  <c r="Q2688" i="3"/>
  <c r="O2688" i="3"/>
  <c r="P2688" i="3"/>
  <c r="O2398" i="3"/>
  <c r="Q2398" i="3"/>
  <c r="P2398" i="3"/>
  <c r="P2547" i="3"/>
  <c r="Q2547" i="3"/>
  <c r="O2547" i="3"/>
  <c r="Q2729" i="3"/>
  <c r="P2729" i="3"/>
  <c r="O2729" i="3"/>
  <c r="Q1176" i="3"/>
  <c r="O1176" i="3"/>
  <c r="P1176" i="3"/>
  <c r="Q3026" i="3"/>
  <c r="O3026" i="3"/>
  <c r="P3026" i="3"/>
  <c r="O3292" i="3"/>
  <c r="Q3292" i="3"/>
  <c r="P3292" i="3"/>
  <c r="Q936" i="3"/>
  <c r="P936" i="3"/>
  <c r="O936" i="3"/>
  <c r="O1238" i="3"/>
  <c r="Q1238" i="3"/>
  <c r="P1238" i="3"/>
  <c r="O433" i="3"/>
  <c r="P433" i="3"/>
  <c r="Q433" i="3"/>
  <c r="P2066" i="3"/>
  <c r="Q2066" i="3"/>
  <c r="O2066" i="3"/>
  <c r="P1227" i="3"/>
  <c r="O1227" i="3"/>
  <c r="Q1227" i="3"/>
  <c r="O3099" i="3"/>
  <c r="P3099" i="3"/>
  <c r="Q3099" i="3"/>
  <c r="O780" i="3"/>
  <c r="P780" i="3"/>
  <c r="Q780" i="3"/>
  <c r="P393" i="3"/>
  <c r="Q393" i="3"/>
  <c r="O393" i="3"/>
  <c r="P435" i="3"/>
  <c r="Q435" i="3"/>
  <c r="O435" i="3"/>
  <c r="M31" i="12"/>
  <c r="L31" i="12"/>
  <c r="K31" i="12"/>
  <c r="O3119" i="3"/>
  <c r="Q3119" i="3"/>
  <c r="P3119" i="3"/>
  <c r="Q1738" i="3"/>
  <c r="O1738" i="3"/>
  <c r="P1738" i="3"/>
  <c r="P2150" i="3"/>
  <c r="O2150" i="3"/>
  <c r="Q2150" i="3"/>
  <c r="O2350" i="3"/>
  <c r="P2350" i="3"/>
  <c r="Q2350" i="3"/>
  <c r="P3232" i="3"/>
  <c r="O3232" i="3"/>
  <c r="Q3232" i="3"/>
  <c r="Q402" i="3"/>
  <c r="P402" i="3"/>
  <c r="O402" i="3"/>
  <c r="O675" i="3"/>
  <c r="Q675" i="3"/>
  <c r="P675" i="3"/>
  <c r="P1944" i="3"/>
  <c r="O1944" i="3"/>
  <c r="Q1944" i="3"/>
  <c r="O759" i="3"/>
  <c r="P759" i="3"/>
  <c r="Q759" i="3"/>
  <c r="P1770" i="3"/>
  <c r="O1770" i="3"/>
  <c r="Q1770" i="3"/>
  <c r="O2249" i="3"/>
  <c r="P2249" i="3"/>
  <c r="Q2249" i="3"/>
  <c r="Q2402" i="3"/>
  <c r="O2402" i="3"/>
  <c r="P2402" i="3"/>
  <c r="O2161" i="3"/>
  <c r="P2161" i="3"/>
  <c r="Q2161" i="3"/>
  <c r="O654" i="3"/>
  <c r="P654" i="3"/>
  <c r="Q654" i="3"/>
  <c r="O2916" i="3"/>
  <c r="Q2916" i="3"/>
  <c r="P2916" i="3"/>
  <c r="P1043" i="3"/>
  <c r="Q1043" i="3"/>
  <c r="O1043" i="3"/>
  <c r="Q2479" i="3"/>
  <c r="P2479" i="3"/>
  <c r="O2479" i="3"/>
  <c r="P2272" i="3"/>
  <c r="Q2272" i="3"/>
  <c r="O2272" i="3"/>
  <c r="Q660" i="3"/>
  <c r="P660" i="3"/>
  <c r="O660" i="3"/>
  <c r="Q2779" i="3"/>
  <c r="P2779" i="3"/>
  <c r="O2779" i="3"/>
  <c r="O287" i="3"/>
  <c r="P287" i="3"/>
  <c r="Q287" i="3"/>
  <c r="P1998" i="3"/>
  <c r="Q1998" i="3"/>
  <c r="O1998" i="3"/>
  <c r="Q3185" i="3"/>
  <c r="P3185" i="3"/>
  <c r="O3185" i="3"/>
  <c r="P2987" i="3"/>
  <c r="O2987" i="3"/>
  <c r="Q2987" i="3"/>
  <c r="O1648" i="3"/>
  <c r="Q1648" i="3"/>
  <c r="P1648" i="3"/>
  <c r="Q1128" i="3"/>
  <c r="O1128" i="3"/>
  <c r="P1128" i="3"/>
  <c r="P1308" i="3"/>
  <c r="O1308" i="3"/>
  <c r="Q1308" i="3"/>
  <c r="P1602" i="3"/>
  <c r="Q1602" i="3"/>
  <c r="O1602" i="3"/>
  <c r="Q1514" i="3"/>
  <c r="P1514" i="3"/>
  <c r="O1514" i="3"/>
  <c r="P1296" i="3"/>
  <c r="Q1296" i="3"/>
  <c r="O1296" i="3"/>
  <c r="Q1665" i="3"/>
  <c r="O1665" i="3"/>
  <c r="P1665" i="3"/>
  <c r="Q855" i="3"/>
  <c r="O855" i="3"/>
  <c r="P855" i="3"/>
  <c r="P2326" i="3"/>
  <c r="O2326" i="3"/>
  <c r="Q2326" i="3"/>
  <c r="P2689" i="3"/>
  <c r="Q2689" i="3"/>
  <c r="O2689" i="3"/>
  <c r="Q2720" i="3"/>
  <c r="O2720" i="3"/>
  <c r="P2720" i="3"/>
  <c r="P3182" i="3"/>
  <c r="Q3182" i="3"/>
  <c r="O3182" i="3"/>
  <c r="F30" i="12"/>
  <c r="F35" i="12" s="1"/>
  <c r="Q30" i="12"/>
  <c r="P30" i="12"/>
  <c r="O30" i="12"/>
  <c r="J30" i="12"/>
  <c r="E30" i="12"/>
  <c r="E35" i="12" s="1"/>
  <c r="R30" i="12"/>
  <c r="B30" i="12"/>
  <c r="B35" i="12" s="1"/>
  <c r="M30" i="12"/>
  <c r="H30" i="12"/>
  <c r="K30" i="12"/>
  <c r="S30" i="12"/>
  <c r="N30" i="12"/>
  <c r="L30" i="12"/>
  <c r="I30" i="12"/>
  <c r="C30" i="12"/>
  <c r="C35" i="12" s="1"/>
  <c r="G30" i="12"/>
  <c r="G35" i="12" s="1"/>
  <c r="D30" i="12"/>
  <c r="D35" i="12" s="1"/>
  <c r="P2255" i="3"/>
  <c r="Q2255" i="3"/>
  <c r="O2255" i="3"/>
  <c r="O3221" i="3"/>
  <c r="P3221" i="3"/>
  <c r="Q3221" i="3"/>
  <c r="P2339" i="3"/>
  <c r="Q2339" i="3"/>
  <c r="O2339" i="3"/>
  <c r="Q2094" i="3"/>
  <c r="O2094" i="3"/>
  <c r="P2094" i="3"/>
  <c r="O1362" i="3"/>
  <c r="P1362" i="3"/>
  <c r="Q1362" i="3"/>
  <c r="Q1284" i="3"/>
  <c r="O1284" i="3"/>
  <c r="P1284" i="3"/>
  <c r="O1267" i="3"/>
  <c r="P1267" i="3"/>
  <c r="Q1267" i="3"/>
  <c r="O1127" i="3"/>
  <c r="P1127" i="3"/>
  <c r="Q1127" i="3"/>
  <c r="O1196" i="3"/>
  <c r="P1196" i="3"/>
  <c r="Q1196" i="3"/>
  <c r="P1725" i="3"/>
  <c r="Q1725" i="3"/>
  <c r="O1725" i="3"/>
  <c r="Q623" i="3"/>
  <c r="O623" i="3"/>
  <c r="P623" i="3"/>
  <c r="P1245" i="3"/>
  <c r="Q1245" i="3"/>
  <c r="O1245" i="3"/>
  <c r="O1594" i="3"/>
  <c r="Q1594" i="3"/>
  <c r="P1594" i="3"/>
  <c r="Q1278" i="3"/>
  <c r="P1278" i="3"/>
  <c r="O1278" i="3"/>
  <c r="O2231" i="3"/>
  <c r="P2231" i="3"/>
  <c r="Q2231" i="3"/>
  <c r="O20" i="3"/>
  <c r="Q20" i="3"/>
  <c r="P20" i="3"/>
  <c r="P472" i="3"/>
  <c r="Q472" i="3"/>
  <c r="O472" i="3"/>
  <c r="P1173" i="3"/>
  <c r="Q1173" i="3"/>
  <c r="O1173" i="3"/>
  <c r="Q1339" i="3"/>
  <c r="P1339" i="3"/>
  <c r="O1339" i="3"/>
  <c r="O489" i="3"/>
  <c r="P489" i="3"/>
  <c r="Q489" i="3"/>
  <c r="O2434" i="3"/>
  <c r="Q2434" i="3"/>
  <c r="P2434" i="3"/>
  <c r="P1590" i="3"/>
  <c r="O1590" i="3"/>
  <c r="Q1590" i="3"/>
  <c r="Q880" i="3"/>
  <c r="P880" i="3"/>
  <c r="O880" i="3"/>
  <c r="Q1572" i="3"/>
  <c r="O1572" i="3"/>
  <c r="P1572" i="3"/>
  <c r="O1446" i="3"/>
  <c r="Q1446" i="3"/>
  <c r="P1446" i="3"/>
  <c r="P2164" i="3"/>
  <c r="O2164" i="3"/>
  <c r="Q2164" i="3"/>
  <c r="Q3006" i="3"/>
  <c r="P3006" i="3"/>
  <c r="O3006" i="3"/>
  <c r="P893" i="3"/>
  <c r="O893" i="3"/>
  <c r="Q893" i="3"/>
  <c r="O2780" i="3"/>
  <c r="Q2780" i="3"/>
  <c r="P2780" i="3"/>
  <c r="Q2803" i="3"/>
  <c r="P2803" i="3"/>
  <c r="O2803" i="3"/>
  <c r="O101" i="3"/>
  <c r="P101" i="3"/>
  <c r="Q101" i="3"/>
  <c r="P2216" i="3"/>
  <c r="Q2216" i="3"/>
  <c r="O2216" i="3"/>
  <c r="P2086" i="3"/>
  <c r="Q2086" i="3"/>
  <c r="O2086" i="3"/>
  <c r="O1521" i="3"/>
  <c r="P1521" i="3"/>
  <c r="Q1521" i="3"/>
  <c r="O2294" i="3"/>
  <c r="P2294" i="3"/>
  <c r="Q2294" i="3"/>
  <c r="Q3045" i="3"/>
  <c r="O3045" i="3"/>
  <c r="P3045" i="3"/>
  <c r="P1242" i="3"/>
  <c r="Q1242" i="3"/>
  <c r="O1242" i="3"/>
  <c r="P1246" i="3"/>
  <c r="O1246" i="3"/>
  <c r="Q1246" i="3"/>
  <c r="Q1300" i="3"/>
  <c r="O1300" i="3"/>
  <c r="P1300" i="3"/>
  <c r="Q2897" i="3"/>
  <c r="P2897" i="3"/>
  <c r="O2897" i="3"/>
  <c r="O1439" i="3"/>
  <c r="P1439" i="3"/>
  <c r="Q1439" i="3"/>
  <c r="O3040" i="3"/>
  <c r="P3040" i="3"/>
  <c r="Q3040" i="3"/>
  <c r="Q1691" i="3"/>
  <c r="P1691" i="3"/>
  <c r="O1691" i="3"/>
  <c r="Q1302" i="3"/>
  <c r="P1302" i="3"/>
  <c r="O1302" i="3"/>
  <c r="P878" i="3"/>
  <c r="O878" i="3"/>
  <c r="Q878" i="3"/>
  <c r="P562" i="3"/>
  <c r="Q562" i="3"/>
  <c r="O562" i="3"/>
  <c r="O864" i="3"/>
  <c r="P864" i="3"/>
  <c r="Q864" i="3"/>
  <c r="P546" i="3"/>
  <c r="Q546" i="3"/>
  <c r="O546" i="3"/>
  <c r="Q1904" i="3"/>
  <c r="O1904" i="3"/>
  <c r="P1904" i="3"/>
  <c r="Q129" i="3"/>
  <c r="P129" i="3"/>
  <c r="O129" i="3"/>
  <c r="Q3337" i="3"/>
  <c r="O3337" i="3"/>
  <c r="P3337" i="3"/>
  <c r="Q1477" i="3"/>
  <c r="P1477" i="3"/>
  <c r="O1477" i="3"/>
  <c r="O2918" i="3"/>
  <c r="Q2918" i="3"/>
  <c r="P2918" i="3"/>
  <c r="Q3231" i="3"/>
  <c r="P3231" i="3"/>
  <c r="O3231" i="3"/>
  <c r="Q2888" i="3"/>
  <c r="O2888" i="3"/>
  <c r="P2888" i="3"/>
  <c r="P1949" i="3"/>
  <c r="Q1949" i="3"/>
  <c r="O1949" i="3"/>
  <c r="O1171" i="3"/>
  <c r="Q1171" i="3"/>
  <c r="P1171" i="3"/>
  <c r="Q2105" i="3"/>
  <c r="P2105" i="3"/>
  <c r="O2105" i="3"/>
  <c r="O1397" i="3"/>
  <c r="P1397" i="3"/>
  <c r="Q1397" i="3"/>
  <c r="O1670" i="3"/>
  <c r="P1670" i="3"/>
  <c r="Q1670" i="3"/>
  <c r="O1333" i="3"/>
  <c r="P1333" i="3"/>
  <c r="Q1333" i="3"/>
  <c r="P1347" i="3"/>
  <c r="O1347" i="3"/>
  <c r="Q1347" i="3"/>
  <c r="O2869" i="3"/>
  <c r="Q2869" i="3"/>
  <c r="P2869" i="3"/>
  <c r="P510" i="3"/>
  <c r="Q510" i="3"/>
  <c r="O510" i="3"/>
  <c r="Q1254" i="3"/>
  <c r="P1254" i="3"/>
  <c r="O1254" i="3"/>
  <c r="Q1830" i="3"/>
  <c r="O1830" i="3"/>
  <c r="P1830" i="3"/>
  <c r="Q1695" i="3"/>
  <c r="O1695" i="3"/>
  <c r="P1695" i="3"/>
  <c r="P2449" i="3"/>
  <c r="Q2449" i="3"/>
  <c r="O2449" i="3"/>
  <c r="Q3286" i="3"/>
  <c r="P3286" i="3"/>
  <c r="O3286" i="3"/>
  <c r="Q827" i="3"/>
  <c r="P827" i="3"/>
  <c r="O827" i="3"/>
  <c r="O467" i="3"/>
  <c r="P467" i="3"/>
  <c r="Q467" i="3"/>
  <c r="O861" i="3"/>
  <c r="P861" i="3"/>
  <c r="Q861" i="3"/>
  <c r="O925" i="3"/>
  <c r="P925" i="3"/>
  <c r="Q925" i="3"/>
  <c r="P2665" i="3"/>
  <c r="O2665" i="3"/>
  <c r="Q2665" i="3"/>
  <c r="O345" i="3"/>
  <c r="P345" i="3"/>
  <c r="Q345" i="3"/>
  <c r="Q243" i="3"/>
  <c r="O243" i="3"/>
  <c r="P243" i="3"/>
  <c r="Q411" i="3"/>
  <c r="P411" i="3"/>
  <c r="O411" i="3"/>
  <c r="P1166" i="3"/>
  <c r="Q1166" i="3"/>
  <c r="O1166" i="3"/>
  <c r="O427" i="3"/>
  <c r="P427" i="3"/>
  <c r="Q427" i="3"/>
  <c r="Q1155" i="3"/>
  <c r="P1155" i="3"/>
  <c r="O1155" i="3"/>
  <c r="Q2119" i="3"/>
  <c r="O2119" i="3"/>
  <c r="P2119" i="3"/>
  <c r="P487" i="3"/>
  <c r="Q487" i="3"/>
  <c r="O487" i="3"/>
  <c r="O2657" i="3"/>
  <c r="Q2657" i="3"/>
  <c r="P2657" i="3"/>
  <c r="Q1527" i="3"/>
  <c r="P1527" i="3"/>
  <c r="O1527" i="3"/>
  <c r="P1356" i="3"/>
  <c r="Q1356" i="3"/>
  <c r="O1356" i="3"/>
  <c r="Q22" i="3"/>
  <c r="O22" i="3"/>
  <c r="P22" i="3"/>
  <c r="P2762" i="3"/>
  <c r="Q2762" i="3"/>
  <c r="O2762" i="3"/>
  <c r="Q62" i="3"/>
  <c r="P62" i="3"/>
  <c r="O62" i="3"/>
  <c r="P881" i="3"/>
  <c r="Q881" i="3"/>
  <c r="O881" i="3"/>
  <c r="Q563" i="3"/>
  <c r="O563" i="3"/>
  <c r="P563" i="3"/>
  <c r="Q234" i="3"/>
  <c r="O234" i="3"/>
  <c r="P234" i="3"/>
  <c r="Q1954" i="3"/>
  <c r="P1954" i="3"/>
  <c r="O1954" i="3"/>
  <c r="P921" i="3"/>
  <c r="O921" i="3"/>
  <c r="Q921" i="3"/>
  <c r="Q714" i="3"/>
  <c r="P714" i="3"/>
  <c r="O714" i="3"/>
  <c r="P1343" i="3"/>
  <c r="O1343" i="3"/>
  <c r="Q1343" i="3"/>
  <c r="Q3348" i="3"/>
  <c r="P3348" i="3"/>
  <c r="O3348" i="3"/>
  <c r="Q956" i="3"/>
  <c r="P956" i="3"/>
  <c r="O956" i="3"/>
  <c r="P3358" i="3"/>
  <c r="O3358" i="3"/>
  <c r="Q3358" i="3"/>
  <c r="Q2980" i="3"/>
  <c r="P2980" i="3"/>
  <c r="O2980" i="3"/>
  <c r="P1360" i="3"/>
  <c r="O1360" i="3"/>
  <c r="Q1360" i="3"/>
  <c r="O2187" i="3"/>
  <c r="P2187" i="3"/>
  <c r="Q2187" i="3"/>
  <c r="O1276" i="3"/>
  <c r="P1276" i="3"/>
  <c r="Q1276" i="3"/>
  <c r="O676" i="3"/>
  <c r="P676" i="3"/>
  <c r="Q676" i="3"/>
  <c r="P222" i="3"/>
  <c r="O222" i="3"/>
  <c r="Q222" i="3"/>
  <c r="Q1600" i="3"/>
  <c r="O1600" i="3"/>
  <c r="P1600" i="3"/>
  <c r="O2804" i="3"/>
  <c r="Q2804" i="3"/>
  <c r="P2804" i="3"/>
  <c r="O1324" i="3"/>
  <c r="P1324" i="3"/>
  <c r="Q1324" i="3"/>
  <c r="O1898" i="3"/>
  <c r="P1898" i="3"/>
  <c r="Q1898" i="3"/>
  <c r="P21" i="3"/>
  <c r="Q21" i="3"/>
  <c r="O21" i="3"/>
  <c r="Q72" i="3"/>
  <c r="O72" i="3"/>
  <c r="P72" i="3"/>
  <c r="P2811" i="3"/>
  <c r="O2811" i="3"/>
  <c r="Q2811" i="3"/>
  <c r="Q915" i="3"/>
  <c r="P915" i="3"/>
  <c r="O915" i="3"/>
  <c r="O1588" i="3"/>
  <c r="Q1588" i="3"/>
  <c r="P1588" i="3"/>
  <c r="O1520" i="3"/>
  <c r="Q1520" i="3"/>
  <c r="P1520" i="3"/>
  <c r="P2734" i="3"/>
  <c r="Q2734" i="3"/>
  <c r="O2734" i="3"/>
  <c r="O2175" i="3"/>
  <c r="Q2175" i="3"/>
  <c r="P2175" i="3"/>
  <c r="O3070" i="3"/>
  <c r="Q3070" i="3"/>
  <c r="P3070" i="3"/>
  <c r="Q1612" i="3"/>
  <c r="O1612" i="3"/>
  <c r="P1612" i="3"/>
  <c r="O2120" i="3"/>
  <c r="P2120" i="3"/>
  <c r="Q2120" i="3"/>
  <c r="Q600" i="3"/>
  <c r="O600" i="3"/>
  <c r="P600" i="3"/>
  <c r="P66" i="3"/>
  <c r="Q66" i="3"/>
  <c r="O66" i="3"/>
  <c r="O2722" i="3"/>
  <c r="P2722" i="3"/>
  <c r="Q2722" i="3"/>
  <c r="O1680" i="3"/>
  <c r="Q1680" i="3"/>
  <c r="P1680" i="3"/>
  <c r="Q1291" i="3"/>
  <c r="O1291" i="3"/>
  <c r="P1291" i="3"/>
  <c r="P1363" i="3"/>
  <c r="Q1363" i="3"/>
  <c r="O1363" i="3"/>
  <c r="P59" i="3"/>
  <c r="Q59" i="3"/>
  <c r="O59" i="3"/>
  <c r="P2084" i="3"/>
  <c r="O2084" i="3"/>
  <c r="Q2084" i="3"/>
  <c r="P2799" i="3"/>
  <c r="Q2799" i="3"/>
  <c r="O2799" i="3"/>
  <c r="P1650" i="3"/>
  <c r="Q1650" i="3"/>
  <c r="O1650" i="3"/>
  <c r="P821" i="3"/>
  <c r="O821" i="3"/>
  <c r="Q821" i="3"/>
  <c r="P157" i="3"/>
  <c r="O157" i="3"/>
  <c r="Q157" i="3"/>
  <c r="Q952" i="3"/>
  <c r="O952" i="3"/>
  <c r="P952" i="3"/>
  <c r="O746" i="3"/>
  <c r="P746" i="3"/>
  <c r="Q746" i="3"/>
  <c r="P882" i="3"/>
  <c r="O882" i="3"/>
  <c r="Q882" i="3"/>
  <c r="O1922" i="3"/>
  <c r="P1922" i="3"/>
  <c r="I34" i="12"/>
  <c r="H34" i="12"/>
  <c r="Q1922" i="3"/>
  <c r="J34" i="12"/>
  <c r="O1384" i="3"/>
  <c r="Q1384" i="3"/>
  <c r="P1384" i="3"/>
  <c r="O1538" i="3"/>
  <c r="P1538" i="3"/>
  <c r="Q1538" i="3"/>
  <c r="O1376" i="3"/>
  <c r="Q1376" i="3"/>
  <c r="P1376" i="3"/>
  <c r="P1398" i="3"/>
  <c r="Q1398" i="3"/>
  <c r="O1398" i="3"/>
  <c r="P3017" i="3"/>
  <c r="O3017" i="3"/>
  <c r="Q3017" i="3"/>
  <c r="O1392" i="3"/>
  <c r="P1392" i="3"/>
  <c r="Q1392" i="3"/>
  <c r="P883" i="3"/>
  <c r="Q883" i="3"/>
  <c r="O883" i="3"/>
  <c r="Q1241" i="3"/>
  <c r="P1241" i="3"/>
  <c r="O1241" i="3"/>
  <c r="Q1573" i="3"/>
  <c r="P1573" i="3"/>
  <c r="O1573" i="3"/>
  <c r="P2800" i="3"/>
  <c r="O2800" i="3"/>
  <c r="Q2800" i="3"/>
  <c r="Q2100" i="3"/>
  <c r="P2100" i="3"/>
  <c r="O2100" i="3"/>
  <c r="P616" i="3"/>
  <c r="Q616" i="3"/>
  <c r="O616" i="3"/>
  <c r="Q85" i="3"/>
  <c r="P85" i="3"/>
  <c r="O85" i="3"/>
  <c r="Q3330" i="3"/>
  <c r="O3330" i="3"/>
  <c r="P3330" i="3"/>
  <c r="Q2712" i="3"/>
  <c r="O2712" i="3"/>
  <c r="P2712" i="3"/>
  <c r="O1379" i="3"/>
  <c r="Q1379" i="3"/>
  <c r="P1379" i="3"/>
  <c r="P1690" i="3"/>
  <c r="Q1690" i="3"/>
  <c r="O1690" i="3"/>
  <c r="Q1633" i="3"/>
  <c r="O1633" i="3"/>
  <c r="P1633" i="3"/>
  <c r="P27" i="3"/>
  <c r="O27" i="3"/>
  <c r="Q27" i="3"/>
  <c r="O817" i="3"/>
  <c r="P817" i="3"/>
  <c r="Q817" i="3"/>
  <c r="P2788" i="3"/>
  <c r="Q2788" i="3"/>
  <c r="O2788" i="3"/>
  <c r="Q3341" i="3"/>
  <c r="P3341" i="3"/>
  <c r="O3341" i="3"/>
  <c r="O1409" i="3"/>
  <c r="P1409" i="3"/>
  <c r="Q1409" i="3"/>
  <c r="Q2822" i="3"/>
  <c r="O2822" i="3"/>
  <c r="P2822" i="3"/>
  <c r="P293" i="3"/>
  <c r="Q293" i="3"/>
  <c r="O293" i="3"/>
  <c r="O2796" i="3"/>
  <c r="Q2796" i="3"/>
  <c r="P2796" i="3"/>
  <c r="P1406" i="3"/>
  <c r="O1406" i="3"/>
  <c r="Q1406" i="3"/>
  <c r="O930" i="3"/>
  <c r="Q930" i="3"/>
  <c r="P930" i="3"/>
  <c r="O406" i="3"/>
  <c r="P406" i="3"/>
  <c r="Q406" i="3"/>
  <c r="Q863" i="3"/>
  <c r="P863" i="3"/>
  <c r="O863" i="3"/>
  <c r="P2971" i="3"/>
  <c r="Q2971" i="3"/>
  <c r="O2971" i="3"/>
  <c r="P656" i="3"/>
  <c r="Q656" i="3"/>
  <c r="O656" i="3"/>
  <c r="Q486" i="3"/>
  <c r="P486" i="3"/>
  <c r="O486" i="3"/>
  <c r="P3369" i="3"/>
  <c r="Q3369" i="3"/>
  <c r="O3369" i="3"/>
  <c r="Q1507" i="3"/>
  <c r="O1507" i="3"/>
  <c r="P1507" i="3"/>
  <c r="O3372" i="3"/>
  <c r="P3372" i="3"/>
  <c r="Q3372" i="3"/>
  <c r="Q297" i="3"/>
  <c r="O297" i="3"/>
  <c r="P297" i="3"/>
  <c r="I50" i="12"/>
  <c r="J50" i="12"/>
  <c r="H50" i="12"/>
  <c r="O2930" i="3"/>
  <c r="Q2930" i="3"/>
  <c r="P2930" i="3"/>
  <c r="Q1765" i="3"/>
  <c r="P1765" i="3"/>
  <c r="O1765" i="3"/>
  <c r="P804" i="3"/>
  <c r="Q804" i="3"/>
  <c r="O804" i="3"/>
  <c r="O3126" i="3"/>
  <c r="P3126" i="3"/>
  <c r="Q3126" i="3"/>
  <c r="P2081" i="3"/>
  <c r="Q2081" i="3"/>
  <c r="O2081" i="3"/>
  <c r="Q3002" i="3"/>
  <c r="P3002" i="3"/>
  <c r="O3002" i="3"/>
  <c r="Q1890" i="3"/>
  <c r="P1890" i="3"/>
  <c r="O1890" i="3"/>
  <c r="Q1791" i="3"/>
  <c r="O1791" i="3"/>
  <c r="P1791" i="3"/>
  <c r="Q3086" i="3"/>
  <c r="P3086" i="3"/>
  <c r="O3086" i="3"/>
  <c r="Q216" i="3"/>
  <c r="P216" i="3"/>
  <c r="O216" i="3"/>
  <c r="Q1798" i="3"/>
  <c r="P1798" i="3"/>
  <c r="O1798" i="3"/>
  <c r="P1153" i="3"/>
  <c r="Q1153" i="3"/>
  <c r="O1153" i="3"/>
  <c r="P1816" i="3"/>
  <c r="O1816" i="3"/>
  <c r="Q1816" i="3"/>
  <c r="P2230" i="3"/>
  <c r="O2230" i="3"/>
  <c r="Q2230" i="3"/>
  <c r="O1141" i="3"/>
  <c r="P1141" i="3"/>
  <c r="Q1141" i="3"/>
  <c r="P2106" i="3"/>
  <c r="O2106" i="3"/>
  <c r="Q2106" i="3"/>
  <c r="Q824" i="3"/>
  <c r="O824" i="3"/>
  <c r="P824" i="3"/>
  <c r="P387" i="3"/>
  <c r="Q387" i="3"/>
  <c r="O387" i="3"/>
  <c r="O1099" i="3"/>
  <c r="Q1099" i="3"/>
  <c r="P1099" i="3"/>
  <c r="O3105" i="3"/>
  <c r="Q3105" i="3"/>
  <c r="P3105" i="3"/>
  <c r="P346" i="3"/>
  <c r="Q346" i="3"/>
  <c r="O346" i="3"/>
  <c r="Q2485" i="3"/>
  <c r="O2485" i="3"/>
  <c r="P2485" i="3"/>
  <c r="O2475" i="3"/>
  <c r="P2475" i="3"/>
  <c r="Q2475" i="3"/>
  <c r="O2604" i="3"/>
  <c r="Q2604" i="3"/>
  <c r="P2604" i="3"/>
  <c r="Q1852" i="3"/>
  <c r="P1852" i="3"/>
  <c r="O1852" i="3"/>
  <c r="Q1491" i="3"/>
  <c r="O1491" i="3"/>
  <c r="P1491" i="3"/>
  <c r="O2238" i="3"/>
  <c r="Q2238" i="3"/>
  <c r="P2238" i="3"/>
  <c r="Q3220" i="3"/>
  <c r="P3220" i="3"/>
  <c r="O3220" i="3"/>
  <c r="Q2832" i="3"/>
  <c r="P2832" i="3"/>
  <c r="O2832" i="3"/>
  <c r="O1560" i="3"/>
  <c r="P1560" i="3"/>
  <c r="Q1560" i="3"/>
  <c r="Q1460" i="3"/>
  <c r="P1460" i="3"/>
  <c r="O1460" i="3"/>
  <c r="O295" i="3"/>
  <c r="P295" i="3"/>
  <c r="Q295" i="3"/>
  <c r="Q1814" i="3"/>
  <c r="P1814" i="3"/>
  <c r="O1814" i="3"/>
  <c r="Q1703" i="3"/>
  <c r="O1703" i="3"/>
  <c r="P1703" i="3"/>
  <c r="O2589" i="3"/>
  <c r="P2589" i="3"/>
  <c r="Q2589" i="3"/>
  <c r="Q2358" i="3"/>
  <c r="O2358" i="3"/>
  <c r="P2358" i="3"/>
  <c r="O662" i="3"/>
  <c r="P662" i="3"/>
  <c r="Q662" i="3"/>
  <c r="P2696" i="3"/>
  <c r="O2696" i="3"/>
  <c r="Q2696" i="3"/>
  <c r="O2336" i="3"/>
  <c r="Q2336" i="3"/>
  <c r="P2336" i="3"/>
  <c r="P1823" i="3"/>
  <c r="Q1823" i="3"/>
  <c r="O1823" i="3"/>
  <c r="P2243" i="3"/>
  <c r="Q2243" i="3"/>
  <c r="O2243" i="3"/>
  <c r="P2873" i="3"/>
  <c r="O2873" i="3"/>
  <c r="Q2873" i="3"/>
  <c r="O1592" i="3"/>
  <c r="Q1592" i="3"/>
  <c r="P1592" i="3"/>
  <c r="P1375" i="3"/>
  <c r="O1375" i="3"/>
  <c r="Q1375" i="3"/>
  <c r="O2110" i="3"/>
  <c r="P2110" i="3"/>
  <c r="Q2110" i="3"/>
  <c r="O2531" i="3"/>
  <c r="Q2531" i="3"/>
  <c r="P2531" i="3"/>
  <c r="O2681" i="3"/>
  <c r="Q2681" i="3"/>
  <c r="P2681" i="3"/>
  <c r="Q2315" i="3"/>
  <c r="P2315" i="3"/>
  <c r="O2315" i="3"/>
  <c r="Q2494" i="3"/>
  <c r="O2494" i="3"/>
  <c r="P2494" i="3"/>
  <c r="O1810" i="3"/>
  <c r="Q1810" i="3"/>
  <c r="P1810" i="3"/>
  <c r="P2885" i="3"/>
  <c r="Q2885" i="3"/>
  <c r="O2885" i="3"/>
  <c r="Q2274" i="3"/>
  <c r="P2274" i="3"/>
  <c r="O2274" i="3"/>
  <c r="O2344" i="3"/>
  <c r="P2344" i="3"/>
  <c r="Q2344" i="3"/>
  <c r="Q3159" i="3"/>
  <c r="O3159" i="3"/>
  <c r="P3159" i="3"/>
  <c r="O3293" i="3"/>
  <c r="Q3293" i="3"/>
  <c r="P3293" i="3"/>
  <c r="P1656" i="3"/>
  <c r="Q1656" i="3"/>
  <c r="O1656" i="3"/>
  <c r="P2527" i="3"/>
  <c r="Q2527" i="3"/>
  <c r="O2527" i="3"/>
  <c r="O32" i="3"/>
  <c r="P32" i="3"/>
  <c r="Q32" i="3"/>
  <c r="P700" i="3"/>
  <c r="Q700" i="3"/>
  <c r="O700" i="3"/>
  <c r="P2943" i="3"/>
  <c r="O2943" i="3"/>
  <c r="Q2943" i="3"/>
  <c r="O1986" i="3"/>
  <c r="P1986" i="3"/>
  <c r="Q1986" i="3"/>
  <c r="Q2727" i="3"/>
  <c r="P2727" i="3"/>
  <c r="O2727" i="3"/>
  <c r="Q2908" i="3"/>
  <c r="P2908" i="3"/>
  <c r="O2908" i="3"/>
  <c r="O2565" i="3"/>
  <c r="Q2565" i="3"/>
  <c r="P2565" i="3"/>
  <c r="Q1941" i="3"/>
  <c r="P1941" i="3"/>
  <c r="O1941" i="3"/>
  <c r="Q1020" i="3"/>
  <c r="O1020" i="3"/>
  <c r="P1020" i="3"/>
  <c r="Q2902" i="3"/>
  <c r="O2902" i="3"/>
  <c r="P2902" i="3"/>
  <c r="Q2829" i="3"/>
  <c r="P2829" i="3"/>
  <c r="O2829" i="3"/>
  <c r="P2045" i="3"/>
  <c r="Q2045" i="3"/>
  <c r="O2045" i="3"/>
  <c r="P2952" i="3"/>
  <c r="O2952" i="3"/>
  <c r="Q2952" i="3"/>
  <c r="O2638" i="3"/>
  <c r="Q2638" i="3"/>
  <c r="P2638" i="3"/>
  <c r="Q2922" i="3"/>
  <c r="O2922" i="3"/>
  <c r="P2922" i="3"/>
  <c r="Q2616" i="3"/>
  <c r="P2616" i="3"/>
  <c r="O2616" i="3"/>
  <c r="Q3000" i="3"/>
  <c r="O3000" i="3"/>
  <c r="P3000" i="3"/>
  <c r="P2313" i="3"/>
  <c r="O2313" i="3"/>
  <c r="Q2313" i="3"/>
  <c r="P2019" i="3"/>
  <c r="O2019" i="3"/>
  <c r="Q2019" i="3"/>
  <c r="P338" i="3"/>
  <c r="O338" i="3"/>
  <c r="Q338" i="3"/>
  <c r="P1815" i="3"/>
  <c r="Q1815" i="3"/>
  <c r="O1815" i="3"/>
  <c r="O2748" i="3"/>
  <c r="P2748" i="3"/>
  <c r="Q2748" i="3"/>
  <c r="P1700" i="3"/>
  <c r="Q1700" i="3"/>
  <c r="O1700" i="3"/>
  <c r="P225" i="3"/>
  <c r="Q225" i="3"/>
  <c r="O225" i="3"/>
  <c r="O343" i="3"/>
  <c r="Q343" i="3"/>
  <c r="P343" i="3"/>
  <c r="Q2057" i="3"/>
  <c r="P2057" i="3"/>
  <c r="O2057" i="3"/>
  <c r="Q1926" i="3"/>
  <c r="O1926" i="3"/>
  <c r="P1926" i="3"/>
  <c r="Q372" i="3"/>
  <c r="P372" i="3"/>
  <c r="O372" i="3"/>
  <c r="P2354" i="3"/>
  <c r="O2354" i="3"/>
  <c r="Q2354" i="3"/>
  <c r="P2923" i="3"/>
  <c r="O2923" i="3"/>
  <c r="Q2923" i="3"/>
  <c r="O3287" i="3"/>
  <c r="P3287" i="3"/>
  <c r="Q3287" i="3"/>
  <c r="Q1338" i="3"/>
  <c r="P1338" i="3"/>
  <c r="O1338" i="3"/>
  <c r="O273" i="3"/>
  <c r="Q273" i="3"/>
  <c r="P273" i="3"/>
  <c r="P1580" i="3"/>
  <c r="Q1580" i="3"/>
  <c r="O1580" i="3"/>
  <c r="O957" i="3"/>
  <c r="Q957" i="3"/>
  <c r="P957" i="3"/>
  <c r="O1378" i="3"/>
  <c r="P1378" i="3"/>
  <c r="Q1378" i="3"/>
  <c r="P2040" i="3"/>
  <c r="O2040" i="3"/>
  <c r="Q2040" i="3"/>
  <c r="Q2621" i="3"/>
  <c r="P2621" i="3"/>
  <c r="O2621" i="3"/>
  <c r="O2580" i="3"/>
  <c r="P2580" i="3"/>
  <c r="Q2580" i="3"/>
  <c r="Q2447" i="3"/>
  <c r="O2447" i="3"/>
  <c r="P2447" i="3"/>
  <c r="Q2415" i="3"/>
  <c r="P2415" i="3"/>
  <c r="O2415" i="3"/>
  <c r="Q663" i="3"/>
  <c r="P663" i="3"/>
  <c r="O663" i="3"/>
  <c r="Q378" i="3"/>
  <c r="O378" i="3"/>
  <c r="P378" i="3"/>
  <c r="Q3127" i="3"/>
  <c r="P3127" i="3"/>
  <c r="O3127" i="3"/>
  <c r="Q2039" i="3"/>
  <c r="O2039" i="3"/>
  <c r="P2039" i="3"/>
  <c r="Q1073" i="3"/>
  <c r="O1073" i="3"/>
  <c r="P1073" i="3"/>
  <c r="P2870" i="3"/>
  <c r="Q2870" i="3"/>
  <c r="O2870" i="3"/>
  <c r="O1748" i="3"/>
  <c r="Q1748" i="3"/>
  <c r="P1748" i="3"/>
  <c r="Q398" i="3"/>
  <c r="P398" i="3"/>
  <c r="O398" i="3"/>
  <c r="O107" i="3"/>
  <c r="P107" i="3"/>
  <c r="Q107" i="3"/>
  <c r="P2966" i="3"/>
  <c r="O2966" i="3"/>
  <c r="Q2966" i="3"/>
  <c r="Q2898" i="3"/>
  <c r="P2898" i="3"/>
  <c r="O2898" i="3"/>
  <c r="O972" i="3"/>
  <c r="Q972" i="3"/>
  <c r="P972" i="3"/>
  <c r="O2399" i="3"/>
  <c r="P2399" i="3"/>
  <c r="Q2399" i="3"/>
  <c r="Q981" i="3"/>
  <c r="O981" i="3"/>
  <c r="P981" i="3"/>
  <c r="Q1451" i="3"/>
  <c r="O1451" i="3"/>
  <c r="P1451" i="3"/>
  <c r="O1097" i="3"/>
  <c r="Q1097" i="3"/>
  <c r="P1097" i="3"/>
  <c r="Q181" i="3"/>
  <c r="P181" i="3"/>
  <c r="O181" i="3"/>
  <c r="Q3087" i="3"/>
  <c r="P3087" i="3"/>
  <c r="O3087" i="3"/>
  <c r="Q3093" i="3"/>
  <c r="O3093" i="3"/>
  <c r="P3093" i="3"/>
  <c r="O593" i="3"/>
  <c r="Q593" i="3"/>
  <c r="P593" i="3"/>
  <c r="P1287" i="3"/>
  <c r="O1287" i="3"/>
  <c r="Q1287" i="3"/>
  <c r="O2605" i="3"/>
  <c r="P2605" i="3"/>
  <c r="Q2605" i="3"/>
  <c r="Q350" i="3"/>
  <c r="O350" i="3"/>
  <c r="P350" i="3"/>
  <c r="O188" i="3"/>
  <c r="Q188" i="3"/>
  <c r="P188" i="3"/>
  <c r="P2549" i="3"/>
  <c r="Q2549" i="3"/>
  <c r="O2549" i="3"/>
  <c r="P1481" i="3"/>
  <c r="O1481" i="3"/>
  <c r="Q1481" i="3"/>
  <c r="P2946" i="3"/>
  <c r="O2946" i="3"/>
  <c r="Q2946" i="3"/>
  <c r="O2433" i="3"/>
  <c r="P2433" i="3"/>
  <c r="Q2433" i="3"/>
  <c r="O3236" i="3"/>
  <c r="P3236" i="3"/>
  <c r="Q3236" i="3"/>
  <c r="P2517" i="3"/>
  <c r="O2517" i="3"/>
  <c r="Q2517" i="3"/>
  <c r="P3180" i="3"/>
  <c r="O3180" i="3"/>
  <c r="Q3180" i="3"/>
  <c r="P1207" i="3"/>
  <c r="Q1207" i="3"/>
  <c r="O1207" i="3"/>
  <c r="O1663" i="3"/>
  <c r="Q1663" i="3"/>
  <c r="P1663" i="3"/>
  <c r="Q2745" i="3"/>
  <c r="P2745" i="3"/>
  <c r="O2745" i="3"/>
  <c r="Q2417" i="3"/>
  <c r="P2417" i="3"/>
  <c r="O2417" i="3"/>
  <c r="Q2632" i="3"/>
  <c r="O2632" i="3"/>
  <c r="P2632" i="3"/>
  <c r="O1222" i="3"/>
  <c r="P1222" i="3"/>
  <c r="Q1222" i="3"/>
  <c r="O2185" i="3"/>
  <c r="Q2185" i="3"/>
  <c r="P2185" i="3"/>
  <c r="O1721" i="3"/>
  <c r="Q1721" i="3"/>
  <c r="P1721" i="3"/>
  <c r="O3133" i="3"/>
  <c r="P3133" i="3"/>
  <c r="Q3133" i="3"/>
  <c r="O3043" i="3"/>
  <c r="P3043" i="3"/>
  <c r="Q3043" i="3"/>
  <c r="Q2647" i="3"/>
  <c r="P2647" i="3"/>
  <c r="O2647" i="3"/>
  <c r="Q2165" i="3"/>
  <c r="P2165" i="3"/>
  <c r="O2165" i="3"/>
  <c r="O2431" i="3"/>
  <c r="Q2431" i="3"/>
  <c r="P2431" i="3"/>
  <c r="P1719" i="3"/>
  <c r="Q1719" i="3"/>
  <c r="O1719" i="3"/>
  <c r="P2781" i="3"/>
  <c r="Q2781" i="3"/>
  <c r="O2781" i="3"/>
  <c r="P1636" i="3"/>
  <c r="O1636" i="3"/>
  <c r="Q1636" i="3"/>
  <c r="P302" i="3"/>
  <c r="Q302" i="3"/>
  <c r="O302" i="3"/>
  <c r="O1885" i="3"/>
  <c r="Q1885" i="3"/>
  <c r="P1885" i="3"/>
  <c r="Q2015" i="3"/>
  <c r="O2015" i="3"/>
  <c r="P2015" i="3"/>
  <c r="O1059" i="3"/>
  <c r="P1059" i="3"/>
  <c r="Q1059" i="3"/>
  <c r="P1593" i="3"/>
  <c r="Q1593" i="3"/>
  <c r="O1593" i="3"/>
  <c r="O1314" i="3"/>
  <c r="P1314" i="3"/>
  <c r="Q1314" i="3"/>
  <c r="P2002" i="3"/>
  <c r="Q2002" i="3"/>
  <c r="O2002" i="3"/>
  <c r="P894" i="3"/>
  <c r="O894" i="3"/>
  <c r="Q894" i="3"/>
  <c r="P1458" i="3"/>
  <c r="Q1458" i="3"/>
  <c r="O1458" i="3"/>
  <c r="P1274" i="3"/>
  <c r="O1274" i="3"/>
  <c r="Q1274" i="3"/>
  <c r="Q1027" i="3"/>
  <c r="O1027" i="3"/>
  <c r="P1027" i="3"/>
  <c r="Q2194" i="3"/>
  <c r="P2194" i="3"/>
  <c r="O2194" i="3"/>
  <c r="O1191" i="3"/>
  <c r="Q1191" i="3"/>
  <c r="P1191" i="3"/>
  <c r="Q3192" i="3"/>
  <c r="P3192" i="3"/>
  <c r="O3192" i="3"/>
  <c r="P3213" i="3"/>
  <c r="O3213" i="3"/>
  <c r="Q3213" i="3"/>
  <c r="O725" i="3"/>
  <c r="Q725" i="3"/>
  <c r="P725" i="3"/>
  <c r="Q167" i="3"/>
  <c r="O167" i="3"/>
  <c r="P167" i="3"/>
  <c r="Q1539" i="3"/>
  <c r="P1539" i="3"/>
  <c r="O1539" i="3"/>
  <c r="O2124" i="3"/>
  <c r="Q2124" i="3"/>
  <c r="P2124" i="3"/>
  <c r="P938" i="3"/>
  <c r="O938" i="3"/>
  <c r="Q938" i="3"/>
  <c r="O1551" i="3"/>
  <c r="Q1551" i="3"/>
  <c r="P1551" i="3"/>
  <c r="P1561" i="3"/>
  <c r="Q1561" i="3"/>
  <c r="O1561" i="3"/>
  <c r="Q1386" i="3"/>
  <c r="O1386" i="3"/>
  <c r="P1386" i="3"/>
  <c r="Q2418" i="3"/>
  <c r="P2418" i="3"/>
  <c r="O2418" i="3"/>
  <c r="Q1917" i="3"/>
  <c r="O1917" i="3"/>
  <c r="P1917" i="3"/>
  <c r="P1943" i="3"/>
  <c r="Q1943" i="3"/>
  <c r="O1943" i="3"/>
  <c r="P1346" i="3"/>
  <c r="Q1346" i="3"/>
  <c r="O1346" i="3"/>
  <c r="P1559" i="3"/>
  <c r="Q1559" i="3"/>
  <c r="O1559" i="3"/>
  <c r="P1424" i="3"/>
  <c r="Q1424" i="3"/>
  <c r="O1424" i="3"/>
  <c r="P1504" i="3"/>
  <c r="O1504" i="3"/>
  <c r="Q1504" i="3"/>
  <c r="P823" i="3"/>
  <c r="O823" i="3"/>
  <c r="Q823" i="3"/>
  <c r="P1959" i="3"/>
  <c r="Q1959" i="3"/>
  <c r="O1959" i="3"/>
  <c r="O1315" i="3"/>
  <c r="Q1315" i="3"/>
  <c r="P1315" i="3"/>
  <c r="O49" i="3"/>
  <c r="P49" i="3"/>
  <c r="Q49" i="3"/>
  <c r="Q2774" i="3"/>
  <c r="P2774" i="3"/>
  <c r="O2774" i="3"/>
  <c r="O143" i="3"/>
  <c r="Q143" i="3"/>
  <c r="P143" i="3"/>
  <c r="O2716" i="3"/>
  <c r="Q2716" i="3"/>
  <c r="P2716" i="3"/>
  <c r="P891" i="3"/>
  <c r="O891" i="3"/>
  <c r="Q891" i="3"/>
  <c r="P2112" i="3"/>
  <c r="O2112" i="3"/>
  <c r="Q2112" i="3"/>
  <c r="Q1042" i="3"/>
  <c r="O1042" i="3"/>
  <c r="P1042" i="3"/>
  <c r="Q2556" i="3"/>
  <c r="O2556" i="3"/>
  <c r="P2556" i="3"/>
  <c r="Q1526" i="3"/>
  <c r="O1526" i="3"/>
  <c r="P1526" i="3"/>
  <c r="P1297" i="3"/>
  <c r="Q1297" i="3"/>
  <c r="O1297" i="3"/>
  <c r="Q633" i="3"/>
  <c r="O633" i="3"/>
  <c r="P633" i="3"/>
  <c r="Q531" i="3"/>
  <c r="P531" i="3"/>
  <c r="O531" i="3"/>
  <c r="P1448" i="3"/>
  <c r="O1448" i="3"/>
  <c r="Q1448" i="3"/>
  <c r="Q594" i="3"/>
  <c r="O594" i="3"/>
  <c r="P594" i="3"/>
  <c r="Q1452" i="3"/>
  <c r="O1452" i="3"/>
  <c r="P1452" i="3"/>
  <c r="O923" i="3"/>
  <c r="P923" i="3"/>
  <c r="Q923" i="3"/>
  <c r="O1423" i="3"/>
  <c r="Q1423" i="3"/>
  <c r="P1423" i="3"/>
  <c r="O325" i="3"/>
  <c r="P325" i="3"/>
  <c r="Q325" i="3"/>
  <c r="P1445" i="3"/>
  <c r="Q1445" i="3"/>
  <c r="O1445" i="3"/>
  <c r="Q3020" i="3"/>
  <c r="O3020" i="3"/>
  <c r="P3020" i="3"/>
  <c r="P1265" i="3"/>
  <c r="O1265" i="3"/>
  <c r="Q1265" i="3"/>
  <c r="Q456" i="3"/>
  <c r="P456" i="3"/>
  <c r="O456" i="3"/>
  <c r="P2999" i="3"/>
  <c r="O2999" i="3"/>
  <c r="Q2999" i="3"/>
  <c r="O1601" i="3"/>
  <c r="P1601" i="3"/>
  <c r="Q1601" i="3"/>
  <c r="O2151" i="3"/>
  <c r="Q2151" i="3"/>
  <c r="P2151" i="3"/>
  <c r="Q2933" i="3"/>
  <c r="P2933" i="3"/>
  <c r="O2933" i="3"/>
  <c r="Q2308" i="3"/>
  <c r="P2308" i="3"/>
  <c r="O2308" i="3"/>
  <c r="P2872" i="3"/>
  <c r="O2872" i="3"/>
  <c r="Q2872" i="3"/>
  <c r="O3260" i="3"/>
  <c r="Q3260" i="3"/>
  <c r="P3260" i="3"/>
  <c r="O1381" i="3"/>
  <c r="Q1381" i="3"/>
  <c r="P1381" i="3"/>
  <c r="O1292" i="3"/>
  <c r="Q1292" i="3"/>
  <c r="P1292" i="3"/>
  <c r="P471" i="3"/>
  <c r="Q471" i="3"/>
  <c r="O471" i="3"/>
  <c r="Q2834" i="3"/>
  <c r="P2834" i="3"/>
  <c r="O2834" i="3"/>
  <c r="P3274" i="3"/>
  <c r="O3274" i="3"/>
  <c r="Q3274" i="3"/>
  <c r="P629" i="3"/>
  <c r="O629" i="3"/>
  <c r="Q629" i="3"/>
  <c r="O2224" i="3"/>
  <c r="P2224" i="3"/>
  <c r="Q2224" i="3"/>
  <c r="Q1311" i="3"/>
  <c r="P1311" i="3"/>
  <c r="O1311" i="3"/>
  <c r="Q520" i="3"/>
  <c r="O520" i="3"/>
  <c r="P520" i="3"/>
  <c r="Q686" i="3"/>
  <c r="O686" i="3"/>
  <c r="P686" i="3"/>
  <c r="P3298" i="3"/>
  <c r="O3298" i="3"/>
  <c r="Q3298" i="3"/>
  <c r="O1437" i="3"/>
  <c r="P1437" i="3"/>
  <c r="Q1437" i="3"/>
  <c r="O1519" i="3"/>
  <c r="Q1519" i="3"/>
  <c r="P1519" i="3"/>
  <c r="Q1565" i="3"/>
  <c r="P1565" i="3"/>
  <c r="O1565" i="3"/>
  <c r="O2364" i="3"/>
  <c r="P2364" i="3"/>
  <c r="Q2364" i="3"/>
  <c r="Q2753" i="3"/>
  <c r="O2753" i="3"/>
  <c r="P2753" i="3"/>
  <c r="Q2355" i="3"/>
  <c r="P2355" i="3"/>
  <c r="O2355" i="3"/>
  <c r="Q1973" i="3"/>
  <c r="P1973" i="3"/>
  <c r="O1973" i="3"/>
  <c r="P194" i="3"/>
  <c r="O194" i="3"/>
  <c r="Q194" i="3"/>
  <c r="Q647" i="3"/>
  <c r="O647" i="3"/>
  <c r="P647" i="3"/>
  <c r="O2744" i="3"/>
  <c r="P2744" i="3"/>
  <c r="Q2744" i="3"/>
  <c r="P483" i="3"/>
  <c r="Q483" i="3"/>
  <c r="O483" i="3"/>
  <c r="P172" i="3"/>
  <c r="O172" i="3"/>
  <c r="Q172" i="3"/>
  <c r="P1583" i="3"/>
  <c r="O1583" i="3"/>
  <c r="Q1583" i="3"/>
  <c r="Q3018" i="3"/>
  <c r="P3018" i="3"/>
  <c r="O3018" i="3"/>
  <c r="O1659" i="3"/>
  <c r="Q1659" i="3"/>
  <c r="P1659" i="3"/>
  <c r="O278" i="3"/>
  <c r="Q278" i="3"/>
  <c r="P278" i="3"/>
  <c r="O1623" i="3"/>
  <c r="P1623" i="3"/>
  <c r="Q1623" i="3"/>
  <c r="Q816" i="3"/>
  <c r="P816" i="3"/>
  <c r="O816" i="3"/>
  <c r="P2707" i="3"/>
  <c r="O2707" i="3"/>
  <c r="Q2707" i="3"/>
  <c r="P1288" i="3"/>
  <c r="Q1288" i="3"/>
  <c r="O1288" i="3"/>
  <c r="Q3019" i="3"/>
  <c r="O3019" i="3"/>
  <c r="P3019" i="3"/>
  <c r="P258" i="3"/>
  <c r="O258" i="3"/>
  <c r="Q258" i="3"/>
  <c r="P555" i="3"/>
  <c r="Q555" i="3"/>
  <c r="O555" i="3"/>
  <c r="O1310" i="3"/>
  <c r="Q1310" i="3"/>
  <c r="P1310" i="3"/>
  <c r="Q244" i="3"/>
  <c r="P244" i="3"/>
  <c r="O244" i="3"/>
  <c r="P1611" i="3"/>
  <c r="Q1611" i="3"/>
  <c r="O1611" i="3"/>
  <c r="Q2204" i="3"/>
  <c r="P2204" i="3"/>
  <c r="O2204" i="3"/>
  <c r="O933" i="3"/>
  <c r="Q933" i="3"/>
  <c r="P933" i="3"/>
  <c r="P2214" i="3"/>
  <c r="O2214" i="3"/>
  <c r="Q2214" i="3"/>
  <c r="P1645" i="3"/>
  <c r="Q1645" i="3"/>
  <c r="O1645" i="3"/>
  <c r="Q2013" i="3"/>
  <c r="P2013" i="3"/>
  <c r="O2013" i="3"/>
  <c r="O950" i="3"/>
  <c r="P950" i="3"/>
  <c r="Q950" i="3"/>
  <c r="Q1447" i="3"/>
  <c r="P1447" i="3"/>
  <c r="O1447" i="3"/>
  <c r="Q80" i="3"/>
  <c r="O80" i="3"/>
  <c r="P80" i="3"/>
  <c r="Q2786" i="3"/>
  <c r="P2786" i="3"/>
  <c r="O2786" i="3"/>
  <c r="P3343" i="3"/>
  <c r="O3343" i="3"/>
  <c r="Q3343" i="3"/>
  <c r="O557" i="3"/>
  <c r="Q557" i="3"/>
  <c r="P557" i="3"/>
  <c r="O2217" i="3"/>
  <c r="Q2217" i="3"/>
  <c r="P2217" i="3"/>
  <c r="P228" i="3"/>
  <c r="O228" i="3"/>
  <c r="Q228" i="3"/>
  <c r="P2792" i="3"/>
  <c r="O2792" i="3"/>
  <c r="Q2792" i="3"/>
  <c r="P1683" i="3"/>
  <c r="Q1683" i="3"/>
  <c r="O1683" i="3"/>
  <c r="O1175" i="3"/>
  <c r="P1175" i="3"/>
  <c r="Q1175" i="3"/>
  <c r="O275" i="3"/>
  <c r="Q275" i="3"/>
  <c r="P275" i="3"/>
  <c r="Q96" i="3"/>
  <c r="P96" i="3"/>
  <c r="O96" i="3"/>
  <c r="Q875" i="3"/>
  <c r="P875" i="3"/>
  <c r="O875" i="3"/>
  <c r="O934" i="3"/>
  <c r="Q934" i="3"/>
  <c r="P934" i="3"/>
  <c r="Q2252" i="3"/>
  <c r="O2252" i="3"/>
  <c r="P2252" i="3"/>
  <c r="P2984" i="3"/>
  <c r="O2984" i="3"/>
  <c r="Q2984" i="3"/>
  <c r="P2805" i="3"/>
  <c r="Q2805" i="3"/>
  <c r="O2805" i="3"/>
  <c r="Q895" i="3"/>
  <c r="O895" i="3"/>
  <c r="P895" i="3"/>
  <c r="O1286" i="3"/>
  <c r="P1286" i="3"/>
  <c r="Q1286" i="3"/>
  <c r="Q1609" i="3"/>
  <c r="P1609" i="3"/>
  <c r="O1609" i="3"/>
  <c r="O1075" i="3"/>
  <c r="P1075" i="3"/>
  <c r="Q1075" i="3"/>
  <c r="P2758" i="3"/>
  <c r="Q2758" i="3"/>
  <c r="O2758" i="3"/>
  <c r="Q138" i="3"/>
  <c r="P138" i="3"/>
  <c r="O138" i="3"/>
  <c r="O3371" i="3"/>
  <c r="Q3371" i="3"/>
  <c r="P3371" i="3"/>
  <c r="P25" i="3"/>
  <c r="O25" i="3"/>
  <c r="Q25" i="3"/>
  <c r="O134" i="3"/>
  <c r="P134" i="3"/>
  <c r="Q134" i="3"/>
  <c r="Q130" i="3"/>
  <c r="P130" i="3"/>
  <c r="O130" i="3"/>
  <c r="Q2818" i="3"/>
  <c r="O2818" i="3"/>
  <c r="P2818" i="3"/>
  <c r="Q545" i="3"/>
  <c r="O545" i="3"/>
  <c r="P545" i="3"/>
  <c r="P2181" i="3"/>
  <c r="Q2181" i="3"/>
  <c r="O2181" i="3"/>
  <c r="Q1689" i="3"/>
  <c r="P1689" i="3"/>
  <c r="O1689" i="3"/>
  <c r="P2801" i="3"/>
  <c r="O2801" i="3"/>
  <c r="Q2801" i="3"/>
  <c r="P2809" i="3"/>
  <c r="O2809" i="3"/>
  <c r="Q2809" i="3"/>
  <c r="O634" i="3"/>
  <c r="Q634" i="3"/>
  <c r="P634" i="3"/>
  <c r="O246" i="3"/>
  <c r="Q246" i="3"/>
  <c r="P246" i="3"/>
  <c r="Q437" i="3"/>
  <c r="O437" i="3"/>
  <c r="P437" i="3"/>
  <c r="Q2815" i="3"/>
  <c r="P2815" i="3"/>
  <c r="O2815" i="3"/>
  <c r="Q440" i="3"/>
  <c r="O440" i="3"/>
  <c r="P440" i="3"/>
  <c r="O1666" i="3"/>
  <c r="P1666" i="3"/>
  <c r="Q1666" i="3"/>
  <c r="Q1660" i="3"/>
  <c r="O1660" i="3"/>
  <c r="P1660" i="3"/>
  <c r="O67" i="3"/>
  <c r="P67" i="3"/>
  <c r="Q67" i="3"/>
  <c r="Q2685" i="3"/>
  <c r="P2685" i="3"/>
  <c r="O2685" i="3"/>
  <c r="P2263" i="3"/>
  <c r="Q2263" i="3"/>
  <c r="O2263" i="3"/>
  <c r="P1688" i="3"/>
  <c r="Q1688" i="3"/>
  <c r="O1688" i="3"/>
  <c r="P2791" i="3"/>
  <c r="O2791" i="3"/>
  <c r="Q2791" i="3"/>
  <c r="O51" i="3"/>
  <c r="Q51" i="3"/>
  <c r="P51" i="3"/>
  <c r="P1961" i="3"/>
  <c r="Q1961" i="3"/>
  <c r="O1961" i="3"/>
  <c r="O3003" i="3"/>
  <c r="Q3003" i="3"/>
  <c r="P3003" i="3"/>
  <c r="O935" i="3"/>
  <c r="P935" i="3"/>
  <c r="Q935" i="3"/>
  <c r="P2794" i="3"/>
  <c r="O2794" i="3"/>
  <c r="Q2794" i="3"/>
  <c r="O3378" i="3"/>
  <c r="Q3378" i="3"/>
  <c r="P3378" i="3"/>
  <c r="P2103" i="3"/>
  <c r="Q2103" i="3"/>
  <c r="O2103" i="3"/>
  <c r="O909" i="3"/>
  <c r="P909" i="3"/>
  <c r="Q909" i="3"/>
  <c r="O3004" i="3"/>
  <c r="Q3004" i="3"/>
  <c r="P3004" i="3"/>
  <c r="Q496" i="3"/>
  <c r="O496" i="3"/>
  <c r="P496" i="3"/>
  <c r="O892" i="3"/>
  <c r="Q892" i="3"/>
  <c r="P892" i="3"/>
  <c r="Q1556" i="3"/>
  <c r="O1556" i="3"/>
  <c r="P1556" i="3"/>
  <c r="P2525" i="3"/>
  <c r="Q2525" i="3"/>
  <c r="O2525" i="3"/>
  <c r="M48" i="12"/>
  <c r="L48" i="12"/>
  <c r="K48" i="12"/>
  <c r="Q543" i="3"/>
  <c r="O543" i="3"/>
  <c r="P543" i="3"/>
  <c r="Q2186" i="3"/>
  <c r="O2186" i="3"/>
  <c r="P2186" i="3"/>
  <c r="Q2737" i="3"/>
  <c r="O2737" i="3"/>
  <c r="P2737" i="3"/>
  <c r="Q1522" i="3"/>
  <c r="P1522" i="3"/>
  <c r="O1522" i="3"/>
  <c r="O1722" i="3"/>
  <c r="Q1722" i="3"/>
  <c r="P1722" i="3"/>
  <c r="P1216" i="3"/>
  <c r="Q1216" i="3"/>
  <c r="O1216" i="3"/>
  <c r="P2579" i="3"/>
  <c r="Q2579" i="3"/>
  <c r="O2579" i="3"/>
  <c r="Q473" i="3"/>
  <c r="P473" i="3"/>
  <c r="O473" i="3"/>
  <c r="O117" i="3"/>
  <c r="P117" i="3"/>
  <c r="Q117" i="3"/>
  <c r="O1079" i="3"/>
  <c r="Q1079" i="3"/>
  <c r="P1079" i="3"/>
  <c r="Q900" i="3"/>
  <c r="O900" i="3"/>
  <c r="P900" i="3"/>
  <c r="P803" i="3"/>
  <c r="O803" i="3"/>
  <c r="Q803" i="3"/>
  <c r="P1493" i="3"/>
  <c r="Q1493" i="3"/>
  <c r="O1493" i="3"/>
  <c r="O1710" i="3"/>
  <c r="P1710" i="3"/>
  <c r="Q1710" i="3"/>
  <c r="Q1819" i="3"/>
  <c r="O1819" i="3"/>
  <c r="P1819" i="3"/>
  <c r="Q1924" i="3"/>
  <c r="P1924" i="3"/>
  <c r="O1924" i="3"/>
  <c r="O1420" i="3"/>
  <c r="Q1420" i="3"/>
  <c r="P1420" i="3"/>
  <c r="Q1529" i="3"/>
  <c r="O1529" i="3"/>
  <c r="P1529" i="3"/>
  <c r="Q3071" i="3"/>
  <c r="P3071" i="3"/>
  <c r="O3071" i="3"/>
  <c r="P218" i="3"/>
  <c r="Q218" i="3"/>
  <c r="O218" i="3"/>
  <c r="O3164" i="3"/>
  <c r="P3164" i="3"/>
  <c r="Q3164" i="3"/>
  <c r="P1194" i="3"/>
  <c r="O1194" i="3"/>
  <c r="Q1194" i="3"/>
  <c r="P2471" i="3"/>
  <c r="Q2471" i="3"/>
  <c r="O2471" i="3"/>
  <c r="P2283" i="3"/>
  <c r="Q2283" i="3"/>
  <c r="O2283" i="3"/>
  <c r="O2365" i="3"/>
  <c r="Q2365" i="3"/>
  <c r="P2365" i="3"/>
  <c r="P1430" i="3"/>
  <c r="Q1430" i="3"/>
  <c r="O1430" i="3"/>
  <c r="Q1764" i="3"/>
  <c r="P1764" i="3"/>
  <c r="O1764" i="3"/>
  <c r="Q2327" i="3"/>
  <c r="O2327" i="3"/>
  <c r="P2327" i="3"/>
  <c r="O3142" i="3"/>
  <c r="P3142" i="3"/>
  <c r="Q3142" i="3"/>
  <c r="P3299" i="3"/>
  <c r="O3299" i="3"/>
  <c r="Q3299" i="3"/>
  <c r="O1591" i="3"/>
  <c r="Q1591" i="3"/>
  <c r="P1591" i="3"/>
  <c r="O82" i="3"/>
  <c r="P82" i="3"/>
  <c r="Q82" i="3"/>
  <c r="Q2101" i="3"/>
  <c r="O2101" i="3"/>
  <c r="P2101" i="3"/>
  <c r="O313" i="3"/>
  <c r="H33" i="12"/>
  <c r="I33" i="12"/>
  <c r="Q313" i="3"/>
  <c r="J33" i="12"/>
  <c r="P313" i="3"/>
  <c r="P1840" i="3"/>
  <c r="Q1840" i="3"/>
  <c r="O1840" i="3"/>
  <c r="P2542" i="3"/>
  <c r="O2542" i="3"/>
  <c r="Q2542" i="3"/>
  <c r="Q2174" i="3"/>
  <c r="P2174" i="3"/>
  <c r="O2174" i="3"/>
  <c r="O1474" i="3"/>
  <c r="P1474" i="3"/>
  <c r="Q1474" i="3"/>
  <c r="P311" i="3"/>
  <c r="Q311" i="3"/>
  <c r="O311" i="3"/>
  <c r="Q3169" i="3"/>
  <c r="O3169" i="3"/>
  <c r="P3169" i="3"/>
  <c r="Q2894" i="3"/>
  <c r="P2894" i="3"/>
  <c r="O2894" i="3"/>
  <c r="Q2190" i="3"/>
  <c r="P2190" i="3"/>
  <c r="O2190" i="3"/>
  <c r="Q2335" i="3"/>
  <c r="P2335" i="3"/>
  <c r="O2335" i="3"/>
  <c r="P1060" i="3"/>
  <c r="Q1060" i="3"/>
  <c r="O1060" i="3"/>
  <c r="O1677" i="3"/>
  <c r="P1677" i="3"/>
  <c r="Q1677" i="3"/>
  <c r="O1528" i="3"/>
  <c r="P1528" i="3"/>
  <c r="Q1528" i="3"/>
  <c r="O3098" i="3"/>
  <c r="Q3098" i="3"/>
  <c r="P3098" i="3"/>
  <c r="P323" i="3"/>
  <c r="Q323" i="3"/>
  <c r="O323" i="3"/>
  <c r="P3151" i="3"/>
  <c r="Q3151" i="3"/>
  <c r="O3151" i="3"/>
  <c r="O1490" i="3"/>
  <c r="P1490" i="3"/>
  <c r="Q1490" i="3"/>
  <c r="P2441" i="3"/>
  <c r="Q2441" i="3"/>
  <c r="O2441" i="3"/>
  <c r="P1749" i="3"/>
  <c r="O1749" i="3"/>
  <c r="Q1749" i="3"/>
  <c r="O2614" i="3"/>
  <c r="P2614" i="3"/>
  <c r="Q2614" i="3"/>
  <c r="O2334" i="3"/>
  <c r="P2334" i="3"/>
  <c r="Q2334" i="3"/>
  <c r="P1781" i="3"/>
  <c r="O1781" i="3"/>
  <c r="Q1781" i="3"/>
  <c r="O3200" i="3"/>
  <c r="Q3200" i="3"/>
  <c r="P3200" i="3"/>
  <c r="O622" i="3"/>
  <c r="P622" i="3"/>
  <c r="Q622" i="3"/>
  <c r="P436" i="3"/>
  <c r="O436" i="3"/>
  <c r="Q436" i="3"/>
  <c r="O2162" i="3"/>
  <c r="Q2162" i="3"/>
  <c r="P2162" i="3"/>
  <c r="O1531" i="3"/>
  <c r="P1531" i="3"/>
  <c r="Q1531" i="3"/>
  <c r="P357" i="3"/>
  <c r="Q357" i="3"/>
  <c r="O357" i="3"/>
  <c r="I31" i="12"/>
  <c r="H31" i="12"/>
  <c r="J31" i="12"/>
  <c r="Q515" i="3"/>
  <c r="O515" i="3"/>
  <c r="P515" i="3"/>
  <c r="Q652" i="3"/>
  <c r="O652" i="3"/>
  <c r="P652" i="3"/>
  <c r="P567" i="3"/>
  <c r="Q567" i="3"/>
  <c r="O567" i="3"/>
  <c r="O716" i="3"/>
  <c r="Q716" i="3"/>
  <c r="P716" i="3"/>
  <c r="O1793" i="3"/>
  <c r="Q1793" i="3"/>
  <c r="P1793" i="3"/>
  <c r="O3193" i="3"/>
  <c r="Q3193" i="3"/>
  <c r="P3193" i="3"/>
  <c r="O2292" i="3"/>
  <c r="Q2292" i="3"/>
  <c r="P2292" i="3"/>
  <c r="Q1096" i="3"/>
  <c r="O1096" i="3"/>
  <c r="P1096" i="3"/>
  <c r="P2476" i="3"/>
  <c r="Q2476" i="3"/>
  <c r="O2476" i="3"/>
  <c r="P2593" i="3"/>
  <c r="Q2593" i="3"/>
  <c r="O2593" i="3"/>
  <c r="Q2990" i="3"/>
  <c r="O2990" i="3"/>
  <c r="P2990" i="3"/>
  <c r="O162" i="3"/>
  <c r="Q162" i="3"/>
  <c r="P162" i="3"/>
  <c r="Q3173" i="3"/>
  <c r="P3173" i="3"/>
  <c r="O3173" i="3"/>
  <c r="P1231" i="3"/>
  <c r="O1231" i="3"/>
  <c r="Q1231" i="3"/>
  <c r="P2460" i="3"/>
  <c r="Q2460" i="3"/>
  <c r="O2460" i="3"/>
  <c r="Q971" i="3"/>
  <c r="O971" i="3"/>
  <c r="P971" i="3"/>
  <c r="O3238" i="3"/>
  <c r="Q3238" i="3"/>
  <c r="P3238" i="3"/>
  <c r="P683" i="3"/>
  <c r="Q683" i="3"/>
  <c r="O683" i="3"/>
  <c r="Q730" i="3"/>
  <c r="O730" i="3"/>
  <c r="P730" i="3"/>
  <c r="O1434" i="3"/>
  <c r="P1434" i="3"/>
  <c r="Q1434" i="3"/>
  <c r="O1195" i="3"/>
  <c r="Q1195" i="3"/>
  <c r="P1195" i="3"/>
  <c r="O776" i="3"/>
  <c r="Q776" i="3"/>
  <c r="P776" i="3"/>
  <c r="P3239" i="3"/>
  <c r="O3239" i="3"/>
  <c r="Q3239" i="3"/>
  <c r="Q466" i="3"/>
  <c r="P466" i="3"/>
  <c r="O466" i="3"/>
  <c r="Q3150" i="3"/>
  <c r="P3150" i="3"/>
  <c r="O3150" i="3"/>
  <c r="Q3037" i="3"/>
  <c r="P3037" i="3"/>
  <c r="O3037" i="3"/>
  <c r="P2561" i="3"/>
  <c r="O2561" i="3"/>
  <c r="Q2561" i="3"/>
  <c r="O1051" i="3"/>
  <c r="P1051" i="3"/>
  <c r="Q1051" i="3"/>
  <c r="P739" i="3"/>
  <c r="O739" i="3"/>
  <c r="Q739" i="3"/>
  <c r="O1441" i="3"/>
  <c r="Q1441" i="3"/>
  <c r="P1441" i="3"/>
  <c r="O1542" i="3"/>
  <c r="Q1542" i="3"/>
  <c r="P1542" i="3"/>
  <c r="Q1587" i="3"/>
  <c r="P1587" i="3"/>
  <c r="O1587" i="3"/>
  <c r="O1341" i="3"/>
  <c r="Q1341" i="3"/>
  <c r="P1341" i="3"/>
  <c r="Q2901" i="3"/>
  <c r="O2901" i="3"/>
  <c r="P2901" i="3"/>
  <c r="P1035" i="3"/>
  <c r="Q1035" i="3"/>
  <c r="O1035" i="3"/>
  <c r="Q811" i="3"/>
  <c r="O811" i="3"/>
  <c r="P811" i="3"/>
  <c r="Q1723" i="3"/>
  <c r="O1723" i="3"/>
  <c r="P1723" i="3"/>
  <c r="P1432" i="3"/>
  <c r="Q1432" i="3"/>
  <c r="O1432" i="3"/>
  <c r="P3176" i="3"/>
  <c r="O3176" i="3"/>
  <c r="Q3176" i="3"/>
  <c r="O2644" i="3"/>
  <c r="P2644" i="3"/>
  <c r="Q2644" i="3"/>
  <c r="O3207" i="3"/>
  <c r="Q3207" i="3"/>
  <c r="P3207" i="3"/>
  <c r="O2563" i="3"/>
  <c r="P2563" i="3"/>
  <c r="Q2563" i="3"/>
  <c r="P3216" i="3"/>
  <c r="O3216" i="3"/>
  <c r="Q3216" i="3"/>
  <c r="O1007" i="3"/>
  <c r="P1007" i="3"/>
  <c r="Q1007" i="3"/>
  <c r="P845" i="3"/>
  <c r="O845" i="3"/>
  <c r="Q845" i="3"/>
  <c r="O333" i="3"/>
  <c r="P333" i="3"/>
  <c r="Q333" i="3"/>
  <c r="P1766" i="3"/>
  <c r="Q1766" i="3"/>
  <c r="O1766" i="3"/>
  <c r="O2576" i="3"/>
  <c r="P2576" i="3"/>
  <c r="Q2576" i="3"/>
  <c r="Q2370" i="3"/>
  <c r="O2370" i="3"/>
  <c r="P2370" i="3"/>
  <c r="Q3235" i="3"/>
  <c r="P3235" i="3"/>
  <c r="O3235" i="3"/>
  <c r="O329" i="3"/>
  <c r="Q329" i="3"/>
  <c r="P329" i="3"/>
  <c r="P3009" i="3"/>
  <c r="Q3009" i="3"/>
  <c r="O3009" i="3"/>
  <c r="Q3144" i="3"/>
  <c r="O3144" i="3"/>
  <c r="P3144" i="3"/>
  <c r="Q3167" i="3"/>
  <c r="O3167" i="3"/>
  <c r="P3167" i="3"/>
  <c r="O2422" i="3"/>
  <c r="Q2422" i="3"/>
  <c r="P2422" i="3"/>
  <c r="P959" i="3"/>
  <c r="Q959" i="3"/>
  <c r="O959" i="3"/>
  <c r="O1105" i="3"/>
  <c r="Q1105" i="3"/>
  <c r="P1105" i="3"/>
  <c r="P2221" i="3"/>
  <c r="O2221" i="3"/>
  <c r="Q2221" i="3"/>
  <c r="O304" i="3"/>
  <c r="Q304" i="3"/>
  <c r="P304" i="3"/>
  <c r="Q1301" i="3"/>
  <c r="P1301" i="3"/>
  <c r="O1301" i="3"/>
  <c r="P2114" i="3"/>
  <c r="Q2114" i="3"/>
  <c r="O2114" i="3"/>
  <c r="Q1782" i="3"/>
  <c r="O1782" i="3"/>
  <c r="P1782" i="3"/>
  <c r="Q2650" i="3"/>
  <c r="O2650" i="3"/>
  <c r="P2650" i="3"/>
  <c r="Q135" i="3"/>
  <c r="O135" i="3"/>
  <c r="P135" i="3"/>
  <c r="Q1975" i="3"/>
  <c r="O1975" i="3"/>
  <c r="P1975" i="3"/>
  <c r="O391" i="3"/>
  <c r="Q391" i="3"/>
  <c r="P391" i="3"/>
  <c r="O808" i="3"/>
  <c r="Q808" i="3"/>
  <c r="P808" i="3"/>
  <c r="O1900" i="3"/>
  <c r="Q1900" i="3"/>
  <c r="P1900" i="3"/>
  <c r="O1661" i="3"/>
  <c r="Q1661" i="3"/>
  <c r="P1661" i="3"/>
  <c r="P3155" i="3"/>
  <c r="Q3155" i="3"/>
  <c r="O3155" i="3"/>
  <c r="Q2373" i="3"/>
  <c r="P2373" i="3"/>
  <c r="O2373" i="3"/>
  <c r="O2724" i="3"/>
  <c r="Q2724" i="3"/>
  <c r="P2724" i="3"/>
  <c r="Q2440" i="3"/>
  <c r="O2440" i="3"/>
  <c r="P2440" i="3"/>
  <c r="Q2766" i="3"/>
  <c r="O2766" i="3"/>
  <c r="P2766" i="3"/>
  <c r="O2935" i="3"/>
  <c r="Q2935" i="3"/>
  <c r="P2935" i="3"/>
  <c r="O2347" i="3"/>
  <c r="P2347" i="3"/>
  <c r="Q2347" i="3"/>
  <c r="Q650" i="3"/>
  <c r="O650" i="3"/>
  <c r="P650" i="3"/>
  <c r="O3120" i="3"/>
  <c r="P3120" i="3"/>
  <c r="Q3120" i="3"/>
  <c r="O38" i="3"/>
  <c r="Q38" i="3"/>
  <c r="P38" i="3"/>
  <c r="O2759" i="3"/>
  <c r="P2759" i="3"/>
  <c r="Q2759" i="3"/>
  <c r="Q1074" i="3"/>
  <c r="O1074" i="3"/>
  <c r="P1074" i="3"/>
  <c r="O2931" i="3"/>
  <c r="Q2931" i="3"/>
  <c r="P2931" i="3"/>
  <c r="O2967" i="3"/>
  <c r="Q2967" i="3"/>
  <c r="P2967" i="3"/>
  <c r="P2499" i="3"/>
  <c r="O2499" i="3"/>
  <c r="Q2499" i="3"/>
  <c r="O2836" i="3"/>
  <c r="Q2836" i="3"/>
  <c r="P2836" i="3"/>
  <c r="P3244" i="3"/>
  <c r="Q3244" i="3"/>
  <c r="O3244" i="3"/>
  <c r="O2062" i="3"/>
  <c r="P2062" i="3"/>
  <c r="Q2062" i="3"/>
  <c r="O1413" i="3"/>
  <c r="Q1413" i="3"/>
  <c r="P1413" i="3"/>
  <c r="P2950" i="3"/>
  <c r="O2950" i="3"/>
  <c r="Q2950" i="3"/>
  <c r="P2236" i="3"/>
  <c r="Q2236" i="3"/>
  <c r="O2236" i="3"/>
  <c r="P3010" i="3"/>
  <c r="O3010" i="3"/>
  <c r="Q3010" i="3"/>
  <c r="P1836" i="3"/>
  <c r="O1836" i="3"/>
  <c r="Q1836" i="3"/>
  <c r="Q3114" i="3"/>
  <c r="P3114" i="3"/>
  <c r="O3114" i="3"/>
  <c r="Q2705" i="3"/>
  <c r="P2705" i="3"/>
  <c r="O2705" i="3"/>
  <c r="Q1925" i="3"/>
  <c r="P1925" i="3"/>
  <c r="O1925" i="3"/>
  <c r="P2662" i="3"/>
  <c r="Q2662" i="3"/>
  <c r="O2662" i="3"/>
  <c r="O2203" i="3"/>
  <c r="Q2203" i="3"/>
  <c r="P2203" i="3"/>
  <c r="P441" i="3"/>
  <c r="O441" i="3"/>
  <c r="Q441" i="3"/>
  <c r="O3248" i="3"/>
  <c r="Q3248" i="3"/>
  <c r="P3248" i="3"/>
  <c r="P898" i="3"/>
  <c r="O898" i="3"/>
  <c r="Q898" i="3"/>
  <c r="Q3250" i="3"/>
  <c r="P3250" i="3"/>
  <c r="O3250" i="3"/>
  <c r="Q1681" i="3"/>
  <c r="P1681" i="3"/>
  <c r="O1681" i="3"/>
  <c r="Q1390" i="3"/>
  <c r="P1390" i="3"/>
  <c r="O1390" i="3"/>
  <c r="O3197" i="3"/>
  <c r="P3197" i="3"/>
  <c r="Q3197" i="3"/>
  <c r="O2910" i="3"/>
  <c r="P2910" i="3"/>
  <c r="Q2910" i="3"/>
  <c r="P960" i="3"/>
  <c r="O960" i="3"/>
  <c r="Q960" i="3"/>
  <c r="O2318" i="3"/>
  <c r="P2318" i="3"/>
  <c r="Q2318" i="3"/>
  <c r="O2196" i="3"/>
  <c r="P2196" i="3"/>
  <c r="Q2196" i="3"/>
  <c r="O988" i="3"/>
  <c r="Q988" i="3"/>
  <c r="P988" i="3"/>
  <c r="Q1685" i="3"/>
  <c r="P1685" i="3"/>
  <c r="O1685" i="3"/>
  <c r="O682" i="3"/>
  <c r="P682" i="3"/>
  <c r="Q682" i="3"/>
  <c r="O1235" i="3"/>
  <c r="P1235" i="3"/>
  <c r="Q1235" i="3"/>
  <c r="O1370" i="3"/>
  <c r="Q1370" i="3"/>
  <c r="P1370" i="3"/>
  <c r="P928" i="3"/>
  <c r="O928" i="3"/>
  <c r="Q928" i="3"/>
  <c r="O3275" i="3"/>
  <c r="Q3275" i="3"/>
  <c r="P3275" i="3"/>
  <c r="Q1533" i="3"/>
  <c r="O1533" i="3"/>
  <c r="P1533" i="3"/>
  <c r="P121" i="3"/>
  <c r="Q121" i="3"/>
  <c r="O121" i="3"/>
  <c r="P1076" i="3"/>
  <c r="O1076" i="3"/>
  <c r="Q1076" i="3"/>
  <c r="P1037" i="3"/>
  <c r="O1037" i="3"/>
  <c r="Q1037" i="3"/>
  <c r="Q1340" i="3"/>
  <c r="O1340" i="3"/>
  <c r="P1340" i="3"/>
  <c r="O1371" i="3"/>
  <c r="P1371" i="3"/>
  <c r="Q1371" i="3"/>
  <c r="O1859" i="3"/>
  <c r="Q1859" i="3"/>
  <c r="P1859" i="3"/>
  <c r="Q1412" i="3"/>
  <c r="O1412" i="3"/>
  <c r="P1412" i="3"/>
  <c r="O1511" i="3"/>
  <c r="Q1511" i="3"/>
  <c r="P1511" i="3"/>
  <c r="P1304" i="3"/>
  <c r="Q1304" i="3"/>
  <c r="O1304" i="3"/>
  <c r="Q1545" i="3"/>
  <c r="P1545" i="3"/>
  <c r="O1545" i="3"/>
  <c r="O796" i="3"/>
  <c r="P796" i="3"/>
  <c r="Q796" i="3"/>
  <c r="P443" i="3"/>
  <c r="Q443" i="3"/>
  <c r="O443" i="3"/>
  <c r="O494" i="3"/>
  <c r="P494" i="3"/>
  <c r="Q494" i="3"/>
  <c r="Q2303" i="3"/>
  <c r="O2303" i="3"/>
  <c r="P2303" i="3"/>
  <c r="P514" i="3"/>
  <c r="Q514" i="3"/>
  <c r="O514" i="3"/>
  <c r="O2341" i="3"/>
  <c r="Q2341" i="3"/>
  <c r="P2341" i="3"/>
  <c r="O1546" i="3"/>
  <c r="Q1546" i="3"/>
  <c r="P1546" i="3"/>
  <c r="O799" i="3"/>
  <c r="P799" i="3"/>
  <c r="Q799" i="3"/>
  <c r="Q877" i="3"/>
  <c r="O877" i="3"/>
  <c r="P877" i="3"/>
  <c r="Q504" i="3"/>
  <c r="P504" i="3"/>
  <c r="O504" i="3"/>
  <c r="P2168" i="3"/>
  <c r="Q2168" i="3"/>
  <c r="O2168" i="3"/>
  <c r="P1668" i="3"/>
  <c r="Q1668" i="3"/>
  <c r="O1668" i="3"/>
  <c r="Q2715" i="3"/>
  <c r="O2715" i="3"/>
  <c r="P2715" i="3"/>
  <c r="Q1388" i="3"/>
  <c r="P1388" i="3"/>
  <c r="O1388" i="3"/>
  <c r="O2675" i="3"/>
  <c r="P2675" i="3"/>
  <c r="Q2675" i="3"/>
  <c r="P920" i="3"/>
  <c r="O920" i="3"/>
  <c r="Q920" i="3"/>
  <c r="P2555" i="3"/>
  <c r="O2555" i="3"/>
  <c r="Q2555" i="3"/>
  <c r="Q1133" i="3"/>
  <c r="O1133" i="3"/>
  <c r="P1133" i="3"/>
  <c r="Q999" i="3"/>
  <c r="O999" i="3"/>
  <c r="P999" i="3"/>
  <c r="Q944" i="3"/>
  <c r="P944" i="3"/>
  <c r="O944" i="3"/>
  <c r="O3254" i="3"/>
  <c r="P3254" i="3"/>
  <c r="Q3254" i="3"/>
  <c r="O1562" i="3"/>
  <c r="P1562" i="3"/>
  <c r="Q1562" i="3"/>
  <c r="O1031" i="3"/>
  <c r="P1031" i="3"/>
  <c r="Q1031" i="3"/>
  <c r="O2054" i="3"/>
  <c r="P2054" i="3"/>
  <c r="Q2054" i="3"/>
  <c r="Q1627" i="3"/>
  <c r="P1627" i="3"/>
  <c r="O1627" i="3"/>
  <c r="P2393" i="3"/>
  <c r="O2393" i="3"/>
  <c r="Q2393" i="3"/>
  <c r="O867" i="3"/>
  <c r="P867" i="3"/>
  <c r="Q867" i="3"/>
  <c r="P1329" i="3"/>
  <c r="Q1329" i="3"/>
  <c r="O1329" i="3"/>
  <c r="Q912" i="3"/>
  <c r="O912" i="3"/>
  <c r="P912" i="3"/>
  <c r="Q2273" i="3"/>
  <c r="O2273" i="3"/>
  <c r="P2273" i="3"/>
  <c r="P1887" i="3"/>
  <c r="O1887" i="3"/>
  <c r="Q1887" i="3"/>
  <c r="Q1293" i="3"/>
  <c r="P1293" i="3"/>
  <c r="O1293" i="3"/>
  <c r="P977" i="3"/>
  <c r="O977" i="3"/>
  <c r="Q977" i="3"/>
  <c r="O124" i="3"/>
  <c r="Q124" i="3"/>
  <c r="P124" i="3"/>
  <c r="Q592" i="3"/>
  <c r="O592" i="3"/>
  <c r="P592" i="3"/>
  <c r="Q655" i="3"/>
  <c r="P655" i="3"/>
  <c r="O655" i="3"/>
  <c r="P1032" i="3"/>
  <c r="Q1032" i="3"/>
  <c r="O1032" i="3"/>
  <c r="O3314" i="3"/>
  <c r="P3314" i="3"/>
  <c r="Q3314" i="3"/>
  <c r="Q565" i="3"/>
  <c r="O565" i="3"/>
  <c r="P565" i="3"/>
  <c r="P701" i="3"/>
  <c r="Q701" i="3"/>
  <c r="O701" i="3"/>
  <c r="O1509" i="3"/>
  <c r="P1509" i="3"/>
  <c r="Q1509" i="3"/>
  <c r="Q2670" i="3"/>
  <c r="P2670" i="3"/>
  <c r="O2670" i="3"/>
  <c r="Q1262" i="3"/>
  <c r="O1262" i="3"/>
  <c r="P1262" i="3"/>
  <c r="Q1373" i="3"/>
  <c r="P1373" i="3"/>
  <c r="O1373" i="3"/>
  <c r="P2802" i="3"/>
  <c r="O2802" i="3"/>
  <c r="Q2802" i="3"/>
  <c r="Q1325" i="3"/>
  <c r="O1325" i="3"/>
  <c r="P1325" i="3"/>
  <c r="P207" i="3"/>
  <c r="O207" i="3"/>
  <c r="Q207" i="3"/>
  <c r="P1524" i="3"/>
  <c r="O1524" i="3"/>
  <c r="Q1524" i="3"/>
  <c r="P1316" i="3"/>
  <c r="Q1316" i="3"/>
  <c r="O1316" i="3"/>
  <c r="P509" i="3"/>
  <c r="O509" i="3"/>
  <c r="Q509" i="3"/>
  <c r="P1359" i="3"/>
  <c r="O1359" i="3"/>
  <c r="Q1359" i="3"/>
  <c r="Q624" i="3"/>
  <c r="P624" i="3"/>
  <c r="O624" i="3"/>
  <c r="Q597" i="3"/>
  <c r="O597" i="3"/>
  <c r="P597" i="3"/>
  <c r="O122" i="3"/>
  <c r="Q122" i="3"/>
  <c r="P122" i="3"/>
  <c r="O1100" i="3"/>
  <c r="P1100" i="3"/>
  <c r="Q1100" i="3"/>
  <c r="P2741" i="3"/>
  <c r="O2741" i="3"/>
  <c r="Q2741" i="3"/>
  <c r="O3015" i="3"/>
  <c r="Q3015" i="3"/>
  <c r="P3015" i="3"/>
  <c r="Q1047" i="3"/>
  <c r="O1047" i="3"/>
  <c r="P1047" i="3"/>
  <c r="P1270" i="3"/>
  <c r="Q1270" i="3"/>
  <c r="O1270" i="3"/>
  <c r="P699" i="3"/>
  <c r="O699" i="3"/>
  <c r="Q699" i="3"/>
  <c r="Q2678" i="3"/>
  <c r="P2678" i="3"/>
  <c r="O2678" i="3"/>
  <c r="P575" i="3"/>
  <c r="O575" i="3"/>
  <c r="Q575" i="3"/>
  <c r="O2795" i="3"/>
  <c r="Q2795" i="3"/>
  <c r="P2795" i="3"/>
  <c r="Q859" i="3"/>
  <c r="O859" i="3"/>
  <c r="P859" i="3"/>
  <c r="Q1429" i="3"/>
  <c r="P1429" i="3"/>
  <c r="O1429" i="3"/>
  <c r="O1382" i="3"/>
  <c r="Q1382" i="3"/>
  <c r="P1382" i="3"/>
  <c r="O1543" i="3"/>
  <c r="Q1543" i="3"/>
  <c r="P1543" i="3"/>
  <c r="O2677" i="3"/>
  <c r="Q2677" i="3"/>
  <c r="P2677" i="3"/>
  <c r="O1655" i="3"/>
  <c r="Q1655" i="3"/>
  <c r="P1655" i="3"/>
  <c r="Q210" i="3"/>
  <c r="P210" i="3"/>
  <c r="O210" i="3"/>
  <c r="P2736" i="3"/>
  <c r="O2736" i="3"/>
  <c r="Q2736" i="3"/>
  <c r="O1649" i="3"/>
  <c r="Q1649" i="3"/>
  <c r="P1649" i="3"/>
  <c r="Q1344" i="3"/>
  <c r="P1344" i="3"/>
  <c r="O1344" i="3"/>
  <c r="P2820" i="3"/>
  <c r="O2820" i="3"/>
  <c r="Q2820" i="3"/>
  <c r="P1497" i="3"/>
  <c r="O1497" i="3"/>
  <c r="Q1497" i="3"/>
  <c r="O76" i="3"/>
  <c r="P76" i="3"/>
  <c r="Q76" i="3"/>
  <c r="Q438" i="3"/>
  <c r="O438" i="3"/>
  <c r="P438" i="3"/>
  <c r="P3016" i="3"/>
  <c r="O3016" i="3"/>
  <c r="Q3016" i="3"/>
  <c r="Q3375" i="3"/>
  <c r="O3375" i="3"/>
  <c r="P3375" i="3"/>
  <c r="P2697" i="3"/>
  <c r="Q2697" i="3"/>
  <c r="O2697" i="3"/>
  <c r="O68" i="3"/>
  <c r="P68" i="3"/>
  <c r="Q68" i="3"/>
  <c r="P1393" i="3"/>
  <c r="Q1393" i="3"/>
  <c r="O1393" i="3"/>
  <c r="Q1403" i="3"/>
  <c r="O1403" i="3"/>
  <c r="P1403" i="3"/>
  <c r="P2080" i="3"/>
  <c r="Q2080" i="3"/>
  <c r="O2080" i="3"/>
  <c r="P2764" i="3"/>
  <c r="O2764" i="3"/>
  <c r="Q2764" i="3"/>
  <c r="Q1123" i="3"/>
  <c r="O1123" i="3"/>
  <c r="P1123" i="3"/>
  <c r="Q1415" i="3"/>
  <c r="P1415" i="3"/>
  <c r="O1415" i="3"/>
  <c r="P2246" i="3"/>
  <c r="Q2246" i="3"/>
  <c r="O2246" i="3"/>
  <c r="O1357" i="3"/>
  <c r="P1357" i="3"/>
  <c r="Q1357" i="3"/>
  <c r="O2821" i="3"/>
  <c r="P2821" i="3"/>
  <c r="Q2821" i="3"/>
  <c r="O2708" i="3"/>
  <c r="Q2708" i="3"/>
  <c r="P2708" i="3"/>
  <c r="P191" i="3"/>
  <c r="Q191" i="3"/>
  <c r="O191" i="3"/>
  <c r="Q1309" i="3"/>
  <c r="P1309" i="3"/>
  <c r="O1309" i="3"/>
  <c r="P2730" i="3"/>
  <c r="Q2730" i="3"/>
  <c r="O2730" i="3"/>
  <c r="O3376" i="3"/>
  <c r="Q3376" i="3"/>
  <c r="P3376" i="3"/>
  <c r="O569" i="3"/>
  <c r="Q569" i="3"/>
  <c r="P569" i="3"/>
  <c r="Q3014" i="3"/>
  <c r="O3014" i="3"/>
  <c r="P3014" i="3"/>
  <c r="P2797" i="3"/>
  <c r="O2797" i="3"/>
  <c r="Q2797" i="3"/>
  <c r="P3318" i="3"/>
  <c r="O3318" i="3"/>
  <c r="Q3318" i="3"/>
  <c r="O1179" i="3"/>
  <c r="P1179" i="3"/>
  <c r="Q1179" i="3"/>
  <c r="P48" i="3"/>
  <c r="O48" i="3"/>
  <c r="Q48" i="3"/>
  <c r="P2812" i="3"/>
  <c r="O2812" i="3"/>
  <c r="Q2812" i="3"/>
  <c r="P408" i="3"/>
  <c r="Q408" i="3"/>
  <c r="O408" i="3"/>
  <c r="Q1566" i="3"/>
  <c r="P1566" i="3"/>
  <c r="O1566" i="3"/>
  <c r="P40" i="3"/>
  <c r="O40" i="3"/>
  <c r="Q40" i="3"/>
  <c r="O2674" i="3"/>
  <c r="P2674" i="3"/>
  <c r="Q2674" i="3"/>
  <c r="P858" i="3"/>
  <c r="O858" i="3"/>
  <c r="Q858" i="3"/>
  <c r="Q856" i="3"/>
  <c r="P856" i="3"/>
  <c r="O856" i="3"/>
  <c r="P1239" i="3"/>
  <c r="O1239" i="3"/>
  <c r="Q1239" i="3"/>
  <c r="Q2726" i="3"/>
  <c r="P2726" i="3"/>
  <c r="O2726" i="3"/>
  <c r="P488" i="3"/>
  <c r="Q488" i="3"/>
  <c r="O488" i="3"/>
  <c r="P1252" i="3"/>
  <c r="O1252" i="3"/>
  <c r="Q1252" i="3"/>
  <c r="O1637" i="3"/>
  <c r="Q1637" i="3"/>
  <c r="P1637" i="3"/>
  <c r="Q3021" i="3"/>
  <c r="O3021" i="3"/>
  <c r="P3021" i="3"/>
  <c r="P2775" i="3"/>
  <c r="O2775" i="3"/>
  <c r="Q2775" i="3"/>
  <c r="Q450" i="3"/>
  <c r="P450" i="3"/>
  <c r="O450" i="3"/>
  <c r="O2723" i="3"/>
  <c r="Q2723" i="3"/>
  <c r="P2723" i="3"/>
  <c r="Q2051" i="3"/>
  <c r="O2051" i="3"/>
  <c r="P2051" i="3"/>
  <c r="O2810" i="3"/>
  <c r="Q2810" i="3"/>
  <c r="P2810" i="3"/>
  <c r="P1449" i="3"/>
  <c r="O1449" i="3"/>
  <c r="Q1449" i="3"/>
  <c r="P3373" i="3"/>
  <c r="Q3373" i="3"/>
  <c r="O3373" i="3"/>
  <c r="P2698" i="3"/>
  <c r="Q2698" i="3"/>
  <c r="O2698" i="3"/>
  <c r="O1092" i="3"/>
  <c r="P1092" i="3"/>
  <c r="Q1092" i="3"/>
  <c r="Q2816" i="3"/>
  <c r="O2816" i="3"/>
  <c r="P2816" i="3"/>
  <c r="O1753" i="3"/>
  <c r="Q1753" i="3"/>
  <c r="P1753" i="3"/>
  <c r="Q970" i="3"/>
  <c r="P970" i="3"/>
  <c r="O970" i="3"/>
  <c r="Q1350" i="3"/>
  <c r="P1350" i="3"/>
  <c r="O1350" i="3"/>
  <c r="Q1657" i="3"/>
  <c r="O1657" i="3"/>
  <c r="P1657" i="3"/>
  <c r="Q2356" i="3"/>
  <c r="P2356" i="3"/>
  <c r="O2356" i="3"/>
  <c r="P1653" i="3"/>
  <c r="O1653" i="3"/>
  <c r="Q1653" i="3"/>
  <c r="Q211" i="3"/>
  <c r="O211" i="3"/>
  <c r="P211" i="3"/>
  <c r="B7" i="10"/>
  <c r="S3141" i="3"/>
  <c r="S3224" i="3"/>
  <c r="S3254" i="3"/>
  <c r="S3321" i="3"/>
  <c r="S3094" i="3"/>
  <c r="S3100" i="3"/>
  <c r="S3113" i="3"/>
  <c r="M46" i="12" s="1"/>
  <c r="S3190" i="3"/>
  <c r="S3235" i="3"/>
  <c r="S3274" i="3"/>
  <c r="S3300" i="3"/>
  <c r="S3327" i="3"/>
  <c r="R3064" i="3"/>
  <c r="L29" i="12" s="1"/>
  <c r="L51" i="12"/>
  <c r="M51" i="12"/>
  <c r="K51" i="12"/>
  <c r="I51" i="12"/>
  <c r="J51" i="12"/>
  <c r="H51" i="12"/>
  <c r="L46" i="12"/>
  <c r="O3057" i="3"/>
  <c r="P3057" i="3"/>
  <c r="Q3057" i="3"/>
  <c r="J47" i="12"/>
  <c r="R47" i="12"/>
  <c r="S47" i="12"/>
  <c r="M47" i="12"/>
  <c r="L47" i="12"/>
  <c r="Q47" i="12"/>
  <c r="G47" i="12"/>
  <c r="G52" i="12" s="1"/>
  <c r="K47" i="12"/>
  <c r="H47" i="12"/>
  <c r="B47" i="12"/>
  <c r="B52" i="12" s="1"/>
  <c r="E47" i="12"/>
  <c r="C47" i="12"/>
  <c r="C52" i="12" s="1"/>
  <c r="F47" i="12"/>
  <c r="D47" i="12"/>
  <c r="D52" i="12" s="1"/>
  <c r="I47" i="12"/>
  <c r="N47" i="12"/>
  <c r="P47" i="12"/>
  <c r="O47" i="12"/>
  <c r="O1788" i="3"/>
  <c r="P1788" i="3"/>
  <c r="Q1788" i="3"/>
  <c r="O3211" i="3"/>
  <c r="Q3211" i="3"/>
  <c r="P3211" i="3"/>
  <c r="Q620" i="3"/>
  <c r="O620" i="3"/>
  <c r="P620" i="3"/>
  <c r="P1870" i="3"/>
  <c r="O1870" i="3"/>
  <c r="Q1870" i="3"/>
  <c r="O2351" i="3"/>
  <c r="P2351" i="3"/>
  <c r="Q2351" i="3"/>
  <c r="P574" i="3"/>
  <c r="Q574" i="3"/>
  <c r="O574" i="3"/>
  <c r="Q2288" i="3"/>
  <c r="O2288" i="3"/>
  <c r="P2288" i="3"/>
  <c r="P3175" i="3"/>
  <c r="Q3175" i="3"/>
  <c r="O3175" i="3"/>
  <c r="Q517" i="3"/>
  <c r="O517" i="3"/>
  <c r="P517" i="3"/>
  <c r="Q1824" i="3"/>
  <c r="P1824" i="3"/>
  <c r="O1824" i="3"/>
  <c r="P2321" i="3"/>
  <c r="O2321" i="3"/>
  <c r="Q2321" i="3"/>
  <c r="Q2915" i="3"/>
  <c r="O2915" i="3"/>
  <c r="P2915" i="3"/>
  <c r="O696" i="3"/>
  <c r="P696" i="3"/>
  <c r="Q696" i="3"/>
  <c r="P993" i="3"/>
  <c r="O993" i="3"/>
  <c r="Q993" i="3"/>
  <c r="P2884" i="3"/>
  <c r="Q2884" i="3"/>
  <c r="O2884" i="3"/>
  <c r="Q3113" i="3"/>
  <c r="P3113" i="3"/>
  <c r="O3113" i="3"/>
  <c r="Q1744" i="3"/>
  <c r="O1744" i="3"/>
  <c r="P1744" i="3"/>
  <c r="P1861" i="3"/>
  <c r="Q1861" i="3"/>
  <c r="M34" i="12"/>
  <c r="O1861" i="3"/>
  <c r="L34" i="12"/>
  <c r="K34" i="12"/>
  <c r="Q434" i="3"/>
  <c r="P434" i="3"/>
  <c r="O434" i="3"/>
  <c r="Q35" i="3"/>
  <c r="O35" i="3"/>
  <c r="P35" i="3"/>
  <c r="P166" i="3"/>
  <c r="O166" i="3"/>
  <c r="Q166" i="3"/>
  <c r="P3058" i="3"/>
  <c r="Q3058" i="3"/>
  <c r="O3058" i="3"/>
  <c r="I29" i="12"/>
  <c r="J29" i="12"/>
  <c r="H29" i="12"/>
  <c r="P2513" i="3"/>
  <c r="Q2513" i="3"/>
  <c r="O2513" i="3"/>
  <c r="P3206" i="3"/>
  <c r="O3206" i="3"/>
  <c r="Q3206" i="3"/>
  <c r="O2470" i="3"/>
  <c r="Q2470" i="3"/>
  <c r="P2470" i="3"/>
  <c r="Q2844" i="3"/>
  <c r="O2844" i="3"/>
  <c r="P2844" i="3"/>
  <c r="P1994" i="3"/>
  <c r="O1994" i="3"/>
  <c r="Q1994" i="3"/>
  <c r="O2554" i="3"/>
  <c r="P2554" i="3"/>
  <c r="Q2554" i="3"/>
  <c r="Q512" i="3"/>
  <c r="O512" i="3"/>
  <c r="P512" i="3"/>
  <c r="Q754" i="3"/>
  <c r="P754" i="3"/>
  <c r="O754" i="3"/>
  <c r="P1049" i="3"/>
  <c r="O1049" i="3"/>
  <c r="Q1049" i="3"/>
  <c r="P2477" i="3"/>
  <c r="Q2477" i="3"/>
  <c r="O2477" i="3"/>
  <c r="O1109" i="3"/>
  <c r="P1109" i="3"/>
  <c r="Q1109" i="3"/>
  <c r="P3261" i="3"/>
  <c r="O3261" i="3"/>
  <c r="Q3261" i="3"/>
  <c r="P1026" i="3"/>
  <c r="O1026" i="3"/>
  <c r="Q1026" i="3"/>
  <c r="O1475" i="3"/>
  <c r="P1475" i="3"/>
  <c r="Q1475" i="3"/>
  <c r="O1962" i="3"/>
  <c r="Q1962" i="3"/>
  <c r="P1962" i="3"/>
  <c r="P3001" i="3"/>
  <c r="O3001" i="3"/>
  <c r="Q3001" i="3"/>
  <c r="O2601" i="3"/>
  <c r="P2601" i="3"/>
  <c r="Q2601" i="3"/>
  <c r="P1041" i="3"/>
  <c r="Q1041" i="3"/>
  <c r="O1041" i="3"/>
  <c r="O671" i="3"/>
  <c r="Q671" i="3"/>
  <c r="P671" i="3"/>
  <c r="P1183" i="3"/>
  <c r="O1183" i="3"/>
  <c r="Q1183" i="3"/>
  <c r="Q1090" i="3"/>
  <c r="P1090" i="3"/>
  <c r="O1090" i="3"/>
  <c r="P307" i="3"/>
  <c r="Q307" i="3"/>
  <c r="O307" i="3"/>
  <c r="O2683" i="3"/>
  <c r="Q2683" i="3"/>
  <c r="P2683" i="3"/>
  <c r="O336" i="3"/>
  <c r="Q336" i="3"/>
  <c r="P336" i="3"/>
  <c r="P1743" i="3"/>
  <c r="O1743" i="3"/>
  <c r="Q1743" i="3"/>
  <c r="P294" i="3"/>
  <c r="Q294" i="3"/>
  <c r="O294" i="3"/>
  <c r="Q366" i="3"/>
  <c r="O366" i="3"/>
  <c r="P366" i="3"/>
  <c r="Q332" i="3"/>
  <c r="O332" i="3"/>
  <c r="P332" i="3"/>
  <c r="P2919" i="3"/>
  <c r="Q2919" i="3"/>
  <c r="O2919" i="3"/>
  <c r="P1706" i="3"/>
  <c r="Q1706" i="3"/>
  <c r="O1706" i="3"/>
  <c r="P2155" i="3"/>
  <c r="O2155" i="3"/>
  <c r="Q2155" i="3"/>
  <c r="Q1850" i="3"/>
  <c r="P1850" i="3"/>
  <c r="O1850" i="3"/>
  <c r="Q3234" i="3"/>
  <c r="P3234" i="3"/>
  <c r="O3234" i="3"/>
  <c r="P2060" i="3"/>
  <c r="O2060" i="3"/>
  <c r="Q2060" i="3"/>
  <c r="O3280" i="3"/>
  <c r="Q3280" i="3"/>
  <c r="P3280" i="3"/>
  <c r="O679" i="3"/>
  <c r="P679" i="3"/>
  <c r="Q679" i="3"/>
  <c r="P649" i="3"/>
  <c r="O649" i="3"/>
  <c r="Q649" i="3"/>
  <c r="P2222" i="3"/>
  <c r="O2222" i="3"/>
  <c r="L32" i="12"/>
  <c r="M32" i="12"/>
  <c r="K32" i="12"/>
  <c r="Q2222" i="3"/>
  <c r="P613" i="3"/>
  <c r="O613" i="3"/>
  <c r="Q613" i="3"/>
  <c r="Q1833" i="3"/>
  <c r="O1833" i="3"/>
  <c r="P1833" i="3"/>
  <c r="P414" i="3"/>
  <c r="Q414" i="3"/>
  <c r="O414" i="3"/>
  <c r="P1872" i="3"/>
  <c r="O1872" i="3"/>
  <c r="Q1872" i="3"/>
  <c r="P3198" i="3"/>
  <c r="O3198" i="3"/>
  <c r="Q3198" i="3"/>
  <c r="Q2845" i="3"/>
  <c r="P2845" i="3"/>
  <c r="O2845" i="3"/>
  <c r="O2941" i="3"/>
  <c r="P2941" i="3"/>
  <c r="Q2941" i="3"/>
  <c r="O2960" i="3"/>
  <c r="P2960" i="3"/>
  <c r="Q2960" i="3"/>
  <c r="P3225" i="3"/>
  <c r="Q3225" i="3"/>
  <c r="O3225" i="3"/>
  <c r="Q240" i="3"/>
  <c r="P240" i="3"/>
  <c r="O240" i="3"/>
  <c r="P627" i="3"/>
  <c r="O627" i="3"/>
  <c r="Q627" i="3"/>
  <c r="Q664" i="3"/>
  <c r="O664" i="3"/>
  <c r="P664" i="3"/>
  <c r="P2920" i="3"/>
  <c r="Q2920" i="3"/>
  <c r="O2920" i="3"/>
  <c r="Q2956" i="3"/>
  <c r="P2956" i="3"/>
  <c r="O2956" i="3"/>
  <c r="P2837" i="3"/>
  <c r="O2837" i="3"/>
  <c r="Q2837" i="3"/>
  <c r="O250" i="3"/>
  <c r="P250" i="3"/>
  <c r="Q250" i="3"/>
  <c r="O1772" i="3"/>
  <c r="Q1772" i="3"/>
  <c r="P1772" i="3"/>
  <c r="Q3143" i="3"/>
  <c r="P3143" i="3"/>
  <c r="O3143" i="3"/>
  <c r="P2404" i="3"/>
  <c r="Q2404" i="3"/>
  <c r="O2404" i="3"/>
  <c r="Q2219" i="3"/>
  <c r="O2219" i="3"/>
  <c r="P2219" i="3"/>
  <c r="Q2310" i="3"/>
  <c r="P2310" i="3"/>
  <c r="O2310" i="3"/>
  <c r="O2277" i="3"/>
  <c r="Q2277" i="3"/>
  <c r="P2277" i="3"/>
  <c r="Q638" i="3"/>
  <c r="P638" i="3"/>
  <c r="O638" i="3"/>
  <c r="Q1768" i="3"/>
  <c r="O1768" i="3"/>
  <c r="P1768" i="3"/>
  <c r="O1676" i="3"/>
  <c r="Q1676" i="3"/>
  <c r="P1676" i="3"/>
  <c r="P3178" i="3"/>
  <c r="O3178" i="3"/>
  <c r="Q3178" i="3"/>
  <c r="O2472" i="3"/>
  <c r="P2472" i="3"/>
  <c r="Q2472" i="3"/>
  <c r="O1882" i="3"/>
  <c r="P1882" i="3"/>
  <c r="Q1882" i="3"/>
  <c r="Q386" i="3"/>
  <c r="P386" i="3"/>
  <c r="O386" i="3"/>
  <c r="Q2242" i="3"/>
  <c r="O2242" i="3"/>
  <c r="P2242" i="3"/>
  <c r="O154" i="3"/>
  <c r="Q154" i="3"/>
  <c r="P154" i="3"/>
  <c r="P907" i="3"/>
  <c r="Q907" i="3"/>
  <c r="O907" i="3"/>
  <c r="O1312" i="3"/>
  <c r="Q1312" i="3"/>
  <c r="P1312" i="3"/>
  <c r="Q661" i="3"/>
  <c r="P661" i="3"/>
  <c r="O661" i="3"/>
  <c r="O1499" i="3"/>
  <c r="P1499" i="3"/>
  <c r="Q1499" i="3"/>
  <c r="O1078" i="3"/>
  <c r="Q1078" i="3"/>
  <c r="P1078" i="3"/>
  <c r="Q1466" i="3"/>
  <c r="P1466" i="3"/>
  <c r="O1466" i="3"/>
  <c r="O2602" i="3"/>
  <c r="Q2602" i="3"/>
  <c r="P2602" i="3"/>
  <c r="O2426" i="3"/>
  <c r="P2426" i="3"/>
  <c r="Q2426" i="3"/>
  <c r="Q2849" i="3"/>
  <c r="O2849" i="3"/>
  <c r="P2849" i="3"/>
  <c r="O698" i="3"/>
  <c r="P698" i="3"/>
  <c r="Q698" i="3"/>
  <c r="O729" i="3"/>
  <c r="P729" i="3"/>
  <c r="Q729" i="3"/>
  <c r="O1990" i="3"/>
  <c r="Q1990" i="3"/>
  <c r="P1990" i="3"/>
  <c r="P179" i="3"/>
  <c r="Q179" i="3"/>
  <c r="O179" i="3"/>
  <c r="Q3158" i="3"/>
  <c r="O3158" i="3"/>
  <c r="P3158" i="3"/>
  <c r="O2583" i="3"/>
  <c r="Q2583" i="3"/>
  <c r="P2583" i="3"/>
  <c r="O995" i="3"/>
  <c r="Q995" i="3"/>
  <c r="P995" i="3"/>
  <c r="Q2530" i="3"/>
  <c r="O2530" i="3"/>
  <c r="P2530" i="3"/>
  <c r="Q2892" i="3"/>
  <c r="O2892" i="3"/>
  <c r="P2892" i="3"/>
  <c r="P3033" i="3"/>
  <c r="O3033" i="3"/>
  <c r="Q3033" i="3"/>
  <c r="O1734" i="3"/>
  <c r="Q1734" i="3"/>
  <c r="P1734" i="3"/>
  <c r="O658" i="3"/>
  <c r="P658" i="3"/>
  <c r="Q658" i="3"/>
  <c r="O1827" i="3"/>
  <c r="P1827" i="3"/>
  <c r="Q1827" i="3"/>
  <c r="P2537" i="3"/>
  <c r="O2537" i="3"/>
  <c r="Q2537" i="3"/>
  <c r="P2212" i="3"/>
  <c r="O2212" i="3"/>
  <c r="Q2212" i="3"/>
  <c r="Q2481" i="3"/>
  <c r="O2481" i="3"/>
  <c r="P2481" i="3"/>
  <c r="O843" i="3"/>
  <c r="P843" i="3"/>
  <c r="Q843" i="3"/>
  <c r="Q1536" i="3"/>
  <c r="O1536" i="3"/>
  <c r="P1536" i="3"/>
  <c r="O1348" i="3"/>
  <c r="Q1348" i="3"/>
  <c r="P1348" i="3"/>
  <c r="P1550" i="3"/>
  <c r="Q1550" i="3"/>
  <c r="O1550" i="3"/>
  <c r="P2111" i="3"/>
  <c r="Q2111" i="3"/>
  <c r="O2111" i="3"/>
  <c r="P717" i="3"/>
  <c r="O717" i="3"/>
  <c r="Q717" i="3"/>
  <c r="Q966" i="3"/>
  <c r="O966" i="3"/>
  <c r="P966" i="3"/>
  <c r="P176" i="3"/>
  <c r="O176" i="3"/>
  <c r="Q176" i="3"/>
  <c r="P221" i="3"/>
  <c r="O221" i="3"/>
  <c r="Q221" i="3"/>
  <c r="Q1759" i="3"/>
  <c r="O1759" i="3"/>
  <c r="P1759" i="3"/>
  <c r="O1948" i="3"/>
  <c r="P1948" i="3"/>
  <c r="Q1948" i="3"/>
  <c r="P2207" i="3"/>
  <c r="Q2207" i="3"/>
  <c r="O2207" i="3"/>
  <c r="Q2912" i="3"/>
  <c r="P2912" i="3"/>
  <c r="O2912" i="3"/>
  <c r="Q2295" i="3"/>
  <c r="O2295" i="3"/>
  <c r="P2295" i="3"/>
  <c r="O3223" i="3"/>
  <c r="Q3223" i="3"/>
  <c r="P3223" i="3"/>
  <c r="O1771" i="3"/>
  <c r="P1771" i="3"/>
  <c r="Q1771" i="3"/>
  <c r="P2694" i="3"/>
  <c r="Q2694" i="3"/>
  <c r="O2694" i="3"/>
  <c r="Q2461" i="3"/>
  <c r="O2461" i="3"/>
  <c r="P2461" i="3"/>
  <c r="O2534" i="3"/>
  <c r="Q2534" i="3"/>
  <c r="P2534" i="3"/>
  <c r="Q2548" i="3"/>
  <c r="O2548" i="3"/>
  <c r="P2548" i="3"/>
  <c r="P2293" i="3"/>
  <c r="O2293" i="3"/>
  <c r="Q2293" i="3"/>
  <c r="O2320" i="3"/>
  <c r="P2320" i="3"/>
  <c r="Q2320" i="3"/>
  <c r="Q998" i="3"/>
  <c r="O998" i="3"/>
  <c r="P998" i="3"/>
  <c r="Q1757" i="3"/>
  <c r="P1757" i="3"/>
  <c r="O1757" i="3"/>
  <c r="Q2623" i="3"/>
  <c r="O2623" i="3"/>
  <c r="P2623" i="3"/>
  <c r="P1786" i="3"/>
  <c r="Q1786" i="3"/>
  <c r="O1786" i="3"/>
  <c r="Q3029" i="3"/>
  <c r="O3029" i="3"/>
  <c r="P3029" i="3"/>
  <c r="O2153" i="3"/>
  <c r="P2153" i="3"/>
  <c r="Q2153" i="3"/>
  <c r="P3156" i="3"/>
  <c r="Q3156" i="3"/>
  <c r="O3156" i="3"/>
  <c r="O2436" i="3"/>
  <c r="P2436" i="3"/>
  <c r="Q2436" i="3"/>
  <c r="P919" i="3"/>
  <c r="Q919" i="3"/>
  <c r="O919" i="3"/>
  <c r="O1586" i="3"/>
  <c r="Q1586" i="3"/>
  <c r="P1586" i="3"/>
  <c r="O1184" i="3"/>
  <c r="P1184" i="3"/>
  <c r="Q1184" i="3"/>
  <c r="P822" i="3"/>
  <c r="O822" i="3"/>
  <c r="Q822" i="3"/>
  <c r="P1577" i="3"/>
  <c r="O1577" i="3"/>
  <c r="Q1577" i="3"/>
  <c r="Q550" i="3"/>
  <c r="O550" i="3"/>
  <c r="P550" i="3"/>
  <c r="P2671" i="3"/>
  <c r="Q2671" i="3"/>
  <c r="O2671" i="3"/>
  <c r="O3008" i="3"/>
  <c r="P3008" i="3"/>
  <c r="Q3008" i="3"/>
  <c r="P2577" i="3"/>
  <c r="O2577" i="3"/>
  <c r="Q2577" i="3"/>
  <c r="P2522" i="3"/>
  <c r="O2522" i="3"/>
  <c r="Q2522" i="3"/>
  <c r="O2760" i="3"/>
  <c r="P2760" i="3"/>
  <c r="Q2760" i="3"/>
  <c r="P1478" i="3"/>
  <c r="O1478" i="3"/>
  <c r="Q1478" i="3"/>
  <c r="P2202" i="3"/>
  <c r="O2202" i="3"/>
  <c r="Q2202" i="3"/>
  <c r="P1172" i="3"/>
  <c r="O1172" i="3"/>
  <c r="Q1172" i="3"/>
  <c r="P695" i="3"/>
  <c r="O695" i="3"/>
  <c r="Q695" i="3"/>
  <c r="O1305" i="3"/>
  <c r="P1305" i="3"/>
  <c r="Q1305" i="3"/>
  <c r="O2156" i="3"/>
  <c r="Q2156" i="3"/>
  <c r="P2156" i="3"/>
  <c r="P3303" i="3"/>
  <c r="O3303" i="3"/>
  <c r="Q3303" i="3"/>
  <c r="P1263" i="3"/>
  <c r="Q1263" i="3"/>
  <c r="O1263" i="3"/>
  <c r="Q1144" i="3"/>
  <c r="O1144" i="3"/>
  <c r="P1144" i="3"/>
  <c r="P987" i="3"/>
  <c r="O987" i="3"/>
  <c r="Q987" i="3"/>
  <c r="O133" i="3"/>
  <c r="Q133" i="3"/>
  <c r="P133" i="3"/>
  <c r="Q3281" i="3"/>
  <c r="P3281" i="3"/>
  <c r="O3281" i="3"/>
  <c r="P1364" i="3"/>
  <c r="O1364" i="3"/>
  <c r="Q1364" i="3"/>
  <c r="O1463" i="3"/>
  <c r="P1463" i="3"/>
  <c r="Q1463" i="3"/>
  <c r="P1585" i="3"/>
  <c r="O1585" i="3"/>
  <c r="Q1585" i="3"/>
  <c r="O836" i="3"/>
  <c r="Q836" i="3"/>
  <c r="P836" i="3"/>
  <c r="O886" i="3"/>
  <c r="P886" i="3"/>
  <c r="Q886" i="3"/>
  <c r="O1515" i="3"/>
  <c r="P1515" i="3"/>
  <c r="Q1515" i="3"/>
  <c r="Q1322" i="3"/>
  <c r="O1322" i="3"/>
  <c r="P1322" i="3"/>
  <c r="Q599" i="3"/>
  <c r="P599" i="3"/>
  <c r="O599" i="3"/>
  <c r="Q537" i="3"/>
  <c r="P537" i="3"/>
  <c r="O537" i="3"/>
  <c r="P1629" i="3"/>
  <c r="Q1629" i="3"/>
  <c r="O1629" i="3"/>
  <c r="Q2790" i="3"/>
  <c r="O2790" i="3"/>
  <c r="P2790" i="3"/>
  <c r="Q73" i="3"/>
  <c r="P73" i="3"/>
  <c r="O73" i="3"/>
  <c r="P90" i="3"/>
  <c r="O90" i="3"/>
  <c r="Q90" i="3"/>
  <c r="Q1366" i="3"/>
  <c r="P1366" i="3"/>
  <c r="O1366" i="3"/>
  <c r="Q635" i="3"/>
  <c r="P635" i="3"/>
  <c r="O635" i="3"/>
  <c r="P1112" i="3"/>
  <c r="Q1112" i="3"/>
  <c r="O1112" i="3"/>
  <c r="O1110" i="3"/>
  <c r="Q1110" i="3"/>
  <c r="P1110" i="3"/>
  <c r="Q1893" i="3"/>
  <c r="O1893" i="3"/>
  <c r="P1893" i="3"/>
  <c r="Q897" i="3"/>
  <c r="O897" i="3"/>
  <c r="P897" i="3"/>
  <c r="P2198" i="3"/>
  <c r="O2198" i="3"/>
  <c r="Q2198" i="3"/>
  <c r="O1980" i="3"/>
  <c r="Q1980" i="3"/>
  <c r="P1980" i="3"/>
  <c r="P734" i="3"/>
  <c r="Q734" i="3"/>
  <c r="O734" i="3"/>
  <c r="Q1674" i="3"/>
  <c r="O1674" i="3"/>
  <c r="P1674" i="3"/>
  <c r="O890" i="3"/>
  <c r="Q890" i="3"/>
  <c r="P890" i="3"/>
  <c r="O1658" i="3"/>
  <c r="Q1658" i="3"/>
  <c r="P1658" i="3"/>
  <c r="O2756" i="3"/>
  <c r="Q2756" i="3"/>
  <c r="P2756" i="3"/>
  <c r="P109" i="3"/>
  <c r="Q109" i="3"/>
  <c r="O109" i="3"/>
  <c r="Q2761" i="3"/>
  <c r="P2761" i="3"/>
  <c r="O2761" i="3"/>
  <c r="Q1271" i="3"/>
  <c r="P1271" i="3"/>
  <c r="O1271" i="3"/>
  <c r="Q2199" i="3"/>
  <c r="P2199" i="3"/>
  <c r="O2199" i="3"/>
  <c r="P1540" i="3"/>
  <c r="Q1540" i="3"/>
  <c r="O1540" i="3"/>
  <c r="P2838" i="3"/>
  <c r="Q2838" i="3"/>
  <c r="O2838" i="3"/>
  <c r="P3034" i="3"/>
  <c r="O3034" i="3"/>
  <c r="Q3034" i="3"/>
  <c r="O269" i="3"/>
  <c r="P269" i="3"/>
  <c r="Q269" i="3"/>
  <c r="P131" i="3"/>
  <c r="Q131" i="3"/>
  <c r="O131" i="3"/>
  <c r="O3302" i="3"/>
  <c r="Q3302" i="3"/>
  <c r="P3302" i="3"/>
  <c r="O1682" i="3"/>
  <c r="Q1682" i="3"/>
  <c r="P1682" i="3"/>
  <c r="P1250" i="3"/>
  <c r="Q1250" i="3"/>
  <c r="O1250" i="3"/>
  <c r="O832" i="3"/>
  <c r="P832" i="3"/>
  <c r="Q832" i="3"/>
  <c r="P1134" i="3"/>
  <c r="Q1134" i="3"/>
  <c r="O1134" i="3"/>
  <c r="P576" i="3"/>
  <c r="O576" i="3"/>
  <c r="Q576" i="3"/>
  <c r="Q1111" i="3"/>
  <c r="O1111" i="3"/>
  <c r="P1111" i="3"/>
  <c r="Q1606" i="3"/>
  <c r="O1606" i="3"/>
  <c r="P1606" i="3"/>
  <c r="Q508" i="3"/>
  <c r="O508" i="3"/>
  <c r="P508" i="3"/>
  <c r="Q1459" i="3"/>
  <c r="P1459" i="3"/>
  <c r="O1459" i="3"/>
  <c r="Q2250" i="3"/>
  <c r="P2250" i="3"/>
  <c r="O2250" i="3"/>
  <c r="O1038" i="3"/>
  <c r="Q1038" i="3"/>
  <c r="P1038" i="3"/>
  <c r="P2102" i="3"/>
  <c r="Q2102" i="3"/>
  <c r="O2102" i="3"/>
  <c r="Q1244" i="3"/>
  <c r="O1244" i="3"/>
  <c r="P1244" i="3"/>
  <c r="O939" i="3"/>
  <c r="P939" i="3"/>
  <c r="Q939" i="3"/>
  <c r="O1161" i="3"/>
  <c r="Q1161" i="3"/>
  <c r="P1161" i="3"/>
  <c r="O2652" i="3"/>
  <c r="Q2652" i="3"/>
  <c r="P2652" i="3"/>
  <c r="O2182" i="3"/>
  <c r="P2182" i="3"/>
  <c r="Q2182" i="3"/>
  <c r="P1596" i="3"/>
  <c r="Q1596" i="3"/>
  <c r="O1596" i="3"/>
  <c r="Q2261" i="3"/>
  <c r="P2261" i="3"/>
  <c r="O2261" i="3"/>
  <c r="Q1461" i="3"/>
  <c r="P1461" i="3"/>
  <c r="O1461" i="3"/>
  <c r="P2298" i="3"/>
  <c r="Q2298" i="3"/>
  <c r="O2298" i="3"/>
  <c r="O1240" i="3"/>
  <c r="P1240" i="3"/>
  <c r="Q1240" i="3"/>
  <c r="O1086" i="3"/>
  <c r="P1086" i="3"/>
  <c r="Q1086" i="3"/>
  <c r="Q1976" i="3"/>
  <c r="O1976" i="3"/>
  <c r="P1976" i="3"/>
  <c r="O2065" i="3"/>
  <c r="Q2065" i="3"/>
  <c r="P2065" i="3"/>
  <c r="P2157" i="3"/>
  <c r="Q2157" i="3"/>
  <c r="O2157" i="3"/>
  <c r="P914" i="3"/>
  <c r="Q914" i="3"/>
  <c r="O914" i="3"/>
  <c r="O1249" i="3"/>
  <c r="Q1249" i="3"/>
  <c r="P1249" i="3"/>
  <c r="O2785" i="3"/>
  <c r="P2785" i="3"/>
  <c r="Q2785" i="3"/>
  <c r="Q3315" i="3"/>
  <c r="P3315" i="3"/>
  <c r="O3315" i="3"/>
  <c r="Q2684" i="3"/>
  <c r="P2684" i="3"/>
  <c r="O2684" i="3"/>
  <c r="Q430" i="3"/>
  <c r="O430" i="3"/>
  <c r="P430" i="3"/>
  <c r="Q1358" i="3"/>
  <c r="P1358" i="3"/>
  <c r="O1358" i="3"/>
  <c r="O1233" i="3"/>
  <c r="Q1233" i="3"/>
  <c r="P1233" i="3"/>
  <c r="P3365" i="3"/>
  <c r="O3365" i="3"/>
  <c r="Q3365" i="3"/>
  <c r="O1549" i="3"/>
  <c r="P1549" i="3"/>
  <c r="Q1549" i="3"/>
  <c r="O115" i="3"/>
  <c r="Q115" i="3"/>
  <c r="P115" i="3"/>
  <c r="Q2808" i="3"/>
  <c r="O2808" i="3"/>
  <c r="P2808" i="3"/>
  <c r="Q2981" i="3"/>
  <c r="O2981" i="3"/>
  <c r="P2981" i="3"/>
  <c r="O731" i="3"/>
  <c r="P731" i="3"/>
  <c r="Q731" i="3"/>
  <c r="O1294" i="3"/>
  <c r="Q1294" i="3"/>
  <c r="P1294" i="3"/>
  <c r="P552" i="3"/>
  <c r="O552" i="3"/>
  <c r="Q552" i="3"/>
  <c r="Q1567" i="3"/>
  <c r="P1567" i="3"/>
  <c r="O1567" i="3"/>
  <c r="O2743" i="3"/>
  <c r="P2743" i="3"/>
  <c r="Q2743" i="3"/>
  <c r="P1320" i="3"/>
  <c r="O1320" i="3"/>
  <c r="Q1320" i="3"/>
  <c r="Q540" i="3"/>
  <c r="P540" i="3"/>
  <c r="O540" i="3"/>
  <c r="Q426" i="3"/>
  <c r="O426" i="3"/>
  <c r="P426" i="3"/>
  <c r="Q2001" i="3"/>
  <c r="O2001" i="3"/>
  <c r="P2001" i="3"/>
  <c r="P2649" i="3"/>
  <c r="Q2649" i="3"/>
  <c r="O2649" i="3"/>
  <c r="O1342" i="3"/>
  <c r="P1342" i="3"/>
  <c r="Q1342" i="3"/>
  <c r="Q1257" i="3"/>
  <c r="P1257" i="3"/>
  <c r="O1257" i="3"/>
  <c r="P1290" i="3"/>
  <c r="O1290" i="3"/>
  <c r="Q1290" i="3"/>
  <c r="P74" i="3"/>
  <c r="O74" i="3"/>
  <c r="Q74" i="3"/>
  <c r="Q2807" i="3"/>
  <c r="P2807" i="3"/>
  <c r="O2807" i="3"/>
  <c r="O3350" i="3"/>
  <c r="P3350" i="3"/>
  <c r="Q3350" i="3"/>
  <c r="Q2679" i="3"/>
  <c r="P2679" i="3"/>
  <c r="O2679" i="3"/>
  <c r="O380" i="3"/>
  <c r="P380" i="3"/>
  <c r="Q380" i="3"/>
  <c r="Q1396" i="3"/>
  <c r="P1396" i="3"/>
  <c r="O1396" i="3"/>
  <c r="Q736" i="3"/>
  <c r="P736" i="3"/>
  <c r="O736" i="3"/>
  <c r="Q57" i="3"/>
  <c r="P57" i="3"/>
  <c r="O57" i="3"/>
  <c r="Q1570" i="3"/>
  <c r="P1570" i="3"/>
  <c r="O1570" i="3"/>
  <c r="O2814" i="3"/>
  <c r="Q2814" i="3"/>
  <c r="P2814" i="3"/>
  <c r="P585" i="3"/>
  <c r="O585" i="3"/>
  <c r="Q585" i="3"/>
  <c r="Q1667" i="3"/>
  <c r="P1667" i="3"/>
  <c r="O1667" i="3"/>
  <c r="O1401" i="3"/>
  <c r="P1401" i="3"/>
  <c r="Q1401" i="3"/>
  <c r="Q581" i="3"/>
  <c r="P581" i="3"/>
  <c r="O581" i="3"/>
  <c r="Q127" i="3"/>
  <c r="O127" i="3"/>
  <c r="P127" i="3"/>
  <c r="O447" i="3"/>
  <c r="Q447" i="3"/>
  <c r="P447" i="3"/>
  <c r="O2978" i="3"/>
  <c r="Q2978" i="3"/>
  <c r="P2978" i="3"/>
  <c r="O1574" i="3"/>
  <c r="Q1574" i="3"/>
  <c r="P1574" i="3"/>
  <c r="Q340" i="3"/>
  <c r="O340" i="3"/>
  <c r="P340" i="3"/>
  <c r="P2972" i="3"/>
  <c r="Q2972" i="3"/>
  <c r="O2972" i="3"/>
  <c r="Q1330" i="3"/>
  <c r="O1330" i="3"/>
  <c r="P1330" i="3"/>
  <c r="P611" i="3"/>
  <c r="O611" i="3"/>
  <c r="Q611" i="3"/>
  <c r="Q1628" i="3"/>
  <c r="O1628" i="3"/>
  <c r="P1628" i="3"/>
  <c r="O220" i="3"/>
  <c r="Q220" i="3"/>
  <c r="P220" i="3"/>
  <c r="O462" i="3"/>
  <c r="Q462" i="3"/>
  <c r="P462" i="3"/>
  <c r="Q2125" i="3"/>
  <c r="P2125" i="3"/>
  <c r="O2125" i="3"/>
  <c r="P1955" i="3"/>
  <c r="Q1955" i="3"/>
  <c r="O1955" i="3"/>
  <c r="P1260" i="3"/>
  <c r="Q1260" i="3"/>
  <c r="O1260" i="3"/>
  <c r="Q916" i="3"/>
  <c r="O916" i="3"/>
  <c r="P916" i="3"/>
  <c r="Q500" i="3"/>
  <c r="O500" i="3"/>
  <c r="P500" i="3"/>
  <c r="P1920" i="3"/>
  <c r="Q1920" i="3"/>
  <c r="O1920" i="3"/>
  <c r="P2668" i="3"/>
  <c r="Q2668" i="3"/>
  <c r="O2668" i="3"/>
  <c r="P1383" i="3"/>
  <c r="O1383" i="3"/>
  <c r="Q1383" i="3"/>
  <c r="P1400" i="3"/>
  <c r="O1400" i="3"/>
  <c r="Q1400" i="3"/>
  <c r="P1571" i="3"/>
  <c r="O1571" i="3"/>
  <c r="Q1571" i="3"/>
  <c r="Q84" i="3"/>
  <c r="O84" i="3"/>
  <c r="P84" i="3"/>
  <c r="Q2656" i="3"/>
  <c r="P2656" i="3"/>
  <c r="O2656" i="3"/>
  <c r="P1352" i="3"/>
  <c r="Q1352" i="3"/>
  <c r="O1352" i="3"/>
  <c r="O2027" i="3"/>
  <c r="Q2027" i="3"/>
  <c r="P2027" i="3"/>
  <c r="P99" i="3"/>
  <c r="O99" i="3"/>
  <c r="Q99" i="3"/>
  <c r="P2108" i="3"/>
  <c r="Q2108" i="3"/>
  <c r="O2108" i="3"/>
  <c r="P2648" i="3"/>
  <c r="Q2648" i="3"/>
  <c r="O2648" i="3"/>
  <c r="Q2806" i="3"/>
  <c r="P2806" i="3"/>
  <c r="O2806" i="3"/>
  <c r="Q1643" i="3"/>
  <c r="P1643" i="3"/>
  <c r="O1643" i="3"/>
  <c r="Q2757" i="3"/>
  <c r="O2757" i="3"/>
  <c r="P2757" i="3"/>
  <c r="Q926" i="3"/>
  <c r="P926" i="3"/>
  <c r="O926" i="3"/>
  <c r="Q1679" i="3"/>
  <c r="P1679" i="3"/>
  <c r="O1679" i="3"/>
  <c r="P3013" i="3"/>
  <c r="O3013" i="3"/>
  <c r="Q3013" i="3"/>
  <c r="P1436" i="3"/>
  <c r="Q1436" i="3"/>
  <c r="O1436" i="3"/>
  <c r="P3011" i="3"/>
  <c r="Q3011" i="3"/>
  <c r="O3011" i="3"/>
  <c r="Q609" i="3"/>
  <c r="O609" i="3"/>
  <c r="P609" i="3"/>
  <c r="P556" i="3"/>
  <c r="O556" i="3"/>
  <c r="Q556" i="3"/>
  <c r="P2713" i="3"/>
  <c r="O2713" i="3"/>
  <c r="Q2713" i="3"/>
  <c r="O268" i="3"/>
  <c r="P268" i="3"/>
  <c r="Q268" i="3"/>
  <c r="Q1273" i="3"/>
  <c r="P1273" i="3"/>
  <c r="O1273" i="3"/>
  <c r="P2709" i="3"/>
  <c r="O2709" i="3"/>
  <c r="Q2709" i="3"/>
  <c r="P595" i="3"/>
  <c r="Q595" i="3"/>
  <c r="O595" i="3"/>
  <c r="Q1589" i="3"/>
  <c r="O1589" i="3"/>
  <c r="P1589" i="3"/>
  <c r="P2979" i="3"/>
  <c r="O2979" i="3"/>
  <c r="Q2979" i="3"/>
  <c r="O1500" i="3"/>
  <c r="Q1500" i="3"/>
  <c r="P1500" i="3"/>
  <c r="O3092" i="3"/>
  <c r="P3092" i="3"/>
  <c r="Q3092" i="3"/>
  <c r="P986" i="3"/>
  <c r="O986" i="3"/>
  <c r="Q986" i="3"/>
  <c r="I35" i="12" l="1"/>
  <c r="J35" i="12"/>
  <c r="K29" i="12"/>
  <c r="K46" i="12"/>
  <c r="C54" i="12"/>
  <c r="B54" i="12"/>
  <c r="K35" i="12"/>
  <c r="M49" i="12"/>
  <c r="M29" i="12"/>
  <c r="M35" i="12" s="1"/>
  <c r="L49" i="12"/>
  <c r="L52" i="12" s="1"/>
  <c r="L54" i="12" s="1"/>
  <c r="G54" i="12"/>
  <c r="M52" i="12"/>
  <c r="S3066" i="3"/>
  <c r="S3157" i="3"/>
  <c r="K49" i="12"/>
  <c r="K52" i="12" s="1"/>
  <c r="K54" i="12" s="1"/>
  <c r="H35" i="12"/>
  <c r="D54" i="12"/>
  <c r="L35" i="12"/>
  <c r="P3064" i="3"/>
  <c r="O3064" i="3"/>
  <c r="Q3064" i="3"/>
  <c r="S3252" i="3"/>
  <c r="S3338" i="3"/>
  <c r="B8" i="10"/>
  <c r="R2765" i="3"/>
  <c r="R1139" i="3"/>
  <c r="R703" i="3"/>
  <c r="R3317" i="3"/>
  <c r="R913" i="3"/>
  <c r="R2264" i="3"/>
  <c r="R1255" i="3"/>
  <c r="R772" i="3"/>
  <c r="R3364" i="3"/>
  <c r="R2778" i="3"/>
  <c r="R2658" i="3"/>
  <c r="R241" i="3"/>
  <c r="R924" i="3"/>
  <c r="R2285" i="3"/>
  <c r="R800" i="3"/>
  <c r="R1641" i="3"/>
  <c r="R1135" i="3"/>
  <c r="R1501" i="3"/>
  <c r="R618" i="3"/>
  <c r="R3012" i="3"/>
  <c r="R3321" i="3"/>
  <c r="R983" i="3"/>
  <c r="R3338" i="3"/>
  <c r="R1148" i="3"/>
  <c r="R598" i="3"/>
  <c r="R1694" i="3"/>
  <c r="R2755" i="3"/>
  <c r="R1972" i="3"/>
  <c r="R840" i="3"/>
  <c r="R908" i="3"/>
  <c r="R1259" i="3"/>
  <c r="R3288" i="3"/>
  <c r="R1916" i="3"/>
  <c r="R2323" i="3"/>
  <c r="R1019" i="3"/>
  <c r="R1198" i="3"/>
  <c r="R266" i="3"/>
  <c r="R413" i="3"/>
  <c r="R141" i="3"/>
  <c r="R2056" i="3"/>
  <c r="R324" i="3"/>
  <c r="R1640" i="3"/>
  <c r="R1361" i="3"/>
  <c r="R1508" i="3"/>
  <c r="R752" i="3"/>
  <c r="R943" i="3"/>
  <c r="R1395" i="3"/>
  <c r="R626" i="3"/>
  <c r="R252" i="3"/>
  <c r="R3257" i="3"/>
  <c r="R55" i="3"/>
  <c r="R2858" i="3"/>
  <c r="R1483" i="3"/>
  <c r="R3252" i="3"/>
  <c r="R1372" i="3"/>
  <c r="R2176" i="3"/>
  <c r="R2432" i="3"/>
  <c r="R1869" i="3"/>
  <c r="R784" i="3"/>
  <c r="R666" i="3"/>
  <c r="R2968" i="3"/>
  <c r="R2520" i="3"/>
  <c r="R2284" i="3"/>
  <c r="R3181" i="3"/>
  <c r="R3005" i="3"/>
  <c r="R765" i="3"/>
  <c r="R1763" i="3"/>
  <c r="R2564" i="3"/>
  <c r="R2772" i="3"/>
  <c r="R1877" i="3"/>
  <c r="R1956" i="3"/>
  <c r="R1808" i="3"/>
  <c r="R3035" i="3"/>
  <c r="R2750" i="3"/>
  <c r="R1089" i="3"/>
  <c r="R3147" i="3"/>
  <c r="R3115" i="3"/>
  <c r="R579" i="3"/>
  <c r="R643" i="3"/>
  <c r="R1625" i="3"/>
  <c r="R617" i="3"/>
  <c r="R253" i="3"/>
  <c r="R1355" i="3"/>
  <c r="R1081" i="3"/>
  <c r="R1091" i="3"/>
  <c r="R1220" i="3"/>
  <c r="R1778" i="3"/>
  <c r="R2983" i="3"/>
  <c r="R2469" i="3"/>
  <c r="R1701" i="3"/>
  <c r="R3224" i="3"/>
  <c r="R2938" i="3"/>
  <c r="R1080" i="3"/>
  <c r="R2740" i="3"/>
  <c r="R1440" i="3"/>
  <c r="R2860" i="3"/>
  <c r="R718" i="3"/>
  <c r="R2148" i="3"/>
  <c r="R1708" i="3"/>
  <c r="R229" i="3"/>
  <c r="R2473" i="3"/>
  <c r="R2702" i="3"/>
  <c r="R3162" i="3"/>
  <c r="R561" i="3"/>
  <c r="R2304" i="3"/>
  <c r="R2928" i="3"/>
  <c r="R2597" i="3"/>
  <c r="R2532" i="3"/>
  <c r="R1834" i="3"/>
  <c r="R1762" i="3"/>
  <c r="R3222" i="3"/>
  <c r="R2958" i="3"/>
  <c r="R1740" i="3"/>
  <c r="R807" i="3"/>
  <c r="R2512" i="3"/>
  <c r="R665" i="3"/>
  <c r="R2567" i="3"/>
  <c r="R1912" i="3"/>
  <c r="R2961" i="3"/>
  <c r="R3094" i="3"/>
  <c r="R1908" i="3"/>
  <c r="R2543" i="3"/>
  <c r="R1809" i="3"/>
  <c r="R3245" i="3"/>
  <c r="R2467" i="3"/>
  <c r="R2992" i="3"/>
  <c r="R2587" i="3"/>
  <c r="R271" i="3"/>
  <c r="R1219" i="3"/>
  <c r="R3208" i="3"/>
  <c r="R2603" i="3"/>
  <c r="R1979" i="3"/>
  <c r="R1468" i="3"/>
  <c r="R2584" i="3"/>
  <c r="R1891" i="3"/>
  <c r="R750" i="3"/>
  <c r="R113" i="3"/>
  <c r="R2767" i="3"/>
  <c r="R1264" i="3"/>
  <c r="S3170" i="3"/>
  <c r="S3356" i="3"/>
  <c r="S3116" i="3"/>
  <c r="S3276" i="3"/>
  <c r="S3288" i="3"/>
  <c r="S3312" i="3"/>
  <c r="R1534" i="3"/>
  <c r="S3294" i="3"/>
  <c r="S3262" i="3"/>
  <c r="S3072" i="3"/>
  <c r="R1247" i="3"/>
  <c r="R1646" i="3"/>
  <c r="R170" i="3"/>
  <c r="R553" i="3"/>
  <c r="R584" i="3"/>
  <c r="R2130" i="3"/>
  <c r="R1321" i="3"/>
  <c r="R2639" i="3"/>
  <c r="R931" i="3"/>
  <c r="R1639" i="3"/>
  <c r="R2122" i="3"/>
  <c r="R528" i="3"/>
  <c r="R2645" i="3"/>
  <c r="R1552" i="3"/>
  <c r="R1517" i="3"/>
  <c r="R2970" i="3"/>
  <c r="R1068" i="3"/>
  <c r="R1120" i="3"/>
  <c r="R1279" i="3"/>
  <c r="R137" i="3"/>
  <c r="R628" i="3"/>
  <c r="R355" i="3"/>
  <c r="R1328" i="3"/>
  <c r="R603" i="3"/>
  <c r="R1604" i="3"/>
  <c r="R630" i="3"/>
  <c r="R1553" i="3"/>
  <c r="R1575" i="3"/>
  <c r="R2965" i="3"/>
  <c r="R2985" i="3"/>
  <c r="R3357" i="3"/>
  <c r="R277" i="3"/>
  <c r="R3334" i="3"/>
  <c r="R3339" i="3"/>
  <c r="R3327" i="3"/>
  <c r="R1318" i="3"/>
  <c r="R1631" i="3"/>
  <c r="R866" i="3"/>
  <c r="R815" i="3"/>
  <c r="R1349" i="3"/>
  <c r="R1790" i="3"/>
  <c r="R1236" i="3"/>
  <c r="R2400" i="3"/>
  <c r="R1486" i="3"/>
  <c r="R1558" i="3"/>
  <c r="R282" i="3"/>
  <c r="R1387" i="3"/>
  <c r="R3282" i="3"/>
  <c r="R1282" i="3"/>
  <c r="R1336" i="3"/>
  <c r="R825" i="3"/>
  <c r="R155" i="3"/>
  <c r="R954" i="3"/>
  <c r="R1581" i="3"/>
  <c r="R1022" i="3"/>
  <c r="R1718" i="3"/>
  <c r="R299" i="3"/>
  <c r="R619" i="3"/>
  <c r="R482" i="3"/>
  <c r="R3255" i="3"/>
  <c r="R1614" i="3"/>
  <c r="R156" i="3"/>
  <c r="R1615" i="3"/>
  <c r="R612" i="3"/>
  <c r="R1671" i="3"/>
  <c r="R1269" i="3"/>
  <c r="R3283" i="3"/>
  <c r="R996" i="3"/>
  <c r="R2573" i="3"/>
  <c r="R2819" i="3"/>
  <c r="R1261" i="3"/>
  <c r="R1438" i="3"/>
  <c r="R582" i="3"/>
  <c r="R1939" i="3"/>
  <c r="R1295" i="3"/>
  <c r="R15" i="3"/>
  <c r="R2932" i="3"/>
  <c r="R2551" i="3"/>
  <c r="R1554" i="3"/>
  <c r="R3170" i="3"/>
  <c r="R792" i="3"/>
  <c r="R3121" i="3"/>
  <c r="R2328" i="3"/>
  <c r="R202" i="3"/>
  <c r="R187" i="3"/>
  <c r="R351" i="3"/>
  <c r="R1715" i="3"/>
  <c r="R3107" i="3"/>
  <c r="R1742" i="3"/>
  <c r="R3059" i="3"/>
  <c r="R203" i="3"/>
  <c r="R778" i="3"/>
  <c r="R3277" i="3"/>
  <c r="R502" i="3"/>
  <c r="R693" i="3"/>
  <c r="R1053" i="3"/>
  <c r="R479" i="3"/>
  <c r="R2317" i="3"/>
  <c r="R2302" i="3"/>
  <c r="R2504" i="3"/>
  <c r="R2655" i="3"/>
  <c r="R2600" i="3"/>
  <c r="R1807" i="3"/>
  <c r="R3027" i="3"/>
  <c r="R2195" i="3"/>
  <c r="R2973" i="3"/>
  <c r="R2492" i="3"/>
  <c r="R1450" i="3"/>
  <c r="R1426" i="3"/>
  <c r="R145" i="3"/>
  <c r="R1909" i="3"/>
  <c r="R2947" i="3"/>
  <c r="R1487" i="3"/>
  <c r="R2867" i="3"/>
  <c r="R2506" i="3"/>
  <c r="R2776" i="3"/>
  <c r="R2608" i="3"/>
  <c r="R2544" i="3"/>
  <c r="R640" i="3"/>
  <c r="R3030" i="3"/>
  <c r="R1093" i="3"/>
  <c r="R2489" i="3"/>
  <c r="R3203" i="3"/>
  <c r="R3146" i="3"/>
  <c r="R794" i="3"/>
  <c r="R1077" i="3"/>
  <c r="R1151" i="3"/>
  <c r="R2528" i="3"/>
  <c r="R1773" i="3"/>
  <c r="R2739" i="3"/>
  <c r="R744" i="3"/>
  <c r="R3067" i="3"/>
  <c r="R787" i="3"/>
  <c r="R786" i="3"/>
  <c r="R720" i="3"/>
  <c r="R2975" i="3"/>
  <c r="R2353" i="3"/>
  <c r="R2482" i="3"/>
  <c r="R1745" i="3"/>
  <c r="R3262" i="3"/>
  <c r="R773" i="3"/>
  <c r="R2733" i="3"/>
  <c r="R369" i="3"/>
  <c r="R2996" i="3"/>
  <c r="R2747" i="3"/>
  <c r="R719" i="3"/>
  <c r="R1741" i="3"/>
  <c r="R3100" i="3"/>
  <c r="R2000" i="3"/>
  <c r="R801" i="3"/>
  <c r="R3036" i="3"/>
  <c r="R2493" i="3"/>
  <c r="R1936" i="3"/>
  <c r="R1201" i="3"/>
  <c r="R3116" i="3"/>
  <c r="R2369" i="3"/>
  <c r="R2004" i="3"/>
  <c r="R1915" i="3"/>
  <c r="R1910" i="3"/>
  <c r="R2695" i="3"/>
  <c r="R2955" i="3"/>
  <c r="R1931" i="3"/>
  <c r="R2914" i="3"/>
  <c r="R1774" i="3"/>
  <c r="R111" i="3"/>
  <c r="R1030" i="3"/>
  <c r="S3282" i="3"/>
  <c r="S3253" i="3"/>
  <c r="S3199" i="3"/>
  <c r="O48" i="12" s="1"/>
  <c r="S3089" i="3"/>
  <c r="S3228" i="3"/>
  <c r="S3334" i="3"/>
  <c r="S3134" i="3"/>
  <c r="S3123" i="3"/>
  <c r="S3246" i="3"/>
  <c r="S3152" i="3"/>
  <c r="S3147" i="3"/>
  <c r="S3357" i="3"/>
  <c r="S3364" i="3"/>
  <c r="S3191" i="3"/>
  <c r="S3121" i="3"/>
  <c r="S3102" i="3"/>
  <c r="R34" i="3"/>
  <c r="R2192" i="3"/>
  <c r="R2763" i="3"/>
  <c r="R3060" i="3"/>
  <c r="R1837" i="3"/>
  <c r="R1228" i="3"/>
  <c r="R758" i="3"/>
  <c r="R392" i="3"/>
  <c r="R710" i="3"/>
  <c r="R1579" i="3"/>
  <c r="R2998" i="3"/>
  <c r="R1696" i="3"/>
  <c r="R1532" i="3"/>
  <c r="R910" i="3"/>
  <c r="R1331" i="3"/>
  <c r="R1548" i="3"/>
  <c r="R1626" i="3"/>
  <c r="R1541" i="3"/>
  <c r="R1652" i="3"/>
  <c r="R706" i="3"/>
  <c r="R2974" i="3"/>
  <c r="R785" i="3"/>
  <c r="R1326" i="3"/>
  <c r="R3331" i="3"/>
  <c r="R1428" i="3"/>
  <c r="R88" i="3"/>
  <c r="R641" i="3"/>
  <c r="R1327" i="3"/>
  <c r="R554" i="3"/>
  <c r="R54" i="3"/>
  <c r="R1632" i="3"/>
  <c r="R1272" i="3"/>
  <c r="R1190" i="3"/>
  <c r="R2977" i="3"/>
  <c r="R558" i="3"/>
  <c r="R637" i="3"/>
  <c r="R2276" i="3"/>
  <c r="R887" i="3"/>
  <c r="R1275" i="3"/>
  <c r="R94" i="3"/>
  <c r="R1281" i="3"/>
  <c r="R868" i="3"/>
  <c r="R1353" i="3"/>
  <c r="R1332" i="3"/>
  <c r="R2704" i="3"/>
  <c r="R1323" i="3"/>
  <c r="R1268" i="3"/>
  <c r="R3289" i="3"/>
  <c r="R536" i="3"/>
  <c r="R1502" i="3"/>
  <c r="R1266" i="3"/>
  <c r="R468" i="3"/>
  <c r="R1283" i="3"/>
  <c r="R525" i="3"/>
  <c r="R2866" i="3"/>
  <c r="R2545" i="3"/>
  <c r="R2635" i="3"/>
  <c r="R2546" i="3"/>
  <c r="R3276" i="3"/>
  <c r="R2337" i="3"/>
  <c r="R1237" i="3"/>
  <c r="R870" i="3"/>
  <c r="R1285" i="3"/>
  <c r="R2817" i="3"/>
  <c r="R1160" i="3"/>
  <c r="R834" i="3"/>
  <c r="R896" i="3"/>
  <c r="R2032" i="3"/>
  <c r="R2259" i="3"/>
  <c r="R2728" i="3"/>
  <c r="R526" i="3"/>
  <c r="R1523" i="3"/>
  <c r="R917" i="3"/>
  <c r="R423" i="3"/>
  <c r="R871" i="3"/>
  <c r="R2244" i="3"/>
  <c r="R1098" i="3"/>
  <c r="R2183" i="3"/>
  <c r="R2495" i="3"/>
  <c r="R2511" i="3"/>
  <c r="R3304" i="3"/>
  <c r="R431" i="3"/>
  <c r="R2842" i="3"/>
  <c r="R2731" i="3"/>
  <c r="R2416" i="3"/>
  <c r="R2725" i="3"/>
  <c r="R204" i="3"/>
  <c r="R2617" i="3"/>
  <c r="R1621" i="3"/>
  <c r="R1856" i="3"/>
  <c r="R2017" i="3"/>
  <c r="R2754" i="3"/>
  <c r="R2719" i="3"/>
  <c r="R2149" i="3"/>
  <c r="R653" i="3"/>
  <c r="R3136" i="3"/>
  <c r="R951" i="3"/>
  <c r="R678" i="3"/>
  <c r="R239" i="3"/>
  <c r="R756" i="3"/>
  <c r="R444" i="3"/>
  <c r="R826" i="3"/>
  <c r="R2235" i="3"/>
  <c r="R2634" i="3"/>
  <c r="R2700" i="3"/>
  <c r="R2048" i="3"/>
  <c r="R3110" i="3"/>
  <c r="R1056" i="3"/>
  <c r="R2535" i="3"/>
  <c r="R2673" i="3"/>
  <c r="R2771" i="3"/>
  <c r="R3191" i="3"/>
  <c r="R1760" i="3"/>
  <c r="R3240" i="3"/>
  <c r="R3233" i="3"/>
  <c r="R2939" i="3"/>
  <c r="R2628" i="3"/>
  <c r="R2205" i="3"/>
  <c r="R3161" i="3"/>
  <c r="R1644" i="3"/>
  <c r="R1537" i="3"/>
  <c r="R614" i="3"/>
  <c r="R3271" i="3"/>
  <c r="R549" i="3"/>
  <c r="R2595" i="3"/>
  <c r="R1993" i="3"/>
  <c r="R2861" i="3"/>
  <c r="R2256" i="3"/>
  <c r="R2279" i="3"/>
  <c r="R2738" i="3"/>
  <c r="R2596" i="3"/>
  <c r="R1756" i="3"/>
  <c r="R763" i="3"/>
  <c r="R2501" i="3"/>
  <c r="R1846" i="3"/>
  <c r="R2940" i="3"/>
  <c r="R2558" i="3"/>
  <c r="R2640" i="3"/>
  <c r="R2711" i="3"/>
  <c r="R3183" i="3"/>
  <c r="R3145" i="3"/>
  <c r="R214" i="3"/>
  <c r="R144" i="3"/>
  <c r="R3089" i="3"/>
  <c r="R753" i="3"/>
  <c r="R3095" i="3"/>
  <c r="R3312" i="3"/>
  <c r="R2210" i="3"/>
  <c r="R2226" i="3"/>
  <c r="R644" i="3"/>
  <c r="R3102" i="3"/>
  <c r="R2521" i="3"/>
  <c r="R1860" i="3"/>
  <c r="R680" i="3"/>
  <c r="R153" i="3"/>
  <c r="R1313" i="3"/>
  <c r="R2710" i="3"/>
  <c r="R2976" i="3"/>
  <c r="R2053" i="3"/>
  <c r="R2843" i="3"/>
  <c r="R3054" i="3"/>
  <c r="R3066" i="3"/>
  <c r="R375" i="3"/>
  <c r="R743" i="3"/>
  <c r="R1868" i="3"/>
  <c r="R1147" i="3"/>
  <c r="R412" i="3"/>
  <c r="R1728" i="3"/>
  <c r="R1776" i="3"/>
  <c r="R2063" i="3"/>
  <c r="R1935" i="3"/>
  <c r="R1835" i="3"/>
  <c r="R3194" i="3"/>
  <c r="R3044" i="3"/>
  <c r="R231" i="3"/>
  <c r="R2571" i="3"/>
  <c r="R2526" i="3"/>
  <c r="R2732" i="3"/>
  <c r="R373" i="3"/>
  <c r="R1780" i="3"/>
  <c r="R3199" i="3"/>
  <c r="R1958" i="3"/>
  <c r="S3136" i="3"/>
  <c r="S3217" i="3"/>
  <c r="S3135" i="3"/>
  <c r="S3370" i="3"/>
  <c r="S3317" i="3"/>
  <c r="S3354" i="3"/>
  <c r="S3289" i="3"/>
  <c r="S3095" i="3"/>
  <c r="S3245" i="3"/>
  <c r="S3233" i="3"/>
  <c r="S3115" i="3"/>
  <c r="S3311" i="3"/>
  <c r="S3128" i="3"/>
  <c r="S3339" i="3"/>
  <c r="S3257" i="3"/>
  <c r="S3181" i="3"/>
  <c r="S3161" i="3"/>
  <c r="R3088" i="3"/>
  <c r="R741" i="3"/>
  <c r="R403" i="3"/>
  <c r="R1050" i="3"/>
  <c r="R1826" i="3"/>
  <c r="R2659" i="3"/>
  <c r="R3356" i="3"/>
  <c r="R524" i="3"/>
  <c r="R276" i="3"/>
  <c r="R1525" i="3"/>
  <c r="R2793" i="3"/>
  <c r="R50" i="3"/>
  <c r="R1692" i="3"/>
  <c r="R1634" i="3"/>
  <c r="R2291" i="3"/>
  <c r="R3354" i="3"/>
  <c r="R965" i="3"/>
  <c r="R2361" i="3"/>
  <c r="R1618" i="3"/>
  <c r="R2798" i="3"/>
  <c r="R416" i="3"/>
  <c r="R1867" i="3"/>
  <c r="R573" i="3"/>
  <c r="R728" i="3"/>
  <c r="R726" i="3"/>
  <c r="R3340" i="3"/>
  <c r="R245" i="3"/>
  <c r="R740" i="3"/>
  <c r="R421" i="3"/>
  <c r="R1421" i="3"/>
  <c r="R371" i="3"/>
  <c r="R1345" i="3"/>
  <c r="R905" i="3"/>
  <c r="R876" i="3"/>
  <c r="R885" i="3"/>
  <c r="R3253" i="3"/>
  <c r="R1280" i="3"/>
  <c r="R1617" i="3"/>
  <c r="R139" i="3"/>
  <c r="R2305" i="3"/>
  <c r="R2299" i="3"/>
  <c r="R2991" i="3"/>
  <c r="R3209" i="3"/>
  <c r="R1251" i="3"/>
  <c r="R2787" i="3"/>
  <c r="R927" i="3"/>
  <c r="R3311" i="3"/>
  <c r="R248" i="3"/>
  <c r="R1253" i="3"/>
  <c r="R3294" i="3"/>
  <c r="R932" i="3"/>
  <c r="R1484" i="3"/>
  <c r="R1825" i="3"/>
  <c r="R2438" i="3"/>
  <c r="R849" i="3"/>
  <c r="R1457" i="3"/>
  <c r="R2847" i="3"/>
  <c r="R2332" i="3"/>
  <c r="R1831" i="3"/>
  <c r="R2687" i="3"/>
  <c r="R1806" i="3"/>
  <c r="R1795" i="3"/>
  <c r="R1981" i="3"/>
  <c r="R2005" i="3"/>
  <c r="R3246" i="3"/>
  <c r="R235" i="3"/>
  <c r="R2177" i="3"/>
  <c r="R2682" i="3"/>
  <c r="R3031" i="3"/>
  <c r="R3157" i="3"/>
  <c r="R3152" i="3"/>
  <c r="R2484" i="3"/>
  <c r="R1048" i="3"/>
  <c r="R2552" i="3"/>
  <c r="R1726" i="3"/>
  <c r="R636" i="3"/>
  <c r="R1802" i="3"/>
  <c r="R3072" i="3"/>
  <c r="R31" i="3"/>
  <c r="R382" i="3"/>
  <c r="R2840" i="3"/>
  <c r="R3309" i="3"/>
  <c r="R2390" i="3"/>
  <c r="R1402" i="3"/>
  <c r="R3134" i="3"/>
  <c r="R1873" i="3"/>
  <c r="R1796" i="3"/>
  <c r="R2451" i="3"/>
  <c r="R3129" i="3"/>
  <c r="R1928" i="3"/>
  <c r="R782" i="3"/>
  <c r="R2630" i="3"/>
  <c r="R2643" i="3"/>
  <c r="R2660" i="3"/>
  <c r="R1380" i="3"/>
  <c r="R689" i="3"/>
  <c r="R2223" i="3"/>
  <c r="R1940" i="3"/>
  <c r="R284" i="3"/>
  <c r="R687" i="3"/>
  <c r="R860" i="3"/>
  <c r="R2030" i="3"/>
  <c r="R2403" i="3"/>
  <c r="S3208" i="3"/>
  <c r="S3154" i="3"/>
  <c r="S3162" i="3"/>
  <c r="S3309" i="3"/>
  <c r="S3194" i="3"/>
  <c r="S3277" i="3"/>
  <c r="S3145" i="3"/>
  <c r="S3146" i="3"/>
  <c r="S3107" i="3"/>
  <c r="S3304" i="3"/>
  <c r="S3209" i="3"/>
  <c r="R1713" i="3"/>
  <c r="R3154" i="3"/>
  <c r="R2717" i="3"/>
  <c r="R3217" i="3"/>
  <c r="R645" i="3"/>
  <c r="R1848" i="3"/>
  <c r="R2839" i="3"/>
  <c r="R707" i="3"/>
  <c r="R715" i="3"/>
  <c r="R2557" i="3"/>
  <c r="R2570" i="3"/>
  <c r="R1881" i="3"/>
  <c r="R2234" i="3"/>
  <c r="S3222" i="3"/>
  <c r="S3110" i="3"/>
  <c r="S3295" i="3"/>
  <c r="S3271" i="3"/>
  <c r="S3255" i="3"/>
  <c r="R1177" i="3"/>
  <c r="R3300" i="3"/>
  <c r="R668" i="3"/>
  <c r="R1985" i="3"/>
  <c r="R2059" i="3"/>
  <c r="R2459" i="3"/>
  <c r="R760" i="3"/>
  <c r="R1970" i="3"/>
  <c r="R2064" i="3"/>
  <c r="R2783" i="3"/>
  <c r="R694" i="3"/>
  <c r="R2560" i="3"/>
  <c r="R3082" i="3"/>
  <c r="R2586" i="3"/>
  <c r="R3128" i="3"/>
  <c r="R2909" i="3"/>
  <c r="R1736" i="3"/>
  <c r="R2917" i="3"/>
  <c r="S3340" i="3"/>
  <c r="R1258" i="3"/>
  <c r="R1717" i="3"/>
  <c r="R2581" i="3"/>
  <c r="R2962" i="3"/>
  <c r="R1849" i="3"/>
  <c r="R1651" i="3"/>
  <c r="R1811" i="3"/>
  <c r="R2606" i="3"/>
  <c r="R601" i="3"/>
  <c r="R2627" i="3"/>
  <c r="R2536" i="3"/>
  <c r="R318" i="3"/>
  <c r="R2959" i="3"/>
  <c r="S3059" i="3"/>
  <c r="S3183" i="3"/>
  <c r="S3060" i="3"/>
  <c r="S3082" i="3"/>
  <c r="S3331" i="3"/>
  <c r="S3061" i="3"/>
  <c r="S3088" i="3"/>
  <c r="H52" i="12"/>
  <c r="P48" i="12"/>
  <c r="J52" i="12"/>
  <c r="J54" i="12" s="1"/>
  <c r="H54" i="12" l="1"/>
  <c r="N46" i="12"/>
  <c r="N48" i="12"/>
  <c r="M54" i="12"/>
  <c r="O2627" i="3"/>
  <c r="Q2627" i="3"/>
  <c r="P2627" i="3"/>
  <c r="P1651" i="3"/>
  <c r="O1651" i="3"/>
  <c r="Q1651" i="3"/>
  <c r="P1717" i="3"/>
  <c r="O1717" i="3"/>
  <c r="Q1717" i="3"/>
  <c r="O1736" i="3"/>
  <c r="Q1736" i="3"/>
  <c r="P1736" i="3"/>
  <c r="O3082" i="3"/>
  <c r="P3082" i="3"/>
  <c r="Q3082" i="3"/>
  <c r="P2064" i="3"/>
  <c r="Q2064" i="3"/>
  <c r="O2064" i="3"/>
  <c r="Q2059" i="3"/>
  <c r="O2059" i="3"/>
  <c r="P2059" i="3"/>
  <c r="P1177" i="3"/>
  <c r="O1177" i="3"/>
  <c r="Q1177" i="3"/>
  <c r="O2570" i="3"/>
  <c r="Q2570" i="3"/>
  <c r="P2570" i="3"/>
  <c r="O2839" i="3"/>
  <c r="P2839" i="3"/>
  <c r="Q2839" i="3"/>
  <c r="O2717" i="3"/>
  <c r="P2717" i="3"/>
  <c r="Q2717" i="3"/>
  <c r="P51" i="12"/>
  <c r="O51" i="12"/>
  <c r="N51" i="12"/>
  <c r="P860" i="3"/>
  <c r="Q860" i="3"/>
  <c r="O860" i="3"/>
  <c r="P2223" i="3"/>
  <c r="Q2223" i="3"/>
  <c r="O2223" i="3"/>
  <c r="P2643" i="3"/>
  <c r="O2643" i="3"/>
  <c r="Q2643" i="3"/>
  <c r="P3129" i="3"/>
  <c r="Q3129" i="3"/>
  <c r="O3129" i="3"/>
  <c r="Q3134" i="3"/>
  <c r="O3134" i="3"/>
  <c r="P3134" i="3"/>
  <c r="O2840" i="3"/>
  <c r="P2840" i="3"/>
  <c r="Q2840" i="3"/>
  <c r="O1802" i="3"/>
  <c r="Q1802" i="3"/>
  <c r="P1802" i="3"/>
  <c r="P1048" i="3"/>
  <c r="O1048" i="3"/>
  <c r="Q1048" i="3"/>
  <c r="Q3031" i="3"/>
  <c r="P3031" i="3"/>
  <c r="O3031" i="3"/>
  <c r="P3246" i="3"/>
  <c r="O3246" i="3"/>
  <c r="Q3246" i="3"/>
  <c r="O1806" i="3"/>
  <c r="P1806" i="3"/>
  <c r="Q1806" i="3"/>
  <c r="Q2847" i="3"/>
  <c r="O2847" i="3"/>
  <c r="P2847" i="3"/>
  <c r="O1825" i="3"/>
  <c r="P1825" i="3"/>
  <c r="Q1825" i="3"/>
  <c r="Q1253" i="3"/>
  <c r="O1253" i="3"/>
  <c r="P1253" i="3"/>
  <c r="O2787" i="3"/>
  <c r="Q2787" i="3"/>
  <c r="P2787" i="3"/>
  <c r="P2299" i="3"/>
  <c r="O2299" i="3"/>
  <c r="Q2299" i="3"/>
  <c r="O1280" i="3"/>
  <c r="P1280" i="3"/>
  <c r="Q1280" i="3"/>
  <c r="O905" i="3"/>
  <c r="Q905" i="3"/>
  <c r="P905" i="3"/>
  <c r="O421" i="3"/>
  <c r="P421" i="3"/>
  <c r="Q421" i="3"/>
  <c r="O726" i="3"/>
  <c r="Q726" i="3"/>
  <c r="P726" i="3"/>
  <c r="P416" i="3"/>
  <c r="Q416" i="3"/>
  <c r="O416" i="3"/>
  <c r="Q965" i="3"/>
  <c r="P965" i="3"/>
  <c r="O965" i="3"/>
  <c r="Q1692" i="3"/>
  <c r="O1692" i="3"/>
  <c r="P1692" i="3"/>
  <c r="P276" i="3"/>
  <c r="Q276" i="3"/>
  <c r="O276" i="3"/>
  <c r="Q1826" i="3"/>
  <c r="P1826" i="3"/>
  <c r="O1826" i="3"/>
  <c r="O3088" i="3"/>
  <c r="P3088" i="3"/>
  <c r="Q3088" i="3"/>
  <c r="Q1780" i="3"/>
  <c r="O1780" i="3"/>
  <c r="P1780" i="3"/>
  <c r="O2571" i="3"/>
  <c r="Q2571" i="3"/>
  <c r="P2571" i="3"/>
  <c r="O1835" i="3"/>
  <c r="Q1835" i="3"/>
  <c r="P1835" i="3"/>
  <c r="P1728" i="3"/>
  <c r="Q1728" i="3"/>
  <c r="O1728" i="3"/>
  <c r="O743" i="3"/>
  <c r="P743" i="3"/>
  <c r="Q743" i="3"/>
  <c r="O2843" i="3"/>
  <c r="Q2843" i="3"/>
  <c r="P2843" i="3"/>
  <c r="Q1313" i="3"/>
  <c r="O1313" i="3"/>
  <c r="P1313" i="3"/>
  <c r="Q2521" i="3"/>
  <c r="P2521" i="3"/>
  <c r="O2521" i="3"/>
  <c r="P2210" i="3"/>
  <c r="O2210" i="3"/>
  <c r="Q2210" i="3"/>
  <c r="Q3089" i="3"/>
  <c r="P3089" i="3"/>
  <c r="O3089" i="3"/>
  <c r="Q3183" i="3"/>
  <c r="O3183" i="3"/>
  <c r="P3183" i="3"/>
  <c r="O2940" i="3"/>
  <c r="Q2940" i="3"/>
  <c r="P2940" i="3"/>
  <c r="P1756" i="3"/>
  <c r="O1756" i="3"/>
  <c r="Q1756" i="3"/>
  <c r="Q2256" i="3"/>
  <c r="P2256" i="3"/>
  <c r="O2256" i="3"/>
  <c r="O549" i="3"/>
  <c r="P549" i="3"/>
  <c r="Q549" i="3"/>
  <c r="O1644" i="3"/>
  <c r="P1644" i="3"/>
  <c r="Q1644" i="3"/>
  <c r="Q2939" i="3"/>
  <c r="P2939" i="3"/>
  <c r="O2939" i="3"/>
  <c r="O3191" i="3"/>
  <c r="P3191" i="3"/>
  <c r="Q3191" i="3"/>
  <c r="P1056" i="3"/>
  <c r="O1056" i="3"/>
  <c r="Q1056" i="3"/>
  <c r="P2634" i="3"/>
  <c r="Q2634" i="3"/>
  <c r="O2634" i="3"/>
  <c r="O756" i="3"/>
  <c r="Q756" i="3"/>
  <c r="P756" i="3"/>
  <c r="P3136" i="3"/>
  <c r="Q3136" i="3"/>
  <c r="O3136" i="3"/>
  <c r="O2754" i="3"/>
  <c r="Q2754" i="3"/>
  <c r="P2754" i="3"/>
  <c r="Q2617" i="3"/>
  <c r="O2617" i="3"/>
  <c r="P2617" i="3"/>
  <c r="P2731" i="3"/>
  <c r="Q2731" i="3"/>
  <c r="O2731" i="3"/>
  <c r="O2511" i="3"/>
  <c r="P2511" i="3"/>
  <c r="Q2511" i="3"/>
  <c r="Q2244" i="3"/>
  <c r="O2244" i="3"/>
  <c r="P2244" i="3"/>
  <c r="P1523" i="3"/>
  <c r="Q1523" i="3"/>
  <c r="O1523" i="3"/>
  <c r="P2032" i="3"/>
  <c r="O2032" i="3"/>
  <c r="Q2032" i="3"/>
  <c r="Q2817" i="3"/>
  <c r="P2817" i="3"/>
  <c r="O2817" i="3"/>
  <c r="Q2337" i="3"/>
  <c r="O2337" i="3"/>
  <c r="P2337" i="3"/>
  <c r="Q2545" i="3"/>
  <c r="P2545" i="3"/>
  <c r="O2545" i="3"/>
  <c r="O468" i="3"/>
  <c r="Q468" i="3"/>
  <c r="P468" i="3"/>
  <c r="P3289" i="3"/>
  <c r="Q3289" i="3"/>
  <c r="O3289" i="3"/>
  <c r="P1332" i="3"/>
  <c r="O1332" i="3"/>
  <c r="Q1332" i="3"/>
  <c r="P94" i="3"/>
  <c r="O94" i="3"/>
  <c r="Q94" i="3"/>
  <c r="P637" i="3"/>
  <c r="Q637" i="3"/>
  <c r="O637" i="3"/>
  <c r="P1272" i="3"/>
  <c r="O1272" i="3"/>
  <c r="Q1272" i="3"/>
  <c r="O1327" i="3"/>
  <c r="Q1327" i="3"/>
  <c r="P1327" i="3"/>
  <c r="Q3331" i="3"/>
  <c r="P3331" i="3"/>
  <c r="O3331" i="3"/>
  <c r="O706" i="3"/>
  <c r="P706" i="3"/>
  <c r="Q706" i="3"/>
  <c r="O1548" i="3"/>
  <c r="P1548" i="3"/>
  <c r="Q1548" i="3"/>
  <c r="Q1696" i="3"/>
  <c r="P1696" i="3"/>
  <c r="O1696" i="3"/>
  <c r="P392" i="3"/>
  <c r="O392" i="3"/>
  <c r="Q392" i="3"/>
  <c r="P3060" i="3"/>
  <c r="O3060" i="3"/>
  <c r="Q3060" i="3"/>
  <c r="O50" i="12"/>
  <c r="P50" i="12"/>
  <c r="N50" i="12"/>
  <c r="S48" i="12"/>
  <c r="R48" i="12"/>
  <c r="Q48" i="12"/>
  <c r="Q1030" i="3"/>
  <c r="P1030" i="3"/>
  <c r="O1030" i="3"/>
  <c r="P1931" i="3"/>
  <c r="O1931" i="3"/>
  <c r="Q1931" i="3"/>
  <c r="O1915" i="3"/>
  <c r="P1915" i="3"/>
  <c r="Q1915" i="3"/>
  <c r="O34" i="12"/>
  <c r="P34" i="12"/>
  <c r="N34" i="12"/>
  <c r="O1201" i="3"/>
  <c r="Q1201" i="3"/>
  <c r="P1201" i="3"/>
  <c r="P801" i="3"/>
  <c r="O801" i="3"/>
  <c r="Q801" i="3"/>
  <c r="Q719" i="3"/>
  <c r="O719" i="3"/>
  <c r="P719" i="3"/>
  <c r="P2733" i="3"/>
  <c r="O2733" i="3"/>
  <c r="Q2733" i="3"/>
  <c r="P2482" i="3"/>
  <c r="O2482" i="3"/>
  <c r="Q2482" i="3"/>
  <c r="Q786" i="3"/>
  <c r="P786" i="3"/>
  <c r="O786" i="3"/>
  <c r="O2739" i="3"/>
  <c r="P2739" i="3"/>
  <c r="Q2739" i="3"/>
  <c r="P1077" i="3"/>
  <c r="Q1077" i="3"/>
  <c r="O1077" i="3"/>
  <c r="Q2489" i="3"/>
  <c r="O2489" i="3"/>
  <c r="P2489" i="3"/>
  <c r="Q2544" i="3"/>
  <c r="P2544" i="3"/>
  <c r="O2544" i="3"/>
  <c r="O2867" i="3"/>
  <c r="P2867" i="3"/>
  <c r="Q2867" i="3"/>
  <c r="Q145" i="3"/>
  <c r="P145" i="3"/>
  <c r="O145" i="3"/>
  <c r="O2973" i="3"/>
  <c r="P2973" i="3"/>
  <c r="Q2973" i="3"/>
  <c r="O2600" i="3"/>
  <c r="Q2600" i="3"/>
  <c r="P2600" i="3"/>
  <c r="O2317" i="3"/>
  <c r="P2317" i="3"/>
  <c r="Q2317" i="3"/>
  <c r="P502" i="3"/>
  <c r="Q502" i="3"/>
  <c r="O502" i="3"/>
  <c r="P3059" i="3"/>
  <c r="Q3059" i="3"/>
  <c r="N29" i="12"/>
  <c r="P29" i="12"/>
  <c r="O3059" i="3"/>
  <c r="O29" i="12"/>
  <c r="P351" i="3"/>
  <c r="O351" i="3"/>
  <c r="Q351" i="3"/>
  <c r="Q3121" i="3"/>
  <c r="O3121" i="3"/>
  <c r="P3121" i="3"/>
  <c r="O2551" i="3"/>
  <c r="P2551" i="3"/>
  <c r="Q2551" i="3"/>
  <c r="P1939" i="3"/>
  <c r="Q1939" i="3"/>
  <c r="O1939" i="3"/>
  <c r="Q2819" i="3"/>
  <c r="P2819" i="3"/>
  <c r="O2819" i="3"/>
  <c r="O1269" i="3"/>
  <c r="P1269" i="3"/>
  <c r="Q1269" i="3"/>
  <c r="P156" i="3"/>
  <c r="Q156" i="3"/>
  <c r="O156" i="3"/>
  <c r="O619" i="3"/>
  <c r="Q619" i="3"/>
  <c r="P619" i="3"/>
  <c r="P1581" i="3"/>
  <c r="O1581" i="3"/>
  <c r="Q1581" i="3"/>
  <c r="Q825" i="3"/>
  <c r="O825" i="3"/>
  <c r="P825" i="3"/>
  <c r="Q3282" i="3"/>
  <c r="O3282" i="3"/>
  <c r="P3282" i="3"/>
  <c r="Q1486" i="3"/>
  <c r="P1486" i="3"/>
  <c r="O1486" i="3"/>
  <c r="Q1790" i="3"/>
  <c r="O1790" i="3"/>
  <c r="P1790" i="3"/>
  <c r="Q815" i="3"/>
  <c r="P815" i="3"/>
  <c r="O815" i="3"/>
  <c r="Q3327" i="3"/>
  <c r="O3327" i="3"/>
  <c r="P3327" i="3"/>
  <c r="O277" i="3"/>
  <c r="Q277" i="3"/>
  <c r="P277" i="3"/>
  <c r="Q1575" i="3"/>
  <c r="P1575" i="3"/>
  <c r="O1575" i="3"/>
  <c r="P603" i="3"/>
  <c r="Q603" i="3"/>
  <c r="O603" i="3"/>
  <c r="O137" i="3"/>
  <c r="P137" i="3"/>
  <c r="Q137" i="3"/>
  <c r="O2970" i="3"/>
  <c r="Q2970" i="3"/>
  <c r="P2970" i="3"/>
  <c r="O528" i="3"/>
  <c r="P528" i="3"/>
  <c r="Q528" i="3"/>
  <c r="P2639" i="3"/>
  <c r="O2639" i="3"/>
  <c r="Q2639" i="3"/>
  <c r="O553" i="3"/>
  <c r="Q553" i="3"/>
  <c r="P553" i="3"/>
  <c r="Q50" i="12"/>
  <c r="S50" i="12"/>
  <c r="R50" i="12"/>
  <c r="O113" i="3"/>
  <c r="P113" i="3"/>
  <c r="Q113" i="3"/>
  <c r="O1468" i="3"/>
  <c r="Q1468" i="3"/>
  <c r="P1468" i="3"/>
  <c r="O2603" i="3"/>
  <c r="P2603" i="3"/>
  <c r="Q2603" i="3"/>
  <c r="O271" i="3"/>
  <c r="Q271" i="3"/>
  <c r="P271" i="3"/>
  <c r="O2992" i="3"/>
  <c r="P2992" i="3"/>
  <c r="Q2992" i="3"/>
  <c r="Q1809" i="3"/>
  <c r="P1809" i="3"/>
  <c r="O1809" i="3"/>
  <c r="Q2961" i="3"/>
  <c r="O2961" i="3"/>
  <c r="P2961" i="3"/>
  <c r="P2567" i="3"/>
  <c r="O2567" i="3"/>
  <c r="Q2567" i="3"/>
  <c r="O807" i="3"/>
  <c r="P807" i="3"/>
  <c r="Q807" i="3"/>
  <c r="P2958" i="3"/>
  <c r="Q2958" i="3"/>
  <c r="O2958" i="3"/>
  <c r="O1834" i="3"/>
  <c r="Q1834" i="3"/>
  <c r="P1834" i="3"/>
  <c r="Q2928" i="3"/>
  <c r="P2928" i="3"/>
  <c r="O2928" i="3"/>
  <c r="Q3162" i="3"/>
  <c r="P3162" i="3"/>
  <c r="O3162" i="3"/>
  <c r="O1708" i="3"/>
  <c r="Q1708" i="3"/>
  <c r="P1708" i="3"/>
  <c r="O2860" i="3"/>
  <c r="P2860" i="3"/>
  <c r="Q2860" i="3"/>
  <c r="Q1080" i="3"/>
  <c r="P1080" i="3"/>
  <c r="O1080" i="3"/>
  <c r="O1701" i="3"/>
  <c r="P1701" i="3"/>
  <c r="Q1701" i="3"/>
  <c r="P1220" i="3"/>
  <c r="Q1220" i="3"/>
  <c r="O1220" i="3"/>
  <c r="O253" i="3"/>
  <c r="Q253" i="3"/>
  <c r="P253" i="3"/>
  <c r="Q579" i="3"/>
  <c r="P579" i="3"/>
  <c r="O579" i="3"/>
  <c r="P1089" i="3"/>
  <c r="Q1089" i="3"/>
  <c r="O1089" i="3"/>
  <c r="P1956" i="3"/>
  <c r="O1956" i="3"/>
  <c r="Q1956" i="3"/>
  <c r="O2564" i="3"/>
  <c r="Q2564" i="3"/>
  <c r="P2564" i="3"/>
  <c r="Q3181" i="3"/>
  <c r="P3181" i="3"/>
  <c r="O3181" i="3"/>
  <c r="P666" i="3"/>
  <c r="Q666" i="3"/>
  <c r="O666" i="3"/>
  <c r="O2176" i="3"/>
  <c r="P2176" i="3"/>
  <c r="Q2176" i="3"/>
  <c r="P2858" i="3"/>
  <c r="O2858" i="3"/>
  <c r="Q2858" i="3"/>
  <c r="P3257" i="3"/>
  <c r="O3257" i="3"/>
  <c r="Q3257" i="3"/>
  <c r="P1395" i="3"/>
  <c r="O1395" i="3"/>
  <c r="Q1395" i="3"/>
  <c r="Q1361" i="3"/>
  <c r="P1361" i="3"/>
  <c r="O1361" i="3"/>
  <c r="O141" i="3"/>
  <c r="Q141" i="3"/>
  <c r="P141" i="3"/>
  <c r="O1198" i="3"/>
  <c r="Q1198" i="3"/>
  <c r="P1198" i="3"/>
  <c r="Q1916" i="3"/>
  <c r="P1916" i="3"/>
  <c r="O1916" i="3"/>
  <c r="O1259" i="3"/>
  <c r="P1259" i="3"/>
  <c r="Q1259" i="3"/>
  <c r="P1972" i="3"/>
  <c r="O1972" i="3"/>
  <c r="Q1972" i="3"/>
  <c r="Q598" i="3"/>
  <c r="O598" i="3"/>
  <c r="P598" i="3"/>
  <c r="P3321" i="3"/>
  <c r="Q3321" i="3"/>
  <c r="O3321" i="3"/>
  <c r="Q1501" i="3"/>
  <c r="O1501" i="3"/>
  <c r="P1501" i="3"/>
  <c r="O800" i="3"/>
  <c r="Q800" i="3"/>
  <c r="P800" i="3"/>
  <c r="Q241" i="3"/>
  <c r="O241" i="3"/>
  <c r="P241" i="3"/>
  <c r="Q772" i="3"/>
  <c r="P772" i="3"/>
  <c r="O772" i="3"/>
  <c r="P3317" i="3"/>
  <c r="O3317" i="3"/>
  <c r="Q3317" i="3"/>
  <c r="S3203" i="3"/>
  <c r="S3283" i="3"/>
  <c r="S3067" i="3"/>
  <c r="P2959" i="3"/>
  <c r="O2959" i="3"/>
  <c r="Q2959" i="3"/>
  <c r="Q601" i="3"/>
  <c r="O601" i="3"/>
  <c r="P601" i="3"/>
  <c r="Q1849" i="3"/>
  <c r="O1849" i="3"/>
  <c r="P1849" i="3"/>
  <c r="P1258" i="3"/>
  <c r="Q1258" i="3"/>
  <c r="O1258" i="3"/>
  <c r="O2909" i="3"/>
  <c r="Q2909" i="3"/>
  <c r="P2909" i="3"/>
  <c r="P2560" i="3"/>
  <c r="Q2560" i="3"/>
  <c r="O2560" i="3"/>
  <c r="O1970" i="3"/>
  <c r="P1970" i="3"/>
  <c r="Q1970" i="3"/>
  <c r="Q1985" i="3"/>
  <c r="P1985" i="3"/>
  <c r="O1985" i="3"/>
  <c r="P2557" i="3"/>
  <c r="Q2557" i="3"/>
  <c r="O2557" i="3"/>
  <c r="P1848" i="3"/>
  <c r="O1848" i="3"/>
  <c r="Q1848" i="3"/>
  <c r="P3154" i="3"/>
  <c r="Q3154" i="3"/>
  <c r="O3154" i="3"/>
  <c r="Q687" i="3"/>
  <c r="P687" i="3"/>
  <c r="O687" i="3"/>
  <c r="P689" i="3"/>
  <c r="Q689" i="3"/>
  <c r="O689" i="3"/>
  <c r="P2630" i="3"/>
  <c r="Q2630" i="3"/>
  <c r="O2630" i="3"/>
  <c r="Q2451" i="3"/>
  <c r="P2451" i="3"/>
  <c r="O2451" i="3"/>
  <c r="Q1402" i="3"/>
  <c r="O1402" i="3"/>
  <c r="P1402" i="3"/>
  <c r="P382" i="3"/>
  <c r="O382" i="3"/>
  <c r="Q382" i="3"/>
  <c r="P636" i="3"/>
  <c r="O636" i="3"/>
  <c r="Q636" i="3"/>
  <c r="P2484" i="3"/>
  <c r="O2484" i="3"/>
  <c r="Q2484" i="3"/>
  <c r="O2682" i="3"/>
  <c r="Q2682" i="3"/>
  <c r="P2682" i="3"/>
  <c r="P2005" i="3"/>
  <c r="Q2005" i="3"/>
  <c r="O2005" i="3"/>
  <c r="Q2687" i="3"/>
  <c r="O2687" i="3"/>
  <c r="P2687" i="3"/>
  <c r="Q1457" i="3"/>
  <c r="P1457" i="3"/>
  <c r="O1457" i="3"/>
  <c r="Q1484" i="3"/>
  <c r="O1484" i="3"/>
  <c r="P1484" i="3"/>
  <c r="Q248" i="3"/>
  <c r="P248" i="3"/>
  <c r="O248" i="3"/>
  <c r="P1251" i="3"/>
  <c r="O1251" i="3"/>
  <c r="Q1251" i="3"/>
  <c r="Q2305" i="3"/>
  <c r="P2305" i="3"/>
  <c r="O2305" i="3"/>
  <c r="Q3253" i="3"/>
  <c r="P3253" i="3"/>
  <c r="O3253" i="3"/>
  <c r="Q1345" i="3"/>
  <c r="O1345" i="3"/>
  <c r="P1345" i="3"/>
  <c r="P740" i="3"/>
  <c r="Q740" i="3"/>
  <c r="O740" i="3"/>
  <c r="Q728" i="3"/>
  <c r="P728" i="3"/>
  <c r="O728" i="3"/>
  <c r="O2798" i="3"/>
  <c r="Q2798" i="3"/>
  <c r="P2798" i="3"/>
  <c r="P3354" i="3"/>
  <c r="Q3354" i="3"/>
  <c r="O3354" i="3"/>
  <c r="P50" i="3"/>
  <c r="O50" i="3"/>
  <c r="Q50" i="3"/>
  <c r="O524" i="3"/>
  <c r="Q524" i="3"/>
  <c r="P524" i="3"/>
  <c r="Q1050" i="3"/>
  <c r="O1050" i="3"/>
  <c r="P1050" i="3"/>
  <c r="O373" i="3"/>
  <c r="Q373" i="3"/>
  <c r="P373" i="3"/>
  <c r="Q231" i="3"/>
  <c r="P231" i="3"/>
  <c r="O231" i="3"/>
  <c r="Q1935" i="3"/>
  <c r="P1935" i="3"/>
  <c r="O1935" i="3"/>
  <c r="Q412" i="3"/>
  <c r="P412" i="3"/>
  <c r="O412" i="3"/>
  <c r="O375" i="3"/>
  <c r="P375" i="3"/>
  <c r="Q375" i="3"/>
  <c r="Q2053" i="3"/>
  <c r="O2053" i="3"/>
  <c r="P2053" i="3"/>
  <c r="P153" i="3"/>
  <c r="O153" i="3"/>
  <c r="Q153" i="3"/>
  <c r="Q3102" i="3"/>
  <c r="O3102" i="3"/>
  <c r="P3102" i="3"/>
  <c r="P3312" i="3"/>
  <c r="Q3312" i="3"/>
  <c r="O3312" i="3"/>
  <c r="Q144" i="3"/>
  <c r="O144" i="3"/>
  <c r="P144" i="3"/>
  <c r="O2711" i="3"/>
  <c r="Q2711" i="3"/>
  <c r="P2711" i="3"/>
  <c r="O1846" i="3"/>
  <c r="P1846" i="3"/>
  <c r="Q1846" i="3"/>
  <c r="P2596" i="3"/>
  <c r="Q2596" i="3"/>
  <c r="O2596" i="3"/>
  <c r="O2861" i="3"/>
  <c r="P2861" i="3"/>
  <c r="Q2861" i="3"/>
  <c r="O3271" i="3"/>
  <c r="P3271" i="3"/>
  <c r="Q3271" i="3"/>
  <c r="O3161" i="3"/>
  <c r="Q3161" i="3"/>
  <c r="P3161" i="3"/>
  <c r="Q3233" i="3"/>
  <c r="O3233" i="3"/>
  <c r="P3233" i="3"/>
  <c r="P2771" i="3"/>
  <c r="Q2771" i="3"/>
  <c r="O2771" i="3"/>
  <c r="O3110" i="3"/>
  <c r="Q3110" i="3"/>
  <c r="P3110" i="3"/>
  <c r="O2235" i="3"/>
  <c r="P2235" i="3"/>
  <c r="Q2235" i="3"/>
  <c r="Q239" i="3"/>
  <c r="O239" i="3"/>
  <c r="P239" i="3"/>
  <c r="O653" i="3"/>
  <c r="P653" i="3"/>
  <c r="Q653" i="3"/>
  <c r="Q2017" i="3"/>
  <c r="P2017" i="3"/>
  <c r="O2017" i="3"/>
  <c r="Q204" i="3"/>
  <c r="P204" i="3"/>
  <c r="O204" i="3"/>
  <c r="Q2842" i="3"/>
  <c r="O2842" i="3"/>
  <c r="P2842" i="3"/>
  <c r="Q2495" i="3"/>
  <c r="P2495" i="3"/>
  <c r="O2495" i="3"/>
  <c r="P871" i="3"/>
  <c r="Q871" i="3"/>
  <c r="O871" i="3"/>
  <c r="P526" i="3"/>
  <c r="O526" i="3"/>
  <c r="Q526" i="3"/>
  <c r="Q896" i="3"/>
  <c r="O896" i="3"/>
  <c r="P896" i="3"/>
  <c r="O1285" i="3"/>
  <c r="P1285" i="3"/>
  <c r="Q1285" i="3"/>
  <c r="Q3276" i="3"/>
  <c r="O3276" i="3"/>
  <c r="P3276" i="3"/>
  <c r="P2866" i="3"/>
  <c r="O2866" i="3"/>
  <c r="Q2866" i="3"/>
  <c r="Q1266" i="3"/>
  <c r="P1266" i="3"/>
  <c r="O1266" i="3"/>
  <c r="O1268" i="3"/>
  <c r="P1268" i="3"/>
  <c r="Q1268" i="3"/>
  <c r="O1353" i="3"/>
  <c r="P1353" i="3"/>
  <c r="Q1353" i="3"/>
  <c r="O1275" i="3"/>
  <c r="P1275" i="3"/>
  <c r="Q1275" i="3"/>
  <c r="P558" i="3"/>
  <c r="Q558" i="3"/>
  <c r="O558" i="3"/>
  <c r="O1632" i="3"/>
  <c r="P1632" i="3"/>
  <c r="Q1632" i="3"/>
  <c r="P641" i="3"/>
  <c r="Q641" i="3"/>
  <c r="O641" i="3"/>
  <c r="P1326" i="3"/>
  <c r="O1326" i="3"/>
  <c r="Q1326" i="3"/>
  <c r="O1652" i="3"/>
  <c r="P1652" i="3"/>
  <c r="Q1652" i="3"/>
  <c r="Q1331" i="3"/>
  <c r="P1331" i="3"/>
  <c r="O1331" i="3"/>
  <c r="O2998" i="3"/>
  <c r="Q2998" i="3"/>
  <c r="P2998" i="3"/>
  <c r="P758" i="3"/>
  <c r="Q758" i="3"/>
  <c r="O758" i="3"/>
  <c r="P2763" i="3"/>
  <c r="Q2763" i="3"/>
  <c r="O2763" i="3"/>
  <c r="Q111" i="3"/>
  <c r="P111" i="3"/>
  <c r="O111" i="3"/>
  <c r="O2955" i="3"/>
  <c r="Q2955" i="3"/>
  <c r="P2955" i="3"/>
  <c r="P2004" i="3"/>
  <c r="O2004" i="3"/>
  <c r="Q2004" i="3"/>
  <c r="Q1936" i="3"/>
  <c r="O1936" i="3"/>
  <c r="P1936" i="3"/>
  <c r="Q2000" i="3"/>
  <c r="O2000" i="3"/>
  <c r="P2000" i="3"/>
  <c r="P2747" i="3"/>
  <c r="O2747" i="3"/>
  <c r="Q2747" i="3"/>
  <c r="O773" i="3"/>
  <c r="Q773" i="3"/>
  <c r="P773" i="3"/>
  <c r="O2353" i="3"/>
  <c r="Q2353" i="3"/>
  <c r="P2353" i="3"/>
  <c r="O787" i="3"/>
  <c r="P787" i="3"/>
  <c r="Q787" i="3"/>
  <c r="P1773" i="3"/>
  <c r="Q1773" i="3"/>
  <c r="O1773" i="3"/>
  <c r="Q794" i="3"/>
  <c r="O794" i="3"/>
  <c r="P794" i="3"/>
  <c r="P1093" i="3"/>
  <c r="Q1093" i="3"/>
  <c r="O1093" i="3"/>
  <c r="P2608" i="3"/>
  <c r="O2608" i="3"/>
  <c r="Q2608" i="3"/>
  <c r="O1487" i="3"/>
  <c r="Q1487" i="3"/>
  <c r="P1487" i="3"/>
  <c r="P1426" i="3"/>
  <c r="Q1426" i="3"/>
  <c r="O1426" i="3"/>
  <c r="O2195" i="3"/>
  <c r="P2195" i="3"/>
  <c r="Q2195" i="3"/>
  <c r="P2655" i="3"/>
  <c r="O2655" i="3"/>
  <c r="Q2655" i="3"/>
  <c r="Q479" i="3"/>
  <c r="P479" i="3"/>
  <c r="O479" i="3"/>
  <c r="O3277" i="3"/>
  <c r="Q3277" i="3"/>
  <c r="P3277" i="3"/>
  <c r="P1742" i="3"/>
  <c r="O1742" i="3"/>
  <c r="Q1742" i="3"/>
  <c r="O187" i="3"/>
  <c r="P187" i="3"/>
  <c r="Q187" i="3"/>
  <c r="O792" i="3"/>
  <c r="P792" i="3"/>
  <c r="Q792" i="3"/>
  <c r="Q2932" i="3"/>
  <c r="P2932" i="3"/>
  <c r="O2932" i="3"/>
  <c r="Q582" i="3"/>
  <c r="O582" i="3"/>
  <c r="P582" i="3"/>
  <c r="P2573" i="3"/>
  <c r="Q2573" i="3"/>
  <c r="O2573" i="3"/>
  <c r="O1671" i="3"/>
  <c r="Q1671" i="3"/>
  <c r="P1671" i="3"/>
  <c r="Q1614" i="3"/>
  <c r="O1614" i="3"/>
  <c r="P1614" i="3"/>
  <c r="P299" i="3"/>
  <c r="Q299" i="3"/>
  <c r="O299" i="3"/>
  <c r="O954" i="3"/>
  <c r="Q954" i="3"/>
  <c r="P954" i="3"/>
  <c r="O1336" i="3"/>
  <c r="Q1336" i="3"/>
  <c r="P1336" i="3"/>
  <c r="Q1387" i="3"/>
  <c r="P1387" i="3"/>
  <c r="O1387" i="3"/>
  <c r="Q2400" i="3"/>
  <c r="O2400" i="3"/>
  <c r="P2400" i="3"/>
  <c r="R1337" i="3"/>
  <c r="O866" i="3"/>
  <c r="Q866" i="3"/>
  <c r="P866" i="3"/>
  <c r="P3339" i="3"/>
  <c r="O3339" i="3"/>
  <c r="Q3339" i="3"/>
  <c r="Q3357" i="3"/>
  <c r="P3357" i="3"/>
  <c r="O3357" i="3"/>
  <c r="Q1553" i="3"/>
  <c r="P1553" i="3"/>
  <c r="O1553" i="3"/>
  <c r="Q1328" i="3"/>
  <c r="P1328" i="3"/>
  <c r="O1328" i="3"/>
  <c r="P1279" i="3"/>
  <c r="Q1279" i="3"/>
  <c r="O1279" i="3"/>
  <c r="P1517" i="3"/>
  <c r="Q1517" i="3"/>
  <c r="O1517" i="3"/>
  <c r="Q2122" i="3"/>
  <c r="P2122" i="3"/>
  <c r="O2122" i="3"/>
  <c r="O1321" i="3"/>
  <c r="Q1321" i="3"/>
  <c r="P1321" i="3"/>
  <c r="O170" i="3"/>
  <c r="P170" i="3"/>
  <c r="O32" i="12"/>
  <c r="P32" i="12"/>
  <c r="N32" i="12"/>
  <c r="Q170" i="3"/>
  <c r="P750" i="3"/>
  <c r="Q750" i="3"/>
  <c r="O750" i="3"/>
  <c r="R1069" i="3"/>
  <c r="Q3208" i="3"/>
  <c r="O3208" i="3"/>
  <c r="P3208" i="3"/>
  <c r="R383" i="3"/>
  <c r="R1029" i="3"/>
  <c r="O2543" i="3"/>
  <c r="Q2543" i="3"/>
  <c r="P2543" i="3"/>
  <c r="R189" i="3"/>
  <c r="O665" i="3"/>
  <c r="P665" i="3"/>
  <c r="Q665" i="3"/>
  <c r="R63" i="3"/>
  <c r="R2439" i="3"/>
  <c r="Q2532" i="3"/>
  <c r="P2532" i="3"/>
  <c r="O2532" i="3"/>
  <c r="P2304" i="3"/>
  <c r="O2304" i="3"/>
  <c r="Q2304" i="3"/>
  <c r="O2702" i="3"/>
  <c r="P2702" i="3"/>
  <c r="Q2702" i="3"/>
  <c r="R3135" i="3"/>
  <c r="O1440" i="3"/>
  <c r="Q1440" i="3"/>
  <c r="P1440" i="3"/>
  <c r="P2938" i="3"/>
  <c r="O2938" i="3"/>
  <c r="Q2938" i="3"/>
  <c r="P2469" i="3"/>
  <c r="Q2469" i="3"/>
  <c r="O2469" i="3"/>
  <c r="P1091" i="3"/>
  <c r="Q1091" i="3"/>
  <c r="O1091" i="3"/>
  <c r="P617" i="3"/>
  <c r="Q617" i="3"/>
  <c r="O617" i="3"/>
  <c r="P3115" i="3"/>
  <c r="Q3115" i="3"/>
  <c r="O3115" i="3"/>
  <c r="O2750" i="3"/>
  <c r="P2750" i="3"/>
  <c r="Q2750" i="3"/>
  <c r="R1841" i="3"/>
  <c r="Q1763" i="3"/>
  <c r="O1763" i="3"/>
  <c r="P1763" i="3"/>
  <c r="O2284" i="3"/>
  <c r="P2284" i="3"/>
  <c r="Q2284" i="3"/>
  <c r="O784" i="3"/>
  <c r="Q784" i="3"/>
  <c r="P784" i="3"/>
  <c r="O1372" i="3"/>
  <c r="P1372" i="3"/>
  <c r="Q1372" i="3"/>
  <c r="R2519" i="3"/>
  <c r="R1167" i="3"/>
  <c r="P943" i="3"/>
  <c r="O943" i="3"/>
  <c r="Q943" i="3"/>
  <c r="P1640" i="3"/>
  <c r="O1640" i="3"/>
  <c r="Q1640" i="3"/>
  <c r="R1878" i="3"/>
  <c r="R2496" i="3"/>
  <c r="R1673" i="3"/>
  <c r="Q908" i="3"/>
  <c r="P908" i="3"/>
  <c r="O908" i="3"/>
  <c r="R541" i="3"/>
  <c r="P1148" i="3"/>
  <c r="O1148" i="3"/>
  <c r="Q1148" i="3"/>
  <c r="R3370" i="3"/>
  <c r="Q1135" i="3"/>
  <c r="P1135" i="3"/>
  <c r="O1135" i="3"/>
  <c r="O2285" i="3"/>
  <c r="P2285" i="3"/>
  <c r="Q2285" i="3"/>
  <c r="O2658" i="3"/>
  <c r="P2658" i="3"/>
  <c r="Q2658" i="3"/>
  <c r="P1255" i="3"/>
  <c r="O1255" i="3"/>
  <c r="Q1255" i="3"/>
  <c r="Q703" i="3"/>
  <c r="O703" i="3"/>
  <c r="P703" i="3"/>
  <c r="O49" i="12"/>
  <c r="N49" i="12"/>
  <c r="P49" i="12"/>
  <c r="O318" i="3"/>
  <c r="Q318" i="3"/>
  <c r="P318" i="3"/>
  <c r="Q2606" i="3"/>
  <c r="P2606" i="3"/>
  <c r="O2606" i="3"/>
  <c r="O2962" i="3"/>
  <c r="Q2962" i="3"/>
  <c r="P2962" i="3"/>
  <c r="Q3128" i="3"/>
  <c r="O3128" i="3"/>
  <c r="P3128" i="3"/>
  <c r="P694" i="3"/>
  <c r="O694" i="3"/>
  <c r="Q694" i="3"/>
  <c r="Q760" i="3"/>
  <c r="P760" i="3"/>
  <c r="O760" i="3"/>
  <c r="Q668" i="3"/>
  <c r="O668" i="3"/>
  <c r="P668" i="3"/>
  <c r="O2234" i="3"/>
  <c r="P2234" i="3"/>
  <c r="Q2234" i="3"/>
  <c r="O715" i="3"/>
  <c r="P715" i="3"/>
  <c r="Q715" i="3"/>
  <c r="Q645" i="3"/>
  <c r="O645" i="3"/>
  <c r="P645" i="3"/>
  <c r="Q1713" i="3"/>
  <c r="P1713" i="3"/>
  <c r="O1713" i="3"/>
  <c r="O2403" i="3"/>
  <c r="P2403" i="3"/>
  <c r="Q2403" i="3"/>
  <c r="P284" i="3"/>
  <c r="Q284" i="3"/>
  <c r="O284" i="3"/>
  <c r="Q1380" i="3"/>
  <c r="P1380" i="3"/>
  <c r="O1380" i="3"/>
  <c r="O782" i="3"/>
  <c r="P782" i="3"/>
  <c r="Q782" i="3"/>
  <c r="O1796" i="3"/>
  <c r="Q1796" i="3"/>
  <c r="P1796" i="3"/>
  <c r="P2390" i="3"/>
  <c r="O2390" i="3"/>
  <c r="Q2390" i="3"/>
  <c r="O31" i="3"/>
  <c r="P31" i="3"/>
  <c r="Q31" i="3"/>
  <c r="P1726" i="3"/>
  <c r="Q1726" i="3"/>
  <c r="O1726" i="3"/>
  <c r="P3152" i="3"/>
  <c r="Q3152" i="3"/>
  <c r="O3152" i="3"/>
  <c r="Q2177" i="3"/>
  <c r="O2177" i="3"/>
  <c r="P2177" i="3"/>
  <c r="P1981" i="3"/>
  <c r="O1981" i="3"/>
  <c r="Q1981" i="3"/>
  <c r="P1831" i="3"/>
  <c r="Q1831" i="3"/>
  <c r="O1831" i="3"/>
  <c r="Q849" i="3"/>
  <c r="P849" i="3"/>
  <c r="O849" i="3"/>
  <c r="P932" i="3"/>
  <c r="Q932" i="3"/>
  <c r="O932" i="3"/>
  <c r="Q3311" i="3"/>
  <c r="O3311" i="3"/>
  <c r="P3311" i="3"/>
  <c r="O3209" i="3"/>
  <c r="Q3209" i="3"/>
  <c r="P3209" i="3"/>
  <c r="O139" i="3"/>
  <c r="Q139" i="3"/>
  <c r="P139" i="3"/>
  <c r="Q885" i="3"/>
  <c r="P885" i="3"/>
  <c r="O885" i="3"/>
  <c r="Q371" i="3"/>
  <c r="O371" i="3"/>
  <c r="P371" i="3"/>
  <c r="Q245" i="3"/>
  <c r="P245" i="3"/>
  <c r="O245" i="3"/>
  <c r="O573" i="3"/>
  <c r="Q573" i="3"/>
  <c r="P573" i="3"/>
  <c r="P1618" i="3"/>
  <c r="Q1618" i="3"/>
  <c r="O1618" i="3"/>
  <c r="O2291" i="3"/>
  <c r="Q2291" i="3"/>
  <c r="P2291" i="3"/>
  <c r="P2793" i="3"/>
  <c r="O2793" i="3"/>
  <c r="Q2793" i="3"/>
  <c r="P3356" i="3"/>
  <c r="Q3356" i="3"/>
  <c r="O3356" i="3"/>
  <c r="Q403" i="3"/>
  <c r="O403" i="3"/>
  <c r="P403" i="3"/>
  <c r="O33" i="12"/>
  <c r="P33" i="12"/>
  <c r="N33" i="12"/>
  <c r="O1958" i="3"/>
  <c r="Q1958" i="3"/>
  <c r="P1958" i="3"/>
  <c r="Q2732" i="3"/>
  <c r="O2732" i="3"/>
  <c r="P2732" i="3"/>
  <c r="P3044" i="3"/>
  <c r="O3044" i="3"/>
  <c r="Q3044" i="3"/>
  <c r="O2063" i="3"/>
  <c r="P2063" i="3"/>
  <c r="Q2063" i="3"/>
  <c r="Q1147" i="3"/>
  <c r="P1147" i="3"/>
  <c r="O1147" i="3"/>
  <c r="P3066" i="3"/>
  <c r="O3066" i="3"/>
  <c r="Q3066" i="3"/>
  <c r="P2976" i="3"/>
  <c r="Q2976" i="3"/>
  <c r="O2976" i="3"/>
  <c r="Q680" i="3"/>
  <c r="O680" i="3"/>
  <c r="P680" i="3"/>
  <c r="Q644" i="3"/>
  <c r="P644" i="3"/>
  <c r="O644" i="3"/>
  <c r="O3095" i="3"/>
  <c r="P3095" i="3"/>
  <c r="Q3095" i="3"/>
  <c r="P214" i="3"/>
  <c r="Q214" i="3"/>
  <c r="O214" i="3"/>
  <c r="P2640" i="3"/>
  <c r="O2640" i="3"/>
  <c r="Q2640" i="3"/>
  <c r="O2501" i="3"/>
  <c r="P2501" i="3"/>
  <c r="Q2501" i="3"/>
  <c r="P2738" i="3"/>
  <c r="Q2738" i="3"/>
  <c r="O2738" i="3"/>
  <c r="O1993" i="3"/>
  <c r="P1993" i="3"/>
  <c r="Q1993" i="3"/>
  <c r="Q614" i="3"/>
  <c r="O614" i="3"/>
  <c r="P614" i="3"/>
  <c r="P2205" i="3"/>
  <c r="Q2205" i="3"/>
  <c r="O2205" i="3"/>
  <c r="Q3240" i="3"/>
  <c r="P3240" i="3"/>
  <c r="O3240" i="3"/>
  <c r="O2673" i="3"/>
  <c r="P2673" i="3"/>
  <c r="Q2673" i="3"/>
  <c r="Q2048" i="3"/>
  <c r="O2048" i="3"/>
  <c r="P2048" i="3"/>
  <c r="O826" i="3"/>
  <c r="Q826" i="3"/>
  <c r="P826" i="3"/>
  <c r="Q678" i="3"/>
  <c r="P678" i="3"/>
  <c r="O678" i="3"/>
  <c r="P2149" i="3"/>
  <c r="Q2149" i="3"/>
  <c r="O2149" i="3"/>
  <c r="Q1856" i="3"/>
  <c r="O1856" i="3"/>
  <c r="P1856" i="3"/>
  <c r="Q2725" i="3"/>
  <c r="P2725" i="3"/>
  <c r="O2725" i="3"/>
  <c r="P431" i="3"/>
  <c r="O431" i="3"/>
  <c r="Q431" i="3"/>
  <c r="P2183" i="3"/>
  <c r="O2183" i="3"/>
  <c r="Q2183" i="3"/>
  <c r="Q423" i="3"/>
  <c r="O423" i="3"/>
  <c r="P423" i="3"/>
  <c r="O2728" i="3"/>
  <c r="P2728" i="3"/>
  <c r="Q2728" i="3"/>
  <c r="Q834" i="3"/>
  <c r="O834" i="3"/>
  <c r="P834" i="3"/>
  <c r="P870" i="3"/>
  <c r="Q870" i="3"/>
  <c r="O870" i="3"/>
  <c r="O2546" i="3"/>
  <c r="Q2546" i="3"/>
  <c r="P2546" i="3"/>
  <c r="P525" i="3"/>
  <c r="Q525" i="3"/>
  <c r="O525" i="3"/>
  <c r="P1502" i="3"/>
  <c r="Q1502" i="3"/>
  <c r="O1502" i="3"/>
  <c r="Q1323" i="3"/>
  <c r="O1323" i="3"/>
  <c r="P1323" i="3"/>
  <c r="O868" i="3"/>
  <c r="P868" i="3"/>
  <c r="Q868" i="3"/>
  <c r="Q887" i="3"/>
  <c r="P887" i="3"/>
  <c r="O887" i="3"/>
  <c r="Q2977" i="3"/>
  <c r="P2977" i="3"/>
  <c r="O2977" i="3"/>
  <c r="Q54" i="3"/>
  <c r="O54" i="3"/>
  <c r="P54" i="3"/>
  <c r="O88" i="3"/>
  <c r="P88" i="3"/>
  <c r="N31" i="12"/>
  <c r="O31" i="12"/>
  <c r="Q88" i="3"/>
  <c r="P31" i="12"/>
  <c r="O785" i="3"/>
  <c r="Q785" i="3"/>
  <c r="P785" i="3"/>
  <c r="Q1541" i="3"/>
  <c r="O1541" i="3"/>
  <c r="P1541" i="3"/>
  <c r="O910" i="3"/>
  <c r="P910" i="3"/>
  <c r="Q910" i="3"/>
  <c r="Q1579" i="3"/>
  <c r="P1579" i="3"/>
  <c r="O1579" i="3"/>
  <c r="Q1228" i="3"/>
  <c r="P1228" i="3"/>
  <c r="O1228" i="3"/>
  <c r="P2192" i="3"/>
  <c r="Q2192" i="3"/>
  <c r="O2192" i="3"/>
  <c r="O1774" i="3"/>
  <c r="Q1774" i="3"/>
  <c r="P1774" i="3"/>
  <c r="Q2695" i="3"/>
  <c r="O2695" i="3"/>
  <c r="P2695" i="3"/>
  <c r="Q2369" i="3"/>
  <c r="O2369" i="3"/>
  <c r="P2369" i="3"/>
  <c r="O2493" i="3"/>
  <c r="P2493" i="3"/>
  <c r="Q2493" i="3"/>
  <c r="P3100" i="3"/>
  <c r="Q3100" i="3"/>
  <c r="O3100" i="3"/>
  <c r="Q2996" i="3"/>
  <c r="O2996" i="3"/>
  <c r="P2996" i="3"/>
  <c r="P3262" i="3"/>
  <c r="O3262" i="3"/>
  <c r="Q3262" i="3"/>
  <c r="P2975" i="3"/>
  <c r="O2975" i="3"/>
  <c r="Q2975" i="3"/>
  <c r="Q3067" i="3"/>
  <c r="P3067" i="3"/>
  <c r="O3067" i="3"/>
  <c r="O2528" i="3"/>
  <c r="P2528" i="3"/>
  <c r="Q2528" i="3"/>
  <c r="P3146" i="3"/>
  <c r="O3146" i="3"/>
  <c r="Q3146" i="3"/>
  <c r="P3030" i="3"/>
  <c r="O3030" i="3"/>
  <c r="Q3030" i="3"/>
  <c r="Q2776" i="3"/>
  <c r="O2776" i="3"/>
  <c r="P2776" i="3"/>
  <c r="Q2947" i="3"/>
  <c r="P2947" i="3"/>
  <c r="O2947" i="3"/>
  <c r="P1450" i="3"/>
  <c r="Q1450" i="3"/>
  <c r="O1450" i="3"/>
  <c r="Q3027" i="3"/>
  <c r="P3027" i="3"/>
  <c r="O3027" i="3"/>
  <c r="O2504" i="3"/>
  <c r="Q2504" i="3"/>
  <c r="P2504" i="3"/>
  <c r="Q1053" i="3"/>
  <c r="O1053" i="3"/>
  <c r="P1053" i="3"/>
  <c r="P778" i="3"/>
  <c r="Q778" i="3"/>
  <c r="O778" i="3"/>
  <c r="P3107" i="3"/>
  <c r="O3107" i="3"/>
  <c r="Q3107" i="3"/>
  <c r="O202" i="3"/>
  <c r="Q202" i="3"/>
  <c r="P202" i="3"/>
  <c r="Q3170" i="3"/>
  <c r="P3170" i="3"/>
  <c r="O3170" i="3"/>
  <c r="Q15" i="3"/>
  <c r="O15" i="3"/>
  <c r="P15" i="3"/>
  <c r="P1438" i="3"/>
  <c r="O1438" i="3"/>
  <c r="Q1438" i="3"/>
  <c r="P996" i="3"/>
  <c r="O996" i="3"/>
  <c r="Q996" i="3"/>
  <c r="P612" i="3"/>
  <c r="O612" i="3"/>
  <c r="Q612" i="3"/>
  <c r="P3255" i="3"/>
  <c r="O3255" i="3"/>
  <c r="Q3255" i="3"/>
  <c r="P1718" i="3"/>
  <c r="O1718" i="3"/>
  <c r="Q1718" i="3"/>
  <c r="R1317" i="3"/>
  <c r="R632" i="3"/>
  <c r="O282" i="3"/>
  <c r="P282" i="3"/>
  <c r="Q282" i="3"/>
  <c r="R2995" i="3"/>
  <c r="R163" i="3"/>
  <c r="R34" i="12" s="1"/>
  <c r="O1631" i="3"/>
  <c r="P1631" i="3"/>
  <c r="Q1631" i="3"/>
  <c r="R1006" i="3"/>
  <c r="P2985" i="3"/>
  <c r="Q2985" i="3"/>
  <c r="O2985" i="3"/>
  <c r="P630" i="3"/>
  <c r="Q630" i="3"/>
  <c r="O630" i="3"/>
  <c r="P355" i="3"/>
  <c r="O355" i="3"/>
  <c r="Q355" i="3"/>
  <c r="P1120" i="3"/>
  <c r="O1120" i="3"/>
  <c r="Q1120" i="3"/>
  <c r="O1552" i="3"/>
  <c r="Q1552" i="3"/>
  <c r="P1552" i="3"/>
  <c r="P1639" i="3"/>
  <c r="Q1639" i="3"/>
  <c r="O1639" i="3"/>
  <c r="P2130" i="3"/>
  <c r="O2130" i="3"/>
  <c r="Q2130" i="3"/>
  <c r="Q1646" i="3"/>
  <c r="P1646" i="3"/>
  <c r="O1646" i="3"/>
  <c r="P1264" i="3"/>
  <c r="Q1264" i="3"/>
  <c r="O1264" i="3"/>
  <c r="O1891" i="3"/>
  <c r="P1891" i="3"/>
  <c r="Q1891" i="3"/>
  <c r="R3228" i="3"/>
  <c r="R3038" i="3"/>
  <c r="R673" i="3"/>
  <c r="O2467" i="3"/>
  <c r="Q2467" i="3"/>
  <c r="P2467" i="3"/>
  <c r="P1908" i="3"/>
  <c r="O1908" i="3"/>
  <c r="Q1908" i="3"/>
  <c r="R2529" i="3"/>
  <c r="R1408" i="3"/>
  <c r="R3061" i="3"/>
  <c r="P3222" i="3"/>
  <c r="Q3222" i="3"/>
  <c r="O3222" i="3"/>
  <c r="R2882" i="3"/>
  <c r="R3123" i="3"/>
  <c r="Q2473" i="3"/>
  <c r="P2473" i="3"/>
  <c r="O2473" i="3"/>
  <c r="Q2148" i="3"/>
  <c r="P2148" i="3"/>
  <c r="O2148" i="3"/>
  <c r="R1693" i="3"/>
  <c r="R2661" i="3"/>
  <c r="P2983" i="3"/>
  <c r="O2983" i="3"/>
  <c r="Q2983" i="3"/>
  <c r="Q1081" i="3"/>
  <c r="P1081" i="3"/>
  <c r="O1081" i="3"/>
  <c r="P1625" i="3"/>
  <c r="Q1625" i="3"/>
  <c r="O1625" i="3"/>
  <c r="R1913" i="3"/>
  <c r="P3035" i="3"/>
  <c r="Q3035" i="3"/>
  <c r="O3035" i="3"/>
  <c r="O1877" i="3"/>
  <c r="Q1877" i="3"/>
  <c r="P1877" i="3"/>
  <c r="O765" i="3"/>
  <c r="P765" i="3"/>
  <c r="Q765" i="3"/>
  <c r="O2520" i="3"/>
  <c r="Q2520" i="3"/>
  <c r="P2520" i="3"/>
  <c r="Q1869" i="3"/>
  <c r="P1869" i="3"/>
  <c r="O1869" i="3"/>
  <c r="P3252" i="3"/>
  <c r="Q3252" i="3"/>
  <c r="O3252" i="3"/>
  <c r="R3295" i="3"/>
  <c r="Q252" i="3"/>
  <c r="O252" i="3"/>
  <c r="P252" i="3"/>
  <c r="O752" i="3"/>
  <c r="P752" i="3"/>
  <c r="Q752" i="3"/>
  <c r="Q324" i="3"/>
  <c r="O324" i="3"/>
  <c r="P324" i="3"/>
  <c r="Q413" i="3"/>
  <c r="P413" i="3"/>
  <c r="O413" i="3"/>
  <c r="Q1019" i="3"/>
  <c r="P1019" i="3"/>
  <c r="O1019" i="3"/>
  <c r="R532" i="3"/>
  <c r="R547" i="3"/>
  <c r="O2755" i="3"/>
  <c r="P2755" i="3"/>
  <c r="Q2755" i="3"/>
  <c r="P3338" i="3"/>
  <c r="O3338" i="3"/>
  <c r="Q3338" i="3"/>
  <c r="O3012" i="3"/>
  <c r="Q3012" i="3"/>
  <c r="P3012" i="3"/>
  <c r="R940" i="3"/>
  <c r="R2989" i="3"/>
  <c r="Q2778" i="3"/>
  <c r="O2778" i="3"/>
  <c r="P2778" i="3"/>
  <c r="P2264" i="3"/>
  <c r="Q2264" i="3"/>
  <c r="O2264" i="3"/>
  <c r="Q1139" i="3"/>
  <c r="P1139" i="3"/>
  <c r="O1139" i="3"/>
  <c r="S3129" i="3"/>
  <c r="O2536" i="3"/>
  <c r="P2536" i="3"/>
  <c r="Q2536" i="3"/>
  <c r="O1811" i="3"/>
  <c r="P1811" i="3"/>
  <c r="Q1811" i="3"/>
  <c r="P2581" i="3"/>
  <c r="Q2581" i="3"/>
  <c r="O2581" i="3"/>
  <c r="Q2917" i="3"/>
  <c r="P2917" i="3"/>
  <c r="O2917" i="3"/>
  <c r="Q2586" i="3"/>
  <c r="O2586" i="3"/>
  <c r="P2586" i="3"/>
  <c r="P2783" i="3"/>
  <c r="O2783" i="3"/>
  <c r="Q2783" i="3"/>
  <c r="O2459" i="3"/>
  <c r="P2459" i="3"/>
  <c r="Q2459" i="3"/>
  <c r="P3300" i="3"/>
  <c r="Q3300" i="3"/>
  <c r="O3300" i="3"/>
  <c r="Q1881" i="3"/>
  <c r="P1881" i="3"/>
  <c r="O1881" i="3"/>
  <c r="O707" i="3"/>
  <c r="Q707" i="3"/>
  <c r="P707" i="3"/>
  <c r="P3217" i="3"/>
  <c r="Q3217" i="3"/>
  <c r="O3217" i="3"/>
  <c r="Q2030" i="3"/>
  <c r="P2030" i="3"/>
  <c r="O2030" i="3"/>
  <c r="Q1940" i="3"/>
  <c r="P1940" i="3"/>
  <c r="O1940" i="3"/>
  <c r="Q2660" i="3"/>
  <c r="P2660" i="3"/>
  <c r="O2660" i="3"/>
  <c r="O1928" i="3"/>
  <c r="Q1928" i="3"/>
  <c r="P1928" i="3"/>
  <c r="O1873" i="3"/>
  <c r="Q1873" i="3"/>
  <c r="P1873" i="3"/>
  <c r="O3309" i="3"/>
  <c r="Q3309" i="3"/>
  <c r="P3309" i="3"/>
  <c r="Q3072" i="3"/>
  <c r="P3072" i="3"/>
  <c r="O3072" i="3"/>
  <c r="O2552" i="3"/>
  <c r="P2552" i="3"/>
  <c r="Q2552" i="3"/>
  <c r="P3157" i="3"/>
  <c r="O3157" i="3"/>
  <c r="Q3157" i="3"/>
  <c r="P235" i="3"/>
  <c r="Q235" i="3"/>
  <c r="O235" i="3"/>
  <c r="P1795" i="3"/>
  <c r="O1795" i="3"/>
  <c r="Q1795" i="3"/>
  <c r="Q2332" i="3"/>
  <c r="O2332" i="3"/>
  <c r="P2332" i="3"/>
  <c r="O2438" i="3"/>
  <c r="Q2438" i="3"/>
  <c r="P2438" i="3"/>
  <c r="Q3294" i="3"/>
  <c r="O3294" i="3"/>
  <c r="P3294" i="3"/>
  <c r="Q927" i="3"/>
  <c r="O927" i="3"/>
  <c r="P927" i="3"/>
  <c r="O2991" i="3"/>
  <c r="Q2991" i="3"/>
  <c r="P2991" i="3"/>
  <c r="P1617" i="3"/>
  <c r="Q1617" i="3"/>
  <c r="O1617" i="3"/>
  <c r="O876" i="3"/>
  <c r="Q876" i="3"/>
  <c r="P876" i="3"/>
  <c r="P1421" i="3"/>
  <c r="O1421" i="3"/>
  <c r="Q1421" i="3"/>
  <c r="O3340" i="3"/>
  <c r="Q3340" i="3"/>
  <c r="P3340" i="3"/>
  <c r="O1867" i="3"/>
  <c r="P1867" i="3"/>
  <c r="Q1867" i="3"/>
  <c r="P2361" i="3"/>
  <c r="O2361" i="3"/>
  <c r="Q2361" i="3"/>
  <c r="Q1634" i="3"/>
  <c r="P1634" i="3"/>
  <c r="O1634" i="3"/>
  <c r="P1525" i="3"/>
  <c r="Q1525" i="3"/>
  <c r="O1525" i="3"/>
  <c r="O2659" i="3"/>
  <c r="Q2659" i="3"/>
  <c r="P2659" i="3"/>
  <c r="O741" i="3"/>
  <c r="P741" i="3"/>
  <c r="Q741" i="3"/>
  <c r="Q3199" i="3"/>
  <c r="O3199" i="3"/>
  <c r="P3199" i="3"/>
  <c r="P2526" i="3"/>
  <c r="O2526" i="3"/>
  <c r="Q2526" i="3"/>
  <c r="O3194" i="3"/>
  <c r="P3194" i="3"/>
  <c r="Q3194" i="3"/>
  <c r="Q1776" i="3"/>
  <c r="O1776" i="3"/>
  <c r="P1776" i="3"/>
  <c r="P1868" i="3"/>
  <c r="Q1868" i="3"/>
  <c r="O1868" i="3"/>
  <c r="P3054" i="3"/>
  <c r="O3054" i="3"/>
  <c r="Q3054" i="3"/>
  <c r="O2710" i="3"/>
  <c r="Q2710" i="3"/>
  <c r="P2710" i="3"/>
  <c r="Q1860" i="3"/>
  <c r="O1860" i="3"/>
  <c r="P1860" i="3"/>
  <c r="P2226" i="3"/>
  <c r="O2226" i="3"/>
  <c r="Q2226" i="3"/>
  <c r="O753" i="3"/>
  <c r="Q753" i="3"/>
  <c r="P753" i="3"/>
  <c r="O3145" i="3"/>
  <c r="P3145" i="3"/>
  <c r="Q3145" i="3"/>
  <c r="O2558" i="3"/>
  <c r="Q2558" i="3"/>
  <c r="P2558" i="3"/>
  <c r="Q763" i="3"/>
  <c r="P763" i="3"/>
  <c r="O763" i="3"/>
  <c r="P2279" i="3"/>
  <c r="Q2279" i="3"/>
  <c r="O2279" i="3"/>
  <c r="Q2595" i="3"/>
  <c r="O2595" i="3"/>
  <c r="P2595" i="3"/>
  <c r="P1537" i="3"/>
  <c r="Q1537" i="3"/>
  <c r="O1537" i="3"/>
  <c r="O2628" i="3"/>
  <c r="P2628" i="3"/>
  <c r="Q2628" i="3"/>
  <c r="P1760" i="3"/>
  <c r="O1760" i="3"/>
  <c r="Q1760" i="3"/>
  <c r="O2535" i="3"/>
  <c r="P2535" i="3"/>
  <c r="Q2535" i="3"/>
  <c r="O2700" i="3"/>
  <c r="Q2700" i="3"/>
  <c r="P2700" i="3"/>
  <c r="Q444" i="3"/>
  <c r="O444" i="3"/>
  <c r="P444" i="3"/>
  <c r="O951" i="3"/>
  <c r="P951" i="3"/>
  <c r="Q951" i="3"/>
  <c r="Q2719" i="3"/>
  <c r="O2719" i="3"/>
  <c r="P2719" i="3"/>
  <c r="O1621" i="3"/>
  <c r="Q1621" i="3"/>
  <c r="P1621" i="3"/>
  <c r="P2416" i="3"/>
  <c r="Q2416" i="3"/>
  <c r="O2416" i="3"/>
  <c r="P3304" i="3"/>
  <c r="O3304" i="3"/>
  <c r="Q3304" i="3"/>
  <c r="O1098" i="3"/>
  <c r="P1098" i="3"/>
  <c r="Q1098" i="3"/>
  <c r="P917" i="3"/>
  <c r="Q917" i="3"/>
  <c r="O917" i="3"/>
  <c r="O2259" i="3"/>
  <c r="Q2259" i="3"/>
  <c r="P2259" i="3"/>
  <c r="P1160" i="3"/>
  <c r="Q1160" i="3"/>
  <c r="O1160" i="3"/>
  <c r="Q1237" i="3"/>
  <c r="O1237" i="3"/>
  <c r="P1237" i="3"/>
  <c r="Q2635" i="3"/>
  <c r="O2635" i="3"/>
  <c r="P2635" i="3"/>
  <c r="O1283" i="3"/>
  <c r="Q1283" i="3"/>
  <c r="P1283" i="3"/>
  <c r="P536" i="3"/>
  <c r="O536" i="3"/>
  <c r="Q536" i="3"/>
  <c r="Q2704" i="3"/>
  <c r="P2704" i="3"/>
  <c r="O2704" i="3"/>
  <c r="P1281" i="3"/>
  <c r="O1281" i="3"/>
  <c r="Q1281" i="3"/>
  <c r="Q2276" i="3"/>
  <c r="O2276" i="3"/>
  <c r="P2276" i="3"/>
  <c r="P1190" i="3"/>
  <c r="Q1190" i="3"/>
  <c r="O1190" i="3"/>
  <c r="P554" i="3"/>
  <c r="Q554" i="3"/>
  <c r="O554" i="3"/>
  <c r="Q1428" i="3"/>
  <c r="P1428" i="3"/>
  <c r="O1428" i="3"/>
  <c r="O2974" i="3"/>
  <c r="Q2974" i="3"/>
  <c r="P2974" i="3"/>
  <c r="O1626" i="3"/>
  <c r="P1626" i="3"/>
  <c r="Q1626" i="3"/>
  <c r="P1532" i="3"/>
  <c r="O1532" i="3"/>
  <c r="Q1532" i="3"/>
  <c r="Q710" i="3"/>
  <c r="P710" i="3"/>
  <c r="O710" i="3"/>
  <c r="Q1837" i="3"/>
  <c r="O1837" i="3"/>
  <c r="P1837" i="3"/>
  <c r="O34" i="3"/>
  <c r="Q34" i="3"/>
  <c r="P34" i="3"/>
  <c r="Q2914" i="3"/>
  <c r="P2914" i="3"/>
  <c r="O2914" i="3"/>
  <c r="O1910" i="3"/>
  <c r="Q1910" i="3"/>
  <c r="P1910" i="3"/>
  <c r="O3116" i="3"/>
  <c r="P3116" i="3"/>
  <c r="Q3116" i="3"/>
  <c r="O3036" i="3"/>
  <c r="P3036" i="3"/>
  <c r="Q3036" i="3"/>
  <c r="Q1741" i="3"/>
  <c r="P1741" i="3"/>
  <c r="O1741" i="3"/>
  <c r="Q369" i="3"/>
  <c r="P369" i="3"/>
  <c r="O369" i="3"/>
  <c r="O1745" i="3"/>
  <c r="P1745" i="3"/>
  <c r="Q1745" i="3"/>
  <c r="O720" i="3"/>
  <c r="P720" i="3"/>
  <c r="Q720" i="3"/>
  <c r="Q744" i="3"/>
  <c r="P744" i="3"/>
  <c r="O744" i="3"/>
  <c r="Q1151" i="3"/>
  <c r="O1151" i="3"/>
  <c r="P1151" i="3"/>
  <c r="Q3203" i="3"/>
  <c r="P3203" i="3"/>
  <c r="O3203" i="3"/>
  <c r="P640" i="3"/>
  <c r="O640" i="3"/>
  <c r="Q640" i="3"/>
  <c r="P2506" i="3"/>
  <c r="Q2506" i="3"/>
  <c r="O2506" i="3"/>
  <c r="P1909" i="3"/>
  <c r="O1909" i="3"/>
  <c r="Q1909" i="3"/>
  <c r="O2492" i="3"/>
  <c r="P2492" i="3"/>
  <c r="Q2492" i="3"/>
  <c r="O1807" i="3"/>
  <c r="Q1807" i="3"/>
  <c r="P1807" i="3"/>
  <c r="O2302" i="3"/>
  <c r="Q2302" i="3"/>
  <c r="P2302" i="3"/>
  <c r="O693" i="3"/>
  <c r="P693" i="3"/>
  <c r="Q693" i="3"/>
  <c r="Q203" i="3"/>
  <c r="O203" i="3"/>
  <c r="P203" i="3"/>
  <c r="P1715" i="3"/>
  <c r="O1715" i="3"/>
  <c r="Q1715" i="3"/>
  <c r="P2328" i="3"/>
  <c r="Q2328" i="3"/>
  <c r="O2328" i="3"/>
  <c r="P1554" i="3"/>
  <c r="O1554" i="3"/>
  <c r="Q1554" i="3"/>
  <c r="P1295" i="3"/>
  <c r="Q1295" i="3"/>
  <c r="O1295" i="3"/>
  <c r="P1261" i="3"/>
  <c r="O1261" i="3"/>
  <c r="Q1261" i="3"/>
  <c r="Q3283" i="3"/>
  <c r="P3283" i="3"/>
  <c r="O3283" i="3"/>
  <c r="P1615" i="3"/>
  <c r="Q1615" i="3"/>
  <c r="O1615" i="3"/>
  <c r="P482" i="3"/>
  <c r="Q482" i="3"/>
  <c r="O482" i="3"/>
  <c r="O1022" i="3"/>
  <c r="Q1022" i="3"/>
  <c r="P1022" i="3"/>
  <c r="Q155" i="3"/>
  <c r="P155" i="3"/>
  <c r="O155" i="3"/>
  <c r="P1282" i="3"/>
  <c r="Q1282" i="3"/>
  <c r="O1282" i="3"/>
  <c r="P1558" i="3"/>
  <c r="O1558" i="3"/>
  <c r="Q1558" i="3"/>
  <c r="Q1236" i="3"/>
  <c r="O1236" i="3"/>
  <c r="P1236" i="3"/>
  <c r="Q1349" i="3"/>
  <c r="O1349" i="3"/>
  <c r="P1349" i="3"/>
  <c r="P1318" i="3"/>
  <c r="Q1318" i="3"/>
  <c r="O1318" i="3"/>
  <c r="Q3334" i="3"/>
  <c r="P3334" i="3"/>
  <c r="O3334" i="3"/>
  <c r="P2965" i="3"/>
  <c r="O2965" i="3"/>
  <c r="Q2965" i="3"/>
  <c r="Q1604" i="3"/>
  <c r="P1604" i="3"/>
  <c r="O1604" i="3"/>
  <c r="Q628" i="3"/>
  <c r="O628" i="3"/>
  <c r="P628" i="3"/>
  <c r="Q1068" i="3"/>
  <c r="P1068" i="3"/>
  <c r="O1068" i="3"/>
  <c r="Q2645" i="3"/>
  <c r="P2645" i="3"/>
  <c r="O2645" i="3"/>
  <c r="Q931" i="3"/>
  <c r="O931" i="3"/>
  <c r="P931" i="3"/>
  <c r="Q584" i="3"/>
  <c r="P584" i="3"/>
  <c r="O584" i="3"/>
  <c r="Q1247" i="3"/>
  <c r="O1247" i="3"/>
  <c r="P1247" i="3"/>
  <c r="P1534" i="3"/>
  <c r="O1534" i="3"/>
  <c r="Q1534" i="3"/>
  <c r="P2767" i="3"/>
  <c r="O2767" i="3"/>
  <c r="Q2767" i="3"/>
  <c r="Q2584" i="3"/>
  <c r="P2584" i="3"/>
  <c r="O2584" i="3"/>
  <c r="P1979" i="3"/>
  <c r="Q1979" i="3"/>
  <c r="O1979" i="3"/>
  <c r="O1219" i="3"/>
  <c r="P1219" i="3"/>
  <c r="Q1219" i="3"/>
  <c r="Q2587" i="3"/>
  <c r="P2587" i="3"/>
  <c r="O2587" i="3"/>
  <c r="Q3245" i="3"/>
  <c r="P3245" i="3"/>
  <c r="O3245" i="3"/>
  <c r="Q3094" i="3"/>
  <c r="O3094" i="3"/>
  <c r="P3094" i="3"/>
  <c r="Q1912" i="3"/>
  <c r="O1912" i="3"/>
  <c r="P1912" i="3"/>
  <c r="P2512" i="3"/>
  <c r="O2512" i="3"/>
  <c r="Q2512" i="3"/>
  <c r="P1740" i="3"/>
  <c r="Q1740" i="3"/>
  <c r="O1740" i="3"/>
  <c r="O1762" i="3"/>
  <c r="Q1762" i="3"/>
  <c r="P1762" i="3"/>
  <c r="Q2597" i="3"/>
  <c r="P2597" i="3"/>
  <c r="O2597" i="3"/>
  <c r="Q561" i="3"/>
  <c r="O561" i="3"/>
  <c r="P561" i="3"/>
  <c r="O229" i="3"/>
  <c r="Q229" i="3"/>
  <c r="P229" i="3"/>
  <c r="Q718" i="3"/>
  <c r="P718" i="3"/>
  <c r="O718" i="3"/>
  <c r="P2740" i="3"/>
  <c r="Q2740" i="3"/>
  <c r="O2740" i="3"/>
  <c r="O3224" i="3"/>
  <c r="P3224" i="3"/>
  <c r="Q3224" i="3"/>
  <c r="O1778" i="3"/>
  <c r="Q1778" i="3"/>
  <c r="P1778" i="3"/>
  <c r="P1355" i="3"/>
  <c r="O1355" i="3"/>
  <c r="Q1355" i="3"/>
  <c r="P643" i="3"/>
  <c r="Q643" i="3"/>
  <c r="O643" i="3"/>
  <c r="P3147" i="3"/>
  <c r="O3147" i="3"/>
  <c r="Q3147" i="3"/>
  <c r="P1808" i="3"/>
  <c r="Q1808" i="3"/>
  <c r="O1808" i="3"/>
  <c r="P2772" i="3"/>
  <c r="Q2772" i="3"/>
  <c r="O2772" i="3"/>
  <c r="O3005" i="3"/>
  <c r="P3005" i="3"/>
  <c r="Q3005" i="3"/>
  <c r="O2968" i="3"/>
  <c r="P2968" i="3"/>
  <c r="Q2968" i="3"/>
  <c r="P2432" i="3"/>
  <c r="O2432" i="3"/>
  <c r="Q2432" i="3"/>
  <c r="Q1483" i="3"/>
  <c r="P1483" i="3"/>
  <c r="O1483" i="3"/>
  <c r="O55" i="3"/>
  <c r="P55" i="3"/>
  <c r="Q55" i="3"/>
  <c r="Q626" i="3"/>
  <c r="O626" i="3"/>
  <c r="P626" i="3"/>
  <c r="P1508" i="3"/>
  <c r="O1508" i="3"/>
  <c r="Q1508" i="3"/>
  <c r="Q2056" i="3"/>
  <c r="O2056" i="3"/>
  <c r="P2056" i="3"/>
  <c r="Q266" i="3"/>
  <c r="O266" i="3"/>
  <c r="P266" i="3"/>
  <c r="Q2323" i="3"/>
  <c r="P2323" i="3"/>
  <c r="O2323" i="3"/>
  <c r="O3288" i="3"/>
  <c r="Q3288" i="3"/>
  <c r="P3288" i="3"/>
  <c r="O840" i="3"/>
  <c r="P840" i="3"/>
  <c r="Q840" i="3"/>
  <c r="P1694" i="3"/>
  <c r="Q1694" i="3"/>
  <c r="O1694" i="3"/>
  <c r="O983" i="3"/>
  <c r="P983" i="3"/>
  <c r="Q983" i="3"/>
  <c r="P618" i="3"/>
  <c r="Q618" i="3"/>
  <c r="O618" i="3"/>
  <c r="Q1641" i="3"/>
  <c r="P1641" i="3"/>
  <c r="O1641" i="3"/>
  <c r="P924" i="3"/>
  <c r="O924" i="3"/>
  <c r="Q924" i="3"/>
  <c r="O3364" i="3"/>
  <c r="Q3364" i="3"/>
  <c r="P3364" i="3"/>
  <c r="Q913" i="3"/>
  <c r="P913" i="3"/>
  <c r="O913" i="3"/>
  <c r="O2765" i="3"/>
  <c r="P2765" i="3"/>
  <c r="Q2765" i="3"/>
  <c r="S3054" i="3"/>
  <c r="S3240" i="3"/>
  <c r="S34" i="12" l="1"/>
  <c r="Q34" i="12"/>
  <c r="S29" i="12"/>
  <c r="Q49" i="12"/>
  <c r="R29" i="12"/>
  <c r="R49" i="12"/>
  <c r="S33" i="12"/>
  <c r="N52" i="12"/>
  <c r="R32" i="12"/>
  <c r="Q29" i="12"/>
  <c r="Q547" i="3"/>
  <c r="O547" i="3"/>
  <c r="P547" i="3"/>
  <c r="O1913" i="3"/>
  <c r="P1913" i="3"/>
  <c r="Q1913" i="3"/>
  <c r="O1408" i="3"/>
  <c r="P1408" i="3"/>
  <c r="Q1408" i="3"/>
  <c r="Q673" i="3"/>
  <c r="O673" i="3"/>
  <c r="P673" i="3"/>
  <c r="P2989" i="3"/>
  <c r="Q2989" i="3"/>
  <c r="O2989" i="3"/>
  <c r="O532" i="3"/>
  <c r="Q532" i="3"/>
  <c r="P532" i="3"/>
  <c r="Q3295" i="3"/>
  <c r="P3295" i="3"/>
  <c r="O3295" i="3"/>
  <c r="Q2529" i="3"/>
  <c r="O2529" i="3"/>
  <c r="P2529" i="3"/>
  <c r="P3038" i="3"/>
  <c r="O3038" i="3"/>
  <c r="Q3038" i="3"/>
  <c r="O1006" i="3"/>
  <c r="P1006" i="3"/>
  <c r="Q1006" i="3"/>
  <c r="O163" i="3"/>
  <c r="Q163" i="3"/>
  <c r="P163" i="3"/>
  <c r="E46" i="12"/>
  <c r="E52" i="12" s="1"/>
  <c r="E54" i="12" s="1"/>
  <c r="F46" i="12"/>
  <c r="F52" i="12" s="1"/>
  <c r="F54" i="12" s="1"/>
  <c r="P46" i="12"/>
  <c r="P52" i="12" s="1"/>
  <c r="O46" i="12"/>
  <c r="O52" i="12" s="1"/>
  <c r="I46" i="12"/>
  <c r="I52" i="12" s="1"/>
  <c r="I54" i="12" s="1"/>
  <c r="Q46" i="12"/>
  <c r="S46" i="12"/>
  <c r="R46" i="12"/>
  <c r="O940" i="3"/>
  <c r="Q940" i="3"/>
  <c r="P940" i="3"/>
  <c r="Q2661" i="3"/>
  <c r="O2661" i="3"/>
  <c r="P2661" i="3"/>
  <c r="Q3123" i="3"/>
  <c r="O3123" i="3"/>
  <c r="P3123" i="3"/>
  <c r="P3228" i="3"/>
  <c r="O3228" i="3"/>
  <c r="Q3228" i="3"/>
  <c r="Q2995" i="3"/>
  <c r="P2995" i="3"/>
  <c r="O2995" i="3"/>
  <c r="P632" i="3"/>
  <c r="Q632" i="3"/>
  <c r="O632" i="3"/>
  <c r="Q1878" i="3"/>
  <c r="P1878" i="3"/>
  <c r="O1878" i="3"/>
  <c r="O2519" i="3"/>
  <c r="Q2519" i="3"/>
  <c r="P2519" i="3"/>
  <c r="N35" i="12"/>
  <c r="N54" i="12" s="1"/>
  <c r="O1337" i="3"/>
  <c r="P1337" i="3"/>
  <c r="Q1337" i="3"/>
  <c r="Q33" i="12"/>
  <c r="Q31" i="12"/>
  <c r="Q1841" i="3"/>
  <c r="P1841" i="3"/>
  <c r="O1841" i="3"/>
  <c r="O2439" i="3"/>
  <c r="Q2439" i="3"/>
  <c r="P2439" i="3"/>
  <c r="R31" i="12"/>
  <c r="P35" i="12"/>
  <c r="Q32" i="12"/>
  <c r="Q1693" i="3"/>
  <c r="P1693" i="3"/>
  <c r="O1693" i="3"/>
  <c r="Q2882" i="3"/>
  <c r="O2882" i="3"/>
  <c r="P2882" i="3"/>
  <c r="Q3061" i="3"/>
  <c r="O3061" i="3"/>
  <c r="P3061" i="3"/>
  <c r="O1317" i="3"/>
  <c r="P1317" i="3"/>
  <c r="Q1317" i="3"/>
  <c r="S49" i="12"/>
  <c r="O3370" i="3"/>
  <c r="Q3370" i="3"/>
  <c r="P3370" i="3"/>
  <c r="Q541" i="3"/>
  <c r="O541" i="3"/>
  <c r="P541" i="3"/>
  <c r="O1673" i="3"/>
  <c r="Q1673" i="3"/>
  <c r="P1673" i="3"/>
  <c r="Q63" i="3"/>
  <c r="P63" i="3"/>
  <c r="O63" i="3"/>
  <c r="O189" i="3"/>
  <c r="P189" i="3"/>
  <c r="Q189" i="3"/>
  <c r="O1029" i="3"/>
  <c r="P1029" i="3"/>
  <c r="Q1029" i="3"/>
  <c r="S31" i="12"/>
  <c r="S35" i="12" s="1"/>
  <c r="S32" i="12"/>
  <c r="O2496" i="3"/>
  <c r="P2496" i="3"/>
  <c r="Q2496" i="3"/>
  <c r="P1167" i="3"/>
  <c r="Q1167" i="3"/>
  <c r="O1167" i="3"/>
  <c r="Q3135" i="3"/>
  <c r="O3135" i="3"/>
  <c r="P3135" i="3"/>
  <c r="P383" i="3"/>
  <c r="O383" i="3"/>
  <c r="Q383" i="3"/>
  <c r="O1069" i="3"/>
  <c r="Q1069" i="3"/>
  <c r="P1069" i="3"/>
  <c r="R33" i="12"/>
  <c r="O35" i="12"/>
  <c r="Q52" i="12" l="1"/>
  <c r="R52" i="12"/>
  <c r="R35" i="12"/>
  <c r="R54" i="12" s="1"/>
  <c r="S52" i="12"/>
  <c r="S54" i="12" s="1"/>
  <c r="P54" i="12"/>
  <c r="Q35" i="12"/>
  <c r="O54" i="12"/>
  <c r="Q54" i="12" l="1"/>
</calcChain>
</file>

<file path=xl/sharedStrings.xml><?xml version="1.0" encoding="utf-8"?>
<sst xmlns="http://schemas.openxmlformats.org/spreadsheetml/2006/main" count="3954" uniqueCount="152">
  <si>
    <t>A</t>
  </si>
  <si>
    <t>Historical Storslysia Hazard Events Including Property Damage in Pecunias by Region</t>
  </si>
  <si>
    <t>The Society of Actuaries Research Institute developed fictitious data for this case study based on selected data elements from the Spatial Hazard Events</t>
  </si>
  <si>
    <r>
      <t>and Losses Database for the United States (SHELDUS</t>
    </r>
    <r>
      <rPr>
        <vertAlign val="superscript"/>
        <sz val="11"/>
        <rFont val="Calibri Light"/>
        <family val="2"/>
      </rPr>
      <t>TM</t>
    </r>
    <r>
      <rPr>
        <sz val="11"/>
        <rFont val="Calibri Light"/>
        <family val="2"/>
      </rPr>
      <t>). The SOA Research Institute is grateful to the faculty at the Arizona State University Center for</t>
    </r>
  </si>
  <si>
    <t>TH1</t>
  </si>
  <si>
    <t>Emergency Management and Homeland Security who permitted access to the selected data for the sole purpose of the SOA Research Institute 2023</t>
  </si>
  <si>
    <t>Start</t>
  </si>
  <si>
    <t>TH2</t>
  </si>
  <si>
    <t>Student Research Case Study Challenge.</t>
  </si>
  <si>
    <t>TH3</t>
  </si>
  <si>
    <t>Region</t>
  </si>
  <si>
    <t>Hazard Event</t>
  </si>
  <si>
    <t>Hazard Categories</t>
  </si>
  <si>
    <t>Quarter</t>
  </si>
  <si>
    <t>Year</t>
  </si>
  <si>
    <t>5-yr buckets</t>
  </si>
  <si>
    <t>Duration</t>
  </si>
  <si>
    <t>Fatalities</t>
  </si>
  <si>
    <t>Injuries</t>
  </si>
  <si>
    <t>F+I</t>
  </si>
  <si>
    <t>Exclude Flag</t>
  </si>
  <si>
    <t>Count</t>
  </si>
  <si>
    <t>Property Damage</t>
  </si>
  <si>
    <t>Minor Flag</t>
  </si>
  <si>
    <t>Medium Flag</t>
  </si>
  <si>
    <t>Major Flag</t>
  </si>
  <si>
    <t>Threshold</t>
  </si>
  <si>
    <t>Threshold Injury</t>
  </si>
  <si>
    <t>Legend</t>
  </si>
  <si>
    <t>Hurricane/Tropical Storm</t>
  </si>
  <si>
    <t>Region where the hazard event occurred</t>
  </si>
  <si>
    <t>The type of the hazard event</t>
  </si>
  <si>
    <t>The quarter of the hazard event's occurence</t>
  </si>
  <si>
    <t>The year of the hazard event's occurence</t>
  </si>
  <si>
    <t>Length of the hazard event expressed in number of days</t>
  </si>
  <si>
    <t>Wildfire</t>
  </si>
  <si>
    <t>Count of people killed due to the hazard event</t>
  </si>
  <si>
    <t>Count of people injured due to the hazard event</t>
  </si>
  <si>
    <t>Property damage in Ꝕ in the region as a result of the hazard event</t>
  </si>
  <si>
    <t>Flooding</t>
  </si>
  <si>
    <t>Winter Weather</t>
  </si>
  <si>
    <t>Tornado</t>
  </si>
  <si>
    <t>Wind/ Winter Weather</t>
  </si>
  <si>
    <t>Drought/ Heat</t>
  </si>
  <si>
    <t>Severe Storm/Thunder Storm/ Wind</t>
  </si>
  <si>
    <t>Lightning</t>
  </si>
  <si>
    <t>Wind</t>
  </si>
  <si>
    <t>Severe Storm/Thunder Storm</t>
  </si>
  <si>
    <t>Severe Storm/Thunder Storm - Wind</t>
  </si>
  <si>
    <t>Coastal/ Severe Storm/Thunder Storm/ Wind</t>
  </si>
  <si>
    <t>Coastal/ Hurricane/Tropical Storm/ Severe Storm/Thunder Storm/ Wind</t>
  </si>
  <si>
    <t>Coastal</t>
  </si>
  <si>
    <t>Hail/ Severe Storm/Thunder Storm/ Wind</t>
  </si>
  <si>
    <t>Lightning/ Severe Storm/Thunder Storm</t>
  </si>
  <si>
    <t>Flooding/ Lightning/ Severe Storm/Thunder Storm</t>
  </si>
  <si>
    <t>Hurricane/Tropical Storm/ Severe Storm/Thunder Storm</t>
  </si>
  <si>
    <t>Hail/ Lightning/ Severe Storm/Thunder Storm/ Wind</t>
  </si>
  <si>
    <t>Flooding/ Severe Storm/Thunder Storm</t>
  </si>
  <si>
    <t>Drought</t>
  </si>
  <si>
    <t>Hail</t>
  </si>
  <si>
    <t>Coastal/ Severe Storm/Thunder Storm</t>
  </si>
  <si>
    <t>Coastal/ Hurricane/Tropical Storm/ Wind</t>
  </si>
  <si>
    <t>Hail/ Tornado</t>
  </si>
  <si>
    <t>Flooding/ Lightning/ Wind</t>
  </si>
  <si>
    <t>Hail/ Severe Storm/Thunder Storm</t>
  </si>
  <si>
    <t>Lightning/ Severe Storm/Thunder Storm/ Wind</t>
  </si>
  <si>
    <t>Hail/ Wind</t>
  </si>
  <si>
    <t>Coastal/ Wind</t>
  </si>
  <si>
    <t>Severe Storm/Thunder Storm/ Winter Weather</t>
  </si>
  <si>
    <t>Fog</t>
  </si>
  <si>
    <t>Lightning/ Wind</t>
  </si>
  <si>
    <t>Flooding/ Wind</t>
  </si>
  <si>
    <t>Coastal/ Flooding/ Severe Storm/Thunder Storm/ Wind</t>
  </si>
  <si>
    <t>Severe Storm/Thunder Storm/ Wind/ Winter Weather</t>
  </si>
  <si>
    <t>Coastal/ Flooding</t>
  </si>
  <si>
    <t>Flooding/ Severe Storm/Thunder Storm/ Wind</t>
  </si>
  <si>
    <t>Tornado/ Wind</t>
  </si>
  <si>
    <t>Flooding/ Lightning</t>
  </si>
  <si>
    <t>Flooding/ Hail/ Wind</t>
  </si>
  <si>
    <t>Hail/ Lightning/ Wind</t>
  </si>
  <si>
    <t>Hail/ Lightning/ Severe Storm/Thunder Storm</t>
  </si>
  <si>
    <t>Hail/ Severe Storm/Thunder Storm/ Wind/ Winter Weather</t>
  </si>
  <si>
    <t>Lightning/ Tornado/ Wind</t>
  </si>
  <si>
    <t>Hail/ Tornado/ Wind</t>
  </si>
  <si>
    <t>Flooding/ Hail</t>
  </si>
  <si>
    <t>Heat</t>
  </si>
  <si>
    <t>Hail/ Lightning</t>
  </si>
  <si>
    <t>Landslide</t>
  </si>
  <si>
    <t>Up to</t>
  </si>
  <si>
    <t>Above</t>
  </si>
  <si>
    <t>Minor</t>
  </si>
  <si>
    <t>Medium</t>
  </si>
  <si>
    <t>Major</t>
  </si>
  <si>
    <t>Injury Minor</t>
  </si>
  <si>
    <t>Injury Medium</t>
  </si>
  <si>
    <t>Injury Major</t>
  </si>
  <si>
    <t>Storm</t>
  </si>
  <si>
    <t>Severe Storm</t>
  </si>
  <si>
    <t>Heat/Drought/Fire</t>
  </si>
  <si>
    <t>TBD</t>
  </si>
  <si>
    <t>Tropical Storm</t>
  </si>
  <si>
    <t>Fire</t>
  </si>
  <si>
    <t>Simple Average</t>
  </si>
  <si>
    <t>Weighted Average</t>
  </si>
  <si>
    <t>(All)</t>
  </si>
  <si>
    <t>Column Labels</t>
  </si>
  <si>
    <t>Total Sum of Minor Flag</t>
  </si>
  <si>
    <t>Total Sum of Medium Flag</t>
  </si>
  <si>
    <t>Total Sum of Major Flag</t>
  </si>
  <si>
    <t>Row Labels</t>
  </si>
  <si>
    <t>Sum of Minor Flag</t>
  </si>
  <si>
    <t>Sum of Medium Flag</t>
  </si>
  <si>
    <t>Sum of Major Flag</t>
  </si>
  <si>
    <t>Grand Total</t>
  </si>
  <si>
    <t>Weights</t>
  </si>
  <si>
    <t>&lt;1999</t>
  </si>
  <si>
    <t>&gt;2000</t>
  </si>
  <si>
    <t>Total</t>
  </si>
  <si>
    <t>Weighted Average Number of Hazard Events with Property Damage in the Past 60 Years</t>
  </si>
  <si>
    <t>Weighted Average Number of Hazard Events with Injury in the Past 60 Years</t>
  </si>
  <si>
    <t>Total (PD + Injury)</t>
  </si>
  <si>
    <t>Average size of event for each of those buckets for each region</t>
  </si>
  <si>
    <t>Region 1</t>
  </si>
  <si>
    <t>All Events</t>
  </si>
  <si>
    <t>End</t>
  </si>
  <si>
    <t>Percentage</t>
  </si>
  <si>
    <t>1960-1964</t>
  </si>
  <si>
    <t>1965-1969</t>
  </si>
  <si>
    <t>1970-1974</t>
  </si>
  <si>
    <t>and above</t>
  </si>
  <si>
    <t>1975-1979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</si>
  <si>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</si>
  <si>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</si>
  <si>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</si>
  <si>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</si>
  <si>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</si>
  <si>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</si>
  <si>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</si>
  <si>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</si>
  <si>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</si>
  <si>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Region 2</t>
  </si>
  <si>
    <t>Region 3</t>
  </si>
  <si>
    <t>Region 4</t>
  </si>
  <si>
    <t>Region 5</t>
  </si>
  <si>
    <t>Region 6</t>
  </si>
  <si>
    <t>For classified minor events, what is the average number of fatalities + injuries?</t>
  </si>
  <si>
    <t>Notes</t>
  </si>
  <si>
    <t>7b claim excluded in region 2</t>
  </si>
  <si>
    <t>flood event for region 3 in 2015 can be counted as one event?</t>
  </si>
  <si>
    <t>tornado and landslides have limited property damage but more casulties --&gt; their thresholds based on casulties</t>
  </si>
  <si>
    <t>combination for fire</t>
  </si>
  <si>
    <t>Sum of Property Damage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</si>
</sst>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_-* #,##0.00_-;\-* #,##0.00_-;_-* &quot;-&quot;??_-;_-@_-"/>
  </numFmts>
  <fonts count="17">
    <font>
      <sz val="10"/>
      <color theme="1"/>
      <name val="Calibri Light"/>
      <family val="2"/>
    </font>
    <font>
      <sz val="11"/>
      <color rgb="FF000000"/>
      <name val="Calibri Light"/>
      <family val="2"/>
    </font>
    <font>
      <b/>
      <sz val="11"/>
      <color rgb="FFC00000"/>
      <name val="Calibri Light"/>
      <family val="2"/>
    </font>
    <font>
      <b/>
      <sz val="11"/>
      <color rgb="FF000000"/>
      <name val="Calibri Light"/>
      <family val="2"/>
    </font>
    <font>
      <sz val="11"/>
      <color theme="1"/>
      <name val="Calibri Light"/>
      <family val="2"/>
    </font>
    <font>
      <sz val="11"/>
      <name val="Calibri Light"/>
      <family val="2"/>
    </font>
    <font>
      <b/>
      <sz val="14"/>
      <color theme="4"/>
      <name val="Calibri Light"/>
      <family val="2"/>
    </font>
    <font>
      <b/>
      <sz val="11"/>
      <color theme="0"/>
      <name val="Calibri"/>
      <family val="2"/>
    </font>
    <font>
      <sz val="8"/>
      <color theme="1" tint="0.499984740745262"/>
      <name val="Calibri Light"/>
      <family val="2"/>
    </font>
    <font>
      <sz val="11"/>
      <color rgb="FF4472C4"/>
      <name val="Calibri Light"/>
      <family val="2"/>
    </font>
    <font>
      <vertAlign val="superscript"/>
      <sz val="11"/>
      <name val="Calibri Light"/>
      <family val="2"/>
    </font>
    <font>
      <sz val="10"/>
      <color theme="1"/>
      <name val="Calibri Light"/>
      <family val="2"/>
    </font>
    <font>
      <b/>
      <sz val="10"/>
      <color theme="1"/>
      <name val="Calibri Light"/>
      <family val="2"/>
    </font>
    <font>
      <sz val="10"/>
      <color theme="0" tint="-0.249977111117893"/>
      <name val="Calibri Light"/>
      <family val="2"/>
    </font>
    <font>
      <b/>
      <sz val="10"/>
      <color rgb="FFFF0000"/>
      <name val="Calibri Light"/>
      <family val="2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57">
    <xf numFmtId="0" fontId="0" fillId="0" borderId="0" xfId="0"/>
    <xf numFmtId="0" fontId="1" fillId="3" borderId="0" xfId="0" applyFont="1" applyFill="1"/>
    <xf numFmtId="0" fontId="9" fillId="3" borderId="0" xfId="0" applyFont="1" applyFill="1"/>
    <xf numFmtId="0" fontId="4" fillId="3" borderId="0" xfId="0" applyFont="1" applyFill="1"/>
    <xf numFmtId="0" fontId="5" fillId="3" borderId="0" xfId="0" applyFont="1" applyFill="1" applyAlignment="1">
      <alignment vertical="top"/>
    </xf>
    <xf numFmtId="0" fontId="3" fillId="3" borderId="0" xfId="0" applyFont="1" applyFill="1"/>
    <xf numFmtId="0" fontId="2" fillId="3" borderId="0" xfId="0" applyFont="1" applyFill="1" applyAlignment="1">
      <alignment vertical="top"/>
    </xf>
    <xf numFmtId="0" fontId="3" fillId="3" borderId="0" xfId="0" applyFont="1" applyFill="1" applyAlignment="1">
      <alignment vertical="top" wrapText="1"/>
    </xf>
    <xf numFmtId="0" fontId="1" fillId="3" borderId="0" xfId="0" applyFont="1" applyFill="1" applyAlignment="1">
      <alignment horizontal="center"/>
    </xf>
    <xf numFmtId="0" fontId="5" fillId="3" borderId="0" xfId="0" applyFont="1" applyFill="1"/>
    <xf numFmtId="0" fontId="7" fillId="2" borderId="0" xfId="0" applyFont="1" applyFill="1" applyAlignment="1">
      <alignment horizontal="center" wrapText="1"/>
    </xf>
    <xf numFmtId="0" fontId="7" fillId="2" borderId="0" xfId="0" applyFont="1" applyFill="1" applyAlignment="1">
      <alignment horizontal="right" wrapText="1"/>
    </xf>
    <xf numFmtId="0" fontId="1" fillId="3" borderId="0" xfId="0" applyFont="1" applyFill="1" applyAlignment="1">
      <alignment vertical="top"/>
    </xf>
    <xf numFmtId="0" fontId="7" fillId="2" borderId="0" xfId="0" applyFont="1" applyFill="1" applyAlignment="1">
      <alignment horizontal="left" wrapText="1"/>
    </xf>
    <xf numFmtId="0" fontId="8" fillId="3" borderId="0" xfId="0" applyFont="1" applyFill="1"/>
    <xf numFmtId="0" fontId="6" fillId="3" borderId="0" xfId="0" applyFont="1" applyFill="1" applyAlignment="1">
      <alignment vertical="top"/>
    </xf>
    <xf numFmtId="0" fontId="8" fillId="3" borderId="0" xfId="0" applyFont="1" applyFill="1" applyAlignment="1">
      <alignment horizontal="right"/>
    </xf>
    <xf numFmtId="0" fontId="5" fillId="3" borderId="0" xfId="0" applyFont="1" applyFill="1" applyAlignment="1">
      <alignment horizontal="center"/>
    </xf>
    <xf numFmtId="3" fontId="5" fillId="3" borderId="0" xfId="0" applyNumberFormat="1" applyFont="1" applyFill="1"/>
    <xf numFmtId="0" fontId="8" fillId="3" borderId="0" xfId="0" applyFont="1" applyFill="1" applyAlignment="1">
      <alignment horizontal="right" indent="1"/>
    </xf>
    <xf numFmtId="0" fontId="5" fillId="3" borderId="0" xfId="0" applyFont="1" applyFill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12" fillId="0" borderId="0" xfId="0" applyFont="1"/>
    <xf numFmtId="165" fontId="0" fillId="0" borderId="0" xfId="0" applyNumberFormat="1"/>
    <xf numFmtId="0" fontId="5" fillId="4" borderId="0" xfId="0" applyFont="1" applyFill="1" applyAlignment="1">
      <alignment horizontal="center"/>
    </xf>
    <xf numFmtId="0" fontId="5" fillId="4" borderId="0" xfId="0" applyFont="1" applyFill="1"/>
    <xf numFmtId="165" fontId="0" fillId="0" borderId="0" xfId="1" applyFont="1"/>
    <xf numFmtId="165" fontId="5" fillId="3" borderId="0" xfId="1" applyFont="1" applyFill="1" applyAlignment="1">
      <alignment horizontal="center"/>
    </xf>
    <xf numFmtId="165" fontId="5" fillId="3" borderId="0" xfId="1" applyFont="1" applyFill="1"/>
    <xf numFmtId="165" fontId="5" fillId="4" borderId="0" xfId="1" applyFont="1" applyFill="1"/>
    <xf numFmtId="165" fontId="5" fillId="4" borderId="0" xfId="1" applyFont="1" applyFill="1" applyAlignment="1">
      <alignment horizontal="center"/>
    </xf>
    <xf numFmtId="165" fontId="0" fillId="0" borderId="0" xfId="0" applyNumberFormat="1" applyAlignment="1">
      <alignment horizontal="left"/>
    </xf>
    <xf numFmtId="0" fontId="13" fillId="0" borderId="0" xfId="0" applyFont="1" applyAlignment="1">
      <alignment horizontal="right"/>
    </xf>
    <xf numFmtId="165" fontId="12" fillId="0" borderId="0" xfId="1" applyFont="1"/>
    <xf numFmtId="9" fontId="0" fillId="0" borderId="0" xfId="3" applyFont="1"/>
    <xf numFmtId="0" fontId="0" fillId="4" borderId="0" xfId="0" applyFill="1"/>
    <xf numFmtId="164" fontId="12" fillId="5" borderId="0" xfId="2" applyFont="1" applyFill="1" applyAlignment="1">
      <alignment horizontal="center"/>
    </xf>
    <xf numFmtId="0" fontId="12" fillId="6" borderId="0" xfId="0" applyFont="1" applyFill="1"/>
    <xf numFmtId="0" fontId="14" fillId="6" borderId="0" xfId="0" applyFont="1" applyFill="1"/>
    <xf numFmtId="165" fontId="12" fillId="0" borderId="0" xfId="0" applyNumberFormat="1" applyFont="1"/>
    <xf numFmtId="43" fontId="0" fillId="0" borderId="0" xfId="0" applyNumberFormat="1"/>
    <xf numFmtId="0" fontId="15" fillId="0" borderId="0" xfId="0" applyFont="1"/>
    <xf numFmtId="165" fontId="15" fillId="0" borderId="0" xfId="0" applyNumberFormat="1" applyFont="1"/>
    <xf numFmtId="165" fontId="15" fillId="0" borderId="1" xfId="0" applyNumberFormat="1" applyFont="1" applyBorder="1"/>
    <xf numFmtId="0" fontId="15" fillId="0" borderId="3" xfId="0" applyFont="1" applyBorder="1"/>
    <xf numFmtId="165" fontId="15" fillId="0" borderId="5" xfId="0" applyNumberFormat="1" applyFont="1" applyBorder="1"/>
    <xf numFmtId="0" fontId="16" fillId="7" borderId="7" xfId="0" applyFont="1" applyFill="1" applyBorder="1"/>
    <xf numFmtId="0" fontId="16" fillId="7" borderId="8" xfId="0" applyFont="1" applyFill="1" applyBorder="1"/>
    <xf numFmtId="0" fontId="16" fillId="7" borderId="9" xfId="0" applyFont="1" applyFill="1" applyBorder="1"/>
    <xf numFmtId="0" fontId="15" fillId="8" borderId="3" xfId="0" applyFont="1" applyFill="1" applyBorder="1"/>
    <xf numFmtId="165" fontId="15" fillId="8" borderId="5" xfId="0" applyNumberFormat="1" applyFont="1" applyFill="1" applyBorder="1"/>
    <xf numFmtId="165" fontId="15" fillId="8" borderId="1" xfId="0" applyNumberFormat="1" applyFont="1" applyFill="1" applyBorder="1"/>
    <xf numFmtId="0" fontId="15" fillId="8" borderId="4" xfId="0" applyFont="1" applyFill="1" applyBorder="1"/>
    <xf numFmtId="165" fontId="15" fillId="8" borderId="6" xfId="0" applyNumberFormat="1" applyFont="1" applyFill="1" applyBorder="1"/>
    <xf numFmtId="165" fontId="15" fillId="8" borderId="2" xfId="0" applyNumberFormat="1" applyFont="1" applyFill="1" applyBorder="1"/>
    <xf numFmtId="0" fontId="12" fillId="5" borderId="0" xfId="0" applyFont="1" applyFill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35" formatCode="_(* #,##0.00_);_(* \(#,##0.00\);_(* &quot;-&quot;??_);_(@_)"/>
    </dxf>
    <dxf>
      <numFmt numFmtId="16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[2023-student-research-hazard-event-data - ES.xlsx]Historical Averages - PD!PivotTable6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'Historical Averages - PD'!$B$18:$B$20</c:f>
              <c:strCache>
                <c:ptCount val="1"/>
                <c:pt idx="0">
                  <c:v>1 - Sum of Minor Flag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PD'!$B$21:$B$82</c:f>
              <c:numCache>
                <c:formatCode>_-* #,##0.00_-;\-* #,##0.00_-;_-* "-"??_-;_-@_-</c:formatCode>
                <c:ptCount val="61"/>
                <c:pt idx="0">
                  <c:v>6</c:v>
                </c:pt>
                <c:pt idx="1">
                  <c:v>7</c:v>
                </c:pt>
                <c:pt idx="2">
                  <c:v>1</c:v>
                </c:pt>
                <c:pt idx="3">
                  <c:v>6</c:v>
                </c:pt>
                <c:pt idx="4">
                  <c:v>12</c:v>
                </c:pt>
                <c:pt idx="5">
                  <c:v>9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14</c:v>
                </c:pt>
                <c:pt idx="14">
                  <c:v>10</c:v>
                </c:pt>
                <c:pt idx="15">
                  <c:v>21</c:v>
                </c:pt>
                <c:pt idx="16">
                  <c:v>8</c:v>
                </c:pt>
                <c:pt idx="17">
                  <c:v>17</c:v>
                </c:pt>
                <c:pt idx="18">
                  <c:v>9</c:v>
                </c:pt>
                <c:pt idx="19">
                  <c:v>4</c:v>
                </c:pt>
                <c:pt idx="20">
                  <c:v>12</c:v>
                </c:pt>
                <c:pt idx="21">
                  <c:v>5</c:v>
                </c:pt>
                <c:pt idx="22">
                  <c:v>17</c:v>
                </c:pt>
                <c:pt idx="23">
                  <c:v>14</c:v>
                </c:pt>
                <c:pt idx="24">
                  <c:v>20</c:v>
                </c:pt>
                <c:pt idx="25">
                  <c:v>19</c:v>
                </c:pt>
                <c:pt idx="26">
                  <c:v>20</c:v>
                </c:pt>
                <c:pt idx="27">
                  <c:v>22</c:v>
                </c:pt>
                <c:pt idx="28">
                  <c:v>16</c:v>
                </c:pt>
                <c:pt idx="29">
                  <c:v>26</c:v>
                </c:pt>
                <c:pt idx="30">
                  <c:v>9</c:v>
                </c:pt>
                <c:pt idx="31">
                  <c:v>7</c:v>
                </c:pt>
                <c:pt idx="32">
                  <c:v>7</c:v>
                </c:pt>
                <c:pt idx="33">
                  <c:v>13</c:v>
                </c:pt>
                <c:pt idx="34">
                  <c:v>16</c:v>
                </c:pt>
                <c:pt idx="35">
                  <c:v>14</c:v>
                </c:pt>
                <c:pt idx="36">
                  <c:v>16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4</c:v>
                </c:pt>
                <c:pt idx="42">
                  <c:v>9</c:v>
                </c:pt>
                <c:pt idx="43">
                  <c:v>9</c:v>
                </c:pt>
                <c:pt idx="44">
                  <c:v>12</c:v>
                </c:pt>
                <c:pt idx="45">
                  <c:v>4</c:v>
                </c:pt>
                <c:pt idx="46">
                  <c:v>2</c:v>
                </c:pt>
                <c:pt idx="47">
                  <c:v>5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5</c:v>
                </c:pt>
                <c:pt idx="55">
                  <c:v>8</c:v>
                </c:pt>
                <c:pt idx="56">
                  <c:v>1</c:v>
                </c:pt>
                <c:pt idx="57">
                  <c:v>13</c:v>
                </c:pt>
                <c:pt idx="58">
                  <c:v>6</c:v>
                </c:pt>
                <c:pt idx="59">
                  <c:v>0</c:v>
                </c:pt>
                <c:pt idx="6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9-46A8-A406-697C5502514C}"/>
            </c:ext>
          </c:extLst>
        </c:ser>
        <c:ser>
          <c:idx val="1"/>
          <c:order val="1"/>
          <c:tx>
            <c:strRef>
              <c:f>'Historical Averages - PD'!$C$18:$C$20</c:f>
              <c:strCache>
                <c:ptCount val="1"/>
                <c:pt idx="0">
                  <c:v>1 - Sum of Medium Flag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PD'!$C$21:$C$82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6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9-46A8-A406-697C5502514C}"/>
            </c:ext>
          </c:extLst>
        </c:ser>
        <c:ser>
          <c:idx val="2"/>
          <c:order val="2"/>
          <c:tx>
            <c:strRef>
              <c:f>'Historical Averages - PD'!$D$18:$D$20</c:f>
              <c:strCache>
                <c:ptCount val="1"/>
                <c:pt idx="0">
                  <c:v>1 - Sum of Major Flag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PD'!$D$21:$D$82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B9-46A8-A406-697C5502514C}"/>
            </c:ext>
          </c:extLst>
        </c:ser>
        <c:ser>
          <c:idx val="3"/>
          <c:order val="3"/>
          <c:tx>
            <c:strRef>
              <c:f>'Historical Averages - PD'!$E$18:$E$20</c:f>
              <c:strCache>
                <c:ptCount val="1"/>
                <c:pt idx="0">
                  <c:v>2 - Sum of Minor Flag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PD'!$E$21:$E$82</c:f>
              <c:numCache>
                <c:formatCode>_-* #,##0.00_-;\-* #,##0.00_-;_-* "-"??_-;_-@_-</c:formatCode>
                <c:ptCount val="61"/>
                <c:pt idx="0">
                  <c:v>1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  <c:pt idx="4">
                  <c:v>10</c:v>
                </c:pt>
                <c:pt idx="5">
                  <c:v>7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8</c:v>
                </c:pt>
                <c:pt idx="14">
                  <c:v>9</c:v>
                </c:pt>
                <c:pt idx="15">
                  <c:v>15</c:v>
                </c:pt>
                <c:pt idx="16">
                  <c:v>8</c:v>
                </c:pt>
                <c:pt idx="17">
                  <c:v>15</c:v>
                </c:pt>
                <c:pt idx="18">
                  <c:v>6</c:v>
                </c:pt>
                <c:pt idx="19">
                  <c:v>3</c:v>
                </c:pt>
                <c:pt idx="20">
                  <c:v>11</c:v>
                </c:pt>
                <c:pt idx="21">
                  <c:v>5</c:v>
                </c:pt>
                <c:pt idx="22">
                  <c:v>11</c:v>
                </c:pt>
                <c:pt idx="23">
                  <c:v>11</c:v>
                </c:pt>
                <c:pt idx="24">
                  <c:v>10</c:v>
                </c:pt>
                <c:pt idx="25">
                  <c:v>14</c:v>
                </c:pt>
                <c:pt idx="26">
                  <c:v>13</c:v>
                </c:pt>
                <c:pt idx="27">
                  <c:v>18</c:v>
                </c:pt>
                <c:pt idx="28">
                  <c:v>22</c:v>
                </c:pt>
                <c:pt idx="29">
                  <c:v>19</c:v>
                </c:pt>
                <c:pt idx="30">
                  <c:v>5</c:v>
                </c:pt>
                <c:pt idx="31">
                  <c:v>4</c:v>
                </c:pt>
                <c:pt idx="32">
                  <c:v>1</c:v>
                </c:pt>
                <c:pt idx="33">
                  <c:v>6</c:v>
                </c:pt>
                <c:pt idx="34">
                  <c:v>4</c:v>
                </c:pt>
                <c:pt idx="35">
                  <c:v>16</c:v>
                </c:pt>
                <c:pt idx="36">
                  <c:v>2</c:v>
                </c:pt>
                <c:pt idx="37">
                  <c:v>3</c:v>
                </c:pt>
                <c:pt idx="38">
                  <c:v>8</c:v>
                </c:pt>
                <c:pt idx="39">
                  <c:v>4</c:v>
                </c:pt>
                <c:pt idx="40">
                  <c:v>8</c:v>
                </c:pt>
                <c:pt idx="41">
                  <c:v>7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7</c:v>
                </c:pt>
                <c:pt idx="48">
                  <c:v>4</c:v>
                </c:pt>
                <c:pt idx="49">
                  <c:v>7</c:v>
                </c:pt>
                <c:pt idx="50">
                  <c:v>31</c:v>
                </c:pt>
                <c:pt idx="51">
                  <c:v>69</c:v>
                </c:pt>
                <c:pt idx="52">
                  <c:v>39</c:v>
                </c:pt>
                <c:pt idx="53">
                  <c:v>16</c:v>
                </c:pt>
                <c:pt idx="54">
                  <c:v>49</c:v>
                </c:pt>
                <c:pt idx="55">
                  <c:v>20</c:v>
                </c:pt>
                <c:pt idx="56">
                  <c:v>21</c:v>
                </c:pt>
                <c:pt idx="57">
                  <c:v>14</c:v>
                </c:pt>
                <c:pt idx="58">
                  <c:v>21</c:v>
                </c:pt>
                <c:pt idx="59">
                  <c:v>13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1-4E83-9A34-99F5D6C9BAA8}"/>
            </c:ext>
          </c:extLst>
        </c:ser>
        <c:ser>
          <c:idx val="4"/>
          <c:order val="4"/>
          <c:tx>
            <c:strRef>
              <c:f>'Historical Averages - PD'!$F$18:$F$20</c:f>
              <c:strCache>
                <c:ptCount val="1"/>
                <c:pt idx="0">
                  <c:v>2 - Sum of Medium Flag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PD'!$F$21:$F$82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6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4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4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12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5</c:v>
                </c:pt>
                <c:pt idx="6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81-4E83-9A34-99F5D6C9BAA8}"/>
            </c:ext>
          </c:extLst>
        </c:ser>
        <c:ser>
          <c:idx val="5"/>
          <c:order val="5"/>
          <c:tx>
            <c:strRef>
              <c:f>'Historical Averages - PD'!$G$18:$G$20</c:f>
              <c:strCache>
                <c:ptCount val="1"/>
                <c:pt idx="0">
                  <c:v>2 - Sum of Major Flag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PD'!$G$21:$G$82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81-4E83-9A34-99F5D6C9BAA8}"/>
            </c:ext>
          </c:extLst>
        </c:ser>
        <c:ser>
          <c:idx val="6"/>
          <c:order val="6"/>
          <c:tx>
            <c:strRef>
              <c:f>'Historical Averages - PD'!$H$18:$H$20</c:f>
              <c:strCache>
                <c:ptCount val="1"/>
                <c:pt idx="0">
                  <c:v>3 - Sum of Minor Flag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PD'!$H$21:$H$82</c:f>
              <c:numCache>
                <c:formatCode>_-* #,##0.00_-;\-* #,##0.00_-;_-* "-"??_-;_-@_-</c:formatCode>
                <c:ptCount val="61"/>
                <c:pt idx="0">
                  <c:v>8</c:v>
                </c:pt>
                <c:pt idx="1">
                  <c:v>9</c:v>
                </c:pt>
                <c:pt idx="2">
                  <c:v>1</c:v>
                </c:pt>
                <c:pt idx="3">
                  <c:v>2</c:v>
                </c:pt>
                <c:pt idx="4">
                  <c:v>10</c:v>
                </c:pt>
                <c:pt idx="5">
                  <c:v>16</c:v>
                </c:pt>
                <c:pt idx="6">
                  <c:v>8</c:v>
                </c:pt>
                <c:pt idx="7">
                  <c:v>4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8</c:v>
                </c:pt>
                <c:pt idx="17">
                  <c:v>14</c:v>
                </c:pt>
                <c:pt idx="18">
                  <c:v>5</c:v>
                </c:pt>
                <c:pt idx="19">
                  <c:v>2</c:v>
                </c:pt>
                <c:pt idx="20">
                  <c:v>6</c:v>
                </c:pt>
                <c:pt idx="21">
                  <c:v>6</c:v>
                </c:pt>
                <c:pt idx="22">
                  <c:v>11</c:v>
                </c:pt>
                <c:pt idx="23">
                  <c:v>13</c:v>
                </c:pt>
                <c:pt idx="24">
                  <c:v>16</c:v>
                </c:pt>
                <c:pt idx="25">
                  <c:v>11</c:v>
                </c:pt>
                <c:pt idx="26">
                  <c:v>25</c:v>
                </c:pt>
                <c:pt idx="27">
                  <c:v>15</c:v>
                </c:pt>
                <c:pt idx="28">
                  <c:v>22</c:v>
                </c:pt>
                <c:pt idx="29">
                  <c:v>9</c:v>
                </c:pt>
                <c:pt idx="30">
                  <c:v>3</c:v>
                </c:pt>
                <c:pt idx="31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  <c:pt idx="37">
                  <c:v>2</c:v>
                </c:pt>
                <c:pt idx="39">
                  <c:v>1</c:v>
                </c:pt>
                <c:pt idx="40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4</c:v>
                </c:pt>
                <c:pt idx="49">
                  <c:v>15</c:v>
                </c:pt>
                <c:pt idx="50">
                  <c:v>29</c:v>
                </c:pt>
                <c:pt idx="51">
                  <c:v>50</c:v>
                </c:pt>
                <c:pt idx="52">
                  <c:v>37</c:v>
                </c:pt>
                <c:pt idx="53">
                  <c:v>28</c:v>
                </c:pt>
                <c:pt idx="54">
                  <c:v>22</c:v>
                </c:pt>
                <c:pt idx="55">
                  <c:v>47</c:v>
                </c:pt>
                <c:pt idx="56">
                  <c:v>12</c:v>
                </c:pt>
                <c:pt idx="57">
                  <c:v>45</c:v>
                </c:pt>
                <c:pt idx="58">
                  <c:v>11</c:v>
                </c:pt>
                <c:pt idx="59">
                  <c:v>14</c:v>
                </c:pt>
                <c:pt idx="6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81-4E83-9A34-99F5D6C9BAA8}"/>
            </c:ext>
          </c:extLst>
        </c:ser>
        <c:ser>
          <c:idx val="7"/>
          <c:order val="7"/>
          <c:tx>
            <c:strRef>
              <c:f>'Historical Averages - PD'!$I$18:$I$20</c:f>
              <c:strCache>
                <c:ptCount val="1"/>
                <c:pt idx="0">
                  <c:v>3 - Sum of Medium Flag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PD'!$I$21:$I$82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9">
                  <c:v>0</c:v>
                </c:pt>
                <c:pt idx="40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4</c:v>
                </c:pt>
                <c:pt idx="49">
                  <c:v>3</c:v>
                </c:pt>
                <c:pt idx="50">
                  <c:v>6</c:v>
                </c:pt>
                <c:pt idx="51">
                  <c:v>11</c:v>
                </c:pt>
                <c:pt idx="52">
                  <c:v>4</c:v>
                </c:pt>
                <c:pt idx="53">
                  <c:v>2</c:v>
                </c:pt>
                <c:pt idx="54">
                  <c:v>2</c:v>
                </c:pt>
                <c:pt idx="55">
                  <c:v>18</c:v>
                </c:pt>
                <c:pt idx="56">
                  <c:v>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81-4E83-9A34-99F5D6C9BAA8}"/>
            </c:ext>
          </c:extLst>
        </c:ser>
        <c:ser>
          <c:idx val="8"/>
          <c:order val="8"/>
          <c:tx>
            <c:strRef>
              <c:f>'Historical Averages - PD'!$J$18:$J$20</c:f>
              <c:strCache>
                <c:ptCount val="1"/>
                <c:pt idx="0">
                  <c:v>3 - Sum of Major Flag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PD'!$J$21:$J$82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9">
                  <c:v>0</c:v>
                </c:pt>
                <c:pt idx="40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17</c:v>
                </c:pt>
                <c:pt idx="56">
                  <c:v>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81-4E83-9A34-99F5D6C9BAA8}"/>
            </c:ext>
          </c:extLst>
        </c:ser>
        <c:ser>
          <c:idx val="9"/>
          <c:order val="9"/>
          <c:tx>
            <c:strRef>
              <c:f>'Historical Averages - PD'!$K$18:$K$20</c:f>
              <c:strCache>
                <c:ptCount val="1"/>
                <c:pt idx="0">
                  <c:v>4 - Sum of Minor Flag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PD'!$K$21:$K$82</c:f>
              <c:numCache>
                <c:formatCode>_-* #,##0.00_-;\-* #,##0.00_-;_-* "-"??_-;_-@_-</c:formatCode>
                <c:ptCount val="61"/>
                <c:pt idx="0">
                  <c:v>4</c:v>
                </c:pt>
                <c:pt idx="1">
                  <c:v>8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10</c:v>
                </c:pt>
                <c:pt idx="15">
                  <c:v>14</c:v>
                </c:pt>
                <c:pt idx="16">
                  <c:v>5</c:v>
                </c:pt>
                <c:pt idx="17">
                  <c:v>12</c:v>
                </c:pt>
                <c:pt idx="18">
                  <c:v>8</c:v>
                </c:pt>
                <c:pt idx="19">
                  <c:v>3</c:v>
                </c:pt>
                <c:pt idx="20">
                  <c:v>6</c:v>
                </c:pt>
                <c:pt idx="21">
                  <c:v>8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10</c:v>
                </c:pt>
                <c:pt idx="26">
                  <c:v>11</c:v>
                </c:pt>
                <c:pt idx="27">
                  <c:v>13</c:v>
                </c:pt>
                <c:pt idx="28">
                  <c:v>18</c:v>
                </c:pt>
                <c:pt idx="29">
                  <c:v>9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5</c:v>
                </c:pt>
                <c:pt idx="34">
                  <c:v>4</c:v>
                </c:pt>
                <c:pt idx="35">
                  <c:v>10</c:v>
                </c:pt>
                <c:pt idx="36">
                  <c:v>2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25</c:v>
                </c:pt>
                <c:pt idx="51">
                  <c:v>24</c:v>
                </c:pt>
                <c:pt idx="52">
                  <c:v>16</c:v>
                </c:pt>
                <c:pt idx="53">
                  <c:v>19</c:v>
                </c:pt>
                <c:pt idx="54">
                  <c:v>5</c:v>
                </c:pt>
                <c:pt idx="55">
                  <c:v>21</c:v>
                </c:pt>
                <c:pt idx="56">
                  <c:v>3</c:v>
                </c:pt>
                <c:pt idx="57">
                  <c:v>10</c:v>
                </c:pt>
                <c:pt idx="58">
                  <c:v>3</c:v>
                </c:pt>
                <c:pt idx="59">
                  <c:v>7</c:v>
                </c:pt>
                <c:pt idx="6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81-4E83-9A34-99F5D6C9BAA8}"/>
            </c:ext>
          </c:extLst>
        </c:ser>
        <c:ser>
          <c:idx val="10"/>
          <c:order val="10"/>
          <c:tx>
            <c:strRef>
              <c:f>'Historical Averages - PD'!$L$18:$L$20</c:f>
              <c:strCache>
                <c:ptCount val="1"/>
                <c:pt idx="0">
                  <c:v>4 - Sum of Medium Flag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PD'!$L$21:$L$82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0</c:v>
                </c:pt>
                <c:pt idx="29">
                  <c:v>3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6</c:v>
                </c:pt>
                <c:pt idx="53">
                  <c:v>0</c:v>
                </c:pt>
                <c:pt idx="54">
                  <c:v>2</c:v>
                </c:pt>
                <c:pt idx="55">
                  <c:v>4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81-4E83-9A34-99F5D6C9BAA8}"/>
            </c:ext>
          </c:extLst>
        </c:ser>
        <c:ser>
          <c:idx val="11"/>
          <c:order val="11"/>
          <c:tx>
            <c:strRef>
              <c:f>'Historical Averages - PD'!$M$18:$M$20</c:f>
              <c:strCache>
                <c:ptCount val="1"/>
                <c:pt idx="0">
                  <c:v>4 - Sum of Major Flag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PD'!$M$21:$M$82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3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81-4E83-9A34-99F5D6C9BAA8}"/>
            </c:ext>
          </c:extLst>
        </c:ser>
        <c:ser>
          <c:idx val="12"/>
          <c:order val="12"/>
          <c:tx>
            <c:strRef>
              <c:f>'Historical Averages - PD'!$N$18:$N$20</c:f>
              <c:strCache>
                <c:ptCount val="1"/>
                <c:pt idx="0">
                  <c:v>5 - Sum of Minor Flag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PD'!$N$21:$N$82</c:f>
              <c:numCache>
                <c:formatCode>_-* #,##0.00_-;\-* #,##0.00_-;_-* "-"??_-;_-@_-</c:formatCode>
                <c:ptCount val="61"/>
                <c:pt idx="0">
                  <c:v>2</c:v>
                </c:pt>
                <c:pt idx="1">
                  <c:v>6</c:v>
                </c:pt>
                <c:pt idx="2">
                  <c:v>1</c:v>
                </c:pt>
                <c:pt idx="3">
                  <c:v>3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10</c:v>
                </c:pt>
                <c:pt idx="14">
                  <c:v>10</c:v>
                </c:pt>
                <c:pt idx="15">
                  <c:v>16</c:v>
                </c:pt>
                <c:pt idx="16">
                  <c:v>5</c:v>
                </c:pt>
                <c:pt idx="17">
                  <c:v>13</c:v>
                </c:pt>
                <c:pt idx="18">
                  <c:v>4</c:v>
                </c:pt>
                <c:pt idx="19">
                  <c:v>2</c:v>
                </c:pt>
                <c:pt idx="20">
                  <c:v>6</c:v>
                </c:pt>
                <c:pt idx="21">
                  <c:v>3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12</c:v>
                </c:pt>
                <c:pt idx="27">
                  <c:v>9</c:v>
                </c:pt>
                <c:pt idx="28">
                  <c:v>13</c:v>
                </c:pt>
                <c:pt idx="29">
                  <c:v>9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7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4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10</c:v>
                </c:pt>
                <c:pt idx="50">
                  <c:v>14</c:v>
                </c:pt>
                <c:pt idx="51">
                  <c:v>15</c:v>
                </c:pt>
                <c:pt idx="52">
                  <c:v>11</c:v>
                </c:pt>
                <c:pt idx="53">
                  <c:v>10</c:v>
                </c:pt>
                <c:pt idx="54">
                  <c:v>5</c:v>
                </c:pt>
                <c:pt idx="55">
                  <c:v>20</c:v>
                </c:pt>
                <c:pt idx="56">
                  <c:v>9</c:v>
                </c:pt>
                <c:pt idx="57">
                  <c:v>4</c:v>
                </c:pt>
                <c:pt idx="58">
                  <c:v>7</c:v>
                </c:pt>
                <c:pt idx="59">
                  <c:v>4</c:v>
                </c:pt>
                <c:pt idx="6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E81-4E83-9A34-99F5D6C9BAA8}"/>
            </c:ext>
          </c:extLst>
        </c:ser>
        <c:ser>
          <c:idx val="13"/>
          <c:order val="13"/>
          <c:tx>
            <c:strRef>
              <c:f>'Historical Averages - PD'!$O$18:$O$20</c:f>
              <c:strCache>
                <c:ptCount val="1"/>
                <c:pt idx="0">
                  <c:v>5 - Sum of Medium Flag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PD'!$O$21:$O$82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3</c:v>
                </c:pt>
                <c:pt idx="50">
                  <c:v>4</c:v>
                </c:pt>
                <c:pt idx="51">
                  <c:v>16</c:v>
                </c:pt>
                <c:pt idx="52">
                  <c:v>2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E81-4E83-9A34-99F5D6C9BAA8}"/>
            </c:ext>
          </c:extLst>
        </c:ser>
        <c:ser>
          <c:idx val="14"/>
          <c:order val="14"/>
          <c:tx>
            <c:strRef>
              <c:f>'Historical Averages - PD'!$P$18:$P$20</c:f>
              <c:strCache>
                <c:ptCount val="1"/>
                <c:pt idx="0">
                  <c:v>5 - Sum of Major Flag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PD'!$P$21:$P$82</c:f>
              <c:numCache>
                <c:formatCode>_-* #,##0.00_-;\-* #,##0.00_-;_-* "-"??_-;_-@_-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4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E81-4E83-9A34-99F5D6C9BAA8}"/>
            </c:ext>
          </c:extLst>
        </c:ser>
        <c:ser>
          <c:idx val="15"/>
          <c:order val="15"/>
          <c:tx>
            <c:strRef>
              <c:f>'Historical Averages - PD'!$Q$18:$Q$20</c:f>
              <c:strCache>
                <c:ptCount val="1"/>
                <c:pt idx="0">
                  <c:v>6 - Sum of Minor Flag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PD'!$Q$21:$Q$82</c:f>
              <c:numCache>
                <c:formatCode>_-* #,##0.00_-;\-* #,##0.00_-;_-* "-"??_-;_-@_-</c:formatCode>
                <c:ptCount val="61"/>
                <c:pt idx="1">
                  <c:v>5</c:v>
                </c:pt>
                <c:pt idx="3">
                  <c:v>2</c:v>
                </c:pt>
                <c:pt idx="4">
                  <c:v>7</c:v>
                </c:pt>
                <c:pt idx="5">
                  <c:v>7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2</c:v>
                </c:pt>
                <c:pt idx="17">
                  <c:v>10</c:v>
                </c:pt>
                <c:pt idx="18">
                  <c:v>3</c:v>
                </c:pt>
                <c:pt idx="19">
                  <c:v>1</c:v>
                </c:pt>
                <c:pt idx="20">
                  <c:v>5</c:v>
                </c:pt>
                <c:pt idx="21">
                  <c:v>1</c:v>
                </c:pt>
                <c:pt idx="22">
                  <c:v>7</c:v>
                </c:pt>
                <c:pt idx="23">
                  <c:v>7</c:v>
                </c:pt>
                <c:pt idx="24">
                  <c:v>5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11</c:v>
                </c:pt>
                <c:pt idx="29">
                  <c:v>7</c:v>
                </c:pt>
                <c:pt idx="30">
                  <c:v>1</c:v>
                </c:pt>
                <c:pt idx="31">
                  <c:v>0</c:v>
                </c:pt>
                <c:pt idx="32">
                  <c:v>2</c:v>
                </c:pt>
                <c:pt idx="33">
                  <c:v>5</c:v>
                </c:pt>
                <c:pt idx="34">
                  <c:v>2</c:v>
                </c:pt>
                <c:pt idx="35">
                  <c:v>3</c:v>
                </c:pt>
                <c:pt idx="38">
                  <c:v>0</c:v>
                </c:pt>
                <c:pt idx="39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9</c:v>
                </c:pt>
                <c:pt idx="51">
                  <c:v>11</c:v>
                </c:pt>
                <c:pt idx="52">
                  <c:v>5</c:v>
                </c:pt>
                <c:pt idx="53">
                  <c:v>8</c:v>
                </c:pt>
                <c:pt idx="54">
                  <c:v>2</c:v>
                </c:pt>
                <c:pt idx="55">
                  <c:v>3</c:v>
                </c:pt>
                <c:pt idx="56">
                  <c:v>1</c:v>
                </c:pt>
                <c:pt idx="57">
                  <c:v>2</c:v>
                </c:pt>
                <c:pt idx="59">
                  <c:v>1</c:v>
                </c:pt>
                <c:pt idx="6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81-4E83-9A34-99F5D6C9BAA8}"/>
            </c:ext>
          </c:extLst>
        </c:ser>
        <c:ser>
          <c:idx val="16"/>
          <c:order val="16"/>
          <c:tx>
            <c:strRef>
              <c:f>'Historical Averages - PD'!$R$18:$R$20</c:f>
              <c:strCache>
                <c:ptCount val="1"/>
                <c:pt idx="0">
                  <c:v>6 - Sum of Medium Flag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PD'!$R$21:$R$82</c:f>
              <c:numCache>
                <c:formatCode>_-* #,##0.00_-;\-* #,##0.00_-;_-* "-"??_-;_-@_-</c:formatCode>
                <c:ptCount val="61"/>
                <c:pt idx="1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81-4E83-9A34-99F5D6C9BAA8}"/>
            </c:ext>
          </c:extLst>
        </c:ser>
        <c:ser>
          <c:idx val="17"/>
          <c:order val="17"/>
          <c:tx>
            <c:strRef>
              <c:f>'Historical Averages - PD'!$S$18:$S$20</c:f>
              <c:strCache>
                <c:ptCount val="1"/>
                <c:pt idx="0">
                  <c:v>6 - Sum of Major Flag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'Historical Averages - PD'!$A$21:$A$82</c:f>
              <c:strCach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strCache>
            </c:strRef>
          </c:cat>
          <c:val>
            <c:numRef>
              <c:f>'Historical Averages - PD'!$S$21:$S$82</c:f>
              <c:numCache>
                <c:formatCode>_-* #,##0.00_-;\-* #,##0.00_-;_-* "-"??_-;_-@_-</c:formatCode>
                <c:ptCount val="61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8">
                  <c:v>3</c:v>
                </c:pt>
                <c:pt idx="39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81-4E83-9A34-99F5D6C9B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684336"/>
        <c:axId val="665679656"/>
      </c:lineChart>
      <c:catAx>
        <c:axId val="66568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9656"/>
        <c:crosses val="autoZero"/>
        <c:auto val="1"/>
        <c:lblAlgn val="ctr"/>
        <c:lblOffset val="100"/>
        <c:noMultiLvlLbl val="0"/>
      </c:catAx>
      <c:valAx>
        <c:axId val="66567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8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Historical Property Damage from Major Hazard Events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Graphs!$D$5</c:f>
              <c:strCache>
                <c:ptCount val="1"/>
                <c:pt idx="0">
                  <c:v>Region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Graphs!$D$6:$D$11</c:f>
              <c:numCache>
                <c:formatCode>_(* #,##0.00_);_(* \(#,##0.00\);_(* "-"??_);_(@_)</c:formatCode>
                <c:ptCount val="6"/>
                <c:pt idx="0">
                  <c:v>0.70833775799999998</c:v>
                </c:pt>
                <c:pt idx="1">
                  <c:v>4.8507174109999998</c:v>
                </c:pt>
                <c:pt idx="2">
                  <c:v>1.3564460780000001</c:v>
                </c:pt>
                <c:pt idx="3">
                  <c:v>1.0217643729999999</c:v>
                </c:pt>
                <c:pt idx="4">
                  <c:v>3.292570462</c:v>
                </c:pt>
                <c:pt idx="5">
                  <c:v>0.15229409499999999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75DC-4B1F-BA1A-70795907E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1"/>
        <c:axId val="2011613112"/>
        <c:axId val="313509896"/>
      </c:barChart>
      <c:catAx>
        <c:axId val="2011613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509896"/>
        <c:crosses val="autoZero"/>
        <c:auto val="1"/>
        <c:lblAlgn val="ctr"/>
        <c:lblOffset val="100"/>
        <c:noMultiLvlLbl val="0"/>
      </c:catAx>
      <c:valAx>
        <c:axId val="3135098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Property Damage ($ billions)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13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745866</xdr:colOff>
      <xdr:row>4</xdr:row>
      <xdr:rowOff>59055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8C917E-5284-42C2-B8A9-CBFB3974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80975"/>
          <a:ext cx="1355466" cy="6362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571500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BB749-6895-416C-BAF9-32339BC58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1133475</xdr:colOff>
      <xdr:row>14</xdr:row>
      <xdr:rowOff>19050</xdr:rowOff>
    </xdr:from>
    <xdr:to>
      <xdr:col>7</xdr:col>
      <xdr:colOff>19050</xdr:colOff>
      <xdr:row>31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04F2FD-6663-845A-6A7D-91625574E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ora Shirodkar" refreshedDate="45000.759929050924" createdVersion="8" refreshedVersion="8" minRefreshableVersion="3" recordCount="3366" xr:uid="{8C567DD4-DB70-4883-B34F-5CCEC48D8EE6}">
  <cacheSource type="worksheet">
    <worksheetSource ref="B13:R3379" sheet="Hazard Data"/>
  </cacheSource>
  <cacheFields count="17">
    <cacheField name="Region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Hazard Event" numFmtId="0">
      <sharedItems/>
    </cacheField>
    <cacheField name="Hazard Categories" numFmtId="0">
      <sharedItems count="6">
        <s v="Storm"/>
        <s v="Severe Storm"/>
        <s v="Heat/Drought/Fire"/>
        <s v="Tropical Storm"/>
        <s v="Tornado"/>
        <s v="Landslide"/>
      </sharedItems>
    </cacheField>
    <cacheField name="Quarter" numFmtId="0">
      <sharedItems containsSemiMixedTypes="0" containsString="0" containsNumber="1" containsInteger="1" minValue="1" maxValue="4"/>
    </cacheField>
    <cacheField name="Year" numFmtId="0">
      <sharedItems containsSemiMixedTypes="0" containsString="0" containsNumber="1" containsInteger="1" minValue="1960" maxValue="2020" count="61">
        <n v="1999"/>
        <n v="1997"/>
        <n v="1996"/>
        <n v="1992"/>
        <n v="1993"/>
        <n v="1994"/>
        <n v="1995"/>
        <n v="1998"/>
        <n v="1964"/>
        <n v="1965"/>
        <n v="1967"/>
        <n v="1978"/>
        <n v="1973"/>
        <n v="1976"/>
        <n v="1977"/>
        <n v="1980"/>
        <n v="1979"/>
        <n v="1975"/>
        <n v="1982"/>
        <n v="1983"/>
        <n v="1984"/>
        <n v="1985"/>
        <n v="1987"/>
        <n v="1989"/>
        <n v="1960"/>
        <n v="1961"/>
        <n v="1962"/>
        <n v="1963"/>
        <n v="1966"/>
        <n v="1968"/>
        <n v="1969"/>
        <n v="1970"/>
        <n v="1971"/>
        <n v="1972"/>
        <n v="1974"/>
        <n v="1981"/>
        <n v="1986"/>
        <n v="1988"/>
        <n v="1991"/>
        <n v="2016"/>
        <n v="2009"/>
        <n v="1990"/>
        <n v="2010"/>
        <n v="2013"/>
        <n v="2012"/>
        <n v="2011"/>
        <n v="2014"/>
        <n v="2015"/>
        <n v="2002"/>
        <n v="2017"/>
        <n v="2018"/>
        <n v="2000"/>
        <n v="2001"/>
        <n v="2003"/>
        <n v="2004"/>
        <n v="2005"/>
        <n v="2006"/>
        <n v="2007"/>
        <n v="2008"/>
        <n v="2019"/>
        <n v="2020"/>
      </sharedItems>
    </cacheField>
    <cacheField name="5-yr buckets" numFmtId="0">
      <sharedItems/>
    </cacheField>
    <cacheField name="Duration" numFmtId="0">
      <sharedItems containsSemiMixedTypes="0" containsString="0" containsNumber="1" containsInteger="1" minValue="1" maxValue="31"/>
    </cacheField>
    <cacheField name="Fatalities" numFmtId="0">
      <sharedItems containsSemiMixedTypes="0" containsString="0" containsNumber="1" containsInteger="1" minValue="0" maxValue="83"/>
    </cacheField>
    <cacheField name="Injuries" numFmtId="0">
      <sharedItems containsSemiMixedTypes="0" containsString="0" containsNumber="1" containsInteger="1" minValue="0" maxValue="3831"/>
    </cacheField>
    <cacheField name="F+I" numFmtId="0">
      <sharedItems containsSemiMixedTypes="0" containsString="0" containsNumber="1" containsInteger="1" minValue="0" maxValue="3842"/>
    </cacheField>
    <cacheField name="Exclude Flag" numFmtId="165">
      <sharedItems containsSemiMixedTypes="0" containsString="0" containsNumber="1" containsInteger="1" minValue="0" maxValue="0" count="1">
        <n v="0"/>
      </sharedItems>
    </cacheField>
    <cacheField name="Count" numFmtId="165">
      <sharedItems containsSemiMixedTypes="0" containsString="0" containsNumber="1" containsInteger="1" minValue="0" maxValue="1"/>
    </cacheField>
    <cacheField name="Property Damage" numFmtId="165">
      <sharedItems containsSemiMixedTypes="0" containsString="0" containsNumber="1" containsInteger="1" minValue="0" maxValue="3086384400"/>
    </cacheField>
    <cacheField name="Minor Flag" numFmtId="165">
      <sharedItems containsSemiMixedTypes="0" containsString="0" containsNumber="1" containsInteger="1" minValue="0" maxValue="1"/>
    </cacheField>
    <cacheField name="Medium Flag" numFmtId="165">
      <sharedItems containsSemiMixedTypes="0" containsString="0" containsNumber="1" containsInteger="1" minValue="0" maxValue="1"/>
    </cacheField>
    <cacheField name="Major Flag" numFmtId="165">
      <sharedItems containsSemiMixedTypes="0" containsString="0" containsNumber="1" containsInteger="1" minValue="0" maxValue="1"/>
    </cacheField>
    <cacheField name="Threshold" numFmtId="0">
      <sharedItems count="3">
        <s v="Major"/>
        <s v="Medium"/>
        <s v="Mino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011.000343171298" createdVersion="8" refreshedVersion="8" minRefreshableVersion="3" recordCount="3366" xr:uid="{2EF62EFA-A8C6-4091-8899-08BAFE0D3AD3}">
  <cacheSource type="worksheet">
    <worksheetSource ref="B13:Q3379" sheet="Hazard Data"/>
  </cacheSource>
  <cacheFields count="16">
    <cacheField name="Region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Hazard Event" numFmtId="0">
      <sharedItems/>
    </cacheField>
    <cacheField name="Hazard Categories" numFmtId="0">
      <sharedItems/>
    </cacheField>
    <cacheField name="Quarter" numFmtId="0">
      <sharedItems containsSemiMixedTypes="0" containsString="0" containsNumber="1" containsInteger="1" minValue="1" maxValue="4"/>
    </cacheField>
    <cacheField name="Year" numFmtId="0">
      <sharedItems containsSemiMixedTypes="0" containsString="0" containsNumber="1" containsInteger="1" minValue="1960" maxValue="2020" count="61">
        <n v="1999"/>
        <n v="1997"/>
        <n v="1996"/>
        <n v="1992"/>
        <n v="1993"/>
        <n v="1994"/>
        <n v="1995"/>
        <n v="1998"/>
        <n v="1964"/>
        <n v="1965"/>
        <n v="1967"/>
        <n v="1978"/>
        <n v="1973"/>
        <n v="1976"/>
        <n v="1977"/>
        <n v="1980"/>
        <n v="1979"/>
        <n v="1975"/>
        <n v="1982"/>
        <n v="1983"/>
        <n v="1984"/>
        <n v="1985"/>
        <n v="1987"/>
        <n v="1989"/>
        <n v="1960"/>
        <n v="1961"/>
        <n v="1962"/>
        <n v="1963"/>
        <n v="1966"/>
        <n v="1968"/>
        <n v="1969"/>
        <n v="1970"/>
        <n v="1971"/>
        <n v="1972"/>
        <n v="1974"/>
        <n v="1981"/>
        <n v="1986"/>
        <n v="1988"/>
        <n v="1991"/>
        <n v="2016"/>
        <n v="2009"/>
        <n v="1990"/>
        <n v="2010"/>
        <n v="2013"/>
        <n v="2012"/>
        <n v="2011"/>
        <n v="2014"/>
        <n v="2015"/>
        <n v="2002"/>
        <n v="2017"/>
        <n v="2018"/>
        <n v="2000"/>
        <n v="2001"/>
        <n v="2003"/>
        <n v="2004"/>
        <n v="2005"/>
        <n v="2006"/>
        <n v="2007"/>
        <n v="2008"/>
        <n v="2019"/>
        <n v="2020"/>
      </sharedItems>
    </cacheField>
    <cacheField name="5-yr buckets" numFmtId="0">
      <sharedItems/>
    </cacheField>
    <cacheField name="Duration" numFmtId="0">
      <sharedItems containsSemiMixedTypes="0" containsString="0" containsNumber="1" containsInteger="1" minValue="1" maxValue="31"/>
    </cacheField>
    <cacheField name="Fatalities" numFmtId="0">
      <sharedItems containsSemiMixedTypes="0" containsString="0" containsNumber="1" containsInteger="1" minValue="0" maxValue="83"/>
    </cacheField>
    <cacheField name="Injuries" numFmtId="0">
      <sharedItems containsSemiMixedTypes="0" containsString="0" containsNumber="1" containsInteger="1" minValue="0" maxValue="3831"/>
    </cacheField>
    <cacheField name="F+I" numFmtId="0">
      <sharedItems containsSemiMixedTypes="0" containsString="0" containsNumber="1" containsInteger="1" minValue="0" maxValue="3842"/>
    </cacheField>
    <cacheField name="Exclude Flag" numFmtId="165">
      <sharedItems containsSemiMixedTypes="0" containsString="0" containsNumber="1" containsInteger="1" minValue="0" maxValue="0" count="1">
        <n v="0"/>
      </sharedItems>
    </cacheField>
    <cacheField name="Count" numFmtId="165">
      <sharedItems containsSemiMixedTypes="0" containsString="0" containsNumber="1" containsInteger="1" minValue="0" maxValue="1"/>
    </cacheField>
    <cacheField name="Property Damage" numFmtId="165">
      <sharedItems containsSemiMixedTypes="0" containsString="0" containsNumber="1" containsInteger="1" minValue="0" maxValue="3086384400" count="2805">
        <n v="30432669"/>
        <n v="2828393"/>
        <n v="0"/>
        <n v="292374"/>
        <n v="79022"/>
        <n v="73537"/>
        <n v="410606"/>
        <n v="154572"/>
        <n v="8282"/>
        <n v="1006887"/>
        <n v="12000604"/>
        <n v="1678568"/>
        <n v="4648123"/>
        <n v="3360901"/>
        <n v="594132"/>
        <n v="44940"/>
        <n v="75582"/>
        <n v="8266818"/>
        <n v="487401"/>
        <n v="313904"/>
        <n v="287238"/>
        <n v="34138"/>
        <n v="86147"/>
        <n v="748293"/>
        <n v="80773"/>
        <n v="376247"/>
        <n v="232643"/>
        <n v="6042782"/>
        <n v="241536"/>
        <n v="248075"/>
        <n v="162165"/>
        <n v="74623"/>
        <n v="217806"/>
        <n v="314408"/>
        <n v="173072"/>
        <n v="305848"/>
        <n v="8658"/>
        <n v="2882844"/>
        <n v="13037192"/>
        <n v="167761"/>
        <n v="14333378"/>
        <n v="3064508"/>
        <n v="85949"/>
        <n v="1733016"/>
        <n v="833815"/>
        <n v="737197"/>
        <n v="760578"/>
        <n v="95598307"/>
        <n v="90630980"/>
        <n v="98937152"/>
        <n v="84389979"/>
        <n v="91558942"/>
        <n v="89584748"/>
        <n v="2919938"/>
        <n v="826761"/>
        <n v="7700901"/>
        <n v="368757"/>
        <n v="762956"/>
        <n v="732203"/>
        <n v="776351"/>
        <n v="754396"/>
        <n v="4088230"/>
        <n v="1176472"/>
        <n v="155349"/>
        <n v="14620"/>
        <n v="844515"/>
        <n v="155714"/>
        <n v="86924"/>
        <n v="161135"/>
        <n v="85703"/>
        <n v="26499"/>
        <n v="231098"/>
        <n v="14569"/>
        <n v="142668"/>
        <n v="83191"/>
        <n v="164971"/>
        <n v="29573"/>
        <n v="29706"/>
        <n v="14534"/>
        <n v="226865"/>
        <n v="16975"/>
        <n v="31184"/>
        <n v="85141"/>
        <n v="241560"/>
        <n v="31012"/>
        <n v="155333"/>
        <n v="34484"/>
        <n v="845387"/>
        <n v="427647"/>
        <n v="15038"/>
        <n v="30575"/>
        <n v="32664"/>
        <n v="149405"/>
        <n v="71841"/>
        <n v="79275"/>
        <n v="158615"/>
        <n v="51850"/>
        <n v="78721032"/>
        <n v="8520450"/>
        <n v="171106"/>
        <n v="611257"/>
        <n v="865202"/>
        <n v="162736"/>
        <n v="65354"/>
        <n v="449784"/>
        <n v="306450"/>
        <n v="310730"/>
        <n v="818518"/>
        <n v="719997"/>
        <n v="1223972"/>
        <n v="145553"/>
        <n v="424833"/>
        <n v="79957"/>
        <n v="807025"/>
        <n v="146202"/>
        <n v="827791"/>
        <n v="734185"/>
        <n v="764462"/>
        <n v="744330"/>
        <n v="4160753"/>
        <n v="783405"/>
        <n v="2378056"/>
        <n v="8490331"/>
        <n v="835955"/>
        <n v="834766"/>
        <n v="7364839"/>
        <n v="4047411"/>
        <n v="8174876"/>
        <n v="759865"/>
        <n v="7436965"/>
        <n v="799178"/>
        <n v="811305"/>
        <n v="431570"/>
        <n v="740288"/>
        <n v="748372"/>
        <n v="3844506"/>
        <n v="721503"/>
        <n v="766919"/>
        <n v="1937312"/>
        <n v="770724"/>
        <n v="829535"/>
        <n v="715162"/>
        <n v="729984"/>
        <n v="7661271"/>
        <n v="2099993"/>
        <n v="4453619"/>
        <n v="7597863"/>
        <n v="16162699"/>
        <n v="8175"/>
        <n v="1285676"/>
        <n v="216593"/>
        <n v="22876813"/>
        <n v="3916236"/>
        <n v="347475"/>
        <n v="411319"/>
        <n v="403671"/>
        <n v="14677"/>
        <n v="225034"/>
        <n v="3170717"/>
        <n v="492944"/>
        <n v="79299"/>
        <n v="1275642"/>
        <n v="3393627"/>
        <n v="3107974"/>
        <n v="1129336"/>
        <n v="29712"/>
        <n v="2334"/>
        <n v="2300"/>
        <n v="2316"/>
        <n v="2306"/>
        <n v="23533"/>
        <n v="20617"/>
        <n v="21192"/>
        <n v="22145"/>
        <n v="43429"/>
        <n v="71952"/>
        <n v="17962"/>
        <n v="17459"/>
        <n v="278907"/>
        <n v="16267"/>
        <n v="73503"/>
        <n v="17850"/>
        <n v="16278"/>
        <n v="18332"/>
        <n v="11561"/>
        <n v="124338"/>
        <n v="167213"/>
        <n v="130656"/>
        <n v="187182"/>
        <n v="136891"/>
        <n v="172382"/>
        <n v="216551"/>
        <n v="171210"/>
        <n v="186717"/>
        <n v="177895"/>
        <n v="1191538"/>
        <n v="812494"/>
        <n v="17798"/>
        <n v="16362"/>
        <n v="16081"/>
        <n v="17397"/>
        <n v="16882"/>
        <n v="16937"/>
        <n v="33986"/>
        <n v="33878"/>
        <n v="33000"/>
        <n v="187458"/>
        <n v="162078"/>
        <n v="174863"/>
        <n v="185976"/>
        <n v="158822"/>
        <n v="187699"/>
        <n v="16314"/>
        <n v="179963"/>
        <n v="16107"/>
        <n v="180497"/>
        <n v="220405"/>
        <n v="17795"/>
        <n v="166248"/>
        <n v="18587"/>
        <n v="184408"/>
        <n v="245677"/>
        <n v="15859"/>
        <n v="171537"/>
        <n v="209853"/>
        <n v="16992"/>
        <n v="178774"/>
        <n v="220813"/>
        <n v="171503"/>
        <n v="173123"/>
        <n v="160269"/>
        <n v="173450"/>
        <n v="178688"/>
        <n v="173088"/>
        <n v="739099"/>
        <n v="248621"/>
        <n v="240051"/>
        <n v="268708"/>
        <n v="254862"/>
        <n v="241537"/>
        <n v="160592"/>
        <n v="154200"/>
        <n v="776272"/>
        <n v="179732"/>
        <n v="155482"/>
        <n v="29617"/>
        <n v="160474"/>
        <n v="30790"/>
        <n v="158871"/>
        <n v="33736"/>
        <n v="788082"/>
        <n v="1127301"/>
        <n v="163687"/>
        <n v="157375"/>
        <n v="459526"/>
        <n v="170400"/>
        <n v="181479"/>
        <n v="1058006"/>
        <n v="1348604"/>
        <n v="183012"/>
        <n v="63657"/>
        <n v="718412"/>
        <n v="173622"/>
        <n v="60750"/>
        <n v="176293"/>
        <n v="1777"/>
        <n v="1694"/>
        <n v="752811"/>
        <n v="1574"/>
        <n v="1598"/>
        <n v="1552"/>
        <n v="1626"/>
        <n v="160114"/>
        <n v="15894"/>
        <n v="1882757"/>
        <n v="166558"/>
        <n v="16026"/>
        <n v="1692878"/>
        <n v="3488"/>
        <n v="165335"/>
        <n v="16173"/>
        <n v="1778513"/>
        <n v="4072"/>
        <n v="182513"/>
        <n v="16841"/>
        <n v="1769898"/>
        <n v="186475"/>
        <n v="15541"/>
        <n v="1700977"/>
        <n v="166696"/>
        <n v="16792"/>
        <n v="1655144"/>
        <n v="18552"/>
        <n v="22214"/>
        <n v="20462"/>
        <n v="18473"/>
        <n v="18482"/>
        <n v="13104"/>
        <n v="126495"/>
        <n v="22441"/>
        <n v="18944"/>
        <n v="15869"/>
        <n v="17166"/>
        <n v="14582"/>
        <n v="148644"/>
        <n v="18187"/>
        <n v="18156"/>
        <n v="21686"/>
        <n v="41407"/>
        <n v="21213"/>
        <n v="15952"/>
        <n v="17811"/>
        <n v="20918"/>
        <n v="45086"/>
        <n v="145346"/>
        <n v="22087"/>
        <n v="17402"/>
        <n v="18390"/>
        <n v="19871"/>
        <n v="37732"/>
        <n v="22276"/>
        <n v="328027"/>
        <n v="314421"/>
        <n v="360291"/>
        <n v="203513"/>
        <n v="84958"/>
        <n v="9483"/>
        <n v="9280"/>
        <n v="2620856"/>
        <n v="41654"/>
        <n v="858306"/>
        <n v="1375553"/>
        <n v="172485"/>
        <n v="176500"/>
        <n v="161269"/>
        <n v="188302"/>
        <n v="159925"/>
        <n v="173967"/>
        <n v="24087"/>
        <n v="23321"/>
        <n v="22049"/>
        <n v="23350"/>
        <n v="201888"/>
        <n v="42694"/>
        <n v="15730"/>
        <n v="18730"/>
        <n v="18752"/>
        <n v="18458"/>
        <n v="16257"/>
        <n v="16050"/>
        <n v="18427"/>
        <n v="16348"/>
        <n v="15759"/>
        <n v="17161"/>
        <n v="17306"/>
        <n v="399192"/>
        <n v="62197"/>
        <n v="187802"/>
        <n v="167420"/>
        <n v="184287"/>
        <n v="179394"/>
        <n v="169263"/>
        <n v="161337"/>
        <n v="6711"/>
        <n v="166"/>
        <n v="181"/>
        <n v="162"/>
        <n v="184"/>
        <n v="159"/>
        <n v="157"/>
        <n v="2036585"/>
        <n v="1823"/>
        <n v="1635"/>
        <n v="1762"/>
        <n v="1553"/>
        <n v="1796"/>
        <n v="1589"/>
        <n v="16827"/>
        <n v="16829"/>
        <n v="18530"/>
        <n v="18821"/>
        <n v="18635"/>
        <n v="16240"/>
        <n v="358928"/>
        <n v="196875"/>
        <n v="2381419"/>
        <n v="113525"/>
        <n v="119996"/>
        <n v="28137"/>
        <n v="27141"/>
        <n v="30353"/>
        <n v="25998"/>
        <n v="772785"/>
        <n v="16953"/>
        <n v="18120"/>
        <n v="18167"/>
        <n v="17574"/>
        <n v="18907"/>
        <n v="16167"/>
        <n v="769139"/>
        <n v="373116"/>
        <n v="745519"/>
        <n v="16446"/>
        <n v="18855"/>
        <n v="16150"/>
        <n v="16817"/>
        <n v="17533"/>
        <n v="18397"/>
        <n v="396894"/>
        <n v="822956"/>
        <n v="735215"/>
        <n v="834449"/>
        <n v="801635"/>
        <n v="845070"/>
        <n v="867738"/>
        <n v="17610"/>
        <n v="17145"/>
        <n v="18881"/>
        <n v="16667"/>
        <n v="16178"/>
        <n v="18368"/>
        <n v="26985"/>
        <n v="26903"/>
        <n v="25091"/>
        <n v="27105"/>
        <n v="1335526"/>
        <n v="140986"/>
        <n v="163129"/>
        <n v="187923"/>
        <n v="182530"/>
        <n v="175397"/>
        <n v="181806"/>
        <n v="1144"/>
        <n v="15957"/>
        <n v="16033"/>
        <n v="16188"/>
        <n v="17316"/>
        <n v="18341"/>
        <n v="18874"/>
        <n v="175879"/>
        <n v="176069"/>
        <n v="162802"/>
        <n v="177378"/>
        <n v="184098"/>
        <n v="170797"/>
        <n v="1549"/>
        <n v="1770"/>
        <n v="1782"/>
        <n v="1662"/>
        <n v="1669"/>
        <n v="1605"/>
        <n v="140285"/>
        <n v="17764"/>
        <n v="18564"/>
        <n v="17886"/>
        <n v="16389"/>
        <n v="16152"/>
        <n v="16775"/>
        <n v="14298"/>
        <n v="9541131"/>
        <n v="90472"/>
        <n v="8037756"/>
        <n v="863854"/>
        <n v="748769"/>
        <n v="83960"/>
        <n v="795215"/>
        <n v="791490"/>
        <n v="775083"/>
        <n v="820578"/>
        <n v="785466"/>
        <n v="783643"/>
        <n v="747818"/>
        <n v="721186"/>
        <n v="8675007"/>
        <n v="722613"/>
        <n v="758835"/>
        <n v="724515"/>
        <n v="748135"/>
        <n v="836668"/>
        <n v="756140"/>
        <n v="170710"/>
        <n v="163870"/>
        <n v="187044"/>
        <n v="155118"/>
        <n v="163698"/>
        <n v="163095"/>
        <n v="182"/>
        <n v="158"/>
        <n v="170"/>
        <n v="180"/>
        <n v="151"/>
        <n v="176"/>
        <n v="7904599"/>
        <n v="82596"/>
        <n v="765493"/>
        <n v="17230"/>
        <n v="15670"/>
        <n v="18327"/>
        <n v="18942"/>
        <n v="16637"/>
        <n v="17428"/>
        <n v="1383055"/>
        <n v="725229"/>
        <n v="1862"/>
        <n v="1859"/>
        <n v="1730"/>
        <n v="1647"/>
        <n v="1805"/>
        <n v="1736"/>
        <n v="787765"/>
        <n v="844753"/>
        <n v="1617696"/>
        <n v="5801197"/>
        <n v="729826"/>
        <n v="842216"/>
        <n v="188922"/>
        <n v="787131"/>
        <n v="163663"/>
        <n v="181789"/>
        <n v="173898"/>
        <n v="831754"/>
        <n v="164870"/>
        <n v="159907"/>
        <n v="3696605"/>
        <n v="3515342"/>
        <n v="3119732"/>
        <n v="3774487"/>
        <n v="119899"/>
        <n v="2648861"/>
        <n v="2527329"/>
        <n v="2423499"/>
        <n v="2666034"/>
        <n v="2790471"/>
        <n v="8250"/>
        <n v="7649"/>
        <n v="15520"/>
        <n v="18477"/>
        <n v="18065"/>
        <n v="18504"/>
        <n v="16209"/>
        <n v="17848"/>
        <n v="114850"/>
        <n v="129427"/>
        <n v="16822"/>
        <n v="17729"/>
        <n v="16279"/>
        <n v="17946"/>
        <n v="17087"/>
        <n v="17259"/>
        <n v="159546"/>
        <n v="187664"/>
        <n v="181083"/>
        <n v="180600"/>
        <n v="169108"/>
        <n v="182082"/>
        <n v="18905"/>
        <n v="17027"/>
        <n v="15646"/>
        <n v="18211"/>
        <n v="16252"/>
        <n v="15949"/>
        <n v="15830"/>
        <n v="18923"/>
        <n v="18437"/>
        <n v="17893"/>
        <n v="207318"/>
        <n v="241973"/>
        <n v="260916"/>
        <n v="635168"/>
        <n v="624743"/>
        <n v="43376"/>
        <n v="17517"/>
        <n v="17724"/>
        <n v="17195"/>
        <n v="17777"/>
        <n v="15523"/>
        <n v="15596"/>
        <n v="16315"/>
        <n v="16746"/>
        <n v="17712"/>
        <n v="15825"/>
        <n v="16980"/>
        <n v="42011"/>
        <n v="42196"/>
        <n v="46198"/>
        <n v="15745"/>
        <n v="17405"/>
        <n v="17624"/>
        <n v="18191"/>
        <n v="16725"/>
        <n v="174"/>
        <n v="152"/>
        <n v="155"/>
        <n v="154"/>
        <n v="21278"/>
        <n v="22471"/>
        <n v="24505"/>
        <n v="23542"/>
        <n v="2098"/>
        <n v="2238"/>
        <n v="2391"/>
        <n v="2007"/>
        <n v="21143"/>
        <n v="21706"/>
        <n v="19644"/>
        <n v="19348"/>
        <n v="22876"/>
        <n v="3774757"/>
        <n v="28647"/>
        <n v="18554"/>
        <n v="2111595"/>
        <n v="29239"/>
        <n v="16328"/>
        <n v="1749513"/>
        <n v="17920"/>
        <n v="2072545"/>
        <n v="435018"/>
        <n v="17970"/>
        <n v="2040841"/>
        <n v="29457"/>
        <n v="18917"/>
        <n v="780393"/>
        <n v="1802288"/>
        <n v="28259"/>
        <n v="17321"/>
        <n v="2086077"/>
        <n v="16427"/>
        <n v="17366"/>
        <n v="18218"/>
        <n v="18032"/>
        <n v="16837"/>
        <n v="18759"/>
        <n v="127776"/>
        <n v="1201693"/>
        <n v="1203391"/>
        <n v="78820"/>
        <n v="167661"/>
        <n v="178998"/>
        <n v="177878"/>
        <n v="182099"/>
        <n v="157926"/>
        <n v="550544"/>
        <n v="799971"/>
        <n v="18847"/>
        <n v="16870"/>
        <n v="16648"/>
        <n v="18113"/>
        <n v="16123"/>
        <n v="16069"/>
        <n v="21036"/>
        <n v="24595"/>
        <n v="24047"/>
        <n v="29919"/>
        <n v="30763"/>
        <n v="29016"/>
        <n v="28011"/>
        <n v="30772"/>
        <n v="21126"/>
        <n v="21953"/>
        <n v="18572"/>
        <n v="21396"/>
        <n v="20876"/>
        <n v="169332"/>
        <n v="156720"/>
        <n v="185028"/>
        <n v="183426"/>
        <n v="185321"/>
        <n v="45067"/>
        <n v="44948"/>
        <n v="46885"/>
        <n v="18892"/>
        <n v="17235"/>
        <n v="18935"/>
        <n v="15980"/>
        <n v="17307"/>
        <n v="15678"/>
        <n v="802031"/>
        <n v="8027452"/>
        <n v="42083"/>
        <n v="45069"/>
        <n v="754079"/>
        <n v="751543"/>
        <n v="864013"/>
        <n v="743696"/>
        <n v="7997334"/>
        <n v="797989"/>
        <n v="76993164"/>
        <n v="825175"/>
        <n v="3086384400"/>
        <n v="1132181544"/>
        <n v="1120498620"/>
        <n v="743300280"/>
        <n v="624505392"/>
        <n v="821846"/>
        <n v="792996"/>
        <n v="740209"/>
        <n v="761847"/>
        <n v="840473"/>
        <n v="1690"/>
        <n v="1835"/>
        <n v="1685"/>
        <n v="1655"/>
        <n v="13"/>
        <n v="11"/>
        <n v="12"/>
        <n v="41141"/>
        <n v="72079"/>
        <n v="4311"/>
        <n v="14394"/>
        <n v="74361"/>
        <n v="7227"/>
        <n v="1841"/>
        <n v="1722"/>
        <n v="1840"/>
        <n v="1676"/>
        <n v="1740"/>
        <n v="1848"/>
        <n v="75098"/>
        <n v="79640"/>
        <n v="2279"/>
        <n v="2474"/>
        <n v="2198"/>
        <n v="2436"/>
        <n v="2219"/>
        <n v="42045"/>
        <n v="80274"/>
        <n v="2926"/>
        <n v="3184"/>
        <n v="3028"/>
        <n v="7534"/>
        <n v="5062"/>
        <n v="4985"/>
        <n v="35724"/>
        <n v="789"/>
        <n v="8372"/>
        <n v="9643"/>
        <n v="80710"/>
        <n v="4271"/>
        <n v="74932"/>
        <n v="85957"/>
        <n v="86068"/>
        <n v="435"/>
        <n v="730"/>
        <n v="401"/>
        <n v="396"/>
        <n v="1808"/>
        <n v="1813"/>
        <n v="1677"/>
        <n v="1769"/>
        <n v="1837"/>
        <n v="1614"/>
        <n v="8644"/>
        <n v="838"/>
        <n v="71413"/>
        <n v="1788"/>
        <n v="1547"/>
        <n v="1793"/>
        <n v="1731"/>
        <n v="1824"/>
        <n v="1652"/>
        <n v="7798"/>
        <n v="1567"/>
        <n v="1659"/>
        <n v="1772"/>
        <n v="1768"/>
        <n v="1871"/>
        <n v="1650"/>
        <n v="81186"/>
        <n v="74258"/>
        <n v="842"/>
        <n v="40582"/>
        <n v="83833"/>
        <n v="42583"/>
        <n v="18415"/>
        <n v="1832"/>
        <n v="1846"/>
        <n v="1571"/>
        <n v="1674"/>
        <n v="1836"/>
        <n v="1637"/>
        <n v="4019"/>
        <n v="4000"/>
        <n v="4059"/>
        <n v="3454"/>
        <n v="3608"/>
        <n v="3724"/>
        <n v="1882"/>
        <n v="1665"/>
        <n v="1692"/>
        <n v="1704"/>
        <n v="8058"/>
        <n v="13764"/>
        <n v="725"/>
        <n v="1864"/>
        <n v="1748"/>
        <n v="1602"/>
        <n v="1877"/>
        <n v="1780"/>
        <n v="1570"/>
        <n v="37804"/>
        <n v="36505"/>
        <n v="35168"/>
        <n v="33142"/>
        <n v="7295"/>
        <n v="7761"/>
        <n v="73133"/>
        <n v="81154"/>
        <n v="2449"/>
        <n v="12962"/>
        <n v="71682"/>
        <n v="8464"/>
        <n v="72285"/>
        <n v="7181"/>
        <n v="79537"/>
        <n v="1715"/>
        <n v="1627"/>
        <n v="1833"/>
        <n v="1766"/>
        <n v="1822"/>
        <n v="3930"/>
        <n v="3656"/>
        <n v="77278"/>
        <n v="36458"/>
        <n v="84792"/>
        <n v="7958"/>
        <n v="801"/>
        <n v="1701"/>
        <n v="1596"/>
        <n v="1861"/>
        <n v="1794"/>
        <n v="7530"/>
        <n v="86314"/>
        <n v="73902"/>
        <n v="8380"/>
        <n v="81059"/>
        <n v="83444"/>
        <n v="77484"/>
        <n v="75970"/>
        <n v="80219"/>
        <n v="74480"/>
        <n v="83555"/>
        <n v="80559"/>
        <n v="84831"/>
        <n v="83761"/>
        <n v="19407"/>
        <n v="854"/>
        <n v="26649"/>
        <n v="823"/>
        <n v="763"/>
        <n v="423"/>
        <n v="36394"/>
        <n v="1705"/>
        <n v="1873"/>
        <n v="1620"/>
        <n v="1580"/>
        <n v="1559"/>
        <n v="1744"/>
        <n v="1775"/>
        <n v="1646"/>
        <n v="1608"/>
        <n v="1874"/>
        <n v="75772"/>
        <n v="164"/>
        <n v="38859"/>
        <n v="78205"/>
        <n v="748"/>
        <n v="76192"/>
        <n v="5887"/>
        <n v="79323"/>
        <n v="1853"/>
        <n v="1804"/>
        <n v="1654"/>
        <n v="1684"/>
        <n v="38875"/>
        <n v="81764"/>
        <n v="811"/>
        <n v="84134"/>
        <n v="84150"/>
        <n v="39394"/>
        <n v="5226"/>
        <n v="4572"/>
        <n v="4473"/>
        <n v="4767"/>
        <n v="1843"/>
        <n v="1741"/>
        <n v="1878"/>
        <n v="1621"/>
        <n v="8660"/>
        <n v="8037"/>
        <n v="844"/>
        <n v="8389"/>
        <n v="8099"/>
        <n v="5217"/>
        <n v="36469"/>
        <n v="42060"/>
        <n v="7226"/>
        <n v="2693"/>
        <n v="2659"/>
        <n v="738"/>
        <n v="2538"/>
        <n v="2531"/>
        <n v="2950"/>
        <n v="2878"/>
        <n v="1875"/>
        <n v="1760"/>
        <n v="1858"/>
        <n v="1834"/>
        <n v="1745"/>
        <n v="27168"/>
        <n v="29408"/>
        <n v="26389"/>
        <n v="2386"/>
        <n v="2182"/>
        <n v="2177"/>
        <n v="2277"/>
        <n v="2065"/>
        <n v="5605"/>
        <n v="1830"/>
        <n v="1743"/>
        <n v="1612"/>
        <n v="86425"/>
        <n v="2624"/>
        <n v="80551"/>
        <n v="79180"/>
        <n v="413"/>
        <n v="460"/>
        <n v="448"/>
        <n v="7836"/>
        <n v="358"/>
        <n v="383"/>
        <n v="381"/>
        <n v="418"/>
        <n v="14212"/>
        <n v="754634"/>
        <n v="28292"/>
        <n v="3783"/>
        <n v="3303"/>
        <n v="3556"/>
        <n v="3726"/>
        <n v="85577"/>
        <n v="81724"/>
        <n v="82145"/>
        <n v="79608"/>
        <n v="3519"/>
        <n v="3247"/>
        <n v="2201"/>
        <n v="2318"/>
        <n v="2512"/>
        <n v="2496"/>
        <n v="2518"/>
        <n v="27175"/>
        <n v="75891"/>
        <n v="25"/>
        <n v="24"/>
        <n v="9512"/>
        <n v="10243"/>
        <n v="541"/>
        <n v="1386"/>
        <n v="75875"/>
        <n v="80734"/>
        <n v="601"/>
        <n v="596"/>
        <n v="623"/>
        <n v="1761"/>
        <n v="1623"/>
        <n v="1670"/>
        <n v="1818"/>
        <n v="1599"/>
        <n v="3916"/>
        <n v="3669"/>
        <n v="3429"/>
        <n v="5582"/>
        <n v="2354"/>
        <n v="2215"/>
        <n v="2194"/>
        <n v="2339"/>
        <n v="2281"/>
        <n v="2817"/>
        <n v="2949"/>
        <n v="87154"/>
        <n v="338"/>
        <n v="332"/>
        <n v="320"/>
        <n v="7745"/>
        <n v="831"/>
        <n v="3979"/>
        <n v="3417"/>
        <n v="208"/>
        <n v="230"/>
        <n v="219"/>
        <n v="2202"/>
        <n v="2426"/>
        <n v="2071"/>
        <n v="2207"/>
        <n v="2377"/>
        <n v="12360"/>
        <n v="6892"/>
        <n v="7540"/>
        <n v="7919"/>
        <n v="7492"/>
        <n v="18639"/>
        <n v="73323"/>
        <n v="6358"/>
        <n v="43340"/>
        <n v="1632"/>
        <n v="1609"/>
        <n v="1870"/>
        <n v="3094"/>
        <n v="3298"/>
        <n v="2956"/>
        <n v="2589"/>
        <n v="2559"/>
        <n v="2736"/>
        <n v="1820"/>
        <n v="1557"/>
        <n v="1781"/>
        <n v="1619"/>
        <n v="1733"/>
        <n v="7711"/>
        <n v="857"/>
        <n v="3905"/>
        <n v="4194"/>
        <n v="3981"/>
        <n v="5899"/>
        <n v="5836"/>
        <n v="86377"/>
        <n v="7659"/>
        <n v="3730"/>
        <n v="3200"/>
        <n v="3605"/>
        <n v="3258"/>
        <n v="3704"/>
        <n v="3220"/>
        <n v="3787"/>
        <n v="3415"/>
        <n v="169"/>
        <n v="171"/>
        <n v="178"/>
        <n v="161"/>
        <n v="642"/>
        <n v="28332"/>
        <n v="167"/>
        <n v="177"/>
        <n v="168"/>
        <n v="84610"/>
        <n v="6229"/>
        <n v="1802"/>
        <n v="1562"/>
        <n v="1724"/>
        <n v="1838"/>
        <n v="1764"/>
        <n v="3960"/>
        <n v="8565"/>
        <n v="1752"/>
        <n v="1816"/>
        <n v="1575"/>
        <n v="6151"/>
        <n v="17617"/>
        <n v="17788"/>
        <n v="17543"/>
        <n v="15590"/>
        <n v="16706"/>
        <n v="17698"/>
        <n v="739"/>
        <n v="1883"/>
        <n v="1819"/>
        <n v="1814"/>
        <n v="8681"/>
        <n v="78261"/>
        <n v="86409"/>
        <n v="7214"/>
        <n v="6080"/>
        <n v="5432"/>
        <n v="45"/>
        <n v="5886"/>
        <n v="85886"/>
        <n v="74250"/>
        <n v="77191"/>
        <n v="7335"/>
        <n v="7161"/>
        <n v="851"/>
        <n v="36275"/>
        <n v="2433"/>
        <n v="253888"/>
        <n v="1682"/>
        <n v="4421"/>
        <n v="4233"/>
        <n v="394"/>
        <n v="380"/>
        <n v="378"/>
        <n v="686"/>
        <n v="83674"/>
        <n v="4227"/>
        <n v="7717"/>
        <n v="78895"/>
        <n v="1613"/>
        <n v="1851"/>
        <n v="1579"/>
        <n v="1812"/>
        <n v="8319"/>
        <n v="3516"/>
        <n v="3367"/>
        <n v="3828"/>
        <n v="7201"/>
        <n v="7725"/>
        <n v="41728"/>
        <n v="769"/>
        <n v="156"/>
        <n v="3950"/>
        <n v="3973"/>
        <n v="3997"/>
        <n v="4218"/>
        <n v="8397"/>
        <n v="71968"/>
        <n v="77658"/>
        <n v="7186"/>
        <n v="8510"/>
        <n v="27838"/>
        <n v="82779"/>
        <n v="35784"/>
        <n v="6557"/>
        <n v="11847"/>
        <n v="4753"/>
        <n v="12429"/>
        <n v="1367"/>
        <n v="1757"/>
        <n v="1734"/>
        <n v="1801"/>
        <n v="1641"/>
        <n v="7615"/>
        <n v="7965"/>
        <n v="8478"/>
        <n v="8279"/>
        <n v="2868"/>
        <n v="3013"/>
        <n v="226"/>
        <n v="199"/>
        <n v="232"/>
        <n v="227"/>
        <n v="212"/>
        <n v="8593"/>
        <n v="2900"/>
        <n v="2739"/>
        <n v="2647"/>
        <n v="2767"/>
        <n v="7350"/>
        <n v="83563"/>
        <n v="761"/>
        <n v="7886"/>
        <n v="8368"/>
        <n v="80258"/>
        <n v="73085"/>
        <n v="78063"/>
        <n v="7567"/>
        <n v="8431"/>
        <n v="7265"/>
        <n v="76168"/>
        <n v="79989"/>
        <n v="7750"/>
        <n v="7479"/>
        <n v="40087"/>
        <n v="76026"/>
        <n v="72174"/>
        <n v="83722"/>
        <n v="8042"/>
        <n v="7268"/>
        <n v="7952"/>
        <n v="82271"/>
        <n v="10714814"/>
        <n v="77460"/>
        <n v="1593"/>
        <n v="1389"/>
        <n v="830"/>
        <n v="779"/>
        <n v="65"/>
        <n v="144237"/>
        <n v="165177"/>
        <n v="148136"/>
        <n v="161214"/>
        <n v="155888"/>
        <n v="8588"/>
        <n v="79545"/>
        <n v="815"/>
        <n v="8054"/>
        <n v="8221"/>
        <n v="869"/>
        <n v="77286"/>
        <n v="8241"/>
        <n v="8488"/>
        <n v="8570"/>
        <n v="84213"/>
        <n v="75606"/>
        <n v="8194"/>
        <n v="82802"/>
        <n v="7661"/>
        <n v="78752"/>
        <n v="82208"/>
        <n v="8622"/>
        <n v="75233"/>
        <n v="84483"/>
        <n v="83769"/>
        <n v="86456"/>
        <n v="72649"/>
        <n v="80861"/>
        <n v="72102"/>
        <n v="7172"/>
        <n v="79283"/>
        <n v="82366"/>
        <n v="74773"/>
        <n v="7877"/>
        <n v="73458"/>
        <n v="81431"/>
        <n v="7588"/>
        <n v="8113"/>
        <n v="72618"/>
        <n v="7962"/>
        <n v="8584"/>
        <n v="7318"/>
        <n v="80940"/>
        <n v="84966"/>
        <n v="7716"/>
        <n v="74631"/>
        <n v="8631"/>
        <n v="81606"/>
        <n v="8171"/>
        <n v="8172"/>
        <n v="802"/>
        <n v="78134"/>
        <n v="840"/>
        <n v="38110"/>
        <n v="71341"/>
        <n v="759"/>
        <n v="80845"/>
        <n v="84023"/>
        <n v="714"/>
        <n v="81289"/>
        <n v="84839"/>
        <n v="861"/>
        <n v="81677"/>
        <n v="8428"/>
        <n v="729"/>
        <n v="8034"/>
        <n v="8445"/>
        <n v="741"/>
        <n v="87170"/>
        <n v="8689"/>
        <n v="839"/>
        <n v="74425"/>
        <n v="82422"/>
        <n v="7606"/>
        <n v="737"/>
        <n v="8403"/>
        <n v="80409"/>
        <n v="68"/>
        <n v="800"/>
        <n v="74187"/>
        <n v="28451"/>
        <n v="79656"/>
        <n v="81518"/>
        <n v="81859"/>
        <n v="7368"/>
        <n v="7236"/>
        <n v="1236"/>
        <n v="4566"/>
        <n v="4268"/>
        <n v="11229"/>
        <n v="8367"/>
        <n v="7878"/>
        <n v="8129"/>
        <n v="1787"/>
        <n v="4265"/>
        <n v="77857"/>
        <n v="45274"/>
        <n v="16932"/>
        <n v="17733"/>
        <n v="18633"/>
        <n v="18687"/>
        <n v="17226"/>
        <n v="17833"/>
        <n v="1618616"/>
        <n v="1709592"/>
        <n v="1854327"/>
        <n v="1566236"/>
        <n v="1885686"/>
        <n v="1689260"/>
        <n v="28300"/>
        <n v="7650"/>
        <n v="84308"/>
        <n v="750"/>
        <n v="7372"/>
        <n v="73664"/>
        <n v="7939"/>
        <n v="72332"/>
        <n v="7394"/>
        <n v="7437"/>
        <n v="799"/>
        <n v="8179"/>
        <n v="85172"/>
        <n v="74472"/>
        <n v="7882"/>
        <n v="77341"/>
        <n v="83207"/>
        <n v="778"/>
        <n v="8486"/>
        <n v="8045"/>
        <n v="76699"/>
        <n v="14281"/>
        <n v="74559"/>
        <n v="7465"/>
        <n v="7801"/>
        <n v="7185"/>
        <n v="808"/>
        <n v="81550"/>
        <n v="7232"/>
        <n v="85275"/>
        <n v="82913"/>
        <n v="76533"/>
        <n v="7949"/>
        <n v="85680"/>
        <n v="8374"/>
        <n v="8710"/>
        <n v="8489"/>
        <n v="8217"/>
        <n v="7434"/>
        <n v="865"/>
        <n v="73608"/>
        <n v="8068"/>
        <n v="850"/>
        <n v="7705"/>
        <n v="790"/>
        <n v="7664"/>
        <n v="77"/>
        <n v="8095"/>
        <n v="1098"/>
        <n v="7463"/>
        <n v="7895"/>
        <n v="7593"/>
        <n v="4273"/>
        <n v="8233"/>
        <n v="77532"/>
        <n v="8114"/>
        <n v="14424"/>
        <n v="731"/>
        <n v="25339"/>
        <n v="25799"/>
        <n v="41470"/>
        <n v="84530"/>
        <n v="7657"/>
        <n v="85093"/>
        <n v="73680"/>
        <n v="12703"/>
        <n v="2668"/>
        <n v="3065"/>
        <n v="3089"/>
        <n v="2604"/>
        <n v="7617"/>
        <n v="1230"/>
        <n v="1811"/>
        <n v="1810"/>
        <n v="7599"/>
        <n v="26"/>
        <n v="23"/>
        <n v="46"/>
        <n v="43"/>
        <n v="51"/>
        <n v="8061"/>
        <n v="85101"/>
        <n v="7319"/>
        <n v="74282"/>
        <n v="795"/>
        <n v="751"/>
        <n v="817"/>
        <n v="784"/>
        <n v="8707"/>
        <n v="7932"/>
        <n v="82398"/>
        <n v="7215"/>
        <n v="809"/>
        <n v="733"/>
        <n v="864"/>
        <n v="8199"/>
        <n v="8056"/>
        <n v="767"/>
        <n v="8676"/>
        <n v="868"/>
        <n v="77437"/>
        <n v="78388"/>
        <n v="81582"/>
        <n v="7699"/>
        <n v="862"/>
        <n v="766"/>
        <n v="77595"/>
        <n v="746"/>
        <n v="8385"/>
        <n v="2379"/>
        <n v="2475"/>
        <n v="2423"/>
        <n v="2439"/>
        <n v="72673"/>
        <n v="76977"/>
        <n v="87178"/>
        <n v="788"/>
        <n v="72839"/>
        <n v="7454"/>
        <n v="81201"/>
        <n v="858623"/>
        <n v="4160"/>
        <n v="3762"/>
        <n v="3944"/>
        <n v="10832"/>
        <n v="82160"/>
        <n v="72602"/>
        <n v="85386"/>
        <n v="8636"/>
        <n v="3967"/>
        <n v="74639"/>
        <n v="7572"/>
        <n v="173984"/>
        <n v="186338"/>
        <n v="177292"/>
        <n v="176379"/>
        <n v="169625"/>
        <n v="181755"/>
        <n v="7708"/>
        <n v="75812"/>
        <n v="451544"/>
        <n v="84998"/>
        <n v="762"/>
        <n v="8990"/>
        <n v="7333"/>
        <n v="7421"/>
        <n v="4095493"/>
        <n v="7403"/>
        <n v="8691"/>
        <n v="8021"/>
        <n v="84641"/>
        <n v="8672"/>
        <n v="144300"/>
        <n v="80100"/>
        <n v="79172"/>
        <n v="944"/>
        <n v="74575"/>
        <n v="7513"/>
        <n v="7904"/>
        <n v="7174"/>
        <n v="74393"/>
        <n v="897812"/>
        <n v="541395"/>
        <n v="587592"/>
        <n v="742983"/>
        <n v="1070201"/>
        <n v="1019574"/>
        <n v="130098949"/>
        <n v="8688"/>
        <n v="5640"/>
        <n v="5433"/>
        <n v="4976"/>
        <n v="722"/>
        <n v="444482"/>
        <n v="4041"/>
        <n v="5905504"/>
        <n v="75732"/>
        <n v="70707"/>
        <n v="79981"/>
        <n v="16630"/>
        <n v="31228"/>
        <n v="293553"/>
        <n v="8007"/>
        <n v="76359"/>
        <n v="77064"/>
        <n v="79347"/>
        <n v="7277"/>
        <n v="79862"/>
        <n v="742"/>
        <n v="7786"/>
        <n v="324997"/>
        <n v="75725"/>
        <n v="17326"/>
        <n v="75415"/>
        <n v="2831951"/>
        <n v="841582"/>
        <n v="739495"/>
        <n v="4339585"/>
        <n v="4679357"/>
        <n v="4305779"/>
        <n v="8363"/>
        <n v="73236"/>
        <n v="84277"/>
        <n v="7523"/>
        <n v="3952"/>
        <n v="76097"/>
        <n v="78839"/>
        <n v="72855"/>
        <n v="7253"/>
        <n v="74987"/>
        <n v="835875"/>
        <n v="810592"/>
        <n v="1192347"/>
        <n v="83809"/>
        <n v="85458"/>
        <n v="8014"/>
        <n v="1589638"/>
        <n v="83785"/>
        <n v="33891"/>
        <n v="16015"/>
        <n v="33346267"/>
        <n v="758280"/>
        <n v="76890"/>
        <n v="1618489"/>
        <n v="851886"/>
        <n v="12367096"/>
        <n v="86607"/>
        <n v="74242"/>
        <n v="216831"/>
        <n v="60884"/>
        <n v="69691"/>
        <n v="16097"/>
        <n v="29237"/>
        <n v="102797"/>
        <n v="16578"/>
        <n v="16923"/>
        <n v="533869996"/>
        <n v="44712"/>
        <n v="14791"/>
        <n v="33523"/>
        <n v="57536"/>
        <n v="29766"/>
        <n v="98906"/>
        <n v="52069"/>
        <n v="138812"/>
        <n v="4881972"/>
        <n v="33644"/>
        <n v="13384699"/>
        <n v="224773"/>
        <n v="581895"/>
        <n v="429192"/>
        <n v="29037"/>
        <n v="14472"/>
        <n v="36675"/>
        <n v="122945"/>
        <n v="106675"/>
        <n v="26124"/>
        <n v="75035"/>
        <n v="72300"/>
        <n v="81122"/>
        <n v="410189"/>
        <n v="72094"/>
        <n v="1806"/>
        <n v="1783"/>
        <n v="1869"/>
        <n v="1649"/>
        <n v="98566"/>
        <n v="279020"/>
        <n v="271547"/>
        <n v="301467"/>
        <n v="55436663"/>
        <n v="1036813"/>
        <n v="241013"/>
        <n v="199138"/>
        <n v="227407"/>
        <n v="201736"/>
        <n v="213977"/>
        <n v="8641717"/>
        <n v="8566"/>
        <n v="84903"/>
        <n v="71381"/>
        <n v="307053"/>
        <n v="147804"/>
        <n v="149024"/>
        <n v="3486739"/>
        <n v="3163153"/>
        <n v="3423676"/>
        <n v="3392317"/>
        <n v="3771040"/>
        <n v="3748296"/>
        <n v="16293"/>
        <n v="18714"/>
        <n v="18163"/>
        <n v="17898"/>
        <n v="18743"/>
        <n v="18628"/>
        <n v="101"/>
        <n v="103652"/>
        <n v="38808"/>
        <n v="38369"/>
        <n v="73149054"/>
        <n v="87098"/>
        <n v="15890"/>
        <n v="17900"/>
        <n v="18699"/>
        <n v="16930"/>
        <n v="16255"/>
        <n v="17967"/>
        <n v="900784"/>
        <n v="15665"/>
        <n v="15756"/>
        <n v="17213"/>
        <n v="18616"/>
        <n v="17182"/>
        <n v="16104"/>
        <n v="23282"/>
        <n v="24052"/>
        <n v="22141"/>
        <n v="25661"/>
        <n v="86813"/>
        <n v="771"/>
        <n v="47684"/>
        <n v="34306"/>
        <n v="205632"/>
        <n v="52126"/>
        <n v="14621"/>
        <n v="33216"/>
        <n v="33764"/>
        <n v="121210"/>
        <n v="31535"/>
        <n v="30898"/>
        <n v="34078"/>
        <n v="296977"/>
        <n v="33580"/>
        <n v="30813"/>
        <n v="31101"/>
        <n v="184954"/>
        <n v="46452"/>
        <n v="32160"/>
        <n v="44816"/>
        <n v="83817"/>
        <n v="14493"/>
        <n v="197357"/>
        <n v="67890"/>
        <n v="117710"/>
        <n v="16422"/>
        <n v="33498"/>
        <n v="28850"/>
        <n v="66603"/>
        <n v="17407"/>
        <n v="14661"/>
        <n v="62976"/>
        <n v="43080"/>
        <n v="377746"/>
        <n v="114628"/>
        <n v="49429"/>
        <n v="49976"/>
        <n v="149056"/>
        <n v="116036"/>
        <n v="46571"/>
        <n v="45572"/>
        <n v="121806"/>
        <n v="168411"/>
        <n v="173943"/>
        <n v="128984"/>
        <n v="150514"/>
        <n v="148739"/>
        <n v="167650"/>
        <n v="164131"/>
        <n v="16687"/>
        <n v="67529"/>
        <n v="32816"/>
        <n v="67085"/>
        <n v="78316"/>
        <n v="57771"/>
        <n v="8310"/>
        <n v="115034"/>
        <n v="61074"/>
        <n v="93723"/>
        <n v="50618"/>
        <n v="8238284"/>
        <n v="303121"/>
        <n v="44859"/>
        <n v="47998"/>
        <n v="170868"/>
        <n v="6480361"/>
        <n v="501810"/>
        <n v="29094"/>
        <n v="200191"/>
        <n v="69083"/>
        <n v="34294"/>
        <n v="51517"/>
        <n v="62057"/>
        <n v="152559"/>
        <n v="43718"/>
        <n v="4240"/>
        <n v="50490"/>
        <n v="57752"/>
        <n v="82739"/>
        <n v="45767"/>
        <n v="50604"/>
        <n v="17310"/>
        <n v="47403"/>
        <n v="34107"/>
        <n v="127640"/>
        <n v="31738"/>
        <n v="49924"/>
        <n v="32464"/>
        <n v="319829"/>
        <n v="156522"/>
        <n v="3993"/>
        <n v="7388"/>
        <n v="69602"/>
        <n v="68924"/>
        <n v="8102"/>
        <n v="31849"/>
        <n v="91897"/>
        <n v="15371"/>
        <n v="64181"/>
        <n v="93704"/>
        <n v="58233"/>
        <n v="150498"/>
        <n v="145664"/>
        <n v="119029"/>
        <n v="28593"/>
        <n v="29056"/>
        <n v="14423"/>
        <n v="67510"/>
        <n v="14721"/>
        <n v="390831"/>
        <n v="17082"/>
        <n v="790777"/>
        <n v="57517"/>
        <n v="49577"/>
        <n v="82747"/>
        <n v="76525"/>
        <n v="78578"/>
        <n v="15059"/>
        <n v="16245"/>
        <n v="22673"/>
        <n v="46462"/>
        <n v="25191"/>
        <n v="7489"/>
        <n v="21004"/>
        <n v="30749"/>
        <n v="32192"/>
        <n v="34468"/>
        <n v="4133"/>
        <n v="348522"/>
        <n v="82493"/>
        <n v="296020"/>
        <n v="68867"/>
        <n v="68683"/>
        <n v="83460"/>
        <n v="77349"/>
        <n v="156792"/>
        <n v="306133"/>
        <n v="28673"/>
        <n v="177764"/>
        <n v="315137"/>
        <n v="339771"/>
        <n v="34170"/>
        <n v="32918"/>
        <n v="133029"/>
        <n v="17140"/>
        <n v="161230"/>
        <n v="29135"/>
        <n v="32899"/>
        <n v="62450"/>
        <n v="8266"/>
        <n v="28812"/>
        <n v="29164"/>
        <n v="63154"/>
        <n v="17302"/>
        <n v="20329397"/>
        <n v="34627"/>
        <n v="67751"/>
        <n v="30657"/>
        <n v="1307980"/>
        <n v="47598"/>
        <n v="44507"/>
        <n v="63205"/>
        <n v="14786"/>
        <n v="314313"/>
        <n v="59502"/>
        <n v="508658"/>
        <n v="8006"/>
        <n v="7619"/>
        <n v="14487"/>
        <n v="16560"/>
        <n v="16008"/>
        <n v="31872"/>
        <n v="15333"/>
        <n v="16641"/>
        <n v="15839"/>
        <n v="3792"/>
        <n v="46614"/>
        <n v="15672"/>
        <n v="17155"/>
        <n v="122821"/>
        <n v="31510"/>
        <n v="50242"/>
        <n v="43109"/>
        <n v="226509"/>
        <n v="63965"/>
        <n v="15905"/>
        <n v="7767"/>
        <n v="290281"/>
        <n v="16738"/>
        <n v="29424"/>
        <n v="74972"/>
        <n v="49553"/>
        <n v="28882"/>
        <n v="14995"/>
        <n v="16425"/>
        <n v="31681"/>
        <n v="58994"/>
        <n v="124064"/>
        <n v="123417"/>
        <n v="127627"/>
        <n v="30857"/>
        <n v="101941"/>
        <n v="130924"/>
        <n v="58075"/>
        <n v="63946"/>
        <n v="32924"/>
        <n v="16888"/>
        <n v="58614"/>
        <n v="242954"/>
        <n v="191213"/>
        <n v="515261"/>
        <n v="377176"/>
        <n v="66438"/>
        <n v="58741"/>
        <n v="66153"/>
        <n v="75257"/>
        <n v="85315"/>
        <n v="65601"/>
        <n v="97813"/>
        <n v="448161"/>
        <n v="80456"/>
        <n v="223148"/>
        <n v="390035"/>
        <n v="65081"/>
        <n v="191821"/>
        <n v="119346"/>
        <n v="84261"/>
        <n v="275349"/>
        <n v="129326"/>
        <n v="17093"/>
        <n v="15939"/>
        <n v="230789"/>
        <n v="322905"/>
        <n v="23375"/>
        <n v="1630853"/>
        <n v="30160"/>
        <n v="42852"/>
        <n v="32315"/>
        <n v="58170"/>
        <n v="194370"/>
        <n v="115225"/>
        <n v="339486"/>
        <n v="61315"/>
        <n v="62843"/>
        <n v="147296"/>
        <n v="59920"/>
        <n v="28986"/>
        <n v="31526"/>
        <n v="174324"/>
        <n v="28898"/>
        <n v="67973"/>
        <n v="1378997"/>
        <n v="57885"/>
        <n v="33168"/>
        <n v="100599"/>
        <n v="62082"/>
        <n v="60605"/>
        <n v="61594"/>
        <n v="31669"/>
        <n v="103348"/>
        <n v="85829"/>
        <n v="48878"/>
        <n v="3542414"/>
        <n v="90394"/>
        <n v="52140"/>
        <n v="14510"/>
        <n v="45677"/>
        <n v="62983"/>
        <n v="60700"/>
        <n v="101836"/>
        <n v="69660"/>
        <n v="67053"/>
        <n v="66502"/>
        <n v="31833"/>
        <n v="81986"/>
        <n v="17403"/>
        <n v="3746223"/>
        <n v="345732"/>
        <n v="295703"/>
        <n v="291803"/>
        <n v="339676"/>
        <n v="203663"/>
        <n v="245997"/>
        <n v="48882"/>
        <n v="784991"/>
        <n v="536954"/>
        <n v="297827"/>
        <n v="341800"/>
        <n v="290218"/>
        <n v="16126"/>
        <n v="44108"/>
        <n v="479009"/>
        <n v="1313648"/>
        <n v="14498"/>
        <n v="218115"/>
        <n v="378003"/>
        <n v="39671"/>
        <n v="30927"/>
        <n v="15208"/>
        <n v="76652"/>
        <n v="17131"/>
        <n v="45939"/>
        <n v="17270"/>
        <n v="7733"/>
        <n v="16558"/>
        <n v="23453"/>
        <n v="65227"/>
        <n v="89262"/>
        <n v="32284"/>
        <n v="30737"/>
        <n v="16971"/>
        <n v="15100"/>
        <n v="46005"/>
        <n v="15855"/>
        <n v="15955"/>
        <n v="15162"/>
        <n v="44231"/>
        <n v="14642"/>
        <n v="16825"/>
        <n v="515982"/>
        <n v="325866"/>
        <n v="301172"/>
        <n v="86542"/>
        <n v="94208"/>
        <n v="148057"/>
        <n v="189767"/>
        <n v="343259"/>
        <n v="192715"/>
        <n v="15685"/>
        <n v="67827"/>
        <n v="64435"/>
        <n v="43537"/>
        <n v="90470"/>
        <n v="90860"/>
        <n v="59387"/>
        <n v="93476"/>
        <n v="30879"/>
        <n v="30743"/>
        <n v="43508"/>
        <n v="43014"/>
        <n v="64764"/>
        <n v="34148"/>
        <n v="49800"/>
        <n v="16004"/>
        <n v="66952"/>
        <n v="34500"/>
        <n v="7968"/>
        <n v="129859"/>
        <n v="29481"/>
        <n v="205156"/>
        <n v="48801"/>
        <n v="16481"/>
        <n v="58785"/>
        <n v="51493"/>
        <n v="59292"/>
        <n v="8695"/>
        <n v="7988"/>
        <n v="8274"/>
        <n v="57745"/>
        <n v="8427"/>
        <n v="8487"/>
        <n v="31199"/>
        <n v="8438"/>
        <n v="51593"/>
        <n v="69419"/>
        <n v="33628"/>
        <n v="30166"/>
        <n v="29126"/>
        <n v="165019"/>
        <n v="34056"/>
        <n v="199640"/>
        <n v="43223"/>
        <n v="8392"/>
        <n v="60098"/>
        <n v="75669"/>
        <n v="85600"/>
        <n v="17251"/>
        <n v="34084"/>
        <n v="17343"/>
        <n v="95948"/>
        <n v="75653"/>
        <n v="59711"/>
        <n v="49258"/>
        <n v="65817"/>
        <n v="134615"/>
        <n v="808670"/>
        <n v="15637"/>
        <n v="31786"/>
        <n v="7550"/>
        <n v="120449"/>
        <n v="28901"/>
        <n v="190014"/>
        <n v="640040"/>
        <n v="173217"/>
        <n v="301971"/>
        <n v="75384"/>
        <n v="123138"/>
        <n v="264335"/>
        <n v="188721"/>
        <n v="34677"/>
        <n v="33247"/>
        <n v="34791"/>
        <n v="116505"/>
        <n v="751993"/>
        <n v="300002"/>
        <n v="58335"/>
        <n v="49567"/>
        <n v="58969"/>
        <n v="60339"/>
        <n v="453066"/>
        <n v="61397"/>
        <n v="63452"/>
        <n v="59762"/>
        <n v="58386"/>
        <n v="155730"/>
        <n v="44074"/>
        <n v="86987"/>
        <n v="57701"/>
        <n v="77579"/>
        <n v="65424"/>
        <n v="7979"/>
        <n v="7293"/>
        <n v="7981"/>
        <n v="49210"/>
        <n v="8643"/>
        <n v="61955"/>
        <n v="25842"/>
        <n v="96205"/>
        <n v="99962"/>
        <n v="69038"/>
        <n v="33317"/>
        <n v="75835"/>
        <n v="8511"/>
        <n v="67649"/>
        <n v="170060"/>
        <n v="144253"/>
        <n v="372125"/>
        <n v="172786"/>
        <n v="29820"/>
        <n v="71603"/>
        <n v="15771"/>
        <n v="16249"/>
        <n v="48702"/>
        <n v="14309"/>
        <n v="15170"/>
        <n v="16200"/>
        <n v="61328"/>
        <n v="832539"/>
        <n v="504164"/>
        <n v="45934"/>
        <n v="46077"/>
        <n v="14766"/>
        <n v="315042"/>
        <n v="17132"/>
        <n v="17395"/>
        <n v="16297"/>
        <n v="32452"/>
        <n v="42847"/>
        <n v="17012"/>
        <n v="148041"/>
        <n v="573778"/>
        <n v="1043378"/>
        <n v="966433"/>
        <n v="8652814"/>
        <n v="630909"/>
        <n v="595401"/>
        <n v="1561580"/>
        <n v="881593"/>
        <n v="967384"/>
        <n v="15682066"/>
        <n v="344020"/>
        <n v="285906"/>
        <n v="218510"/>
        <n v="136809"/>
        <n v="151354"/>
        <n v="782533"/>
        <n v="8492"/>
        <n v="268700"/>
        <n v="14984"/>
        <n v="347881"/>
        <n v="1422980"/>
        <n v="2037108"/>
        <n v="1393707"/>
        <n v="294783"/>
        <n v="87655"/>
        <n v="15173"/>
        <n v="15893"/>
        <n v="4272"/>
        <n v="16440"/>
        <n v="17232"/>
        <n v="15936"/>
        <n v="45848"/>
        <n v="45701"/>
        <n v="17435"/>
        <n v="79933"/>
        <n v="664148"/>
        <n v="47451"/>
        <n v="51778"/>
        <n v="34284"/>
        <n v="319608"/>
        <n v="47023"/>
        <n v="29554"/>
        <n v="209588"/>
        <n v="17348"/>
        <n v="48725"/>
        <n v="513909"/>
        <n v="91564"/>
        <n v="290871"/>
        <n v="8333"/>
        <n v="63414"/>
        <n v="32151"/>
        <n v="67326"/>
        <n v="30901"/>
        <n v="28676"/>
        <n v="215336"/>
        <n v="15469"/>
        <n v="14693"/>
        <n v="14460"/>
        <n v="28597"/>
        <n v="67161"/>
        <n v="34861"/>
        <n v="29506"/>
        <n v="14869"/>
        <n v="3162"/>
        <n v="17177"/>
        <n v="15011"/>
        <n v="86393"/>
        <n v="11749"/>
        <n v="1463"/>
        <n v="23619"/>
        <n v="693937"/>
        <n v="101370"/>
        <n v="57726"/>
        <n v="187047"/>
        <n v="127957"/>
        <n v="59134"/>
        <n v="89918"/>
        <n v="357224"/>
        <n v="835241"/>
        <n v="63870"/>
        <n v="16644"/>
        <n v="424199"/>
        <n v="340944"/>
        <n v="96243"/>
        <n v="15152"/>
        <n v="46837"/>
        <n v="3990"/>
        <n v="14604"/>
        <n v="22598611"/>
        <n v="3845"/>
        <n v="3169448"/>
        <n v="17286"/>
        <n v="3626"/>
        <n v="3631"/>
        <n v="46062"/>
        <n v="33593"/>
        <n v="47984"/>
        <n v="91431"/>
        <n v="28780"/>
        <n v="45144"/>
        <n v="30683"/>
        <n v="15885"/>
        <n v="14907"/>
        <n v="30673"/>
        <n v="34503"/>
        <n v="15985"/>
        <n v="16048"/>
        <n v="31463"/>
        <n v="3996"/>
        <n v="31494"/>
        <n v="34430"/>
        <n v="3442"/>
        <n v="1537"/>
        <n v="34446"/>
        <n v="29123"/>
        <n v="31203"/>
        <n v="8165"/>
        <n v="7804"/>
        <n v="33729"/>
        <n v="30797"/>
        <n v="2874"/>
        <n v="16275"/>
        <n v="34249"/>
        <n v="8379"/>
        <n v="7417"/>
        <n v="147391"/>
        <n v="14273"/>
        <n v="15967"/>
        <n v="67916"/>
        <n v="3989"/>
        <n v="117877"/>
        <n v="138102"/>
        <n v="268558"/>
        <n v="270320"/>
        <n v="17112"/>
        <n v="65811"/>
        <n v="30800"/>
        <n v="34459"/>
        <n v="285136"/>
        <n v="927884"/>
        <n v="237374"/>
        <n v="33526"/>
        <n v="47836"/>
        <n v="294625"/>
        <n v="72047"/>
        <n v="51474"/>
        <n v="32331"/>
        <n v="61784"/>
        <n v="32560"/>
        <n v="34455"/>
        <n v="43019"/>
        <n v="122352"/>
        <n v="179286"/>
        <n v="43998"/>
        <n v="63420"/>
        <n v="50613"/>
        <n v="74662"/>
        <n v="167809"/>
        <n v="17086"/>
        <n v="108023"/>
        <n v="3316602"/>
        <n v="206678"/>
        <n v="3637"/>
        <n v="8480"/>
        <n v="15022"/>
        <n v="29570"/>
        <n v="223836"/>
        <n v="15915"/>
        <n v="30730"/>
        <n v="32490"/>
        <n v="14439"/>
        <n v="173500"/>
        <n v="8365"/>
        <n v="29199"/>
        <n v="15918"/>
        <n v="84094"/>
        <n v="34443"/>
        <n v="30939"/>
        <n v="34103"/>
        <n v="31501"/>
        <n v="30413"/>
        <n v="49791"/>
        <n v="98945"/>
        <n v="45263"/>
        <n v="50761"/>
        <n v="43694"/>
        <n v="518740"/>
        <n v="92182"/>
        <n v="30752"/>
        <n v="49320"/>
        <n v="67288"/>
        <n v="45748"/>
        <n v="8079"/>
        <n v="8665"/>
        <n v="68366"/>
        <n v="76137"/>
        <n v="33774"/>
        <n v="8516"/>
        <n v="121971"/>
        <n v="15897"/>
        <n v="1281871"/>
        <n v="3374573"/>
        <n v="687731"/>
        <n v="12933963"/>
        <n v="647142"/>
        <n v="14743"/>
        <n v="426463185"/>
        <n v="3661812"/>
        <n v="172469"/>
        <n v="126587"/>
        <n v="839284"/>
        <n v="68512"/>
        <n v="868134"/>
        <n v="144110"/>
        <n v="858861"/>
        <n v="369827"/>
        <n v="1306006"/>
        <n v="900900"/>
        <n v="4031163"/>
        <n v="16996"/>
        <n v="100999"/>
        <n v="7987"/>
        <n v="153146"/>
        <n v="29196"/>
        <n v="32471"/>
        <n v="29189"/>
        <n v="99563"/>
        <n v="59673"/>
        <n v="1593601"/>
        <n v="477589"/>
        <n v="65189"/>
        <n v="522196"/>
        <n v="34012"/>
        <n v="7889"/>
        <n v="14883"/>
        <n v="79228"/>
        <n v="16276"/>
        <n v="15931"/>
        <n v="14900880"/>
        <n v="16803120"/>
        <n v="28803084"/>
        <n v="72903348"/>
        <n v="16324389"/>
        <n v="8277121"/>
        <n v="28917218"/>
        <n v="4176209"/>
        <n v="17265998"/>
        <n v="7513848"/>
        <n v="1722795"/>
        <n v="305816784"/>
        <n v="12506593"/>
        <n v="14450683"/>
        <n v="260059"/>
        <n v="7771443"/>
        <n v="4921570"/>
        <n v="80528"/>
        <n v="344590"/>
        <n v="332765"/>
        <n v="1689664"/>
        <n v="142858224"/>
        <n v="1743561"/>
        <n v="13855916"/>
        <n v="222482"/>
        <n v="8239869"/>
        <n v="257087"/>
        <n v="1478516"/>
        <n v="29475"/>
        <n v="51331"/>
        <n v="29865"/>
        <n v="32027"/>
        <n v="16283"/>
        <n v="51336"/>
        <n v="182748"/>
        <n v="69247"/>
        <n v="28562"/>
        <n v="47337"/>
        <n v="272695"/>
        <n v="8049"/>
        <n v="169331"/>
        <n v="65576"/>
        <n v="1942567"/>
        <n v="69507"/>
        <n v="30134"/>
        <n v="86694"/>
        <n v="46314"/>
        <n v="48597"/>
        <n v="46937"/>
        <n v="33511"/>
        <n v="769113"/>
        <n v="30340"/>
        <n v="28730"/>
        <n v="51241"/>
        <n v="46880"/>
        <n v="8424"/>
        <n v="17053"/>
        <n v="100305"/>
        <n v="259394"/>
        <n v="49696"/>
        <n v="73104"/>
        <n v="17364"/>
        <n v="8423"/>
        <n v="16354"/>
        <n v="15772"/>
        <n v="46809"/>
        <n v="14387"/>
        <n v="14918"/>
        <n v="15899556"/>
        <n v="15390706"/>
        <n v="16463887"/>
        <n v="15403388"/>
        <n v="4188891"/>
        <n v="3712934"/>
        <n v="12433516"/>
        <n v="14529943"/>
        <n v="16075513"/>
        <n v="14434"/>
        <n v="6413085"/>
        <n v="14601"/>
        <n v="33187"/>
        <n v="153922"/>
        <n v="32404"/>
        <n v="7257"/>
        <n v="77040"/>
        <n v="223251"/>
        <n v="183566160"/>
        <n v="177745305"/>
        <n v="851490"/>
        <n v="424754"/>
        <n v="15008"/>
        <n v="15482"/>
        <n v="16906"/>
        <n v="14628225"/>
        <n v="152337"/>
        <n v="404067"/>
        <n v="16102"/>
        <n v="15813955"/>
        <n v="152353"/>
        <n v="293357"/>
        <n v="141"/>
        <n v="31374"/>
        <n v="167539"/>
        <n v="49843"/>
        <n v="15000"/>
        <n v="323190"/>
        <n v="32309"/>
        <n v="15370"/>
        <n v="33003"/>
        <n v="3870"/>
        <n v="14436"/>
        <n v="3868"/>
        <n v="4157"/>
        <n v="14980140"/>
        <n v="15802858"/>
        <n v="16034"/>
        <n v="21849604"/>
        <n v="165304"/>
        <n v="1509"/>
        <n v="7163518"/>
        <n v="30356"/>
        <n v="145"/>
        <n v="163"/>
        <n v="74829"/>
        <n v="305024"/>
        <n v="7883"/>
        <n v="144903"/>
        <n v="170234"/>
        <n v="16520"/>
        <n v="16130"/>
        <n v="49824"/>
        <n v="745202"/>
        <n v="1504"/>
        <n v="1592"/>
        <n v="15048"/>
        <n v="816457"/>
        <n v="15951"/>
        <n v="14288797"/>
        <n v="8094"/>
        <n v="164385"/>
        <n v="1524"/>
        <n v="1433"/>
        <n v="1455"/>
        <n v="1500"/>
        <n v="1729"/>
        <n v="1480"/>
        <n v="1542"/>
        <n v="1459"/>
        <n v="1443"/>
        <n v="1681"/>
        <n v="8318"/>
        <n v="33095"/>
        <n v="1725"/>
        <n v="168221"/>
        <n v="172279"/>
        <n v="1711"/>
        <n v="47227"/>
        <n v="17159"/>
        <n v="1588"/>
        <n v="1539"/>
        <n v="14417"/>
        <n v="1530"/>
        <n v="1713"/>
        <n v="235402"/>
        <n v="430896"/>
        <n v="1434"/>
        <n v="1688"/>
        <n v="1491"/>
        <n v="1653"/>
        <n v="1604"/>
        <n v="144094"/>
        <n v="1689"/>
        <n v="1673"/>
        <n v="1587"/>
        <n v="28876"/>
        <n v="1691"/>
        <n v="1633"/>
        <n v="1561"/>
        <n v="1546"/>
        <n v="16199"/>
        <n v="1489"/>
        <n v="1600"/>
        <n v="1667"/>
        <n v="235901"/>
        <n v="15948"/>
        <n v="261201"/>
        <n v="16360"/>
        <n v="666861"/>
        <n v="62279"/>
        <n v="515126"/>
        <n v="306228"/>
        <n v="85719"/>
        <n v="83421"/>
        <n v="17220"/>
        <n v="28790"/>
        <n v="21210"/>
        <n v="34427"/>
        <n v="14946"/>
        <n v="17391"/>
        <n v="7136"/>
        <n v="332860"/>
        <n v="8615"/>
        <n v="257491"/>
        <n v="16826"/>
        <n v="7667"/>
        <n v="148232"/>
        <n v="158472"/>
        <n v="80599"/>
        <n v="833339"/>
        <n v="157521"/>
        <n v="163006"/>
        <n v="173864"/>
        <n v="1693"/>
        <n v="1486"/>
        <n v="1490"/>
        <n v="1644"/>
        <n v="1495"/>
        <n v="1577"/>
        <n v="83159"/>
        <n v="1738"/>
        <n v="1556"/>
        <n v="81241"/>
        <n v="1968850"/>
        <n v="152892"/>
        <n v="428677"/>
        <n v="1171898"/>
        <n v="32569"/>
        <n v="6622331"/>
        <n v="16704"/>
        <n v="30762391"/>
        <n v="232429"/>
        <n v="33504"/>
        <n v="45668"/>
        <n v="217925"/>
        <n v="50219"/>
        <n v="726180"/>
        <n v="255137"/>
        <n v="2863822"/>
        <n v="321668"/>
        <n v="127652985"/>
        <n v="82604"/>
        <n v="11943530"/>
        <n v="388374"/>
        <n v="164844948"/>
        <n v="78879"/>
        <n v="168490"/>
        <n v="775638"/>
        <n v="43504"/>
        <n v="402640"/>
        <n v="97489"/>
        <n v="122225"/>
        <n v="437610"/>
        <n v="157362"/>
        <n v="151307"/>
        <n v="46676"/>
        <n v="29541"/>
        <n v="4018482"/>
        <n v="170615"/>
        <n v="30930"/>
        <n v="14336"/>
        <n v="16032"/>
        <n v="1627366"/>
        <n v="15720"/>
        <n v="1084007"/>
        <n v="34826"/>
        <n v="16417916"/>
        <n v="16799"/>
        <n v="16944"/>
        <n v="50228"/>
        <n v="786330"/>
        <n v="474989"/>
        <n v="2551339"/>
        <n v="1713125"/>
        <n v="72958"/>
        <n v="4704239"/>
        <n v="171835"/>
        <n v="147534"/>
        <n v="52567926"/>
        <n v="30854"/>
        <n v="32287"/>
        <n v="147233"/>
        <n v="248099"/>
        <n v="2407522"/>
        <n v="576315"/>
        <n v="28198805"/>
        <n v="1622927"/>
        <n v="5049020"/>
        <n v="156617"/>
        <n v="68683545"/>
        <n v="4387992"/>
        <n v="94046"/>
        <n v="153685"/>
        <n v="1934538"/>
        <n v="322683"/>
        <n v="2158091"/>
        <n v="261343"/>
        <n v="56691507"/>
        <n v="30334"/>
        <n v="121857"/>
        <n v="286952"/>
        <n v="76921"/>
        <n v="77262"/>
        <n v="76715"/>
        <n v="75201"/>
        <n v="87051"/>
        <n v="381716"/>
        <n v="19581658"/>
        <n v="11421809"/>
        <n v="14288"/>
        <n v="4574887"/>
        <n v="7582011"/>
        <n v="1486600"/>
        <n v="5093723"/>
        <n v="86821"/>
        <n v="660394"/>
        <n v="15205"/>
        <n v="86559"/>
        <n v="673036"/>
        <n v="25342592"/>
        <n v="16753"/>
        <n v="431967"/>
        <n v="151957"/>
        <n v="76113"/>
        <n v="76882"/>
        <n v="45006"/>
        <n v="849667"/>
        <n v="731094"/>
        <n v="79077"/>
        <n v="77738"/>
        <n v="14645"/>
        <n v="8422"/>
        <n v="7606582"/>
        <n v="155428"/>
        <n v="216094"/>
        <n v="17131256"/>
        <n v="86353"/>
        <n v="15775"/>
        <n v="79584"/>
        <n v="431285"/>
        <n v="345129"/>
        <n v="34753"/>
        <n v="61239"/>
        <n v="159661"/>
        <n v="169410"/>
        <n v="1473284"/>
        <n v="156506"/>
        <n v="172342"/>
        <n v="253853"/>
        <n v="8193106"/>
        <n v="150942"/>
        <n v="15748"/>
        <n v="87146"/>
        <n v="298176"/>
        <n v="767791"/>
        <n v="148089"/>
        <n v="337425"/>
        <n v="72586"/>
        <n v="124330"/>
        <n v="32290"/>
        <n v="262204"/>
        <n v="14376"/>
        <n v="67954"/>
        <n v="59166"/>
        <n v="59235"/>
        <n v="67757"/>
        <n v="65760"/>
        <n v="29922"/>
        <n v="96890"/>
        <n v="68626"/>
        <n v="243462"/>
        <n v="434661"/>
        <n v="239230"/>
        <n v="172501"/>
        <n v="34154"/>
        <n v="28971"/>
        <n v="91402"/>
        <n v="80742"/>
        <n v="267429"/>
        <n v="130278"/>
        <n v="46490"/>
        <n v="86295"/>
        <n v="31783"/>
        <n v="118103"/>
        <n v="33501"/>
        <n v="30385"/>
        <n v="65804"/>
        <n v="31333"/>
        <n v="28660"/>
        <n v="33270"/>
        <n v="241280"/>
        <n v="63566"/>
        <n v="93257"/>
        <n v="101532"/>
        <n v="32179"/>
        <n v="5045216"/>
        <n v="6733929"/>
        <n v="1277235"/>
        <n v="4653830"/>
        <n v="44864"/>
        <n v="43713"/>
        <n v="985360"/>
        <n v="16917"/>
        <n v="196101"/>
        <n v="158393184"/>
        <n v="3722493"/>
        <n v="8583065"/>
        <n v="3265512"/>
        <n v="15558"/>
        <n v="192619"/>
        <n v="31488"/>
        <n v="15468"/>
        <n v="7284"/>
        <n v="147"/>
        <n v="1441"/>
        <n v="1516"/>
        <n v="2289583"/>
        <n v="158837"/>
        <n v="168554"/>
        <n v="163148"/>
        <n v="1523"/>
        <n v="1451"/>
        <n v="1622"/>
        <n v="1520"/>
        <n v="1578"/>
        <n v="1576"/>
        <n v="803775"/>
        <n v="17189"/>
        <n v="83690"/>
        <n v="14988"/>
        <n v="1518"/>
        <n v="1680"/>
        <n v="1436"/>
        <n v="160549"/>
        <n v="3178326"/>
        <n v="3353649"/>
        <n v="420949"/>
        <n v="51883"/>
        <n v="2266281"/>
        <n v="77991"/>
        <n v="150"/>
        <n v="15135"/>
        <n v="823590"/>
        <n v="14783"/>
        <n v="1642"/>
        <n v="772071"/>
        <n v="14403"/>
        <n v="81479"/>
        <n v="13494490"/>
        <n v="15038792"/>
        <n v="28980"/>
        <n v="85640"/>
        <n v="32052"/>
        <n v="171645"/>
        <n v="1429"/>
        <n v="29995"/>
        <n v="144"/>
        <n v="3302605"/>
        <n v="162213"/>
        <n v="166604"/>
        <n v="169061"/>
        <n v="1710"/>
        <n v="71357"/>
        <n v="1636"/>
        <n v="1694261"/>
        <n v="163101"/>
        <n v="3452565"/>
        <n v="80092"/>
        <n v="333779"/>
        <n v="78110730"/>
        <n v="333716"/>
        <n v="147788"/>
        <n v="3386304"/>
        <n v="148"/>
        <n v="81669"/>
        <n v="163735"/>
        <n v="161706"/>
        <n v="85252"/>
        <n v="167508"/>
        <n v="16397"/>
        <n v="165"/>
        <n v="33057"/>
        <n v="74377"/>
        <n v="50223"/>
        <n v="16509"/>
        <n v="160"/>
        <n v="87059"/>
        <n v="2145964"/>
        <n v="2285303"/>
        <n v="300839"/>
        <n v="34291"/>
        <n v="4312932"/>
        <n v="1503"/>
        <n v="32303"/>
        <n v="1611"/>
        <n v="51065"/>
        <n v="8586"/>
        <n v="7833"/>
        <n v="8450"/>
        <n v="29833"/>
        <n v="15715"/>
        <n v="7726"/>
        <n v="8342"/>
      </sharedItems>
    </cacheField>
    <cacheField name="Minor Flag" numFmtId="165">
      <sharedItems containsSemiMixedTypes="0" containsString="0" containsNumber="1" containsInteger="1" minValue="0" maxValue="1"/>
    </cacheField>
    <cacheField name="Medium Flag" numFmtId="165">
      <sharedItems containsSemiMixedTypes="0" containsString="0" containsNumber="1" containsInteger="1" minValue="0" maxValue="1"/>
    </cacheField>
    <cacheField name="Major Flag" numFmtId="165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6">
  <r>
    <x v="0"/>
    <s v="Winter Weather"/>
    <x v="0"/>
    <n v="1"/>
    <x v="0"/>
    <s v="1995-1999"/>
    <n v="2"/>
    <n v="0"/>
    <n v="0"/>
    <n v="0"/>
    <x v="0"/>
    <n v="1"/>
    <n v="30432669"/>
    <n v="0"/>
    <n v="0"/>
    <n v="1"/>
    <x v="0"/>
  </r>
  <r>
    <x v="1"/>
    <s v="Severe Storm/Thunder Storm/ Wind"/>
    <x v="1"/>
    <n v="1"/>
    <x v="0"/>
    <s v="1995-1999"/>
    <n v="1"/>
    <n v="0"/>
    <n v="21"/>
    <n v="21"/>
    <x v="0"/>
    <n v="1"/>
    <n v="2828393"/>
    <n v="0"/>
    <n v="1"/>
    <n v="0"/>
    <x v="1"/>
  </r>
  <r>
    <x v="2"/>
    <s v="Lightning"/>
    <x v="0"/>
    <n v="2"/>
    <x v="0"/>
    <s v="1995-1999"/>
    <n v="1"/>
    <n v="0"/>
    <n v="35"/>
    <n v="35"/>
    <x v="0"/>
    <n v="0"/>
    <n v="0"/>
    <n v="1"/>
    <n v="0"/>
    <n v="0"/>
    <x v="2"/>
  </r>
  <r>
    <x v="0"/>
    <s v="Lightning"/>
    <x v="0"/>
    <n v="2"/>
    <x v="0"/>
    <s v="1995-1999"/>
    <n v="1"/>
    <n v="0"/>
    <n v="0"/>
    <n v="0"/>
    <x v="0"/>
    <n v="1"/>
    <n v="292374"/>
    <n v="1"/>
    <n v="0"/>
    <n v="0"/>
    <x v="2"/>
  </r>
  <r>
    <x v="0"/>
    <s v="Severe Storm/Thunder Storm/ Wind"/>
    <x v="1"/>
    <n v="2"/>
    <x v="0"/>
    <s v="1995-1999"/>
    <n v="1"/>
    <n v="0"/>
    <n v="0"/>
    <n v="0"/>
    <x v="0"/>
    <n v="1"/>
    <n v="79022"/>
    <n v="1"/>
    <n v="0"/>
    <n v="0"/>
    <x v="2"/>
  </r>
  <r>
    <x v="0"/>
    <s v="Hail"/>
    <x v="0"/>
    <n v="2"/>
    <x v="0"/>
    <s v="1995-1999"/>
    <n v="1"/>
    <n v="0"/>
    <n v="0"/>
    <n v="0"/>
    <x v="0"/>
    <n v="1"/>
    <n v="73537"/>
    <n v="1"/>
    <n v="0"/>
    <n v="0"/>
    <x v="2"/>
  </r>
  <r>
    <x v="1"/>
    <s v="Flooding"/>
    <x v="1"/>
    <n v="2"/>
    <x v="0"/>
    <s v="1995-1999"/>
    <n v="1"/>
    <n v="0"/>
    <n v="0"/>
    <n v="0"/>
    <x v="0"/>
    <n v="1"/>
    <n v="410606"/>
    <n v="1"/>
    <n v="0"/>
    <n v="0"/>
    <x v="2"/>
  </r>
  <r>
    <x v="0"/>
    <s v="Severe Storm/Thunder Storm/ Wind"/>
    <x v="1"/>
    <n v="3"/>
    <x v="0"/>
    <s v="1995-1999"/>
    <n v="1"/>
    <n v="0"/>
    <n v="0"/>
    <n v="0"/>
    <x v="0"/>
    <n v="1"/>
    <n v="154572"/>
    <n v="1"/>
    <n v="0"/>
    <n v="0"/>
    <x v="2"/>
  </r>
  <r>
    <x v="3"/>
    <s v="Hail"/>
    <x v="0"/>
    <n v="3"/>
    <x v="0"/>
    <s v="1995-1999"/>
    <n v="1"/>
    <n v="0"/>
    <n v="0"/>
    <n v="0"/>
    <x v="0"/>
    <n v="1"/>
    <n v="8282"/>
    <n v="1"/>
    <n v="0"/>
    <n v="0"/>
    <x v="2"/>
  </r>
  <r>
    <x v="1"/>
    <s v="Heat"/>
    <x v="2"/>
    <n v="3"/>
    <x v="0"/>
    <s v="1995-1999"/>
    <n v="12"/>
    <n v="0"/>
    <n v="175"/>
    <n v="175"/>
    <x v="0"/>
    <n v="0"/>
    <n v="0"/>
    <n v="1"/>
    <n v="0"/>
    <n v="0"/>
    <x v="2"/>
  </r>
  <r>
    <x v="0"/>
    <s v="Heat"/>
    <x v="2"/>
    <n v="3"/>
    <x v="0"/>
    <s v="1995-1999"/>
    <n v="6"/>
    <n v="16"/>
    <n v="0"/>
    <n v="16"/>
    <x v="0"/>
    <n v="0"/>
    <n v="0"/>
    <n v="1"/>
    <n v="0"/>
    <n v="0"/>
    <x v="2"/>
  </r>
  <r>
    <x v="0"/>
    <s v="Severe Storm/Thunder Storm/ Wind"/>
    <x v="1"/>
    <n v="3"/>
    <x v="0"/>
    <s v="1995-1999"/>
    <n v="1"/>
    <n v="0"/>
    <n v="0"/>
    <n v="0"/>
    <x v="0"/>
    <n v="1"/>
    <n v="1006887"/>
    <n v="0"/>
    <n v="1"/>
    <n v="0"/>
    <x v="1"/>
  </r>
  <r>
    <x v="1"/>
    <s v="Lightning"/>
    <x v="0"/>
    <n v="3"/>
    <x v="0"/>
    <s v="1995-1999"/>
    <n v="1"/>
    <n v="0"/>
    <n v="12"/>
    <n v="12"/>
    <x v="0"/>
    <n v="0"/>
    <n v="0"/>
    <n v="1"/>
    <n v="0"/>
    <n v="0"/>
    <x v="2"/>
  </r>
  <r>
    <x v="4"/>
    <s v="Severe Storm/Thunder Storm/ Wind"/>
    <x v="1"/>
    <n v="3"/>
    <x v="0"/>
    <s v="1995-1999"/>
    <n v="1"/>
    <n v="0"/>
    <n v="0"/>
    <n v="0"/>
    <x v="0"/>
    <n v="1"/>
    <n v="12000604"/>
    <n v="0"/>
    <n v="0"/>
    <n v="1"/>
    <x v="0"/>
  </r>
  <r>
    <x v="0"/>
    <s v="Flooding"/>
    <x v="1"/>
    <n v="3"/>
    <x v="1"/>
    <s v="1995-1999"/>
    <n v="1"/>
    <n v="0"/>
    <n v="0"/>
    <n v="0"/>
    <x v="0"/>
    <n v="1"/>
    <n v="1678568"/>
    <n v="0"/>
    <n v="1"/>
    <n v="0"/>
    <x v="1"/>
  </r>
  <r>
    <x v="1"/>
    <s v="Hail"/>
    <x v="0"/>
    <n v="2"/>
    <x v="1"/>
    <s v="1995-1999"/>
    <n v="1"/>
    <n v="0"/>
    <n v="0"/>
    <n v="0"/>
    <x v="0"/>
    <n v="0"/>
    <n v="0"/>
    <n v="1"/>
    <n v="0"/>
    <n v="0"/>
    <x v="2"/>
  </r>
  <r>
    <x v="3"/>
    <s v="Lightning"/>
    <x v="0"/>
    <n v="3"/>
    <x v="1"/>
    <s v="1995-1999"/>
    <n v="1"/>
    <n v="0"/>
    <n v="0"/>
    <n v="0"/>
    <x v="0"/>
    <n v="1"/>
    <n v="4648123"/>
    <n v="0"/>
    <n v="0"/>
    <n v="1"/>
    <x v="0"/>
  </r>
  <r>
    <x v="4"/>
    <s v="Lightning"/>
    <x v="0"/>
    <n v="3"/>
    <x v="1"/>
    <s v="1995-1999"/>
    <n v="1"/>
    <n v="0"/>
    <n v="0"/>
    <n v="0"/>
    <x v="0"/>
    <n v="1"/>
    <n v="3360901"/>
    <n v="0"/>
    <n v="0"/>
    <n v="1"/>
    <x v="0"/>
  </r>
  <r>
    <x v="0"/>
    <s v="Winter Weather"/>
    <x v="0"/>
    <n v="1"/>
    <x v="1"/>
    <s v="1995-1999"/>
    <n v="1"/>
    <n v="0"/>
    <n v="0"/>
    <n v="0"/>
    <x v="0"/>
    <n v="1"/>
    <n v="594132"/>
    <n v="0"/>
    <n v="1"/>
    <n v="0"/>
    <x v="1"/>
  </r>
  <r>
    <x v="0"/>
    <s v="Wind"/>
    <x v="0"/>
    <n v="2"/>
    <x v="1"/>
    <s v="1995-1999"/>
    <n v="1"/>
    <n v="0"/>
    <n v="68"/>
    <n v="68"/>
    <x v="0"/>
    <n v="1"/>
    <n v="44940"/>
    <n v="1"/>
    <n v="0"/>
    <n v="0"/>
    <x v="2"/>
  </r>
  <r>
    <x v="1"/>
    <s v="Severe Storm/Thunder Storm/ Wind"/>
    <x v="1"/>
    <n v="4"/>
    <x v="1"/>
    <s v="1995-1999"/>
    <n v="1"/>
    <n v="0"/>
    <n v="0"/>
    <n v="0"/>
    <x v="0"/>
    <n v="1"/>
    <n v="75582"/>
    <n v="1"/>
    <n v="0"/>
    <n v="0"/>
    <x v="2"/>
  </r>
  <r>
    <x v="1"/>
    <s v="Severe Storm/Thunder Storm/ Wind"/>
    <x v="1"/>
    <n v="3"/>
    <x v="1"/>
    <s v="1995-1999"/>
    <n v="1"/>
    <n v="0"/>
    <n v="25"/>
    <n v="25"/>
    <x v="0"/>
    <n v="1"/>
    <n v="8266818"/>
    <n v="0"/>
    <n v="1"/>
    <n v="0"/>
    <x v="1"/>
  </r>
  <r>
    <x v="3"/>
    <s v="Severe Storm/Thunder Storm/ Wind"/>
    <x v="1"/>
    <n v="3"/>
    <x v="1"/>
    <s v="1995-1999"/>
    <n v="1"/>
    <n v="0"/>
    <n v="49"/>
    <n v="49"/>
    <x v="0"/>
    <n v="1"/>
    <n v="487401"/>
    <n v="0"/>
    <n v="1"/>
    <n v="0"/>
    <x v="1"/>
  </r>
  <r>
    <x v="3"/>
    <s v="Severe Storm/Thunder Storm/ Wind"/>
    <x v="1"/>
    <n v="2"/>
    <x v="1"/>
    <s v="1995-1999"/>
    <n v="1"/>
    <n v="0"/>
    <n v="49"/>
    <n v="49"/>
    <x v="0"/>
    <n v="0"/>
    <n v="0"/>
    <n v="1"/>
    <n v="0"/>
    <n v="0"/>
    <x v="2"/>
  </r>
  <r>
    <x v="2"/>
    <s v="Severe Storm/Thunder Storm/ Wind"/>
    <x v="1"/>
    <n v="3"/>
    <x v="1"/>
    <s v="1995-1999"/>
    <n v="1"/>
    <n v="0"/>
    <n v="0"/>
    <n v="0"/>
    <x v="0"/>
    <n v="1"/>
    <n v="313904"/>
    <n v="0"/>
    <n v="1"/>
    <n v="0"/>
    <x v="1"/>
  </r>
  <r>
    <x v="2"/>
    <s v="Severe Storm/Thunder Storm/ Wind"/>
    <x v="1"/>
    <n v="2"/>
    <x v="1"/>
    <s v="1995-1999"/>
    <n v="1"/>
    <n v="0"/>
    <n v="10"/>
    <n v="10"/>
    <x v="0"/>
    <n v="1"/>
    <n v="287238"/>
    <n v="0"/>
    <n v="1"/>
    <n v="0"/>
    <x v="1"/>
  </r>
  <r>
    <x v="2"/>
    <s v="Severe Storm/Thunder Storm/ Wind"/>
    <x v="1"/>
    <n v="4"/>
    <x v="1"/>
    <s v="1995-1999"/>
    <n v="1"/>
    <n v="0"/>
    <n v="0"/>
    <n v="0"/>
    <x v="0"/>
    <n v="1"/>
    <n v="34138"/>
    <n v="1"/>
    <n v="0"/>
    <n v="0"/>
    <x v="2"/>
  </r>
  <r>
    <x v="2"/>
    <s v="Severe Storm/Thunder Storm/ Wind"/>
    <x v="1"/>
    <n v="1"/>
    <x v="1"/>
    <s v="1995-1999"/>
    <n v="1"/>
    <n v="0"/>
    <n v="0"/>
    <n v="0"/>
    <x v="0"/>
    <n v="1"/>
    <n v="86147"/>
    <n v="1"/>
    <n v="0"/>
    <n v="0"/>
    <x v="2"/>
  </r>
  <r>
    <x v="4"/>
    <s v="Severe Storm/Thunder Storm/ Wind"/>
    <x v="1"/>
    <n v="2"/>
    <x v="1"/>
    <s v="1995-1999"/>
    <n v="1"/>
    <n v="0"/>
    <n v="0"/>
    <n v="0"/>
    <x v="0"/>
    <n v="1"/>
    <n v="748293"/>
    <n v="0"/>
    <n v="1"/>
    <n v="0"/>
    <x v="1"/>
  </r>
  <r>
    <x v="0"/>
    <s v="Severe Storm/Thunder Storm/ Wind"/>
    <x v="1"/>
    <n v="3"/>
    <x v="1"/>
    <s v="1995-1999"/>
    <n v="1"/>
    <n v="0"/>
    <n v="0"/>
    <n v="0"/>
    <x v="0"/>
    <n v="1"/>
    <n v="80773"/>
    <n v="1"/>
    <n v="0"/>
    <n v="0"/>
    <x v="2"/>
  </r>
  <r>
    <x v="0"/>
    <s v="Severe Storm/Thunder Storm/ Wind"/>
    <x v="1"/>
    <n v="3"/>
    <x v="1"/>
    <s v="1995-1999"/>
    <n v="1"/>
    <n v="0"/>
    <n v="0"/>
    <n v="0"/>
    <x v="0"/>
    <n v="1"/>
    <n v="376247"/>
    <n v="1"/>
    <n v="0"/>
    <n v="0"/>
    <x v="2"/>
  </r>
  <r>
    <x v="0"/>
    <s v="Severe Storm/Thunder Storm/ Wind"/>
    <x v="1"/>
    <n v="1"/>
    <x v="2"/>
    <s v="1995-1999"/>
    <n v="1"/>
    <n v="0"/>
    <n v="0"/>
    <n v="0"/>
    <x v="0"/>
    <n v="1"/>
    <n v="232643"/>
    <n v="1"/>
    <n v="0"/>
    <n v="0"/>
    <x v="2"/>
  </r>
  <r>
    <x v="0"/>
    <s v="Severe Storm/Thunder Storm/ Wind"/>
    <x v="1"/>
    <n v="1"/>
    <x v="2"/>
    <s v="1995-1999"/>
    <n v="1"/>
    <n v="0"/>
    <n v="0"/>
    <n v="0"/>
    <x v="0"/>
    <n v="1"/>
    <n v="6042782"/>
    <n v="0"/>
    <n v="0"/>
    <n v="1"/>
    <x v="0"/>
  </r>
  <r>
    <x v="0"/>
    <s v="Severe Storm/Thunder Storm/ Wind"/>
    <x v="1"/>
    <n v="1"/>
    <x v="2"/>
    <s v="1995-1999"/>
    <n v="1"/>
    <n v="0"/>
    <n v="0"/>
    <n v="0"/>
    <x v="0"/>
    <n v="1"/>
    <n v="241536"/>
    <n v="1"/>
    <n v="0"/>
    <n v="0"/>
    <x v="2"/>
  </r>
  <r>
    <x v="0"/>
    <s v="Severe Storm/Thunder Storm/ Wind"/>
    <x v="1"/>
    <n v="2"/>
    <x v="2"/>
    <s v="1995-1999"/>
    <n v="1"/>
    <n v="0"/>
    <n v="0"/>
    <n v="0"/>
    <x v="0"/>
    <n v="1"/>
    <n v="248075"/>
    <n v="1"/>
    <n v="0"/>
    <n v="0"/>
    <x v="2"/>
  </r>
  <r>
    <x v="0"/>
    <s v="Severe Storm/Thunder Storm/ Wind"/>
    <x v="1"/>
    <n v="2"/>
    <x v="2"/>
    <s v="1995-1999"/>
    <n v="1"/>
    <n v="0"/>
    <n v="0"/>
    <n v="0"/>
    <x v="0"/>
    <n v="1"/>
    <n v="162165"/>
    <n v="1"/>
    <n v="0"/>
    <n v="0"/>
    <x v="2"/>
  </r>
  <r>
    <x v="0"/>
    <s v="Severe Storm/Thunder Storm/ Wind"/>
    <x v="1"/>
    <n v="2"/>
    <x v="2"/>
    <s v="1995-1999"/>
    <n v="1"/>
    <n v="0"/>
    <n v="0"/>
    <n v="0"/>
    <x v="0"/>
    <n v="1"/>
    <n v="74623"/>
    <n v="1"/>
    <n v="0"/>
    <n v="0"/>
    <x v="2"/>
  </r>
  <r>
    <x v="0"/>
    <s v="Severe Storm/Thunder Storm/ Wind"/>
    <x v="1"/>
    <n v="3"/>
    <x v="2"/>
    <s v="1995-1999"/>
    <n v="1"/>
    <n v="0"/>
    <n v="0"/>
    <n v="0"/>
    <x v="0"/>
    <n v="1"/>
    <n v="217806"/>
    <n v="1"/>
    <n v="0"/>
    <n v="0"/>
    <x v="2"/>
  </r>
  <r>
    <x v="0"/>
    <s v="Severe Storm/Thunder Storm/ Wind"/>
    <x v="1"/>
    <n v="3"/>
    <x v="2"/>
    <s v="1995-1999"/>
    <n v="1"/>
    <n v="0"/>
    <n v="0"/>
    <n v="0"/>
    <x v="0"/>
    <n v="1"/>
    <n v="314408"/>
    <n v="1"/>
    <n v="0"/>
    <n v="0"/>
    <x v="2"/>
  </r>
  <r>
    <x v="0"/>
    <s v="Severe Storm/Thunder Storm/ Wind"/>
    <x v="1"/>
    <n v="3"/>
    <x v="2"/>
    <s v="1995-1999"/>
    <n v="1"/>
    <n v="0"/>
    <n v="0"/>
    <n v="0"/>
    <x v="0"/>
    <n v="1"/>
    <n v="173072"/>
    <n v="1"/>
    <n v="0"/>
    <n v="0"/>
    <x v="2"/>
  </r>
  <r>
    <x v="0"/>
    <s v="Severe Storm/Thunder Storm/ Wind"/>
    <x v="1"/>
    <n v="3"/>
    <x v="2"/>
    <s v="1995-1999"/>
    <n v="1"/>
    <n v="0"/>
    <n v="0"/>
    <n v="0"/>
    <x v="0"/>
    <n v="1"/>
    <n v="305848"/>
    <n v="1"/>
    <n v="0"/>
    <n v="0"/>
    <x v="2"/>
  </r>
  <r>
    <x v="0"/>
    <s v="Winter Weather"/>
    <x v="0"/>
    <n v="1"/>
    <x v="2"/>
    <s v="1995-1999"/>
    <n v="1"/>
    <n v="23"/>
    <n v="0"/>
    <n v="23"/>
    <x v="0"/>
    <n v="0"/>
    <n v="0"/>
    <n v="1"/>
    <n v="0"/>
    <n v="0"/>
    <x v="2"/>
  </r>
  <r>
    <x v="1"/>
    <s v="Severe Storm/Thunder Storm/ Wind"/>
    <x v="1"/>
    <n v="1"/>
    <x v="2"/>
    <s v="1995-1999"/>
    <n v="1"/>
    <n v="0"/>
    <n v="0"/>
    <n v="0"/>
    <x v="0"/>
    <n v="1"/>
    <n v="8658"/>
    <n v="1"/>
    <n v="0"/>
    <n v="0"/>
    <x v="2"/>
  </r>
  <r>
    <x v="1"/>
    <s v="Flooding"/>
    <x v="1"/>
    <n v="3"/>
    <x v="2"/>
    <s v="1995-1999"/>
    <n v="1"/>
    <n v="0"/>
    <n v="0"/>
    <n v="0"/>
    <x v="0"/>
    <n v="1"/>
    <n v="2882844"/>
    <n v="0"/>
    <n v="1"/>
    <n v="0"/>
    <x v="1"/>
  </r>
  <r>
    <x v="1"/>
    <s v="Hurricane/Tropical Storm"/>
    <x v="3"/>
    <n v="3"/>
    <x v="2"/>
    <s v="1995-1999"/>
    <n v="1"/>
    <n v="0"/>
    <n v="0"/>
    <n v="0"/>
    <x v="0"/>
    <n v="1"/>
    <n v="13037192"/>
    <n v="0"/>
    <n v="0"/>
    <n v="1"/>
    <x v="0"/>
  </r>
  <r>
    <x v="1"/>
    <s v="Lightning"/>
    <x v="0"/>
    <n v="3"/>
    <x v="2"/>
    <s v="1995-1999"/>
    <n v="1"/>
    <n v="0"/>
    <n v="0"/>
    <n v="0"/>
    <x v="0"/>
    <n v="1"/>
    <n v="167761"/>
    <n v="1"/>
    <n v="0"/>
    <n v="0"/>
    <x v="2"/>
  </r>
  <r>
    <x v="1"/>
    <s v="Hurricane/Tropical Storm"/>
    <x v="3"/>
    <n v="3"/>
    <x v="2"/>
    <s v="1995-1999"/>
    <n v="1"/>
    <n v="10"/>
    <n v="0"/>
    <n v="10"/>
    <x v="0"/>
    <n v="1"/>
    <n v="14333378"/>
    <n v="0"/>
    <n v="0"/>
    <n v="1"/>
    <x v="0"/>
  </r>
  <r>
    <x v="3"/>
    <s v="Lightning"/>
    <x v="0"/>
    <n v="2"/>
    <x v="2"/>
    <s v="1995-1999"/>
    <n v="1"/>
    <n v="0"/>
    <n v="11"/>
    <n v="11"/>
    <x v="0"/>
    <n v="0"/>
    <n v="0"/>
    <n v="1"/>
    <n v="0"/>
    <n v="0"/>
    <x v="2"/>
  </r>
  <r>
    <x v="3"/>
    <s v="Lightning"/>
    <x v="0"/>
    <n v="3"/>
    <x v="2"/>
    <s v="1995-1999"/>
    <n v="1"/>
    <n v="0"/>
    <n v="0"/>
    <n v="0"/>
    <x v="0"/>
    <n v="1"/>
    <n v="3064508"/>
    <n v="0"/>
    <n v="0"/>
    <n v="1"/>
    <x v="0"/>
  </r>
  <r>
    <x v="2"/>
    <s v="Flooding"/>
    <x v="1"/>
    <n v="1"/>
    <x v="2"/>
    <s v="1995-1999"/>
    <n v="1"/>
    <n v="0"/>
    <n v="0"/>
    <n v="0"/>
    <x v="0"/>
    <n v="1"/>
    <n v="85949"/>
    <n v="1"/>
    <n v="0"/>
    <n v="0"/>
    <x v="2"/>
  </r>
  <r>
    <x v="2"/>
    <s v="Lightning"/>
    <x v="0"/>
    <n v="3"/>
    <x v="2"/>
    <s v="1995-1999"/>
    <n v="1"/>
    <n v="0"/>
    <n v="0"/>
    <n v="0"/>
    <x v="0"/>
    <n v="1"/>
    <n v="1733016"/>
    <n v="0"/>
    <n v="1"/>
    <n v="0"/>
    <x v="1"/>
  </r>
  <r>
    <x v="0"/>
    <s v="Hail"/>
    <x v="0"/>
    <n v="1"/>
    <x v="3"/>
    <s v="1990-1994"/>
    <n v="1"/>
    <n v="0"/>
    <n v="0"/>
    <n v="0"/>
    <x v="0"/>
    <n v="1"/>
    <n v="833815"/>
    <n v="0"/>
    <n v="1"/>
    <n v="0"/>
    <x v="1"/>
  </r>
  <r>
    <x v="0"/>
    <s v="Severe Storm/Thunder Storm"/>
    <x v="1"/>
    <n v="2"/>
    <x v="3"/>
    <s v="1990-1994"/>
    <n v="1"/>
    <n v="0"/>
    <n v="0"/>
    <n v="0"/>
    <x v="0"/>
    <n v="1"/>
    <n v="737197"/>
    <n v="0"/>
    <n v="1"/>
    <n v="0"/>
    <x v="1"/>
  </r>
  <r>
    <x v="0"/>
    <s v="Severe Storm/Thunder Storm/ Wind"/>
    <x v="1"/>
    <n v="3"/>
    <x v="3"/>
    <s v="1990-1994"/>
    <n v="1"/>
    <n v="0"/>
    <n v="0"/>
    <n v="0"/>
    <x v="0"/>
    <n v="1"/>
    <n v="760578"/>
    <n v="0"/>
    <n v="1"/>
    <n v="0"/>
    <x v="1"/>
  </r>
  <r>
    <x v="5"/>
    <s v="Heat"/>
    <x v="2"/>
    <n v="2"/>
    <x v="4"/>
    <s v="1990-1994"/>
    <n v="30"/>
    <n v="0"/>
    <n v="0"/>
    <n v="0"/>
    <x v="0"/>
    <n v="0"/>
    <n v="0"/>
    <n v="1"/>
    <n v="0"/>
    <n v="0"/>
    <x v="2"/>
  </r>
  <r>
    <x v="0"/>
    <s v="Heat"/>
    <x v="2"/>
    <n v="2"/>
    <x v="4"/>
    <s v="1990-1994"/>
    <n v="30"/>
    <n v="0"/>
    <n v="0"/>
    <n v="0"/>
    <x v="0"/>
    <n v="0"/>
    <n v="0"/>
    <n v="1"/>
    <n v="0"/>
    <n v="0"/>
    <x v="2"/>
  </r>
  <r>
    <x v="1"/>
    <s v="Heat"/>
    <x v="2"/>
    <n v="2"/>
    <x v="4"/>
    <s v="1990-1994"/>
    <n v="30"/>
    <n v="0"/>
    <n v="0"/>
    <n v="0"/>
    <x v="0"/>
    <n v="0"/>
    <n v="0"/>
    <n v="1"/>
    <n v="0"/>
    <n v="0"/>
    <x v="2"/>
  </r>
  <r>
    <x v="3"/>
    <s v="Heat"/>
    <x v="2"/>
    <n v="2"/>
    <x v="4"/>
    <s v="1990-1994"/>
    <n v="30"/>
    <n v="0"/>
    <n v="0"/>
    <n v="0"/>
    <x v="0"/>
    <n v="0"/>
    <n v="0"/>
    <n v="1"/>
    <n v="0"/>
    <n v="0"/>
    <x v="2"/>
  </r>
  <r>
    <x v="2"/>
    <s v="Heat"/>
    <x v="2"/>
    <n v="2"/>
    <x v="4"/>
    <s v="1990-1994"/>
    <n v="30"/>
    <n v="0"/>
    <n v="0"/>
    <n v="0"/>
    <x v="0"/>
    <n v="0"/>
    <n v="0"/>
    <n v="1"/>
    <n v="0"/>
    <n v="0"/>
    <x v="2"/>
  </r>
  <r>
    <x v="4"/>
    <s v="Heat"/>
    <x v="2"/>
    <n v="2"/>
    <x v="4"/>
    <s v="1990-1994"/>
    <n v="30"/>
    <n v="0"/>
    <n v="0"/>
    <n v="0"/>
    <x v="0"/>
    <n v="0"/>
    <n v="0"/>
    <n v="1"/>
    <n v="0"/>
    <n v="0"/>
    <x v="2"/>
  </r>
  <r>
    <x v="5"/>
    <s v="Drought/ Heat"/>
    <x v="2"/>
    <n v="3"/>
    <x v="4"/>
    <s v="1990-1994"/>
    <n v="31"/>
    <n v="0"/>
    <n v="0"/>
    <n v="0"/>
    <x v="0"/>
    <n v="1"/>
    <n v="95598307"/>
    <n v="0"/>
    <n v="0"/>
    <n v="1"/>
    <x v="0"/>
  </r>
  <r>
    <x v="0"/>
    <s v="Drought/ Heat"/>
    <x v="2"/>
    <n v="3"/>
    <x v="4"/>
    <s v="1990-1994"/>
    <n v="31"/>
    <n v="0"/>
    <n v="0"/>
    <n v="0"/>
    <x v="0"/>
    <n v="1"/>
    <n v="90630980"/>
    <n v="0"/>
    <n v="0"/>
    <n v="1"/>
    <x v="0"/>
  </r>
  <r>
    <x v="1"/>
    <s v="Drought/ Heat"/>
    <x v="2"/>
    <n v="3"/>
    <x v="4"/>
    <s v="1990-1994"/>
    <n v="31"/>
    <n v="0"/>
    <n v="0"/>
    <n v="0"/>
    <x v="0"/>
    <n v="1"/>
    <n v="98937152"/>
    <n v="0"/>
    <n v="0"/>
    <n v="1"/>
    <x v="0"/>
  </r>
  <r>
    <x v="3"/>
    <s v="Drought/ Heat"/>
    <x v="2"/>
    <n v="3"/>
    <x v="4"/>
    <s v="1990-1994"/>
    <n v="31"/>
    <n v="0"/>
    <n v="0"/>
    <n v="0"/>
    <x v="0"/>
    <n v="1"/>
    <n v="84389979"/>
    <n v="0"/>
    <n v="0"/>
    <n v="1"/>
    <x v="0"/>
  </r>
  <r>
    <x v="2"/>
    <s v="Drought/ Heat"/>
    <x v="2"/>
    <n v="3"/>
    <x v="4"/>
    <s v="1990-1994"/>
    <n v="31"/>
    <n v="0"/>
    <n v="0"/>
    <n v="0"/>
    <x v="0"/>
    <n v="1"/>
    <n v="91558942"/>
    <n v="0"/>
    <n v="0"/>
    <n v="1"/>
    <x v="0"/>
  </r>
  <r>
    <x v="4"/>
    <s v="Drought/ Heat"/>
    <x v="2"/>
    <n v="3"/>
    <x v="4"/>
    <s v="1990-1994"/>
    <n v="31"/>
    <n v="0"/>
    <n v="0"/>
    <n v="0"/>
    <x v="0"/>
    <n v="1"/>
    <n v="89584748"/>
    <n v="0"/>
    <n v="0"/>
    <n v="1"/>
    <x v="0"/>
  </r>
  <r>
    <x v="0"/>
    <s v="Hail/ Severe Storm/Thunder Storm/ Wind"/>
    <x v="1"/>
    <n v="3"/>
    <x v="4"/>
    <s v="1990-1994"/>
    <n v="1"/>
    <n v="0"/>
    <n v="0"/>
    <n v="0"/>
    <x v="0"/>
    <n v="1"/>
    <n v="2919938"/>
    <n v="0"/>
    <n v="1"/>
    <n v="0"/>
    <x v="1"/>
  </r>
  <r>
    <x v="0"/>
    <s v="Flooding"/>
    <x v="1"/>
    <n v="3"/>
    <x v="4"/>
    <s v="1990-1994"/>
    <n v="1"/>
    <n v="0"/>
    <n v="0"/>
    <n v="0"/>
    <x v="0"/>
    <n v="1"/>
    <n v="826761"/>
    <n v="0"/>
    <n v="1"/>
    <n v="0"/>
    <x v="1"/>
  </r>
  <r>
    <x v="0"/>
    <s v="Lightning/ Severe Storm/Thunder Storm"/>
    <x v="1"/>
    <n v="3"/>
    <x v="4"/>
    <s v="1990-1994"/>
    <n v="1"/>
    <n v="0"/>
    <n v="0"/>
    <n v="0"/>
    <x v="0"/>
    <n v="1"/>
    <n v="7700901"/>
    <n v="0"/>
    <n v="0"/>
    <n v="1"/>
    <x v="0"/>
  </r>
  <r>
    <x v="5"/>
    <s v="Winter Weather"/>
    <x v="0"/>
    <n v="1"/>
    <x v="5"/>
    <s v="1990-1994"/>
    <n v="1"/>
    <n v="12"/>
    <n v="0"/>
    <n v="12"/>
    <x v="0"/>
    <n v="0"/>
    <n v="0"/>
    <n v="1"/>
    <n v="0"/>
    <n v="0"/>
    <x v="2"/>
  </r>
  <r>
    <x v="5"/>
    <s v="Drought"/>
    <x v="2"/>
    <n v="2"/>
    <x v="5"/>
    <s v="1990-1994"/>
    <n v="31"/>
    <n v="0"/>
    <n v="0"/>
    <n v="0"/>
    <x v="0"/>
    <n v="0"/>
    <n v="0"/>
    <n v="1"/>
    <n v="0"/>
    <n v="0"/>
    <x v="2"/>
  </r>
  <r>
    <x v="0"/>
    <s v="Drought"/>
    <x v="2"/>
    <n v="2"/>
    <x v="5"/>
    <s v="1990-1994"/>
    <n v="31"/>
    <n v="0"/>
    <n v="0"/>
    <n v="0"/>
    <x v="0"/>
    <n v="0"/>
    <n v="0"/>
    <n v="1"/>
    <n v="0"/>
    <n v="0"/>
    <x v="2"/>
  </r>
  <r>
    <x v="1"/>
    <s v="Drought"/>
    <x v="2"/>
    <n v="2"/>
    <x v="5"/>
    <s v="1990-1994"/>
    <n v="31"/>
    <n v="0"/>
    <n v="0"/>
    <n v="0"/>
    <x v="0"/>
    <n v="0"/>
    <n v="0"/>
    <n v="1"/>
    <n v="0"/>
    <n v="0"/>
    <x v="2"/>
  </r>
  <r>
    <x v="3"/>
    <s v="Drought"/>
    <x v="2"/>
    <n v="2"/>
    <x v="5"/>
    <s v="1990-1994"/>
    <n v="31"/>
    <n v="0"/>
    <n v="0"/>
    <n v="0"/>
    <x v="0"/>
    <n v="0"/>
    <n v="0"/>
    <n v="1"/>
    <n v="0"/>
    <n v="0"/>
    <x v="2"/>
  </r>
  <r>
    <x v="2"/>
    <s v="Drought"/>
    <x v="2"/>
    <n v="2"/>
    <x v="5"/>
    <s v="1990-1994"/>
    <n v="31"/>
    <n v="0"/>
    <n v="0"/>
    <n v="0"/>
    <x v="0"/>
    <n v="0"/>
    <n v="0"/>
    <n v="1"/>
    <n v="0"/>
    <n v="0"/>
    <x v="2"/>
  </r>
  <r>
    <x v="4"/>
    <s v="Drought"/>
    <x v="2"/>
    <n v="2"/>
    <x v="5"/>
    <s v="1990-1994"/>
    <n v="31"/>
    <n v="0"/>
    <n v="0"/>
    <n v="0"/>
    <x v="0"/>
    <n v="0"/>
    <n v="0"/>
    <n v="1"/>
    <n v="0"/>
    <n v="0"/>
    <x v="2"/>
  </r>
  <r>
    <x v="1"/>
    <s v="Flooding"/>
    <x v="1"/>
    <n v="2"/>
    <x v="5"/>
    <s v="1990-1994"/>
    <n v="1"/>
    <n v="0"/>
    <n v="0"/>
    <n v="0"/>
    <x v="0"/>
    <n v="1"/>
    <n v="368757"/>
    <n v="1"/>
    <n v="0"/>
    <n v="0"/>
    <x v="2"/>
  </r>
  <r>
    <x v="0"/>
    <s v="Hail/ Lightning/ Severe Storm/Thunder Storm/ Wind"/>
    <x v="1"/>
    <n v="3"/>
    <x v="5"/>
    <s v="1990-1994"/>
    <n v="1"/>
    <n v="0"/>
    <n v="0"/>
    <n v="0"/>
    <x v="0"/>
    <n v="1"/>
    <n v="762956"/>
    <n v="0"/>
    <n v="1"/>
    <n v="0"/>
    <x v="1"/>
  </r>
  <r>
    <x v="3"/>
    <s v="Flooding"/>
    <x v="1"/>
    <n v="3"/>
    <x v="5"/>
    <s v="1990-1994"/>
    <n v="1"/>
    <n v="0"/>
    <n v="0"/>
    <n v="0"/>
    <x v="0"/>
    <n v="1"/>
    <n v="732203"/>
    <n v="0"/>
    <n v="1"/>
    <n v="0"/>
    <x v="1"/>
  </r>
  <r>
    <x v="0"/>
    <s v="Flooding"/>
    <x v="1"/>
    <n v="3"/>
    <x v="5"/>
    <s v="1990-1994"/>
    <n v="1"/>
    <n v="0"/>
    <n v="0"/>
    <n v="0"/>
    <x v="0"/>
    <n v="1"/>
    <n v="776351"/>
    <n v="0"/>
    <n v="1"/>
    <n v="0"/>
    <x v="1"/>
  </r>
  <r>
    <x v="0"/>
    <s v="Lightning"/>
    <x v="0"/>
    <n v="3"/>
    <x v="5"/>
    <s v="1990-1994"/>
    <n v="1"/>
    <n v="0"/>
    <n v="0"/>
    <n v="0"/>
    <x v="0"/>
    <n v="1"/>
    <n v="754396"/>
    <n v="0"/>
    <n v="1"/>
    <n v="0"/>
    <x v="1"/>
  </r>
  <r>
    <x v="1"/>
    <s v="Flooding"/>
    <x v="1"/>
    <n v="4"/>
    <x v="5"/>
    <s v="1990-1994"/>
    <n v="1"/>
    <n v="0"/>
    <n v="0"/>
    <n v="0"/>
    <x v="0"/>
    <n v="1"/>
    <n v="4088230"/>
    <n v="0"/>
    <n v="1"/>
    <n v="0"/>
    <x v="1"/>
  </r>
  <r>
    <x v="1"/>
    <s v="Flooding/ Severe Storm/Thunder Storm"/>
    <x v="1"/>
    <n v="4"/>
    <x v="5"/>
    <s v="1990-1994"/>
    <n v="2"/>
    <n v="0"/>
    <n v="0"/>
    <n v="0"/>
    <x v="0"/>
    <n v="1"/>
    <n v="1176472"/>
    <n v="0"/>
    <n v="1"/>
    <n v="0"/>
    <x v="1"/>
  </r>
  <r>
    <x v="0"/>
    <s v="Winter Weather"/>
    <x v="0"/>
    <n v="1"/>
    <x v="6"/>
    <s v="1995-1999"/>
    <n v="1"/>
    <n v="0"/>
    <n v="0"/>
    <n v="0"/>
    <x v="0"/>
    <n v="1"/>
    <n v="155349"/>
    <n v="1"/>
    <n v="0"/>
    <n v="0"/>
    <x v="2"/>
  </r>
  <r>
    <x v="3"/>
    <s v="Severe Storm/Thunder Storm/ Wind"/>
    <x v="1"/>
    <n v="1"/>
    <x v="6"/>
    <s v="1995-1999"/>
    <n v="1"/>
    <n v="0"/>
    <n v="0"/>
    <n v="0"/>
    <x v="0"/>
    <n v="1"/>
    <n v="14620"/>
    <n v="1"/>
    <n v="0"/>
    <n v="0"/>
    <x v="2"/>
  </r>
  <r>
    <x v="3"/>
    <s v="Severe Storm/Thunder Storm/ Wind"/>
    <x v="1"/>
    <n v="1"/>
    <x v="6"/>
    <s v="1995-1999"/>
    <n v="1"/>
    <n v="0"/>
    <n v="0"/>
    <n v="0"/>
    <x v="0"/>
    <n v="1"/>
    <n v="844515"/>
    <n v="0"/>
    <n v="1"/>
    <n v="0"/>
    <x v="1"/>
  </r>
  <r>
    <x v="3"/>
    <s v="Flooding"/>
    <x v="1"/>
    <n v="1"/>
    <x v="6"/>
    <s v="1995-1999"/>
    <n v="1"/>
    <n v="0"/>
    <n v="0"/>
    <n v="0"/>
    <x v="0"/>
    <n v="1"/>
    <n v="155714"/>
    <n v="1"/>
    <n v="0"/>
    <n v="0"/>
    <x v="2"/>
  </r>
  <r>
    <x v="4"/>
    <s v="Flooding/ Severe Storm/Thunder Storm/ Wind"/>
    <x v="1"/>
    <n v="1"/>
    <x v="6"/>
    <s v="1995-1999"/>
    <n v="1"/>
    <n v="0"/>
    <n v="0"/>
    <n v="0"/>
    <x v="0"/>
    <n v="1"/>
    <n v="86924"/>
    <n v="1"/>
    <n v="0"/>
    <n v="0"/>
    <x v="2"/>
  </r>
  <r>
    <x v="1"/>
    <s v="Severe Storm/Thunder Storm/ Wind"/>
    <x v="1"/>
    <n v="1"/>
    <x v="6"/>
    <s v="1995-1999"/>
    <n v="1"/>
    <n v="0"/>
    <n v="0"/>
    <n v="0"/>
    <x v="0"/>
    <n v="1"/>
    <n v="161135"/>
    <n v="1"/>
    <n v="0"/>
    <n v="0"/>
    <x v="2"/>
  </r>
  <r>
    <x v="0"/>
    <s v="Severe Storm/Thunder Storm/ Wind"/>
    <x v="1"/>
    <n v="1"/>
    <x v="6"/>
    <s v="1995-1999"/>
    <n v="1"/>
    <n v="0"/>
    <n v="0"/>
    <n v="0"/>
    <x v="0"/>
    <n v="1"/>
    <n v="85703"/>
    <n v="1"/>
    <n v="0"/>
    <n v="0"/>
    <x v="2"/>
  </r>
  <r>
    <x v="0"/>
    <s v="Lightning"/>
    <x v="0"/>
    <n v="1"/>
    <x v="6"/>
    <s v="1995-1999"/>
    <n v="1"/>
    <n v="0"/>
    <n v="0"/>
    <n v="0"/>
    <x v="0"/>
    <n v="1"/>
    <n v="26499"/>
    <n v="1"/>
    <n v="0"/>
    <n v="0"/>
    <x v="2"/>
  </r>
  <r>
    <x v="0"/>
    <s v="Flooding"/>
    <x v="1"/>
    <n v="1"/>
    <x v="6"/>
    <s v="1995-1999"/>
    <n v="1"/>
    <n v="0"/>
    <n v="0"/>
    <n v="0"/>
    <x v="0"/>
    <n v="1"/>
    <n v="231098"/>
    <n v="1"/>
    <n v="0"/>
    <n v="0"/>
    <x v="2"/>
  </r>
  <r>
    <x v="3"/>
    <s v="Flooding"/>
    <x v="1"/>
    <n v="1"/>
    <x v="6"/>
    <s v="1995-1999"/>
    <n v="3"/>
    <n v="0"/>
    <n v="0"/>
    <n v="0"/>
    <x v="0"/>
    <n v="1"/>
    <n v="14569"/>
    <n v="1"/>
    <n v="0"/>
    <n v="0"/>
    <x v="2"/>
  </r>
  <r>
    <x v="0"/>
    <s v="Wind"/>
    <x v="0"/>
    <n v="1"/>
    <x v="6"/>
    <s v="1995-1999"/>
    <n v="1"/>
    <n v="0"/>
    <n v="0"/>
    <n v="0"/>
    <x v="0"/>
    <n v="1"/>
    <n v="142668"/>
    <n v="1"/>
    <n v="0"/>
    <n v="0"/>
    <x v="2"/>
  </r>
  <r>
    <x v="3"/>
    <s v="Hail"/>
    <x v="0"/>
    <n v="2"/>
    <x v="6"/>
    <s v="1995-1999"/>
    <n v="1"/>
    <n v="0"/>
    <n v="0"/>
    <n v="0"/>
    <x v="0"/>
    <n v="1"/>
    <n v="83191"/>
    <n v="1"/>
    <n v="0"/>
    <n v="0"/>
    <x v="2"/>
  </r>
  <r>
    <x v="5"/>
    <s v="Hail"/>
    <x v="0"/>
    <n v="2"/>
    <x v="6"/>
    <s v="1995-1999"/>
    <n v="1"/>
    <n v="0"/>
    <n v="0"/>
    <n v="0"/>
    <x v="0"/>
    <n v="1"/>
    <n v="164971"/>
    <n v="1"/>
    <n v="0"/>
    <n v="0"/>
    <x v="2"/>
  </r>
  <r>
    <x v="2"/>
    <s v="Hail"/>
    <x v="0"/>
    <n v="2"/>
    <x v="6"/>
    <s v="1995-1999"/>
    <n v="1"/>
    <n v="0"/>
    <n v="0"/>
    <n v="0"/>
    <x v="0"/>
    <n v="1"/>
    <n v="29573"/>
    <n v="1"/>
    <n v="0"/>
    <n v="0"/>
    <x v="2"/>
  </r>
  <r>
    <x v="4"/>
    <s v="Hail"/>
    <x v="0"/>
    <n v="2"/>
    <x v="6"/>
    <s v="1995-1999"/>
    <n v="1"/>
    <n v="0"/>
    <n v="0"/>
    <n v="0"/>
    <x v="0"/>
    <n v="1"/>
    <n v="29706"/>
    <n v="1"/>
    <n v="0"/>
    <n v="0"/>
    <x v="2"/>
  </r>
  <r>
    <x v="5"/>
    <s v="Drought"/>
    <x v="2"/>
    <n v="2"/>
    <x v="6"/>
    <s v="1995-1999"/>
    <n v="31"/>
    <n v="0"/>
    <n v="0"/>
    <n v="0"/>
    <x v="0"/>
    <n v="0"/>
    <n v="0"/>
    <n v="1"/>
    <n v="0"/>
    <n v="0"/>
    <x v="2"/>
  </r>
  <r>
    <x v="0"/>
    <s v="Drought"/>
    <x v="2"/>
    <n v="2"/>
    <x v="6"/>
    <s v="1995-1999"/>
    <n v="31"/>
    <n v="0"/>
    <n v="0"/>
    <n v="0"/>
    <x v="0"/>
    <n v="0"/>
    <n v="0"/>
    <n v="1"/>
    <n v="0"/>
    <n v="0"/>
    <x v="2"/>
  </r>
  <r>
    <x v="1"/>
    <s v="Drought"/>
    <x v="2"/>
    <n v="2"/>
    <x v="6"/>
    <s v="1995-1999"/>
    <n v="31"/>
    <n v="0"/>
    <n v="0"/>
    <n v="0"/>
    <x v="0"/>
    <n v="0"/>
    <n v="0"/>
    <n v="1"/>
    <n v="0"/>
    <n v="0"/>
    <x v="2"/>
  </r>
  <r>
    <x v="3"/>
    <s v="Drought"/>
    <x v="2"/>
    <n v="2"/>
    <x v="6"/>
    <s v="1995-1999"/>
    <n v="31"/>
    <n v="0"/>
    <n v="0"/>
    <n v="0"/>
    <x v="0"/>
    <n v="0"/>
    <n v="0"/>
    <n v="1"/>
    <n v="0"/>
    <n v="0"/>
    <x v="2"/>
  </r>
  <r>
    <x v="2"/>
    <s v="Drought"/>
    <x v="2"/>
    <n v="2"/>
    <x v="6"/>
    <s v="1995-1999"/>
    <n v="31"/>
    <n v="0"/>
    <n v="0"/>
    <n v="0"/>
    <x v="0"/>
    <n v="0"/>
    <n v="0"/>
    <n v="1"/>
    <n v="0"/>
    <n v="0"/>
    <x v="2"/>
  </r>
  <r>
    <x v="4"/>
    <s v="Drought"/>
    <x v="2"/>
    <n v="2"/>
    <x v="6"/>
    <s v="1995-1999"/>
    <n v="31"/>
    <n v="0"/>
    <n v="0"/>
    <n v="0"/>
    <x v="0"/>
    <n v="0"/>
    <n v="0"/>
    <n v="1"/>
    <n v="0"/>
    <n v="0"/>
    <x v="2"/>
  </r>
  <r>
    <x v="3"/>
    <s v="Severe Storm/Thunder Storm/ Wind"/>
    <x v="1"/>
    <n v="2"/>
    <x v="6"/>
    <s v="1995-1999"/>
    <n v="1"/>
    <n v="0"/>
    <n v="0"/>
    <n v="0"/>
    <x v="0"/>
    <n v="1"/>
    <n v="14534"/>
    <n v="1"/>
    <n v="0"/>
    <n v="0"/>
    <x v="2"/>
  </r>
  <r>
    <x v="1"/>
    <s v="Severe Storm/Thunder Storm/ Wind"/>
    <x v="1"/>
    <n v="2"/>
    <x v="6"/>
    <s v="1995-1999"/>
    <n v="1"/>
    <n v="0"/>
    <n v="23"/>
    <n v="23"/>
    <x v="0"/>
    <n v="0"/>
    <n v="0"/>
    <n v="1"/>
    <n v="0"/>
    <n v="0"/>
    <x v="2"/>
  </r>
  <r>
    <x v="2"/>
    <s v="Severe Storm/Thunder Storm/ Wind"/>
    <x v="1"/>
    <n v="2"/>
    <x v="6"/>
    <s v="1995-1999"/>
    <n v="1"/>
    <n v="0"/>
    <n v="0"/>
    <n v="0"/>
    <x v="0"/>
    <n v="1"/>
    <n v="226865"/>
    <n v="0"/>
    <n v="1"/>
    <n v="0"/>
    <x v="1"/>
  </r>
  <r>
    <x v="4"/>
    <s v="Severe Storm/Thunder Storm/ Wind"/>
    <x v="1"/>
    <n v="2"/>
    <x v="6"/>
    <s v="1995-1999"/>
    <n v="1"/>
    <n v="0"/>
    <n v="0"/>
    <n v="0"/>
    <x v="0"/>
    <n v="1"/>
    <n v="16975"/>
    <n v="1"/>
    <n v="0"/>
    <n v="0"/>
    <x v="2"/>
  </r>
  <r>
    <x v="0"/>
    <s v="Severe Storm/Thunder Storm/ Wind"/>
    <x v="1"/>
    <n v="2"/>
    <x v="6"/>
    <s v="1995-1999"/>
    <n v="1"/>
    <n v="0"/>
    <n v="0"/>
    <n v="0"/>
    <x v="0"/>
    <n v="1"/>
    <n v="31184"/>
    <n v="1"/>
    <n v="0"/>
    <n v="0"/>
    <x v="2"/>
  </r>
  <r>
    <x v="3"/>
    <s v="Severe Storm/Thunder Storm/ Wind"/>
    <x v="1"/>
    <n v="2"/>
    <x v="6"/>
    <s v="1995-1999"/>
    <n v="1"/>
    <n v="0"/>
    <n v="0"/>
    <n v="0"/>
    <x v="0"/>
    <n v="1"/>
    <n v="85141"/>
    <n v="1"/>
    <n v="0"/>
    <n v="0"/>
    <x v="2"/>
  </r>
  <r>
    <x v="1"/>
    <s v="Flooding"/>
    <x v="1"/>
    <n v="2"/>
    <x v="6"/>
    <s v="1995-1999"/>
    <n v="1"/>
    <n v="0"/>
    <n v="0"/>
    <n v="0"/>
    <x v="0"/>
    <n v="1"/>
    <n v="241560"/>
    <n v="1"/>
    <n v="0"/>
    <n v="0"/>
    <x v="2"/>
  </r>
  <r>
    <x v="1"/>
    <s v="Flooding"/>
    <x v="1"/>
    <n v="2"/>
    <x v="6"/>
    <s v="1995-1999"/>
    <n v="1"/>
    <n v="0"/>
    <n v="0"/>
    <n v="0"/>
    <x v="0"/>
    <n v="1"/>
    <n v="31012"/>
    <n v="1"/>
    <n v="0"/>
    <n v="0"/>
    <x v="2"/>
  </r>
  <r>
    <x v="5"/>
    <s v="Severe Storm/Thunder Storm/ Wind"/>
    <x v="1"/>
    <n v="2"/>
    <x v="6"/>
    <s v="1995-1999"/>
    <n v="1"/>
    <n v="0"/>
    <n v="0"/>
    <n v="0"/>
    <x v="0"/>
    <n v="1"/>
    <n v="155333"/>
    <n v="1"/>
    <n v="0"/>
    <n v="0"/>
    <x v="2"/>
  </r>
  <r>
    <x v="0"/>
    <s v="Severe Storm/Thunder Storm/ Wind"/>
    <x v="1"/>
    <n v="2"/>
    <x v="6"/>
    <s v="1995-1999"/>
    <n v="1"/>
    <n v="0"/>
    <n v="0"/>
    <n v="0"/>
    <x v="0"/>
    <n v="1"/>
    <n v="34484"/>
    <n v="1"/>
    <n v="0"/>
    <n v="0"/>
    <x v="2"/>
  </r>
  <r>
    <x v="2"/>
    <s v="Severe Storm/Thunder Storm/ Wind"/>
    <x v="1"/>
    <n v="2"/>
    <x v="6"/>
    <s v="1995-1999"/>
    <n v="1"/>
    <n v="0"/>
    <n v="0"/>
    <n v="0"/>
    <x v="0"/>
    <n v="1"/>
    <n v="845387"/>
    <n v="0"/>
    <n v="1"/>
    <n v="0"/>
    <x v="1"/>
  </r>
  <r>
    <x v="0"/>
    <s v="Severe Storm/Thunder Storm/ Wind"/>
    <x v="1"/>
    <n v="2"/>
    <x v="6"/>
    <s v="1995-1999"/>
    <n v="1"/>
    <n v="0"/>
    <n v="0"/>
    <n v="0"/>
    <x v="0"/>
    <n v="1"/>
    <n v="427647"/>
    <n v="1"/>
    <n v="0"/>
    <n v="0"/>
    <x v="2"/>
  </r>
  <r>
    <x v="3"/>
    <s v="Severe Storm/Thunder Storm/ Wind"/>
    <x v="1"/>
    <n v="2"/>
    <x v="6"/>
    <s v="1995-1999"/>
    <n v="1"/>
    <n v="0"/>
    <n v="0"/>
    <n v="0"/>
    <x v="0"/>
    <n v="1"/>
    <n v="15038"/>
    <n v="1"/>
    <n v="0"/>
    <n v="0"/>
    <x v="2"/>
  </r>
  <r>
    <x v="4"/>
    <s v="Severe Storm/Thunder Storm/ Wind"/>
    <x v="1"/>
    <n v="2"/>
    <x v="6"/>
    <s v="1995-1999"/>
    <n v="1"/>
    <n v="0"/>
    <n v="0"/>
    <n v="0"/>
    <x v="0"/>
    <n v="1"/>
    <n v="30575"/>
    <n v="1"/>
    <n v="0"/>
    <n v="0"/>
    <x v="2"/>
  </r>
  <r>
    <x v="1"/>
    <s v="Severe Storm/Thunder Storm/ Wind"/>
    <x v="1"/>
    <n v="2"/>
    <x v="6"/>
    <s v="1995-1999"/>
    <n v="1"/>
    <n v="0"/>
    <n v="0"/>
    <n v="0"/>
    <x v="0"/>
    <n v="1"/>
    <n v="32664"/>
    <n v="1"/>
    <n v="0"/>
    <n v="0"/>
    <x v="2"/>
  </r>
  <r>
    <x v="2"/>
    <s v="Severe Storm/Thunder Storm/ Wind"/>
    <x v="1"/>
    <n v="2"/>
    <x v="6"/>
    <s v="1995-1999"/>
    <n v="1"/>
    <n v="0"/>
    <n v="0"/>
    <n v="0"/>
    <x v="0"/>
    <n v="1"/>
    <n v="149405"/>
    <n v="1"/>
    <n v="0"/>
    <n v="0"/>
    <x v="2"/>
  </r>
  <r>
    <x v="1"/>
    <s v="Lightning"/>
    <x v="0"/>
    <n v="2"/>
    <x v="6"/>
    <s v="1995-1999"/>
    <n v="1"/>
    <n v="0"/>
    <n v="12"/>
    <n v="12"/>
    <x v="0"/>
    <n v="0"/>
    <n v="0"/>
    <n v="1"/>
    <n v="0"/>
    <n v="0"/>
    <x v="2"/>
  </r>
  <r>
    <x v="4"/>
    <s v="Severe Storm/Thunder Storm/ Wind"/>
    <x v="1"/>
    <n v="2"/>
    <x v="6"/>
    <s v="1995-1999"/>
    <n v="1"/>
    <n v="0"/>
    <n v="0"/>
    <n v="0"/>
    <x v="0"/>
    <n v="1"/>
    <n v="71841"/>
    <n v="1"/>
    <n v="0"/>
    <n v="0"/>
    <x v="2"/>
  </r>
  <r>
    <x v="2"/>
    <s v="Severe Storm/Thunder Storm"/>
    <x v="1"/>
    <n v="2"/>
    <x v="6"/>
    <s v="1995-1999"/>
    <n v="1"/>
    <n v="0"/>
    <n v="0"/>
    <n v="0"/>
    <x v="0"/>
    <n v="1"/>
    <n v="79275"/>
    <n v="1"/>
    <n v="0"/>
    <n v="0"/>
    <x v="2"/>
  </r>
  <r>
    <x v="2"/>
    <s v="Lightning"/>
    <x v="0"/>
    <n v="3"/>
    <x v="6"/>
    <s v="1995-1999"/>
    <n v="1"/>
    <n v="11"/>
    <n v="44"/>
    <n v="55"/>
    <x v="0"/>
    <n v="0"/>
    <n v="0"/>
    <n v="1"/>
    <n v="0"/>
    <n v="0"/>
    <x v="2"/>
  </r>
  <r>
    <x v="2"/>
    <s v="Hail"/>
    <x v="0"/>
    <n v="3"/>
    <x v="6"/>
    <s v="1995-1999"/>
    <n v="1"/>
    <n v="0"/>
    <n v="0"/>
    <n v="0"/>
    <x v="0"/>
    <n v="1"/>
    <n v="158615"/>
    <n v="1"/>
    <n v="0"/>
    <n v="0"/>
    <x v="2"/>
  </r>
  <r>
    <x v="1"/>
    <s v="Lightning"/>
    <x v="0"/>
    <n v="3"/>
    <x v="6"/>
    <s v="1995-1999"/>
    <n v="1"/>
    <n v="0"/>
    <n v="21"/>
    <n v="21"/>
    <x v="0"/>
    <n v="0"/>
    <n v="0"/>
    <n v="1"/>
    <n v="0"/>
    <n v="0"/>
    <x v="2"/>
  </r>
  <r>
    <x v="1"/>
    <s v="Severe Storm/Thunder Storm/ Wind"/>
    <x v="1"/>
    <n v="3"/>
    <x v="6"/>
    <s v="1995-1999"/>
    <n v="1"/>
    <n v="0"/>
    <n v="0"/>
    <n v="0"/>
    <x v="0"/>
    <n v="1"/>
    <n v="51850"/>
    <n v="1"/>
    <n v="0"/>
    <n v="0"/>
    <x v="2"/>
  </r>
  <r>
    <x v="1"/>
    <s v="Heat"/>
    <x v="2"/>
    <n v="3"/>
    <x v="6"/>
    <s v="1995-1999"/>
    <n v="1"/>
    <n v="12"/>
    <n v="0"/>
    <n v="12"/>
    <x v="0"/>
    <n v="0"/>
    <n v="0"/>
    <n v="1"/>
    <n v="0"/>
    <n v="0"/>
    <x v="2"/>
  </r>
  <r>
    <x v="0"/>
    <s v="Heat"/>
    <x v="2"/>
    <n v="3"/>
    <x v="6"/>
    <s v="1995-1999"/>
    <n v="1"/>
    <n v="13"/>
    <n v="0"/>
    <n v="13"/>
    <x v="0"/>
    <n v="0"/>
    <n v="0"/>
    <n v="1"/>
    <n v="0"/>
    <n v="0"/>
    <x v="2"/>
  </r>
  <r>
    <x v="0"/>
    <s v="Flooding"/>
    <x v="1"/>
    <n v="3"/>
    <x v="6"/>
    <s v="1995-1999"/>
    <n v="1"/>
    <n v="11"/>
    <n v="59"/>
    <n v="70"/>
    <x v="0"/>
    <n v="1"/>
    <n v="78721032"/>
    <n v="0"/>
    <n v="0"/>
    <n v="1"/>
    <x v="0"/>
  </r>
  <r>
    <x v="0"/>
    <s v="Flooding"/>
    <x v="1"/>
    <n v="3"/>
    <x v="6"/>
    <s v="1995-1999"/>
    <n v="1"/>
    <n v="0"/>
    <n v="0"/>
    <n v="0"/>
    <x v="0"/>
    <n v="1"/>
    <n v="8520450"/>
    <n v="0"/>
    <n v="0"/>
    <n v="1"/>
    <x v="0"/>
  </r>
  <r>
    <x v="3"/>
    <s v="Severe Storm/Thunder Storm/ Wind"/>
    <x v="1"/>
    <n v="4"/>
    <x v="6"/>
    <s v="1995-1999"/>
    <n v="1"/>
    <n v="0"/>
    <n v="0"/>
    <n v="0"/>
    <x v="0"/>
    <n v="1"/>
    <n v="171106"/>
    <n v="1"/>
    <n v="0"/>
    <n v="0"/>
    <x v="2"/>
  </r>
  <r>
    <x v="0"/>
    <s v="Wind"/>
    <x v="0"/>
    <n v="4"/>
    <x v="6"/>
    <s v="1995-1999"/>
    <n v="1"/>
    <n v="0"/>
    <n v="0"/>
    <n v="0"/>
    <x v="0"/>
    <n v="1"/>
    <n v="611257"/>
    <n v="0"/>
    <n v="1"/>
    <n v="0"/>
    <x v="1"/>
  </r>
  <r>
    <x v="0"/>
    <s v="Winter Weather"/>
    <x v="0"/>
    <n v="4"/>
    <x v="6"/>
    <s v="1995-1999"/>
    <n v="1"/>
    <n v="12"/>
    <n v="0"/>
    <n v="12"/>
    <x v="0"/>
    <n v="0"/>
    <n v="0"/>
    <n v="1"/>
    <n v="0"/>
    <n v="0"/>
    <x v="2"/>
  </r>
  <r>
    <x v="0"/>
    <s v="Flooding"/>
    <x v="1"/>
    <n v="1"/>
    <x v="7"/>
    <s v="1995-1999"/>
    <n v="2"/>
    <n v="0"/>
    <n v="0"/>
    <n v="0"/>
    <x v="0"/>
    <n v="1"/>
    <n v="865202"/>
    <n v="0"/>
    <n v="1"/>
    <n v="0"/>
    <x v="1"/>
  </r>
  <r>
    <x v="0"/>
    <s v="Wind"/>
    <x v="0"/>
    <n v="1"/>
    <x v="7"/>
    <s v="1995-1999"/>
    <n v="1"/>
    <n v="0"/>
    <n v="0"/>
    <n v="0"/>
    <x v="0"/>
    <n v="1"/>
    <n v="162736"/>
    <n v="1"/>
    <n v="0"/>
    <n v="0"/>
    <x v="2"/>
  </r>
  <r>
    <x v="1"/>
    <s v="Severe Storm/Thunder Storm/ Wind"/>
    <x v="1"/>
    <n v="1"/>
    <x v="7"/>
    <s v="1995-1999"/>
    <n v="1"/>
    <n v="0"/>
    <n v="0"/>
    <n v="0"/>
    <x v="0"/>
    <n v="1"/>
    <n v="65354"/>
    <n v="1"/>
    <n v="0"/>
    <n v="0"/>
    <x v="2"/>
  </r>
  <r>
    <x v="1"/>
    <s v="Lightning"/>
    <x v="0"/>
    <n v="2"/>
    <x v="7"/>
    <s v="1995-1999"/>
    <n v="1"/>
    <n v="0"/>
    <n v="0"/>
    <n v="0"/>
    <x v="0"/>
    <n v="1"/>
    <n v="449784"/>
    <n v="1"/>
    <n v="0"/>
    <n v="0"/>
    <x v="2"/>
  </r>
  <r>
    <x v="1"/>
    <s v="Severe Storm/Thunder Storm/ Wind"/>
    <x v="1"/>
    <n v="2"/>
    <x v="7"/>
    <s v="1995-1999"/>
    <n v="1"/>
    <n v="0"/>
    <n v="0"/>
    <n v="0"/>
    <x v="0"/>
    <n v="1"/>
    <n v="306450"/>
    <n v="1"/>
    <n v="0"/>
    <n v="0"/>
    <x v="2"/>
  </r>
  <r>
    <x v="0"/>
    <s v="Severe Storm/Thunder Storm/ Wind"/>
    <x v="1"/>
    <n v="2"/>
    <x v="7"/>
    <s v="1995-1999"/>
    <n v="1"/>
    <n v="0"/>
    <n v="36"/>
    <n v="36"/>
    <x v="0"/>
    <n v="0"/>
    <n v="0"/>
    <n v="1"/>
    <n v="0"/>
    <n v="0"/>
    <x v="2"/>
  </r>
  <r>
    <x v="0"/>
    <s v="Severe Storm/Thunder Storm/ Wind"/>
    <x v="1"/>
    <n v="2"/>
    <x v="7"/>
    <s v="1995-1999"/>
    <n v="1"/>
    <n v="0"/>
    <n v="0"/>
    <n v="0"/>
    <x v="0"/>
    <n v="1"/>
    <n v="310730"/>
    <n v="1"/>
    <n v="0"/>
    <n v="0"/>
    <x v="2"/>
  </r>
  <r>
    <x v="1"/>
    <s v="Severe Storm/Thunder Storm/ Wind"/>
    <x v="1"/>
    <n v="2"/>
    <x v="7"/>
    <s v="1995-1999"/>
    <n v="1"/>
    <n v="0"/>
    <n v="0"/>
    <n v="0"/>
    <x v="0"/>
    <n v="1"/>
    <n v="818518"/>
    <n v="0"/>
    <n v="1"/>
    <n v="0"/>
    <x v="1"/>
  </r>
  <r>
    <x v="1"/>
    <s v="Hail"/>
    <x v="0"/>
    <n v="2"/>
    <x v="7"/>
    <s v="1995-1999"/>
    <n v="1"/>
    <n v="0"/>
    <n v="0"/>
    <n v="0"/>
    <x v="0"/>
    <n v="1"/>
    <n v="719997"/>
    <n v="0"/>
    <n v="1"/>
    <n v="0"/>
    <x v="1"/>
  </r>
  <r>
    <x v="1"/>
    <s v="Lightning"/>
    <x v="0"/>
    <n v="3"/>
    <x v="7"/>
    <s v="1995-1999"/>
    <n v="1"/>
    <n v="0"/>
    <n v="0"/>
    <n v="0"/>
    <x v="0"/>
    <n v="1"/>
    <n v="1223972"/>
    <n v="0"/>
    <n v="1"/>
    <n v="0"/>
    <x v="1"/>
  </r>
  <r>
    <x v="1"/>
    <s v="Severe Storm/Thunder Storm/ Wind"/>
    <x v="1"/>
    <n v="3"/>
    <x v="7"/>
    <s v="1995-1999"/>
    <n v="1"/>
    <n v="0"/>
    <n v="0"/>
    <n v="0"/>
    <x v="0"/>
    <n v="1"/>
    <n v="145553"/>
    <n v="1"/>
    <n v="0"/>
    <n v="0"/>
    <x v="2"/>
  </r>
  <r>
    <x v="1"/>
    <s v="Severe Storm/Thunder Storm/ Wind"/>
    <x v="1"/>
    <n v="3"/>
    <x v="7"/>
    <s v="1995-1999"/>
    <n v="1"/>
    <n v="0"/>
    <n v="0"/>
    <n v="0"/>
    <x v="0"/>
    <n v="1"/>
    <n v="424833"/>
    <n v="1"/>
    <n v="0"/>
    <n v="0"/>
    <x v="2"/>
  </r>
  <r>
    <x v="0"/>
    <s v="Lightning"/>
    <x v="0"/>
    <n v="3"/>
    <x v="7"/>
    <s v="1995-1999"/>
    <n v="1"/>
    <n v="0"/>
    <n v="0"/>
    <n v="0"/>
    <x v="0"/>
    <n v="1"/>
    <n v="79957"/>
    <n v="1"/>
    <n v="0"/>
    <n v="0"/>
    <x v="2"/>
  </r>
  <r>
    <x v="1"/>
    <s v="Lightning"/>
    <x v="0"/>
    <n v="3"/>
    <x v="7"/>
    <s v="1995-1999"/>
    <n v="1"/>
    <n v="11"/>
    <n v="11"/>
    <n v="22"/>
    <x v="0"/>
    <n v="0"/>
    <n v="0"/>
    <n v="1"/>
    <n v="0"/>
    <n v="0"/>
    <x v="2"/>
  </r>
  <r>
    <x v="1"/>
    <s v="Severe Storm/Thunder Storm"/>
    <x v="1"/>
    <n v="3"/>
    <x v="7"/>
    <s v="1995-1999"/>
    <n v="1"/>
    <n v="0"/>
    <n v="0"/>
    <n v="0"/>
    <x v="0"/>
    <n v="1"/>
    <n v="807025"/>
    <n v="0"/>
    <n v="1"/>
    <n v="0"/>
    <x v="1"/>
  </r>
  <r>
    <x v="1"/>
    <s v="Severe Storm/Thunder Storm/ Wind"/>
    <x v="1"/>
    <n v="3"/>
    <x v="7"/>
    <s v="1995-1999"/>
    <n v="1"/>
    <n v="0"/>
    <n v="0"/>
    <n v="0"/>
    <x v="0"/>
    <n v="1"/>
    <n v="146202"/>
    <n v="1"/>
    <n v="0"/>
    <n v="0"/>
    <x v="2"/>
  </r>
  <r>
    <x v="2"/>
    <s v="Tornado"/>
    <x v="4"/>
    <n v="3"/>
    <x v="8"/>
    <s v="1960-1964"/>
    <n v="1"/>
    <n v="0"/>
    <n v="0"/>
    <n v="0"/>
    <x v="0"/>
    <n v="1"/>
    <n v="827791"/>
    <n v="0"/>
    <n v="1"/>
    <n v="0"/>
    <x v="1"/>
  </r>
  <r>
    <x v="1"/>
    <s v="Tornado"/>
    <x v="4"/>
    <n v="3"/>
    <x v="9"/>
    <s v="1965-1969"/>
    <n v="1"/>
    <n v="0"/>
    <n v="511"/>
    <n v="511"/>
    <x v="0"/>
    <n v="1"/>
    <n v="734185"/>
    <n v="0"/>
    <n v="1"/>
    <n v="0"/>
    <x v="1"/>
  </r>
  <r>
    <x v="1"/>
    <s v="Tornado"/>
    <x v="4"/>
    <n v="4"/>
    <x v="9"/>
    <s v="1965-1969"/>
    <n v="1"/>
    <n v="0"/>
    <n v="0"/>
    <n v="0"/>
    <x v="0"/>
    <n v="1"/>
    <n v="764462"/>
    <n v="0"/>
    <n v="1"/>
    <n v="0"/>
    <x v="1"/>
  </r>
  <r>
    <x v="2"/>
    <s v="Tornado"/>
    <x v="4"/>
    <n v="4"/>
    <x v="10"/>
    <s v="1965-1969"/>
    <n v="1"/>
    <n v="0"/>
    <n v="0"/>
    <n v="0"/>
    <x v="0"/>
    <n v="1"/>
    <n v="744330"/>
    <n v="0"/>
    <n v="1"/>
    <n v="0"/>
    <x v="1"/>
  </r>
  <r>
    <x v="5"/>
    <s v="Tornado"/>
    <x v="4"/>
    <n v="2"/>
    <x v="11"/>
    <s v="1975-1979"/>
    <n v="1"/>
    <n v="0"/>
    <n v="0"/>
    <n v="0"/>
    <x v="0"/>
    <n v="1"/>
    <n v="4160753"/>
    <n v="0"/>
    <n v="0"/>
    <n v="1"/>
    <x v="0"/>
  </r>
  <r>
    <x v="1"/>
    <s v="Tornado"/>
    <x v="4"/>
    <n v="2"/>
    <x v="12"/>
    <s v="1970-1974"/>
    <n v="1"/>
    <n v="0"/>
    <n v="0"/>
    <n v="0"/>
    <x v="0"/>
    <n v="1"/>
    <n v="783405"/>
    <n v="0"/>
    <n v="1"/>
    <n v="0"/>
    <x v="1"/>
  </r>
  <r>
    <x v="0"/>
    <s v="Tornado"/>
    <x v="4"/>
    <n v="2"/>
    <x v="12"/>
    <s v="1970-1974"/>
    <n v="1"/>
    <n v="0"/>
    <n v="165"/>
    <n v="165"/>
    <x v="0"/>
    <n v="1"/>
    <n v="2378056"/>
    <n v="0"/>
    <n v="1"/>
    <n v="0"/>
    <x v="1"/>
  </r>
  <r>
    <x v="1"/>
    <s v="Tornado"/>
    <x v="4"/>
    <n v="1"/>
    <x v="13"/>
    <s v="1975-1979"/>
    <n v="1"/>
    <n v="0"/>
    <n v="38"/>
    <n v="38"/>
    <x v="0"/>
    <n v="1"/>
    <n v="8490331"/>
    <n v="0"/>
    <n v="1"/>
    <n v="0"/>
    <x v="1"/>
  </r>
  <r>
    <x v="3"/>
    <s v="Tornado"/>
    <x v="4"/>
    <n v="2"/>
    <x v="13"/>
    <s v="1975-1979"/>
    <n v="1"/>
    <n v="0"/>
    <n v="37"/>
    <n v="37"/>
    <x v="0"/>
    <n v="1"/>
    <n v="835955"/>
    <n v="0"/>
    <n v="1"/>
    <n v="0"/>
    <x v="1"/>
  </r>
  <r>
    <x v="2"/>
    <s v="Tornado"/>
    <x v="4"/>
    <n v="2"/>
    <x v="13"/>
    <s v="1975-1979"/>
    <n v="1"/>
    <n v="12"/>
    <n v="37"/>
    <n v="49"/>
    <x v="0"/>
    <n v="1"/>
    <n v="834766"/>
    <n v="0"/>
    <n v="1"/>
    <n v="0"/>
    <x v="1"/>
  </r>
  <r>
    <x v="3"/>
    <s v="Tornado"/>
    <x v="4"/>
    <n v="4"/>
    <x v="14"/>
    <s v="1975-1979"/>
    <n v="1"/>
    <n v="0"/>
    <n v="78"/>
    <n v="78"/>
    <x v="0"/>
    <n v="1"/>
    <n v="7364839"/>
    <n v="0"/>
    <n v="0"/>
    <n v="1"/>
    <x v="0"/>
  </r>
  <r>
    <x v="0"/>
    <s v="Tornado"/>
    <x v="4"/>
    <n v="2"/>
    <x v="15"/>
    <s v="1980-1984"/>
    <n v="1"/>
    <n v="0"/>
    <n v="30"/>
    <n v="30"/>
    <x v="0"/>
    <n v="1"/>
    <n v="4047411"/>
    <n v="0"/>
    <n v="1"/>
    <n v="0"/>
    <x v="1"/>
  </r>
  <r>
    <x v="0"/>
    <s v="Tornado"/>
    <x v="4"/>
    <n v="1"/>
    <x v="16"/>
    <s v="1975-1979"/>
    <n v="1"/>
    <n v="0"/>
    <n v="24"/>
    <n v="24"/>
    <x v="0"/>
    <n v="1"/>
    <n v="8174876"/>
    <n v="0"/>
    <n v="0"/>
    <n v="1"/>
    <x v="0"/>
  </r>
  <r>
    <x v="1"/>
    <s v="Tornado"/>
    <x v="4"/>
    <n v="3"/>
    <x v="16"/>
    <s v="1975-1979"/>
    <n v="1"/>
    <n v="0"/>
    <n v="0"/>
    <n v="0"/>
    <x v="0"/>
    <n v="1"/>
    <n v="759865"/>
    <n v="0"/>
    <n v="1"/>
    <n v="0"/>
    <x v="1"/>
  </r>
  <r>
    <x v="1"/>
    <s v="Tornado"/>
    <x v="4"/>
    <n v="3"/>
    <x v="16"/>
    <s v="1975-1979"/>
    <n v="1"/>
    <n v="0"/>
    <n v="0"/>
    <n v="0"/>
    <x v="0"/>
    <n v="1"/>
    <n v="7436965"/>
    <n v="0"/>
    <n v="1"/>
    <n v="0"/>
    <x v="1"/>
  </r>
  <r>
    <x v="1"/>
    <s v="Tornado"/>
    <x v="4"/>
    <n v="3"/>
    <x v="16"/>
    <s v="1975-1979"/>
    <n v="1"/>
    <n v="0"/>
    <n v="0"/>
    <n v="0"/>
    <x v="0"/>
    <n v="1"/>
    <n v="799178"/>
    <n v="0"/>
    <n v="1"/>
    <n v="0"/>
    <x v="1"/>
  </r>
  <r>
    <x v="2"/>
    <s v="Tornado"/>
    <x v="4"/>
    <n v="2"/>
    <x v="15"/>
    <s v="1980-1984"/>
    <n v="1"/>
    <n v="0"/>
    <n v="0"/>
    <n v="0"/>
    <x v="0"/>
    <n v="1"/>
    <n v="811305"/>
    <n v="0"/>
    <n v="1"/>
    <n v="0"/>
    <x v="1"/>
  </r>
  <r>
    <x v="0"/>
    <s v="Tornado"/>
    <x v="4"/>
    <n v="1"/>
    <x v="17"/>
    <s v="1975-1979"/>
    <n v="1"/>
    <n v="0"/>
    <n v="52"/>
    <n v="52"/>
    <x v="0"/>
    <n v="1"/>
    <n v="431570"/>
    <n v="1"/>
    <n v="0"/>
    <n v="0"/>
    <x v="2"/>
  </r>
  <r>
    <x v="5"/>
    <s v="Tornado"/>
    <x v="4"/>
    <n v="4"/>
    <x v="17"/>
    <s v="1975-1979"/>
    <n v="1"/>
    <n v="0"/>
    <n v="44"/>
    <n v="44"/>
    <x v="0"/>
    <n v="1"/>
    <n v="740288"/>
    <n v="0"/>
    <n v="1"/>
    <n v="0"/>
    <x v="1"/>
  </r>
  <r>
    <x v="2"/>
    <s v="Tornado"/>
    <x v="4"/>
    <n v="4"/>
    <x v="17"/>
    <s v="1975-1979"/>
    <n v="1"/>
    <n v="0"/>
    <n v="79"/>
    <n v="79"/>
    <x v="0"/>
    <n v="1"/>
    <n v="748372"/>
    <n v="0"/>
    <n v="1"/>
    <n v="0"/>
    <x v="1"/>
  </r>
  <r>
    <x v="1"/>
    <s v="Tornado"/>
    <x v="4"/>
    <n v="2"/>
    <x v="18"/>
    <s v="1980-1984"/>
    <n v="1"/>
    <n v="0"/>
    <n v="93"/>
    <n v="93"/>
    <x v="0"/>
    <n v="1"/>
    <n v="3844506"/>
    <n v="0"/>
    <n v="1"/>
    <n v="0"/>
    <x v="1"/>
  </r>
  <r>
    <x v="1"/>
    <s v="Tornado"/>
    <x v="4"/>
    <n v="2"/>
    <x v="18"/>
    <s v="1980-1984"/>
    <n v="1"/>
    <n v="0"/>
    <n v="0"/>
    <n v="0"/>
    <x v="0"/>
    <n v="1"/>
    <n v="721503"/>
    <n v="0"/>
    <n v="1"/>
    <n v="0"/>
    <x v="1"/>
  </r>
  <r>
    <x v="3"/>
    <s v="Tornado"/>
    <x v="4"/>
    <n v="2"/>
    <x v="19"/>
    <s v="1980-1984"/>
    <n v="1"/>
    <n v="0"/>
    <n v="23"/>
    <n v="23"/>
    <x v="0"/>
    <n v="1"/>
    <n v="766919"/>
    <n v="0"/>
    <n v="1"/>
    <n v="0"/>
    <x v="1"/>
  </r>
  <r>
    <x v="3"/>
    <s v="Tornado"/>
    <x v="4"/>
    <n v="2"/>
    <x v="19"/>
    <s v="1980-1984"/>
    <n v="1"/>
    <n v="0"/>
    <n v="0"/>
    <n v="0"/>
    <x v="0"/>
    <n v="1"/>
    <n v="1937312"/>
    <n v="0"/>
    <n v="1"/>
    <n v="0"/>
    <x v="1"/>
  </r>
  <r>
    <x v="1"/>
    <s v="Tornado"/>
    <x v="4"/>
    <n v="1"/>
    <x v="20"/>
    <s v="1980-1984"/>
    <n v="1"/>
    <n v="0"/>
    <n v="89"/>
    <n v="89"/>
    <x v="0"/>
    <n v="1"/>
    <n v="740288"/>
    <n v="0"/>
    <n v="1"/>
    <n v="0"/>
    <x v="1"/>
  </r>
  <r>
    <x v="1"/>
    <s v="Hail/ Tornado"/>
    <x v="4"/>
    <n v="2"/>
    <x v="21"/>
    <s v="1985-1989"/>
    <n v="1"/>
    <n v="0"/>
    <n v="0"/>
    <n v="0"/>
    <x v="0"/>
    <n v="1"/>
    <n v="770724"/>
    <n v="0"/>
    <n v="1"/>
    <n v="0"/>
    <x v="1"/>
  </r>
  <r>
    <x v="1"/>
    <s v="Tornado"/>
    <x v="4"/>
    <n v="4"/>
    <x v="21"/>
    <s v="1985-1989"/>
    <n v="1"/>
    <n v="0"/>
    <n v="0"/>
    <n v="0"/>
    <x v="0"/>
    <n v="1"/>
    <n v="829535"/>
    <n v="0"/>
    <n v="1"/>
    <n v="0"/>
    <x v="1"/>
  </r>
  <r>
    <x v="4"/>
    <s v="Tornado"/>
    <x v="4"/>
    <n v="4"/>
    <x v="21"/>
    <s v="1985-1989"/>
    <n v="1"/>
    <n v="0"/>
    <n v="0"/>
    <n v="0"/>
    <x v="0"/>
    <n v="1"/>
    <n v="715162"/>
    <n v="0"/>
    <n v="1"/>
    <n v="0"/>
    <x v="1"/>
  </r>
  <r>
    <x v="2"/>
    <s v="Tornado"/>
    <x v="4"/>
    <n v="3"/>
    <x v="22"/>
    <s v="1985-1989"/>
    <n v="1"/>
    <n v="0"/>
    <n v="22"/>
    <n v="22"/>
    <x v="0"/>
    <n v="1"/>
    <n v="729984"/>
    <n v="0"/>
    <n v="1"/>
    <n v="0"/>
    <x v="1"/>
  </r>
  <r>
    <x v="4"/>
    <s v="Tornado"/>
    <x v="4"/>
    <n v="3"/>
    <x v="23"/>
    <s v="1985-1989"/>
    <n v="1"/>
    <n v="0"/>
    <n v="0"/>
    <n v="0"/>
    <x v="0"/>
    <n v="1"/>
    <n v="7661271"/>
    <n v="0"/>
    <n v="0"/>
    <n v="1"/>
    <x v="0"/>
  </r>
  <r>
    <x v="5"/>
    <s v="Tornado"/>
    <x v="4"/>
    <n v="4"/>
    <x v="3"/>
    <s v="1990-1994"/>
    <n v="1"/>
    <n v="0"/>
    <n v="28"/>
    <n v="28"/>
    <x v="0"/>
    <n v="1"/>
    <n v="2099993"/>
    <n v="0"/>
    <n v="1"/>
    <n v="0"/>
    <x v="1"/>
  </r>
  <r>
    <x v="5"/>
    <s v="Tornado"/>
    <x v="4"/>
    <n v="2"/>
    <x v="7"/>
    <s v="1995-1999"/>
    <n v="1"/>
    <n v="0"/>
    <n v="0"/>
    <n v="0"/>
    <x v="0"/>
    <n v="1"/>
    <n v="4453619"/>
    <n v="0"/>
    <n v="0"/>
    <n v="1"/>
    <x v="0"/>
  </r>
  <r>
    <x v="5"/>
    <s v="Tornado"/>
    <x v="4"/>
    <n v="2"/>
    <x v="7"/>
    <s v="1995-1999"/>
    <n v="1"/>
    <n v="0"/>
    <n v="23"/>
    <n v="23"/>
    <x v="0"/>
    <n v="1"/>
    <n v="7597863"/>
    <n v="0"/>
    <n v="0"/>
    <n v="1"/>
    <x v="0"/>
  </r>
  <r>
    <x v="5"/>
    <s v="Tornado"/>
    <x v="4"/>
    <n v="2"/>
    <x v="7"/>
    <s v="1995-1999"/>
    <n v="1"/>
    <n v="12"/>
    <n v="110"/>
    <n v="122"/>
    <x v="0"/>
    <n v="1"/>
    <n v="16162699"/>
    <n v="0"/>
    <n v="0"/>
    <n v="1"/>
    <x v="0"/>
  </r>
  <r>
    <x v="5"/>
    <s v="Tornado"/>
    <x v="4"/>
    <n v="2"/>
    <x v="0"/>
    <s v="1995-1999"/>
    <n v="1"/>
    <n v="0"/>
    <n v="0"/>
    <n v="0"/>
    <x v="0"/>
    <n v="1"/>
    <n v="8175"/>
    <n v="1"/>
    <n v="0"/>
    <n v="0"/>
    <x v="2"/>
  </r>
  <r>
    <x v="0"/>
    <s v="Tornado"/>
    <x v="4"/>
    <n v="4"/>
    <x v="6"/>
    <s v="1995-1999"/>
    <n v="1"/>
    <n v="0"/>
    <n v="0"/>
    <n v="0"/>
    <x v="0"/>
    <n v="1"/>
    <n v="1285676"/>
    <n v="0"/>
    <n v="1"/>
    <n v="0"/>
    <x v="1"/>
  </r>
  <r>
    <x v="0"/>
    <s v="Tornado"/>
    <x v="4"/>
    <n v="3"/>
    <x v="2"/>
    <s v="1995-1999"/>
    <n v="1"/>
    <n v="0"/>
    <n v="0"/>
    <n v="0"/>
    <x v="0"/>
    <n v="1"/>
    <n v="216593"/>
    <n v="1"/>
    <n v="0"/>
    <n v="0"/>
    <x v="2"/>
  </r>
  <r>
    <x v="1"/>
    <s v="Tornado"/>
    <x v="4"/>
    <n v="4"/>
    <x v="6"/>
    <s v="1995-1999"/>
    <n v="1"/>
    <n v="0"/>
    <n v="0"/>
    <n v="0"/>
    <x v="0"/>
    <n v="1"/>
    <n v="22876813"/>
    <n v="0"/>
    <n v="0"/>
    <n v="1"/>
    <x v="0"/>
  </r>
  <r>
    <x v="1"/>
    <s v="Tornado"/>
    <x v="4"/>
    <n v="4"/>
    <x v="2"/>
    <s v="1995-1999"/>
    <n v="1"/>
    <n v="0"/>
    <n v="0"/>
    <n v="0"/>
    <x v="0"/>
    <n v="1"/>
    <n v="3916236"/>
    <n v="0"/>
    <n v="1"/>
    <n v="0"/>
    <x v="1"/>
  </r>
  <r>
    <x v="1"/>
    <s v="Tornado"/>
    <x v="4"/>
    <n v="2"/>
    <x v="1"/>
    <s v="1995-1999"/>
    <n v="1"/>
    <n v="0"/>
    <n v="13"/>
    <n v="13"/>
    <x v="0"/>
    <n v="1"/>
    <n v="347475"/>
    <n v="1"/>
    <n v="0"/>
    <n v="0"/>
    <x v="2"/>
  </r>
  <r>
    <x v="1"/>
    <s v="Tornado"/>
    <x v="4"/>
    <n v="1"/>
    <x v="7"/>
    <s v="1995-1999"/>
    <n v="1"/>
    <n v="0"/>
    <n v="0"/>
    <n v="0"/>
    <x v="0"/>
    <n v="1"/>
    <n v="411319"/>
    <n v="1"/>
    <n v="0"/>
    <n v="0"/>
    <x v="2"/>
  </r>
  <r>
    <x v="1"/>
    <s v="Tornado"/>
    <x v="4"/>
    <n v="2"/>
    <x v="0"/>
    <s v="1995-1999"/>
    <n v="1"/>
    <n v="0"/>
    <n v="0"/>
    <n v="0"/>
    <x v="0"/>
    <n v="1"/>
    <n v="403671"/>
    <n v="1"/>
    <n v="0"/>
    <n v="0"/>
    <x v="2"/>
  </r>
  <r>
    <x v="3"/>
    <s v="Tornado"/>
    <x v="4"/>
    <n v="1"/>
    <x v="6"/>
    <s v="1995-1999"/>
    <n v="1"/>
    <n v="0"/>
    <n v="0"/>
    <n v="0"/>
    <x v="0"/>
    <n v="1"/>
    <n v="14677"/>
    <n v="1"/>
    <n v="0"/>
    <n v="0"/>
    <x v="2"/>
  </r>
  <r>
    <x v="3"/>
    <s v="Tornado"/>
    <x v="4"/>
    <n v="4"/>
    <x v="6"/>
    <s v="1995-1999"/>
    <n v="1"/>
    <n v="0"/>
    <n v="0"/>
    <n v="0"/>
    <x v="0"/>
    <n v="1"/>
    <n v="225034"/>
    <n v="0"/>
    <n v="1"/>
    <n v="0"/>
    <x v="1"/>
  </r>
  <r>
    <x v="3"/>
    <s v="Tornado"/>
    <x v="4"/>
    <n v="4"/>
    <x v="6"/>
    <s v="1995-1999"/>
    <n v="1"/>
    <n v="0"/>
    <n v="36"/>
    <n v="36"/>
    <x v="0"/>
    <n v="1"/>
    <n v="3170717"/>
    <n v="0"/>
    <n v="0"/>
    <n v="1"/>
    <x v="0"/>
  </r>
  <r>
    <x v="3"/>
    <s v="Tornado"/>
    <x v="4"/>
    <n v="1"/>
    <x v="2"/>
    <s v="1995-1999"/>
    <n v="1"/>
    <n v="0"/>
    <n v="0"/>
    <n v="0"/>
    <x v="0"/>
    <n v="1"/>
    <n v="492944"/>
    <n v="0"/>
    <n v="1"/>
    <n v="0"/>
    <x v="1"/>
  </r>
  <r>
    <x v="3"/>
    <s v="Tornado"/>
    <x v="4"/>
    <n v="1"/>
    <x v="2"/>
    <s v="1995-1999"/>
    <n v="1"/>
    <n v="0"/>
    <n v="0"/>
    <n v="0"/>
    <x v="0"/>
    <n v="1"/>
    <n v="79299"/>
    <n v="1"/>
    <n v="0"/>
    <n v="0"/>
    <x v="2"/>
  </r>
  <r>
    <x v="3"/>
    <s v="Tornado"/>
    <x v="4"/>
    <n v="1"/>
    <x v="7"/>
    <s v="1995-1999"/>
    <n v="1"/>
    <n v="0"/>
    <n v="0"/>
    <n v="0"/>
    <x v="0"/>
    <n v="1"/>
    <n v="1275642"/>
    <n v="0"/>
    <n v="1"/>
    <n v="0"/>
    <x v="1"/>
  </r>
  <r>
    <x v="3"/>
    <s v="Tornado"/>
    <x v="4"/>
    <n v="1"/>
    <x v="7"/>
    <s v="1995-1999"/>
    <n v="1"/>
    <n v="0"/>
    <n v="0"/>
    <n v="0"/>
    <x v="0"/>
    <n v="1"/>
    <n v="3393627"/>
    <n v="0"/>
    <n v="0"/>
    <n v="1"/>
    <x v="0"/>
  </r>
  <r>
    <x v="1"/>
    <s v="Hurricane/Tropical Storm"/>
    <x v="3"/>
    <n v="3"/>
    <x v="23"/>
    <s v="1985-1989"/>
    <n v="1"/>
    <n v="0"/>
    <n v="0"/>
    <n v="0"/>
    <x v="0"/>
    <n v="0"/>
    <n v="0"/>
    <n v="1"/>
    <n v="0"/>
    <n v="0"/>
    <x v="2"/>
  </r>
  <r>
    <x v="2"/>
    <s v="Tornado"/>
    <x v="4"/>
    <n v="3"/>
    <x v="1"/>
    <s v="1995-1999"/>
    <n v="1"/>
    <n v="0"/>
    <n v="11"/>
    <n v="11"/>
    <x v="0"/>
    <n v="1"/>
    <n v="3107974"/>
    <n v="0"/>
    <n v="0"/>
    <n v="1"/>
    <x v="0"/>
  </r>
  <r>
    <x v="4"/>
    <s v="Tornado"/>
    <x v="4"/>
    <n v="3"/>
    <x v="2"/>
    <s v="1995-1999"/>
    <n v="1"/>
    <n v="0"/>
    <n v="0"/>
    <n v="0"/>
    <x v="0"/>
    <n v="1"/>
    <n v="1129336"/>
    <n v="0"/>
    <n v="1"/>
    <n v="0"/>
    <x v="1"/>
  </r>
  <r>
    <x v="4"/>
    <s v="Tornado"/>
    <x v="4"/>
    <n v="2"/>
    <x v="7"/>
    <s v="1995-1999"/>
    <n v="1"/>
    <n v="0"/>
    <n v="0"/>
    <n v="0"/>
    <x v="0"/>
    <n v="1"/>
    <n v="29712"/>
    <n v="1"/>
    <n v="0"/>
    <n v="0"/>
    <x v="2"/>
  </r>
  <r>
    <x v="0"/>
    <s v="Hail/ Wind"/>
    <x v="0"/>
    <n v="1"/>
    <x v="24"/>
    <s v="1960-1964"/>
    <n v="1"/>
    <n v="0"/>
    <n v="0"/>
    <n v="0"/>
    <x v="0"/>
    <n v="1"/>
    <n v="2334"/>
    <n v="1"/>
    <n v="0"/>
    <n v="0"/>
    <x v="2"/>
  </r>
  <r>
    <x v="3"/>
    <s v="Hail/ Wind"/>
    <x v="0"/>
    <n v="1"/>
    <x v="24"/>
    <s v="1960-1964"/>
    <n v="1"/>
    <n v="0"/>
    <n v="0"/>
    <n v="0"/>
    <x v="0"/>
    <n v="1"/>
    <n v="2300"/>
    <n v="1"/>
    <n v="0"/>
    <n v="0"/>
    <x v="2"/>
  </r>
  <r>
    <x v="2"/>
    <s v="Hail/ Wind"/>
    <x v="0"/>
    <n v="1"/>
    <x v="24"/>
    <s v="1960-1964"/>
    <n v="1"/>
    <n v="0"/>
    <n v="0"/>
    <n v="0"/>
    <x v="0"/>
    <n v="1"/>
    <n v="2316"/>
    <n v="1"/>
    <n v="0"/>
    <n v="0"/>
    <x v="2"/>
  </r>
  <r>
    <x v="4"/>
    <s v="Hail/ Wind"/>
    <x v="0"/>
    <n v="1"/>
    <x v="24"/>
    <s v="1960-1964"/>
    <n v="1"/>
    <n v="0"/>
    <n v="0"/>
    <n v="0"/>
    <x v="0"/>
    <n v="1"/>
    <n v="2306"/>
    <n v="1"/>
    <n v="0"/>
    <n v="0"/>
    <x v="2"/>
  </r>
  <r>
    <x v="0"/>
    <s v="Winter Weather"/>
    <x v="0"/>
    <n v="1"/>
    <x v="24"/>
    <s v="1960-1964"/>
    <n v="3"/>
    <n v="0"/>
    <n v="0"/>
    <n v="0"/>
    <x v="0"/>
    <n v="1"/>
    <n v="23533"/>
    <n v="1"/>
    <n v="0"/>
    <n v="0"/>
    <x v="2"/>
  </r>
  <r>
    <x v="3"/>
    <s v="Winter Weather"/>
    <x v="0"/>
    <n v="1"/>
    <x v="24"/>
    <s v="1960-1964"/>
    <n v="3"/>
    <n v="0"/>
    <n v="0"/>
    <n v="0"/>
    <x v="0"/>
    <n v="1"/>
    <n v="20617"/>
    <n v="1"/>
    <n v="0"/>
    <n v="0"/>
    <x v="2"/>
  </r>
  <r>
    <x v="2"/>
    <s v="Winter Weather"/>
    <x v="0"/>
    <n v="1"/>
    <x v="24"/>
    <s v="1960-1964"/>
    <n v="3"/>
    <n v="0"/>
    <n v="0"/>
    <n v="0"/>
    <x v="0"/>
    <n v="1"/>
    <n v="21192"/>
    <n v="1"/>
    <n v="0"/>
    <n v="0"/>
    <x v="2"/>
  </r>
  <r>
    <x v="4"/>
    <s v="Winter Weather"/>
    <x v="0"/>
    <n v="1"/>
    <x v="24"/>
    <s v="1960-1964"/>
    <n v="3"/>
    <n v="0"/>
    <n v="0"/>
    <n v="0"/>
    <x v="0"/>
    <n v="1"/>
    <n v="22145"/>
    <n v="1"/>
    <n v="0"/>
    <n v="0"/>
    <x v="2"/>
  </r>
  <r>
    <x v="0"/>
    <s v="Winter Weather"/>
    <x v="0"/>
    <n v="1"/>
    <x v="24"/>
    <s v="1960-1964"/>
    <n v="1"/>
    <n v="3"/>
    <n v="0"/>
    <n v="3"/>
    <x v="0"/>
    <n v="1"/>
    <n v="43429"/>
    <n v="1"/>
    <n v="0"/>
    <n v="0"/>
    <x v="2"/>
  </r>
  <r>
    <x v="3"/>
    <s v="Wind"/>
    <x v="0"/>
    <n v="1"/>
    <x v="24"/>
    <s v="1960-1964"/>
    <n v="1"/>
    <n v="0"/>
    <n v="0"/>
    <n v="0"/>
    <x v="0"/>
    <n v="1"/>
    <n v="71952"/>
    <n v="1"/>
    <n v="0"/>
    <n v="0"/>
    <x v="2"/>
  </r>
  <r>
    <x v="5"/>
    <s v="Winter Weather"/>
    <x v="0"/>
    <n v="1"/>
    <x v="25"/>
    <s v="1960-1964"/>
    <n v="2"/>
    <n v="0"/>
    <n v="0"/>
    <n v="0"/>
    <x v="0"/>
    <n v="1"/>
    <n v="17962"/>
    <n v="1"/>
    <n v="0"/>
    <n v="0"/>
    <x v="2"/>
  </r>
  <r>
    <x v="0"/>
    <s v="Winter Weather"/>
    <x v="0"/>
    <n v="1"/>
    <x v="25"/>
    <s v="1960-1964"/>
    <n v="2"/>
    <n v="0"/>
    <n v="0"/>
    <n v="0"/>
    <x v="0"/>
    <n v="1"/>
    <n v="17459"/>
    <n v="1"/>
    <n v="0"/>
    <n v="0"/>
    <x v="2"/>
  </r>
  <r>
    <x v="0"/>
    <s v="Severe Storm/Thunder Storm"/>
    <x v="1"/>
    <n v="2"/>
    <x v="25"/>
    <s v="1960-1964"/>
    <n v="2"/>
    <n v="0"/>
    <n v="0"/>
    <n v="0"/>
    <x v="0"/>
    <n v="1"/>
    <n v="278907"/>
    <n v="1"/>
    <n v="0"/>
    <n v="0"/>
    <x v="2"/>
  </r>
  <r>
    <x v="1"/>
    <s v="Winter Weather"/>
    <x v="0"/>
    <n v="1"/>
    <x v="25"/>
    <s v="1960-1964"/>
    <n v="2"/>
    <n v="0"/>
    <n v="0"/>
    <n v="0"/>
    <x v="0"/>
    <n v="1"/>
    <n v="16267"/>
    <n v="1"/>
    <n v="0"/>
    <n v="0"/>
    <x v="2"/>
  </r>
  <r>
    <x v="1"/>
    <s v="Wind"/>
    <x v="0"/>
    <n v="2"/>
    <x v="25"/>
    <s v="1960-1964"/>
    <n v="1"/>
    <n v="1"/>
    <n v="13"/>
    <n v="14"/>
    <x v="0"/>
    <n v="1"/>
    <n v="73503"/>
    <n v="1"/>
    <n v="0"/>
    <n v="0"/>
    <x v="2"/>
  </r>
  <r>
    <x v="3"/>
    <s v="Winter Weather"/>
    <x v="0"/>
    <n v="1"/>
    <x v="25"/>
    <s v="1960-1964"/>
    <n v="2"/>
    <n v="0"/>
    <n v="0"/>
    <n v="0"/>
    <x v="0"/>
    <n v="1"/>
    <n v="17850"/>
    <n v="1"/>
    <n v="0"/>
    <n v="0"/>
    <x v="2"/>
  </r>
  <r>
    <x v="2"/>
    <s v="Winter Weather"/>
    <x v="0"/>
    <n v="1"/>
    <x v="25"/>
    <s v="1960-1964"/>
    <n v="2"/>
    <n v="0"/>
    <n v="0"/>
    <n v="0"/>
    <x v="0"/>
    <n v="1"/>
    <n v="16278"/>
    <n v="1"/>
    <n v="0"/>
    <n v="0"/>
    <x v="2"/>
  </r>
  <r>
    <x v="4"/>
    <s v="Winter Weather"/>
    <x v="0"/>
    <n v="1"/>
    <x v="25"/>
    <s v="1960-1964"/>
    <n v="2"/>
    <n v="0"/>
    <n v="0"/>
    <n v="0"/>
    <x v="0"/>
    <n v="1"/>
    <n v="18332"/>
    <n v="1"/>
    <n v="0"/>
    <n v="0"/>
    <x v="2"/>
  </r>
  <r>
    <x v="1"/>
    <s v="Coastal/ Wind"/>
    <x v="0"/>
    <n v="1"/>
    <x v="26"/>
    <s v="1960-1964"/>
    <n v="3"/>
    <n v="3"/>
    <n v="0"/>
    <n v="3"/>
    <x v="0"/>
    <n v="1"/>
    <n v="11561"/>
    <n v="1"/>
    <n v="0"/>
    <n v="0"/>
    <x v="2"/>
  </r>
  <r>
    <x v="1"/>
    <s v="Coastal/ Wind"/>
    <x v="0"/>
    <n v="4"/>
    <x v="26"/>
    <s v="1960-1964"/>
    <n v="8"/>
    <n v="0"/>
    <n v="0"/>
    <n v="0"/>
    <x v="0"/>
    <n v="1"/>
    <n v="124338"/>
    <n v="1"/>
    <n v="0"/>
    <n v="0"/>
    <x v="2"/>
  </r>
  <r>
    <x v="5"/>
    <s v="Hail"/>
    <x v="0"/>
    <n v="2"/>
    <x v="27"/>
    <s v="1960-1964"/>
    <n v="1"/>
    <n v="0"/>
    <n v="0"/>
    <n v="0"/>
    <x v="0"/>
    <n v="0"/>
    <n v="0"/>
    <n v="1"/>
    <n v="0"/>
    <n v="0"/>
    <x v="2"/>
  </r>
  <r>
    <x v="5"/>
    <s v="Winter Weather"/>
    <x v="0"/>
    <n v="4"/>
    <x v="27"/>
    <s v="1960-1964"/>
    <n v="2"/>
    <n v="0"/>
    <n v="6"/>
    <n v="6"/>
    <x v="0"/>
    <n v="1"/>
    <n v="167213"/>
    <n v="1"/>
    <n v="0"/>
    <n v="0"/>
    <x v="2"/>
  </r>
  <r>
    <x v="0"/>
    <s v="Hail"/>
    <x v="0"/>
    <n v="2"/>
    <x v="27"/>
    <s v="1960-1964"/>
    <n v="1"/>
    <n v="0"/>
    <n v="0"/>
    <n v="0"/>
    <x v="0"/>
    <n v="0"/>
    <n v="0"/>
    <n v="1"/>
    <n v="0"/>
    <n v="0"/>
    <x v="2"/>
  </r>
  <r>
    <x v="0"/>
    <s v="Severe Storm/Thunder Storm"/>
    <x v="1"/>
    <n v="1"/>
    <x v="27"/>
    <s v="1960-1964"/>
    <n v="2"/>
    <n v="0"/>
    <n v="0"/>
    <n v="0"/>
    <x v="0"/>
    <n v="1"/>
    <n v="130656"/>
    <n v="1"/>
    <n v="0"/>
    <n v="0"/>
    <x v="2"/>
  </r>
  <r>
    <x v="0"/>
    <s v="Hail/ Wind"/>
    <x v="0"/>
    <n v="2"/>
    <x v="27"/>
    <s v="1960-1964"/>
    <n v="1"/>
    <n v="0"/>
    <n v="0"/>
    <n v="0"/>
    <x v="0"/>
    <n v="0"/>
    <n v="0"/>
    <n v="1"/>
    <n v="0"/>
    <n v="0"/>
    <x v="2"/>
  </r>
  <r>
    <x v="0"/>
    <s v="Winter Weather"/>
    <x v="0"/>
    <n v="4"/>
    <x v="27"/>
    <s v="1960-1964"/>
    <n v="2"/>
    <n v="0"/>
    <n v="7"/>
    <n v="7"/>
    <x v="0"/>
    <n v="1"/>
    <n v="187182"/>
    <n v="1"/>
    <n v="0"/>
    <n v="0"/>
    <x v="2"/>
  </r>
  <r>
    <x v="0"/>
    <s v="Severe Storm/Thunder Storm"/>
    <x v="1"/>
    <n v="1"/>
    <x v="27"/>
    <s v="1960-1964"/>
    <n v="2"/>
    <n v="2"/>
    <n v="0"/>
    <n v="2"/>
    <x v="0"/>
    <n v="1"/>
    <n v="136891"/>
    <n v="1"/>
    <n v="0"/>
    <n v="0"/>
    <x v="2"/>
  </r>
  <r>
    <x v="1"/>
    <s v="Hail"/>
    <x v="0"/>
    <n v="2"/>
    <x v="27"/>
    <s v="1960-1964"/>
    <n v="1"/>
    <n v="0"/>
    <n v="0"/>
    <n v="0"/>
    <x v="0"/>
    <n v="0"/>
    <n v="0"/>
    <n v="1"/>
    <n v="0"/>
    <n v="0"/>
    <x v="2"/>
  </r>
  <r>
    <x v="1"/>
    <s v="Winter Weather"/>
    <x v="0"/>
    <n v="4"/>
    <x v="27"/>
    <s v="1960-1964"/>
    <n v="2"/>
    <n v="0"/>
    <n v="6"/>
    <n v="6"/>
    <x v="0"/>
    <n v="1"/>
    <n v="172382"/>
    <n v="1"/>
    <n v="0"/>
    <n v="0"/>
    <x v="2"/>
  </r>
  <r>
    <x v="3"/>
    <s v="Hail"/>
    <x v="0"/>
    <n v="2"/>
    <x v="27"/>
    <s v="1960-1964"/>
    <n v="1"/>
    <n v="0"/>
    <n v="0"/>
    <n v="0"/>
    <x v="0"/>
    <n v="0"/>
    <n v="0"/>
    <n v="1"/>
    <n v="0"/>
    <n v="0"/>
    <x v="2"/>
  </r>
  <r>
    <x v="3"/>
    <s v="Wind"/>
    <x v="0"/>
    <n v="1"/>
    <x v="27"/>
    <s v="1960-1964"/>
    <n v="1"/>
    <n v="0"/>
    <n v="0"/>
    <n v="0"/>
    <x v="0"/>
    <n v="1"/>
    <n v="216551"/>
    <n v="0"/>
    <n v="1"/>
    <n v="0"/>
    <x v="1"/>
  </r>
  <r>
    <x v="3"/>
    <s v="Winter Weather"/>
    <x v="0"/>
    <n v="4"/>
    <x v="27"/>
    <s v="1960-1964"/>
    <n v="2"/>
    <n v="0"/>
    <n v="6"/>
    <n v="6"/>
    <x v="0"/>
    <n v="1"/>
    <n v="171210"/>
    <n v="1"/>
    <n v="0"/>
    <n v="0"/>
    <x v="2"/>
  </r>
  <r>
    <x v="2"/>
    <s v="Hail"/>
    <x v="0"/>
    <n v="2"/>
    <x v="27"/>
    <s v="1960-1964"/>
    <n v="1"/>
    <n v="0"/>
    <n v="0"/>
    <n v="0"/>
    <x v="0"/>
    <n v="0"/>
    <n v="0"/>
    <n v="1"/>
    <n v="0"/>
    <n v="0"/>
    <x v="2"/>
  </r>
  <r>
    <x v="2"/>
    <s v="Winter Weather"/>
    <x v="0"/>
    <n v="4"/>
    <x v="27"/>
    <s v="1960-1964"/>
    <n v="2"/>
    <n v="0"/>
    <n v="7"/>
    <n v="7"/>
    <x v="0"/>
    <n v="1"/>
    <n v="186717"/>
    <n v="1"/>
    <n v="0"/>
    <n v="0"/>
    <x v="2"/>
  </r>
  <r>
    <x v="4"/>
    <s v="Hail"/>
    <x v="0"/>
    <n v="2"/>
    <x v="27"/>
    <s v="1960-1964"/>
    <n v="1"/>
    <n v="0"/>
    <n v="0"/>
    <n v="0"/>
    <x v="0"/>
    <n v="0"/>
    <n v="0"/>
    <n v="1"/>
    <n v="0"/>
    <n v="0"/>
    <x v="2"/>
  </r>
  <r>
    <x v="4"/>
    <s v="Winter Weather"/>
    <x v="0"/>
    <n v="4"/>
    <x v="27"/>
    <s v="1960-1964"/>
    <n v="2"/>
    <n v="0"/>
    <n v="7"/>
    <n v="7"/>
    <x v="0"/>
    <n v="1"/>
    <n v="177895"/>
    <n v="0"/>
    <n v="1"/>
    <n v="0"/>
    <x v="1"/>
  </r>
  <r>
    <x v="0"/>
    <s v="Severe Storm/Thunder Storm"/>
    <x v="1"/>
    <n v="2"/>
    <x v="8"/>
    <s v="1960-1964"/>
    <n v="3"/>
    <n v="0"/>
    <n v="0"/>
    <n v="0"/>
    <x v="0"/>
    <n v="1"/>
    <n v="1191538"/>
    <n v="0"/>
    <n v="1"/>
    <n v="0"/>
    <x v="1"/>
  </r>
  <r>
    <x v="1"/>
    <s v="Severe Storm/Thunder Storm"/>
    <x v="1"/>
    <n v="2"/>
    <x v="8"/>
    <s v="1960-1964"/>
    <n v="2"/>
    <n v="0"/>
    <n v="0"/>
    <n v="0"/>
    <x v="0"/>
    <n v="1"/>
    <n v="812494"/>
    <n v="0"/>
    <n v="1"/>
    <n v="0"/>
    <x v="1"/>
  </r>
  <r>
    <x v="5"/>
    <s v="Hurricane/Tropical Storm"/>
    <x v="3"/>
    <n v="3"/>
    <x v="8"/>
    <s v="1960-1964"/>
    <n v="3"/>
    <n v="0"/>
    <n v="0"/>
    <n v="0"/>
    <x v="0"/>
    <n v="1"/>
    <n v="17798"/>
    <n v="1"/>
    <n v="0"/>
    <n v="0"/>
    <x v="2"/>
  </r>
  <r>
    <x v="0"/>
    <s v="Hurricane/Tropical Storm"/>
    <x v="3"/>
    <n v="3"/>
    <x v="8"/>
    <s v="1960-1964"/>
    <n v="3"/>
    <n v="0"/>
    <n v="0"/>
    <n v="0"/>
    <x v="0"/>
    <n v="1"/>
    <n v="16362"/>
    <n v="1"/>
    <n v="0"/>
    <n v="0"/>
    <x v="2"/>
  </r>
  <r>
    <x v="1"/>
    <s v="Hurricane/Tropical Storm"/>
    <x v="3"/>
    <n v="3"/>
    <x v="8"/>
    <s v="1960-1964"/>
    <n v="3"/>
    <n v="0"/>
    <n v="0"/>
    <n v="0"/>
    <x v="0"/>
    <n v="1"/>
    <n v="16081"/>
    <n v="1"/>
    <n v="0"/>
    <n v="0"/>
    <x v="2"/>
  </r>
  <r>
    <x v="3"/>
    <s v="Hurricane/Tropical Storm"/>
    <x v="3"/>
    <n v="3"/>
    <x v="8"/>
    <s v="1960-1964"/>
    <n v="3"/>
    <n v="0"/>
    <n v="0"/>
    <n v="0"/>
    <x v="0"/>
    <n v="1"/>
    <n v="17397"/>
    <n v="1"/>
    <n v="0"/>
    <n v="0"/>
    <x v="2"/>
  </r>
  <r>
    <x v="2"/>
    <s v="Hurricane/Tropical Storm"/>
    <x v="3"/>
    <n v="3"/>
    <x v="8"/>
    <s v="1960-1964"/>
    <n v="3"/>
    <n v="0"/>
    <n v="0"/>
    <n v="0"/>
    <x v="0"/>
    <n v="1"/>
    <n v="16882"/>
    <n v="1"/>
    <n v="0"/>
    <n v="0"/>
    <x v="2"/>
  </r>
  <r>
    <x v="4"/>
    <s v="Hurricane/Tropical Storm"/>
    <x v="3"/>
    <n v="3"/>
    <x v="8"/>
    <s v="1960-1964"/>
    <n v="3"/>
    <n v="0"/>
    <n v="0"/>
    <n v="0"/>
    <x v="0"/>
    <n v="1"/>
    <n v="16937"/>
    <n v="1"/>
    <n v="0"/>
    <n v="0"/>
    <x v="2"/>
  </r>
  <r>
    <x v="3"/>
    <s v="Severe Storm/Thunder Storm"/>
    <x v="1"/>
    <n v="3"/>
    <x v="8"/>
    <s v="1960-1964"/>
    <n v="2"/>
    <n v="0"/>
    <n v="0"/>
    <n v="0"/>
    <x v="0"/>
    <n v="1"/>
    <n v="33986"/>
    <n v="1"/>
    <n v="0"/>
    <n v="0"/>
    <x v="2"/>
  </r>
  <r>
    <x v="2"/>
    <s v="Severe Storm/Thunder Storm"/>
    <x v="1"/>
    <n v="3"/>
    <x v="8"/>
    <s v="1960-1964"/>
    <n v="2"/>
    <n v="0"/>
    <n v="0"/>
    <n v="0"/>
    <x v="0"/>
    <n v="1"/>
    <n v="33878"/>
    <n v="1"/>
    <n v="0"/>
    <n v="0"/>
    <x v="2"/>
  </r>
  <r>
    <x v="4"/>
    <s v="Severe Storm/Thunder Storm"/>
    <x v="1"/>
    <n v="3"/>
    <x v="8"/>
    <s v="1960-1964"/>
    <n v="2"/>
    <n v="0"/>
    <n v="0"/>
    <n v="0"/>
    <x v="0"/>
    <n v="1"/>
    <n v="33000"/>
    <n v="1"/>
    <n v="0"/>
    <n v="0"/>
    <x v="2"/>
  </r>
  <r>
    <x v="5"/>
    <s v="Severe Storm/Thunder Storm"/>
    <x v="1"/>
    <n v="4"/>
    <x v="8"/>
    <s v="1960-1964"/>
    <n v="2"/>
    <n v="0"/>
    <n v="0"/>
    <n v="0"/>
    <x v="0"/>
    <n v="0"/>
    <n v="0"/>
    <n v="1"/>
    <n v="0"/>
    <n v="0"/>
    <x v="2"/>
  </r>
  <r>
    <x v="0"/>
    <s v="Severe Storm/Thunder Storm"/>
    <x v="1"/>
    <n v="4"/>
    <x v="8"/>
    <s v="1960-1964"/>
    <n v="2"/>
    <n v="0"/>
    <n v="0"/>
    <n v="0"/>
    <x v="0"/>
    <n v="0"/>
    <n v="0"/>
    <n v="1"/>
    <n v="0"/>
    <n v="0"/>
    <x v="2"/>
  </r>
  <r>
    <x v="1"/>
    <s v="Severe Storm/Thunder Storm"/>
    <x v="1"/>
    <n v="4"/>
    <x v="8"/>
    <s v="1960-1964"/>
    <n v="2"/>
    <n v="0"/>
    <n v="0"/>
    <n v="0"/>
    <x v="0"/>
    <n v="0"/>
    <n v="0"/>
    <n v="1"/>
    <n v="0"/>
    <n v="0"/>
    <x v="2"/>
  </r>
  <r>
    <x v="3"/>
    <s v="Severe Storm/Thunder Storm"/>
    <x v="1"/>
    <n v="4"/>
    <x v="8"/>
    <s v="1960-1964"/>
    <n v="2"/>
    <n v="0"/>
    <n v="0"/>
    <n v="0"/>
    <x v="0"/>
    <n v="0"/>
    <n v="0"/>
    <n v="1"/>
    <n v="0"/>
    <n v="0"/>
    <x v="2"/>
  </r>
  <r>
    <x v="2"/>
    <s v="Severe Storm/Thunder Storm"/>
    <x v="1"/>
    <n v="4"/>
    <x v="8"/>
    <s v="1960-1964"/>
    <n v="2"/>
    <n v="0"/>
    <n v="0"/>
    <n v="0"/>
    <x v="0"/>
    <n v="0"/>
    <n v="0"/>
    <n v="1"/>
    <n v="0"/>
    <n v="0"/>
    <x v="2"/>
  </r>
  <r>
    <x v="4"/>
    <s v="Severe Storm/Thunder Storm"/>
    <x v="1"/>
    <n v="4"/>
    <x v="8"/>
    <s v="1960-1964"/>
    <n v="2"/>
    <n v="0"/>
    <n v="0"/>
    <n v="0"/>
    <x v="0"/>
    <n v="0"/>
    <n v="0"/>
    <n v="1"/>
    <n v="0"/>
    <n v="0"/>
    <x v="2"/>
  </r>
  <r>
    <x v="5"/>
    <s v="Severe Storm/Thunder Storm"/>
    <x v="1"/>
    <n v="4"/>
    <x v="8"/>
    <s v="1960-1964"/>
    <n v="3"/>
    <n v="3"/>
    <n v="0"/>
    <n v="3"/>
    <x v="0"/>
    <n v="1"/>
    <n v="187458"/>
    <n v="0"/>
    <n v="1"/>
    <n v="0"/>
    <x v="1"/>
  </r>
  <r>
    <x v="0"/>
    <s v="Severe Storm/Thunder Storm"/>
    <x v="1"/>
    <n v="4"/>
    <x v="8"/>
    <s v="1960-1964"/>
    <n v="3"/>
    <n v="2"/>
    <n v="0"/>
    <n v="2"/>
    <x v="0"/>
    <n v="1"/>
    <n v="162078"/>
    <n v="1"/>
    <n v="0"/>
    <n v="0"/>
    <x v="2"/>
  </r>
  <r>
    <x v="1"/>
    <s v="Severe Storm/Thunder Storm"/>
    <x v="1"/>
    <n v="4"/>
    <x v="8"/>
    <s v="1960-1964"/>
    <n v="3"/>
    <n v="0"/>
    <n v="0"/>
    <n v="0"/>
    <x v="0"/>
    <n v="1"/>
    <n v="174863"/>
    <n v="1"/>
    <n v="0"/>
    <n v="0"/>
    <x v="2"/>
  </r>
  <r>
    <x v="3"/>
    <s v="Severe Storm/Thunder Storm"/>
    <x v="1"/>
    <n v="4"/>
    <x v="8"/>
    <s v="1960-1964"/>
    <n v="3"/>
    <n v="1"/>
    <n v="0"/>
    <n v="1"/>
    <x v="0"/>
    <n v="1"/>
    <n v="185976"/>
    <n v="0"/>
    <n v="1"/>
    <n v="0"/>
    <x v="1"/>
  </r>
  <r>
    <x v="2"/>
    <s v="Severe Storm/Thunder Storm"/>
    <x v="1"/>
    <n v="4"/>
    <x v="8"/>
    <s v="1960-1964"/>
    <n v="3"/>
    <n v="2"/>
    <n v="0"/>
    <n v="2"/>
    <x v="0"/>
    <n v="1"/>
    <n v="158822"/>
    <n v="1"/>
    <n v="0"/>
    <n v="0"/>
    <x v="2"/>
  </r>
  <r>
    <x v="4"/>
    <s v="Severe Storm/Thunder Storm"/>
    <x v="1"/>
    <n v="4"/>
    <x v="8"/>
    <s v="1960-1964"/>
    <n v="3"/>
    <n v="2"/>
    <n v="0"/>
    <n v="2"/>
    <x v="0"/>
    <n v="1"/>
    <n v="187699"/>
    <n v="0"/>
    <n v="1"/>
    <n v="0"/>
    <x v="1"/>
  </r>
  <r>
    <x v="5"/>
    <s v="Flooding"/>
    <x v="1"/>
    <n v="1"/>
    <x v="28"/>
    <s v="1965-1969"/>
    <n v="5"/>
    <n v="0"/>
    <n v="0"/>
    <n v="0"/>
    <x v="0"/>
    <n v="1"/>
    <n v="16314"/>
    <n v="1"/>
    <n v="0"/>
    <n v="0"/>
    <x v="2"/>
  </r>
  <r>
    <x v="5"/>
    <s v="Wildfire"/>
    <x v="2"/>
    <n v="1"/>
    <x v="28"/>
    <s v="1965-1969"/>
    <n v="17"/>
    <n v="0"/>
    <n v="0"/>
    <n v="0"/>
    <x v="0"/>
    <n v="1"/>
    <n v="179963"/>
    <n v="0"/>
    <n v="1"/>
    <n v="0"/>
    <x v="1"/>
  </r>
  <r>
    <x v="5"/>
    <s v="Winter Weather"/>
    <x v="0"/>
    <n v="1"/>
    <x v="28"/>
    <s v="1965-1969"/>
    <n v="2"/>
    <n v="1"/>
    <n v="0"/>
    <n v="1"/>
    <x v="0"/>
    <n v="0"/>
    <n v="0"/>
    <n v="1"/>
    <n v="0"/>
    <n v="0"/>
    <x v="2"/>
  </r>
  <r>
    <x v="0"/>
    <s v="Flooding"/>
    <x v="1"/>
    <n v="1"/>
    <x v="28"/>
    <s v="1965-1969"/>
    <n v="5"/>
    <n v="0"/>
    <n v="0"/>
    <n v="0"/>
    <x v="0"/>
    <n v="1"/>
    <n v="16107"/>
    <n v="1"/>
    <n v="0"/>
    <n v="0"/>
    <x v="2"/>
  </r>
  <r>
    <x v="0"/>
    <s v="Wildfire"/>
    <x v="2"/>
    <n v="1"/>
    <x v="28"/>
    <s v="1965-1969"/>
    <n v="17"/>
    <n v="0"/>
    <n v="0"/>
    <n v="0"/>
    <x v="0"/>
    <n v="1"/>
    <n v="180497"/>
    <n v="1"/>
    <n v="0"/>
    <n v="0"/>
    <x v="2"/>
  </r>
  <r>
    <x v="0"/>
    <s v="Winter Weather"/>
    <x v="0"/>
    <n v="1"/>
    <x v="28"/>
    <s v="1965-1969"/>
    <n v="2"/>
    <n v="2"/>
    <n v="0"/>
    <n v="2"/>
    <x v="0"/>
    <n v="1"/>
    <n v="220405"/>
    <n v="1"/>
    <n v="0"/>
    <n v="0"/>
    <x v="2"/>
  </r>
  <r>
    <x v="0"/>
    <s v="Winter Weather"/>
    <x v="0"/>
    <n v="1"/>
    <x v="28"/>
    <s v="1965-1969"/>
    <n v="2"/>
    <n v="2"/>
    <n v="0"/>
    <n v="2"/>
    <x v="0"/>
    <n v="0"/>
    <n v="0"/>
    <n v="1"/>
    <n v="0"/>
    <n v="0"/>
    <x v="2"/>
  </r>
  <r>
    <x v="1"/>
    <s v="Flooding"/>
    <x v="1"/>
    <n v="1"/>
    <x v="28"/>
    <s v="1965-1969"/>
    <n v="5"/>
    <n v="0"/>
    <n v="0"/>
    <n v="0"/>
    <x v="0"/>
    <n v="1"/>
    <n v="17795"/>
    <n v="1"/>
    <n v="0"/>
    <n v="0"/>
    <x v="2"/>
  </r>
  <r>
    <x v="1"/>
    <s v="Wildfire"/>
    <x v="2"/>
    <n v="1"/>
    <x v="28"/>
    <s v="1965-1969"/>
    <n v="17"/>
    <n v="0"/>
    <n v="0"/>
    <n v="0"/>
    <x v="0"/>
    <n v="1"/>
    <n v="166248"/>
    <n v="1"/>
    <n v="0"/>
    <n v="0"/>
    <x v="2"/>
  </r>
  <r>
    <x v="1"/>
    <s v="Winter Weather"/>
    <x v="0"/>
    <n v="1"/>
    <x v="28"/>
    <s v="1965-1969"/>
    <n v="2"/>
    <n v="3"/>
    <n v="0"/>
    <n v="3"/>
    <x v="0"/>
    <n v="0"/>
    <n v="0"/>
    <n v="1"/>
    <n v="0"/>
    <n v="0"/>
    <x v="2"/>
  </r>
  <r>
    <x v="3"/>
    <s v="Flooding"/>
    <x v="1"/>
    <n v="1"/>
    <x v="28"/>
    <s v="1965-1969"/>
    <n v="5"/>
    <n v="0"/>
    <n v="0"/>
    <n v="0"/>
    <x v="0"/>
    <n v="1"/>
    <n v="18587"/>
    <n v="1"/>
    <n v="0"/>
    <n v="0"/>
    <x v="2"/>
  </r>
  <r>
    <x v="3"/>
    <s v="Wildfire"/>
    <x v="2"/>
    <n v="1"/>
    <x v="28"/>
    <s v="1965-1969"/>
    <n v="17"/>
    <n v="0"/>
    <n v="0"/>
    <n v="0"/>
    <x v="0"/>
    <n v="1"/>
    <n v="184408"/>
    <n v="0"/>
    <n v="1"/>
    <n v="0"/>
    <x v="1"/>
  </r>
  <r>
    <x v="3"/>
    <s v="Winter Weather"/>
    <x v="0"/>
    <n v="1"/>
    <x v="28"/>
    <s v="1965-1969"/>
    <n v="2"/>
    <n v="2"/>
    <n v="0"/>
    <n v="2"/>
    <x v="0"/>
    <n v="1"/>
    <n v="245677"/>
    <n v="0"/>
    <n v="1"/>
    <n v="0"/>
    <x v="1"/>
  </r>
  <r>
    <x v="3"/>
    <s v="Winter Weather"/>
    <x v="0"/>
    <n v="1"/>
    <x v="28"/>
    <s v="1965-1969"/>
    <n v="2"/>
    <n v="1"/>
    <n v="0"/>
    <n v="1"/>
    <x v="0"/>
    <n v="0"/>
    <n v="0"/>
    <n v="1"/>
    <n v="0"/>
    <n v="0"/>
    <x v="2"/>
  </r>
  <r>
    <x v="2"/>
    <s v="Flooding"/>
    <x v="1"/>
    <n v="1"/>
    <x v="28"/>
    <s v="1965-1969"/>
    <n v="5"/>
    <n v="0"/>
    <n v="0"/>
    <n v="0"/>
    <x v="0"/>
    <n v="1"/>
    <n v="15859"/>
    <n v="1"/>
    <n v="0"/>
    <n v="0"/>
    <x v="2"/>
  </r>
  <r>
    <x v="2"/>
    <s v="Wildfire"/>
    <x v="2"/>
    <n v="1"/>
    <x v="28"/>
    <s v="1965-1969"/>
    <n v="17"/>
    <n v="0"/>
    <n v="0"/>
    <n v="0"/>
    <x v="0"/>
    <n v="1"/>
    <n v="171537"/>
    <n v="1"/>
    <n v="0"/>
    <n v="0"/>
    <x v="2"/>
  </r>
  <r>
    <x v="2"/>
    <s v="Winter Weather"/>
    <x v="0"/>
    <n v="1"/>
    <x v="28"/>
    <s v="1965-1969"/>
    <n v="2"/>
    <n v="3"/>
    <n v="0"/>
    <n v="3"/>
    <x v="0"/>
    <n v="1"/>
    <n v="209853"/>
    <n v="0"/>
    <n v="1"/>
    <n v="0"/>
    <x v="1"/>
  </r>
  <r>
    <x v="2"/>
    <s v="Winter Weather"/>
    <x v="0"/>
    <n v="1"/>
    <x v="28"/>
    <s v="1965-1969"/>
    <n v="2"/>
    <n v="2"/>
    <n v="0"/>
    <n v="2"/>
    <x v="0"/>
    <n v="0"/>
    <n v="0"/>
    <n v="1"/>
    <n v="0"/>
    <n v="0"/>
    <x v="2"/>
  </r>
  <r>
    <x v="4"/>
    <s v="Flooding"/>
    <x v="1"/>
    <n v="1"/>
    <x v="28"/>
    <s v="1965-1969"/>
    <n v="5"/>
    <n v="0"/>
    <n v="0"/>
    <n v="0"/>
    <x v="0"/>
    <n v="1"/>
    <n v="16992"/>
    <n v="1"/>
    <n v="0"/>
    <n v="0"/>
    <x v="2"/>
  </r>
  <r>
    <x v="4"/>
    <s v="Wildfire"/>
    <x v="2"/>
    <n v="1"/>
    <x v="28"/>
    <s v="1965-1969"/>
    <n v="17"/>
    <n v="0"/>
    <n v="0"/>
    <n v="0"/>
    <x v="0"/>
    <n v="1"/>
    <n v="178774"/>
    <n v="0"/>
    <n v="1"/>
    <n v="0"/>
    <x v="1"/>
  </r>
  <r>
    <x v="4"/>
    <s v="Winter Weather"/>
    <x v="0"/>
    <n v="1"/>
    <x v="28"/>
    <s v="1965-1969"/>
    <n v="2"/>
    <n v="2"/>
    <n v="0"/>
    <n v="2"/>
    <x v="0"/>
    <n v="1"/>
    <n v="220813"/>
    <n v="0"/>
    <n v="1"/>
    <n v="0"/>
    <x v="1"/>
  </r>
  <r>
    <x v="4"/>
    <s v="Winter Weather"/>
    <x v="0"/>
    <n v="1"/>
    <x v="28"/>
    <s v="1965-1969"/>
    <n v="2"/>
    <n v="1"/>
    <n v="0"/>
    <n v="1"/>
    <x v="0"/>
    <n v="0"/>
    <n v="0"/>
    <n v="1"/>
    <n v="0"/>
    <n v="0"/>
    <x v="2"/>
  </r>
  <r>
    <x v="5"/>
    <s v="Severe Storm/Thunder Storm"/>
    <x v="1"/>
    <n v="3"/>
    <x v="10"/>
    <s v="1965-1969"/>
    <n v="6"/>
    <n v="0"/>
    <n v="0"/>
    <n v="0"/>
    <x v="0"/>
    <n v="1"/>
    <n v="171503"/>
    <n v="1"/>
    <n v="0"/>
    <n v="0"/>
    <x v="2"/>
  </r>
  <r>
    <x v="0"/>
    <s v="Severe Storm/Thunder Storm"/>
    <x v="1"/>
    <n v="3"/>
    <x v="10"/>
    <s v="1965-1969"/>
    <n v="6"/>
    <n v="0"/>
    <n v="0"/>
    <n v="0"/>
    <x v="0"/>
    <n v="1"/>
    <n v="173123"/>
    <n v="1"/>
    <n v="0"/>
    <n v="0"/>
    <x v="2"/>
  </r>
  <r>
    <x v="1"/>
    <s v="Severe Storm/Thunder Storm"/>
    <x v="1"/>
    <n v="3"/>
    <x v="10"/>
    <s v="1965-1969"/>
    <n v="6"/>
    <n v="0"/>
    <n v="0"/>
    <n v="0"/>
    <x v="0"/>
    <n v="1"/>
    <n v="160269"/>
    <n v="1"/>
    <n v="0"/>
    <n v="0"/>
    <x v="2"/>
  </r>
  <r>
    <x v="3"/>
    <s v="Severe Storm/Thunder Storm"/>
    <x v="1"/>
    <n v="3"/>
    <x v="10"/>
    <s v="1965-1969"/>
    <n v="6"/>
    <n v="0"/>
    <n v="0"/>
    <n v="0"/>
    <x v="0"/>
    <n v="1"/>
    <n v="173450"/>
    <n v="1"/>
    <n v="0"/>
    <n v="0"/>
    <x v="2"/>
  </r>
  <r>
    <x v="2"/>
    <s v="Severe Storm/Thunder Storm"/>
    <x v="1"/>
    <n v="3"/>
    <x v="10"/>
    <s v="1965-1969"/>
    <n v="6"/>
    <n v="0"/>
    <n v="0"/>
    <n v="0"/>
    <x v="0"/>
    <n v="1"/>
    <n v="178688"/>
    <n v="1"/>
    <n v="0"/>
    <n v="0"/>
    <x v="2"/>
  </r>
  <r>
    <x v="4"/>
    <s v="Severe Storm/Thunder Storm"/>
    <x v="1"/>
    <n v="3"/>
    <x v="10"/>
    <s v="1965-1969"/>
    <n v="6"/>
    <n v="0"/>
    <n v="0"/>
    <n v="0"/>
    <x v="0"/>
    <n v="1"/>
    <n v="173088"/>
    <n v="1"/>
    <n v="0"/>
    <n v="0"/>
    <x v="2"/>
  </r>
  <r>
    <x v="2"/>
    <s v="Severe Storm/Thunder Storm/ Wind"/>
    <x v="1"/>
    <n v="3"/>
    <x v="29"/>
    <s v="1965-1969"/>
    <n v="1"/>
    <n v="0"/>
    <n v="0"/>
    <n v="0"/>
    <x v="0"/>
    <n v="1"/>
    <n v="739099"/>
    <n v="0"/>
    <n v="1"/>
    <n v="0"/>
    <x v="1"/>
  </r>
  <r>
    <x v="0"/>
    <s v="Severe Storm/Thunder Storm/ Winter Weather"/>
    <x v="1"/>
    <n v="1"/>
    <x v="29"/>
    <s v="1965-1969"/>
    <n v="5"/>
    <n v="0"/>
    <n v="0"/>
    <n v="0"/>
    <x v="0"/>
    <n v="1"/>
    <n v="248621"/>
    <n v="1"/>
    <n v="0"/>
    <n v="0"/>
    <x v="2"/>
  </r>
  <r>
    <x v="1"/>
    <s v="Severe Storm/Thunder Storm/ Winter Weather"/>
    <x v="1"/>
    <n v="1"/>
    <x v="29"/>
    <s v="1965-1969"/>
    <n v="5"/>
    <n v="0"/>
    <n v="0"/>
    <n v="0"/>
    <x v="0"/>
    <n v="1"/>
    <n v="240051"/>
    <n v="1"/>
    <n v="0"/>
    <n v="0"/>
    <x v="2"/>
  </r>
  <r>
    <x v="5"/>
    <s v="Severe Storm/Thunder Storm/ Winter Weather"/>
    <x v="1"/>
    <n v="1"/>
    <x v="29"/>
    <s v="1965-1969"/>
    <n v="5"/>
    <n v="0"/>
    <n v="0"/>
    <n v="0"/>
    <x v="0"/>
    <n v="1"/>
    <n v="268708"/>
    <n v="0"/>
    <n v="1"/>
    <n v="0"/>
    <x v="1"/>
  </r>
  <r>
    <x v="2"/>
    <s v="Severe Storm/Thunder Storm/ Winter Weather"/>
    <x v="1"/>
    <n v="1"/>
    <x v="29"/>
    <s v="1965-1969"/>
    <n v="5"/>
    <n v="0"/>
    <n v="0"/>
    <n v="0"/>
    <x v="0"/>
    <n v="1"/>
    <n v="254862"/>
    <n v="0"/>
    <n v="1"/>
    <n v="0"/>
    <x v="1"/>
  </r>
  <r>
    <x v="4"/>
    <s v="Severe Storm/Thunder Storm/ Winter Weather"/>
    <x v="1"/>
    <n v="1"/>
    <x v="29"/>
    <s v="1965-1969"/>
    <n v="5"/>
    <n v="0"/>
    <n v="0"/>
    <n v="0"/>
    <x v="0"/>
    <n v="1"/>
    <n v="241537"/>
    <n v="0"/>
    <n v="1"/>
    <n v="0"/>
    <x v="1"/>
  </r>
  <r>
    <x v="5"/>
    <s v="Winter Weather"/>
    <x v="0"/>
    <n v="1"/>
    <x v="30"/>
    <s v="1965-1969"/>
    <n v="3"/>
    <n v="0"/>
    <n v="0"/>
    <n v="0"/>
    <x v="0"/>
    <n v="1"/>
    <n v="160592"/>
    <n v="1"/>
    <n v="0"/>
    <n v="0"/>
    <x v="2"/>
  </r>
  <r>
    <x v="0"/>
    <s v="Winter Weather"/>
    <x v="0"/>
    <n v="1"/>
    <x v="30"/>
    <s v="1965-1969"/>
    <n v="3"/>
    <n v="0"/>
    <n v="0"/>
    <n v="0"/>
    <x v="0"/>
    <n v="1"/>
    <n v="154200"/>
    <n v="1"/>
    <n v="0"/>
    <n v="0"/>
    <x v="2"/>
  </r>
  <r>
    <x v="0"/>
    <s v="Severe Storm/Thunder Storm"/>
    <x v="1"/>
    <n v="3"/>
    <x v="30"/>
    <s v="1965-1969"/>
    <n v="1"/>
    <n v="0"/>
    <n v="0"/>
    <n v="0"/>
    <x v="0"/>
    <n v="1"/>
    <n v="776272"/>
    <n v="0"/>
    <n v="1"/>
    <n v="0"/>
    <x v="1"/>
  </r>
  <r>
    <x v="1"/>
    <s v="Winter Weather"/>
    <x v="0"/>
    <n v="1"/>
    <x v="30"/>
    <s v="1965-1969"/>
    <n v="3"/>
    <n v="0"/>
    <n v="0"/>
    <n v="0"/>
    <x v="0"/>
    <n v="1"/>
    <n v="179732"/>
    <n v="1"/>
    <n v="0"/>
    <n v="0"/>
    <x v="2"/>
  </r>
  <r>
    <x v="3"/>
    <s v="Winter Weather"/>
    <x v="0"/>
    <n v="1"/>
    <x v="30"/>
    <s v="1965-1969"/>
    <n v="3"/>
    <n v="11"/>
    <n v="0"/>
    <n v="11"/>
    <x v="0"/>
    <n v="1"/>
    <n v="155482"/>
    <n v="1"/>
    <n v="0"/>
    <n v="0"/>
    <x v="2"/>
  </r>
  <r>
    <x v="3"/>
    <s v="Wind/ Winter Weather"/>
    <x v="0"/>
    <n v="4"/>
    <x v="30"/>
    <s v="1965-1969"/>
    <n v="1"/>
    <n v="2"/>
    <n v="2"/>
    <n v="4"/>
    <x v="0"/>
    <n v="1"/>
    <n v="29617"/>
    <n v="1"/>
    <n v="0"/>
    <n v="0"/>
    <x v="2"/>
  </r>
  <r>
    <x v="2"/>
    <s v="Winter Weather"/>
    <x v="0"/>
    <n v="1"/>
    <x v="30"/>
    <s v="1965-1969"/>
    <n v="3"/>
    <n v="0"/>
    <n v="0"/>
    <n v="0"/>
    <x v="0"/>
    <n v="1"/>
    <n v="160474"/>
    <n v="1"/>
    <n v="0"/>
    <n v="0"/>
    <x v="2"/>
  </r>
  <r>
    <x v="2"/>
    <s v="Wind/ Winter Weather"/>
    <x v="0"/>
    <n v="4"/>
    <x v="30"/>
    <s v="1965-1969"/>
    <n v="1"/>
    <n v="1"/>
    <n v="1"/>
    <n v="2"/>
    <x v="0"/>
    <n v="1"/>
    <n v="30790"/>
    <n v="1"/>
    <n v="0"/>
    <n v="0"/>
    <x v="2"/>
  </r>
  <r>
    <x v="4"/>
    <s v="Winter Weather"/>
    <x v="0"/>
    <n v="1"/>
    <x v="30"/>
    <s v="1965-1969"/>
    <n v="3"/>
    <n v="0"/>
    <n v="0"/>
    <n v="0"/>
    <x v="0"/>
    <n v="1"/>
    <n v="158871"/>
    <n v="1"/>
    <n v="0"/>
    <n v="0"/>
    <x v="2"/>
  </r>
  <r>
    <x v="4"/>
    <s v="Wind/ Winter Weather"/>
    <x v="0"/>
    <n v="4"/>
    <x v="30"/>
    <s v="1965-1969"/>
    <n v="1"/>
    <n v="2"/>
    <n v="2"/>
    <n v="4"/>
    <x v="0"/>
    <n v="1"/>
    <n v="33736"/>
    <n v="1"/>
    <n v="0"/>
    <n v="0"/>
    <x v="2"/>
  </r>
  <r>
    <x v="0"/>
    <s v="Severe Storm/Thunder Storm/ Wind"/>
    <x v="1"/>
    <n v="3"/>
    <x v="31"/>
    <s v="1970-1974"/>
    <n v="1"/>
    <n v="0"/>
    <n v="0"/>
    <n v="0"/>
    <x v="0"/>
    <n v="1"/>
    <n v="788082"/>
    <n v="0"/>
    <n v="1"/>
    <n v="0"/>
    <x v="1"/>
  </r>
  <r>
    <x v="1"/>
    <s v="Hail/ Severe Storm/Thunder Storm/ Wind"/>
    <x v="1"/>
    <n v="3"/>
    <x v="31"/>
    <s v="1970-1974"/>
    <n v="2"/>
    <n v="0"/>
    <n v="0"/>
    <n v="0"/>
    <x v="0"/>
    <n v="0"/>
    <n v="0"/>
    <n v="1"/>
    <n v="0"/>
    <n v="0"/>
    <x v="2"/>
  </r>
  <r>
    <x v="1"/>
    <s v="Coastal/ Hurricane/Tropical Storm/ Wind"/>
    <x v="3"/>
    <n v="4"/>
    <x v="31"/>
    <s v="1970-1974"/>
    <n v="1"/>
    <n v="0"/>
    <n v="0"/>
    <n v="0"/>
    <x v="0"/>
    <n v="1"/>
    <n v="1127301"/>
    <n v="0"/>
    <n v="1"/>
    <n v="0"/>
    <x v="1"/>
  </r>
  <r>
    <x v="4"/>
    <s v="Wind"/>
    <x v="0"/>
    <n v="2"/>
    <x v="31"/>
    <s v="1970-1974"/>
    <n v="1"/>
    <n v="0"/>
    <n v="2"/>
    <n v="2"/>
    <x v="0"/>
    <n v="1"/>
    <n v="163687"/>
    <n v="1"/>
    <n v="0"/>
    <n v="0"/>
    <x v="2"/>
  </r>
  <r>
    <x v="5"/>
    <s v="Severe Storm/Thunder Storm/ Wind/ Winter Weather"/>
    <x v="1"/>
    <n v="4"/>
    <x v="32"/>
    <s v="1970-1974"/>
    <n v="1"/>
    <n v="0"/>
    <n v="0"/>
    <n v="0"/>
    <x v="0"/>
    <n v="1"/>
    <n v="157375"/>
    <n v="1"/>
    <n v="0"/>
    <n v="0"/>
    <x v="2"/>
  </r>
  <r>
    <x v="0"/>
    <s v="Winter Weather"/>
    <x v="0"/>
    <n v="1"/>
    <x v="32"/>
    <s v="1970-1974"/>
    <n v="1"/>
    <n v="4"/>
    <n v="8"/>
    <n v="12"/>
    <x v="0"/>
    <n v="1"/>
    <n v="459526"/>
    <n v="1"/>
    <n v="0"/>
    <n v="0"/>
    <x v="2"/>
  </r>
  <r>
    <x v="0"/>
    <s v="Severe Storm/Thunder Storm/ Wind/ Winter Weather"/>
    <x v="1"/>
    <n v="4"/>
    <x v="32"/>
    <s v="1970-1974"/>
    <n v="1"/>
    <n v="0"/>
    <n v="0"/>
    <n v="0"/>
    <x v="0"/>
    <n v="1"/>
    <n v="170400"/>
    <n v="1"/>
    <n v="0"/>
    <n v="0"/>
    <x v="2"/>
  </r>
  <r>
    <x v="1"/>
    <s v="Severe Storm/Thunder Storm/ Wind/ Winter Weather"/>
    <x v="1"/>
    <n v="4"/>
    <x v="32"/>
    <s v="1970-1974"/>
    <n v="1"/>
    <n v="0"/>
    <n v="0"/>
    <n v="0"/>
    <x v="0"/>
    <n v="1"/>
    <n v="181479"/>
    <n v="1"/>
    <n v="0"/>
    <n v="0"/>
    <x v="2"/>
  </r>
  <r>
    <x v="1"/>
    <s v="Hurricane/Tropical Storm"/>
    <x v="3"/>
    <n v="3"/>
    <x v="32"/>
    <s v="1970-1974"/>
    <n v="4"/>
    <n v="0"/>
    <n v="0"/>
    <n v="0"/>
    <x v="0"/>
    <n v="1"/>
    <n v="1058006"/>
    <n v="0"/>
    <n v="1"/>
    <n v="0"/>
    <x v="1"/>
  </r>
  <r>
    <x v="3"/>
    <s v="Hail/ Severe Storm/Thunder Storm/ Wind"/>
    <x v="1"/>
    <n v="2"/>
    <x v="32"/>
    <s v="1970-1974"/>
    <n v="1"/>
    <n v="0"/>
    <n v="0"/>
    <n v="0"/>
    <x v="0"/>
    <n v="1"/>
    <n v="1348604"/>
    <n v="0"/>
    <n v="1"/>
    <n v="0"/>
    <x v="1"/>
  </r>
  <r>
    <x v="3"/>
    <s v="Severe Storm/Thunder Storm/ Wind/ Winter Weather"/>
    <x v="1"/>
    <n v="4"/>
    <x v="32"/>
    <s v="1970-1974"/>
    <n v="1"/>
    <n v="0"/>
    <n v="0"/>
    <n v="0"/>
    <x v="0"/>
    <n v="1"/>
    <n v="183012"/>
    <n v="0"/>
    <n v="1"/>
    <n v="0"/>
    <x v="1"/>
  </r>
  <r>
    <x v="2"/>
    <s v="Hail/ Severe Storm/Thunder Storm/ Wind"/>
    <x v="1"/>
    <n v="2"/>
    <x v="32"/>
    <s v="1970-1974"/>
    <n v="1"/>
    <n v="0"/>
    <n v="0"/>
    <n v="0"/>
    <x v="0"/>
    <n v="1"/>
    <n v="63657"/>
    <n v="1"/>
    <n v="0"/>
    <n v="0"/>
    <x v="2"/>
  </r>
  <r>
    <x v="2"/>
    <s v="Severe Storm/Thunder Storm"/>
    <x v="1"/>
    <n v="3"/>
    <x v="32"/>
    <s v="1970-1974"/>
    <n v="1"/>
    <n v="0"/>
    <n v="0"/>
    <n v="0"/>
    <x v="0"/>
    <n v="1"/>
    <n v="718412"/>
    <n v="0"/>
    <n v="1"/>
    <n v="0"/>
    <x v="1"/>
  </r>
  <r>
    <x v="2"/>
    <s v="Severe Storm/Thunder Storm/ Wind/ Winter Weather"/>
    <x v="1"/>
    <n v="4"/>
    <x v="32"/>
    <s v="1970-1974"/>
    <n v="1"/>
    <n v="0"/>
    <n v="12"/>
    <n v="12"/>
    <x v="0"/>
    <n v="1"/>
    <n v="173622"/>
    <n v="1"/>
    <n v="0"/>
    <n v="0"/>
    <x v="2"/>
  </r>
  <r>
    <x v="4"/>
    <s v="Hail/ Severe Storm/Thunder Storm/ Wind"/>
    <x v="1"/>
    <n v="2"/>
    <x v="32"/>
    <s v="1970-1974"/>
    <n v="1"/>
    <n v="0"/>
    <n v="33"/>
    <n v="33"/>
    <x v="0"/>
    <n v="1"/>
    <n v="60750"/>
    <n v="1"/>
    <n v="0"/>
    <n v="0"/>
    <x v="2"/>
  </r>
  <r>
    <x v="4"/>
    <s v="Severe Storm/Thunder Storm/ Wind/ Winter Weather"/>
    <x v="1"/>
    <n v="4"/>
    <x v="32"/>
    <s v="1970-1974"/>
    <n v="1"/>
    <n v="0"/>
    <n v="0"/>
    <n v="0"/>
    <x v="0"/>
    <n v="1"/>
    <n v="176293"/>
    <n v="0"/>
    <n v="1"/>
    <n v="0"/>
    <x v="1"/>
  </r>
  <r>
    <x v="5"/>
    <s v="Winter Weather"/>
    <x v="0"/>
    <n v="2"/>
    <x v="33"/>
    <s v="1970-1974"/>
    <n v="30"/>
    <n v="0"/>
    <n v="0"/>
    <n v="0"/>
    <x v="0"/>
    <n v="0"/>
    <n v="0"/>
    <n v="1"/>
    <n v="0"/>
    <n v="0"/>
    <x v="2"/>
  </r>
  <r>
    <x v="5"/>
    <s v="Hurricane/Tropical Storm"/>
    <x v="3"/>
    <n v="2"/>
    <x v="33"/>
    <s v="1970-1974"/>
    <n v="2"/>
    <n v="0"/>
    <n v="0"/>
    <n v="0"/>
    <x v="0"/>
    <n v="1"/>
    <n v="1777"/>
    <n v="1"/>
    <n v="0"/>
    <n v="0"/>
    <x v="2"/>
  </r>
  <r>
    <x v="0"/>
    <s v="Winter Weather"/>
    <x v="0"/>
    <n v="2"/>
    <x v="33"/>
    <s v="1970-1974"/>
    <n v="30"/>
    <n v="0"/>
    <n v="0"/>
    <n v="0"/>
    <x v="0"/>
    <n v="0"/>
    <n v="0"/>
    <n v="1"/>
    <n v="0"/>
    <n v="0"/>
    <x v="2"/>
  </r>
  <r>
    <x v="0"/>
    <s v="Hurricane/Tropical Storm"/>
    <x v="3"/>
    <n v="2"/>
    <x v="33"/>
    <s v="1970-1974"/>
    <n v="2"/>
    <n v="0"/>
    <n v="0"/>
    <n v="0"/>
    <x v="0"/>
    <n v="1"/>
    <n v="1694"/>
    <n v="1"/>
    <n v="0"/>
    <n v="0"/>
    <x v="2"/>
  </r>
  <r>
    <x v="0"/>
    <s v="Lightning/ Severe Storm/Thunder Storm/ Wind"/>
    <x v="1"/>
    <n v="3"/>
    <x v="33"/>
    <s v="1970-1974"/>
    <n v="1"/>
    <n v="0"/>
    <n v="0"/>
    <n v="0"/>
    <x v="0"/>
    <n v="1"/>
    <n v="752811"/>
    <n v="0"/>
    <n v="1"/>
    <n v="0"/>
    <x v="1"/>
  </r>
  <r>
    <x v="1"/>
    <s v="Winter Weather"/>
    <x v="0"/>
    <n v="2"/>
    <x v="33"/>
    <s v="1970-1974"/>
    <n v="30"/>
    <n v="0"/>
    <n v="0"/>
    <n v="0"/>
    <x v="0"/>
    <n v="0"/>
    <n v="0"/>
    <n v="1"/>
    <n v="0"/>
    <n v="0"/>
    <x v="2"/>
  </r>
  <r>
    <x v="1"/>
    <s v="Hurricane/Tropical Storm"/>
    <x v="3"/>
    <n v="2"/>
    <x v="33"/>
    <s v="1970-1974"/>
    <n v="2"/>
    <n v="0"/>
    <n v="0"/>
    <n v="0"/>
    <x v="0"/>
    <n v="1"/>
    <n v="1574"/>
    <n v="1"/>
    <n v="0"/>
    <n v="0"/>
    <x v="2"/>
  </r>
  <r>
    <x v="3"/>
    <s v="Winter Weather"/>
    <x v="0"/>
    <n v="2"/>
    <x v="33"/>
    <s v="1970-1974"/>
    <n v="30"/>
    <n v="0"/>
    <n v="0"/>
    <n v="0"/>
    <x v="0"/>
    <n v="0"/>
    <n v="0"/>
    <n v="1"/>
    <n v="0"/>
    <n v="0"/>
    <x v="2"/>
  </r>
  <r>
    <x v="3"/>
    <s v="Hurricane/Tropical Storm"/>
    <x v="3"/>
    <n v="2"/>
    <x v="33"/>
    <s v="1970-1974"/>
    <n v="2"/>
    <n v="0"/>
    <n v="0"/>
    <n v="0"/>
    <x v="0"/>
    <n v="1"/>
    <n v="1598"/>
    <n v="1"/>
    <n v="0"/>
    <n v="0"/>
    <x v="2"/>
  </r>
  <r>
    <x v="2"/>
    <s v="Winter Weather"/>
    <x v="0"/>
    <n v="2"/>
    <x v="33"/>
    <s v="1970-1974"/>
    <n v="30"/>
    <n v="0"/>
    <n v="0"/>
    <n v="0"/>
    <x v="0"/>
    <n v="0"/>
    <n v="0"/>
    <n v="1"/>
    <n v="0"/>
    <n v="0"/>
    <x v="2"/>
  </r>
  <r>
    <x v="2"/>
    <s v="Hurricane/Tropical Storm"/>
    <x v="3"/>
    <n v="2"/>
    <x v="33"/>
    <s v="1970-1974"/>
    <n v="2"/>
    <n v="0"/>
    <n v="0"/>
    <n v="0"/>
    <x v="0"/>
    <n v="1"/>
    <n v="1552"/>
    <n v="1"/>
    <n v="0"/>
    <n v="0"/>
    <x v="2"/>
  </r>
  <r>
    <x v="4"/>
    <s v="Winter Weather"/>
    <x v="0"/>
    <n v="2"/>
    <x v="33"/>
    <s v="1970-1974"/>
    <n v="30"/>
    <n v="0"/>
    <n v="0"/>
    <n v="0"/>
    <x v="0"/>
    <n v="0"/>
    <n v="0"/>
    <n v="1"/>
    <n v="0"/>
    <n v="0"/>
    <x v="2"/>
  </r>
  <r>
    <x v="4"/>
    <s v="Hurricane/Tropical Storm"/>
    <x v="3"/>
    <n v="2"/>
    <x v="33"/>
    <s v="1970-1974"/>
    <n v="2"/>
    <n v="0"/>
    <n v="0"/>
    <n v="0"/>
    <x v="0"/>
    <n v="1"/>
    <n v="1626"/>
    <n v="1"/>
    <n v="0"/>
    <n v="0"/>
    <x v="2"/>
  </r>
  <r>
    <x v="5"/>
    <s v="Winter Weather"/>
    <x v="0"/>
    <n v="1"/>
    <x v="12"/>
    <s v="1970-1974"/>
    <n v="2"/>
    <n v="0"/>
    <n v="0"/>
    <n v="0"/>
    <x v="0"/>
    <n v="1"/>
    <n v="160114"/>
    <n v="1"/>
    <n v="0"/>
    <n v="0"/>
    <x v="2"/>
  </r>
  <r>
    <x v="5"/>
    <s v="Flooding"/>
    <x v="1"/>
    <n v="1"/>
    <x v="12"/>
    <s v="1970-1974"/>
    <n v="1"/>
    <n v="0"/>
    <n v="0"/>
    <n v="0"/>
    <x v="0"/>
    <n v="1"/>
    <n v="15894"/>
    <n v="1"/>
    <n v="0"/>
    <n v="0"/>
    <x v="2"/>
  </r>
  <r>
    <x v="5"/>
    <s v="Winter Weather"/>
    <x v="0"/>
    <n v="1"/>
    <x v="12"/>
    <s v="1970-1974"/>
    <n v="2"/>
    <n v="3"/>
    <n v="0"/>
    <n v="3"/>
    <x v="0"/>
    <n v="1"/>
    <n v="1882757"/>
    <n v="0"/>
    <n v="1"/>
    <n v="0"/>
    <x v="1"/>
  </r>
  <r>
    <x v="0"/>
    <s v="Winter Weather"/>
    <x v="0"/>
    <n v="1"/>
    <x v="12"/>
    <s v="1970-1974"/>
    <n v="2"/>
    <n v="0"/>
    <n v="0"/>
    <n v="0"/>
    <x v="0"/>
    <n v="1"/>
    <n v="166558"/>
    <n v="1"/>
    <n v="0"/>
    <n v="0"/>
    <x v="2"/>
  </r>
  <r>
    <x v="0"/>
    <s v="Flooding"/>
    <x v="1"/>
    <n v="1"/>
    <x v="12"/>
    <s v="1970-1974"/>
    <n v="1"/>
    <n v="0"/>
    <n v="0"/>
    <n v="0"/>
    <x v="0"/>
    <n v="1"/>
    <n v="16026"/>
    <n v="1"/>
    <n v="0"/>
    <n v="0"/>
    <x v="2"/>
  </r>
  <r>
    <x v="0"/>
    <s v="Winter Weather"/>
    <x v="0"/>
    <n v="1"/>
    <x v="12"/>
    <s v="1970-1974"/>
    <n v="2"/>
    <n v="2"/>
    <n v="0"/>
    <n v="2"/>
    <x v="0"/>
    <n v="1"/>
    <n v="1692878"/>
    <n v="0"/>
    <n v="1"/>
    <n v="0"/>
    <x v="1"/>
  </r>
  <r>
    <x v="0"/>
    <s v="Hail/ Lightning/ Severe Storm/Thunder Storm/ Wind"/>
    <x v="1"/>
    <n v="2"/>
    <x v="12"/>
    <s v="1970-1974"/>
    <n v="1"/>
    <n v="0"/>
    <n v="0"/>
    <n v="0"/>
    <x v="0"/>
    <n v="1"/>
    <n v="3488"/>
    <n v="1"/>
    <n v="0"/>
    <n v="0"/>
    <x v="2"/>
  </r>
  <r>
    <x v="0"/>
    <s v="Winter Weather"/>
    <x v="0"/>
    <n v="2"/>
    <x v="12"/>
    <s v="1970-1974"/>
    <n v="2"/>
    <n v="0"/>
    <n v="0"/>
    <n v="0"/>
    <x v="0"/>
    <n v="0"/>
    <n v="0"/>
    <n v="1"/>
    <n v="0"/>
    <n v="0"/>
    <x v="2"/>
  </r>
  <r>
    <x v="1"/>
    <s v="Winter Weather"/>
    <x v="0"/>
    <n v="1"/>
    <x v="12"/>
    <s v="1970-1974"/>
    <n v="2"/>
    <n v="0"/>
    <n v="0"/>
    <n v="0"/>
    <x v="0"/>
    <n v="1"/>
    <n v="165335"/>
    <n v="1"/>
    <n v="0"/>
    <n v="0"/>
    <x v="2"/>
  </r>
  <r>
    <x v="1"/>
    <s v="Flooding"/>
    <x v="1"/>
    <n v="1"/>
    <x v="12"/>
    <s v="1970-1974"/>
    <n v="1"/>
    <n v="0"/>
    <n v="0"/>
    <n v="0"/>
    <x v="0"/>
    <n v="1"/>
    <n v="16173"/>
    <n v="1"/>
    <n v="0"/>
    <n v="0"/>
    <x v="2"/>
  </r>
  <r>
    <x v="1"/>
    <s v="Winter Weather"/>
    <x v="0"/>
    <n v="1"/>
    <x v="12"/>
    <s v="1970-1974"/>
    <n v="2"/>
    <n v="2"/>
    <n v="0"/>
    <n v="2"/>
    <x v="0"/>
    <n v="1"/>
    <n v="1778513"/>
    <n v="0"/>
    <n v="1"/>
    <n v="0"/>
    <x v="1"/>
  </r>
  <r>
    <x v="1"/>
    <s v="Hail/ Lightning/ Severe Storm/Thunder Storm/ Wind"/>
    <x v="1"/>
    <n v="2"/>
    <x v="12"/>
    <s v="1970-1974"/>
    <n v="1"/>
    <n v="0"/>
    <n v="0"/>
    <n v="0"/>
    <x v="0"/>
    <n v="1"/>
    <n v="4072"/>
    <n v="1"/>
    <n v="0"/>
    <n v="0"/>
    <x v="2"/>
  </r>
  <r>
    <x v="3"/>
    <s v="Winter Weather"/>
    <x v="0"/>
    <n v="1"/>
    <x v="12"/>
    <s v="1970-1974"/>
    <n v="2"/>
    <n v="0"/>
    <n v="0"/>
    <n v="0"/>
    <x v="0"/>
    <n v="1"/>
    <n v="182513"/>
    <n v="0"/>
    <n v="1"/>
    <n v="0"/>
    <x v="1"/>
  </r>
  <r>
    <x v="3"/>
    <s v="Flooding"/>
    <x v="1"/>
    <n v="1"/>
    <x v="12"/>
    <s v="1970-1974"/>
    <n v="1"/>
    <n v="0"/>
    <n v="0"/>
    <n v="0"/>
    <x v="0"/>
    <n v="1"/>
    <n v="16841"/>
    <n v="1"/>
    <n v="0"/>
    <n v="0"/>
    <x v="2"/>
  </r>
  <r>
    <x v="3"/>
    <s v="Winter Weather"/>
    <x v="0"/>
    <n v="1"/>
    <x v="12"/>
    <s v="1970-1974"/>
    <n v="2"/>
    <n v="2"/>
    <n v="0"/>
    <n v="2"/>
    <x v="0"/>
    <n v="1"/>
    <n v="1769898"/>
    <n v="0"/>
    <n v="1"/>
    <n v="0"/>
    <x v="1"/>
  </r>
  <r>
    <x v="2"/>
    <s v="Winter Weather"/>
    <x v="0"/>
    <n v="1"/>
    <x v="12"/>
    <s v="1970-1974"/>
    <n v="2"/>
    <n v="0"/>
    <n v="0"/>
    <n v="0"/>
    <x v="0"/>
    <n v="1"/>
    <n v="186475"/>
    <n v="1"/>
    <n v="0"/>
    <n v="0"/>
    <x v="2"/>
  </r>
  <r>
    <x v="2"/>
    <s v="Flooding"/>
    <x v="1"/>
    <n v="1"/>
    <x v="12"/>
    <s v="1970-1974"/>
    <n v="1"/>
    <n v="0"/>
    <n v="0"/>
    <n v="0"/>
    <x v="0"/>
    <n v="1"/>
    <n v="15541"/>
    <n v="1"/>
    <n v="0"/>
    <n v="0"/>
    <x v="2"/>
  </r>
  <r>
    <x v="2"/>
    <s v="Winter Weather"/>
    <x v="0"/>
    <n v="1"/>
    <x v="12"/>
    <s v="1970-1974"/>
    <n v="2"/>
    <n v="3"/>
    <n v="0"/>
    <n v="3"/>
    <x v="0"/>
    <n v="1"/>
    <n v="1700977"/>
    <n v="0"/>
    <n v="1"/>
    <n v="0"/>
    <x v="1"/>
  </r>
  <r>
    <x v="4"/>
    <s v="Winter Weather"/>
    <x v="0"/>
    <n v="1"/>
    <x v="12"/>
    <s v="1970-1974"/>
    <n v="2"/>
    <n v="0"/>
    <n v="0"/>
    <n v="0"/>
    <x v="0"/>
    <n v="1"/>
    <n v="166696"/>
    <n v="1"/>
    <n v="0"/>
    <n v="0"/>
    <x v="2"/>
  </r>
  <r>
    <x v="4"/>
    <s v="Flooding"/>
    <x v="1"/>
    <n v="1"/>
    <x v="12"/>
    <s v="1970-1974"/>
    <n v="1"/>
    <n v="0"/>
    <n v="0"/>
    <n v="0"/>
    <x v="0"/>
    <n v="1"/>
    <n v="16792"/>
    <n v="1"/>
    <n v="0"/>
    <n v="0"/>
    <x v="2"/>
  </r>
  <r>
    <x v="4"/>
    <s v="Winter Weather"/>
    <x v="0"/>
    <n v="1"/>
    <x v="12"/>
    <s v="1970-1974"/>
    <n v="2"/>
    <n v="3"/>
    <n v="0"/>
    <n v="3"/>
    <x v="0"/>
    <n v="1"/>
    <n v="1655144"/>
    <n v="0"/>
    <n v="0"/>
    <n v="1"/>
    <x v="0"/>
  </r>
  <r>
    <x v="5"/>
    <s v="Lightning/ Wind"/>
    <x v="0"/>
    <n v="1"/>
    <x v="34"/>
    <s v="1970-1974"/>
    <n v="1"/>
    <n v="0"/>
    <n v="1"/>
    <n v="1"/>
    <x v="0"/>
    <n v="1"/>
    <n v="18552"/>
    <n v="1"/>
    <n v="0"/>
    <n v="0"/>
    <x v="2"/>
  </r>
  <r>
    <x v="5"/>
    <s v="Lightning/ Wind"/>
    <x v="0"/>
    <n v="2"/>
    <x v="34"/>
    <s v="1970-1974"/>
    <n v="1"/>
    <n v="0"/>
    <n v="0"/>
    <n v="0"/>
    <x v="0"/>
    <n v="1"/>
    <n v="22214"/>
    <n v="1"/>
    <n v="0"/>
    <n v="0"/>
    <x v="2"/>
  </r>
  <r>
    <x v="5"/>
    <s v="Winter Weather"/>
    <x v="0"/>
    <n v="4"/>
    <x v="34"/>
    <s v="1970-1974"/>
    <n v="2"/>
    <n v="0"/>
    <n v="0"/>
    <n v="0"/>
    <x v="0"/>
    <n v="1"/>
    <n v="20462"/>
    <n v="1"/>
    <n v="0"/>
    <n v="0"/>
    <x v="2"/>
  </r>
  <r>
    <x v="0"/>
    <s v="Lightning/ Wind"/>
    <x v="0"/>
    <n v="1"/>
    <x v="34"/>
    <s v="1970-1974"/>
    <n v="1"/>
    <n v="0"/>
    <n v="2"/>
    <n v="2"/>
    <x v="0"/>
    <n v="1"/>
    <n v="18473"/>
    <n v="1"/>
    <n v="0"/>
    <n v="0"/>
    <x v="2"/>
  </r>
  <r>
    <x v="0"/>
    <s v="Winter Weather"/>
    <x v="0"/>
    <n v="1"/>
    <x v="34"/>
    <s v="1970-1974"/>
    <n v="1"/>
    <n v="0"/>
    <n v="0"/>
    <n v="0"/>
    <x v="0"/>
    <n v="0"/>
    <n v="0"/>
    <n v="1"/>
    <n v="0"/>
    <n v="0"/>
    <x v="2"/>
  </r>
  <r>
    <x v="0"/>
    <s v="Hail/ Lightning/ Wind"/>
    <x v="0"/>
    <n v="1"/>
    <x v="34"/>
    <s v="1970-1974"/>
    <n v="1"/>
    <n v="0"/>
    <n v="0"/>
    <n v="0"/>
    <x v="0"/>
    <n v="1"/>
    <n v="18482"/>
    <n v="1"/>
    <n v="0"/>
    <n v="0"/>
    <x v="2"/>
  </r>
  <r>
    <x v="0"/>
    <s v="Lightning/ Wind"/>
    <x v="0"/>
    <n v="2"/>
    <x v="34"/>
    <s v="1970-1974"/>
    <n v="1"/>
    <n v="0"/>
    <n v="9"/>
    <n v="9"/>
    <x v="0"/>
    <n v="1"/>
    <n v="13104"/>
    <n v="1"/>
    <n v="0"/>
    <n v="0"/>
    <x v="2"/>
  </r>
  <r>
    <x v="0"/>
    <s v="Hail/ Wind"/>
    <x v="0"/>
    <n v="2"/>
    <x v="34"/>
    <s v="1970-1974"/>
    <n v="1"/>
    <n v="0"/>
    <n v="5"/>
    <n v="5"/>
    <x v="0"/>
    <n v="1"/>
    <n v="126495"/>
    <n v="1"/>
    <n v="0"/>
    <n v="0"/>
    <x v="2"/>
  </r>
  <r>
    <x v="0"/>
    <s v="Lightning/ Wind"/>
    <x v="0"/>
    <n v="2"/>
    <x v="34"/>
    <s v="1970-1974"/>
    <n v="1"/>
    <n v="0"/>
    <n v="0"/>
    <n v="0"/>
    <x v="0"/>
    <n v="1"/>
    <n v="22441"/>
    <n v="1"/>
    <n v="0"/>
    <n v="0"/>
    <x v="2"/>
  </r>
  <r>
    <x v="0"/>
    <s v="Winter Weather"/>
    <x v="0"/>
    <n v="4"/>
    <x v="34"/>
    <s v="1970-1974"/>
    <n v="2"/>
    <n v="0"/>
    <n v="0"/>
    <n v="0"/>
    <x v="0"/>
    <n v="1"/>
    <n v="18944"/>
    <n v="1"/>
    <n v="0"/>
    <n v="0"/>
    <x v="2"/>
  </r>
  <r>
    <x v="1"/>
    <s v="Lightning/ Wind"/>
    <x v="0"/>
    <n v="1"/>
    <x v="34"/>
    <s v="1970-1974"/>
    <n v="1"/>
    <n v="0"/>
    <n v="1"/>
    <n v="1"/>
    <x v="0"/>
    <n v="1"/>
    <n v="15869"/>
    <n v="1"/>
    <n v="0"/>
    <n v="0"/>
    <x v="2"/>
  </r>
  <r>
    <x v="1"/>
    <s v="Hail/ Lightning/ Wind"/>
    <x v="0"/>
    <n v="1"/>
    <x v="34"/>
    <s v="1970-1974"/>
    <n v="1"/>
    <n v="0"/>
    <n v="0"/>
    <n v="0"/>
    <x v="0"/>
    <n v="1"/>
    <n v="17166"/>
    <n v="1"/>
    <n v="0"/>
    <n v="0"/>
    <x v="2"/>
  </r>
  <r>
    <x v="1"/>
    <s v="Hail/ Lightning/ Wind"/>
    <x v="0"/>
    <n v="2"/>
    <x v="34"/>
    <s v="1970-1974"/>
    <n v="1"/>
    <n v="0"/>
    <n v="0"/>
    <n v="0"/>
    <x v="0"/>
    <n v="1"/>
    <n v="14582"/>
    <n v="1"/>
    <n v="0"/>
    <n v="0"/>
    <x v="2"/>
  </r>
  <r>
    <x v="1"/>
    <s v="Hail/ Severe Storm/Thunder Storm/ Wind"/>
    <x v="1"/>
    <n v="3"/>
    <x v="34"/>
    <s v="1970-1974"/>
    <n v="1"/>
    <n v="0"/>
    <n v="0"/>
    <n v="0"/>
    <x v="0"/>
    <n v="1"/>
    <n v="148644"/>
    <n v="1"/>
    <n v="0"/>
    <n v="0"/>
    <x v="2"/>
  </r>
  <r>
    <x v="3"/>
    <s v="Lightning/ Wind"/>
    <x v="0"/>
    <n v="1"/>
    <x v="34"/>
    <s v="1970-1974"/>
    <n v="1"/>
    <n v="0"/>
    <n v="1"/>
    <n v="1"/>
    <x v="0"/>
    <n v="1"/>
    <n v="18187"/>
    <n v="1"/>
    <n v="0"/>
    <n v="0"/>
    <x v="2"/>
  </r>
  <r>
    <x v="3"/>
    <s v="Hail/ Lightning/ Wind"/>
    <x v="0"/>
    <n v="1"/>
    <x v="34"/>
    <s v="1970-1974"/>
    <n v="1"/>
    <n v="0"/>
    <n v="0"/>
    <n v="0"/>
    <x v="0"/>
    <n v="1"/>
    <n v="18156"/>
    <n v="1"/>
    <n v="0"/>
    <n v="0"/>
    <x v="2"/>
  </r>
  <r>
    <x v="3"/>
    <s v="Lightning/ Wind"/>
    <x v="0"/>
    <n v="2"/>
    <x v="34"/>
    <s v="1970-1974"/>
    <n v="1"/>
    <n v="0"/>
    <n v="0"/>
    <n v="0"/>
    <x v="0"/>
    <n v="1"/>
    <n v="21686"/>
    <n v="1"/>
    <n v="0"/>
    <n v="0"/>
    <x v="2"/>
  </r>
  <r>
    <x v="3"/>
    <s v="Lightning/ Severe Storm/Thunder Storm/ Wind"/>
    <x v="1"/>
    <n v="2"/>
    <x v="34"/>
    <s v="1970-1974"/>
    <n v="1"/>
    <n v="0"/>
    <n v="0"/>
    <n v="0"/>
    <x v="0"/>
    <n v="1"/>
    <n v="41407"/>
    <n v="1"/>
    <n v="0"/>
    <n v="0"/>
    <x v="2"/>
  </r>
  <r>
    <x v="3"/>
    <s v="Winter Weather"/>
    <x v="0"/>
    <n v="4"/>
    <x v="34"/>
    <s v="1970-1974"/>
    <n v="2"/>
    <n v="0"/>
    <n v="0"/>
    <n v="0"/>
    <x v="0"/>
    <n v="1"/>
    <n v="21213"/>
    <n v="1"/>
    <n v="0"/>
    <n v="0"/>
    <x v="2"/>
  </r>
  <r>
    <x v="2"/>
    <s v="Lightning/ Wind"/>
    <x v="0"/>
    <n v="1"/>
    <x v="34"/>
    <s v="1970-1974"/>
    <n v="1"/>
    <n v="0"/>
    <n v="1"/>
    <n v="1"/>
    <x v="0"/>
    <n v="1"/>
    <n v="15952"/>
    <n v="1"/>
    <n v="0"/>
    <n v="0"/>
    <x v="2"/>
  </r>
  <r>
    <x v="2"/>
    <s v="Hail/ Lightning/ Wind"/>
    <x v="0"/>
    <n v="1"/>
    <x v="34"/>
    <s v="1970-1974"/>
    <n v="1"/>
    <n v="0"/>
    <n v="0"/>
    <n v="0"/>
    <x v="0"/>
    <n v="1"/>
    <n v="17811"/>
    <n v="1"/>
    <n v="0"/>
    <n v="0"/>
    <x v="2"/>
  </r>
  <r>
    <x v="2"/>
    <s v="Lightning/ Wind"/>
    <x v="0"/>
    <n v="2"/>
    <x v="34"/>
    <s v="1970-1974"/>
    <n v="1"/>
    <n v="0"/>
    <n v="0"/>
    <n v="0"/>
    <x v="0"/>
    <n v="1"/>
    <n v="20918"/>
    <n v="1"/>
    <n v="0"/>
    <n v="0"/>
    <x v="2"/>
  </r>
  <r>
    <x v="2"/>
    <s v="Lightning/ Severe Storm/Thunder Storm/ Wind"/>
    <x v="1"/>
    <n v="2"/>
    <x v="34"/>
    <s v="1970-1974"/>
    <n v="1"/>
    <n v="0"/>
    <n v="0"/>
    <n v="0"/>
    <x v="0"/>
    <n v="1"/>
    <n v="45086"/>
    <n v="1"/>
    <n v="0"/>
    <n v="0"/>
    <x v="2"/>
  </r>
  <r>
    <x v="2"/>
    <s v="Hail/ Severe Storm/Thunder Storm/ Wind"/>
    <x v="1"/>
    <n v="3"/>
    <x v="34"/>
    <s v="1970-1974"/>
    <n v="1"/>
    <n v="0"/>
    <n v="0"/>
    <n v="0"/>
    <x v="0"/>
    <n v="1"/>
    <n v="145346"/>
    <n v="1"/>
    <n v="0"/>
    <n v="0"/>
    <x v="2"/>
  </r>
  <r>
    <x v="2"/>
    <s v="Winter Weather"/>
    <x v="0"/>
    <n v="4"/>
    <x v="34"/>
    <s v="1970-1974"/>
    <n v="2"/>
    <n v="0"/>
    <n v="0"/>
    <n v="0"/>
    <x v="0"/>
    <n v="1"/>
    <n v="22087"/>
    <n v="1"/>
    <n v="0"/>
    <n v="0"/>
    <x v="2"/>
  </r>
  <r>
    <x v="4"/>
    <s v="Lightning/ Wind"/>
    <x v="0"/>
    <n v="1"/>
    <x v="34"/>
    <s v="1970-1974"/>
    <n v="1"/>
    <n v="0"/>
    <n v="2"/>
    <n v="2"/>
    <x v="0"/>
    <n v="1"/>
    <n v="17402"/>
    <n v="1"/>
    <n v="0"/>
    <n v="0"/>
    <x v="2"/>
  </r>
  <r>
    <x v="4"/>
    <s v="Hail/ Lightning/ Wind"/>
    <x v="0"/>
    <n v="1"/>
    <x v="34"/>
    <s v="1970-1974"/>
    <n v="1"/>
    <n v="0"/>
    <n v="0"/>
    <n v="0"/>
    <x v="0"/>
    <n v="1"/>
    <n v="18390"/>
    <n v="1"/>
    <n v="0"/>
    <n v="0"/>
    <x v="2"/>
  </r>
  <r>
    <x v="4"/>
    <s v="Lightning/ Wind"/>
    <x v="0"/>
    <n v="2"/>
    <x v="34"/>
    <s v="1970-1974"/>
    <n v="1"/>
    <n v="0"/>
    <n v="0"/>
    <n v="0"/>
    <x v="0"/>
    <n v="1"/>
    <n v="19871"/>
    <n v="1"/>
    <n v="0"/>
    <n v="0"/>
    <x v="2"/>
  </r>
  <r>
    <x v="4"/>
    <s v="Lightning/ Severe Storm/Thunder Storm/ Wind"/>
    <x v="1"/>
    <n v="2"/>
    <x v="34"/>
    <s v="1970-1974"/>
    <n v="1"/>
    <n v="0"/>
    <n v="0"/>
    <n v="0"/>
    <x v="0"/>
    <n v="1"/>
    <n v="37732"/>
    <n v="1"/>
    <n v="0"/>
    <n v="0"/>
    <x v="2"/>
  </r>
  <r>
    <x v="4"/>
    <s v="Winter Weather"/>
    <x v="0"/>
    <n v="4"/>
    <x v="34"/>
    <s v="1970-1974"/>
    <n v="2"/>
    <n v="0"/>
    <n v="0"/>
    <n v="0"/>
    <x v="0"/>
    <n v="1"/>
    <n v="22276"/>
    <n v="1"/>
    <n v="0"/>
    <n v="0"/>
    <x v="2"/>
  </r>
  <r>
    <x v="1"/>
    <s v="Wind"/>
    <x v="0"/>
    <n v="1"/>
    <x v="13"/>
    <s v="1975-1979"/>
    <n v="1"/>
    <n v="0"/>
    <n v="3"/>
    <n v="3"/>
    <x v="0"/>
    <n v="1"/>
    <n v="328027"/>
    <n v="1"/>
    <n v="0"/>
    <n v="0"/>
    <x v="2"/>
  </r>
  <r>
    <x v="3"/>
    <s v="Wind"/>
    <x v="0"/>
    <n v="1"/>
    <x v="13"/>
    <s v="1975-1979"/>
    <n v="1"/>
    <n v="0"/>
    <n v="2"/>
    <n v="2"/>
    <x v="0"/>
    <n v="1"/>
    <n v="314421"/>
    <n v="0"/>
    <n v="1"/>
    <n v="0"/>
    <x v="1"/>
  </r>
  <r>
    <x v="4"/>
    <s v="Wind"/>
    <x v="0"/>
    <n v="1"/>
    <x v="13"/>
    <s v="1975-1979"/>
    <n v="1"/>
    <n v="0"/>
    <n v="1"/>
    <n v="1"/>
    <x v="0"/>
    <n v="1"/>
    <n v="360291"/>
    <n v="0"/>
    <n v="1"/>
    <n v="0"/>
    <x v="1"/>
  </r>
  <r>
    <x v="3"/>
    <s v="Severe Storm/Thunder Storm/ Wind"/>
    <x v="1"/>
    <n v="1"/>
    <x v="13"/>
    <s v="1975-1979"/>
    <n v="1"/>
    <n v="0"/>
    <n v="0"/>
    <n v="0"/>
    <x v="0"/>
    <n v="1"/>
    <n v="203513"/>
    <n v="0"/>
    <n v="1"/>
    <n v="0"/>
    <x v="1"/>
  </r>
  <r>
    <x v="1"/>
    <s v="Hail"/>
    <x v="0"/>
    <n v="2"/>
    <x v="13"/>
    <s v="1975-1979"/>
    <n v="1"/>
    <n v="0"/>
    <n v="0"/>
    <n v="0"/>
    <x v="0"/>
    <n v="1"/>
    <n v="84958"/>
    <n v="1"/>
    <n v="0"/>
    <n v="0"/>
    <x v="2"/>
  </r>
  <r>
    <x v="0"/>
    <s v="Hail/ Lightning/ Wind"/>
    <x v="0"/>
    <n v="2"/>
    <x v="13"/>
    <s v="1975-1979"/>
    <n v="1"/>
    <n v="0"/>
    <n v="0"/>
    <n v="0"/>
    <x v="0"/>
    <n v="1"/>
    <n v="9483"/>
    <n v="1"/>
    <n v="0"/>
    <n v="0"/>
    <x v="2"/>
  </r>
  <r>
    <x v="3"/>
    <s v="Hail/ Lightning/ Wind"/>
    <x v="0"/>
    <n v="2"/>
    <x v="13"/>
    <s v="1975-1979"/>
    <n v="1"/>
    <n v="0"/>
    <n v="0"/>
    <n v="0"/>
    <x v="0"/>
    <n v="1"/>
    <n v="9280"/>
    <n v="1"/>
    <n v="0"/>
    <n v="0"/>
    <x v="2"/>
  </r>
  <r>
    <x v="0"/>
    <s v="Flooding"/>
    <x v="1"/>
    <n v="2"/>
    <x v="13"/>
    <s v="1975-1979"/>
    <n v="2"/>
    <n v="7"/>
    <n v="27"/>
    <n v="34"/>
    <x v="0"/>
    <n v="1"/>
    <n v="2620856"/>
    <n v="0"/>
    <n v="1"/>
    <n v="0"/>
    <x v="1"/>
  </r>
  <r>
    <x v="0"/>
    <s v="Lightning"/>
    <x v="0"/>
    <n v="2"/>
    <x v="13"/>
    <s v="1975-1979"/>
    <n v="1"/>
    <n v="0"/>
    <n v="0"/>
    <n v="0"/>
    <x v="0"/>
    <n v="1"/>
    <n v="41654"/>
    <n v="1"/>
    <n v="0"/>
    <n v="0"/>
    <x v="2"/>
  </r>
  <r>
    <x v="0"/>
    <s v="Flooding/ Severe Storm/Thunder Storm"/>
    <x v="1"/>
    <n v="4"/>
    <x v="13"/>
    <s v="1975-1979"/>
    <n v="1"/>
    <n v="0"/>
    <n v="0"/>
    <n v="0"/>
    <x v="0"/>
    <n v="1"/>
    <n v="858306"/>
    <n v="0"/>
    <n v="1"/>
    <n v="0"/>
    <x v="1"/>
  </r>
  <r>
    <x v="0"/>
    <s v="Flooding/ Severe Storm/Thunder Storm"/>
    <x v="1"/>
    <n v="4"/>
    <x v="13"/>
    <s v="1975-1979"/>
    <n v="2"/>
    <n v="0"/>
    <n v="4"/>
    <n v="4"/>
    <x v="0"/>
    <n v="1"/>
    <n v="1375553"/>
    <n v="0"/>
    <n v="1"/>
    <n v="0"/>
    <x v="1"/>
  </r>
  <r>
    <x v="5"/>
    <s v="Flooding"/>
    <x v="1"/>
    <n v="4"/>
    <x v="13"/>
    <s v="1975-1979"/>
    <n v="11"/>
    <n v="0"/>
    <n v="0"/>
    <n v="0"/>
    <x v="0"/>
    <n v="1"/>
    <n v="172485"/>
    <n v="1"/>
    <n v="0"/>
    <n v="0"/>
    <x v="2"/>
  </r>
  <r>
    <x v="0"/>
    <s v="Flooding"/>
    <x v="1"/>
    <n v="4"/>
    <x v="13"/>
    <s v="1975-1979"/>
    <n v="11"/>
    <n v="0"/>
    <n v="0"/>
    <n v="0"/>
    <x v="0"/>
    <n v="1"/>
    <n v="176500"/>
    <n v="1"/>
    <n v="0"/>
    <n v="0"/>
    <x v="2"/>
  </r>
  <r>
    <x v="1"/>
    <s v="Flooding"/>
    <x v="1"/>
    <n v="4"/>
    <x v="13"/>
    <s v="1975-1979"/>
    <n v="11"/>
    <n v="0"/>
    <n v="0"/>
    <n v="0"/>
    <x v="0"/>
    <n v="1"/>
    <n v="161269"/>
    <n v="1"/>
    <n v="0"/>
    <n v="0"/>
    <x v="2"/>
  </r>
  <r>
    <x v="3"/>
    <s v="Flooding"/>
    <x v="1"/>
    <n v="4"/>
    <x v="13"/>
    <s v="1975-1979"/>
    <n v="11"/>
    <n v="0"/>
    <n v="0"/>
    <n v="0"/>
    <x v="0"/>
    <n v="1"/>
    <n v="188302"/>
    <n v="0"/>
    <n v="1"/>
    <n v="0"/>
    <x v="1"/>
  </r>
  <r>
    <x v="2"/>
    <s v="Flooding"/>
    <x v="1"/>
    <n v="4"/>
    <x v="13"/>
    <s v="1975-1979"/>
    <n v="11"/>
    <n v="0"/>
    <n v="0"/>
    <n v="0"/>
    <x v="0"/>
    <n v="1"/>
    <n v="159925"/>
    <n v="1"/>
    <n v="0"/>
    <n v="0"/>
    <x v="2"/>
  </r>
  <r>
    <x v="4"/>
    <s v="Flooding"/>
    <x v="1"/>
    <n v="4"/>
    <x v="13"/>
    <s v="1975-1979"/>
    <n v="11"/>
    <n v="0"/>
    <n v="0"/>
    <n v="0"/>
    <x v="0"/>
    <n v="1"/>
    <n v="173967"/>
    <n v="1"/>
    <n v="0"/>
    <n v="0"/>
    <x v="2"/>
  </r>
  <r>
    <x v="3"/>
    <s v="Lightning/ Wind"/>
    <x v="0"/>
    <n v="4"/>
    <x v="13"/>
    <s v="1975-1979"/>
    <n v="1"/>
    <n v="0"/>
    <n v="0"/>
    <n v="0"/>
    <x v="0"/>
    <n v="1"/>
    <n v="24087"/>
    <n v="1"/>
    <n v="0"/>
    <n v="0"/>
    <x v="2"/>
  </r>
  <r>
    <x v="2"/>
    <s v="Lightning/ Wind"/>
    <x v="0"/>
    <n v="4"/>
    <x v="13"/>
    <s v="1975-1979"/>
    <n v="1"/>
    <n v="0"/>
    <n v="0"/>
    <n v="0"/>
    <x v="0"/>
    <n v="1"/>
    <n v="23321"/>
    <n v="1"/>
    <n v="0"/>
    <n v="0"/>
    <x v="2"/>
  </r>
  <r>
    <x v="4"/>
    <s v="Lightning/ Wind"/>
    <x v="0"/>
    <n v="4"/>
    <x v="13"/>
    <s v="1975-1979"/>
    <n v="1"/>
    <n v="0"/>
    <n v="0"/>
    <n v="0"/>
    <x v="0"/>
    <n v="1"/>
    <n v="22049"/>
    <n v="1"/>
    <n v="0"/>
    <n v="0"/>
    <x v="2"/>
  </r>
  <r>
    <x v="1"/>
    <s v="Lightning/ Wind"/>
    <x v="0"/>
    <n v="4"/>
    <x v="13"/>
    <s v="1975-1979"/>
    <n v="1"/>
    <n v="0"/>
    <n v="0"/>
    <n v="0"/>
    <x v="0"/>
    <n v="1"/>
    <n v="23350"/>
    <n v="1"/>
    <n v="0"/>
    <n v="0"/>
    <x v="2"/>
  </r>
  <r>
    <x v="1"/>
    <s v="Severe Storm/Thunder Storm/ Wind"/>
    <x v="1"/>
    <n v="1"/>
    <x v="13"/>
    <s v="1975-1979"/>
    <n v="1"/>
    <n v="0"/>
    <n v="0"/>
    <n v="0"/>
    <x v="0"/>
    <n v="1"/>
    <n v="201888"/>
    <n v="1"/>
    <n v="0"/>
    <n v="0"/>
    <x v="2"/>
  </r>
  <r>
    <x v="0"/>
    <s v="Hail/ Lightning/ Wind"/>
    <x v="0"/>
    <n v="2"/>
    <x v="14"/>
    <s v="1975-1979"/>
    <n v="1"/>
    <n v="0"/>
    <n v="0"/>
    <n v="0"/>
    <x v="0"/>
    <n v="1"/>
    <n v="42694"/>
    <n v="1"/>
    <n v="0"/>
    <n v="0"/>
    <x v="2"/>
  </r>
  <r>
    <x v="5"/>
    <s v="Lightning/ Wind"/>
    <x v="0"/>
    <n v="3"/>
    <x v="14"/>
    <s v="1975-1979"/>
    <n v="1"/>
    <n v="0"/>
    <n v="0"/>
    <n v="0"/>
    <x v="0"/>
    <n v="1"/>
    <n v="18473"/>
    <n v="1"/>
    <n v="0"/>
    <n v="0"/>
    <x v="2"/>
  </r>
  <r>
    <x v="0"/>
    <s v="Lightning/ Wind"/>
    <x v="0"/>
    <n v="3"/>
    <x v="14"/>
    <s v="1975-1979"/>
    <n v="1"/>
    <n v="0"/>
    <n v="0"/>
    <n v="0"/>
    <x v="0"/>
    <n v="1"/>
    <n v="15730"/>
    <n v="1"/>
    <n v="0"/>
    <n v="0"/>
    <x v="2"/>
  </r>
  <r>
    <x v="1"/>
    <s v="Lightning/ Wind"/>
    <x v="0"/>
    <n v="3"/>
    <x v="14"/>
    <s v="1975-1979"/>
    <n v="1"/>
    <n v="0"/>
    <n v="0"/>
    <n v="0"/>
    <x v="0"/>
    <n v="1"/>
    <n v="18730"/>
    <n v="1"/>
    <n v="0"/>
    <n v="0"/>
    <x v="2"/>
  </r>
  <r>
    <x v="3"/>
    <s v="Lightning/ Wind"/>
    <x v="0"/>
    <n v="3"/>
    <x v="14"/>
    <s v="1975-1979"/>
    <n v="1"/>
    <n v="0"/>
    <n v="0"/>
    <n v="0"/>
    <x v="0"/>
    <n v="1"/>
    <n v="18752"/>
    <n v="1"/>
    <n v="0"/>
    <n v="0"/>
    <x v="2"/>
  </r>
  <r>
    <x v="2"/>
    <s v="Lightning/ Wind"/>
    <x v="0"/>
    <n v="3"/>
    <x v="14"/>
    <s v="1975-1979"/>
    <n v="1"/>
    <n v="0"/>
    <n v="0"/>
    <n v="0"/>
    <x v="0"/>
    <n v="1"/>
    <n v="18458"/>
    <n v="1"/>
    <n v="0"/>
    <n v="0"/>
    <x v="2"/>
  </r>
  <r>
    <x v="4"/>
    <s v="Lightning/ Wind"/>
    <x v="0"/>
    <n v="3"/>
    <x v="14"/>
    <s v="1975-1979"/>
    <n v="1"/>
    <n v="0"/>
    <n v="0"/>
    <n v="0"/>
    <x v="0"/>
    <n v="1"/>
    <n v="16257"/>
    <n v="1"/>
    <n v="0"/>
    <n v="0"/>
    <x v="2"/>
  </r>
  <r>
    <x v="5"/>
    <s v="Drought/ Heat"/>
    <x v="2"/>
    <n v="3"/>
    <x v="14"/>
    <s v="1975-1979"/>
    <n v="31"/>
    <n v="0"/>
    <n v="0"/>
    <n v="0"/>
    <x v="0"/>
    <n v="1"/>
    <n v="16050"/>
    <n v="1"/>
    <n v="0"/>
    <n v="0"/>
    <x v="2"/>
  </r>
  <r>
    <x v="0"/>
    <s v="Drought/ Heat"/>
    <x v="2"/>
    <n v="3"/>
    <x v="14"/>
    <s v="1975-1979"/>
    <n v="31"/>
    <n v="0"/>
    <n v="0"/>
    <n v="0"/>
    <x v="0"/>
    <n v="1"/>
    <n v="18427"/>
    <n v="1"/>
    <n v="0"/>
    <n v="0"/>
    <x v="2"/>
  </r>
  <r>
    <x v="1"/>
    <s v="Drought/ Heat"/>
    <x v="2"/>
    <n v="3"/>
    <x v="14"/>
    <s v="1975-1979"/>
    <n v="31"/>
    <n v="0"/>
    <n v="0"/>
    <n v="0"/>
    <x v="0"/>
    <n v="1"/>
    <n v="16348"/>
    <n v="1"/>
    <n v="0"/>
    <n v="0"/>
    <x v="2"/>
  </r>
  <r>
    <x v="3"/>
    <s v="Drought/ Heat"/>
    <x v="2"/>
    <n v="3"/>
    <x v="14"/>
    <s v="1975-1979"/>
    <n v="31"/>
    <n v="0"/>
    <n v="0"/>
    <n v="0"/>
    <x v="0"/>
    <n v="1"/>
    <n v="15759"/>
    <n v="1"/>
    <n v="0"/>
    <n v="0"/>
    <x v="2"/>
  </r>
  <r>
    <x v="2"/>
    <s v="Drought/ Heat"/>
    <x v="2"/>
    <n v="3"/>
    <x v="14"/>
    <s v="1975-1979"/>
    <n v="31"/>
    <n v="0"/>
    <n v="0"/>
    <n v="0"/>
    <x v="0"/>
    <n v="1"/>
    <n v="17161"/>
    <n v="1"/>
    <n v="0"/>
    <n v="0"/>
    <x v="2"/>
  </r>
  <r>
    <x v="4"/>
    <s v="Drought/ Heat"/>
    <x v="2"/>
    <n v="3"/>
    <x v="14"/>
    <s v="1975-1979"/>
    <n v="31"/>
    <n v="0"/>
    <n v="0"/>
    <n v="0"/>
    <x v="0"/>
    <n v="1"/>
    <n v="17306"/>
    <n v="1"/>
    <n v="0"/>
    <n v="0"/>
    <x v="2"/>
  </r>
  <r>
    <x v="0"/>
    <s v="Flooding/ Severe Storm/Thunder Storm"/>
    <x v="1"/>
    <n v="4"/>
    <x v="14"/>
    <s v="1975-1979"/>
    <n v="2"/>
    <n v="0"/>
    <n v="0"/>
    <n v="0"/>
    <x v="0"/>
    <n v="1"/>
    <n v="399192"/>
    <n v="1"/>
    <n v="0"/>
    <n v="0"/>
    <x v="2"/>
  </r>
  <r>
    <x v="1"/>
    <s v="Wind"/>
    <x v="0"/>
    <n v="1"/>
    <x v="11"/>
    <s v="1975-1979"/>
    <n v="2"/>
    <n v="0"/>
    <n v="0"/>
    <n v="0"/>
    <x v="0"/>
    <n v="1"/>
    <n v="62197"/>
    <n v="1"/>
    <n v="0"/>
    <n v="0"/>
    <x v="2"/>
  </r>
  <r>
    <x v="5"/>
    <s v="Flooding/ Wind"/>
    <x v="0"/>
    <n v="1"/>
    <x v="11"/>
    <s v="1975-1979"/>
    <n v="2"/>
    <n v="0"/>
    <n v="0"/>
    <n v="0"/>
    <x v="0"/>
    <n v="1"/>
    <n v="187802"/>
    <n v="0"/>
    <n v="1"/>
    <n v="0"/>
    <x v="1"/>
  </r>
  <r>
    <x v="0"/>
    <s v="Flooding/ Wind"/>
    <x v="0"/>
    <n v="1"/>
    <x v="11"/>
    <s v="1975-1979"/>
    <n v="2"/>
    <n v="0"/>
    <n v="0"/>
    <n v="0"/>
    <x v="0"/>
    <n v="1"/>
    <n v="167420"/>
    <n v="1"/>
    <n v="0"/>
    <n v="0"/>
    <x v="2"/>
  </r>
  <r>
    <x v="1"/>
    <s v="Flooding/ Wind"/>
    <x v="0"/>
    <n v="1"/>
    <x v="11"/>
    <s v="1975-1979"/>
    <n v="2"/>
    <n v="0"/>
    <n v="0"/>
    <n v="0"/>
    <x v="0"/>
    <n v="1"/>
    <n v="184287"/>
    <n v="1"/>
    <n v="0"/>
    <n v="0"/>
    <x v="2"/>
  </r>
  <r>
    <x v="3"/>
    <s v="Flooding/ Wind"/>
    <x v="0"/>
    <n v="1"/>
    <x v="11"/>
    <s v="1975-1979"/>
    <n v="2"/>
    <n v="0"/>
    <n v="0"/>
    <n v="0"/>
    <x v="0"/>
    <n v="1"/>
    <n v="179394"/>
    <n v="0"/>
    <n v="1"/>
    <n v="0"/>
    <x v="1"/>
  </r>
  <r>
    <x v="2"/>
    <s v="Flooding/ Wind"/>
    <x v="0"/>
    <n v="1"/>
    <x v="11"/>
    <s v="1975-1979"/>
    <n v="2"/>
    <n v="0"/>
    <n v="0"/>
    <n v="0"/>
    <x v="0"/>
    <n v="1"/>
    <n v="169263"/>
    <n v="1"/>
    <n v="0"/>
    <n v="0"/>
    <x v="2"/>
  </r>
  <r>
    <x v="4"/>
    <s v="Flooding/ Wind"/>
    <x v="0"/>
    <n v="1"/>
    <x v="11"/>
    <s v="1975-1979"/>
    <n v="2"/>
    <n v="0"/>
    <n v="0"/>
    <n v="0"/>
    <x v="0"/>
    <n v="1"/>
    <n v="161337"/>
    <n v="1"/>
    <n v="0"/>
    <n v="0"/>
    <x v="2"/>
  </r>
  <r>
    <x v="1"/>
    <s v="Hail"/>
    <x v="0"/>
    <n v="1"/>
    <x v="11"/>
    <s v="1975-1979"/>
    <n v="1"/>
    <n v="0"/>
    <n v="0"/>
    <n v="0"/>
    <x v="0"/>
    <n v="1"/>
    <n v="6711"/>
    <n v="1"/>
    <n v="0"/>
    <n v="0"/>
    <x v="2"/>
  </r>
  <r>
    <x v="5"/>
    <s v="Drought"/>
    <x v="2"/>
    <n v="2"/>
    <x v="11"/>
    <s v="1975-1979"/>
    <n v="13"/>
    <n v="0"/>
    <n v="0"/>
    <n v="0"/>
    <x v="0"/>
    <n v="1"/>
    <n v="166"/>
    <n v="1"/>
    <n v="0"/>
    <n v="0"/>
    <x v="2"/>
  </r>
  <r>
    <x v="0"/>
    <s v="Drought"/>
    <x v="2"/>
    <n v="2"/>
    <x v="11"/>
    <s v="1975-1979"/>
    <n v="13"/>
    <n v="0"/>
    <n v="0"/>
    <n v="0"/>
    <x v="0"/>
    <n v="1"/>
    <n v="181"/>
    <n v="1"/>
    <n v="0"/>
    <n v="0"/>
    <x v="2"/>
  </r>
  <r>
    <x v="1"/>
    <s v="Drought"/>
    <x v="2"/>
    <n v="2"/>
    <x v="11"/>
    <s v="1975-1979"/>
    <n v="13"/>
    <n v="0"/>
    <n v="0"/>
    <n v="0"/>
    <x v="0"/>
    <n v="1"/>
    <n v="162"/>
    <n v="1"/>
    <n v="0"/>
    <n v="0"/>
    <x v="2"/>
  </r>
  <r>
    <x v="3"/>
    <s v="Drought"/>
    <x v="2"/>
    <n v="2"/>
    <x v="11"/>
    <s v="1975-1979"/>
    <n v="13"/>
    <n v="0"/>
    <n v="0"/>
    <n v="0"/>
    <x v="0"/>
    <n v="1"/>
    <n v="184"/>
    <n v="1"/>
    <n v="0"/>
    <n v="0"/>
    <x v="2"/>
  </r>
  <r>
    <x v="2"/>
    <s v="Drought"/>
    <x v="2"/>
    <n v="2"/>
    <x v="11"/>
    <s v="1975-1979"/>
    <n v="13"/>
    <n v="0"/>
    <n v="0"/>
    <n v="0"/>
    <x v="0"/>
    <n v="1"/>
    <n v="159"/>
    <n v="1"/>
    <n v="0"/>
    <n v="0"/>
    <x v="2"/>
  </r>
  <r>
    <x v="4"/>
    <s v="Drought"/>
    <x v="2"/>
    <n v="2"/>
    <x v="11"/>
    <s v="1975-1979"/>
    <n v="13"/>
    <n v="0"/>
    <n v="0"/>
    <n v="0"/>
    <x v="0"/>
    <n v="1"/>
    <n v="157"/>
    <n v="1"/>
    <n v="0"/>
    <n v="0"/>
    <x v="2"/>
  </r>
  <r>
    <x v="0"/>
    <s v="Flooding/ Severe Storm/Thunder Storm"/>
    <x v="1"/>
    <n v="3"/>
    <x v="11"/>
    <s v="1975-1979"/>
    <n v="2"/>
    <n v="0"/>
    <n v="0"/>
    <n v="0"/>
    <x v="0"/>
    <n v="1"/>
    <n v="2036585"/>
    <n v="0"/>
    <n v="1"/>
    <n v="0"/>
    <x v="1"/>
  </r>
  <r>
    <x v="5"/>
    <s v="Drought/ Heat"/>
    <x v="2"/>
    <n v="4"/>
    <x v="11"/>
    <s v="1975-1979"/>
    <n v="31"/>
    <n v="0"/>
    <n v="0"/>
    <n v="0"/>
    <x v="0"/>
    <n v="1"/>
    <n v="1823"/>
    <n v="1"/>
    <n v="0"/>
    <n v="0"/>
    <x v="2"/>
  </r>
  <r>
    <x v="0"/>
    <s v="Drought/ Heat"/>
    <x v="2"/>
    <n v="4"/>
    <x v="11"/>
    <s v="1975-1979"/>
    <n v="31"/>
    <n v="0"/>
    <n v="0"/>
    <n v="0"/>
    <x v="0"/>
    <n v="1"/>
    <n v="1635"/>
    <n v="1"/>
    <n v="0"/>
    <n v="0"/>
    <x v="2"/>
  </r>
  <r>
    <x v="1"/>
    <s v="Drought/ Heat"/>
    <x v="2"/>
    <n v="4"/>
    <x v="11"/>
    <s v="1975-1979"/>
    <n v="31"/>
    <n v="0"/>
    <n v="0"/>
    <n v="0"/>
    <x v="0"/>
    <n v="1"/>
    <n v="1762"/>
    <n v="1"/>
    <n v="0"/>
    <n v="0"/>
    <x v="2"/>
  </r>
  <r>
    <x v="3"/>
    <s v="Drought/ Heat"/>
    <x v="2"/>
    <n v="4"/>
    <x v="11"/>
    <s v="1975-1979"/>
    <n v="31"/>
    <n v="0"/>
    <n v="0"/>
    <n v="0"/>
    <x v="0"/>
    <n v="1"/>
    <n v="1553"/>
    <n v="1"/>
    <n v="0"/>
    <n v="0"/>
    <x v="2"/>
  </r>
  <r>
    <x v="2"/>
    <s v="Drought/ Heat"/>
    <x v="2"/>
    <n v="4"/>
    <x v="11"/>
    <s v="1975-1979"/>
    <n v="31"/>
    <n v="0"/>
    <n v="0"/>
    <n v="0"/>
    <x v="0"/>
    <n v="1"/>
    <n v="1796"/>
    <n v="1"/>
    <n v="0"/>
    <n v="0"/>
    <x v="2"/>
  </r>
  <r>
    <x v="4"/>
    <s v="Drought/ Heat"/>
    <x v="2"/>
    <n v="4"/>
    <x v="11"/>
    <s v="1975-1979"/>
    <n v="31"/>
    <n v="0"/>
    <n v="0"/>
    <n v="0"/>
    <x v="0"/>
    <n v="1"/>
    <n v="1589"/>
    <n v="1"/>
    <n v="0"/>
    <n v="0"/>
    <x v="2"/>
  </r>
  <r>
    <x v="5"/>
    <s v="Wind"/>
    <x v="0"/>
    <n v="1"/>
    <x v="35"/>
    <s v="1980-1984"/>
    <n v="1"/>
    <n v="0"/>
    <n v="0"/>
    <n v="0"/>
    <x v="0"/>
    <n v="1"/>
    <n v="16827"/>
    <n v="1"/>
    <n v="0"/>
    <n v="0"/>
    <x v="2"/>
  </r>
  <r>
    <x v="0"/>
    <s v="Wind"/>
    <x v="0"/>
    <n v="1"/>
    <x v="35"/>
    <s v="1980-1984"/>
    <n v="1"/>
    <n v="0"/>
    <n v="0"/>
    <n v="0"/>
    <x v="0"/>
    <n v="1"/>
    <n v="16829"/>
    <n v="1"/>
    <n v="0"/>
    <n v="0"/>
    <x v="2"/>
  </r>
  <r>
    <x v="1"/>
    <s v="Wind"/>
    <x v="0"/>
    <n v="1"/>
    <x v="35"/>
    <s v="1980-1984"/>
    <n v="1"/>
    <n v="0"/>
    <n v="0"/>
    <n v="0"/>
    <x v="0"/>
    <n v="1"/>
    <n v="18530"/>
    <n v="1"/>
    <n v="0"/>
    <n v="0"/>
    <x v="2"/>
  </r>
  <r>
    <x v="3"/>
    <s v="Wind"/>
    <x v="0"/>
    <n v="1"/>
    <x v="35"/>
    <s v="1980-1984"/>
    <n v="1"/>
    <n v="0"/>
    <n v="0"/>
    <n v="0"/>
    <x v="0"/>
    <n v="1"/>
    <n v="18821"/>
    <n v="1"/>
    <n v="0"/>
    <n v="0"/>
    <x v="2"/>
  </r>
  <r>
    <x v="2"/>
    <s v="Wind"/>
    <x v="0"/>
    <n v="1"/>
    <x v="35"/>
    <s v="1980-1984"/>
    <n v="1"/>
    <n v="0"/>
    <n v="0"/>
    <n v="0"/>
    <x v="0"/>
    <n v="1"/>
    <n v="18635"/>
    <n v="1"/>
    <n v="0"/>
    <n v="0"/>
    <x v="2"/>
  </r>
  <r>
    <x v="4"/>
    <s v="Wind"/>
    <x v="0"/>
    <n v="1"/>
    <x v="35"/>
    <s v="1980-1984"/>
    <n v="1"/>
    <n v="0"/>
    <n v="0"/>
    <n v="0"/>
    <x v="0"/>
    <n v="1"/>
    <n v="16240"/>
    <n v="1"/>
    <n v="0"/>
    <n v="0"/>
    <x v="2"/>
  </r>
  <r>
    <x v="1"/>
    <s v="Coastal/ Wind"/>
    <x v="0"/>
    <n v="1"/>
    <x v="35"/>
    <s v="1980-1984"/>
    <n v="1"/>
    <n v="43"/>
    <n v="0"/>
    <n v="43"/>
    <x v="0"/>
    <n v="1"/>
    <n v="358928"/>
    <n v="1"/>
    <n v="0"/>
    <n v="0"/>
    <x v="2"/>
  </r>
  <r>
    <x v="2"/>
    <s v="Lightning/ Severe Storm/Thunder Storm/ Wind"/>
    <x v="1"/>
    <n v="3"/>
    <x v="35"/>
    <s v="1980-1984"/>
    <n v="1"/>
    <n v="0"/>
    <n v="5"/>
    <n v="5"/>
    <x v="0"/>
    <n v="1"/>
    <n v="196875"/>
    <n v="1"/>
    <n v="0"/>
    <n v="0"/>
    <x v="2"/>
  </r>
  <r>
    <x v="1"/>
    <s v="Hurricane/Tropical Storm/ Severe Storm/Thunder Storm"/>
    <x v="3"/>
    <n v="3"/>
    <x v="35"/>
    <s v="1980-1984"/>
    <n v="1"/>
    <n v="0"/>
    <n v="0"/>
    <n v="0"/>
    <x v="0"/>
    <n v="1"/>
    <n v="2381419"/>
    <n v="0"/>
    <n v="1"/>
    <n v="0"/>
    <x v="1"/>
  </r>
  <r>
    <x v="1"/>
    <s v="Coastal/ Flooding"/>
    <x v="0"/>
    <n v="4"/>
    <x v="35"/>
    <s v="1980-1984"/>
    <n v="4"/>
    <n v="0"/>
    <n v="0"/>
    <n v="0"/>
    <x v="0"/>
    <n v="1"/>
    <n v="113525"/>
    <n v="1"/>
    <n v="0"/>
    <n v="0"/>
    <x v="2"/>
  </r>
  <r>
    <x v="0"/>
    <s v="Winter Weather"/>
    <x v="0"/>
    <n v="4"/>
    <x v="35"/>
    <s v="1980-1984"/>
    <n v="1"/>
    <n v="0"/>
    <n v="0"/>
    <n v="0"/>
    <x v="0"/>
    <n v="1"/>
    <n v="119996"/>
    <n v="1"/>
    <n v="0"/>
    <n v="0"/>
    <x v="2"/>
  </r>
  <r>
    <x v="0"/>
    <s v="Winter Weather"/>
    <x v="0"/>
    <n v="1"/>
    <x v="20"/>
    <s v="1980-1984"/>
    <n v="1"/>
    <n v="0"/>
    <n v="0"/>
    <n v="0"/>
    <x v="0"/>
    <n v="1"/>
    <n v="28137"/>
    <n v="1"/>
    <n v="0"/>
    <n v="0"/>
    <x v="2"/>
  </r>
  <r>
    <x v="1"/>
    <s v="Winter Weather"/>
    <x v="0"/>
    <n v="1"/>
    <x v="20"/>
    <s v="1980-1984"/>
    <n v="1"/>
    <n v="0"/>
    <n v="0"/>
    <n v="0"/>
    <x v="0"/>
    <n v="1"/>
    <n v="27141"/>
    <n v="1"/>
    <n v="0"/>
    <n v="0"/>
    <x v="2"/>
  </r>
  <r>
    <x v="2"/>
    <s v="Winter Weather"/>
    <x v="0"/>
    <n v="1"/>
    <x v="20"/>
    <s v="1980-1984"/>
    <n v="1"/>
    <n v="0"/>
    <n v="0"/>
    <n v="0"/>
    <x v="0"/>
    <n v="1"/>
    <n v="30353"/>
    <n v="1"/>
    <n v="0"/>
    <n v="0"/>
    <x v="2"/>
  </r>
  <r>
    <x v="4"/>
    <s v="Winter Weather"/>
    <x v="0"/>
    <n v="1"/>
    <x v="20"/>
    <s v="1980-1984"/>
    <n v="1"/>
    <n v="0"/>
    <n v="0"/>
    <n v="0"/>
    <x v="0"/>
    <n v="1"/>
    <n v="25998"/>
    <n v="1"/>
    <n v="0"/>
    <n v="0"/>
    <x v="2"/>
  </r>
  <r>
    <x v="4"/>
    <s v="Lightning"/>
    <x v="0"/>
    <n v="1"/>
    <x v="20"/>
    <s v="1980-1984"/>
    <n v="1"/>
    <n v="0"/>
    <n v="0"/>
    <n v="0"/>
    <x v="0"/>
    <n v="1"/>
    <n v="772785"/>
    <n v="0"/>
    <n v="1"/>
    <n v="0"/>
    <x v="1"/>
  </r>
  <r>
    <x v="5"/>
    <s v="Flooding/ Severe Storm/Thunder Storm/ Wind"/>
    <x v="1"/>
    <n v="1"/>
    <x v="20"/>
    <s v="1980-1984"/>
    <n v="1"/>
    <n v="0"/>
    <n v="0"/>
    <n v="0"/>
    <x v="0"/>
    <n v="1"/>
    <n v="16953"/>
    <n v="1"/>
    <n v="0"/>
    <n v="0"/>
    <x v="2"/>
  </r>
  <r>
    <x v="0"/>
    <s v="Flooding/ Severe Storm/Thunder Storm/ Wind"/>
    <x v="1"/>
    <n v="1"/>
    <x v="20"/>
    <s v="1980-1984"/>
    <n v="1"/>
    <n v="0"/>
    <n v="0"/>
    <n v="0"/>
    <x v="0"/>
    <n v="1"/>
    <n v="18120"/>
    <n v="1"/>
    <n v="0"/>
    <n v="0"/>
    <x v="2"/>
  </r>
  <r>
    <x v="1"/>
    <s v="Flooding/ Severe Storm/Thunder Storm/ Wind"/>
    <x v="1"/>
    <n v="1"/>
    <x v="20"/>
    <s v="1980-1984"/>
    <n v="1"/>
    <n v="0"/>
    <n v="0"/>
    <n v="0"/>
    <x v="0"/>
    <n v="1"/>
    <n v="18167"/>
    <n v="1"/>
    <n v="0"/>
    <n v="0"/>
    <x v="2"/>
  </r>
  <r>
    <x v="3"/>
    <s v="Flooding/ Severe Storm/Thunder Storm/ Wind"/>
    <x v="1"/>
    <n v="1"/>
    <x v="20"/>
    <s v="1980-1984"/>
    <n v="1"/>
    <n v="0"/>
    <n v="0"/>
    <n v="0"/>
    <x v="0"/>
    <n v="1"/>
    <n v="17574"/>
    <n v="1"/>
    <n v="0"/>
    <n v="0"/>
    <x v="2"/>
  </r>
  <r>
    <x v="2"/>
    <s v="Flooding/ Severe Storm/Thunder Storm/ Wind"/>
    <x v="1"/>
    <n v="1"/>
    <x v="20"/>
    <s v="1980-1984"/>
    <n v="1"/>
    <n v="0"/>
    <n v="0"/>
    <n v="0"/>
    <x v="0"/>
    <n v="1"/>
    <n v="18907"/>
    <n v="1"/>
    <n v="0"/>
    <n v="0"/>
    <x v="2"/>
  </r>
  <r>
    <x v="4"/>
    <s v="Flooding/ Severe Storm/Thunder Storm/ Wind"/>
    <x v="1"/>
    <n v="1"/>
    <x v="20"/>
    <s v="1980-1984"/>
    <n v="1"/>
    <n v="0"/>
    <n v="0"/>
    <n v="0"/>
    <x v="0"/>
    <n v="1"/>
    <n v="16167"/>
    <n v="1"/>
    <n v="0"/>
    <n v="0"/>
    <x v="2"/>
  </r>
  <r>
    <x v="0"/>
    <s v="Hail/ Wind"/>
    <x v="0"/>
    <n v="1"/>
    <x v="20"/>
    <s v="1980-1984"/>
    <n v="1"/>
    <n v="0"/>
    <n v="0"/>
    <n v="0"/>
    <x v="0"/>
    <n v="1"/>
    <n v="769139"/>
    <n v="0"/>
    <n v="1"/>
    <n v="0"/>
    <x v="1"/>
  </r>
  <r>
    <x v="2"/>
    <s v="Hail"/>
    <x v="0"/>
    <n v="1"/>
    <x v="20"/>
    <s v="1980-1984"/>
    <n v="1"/>
    <n v="0"/>
    <n v="0"/>
    <n v="0"/>
    <x v="0"/>
    <n v="1"/>
    <n v="373116"/>
    <n v="0"/>
    <n v="1"/>
    <n v="0"/>
    <x v="1"/>
  </r>
  <r>
    <x v="3"/>
    <s v="Flooding/ Severe Storm/Thunder Storm"/>
    <x v="1"/>
    <n v="2"/>
    <x v="20"/>
    <s v="1980-1984"/>
    <n v="1"/>
    <n v="11"/>
    <n v="0"/>
    <n v="11"/>
    <x v="0"/>
    <n v="1"/>
    <n v="745519"/>
    <n v="0"/>
    <n v="1"/>
    <n v="0"/>
    <x v="1"/>
  </r>
  <r>
    <x v="5"/>
    <s v="Drought"/>
    <x v="2"/>
    <n v="2"/>
    <x v="20"/>
    <s v="1980-1984"/>
    <n v="20"/>
    <n v="0"/>
    <n v="0"/>
    <n v="0"/>
    <x v="0"/>
    <n v="0"/>
    <n v="0"/>
    <n v="1"/>
    <n v="0"/>
    <n v="0"/>
    <x v="2"/>
  </r>
  <r>
    <x v="0"/>
    <s v="Drought"/>
    <x v="2"/>
    <n v="2"/>
    <x v="20"/>
    <s v="1980-1984"/>
    <n v="20"/>
    <n v="0"/>
    <n v="0"/>
    <n v="0"/>
    <x v="0"/>
    <n v="0"/>
    <n v="0"/>
    <n v="1"/>
    <n v="0"/>
    <n v="0"/>
    <x v="2"/>
  </r>
  <r>
    <x v="1"/>
    <s v="Drought"/>
    <x v="2"/>
    <n v="2"/>
    <x v="20"/>
    <s v="1980-1984"/>
    <n v="20"/>
    <n v="0"/>
    <n v="0"/>
    <n v="0"/>
    <x v="0"/>
    <n v="0"/>
    <n v="0"/>
    <n v="1"/>
    <n v="0"/>
    <n v="0"/>
    <x v="2"/>
  </r>
  <r>
    <x v="3"/>
    <s v="Drought"/>
    <x v="2"/>
    <n v="2"/>
    <x v="20"/>
    <s v="1980-1984"/>
    <n v="20"/>
    <n v="0"/>
    <n v="0"/>
    <n v="0"/>
    <x v="0"/>
    <n v="0"/>
    <n v="0"/>
    <n v="1"/>
    <n v="0"/>
    <n v="0"/>
    <x v="2"/>
  </r>
  <r>
    <x v="2"/>
    <s v="Drought"/>
    <x v="2"/>
    <n v="2"/>
    <x v="20"/>
    <s v="1980-1984"/>
    <n v="20"/>
    <n v="0"/>
    <n v="0"/>
    <n v="0"/>
    <x v="0"/>
    <n v="0"/>
    <n v="0"/>
    <n v="1"/>
    <n v="0"/>
    <n v="0"/>
    <x v="2"/>
  </r>
  <r>
    <x v="4"/>
    <s v="Drought"/>
    <x v="2"/>
    <n v="2"/>
    <x v="20"/>
    <s v="1980-1984"/>
    <n v="20"/>
    <n v="0"/>
    <n v="0"/>
    <n v="0"/>
    <x v="0"/>
    <n v="0"/>
    <n v="0"/>
    <n v="1"/>
    <n v="0"/>
    <n v="0"/>
    <x v="2"/>
  </r>
  <r>
    <x v="5"/>
    <s v="Hail/ Lightning/ Severe Storm/Thunder Storm/ Wind"/>
    <x v="1"/>
    <n v="2"/>
    <x v="20"/>
    <s v="1980-1984"/>
    <n v="1"/>
    <n v="0"/>
    <n v="0"/>
    <n v="0"/>
    <x v="0"/>
    <n v="1"/>
    <n v="16446"/>
    <n v="1"/>
    <n v="0"/>
    <n v="0"/>
    <x v="2"/>
  </r>
  <r>
    <x v="0"/>
    <s v="Hail/ Lightning/ Severe Storm/Thunder Storm/ Wind"/>
    <x v="1"/>
    <n v="2"/>
    <x v="20"/>
    <s v="1980-1984"/>
    <n v="1"/>
    <n v="0"/>
    <n v="0"/>
    <n v="0"/>
    <x v="0"/>
    <n v="1"/>
    <n v="18855"/>
    <n v="1"/>
    <n v="0"/>
    <n v="0"/>
    <x v="2"/>
  </r>
  <r>
    <x v="1"/>
    <s v="Hail/ Lightning/ Severe Storm/Thunder Storm/ Wind"/>
    <x v="1"/>
    <n v="2"/>
    <x v="20"/>
    <s v="1980-1984"/>
    <n v="1"/>
    <n v="0"/>
    <n v="0"/>
    <n v="0"/>
    <x v="0"/>
    <n v="1"/>
    <n v="16150"/>
    <n v="1"/>
    <n v="0"/>
    <n v="0"/>
    <x v="2"/>
  </r>
  <r>
    <x v="3"/>
    <s v="Hail/ Lightning/ Severe Storm/Thunder Storm/ Wind"/>
    <x v="1"/>
    <n v="2"/>
    <x v="20"/>
    <s v="1980-1984"/>
    <n v="1"/>
    <n v="0"/>
    <n v="0"/>
    <n v="0"/>
    <x v="0"/>
    <n v="1"/>
    <n v="16817"/>
    <n v="1"/>
    <n v="0"/>
    <n v="0"/>
    <x v="2"/>
  </r>
  <r>
    <x v="2"/>
    <s v="Hail/ Lightning/ Severe Storm/Thunder Storm/ Wind"/>
    <x v="1"/>
    <n v="2"/>
    <x v="20"/>
    <s v="1980-1984"/>
    <n v="1"/>
    <n v="0"/>
    <n v="0"/>
    <n v="0"/>
    <x v="0"/>
    <n v="1"/>
    <n v="17533"/>
    <n v="1"/>
    <n v="0"/>
    <n v="0"/>
    <x v="2"/>
  </r>
  <r>
    <x v="4"/>
    <s v="Hail/ Lightning/ Severe Storm/Thunder Storm/ Wind"/>
    <x v="1"/>
    <n v="2"/>
    <x v="20"/>
    <s v="1980-1984"/>
    <n v="1"/>
    <n v="0"/>
    <n v="0"/>
    <n v="0"/>
    <x v="0"/>
    <n v="1"/>
    <n v="18397"/>
    <n v="1"/>
    <n v="0"/>
    <n v="0"/>
    <x v="2"/>
  </r>
  <r>
    <x v="2"/>
    <s v="Flooding/ Lightning/ Severe Storm/Thunder Storm"/>
    <x v="1"/>
    <n v="2"/>
    <x v="20"/>
    <s v="1980-1984"/>
    <n v="1"/>
    <n v="0"/>
    <n v="36"/>
    <n v="36"/>
    <x v="0"/>
    <n v="1"/>
    <n v="396894"/>
    <n v="0"/>
    <n v="1"/>
    <n v="0"/>
    <x v="1"/>
  </r>
  <r>
    <x v="0"/>
    <s v="Flooding/ Lightning/ Wind"/>
    <x v="0"/>
    <n v="3"/>
    <x v="20"/>
    <s v="1980-1984"/>
    <n v="1"/>
    <n v="0"/>
    <n v="24"/>
    <n v="24"/>
    <x v="0"/>
    <n v="1"/>
    <n v="822956"/>
    <n v="0"/>
    <n v="1"/>
    <n v="0"/>
    <x v="1"/>
  </r>
  <r>
    <x v="0"/>
    <s v="Lightning"/>
    <x v="0"/>
    <n v="3"/>
    <x v="20"/>
    <s v="1980-1984"/>
    <n v="1"/>
    <n v="0"/>
    <n v="0"/>
    <n v="0"/>
    <x v="0"/>
    <n v="1"/>
    <n v="735215"/>
    <n v="0"/>
    <n v="1"/>
    <n v="0"/>
    <x v="1"/>
  </r>
  <r>
    <x v="3"/>
    <s v="Flooding/ Severe Storm/Thunder Storm"/>
    <x v="1"/>
    <n v="3"/>
    <x v="20"/>
    <s v="1980-1984"/>
    <n v="1"/>
    <n v="0"/>
    <n v="0"/>
    <n v="0"/>
    <x v="0"/>
    <n v="1"/>
    <n v="834449"/>
    <n v="0"/>
    <n v="1"/>
    <n v="0"/>
    <x v="1"/>
  </r>
  <r>
    <x v="3"/>
    <s v="Hail/ Lightning/ Severe Storm/Thunder Storm/ Wind"/>
    <x v="1"/>
    <n v="3"/>
    <x v="20"/>
    <s v="1980-1984"/>
    <n v="1"/>
    <n v="0"/>
    <n v="0"/>
    <n v="0"/>
    <x v="0"/>
    <n v="1"/>
    <n v="801635"/>
    <n v="0"/>
    <n v="1"/>
    <n v="0"/>
    <x v="1"/>
  </r>
  <r>
    <x v="2"/>
    <s v="Hail/ Lightning/ Severe Storm/Thunder Storm/ Wind"/>
    <x v="1"/>
    <n v="3"/>
    <x v="20"/>
    <s v="1980-1984"/>
    <n v="1"/>
    <n v="0"/>
    <n v="38"/>
    <n v="38"/>
    <x v="0"/>
    <n v="1"/>
    <n v="845070"/>
    <n v="0"/>
    <n v="1"/>
    <n v="0"/>
    <x v="1"/>
  </r>
  <r>
    <x v="4"/>
    <s v="Hail/ Lightning/ Severe Storm/Thunder Storm/ Wind"/>
    <x v="1"/>
    <n v="3"/>
    <x v="20"/>
    <s v="1980-1984"/>
    <n v="1"/>
    <n v="0"/>
    <n v="0"/>
    <n v="0"/>
    <x v="0"/>
    <n v="1"/>
    <n v="867738"/>
    <n v="0"/>
    <n v="1"/>
    <n v="0"/>
    <x v="1"/>
  </r>
  <r>
    <x v="5"/>
    <s v="Flooding/ Severe Storm/Thunder Storm/ Wind"/>
    <x v="1"/>
    <n v="3"/>
    <x v="20"/>
    <s v="1980-1984"/>
    <n v="1"/>
    <n v="0"/>
    <n v="2"/>
    <n v="2"/>
    <x v="0"/>
    <n v="1"/>
    <n v="17610"/>
    <n v="1"/>
    <n v="0"/>
    <n v="0"/>
    <x v="2"/>
  </r>
  <r>
    <x v="0"/>
    <s v="Flooding/ Severe Storm/Thunder Storm/ Wind"/>
    <x v="1"/>
    <n v="3"/>
    <x v="20"/>
    <s v="1980-1984"/>
    <n v="1"/>
    <n v="0"/>
    <n v="2"/>
    <n v="2"/>
    <x v="0"/>
    <n v="1"/>
    <n v="17145"/>
    <n v="1"/>
    <n v="0"/>
    <n v="0"/>
    <x v="2"/>
  </r>
  <r>
    <x v="1"/>
    <s v="Flooding/ Severe Storm/Thunder Storm/ Wind"/>
    <x v="1"/>
    <n v="3"/>
    <x v="20"/>
    <s v="1980-1984"/>
    <n v="1"/>
    <n v="0"/>
    <n v="3"/>
    <n v="3"/>
    <x v="0"/>
    <n v="1"/>
    <n v="18881"/>
    <n v="1"/>
    <n v="0"/>
    <n v="0"/>
    <x v="2"/>
  </r>
  <r>
    <x v="3"/>
    <s v="Flooding/ Severe Storm/Thunder Storm/ Wind"/>
    <x v="1"/>
    <n v="3"/>
    <x v="20"/>
    <s v="1980-1984"/>
    <n v="1"/>
    <n v="0"/>
    <n v="1"/>
    <n v="1"/>
    <x v="0"/>
    <n v="1"/>
    <n v="16667"/>
    <n v="1"/>
    <n v="0"/>
    <n v="0"/>
    <x v="2"/>
  </r>
  <r>
    <x v="2"/>
    <s v="Flooding/ Severe Storm/Thunder Storm/ Wind"/>
    <x v="1"/>
    <n v="3"/>
    <x v="20"/>
    <s v="1980-1984"/>
    <n v="1"/>
    <n v="0"/>
    <n v="2"/>
    <n v="2"/>
    <x v="0"/>
    <n v="1"/>
    <n v="16178"/>
    <n v="1"/>
    <n v="0"/>
    <n v="0"/>
    <x v="2"/>
  </r>
  <r>
    <x v="4"/>
    <s v="Flooding/ Severe Storm/Thunder Storm/ Wind"/>
    <x v="1"/>
    <n v="3"/>
    <x v="20"/>
    <s v="1980-1984"/>
    <n v="1"/>
    <n v="0"/>
    <n v="1"/>
    <n v="1"/>
    <x v="0"/>
    <n v="1"/>
    <n v="18368"/>
    <n v="1"/>
    <n v="0"/>
    <n v="0"/>
    <x v="2"/>
  </r>
  <r>
    <x v="1"/>
    <s v="Flooding/ Lightning/ Severe Storm/Thunder Storm"/>
    <x v="1"/>
    <n v="3"/>
    <x v="20"/>
    <s v="1980-1984"/>
    <n v="1"/>
    <n v="0"/>
    <n v="0"/>
    <n v="0"/>
    <x v="0"/>
    <n v="1"/>
    <n v="26985"/>
    <n v="1"/>
    <n v="0"/>
    <n v="0"/>
    <x v="2"/>
  </r>
  <r>
    <x v="3"/>
    <s v="Flooding/ Lightning/ Severe Storm/Thunder Storm"/>
    <x v="1"/>
    <n v="3"/>
    <x v="20"/>
    <s v="1980-1984"/>
    <n v="1"/>
    <n v="0"/>
    <n v="0"/>
    <n v="0"/>
    <x v="0"/>
    <n v="1"/>
    <n v="26903"/>
    <n v="1"/>
    <n v="0"/>
    <n v="0"/>
    <x v="2"/>
  </r>
  <r>
    <x v="2"/>
    <s v="Flooding/ Lightning/ Severe Storm/Thunder Storm"/>
    <x v="1"/>
    <n v="3"/>
    <x v="20"/>
    <s v="1980-1984"/>
    <n v="1"/>
    <n v="0"/>
    <n v="0"/>
    <n v="0"/>
    <x v="0"/>
    <n v="1"/>
    <n v="25091"/>
    <n v="1"/>
    <n v="0"/>
    <n v="0"/>
    <x v="2"/>
  </r>
  <r>
    <x v="4"/>
    <s v="Flooding/ Lightning/ Severe Storm/Thunder Storm"/>
    <x v="1"/>
    <n v="3"/>
    <x v="20"/>
    <s v="1980-1984"/>
    <n v="1"/>
    <n v="0"/>
    <n v="0"/>
    <n v="0"/>
    <x v="0"/>
    <n v="1"/>
    <n v="27105"/>
    <n v="1"/>
    <n v="0"/>
    <n v="0"/>
    <x v="2"/>
  </r>
  <r>
    <x v="1"/>
    <s v="Hurricane/Tropical Storm"/>
    <x v="3"/>
    <n v="3"/>
    <x v="20"/>
    <s v="1980-1984"/>
    <n v="5"/>
    <n v="0"/>
    <n v="0"/>
    <n v="0"/>
    <x v="0"/>
    <n v="1"/>
    <n v="1335526"/>
    <n v="0"/>
    <n v="1"/>
    <n v="0"/>
    <x v="1"/>
  </r>
  <r>
    <x v="1"/>
    <s v="Flooding/ Wind"/>
    <x v="0"/>
    <n v="4"/>
    <x v="20"/>
    <s v="1980-1984"/>
    <n v="13"/>
    <n v="0"/>
    <n v="0"/>
    <n v="0"/>
    <x v="0"/>
    <n v="1"/>
    <n v="140986"/>
    <n v="1"/>
    <n v="0"/>
    <n v="0"/>
    <x v="2"/>
  </r>
  <r>
    <x v="5"/>
    <s v="Winter Weather"/>
    <x v="0"/>
    <n v="1"/>
    <x v="21"/>
    <s v="1985-1989"/>
    <n v="5"/>
    <n v="3"/>
    <n v="0"/>
    <n v="3"/>
    <x v="0"/>
    <n v="1"/>
    <n v="163129"/>
    <n v="1"/>
    <n v="0"/>
    <n v="0"/>
    <x v="2"/>
  </r>
  <r>
    <x v="0"/>
    <s v="Winter Weather"/>
    <x v="0"/>
    <n v="1"/>
    <x v="21"/>
    <s v="1985-1989"/>
    <n v="5"/>
    <n v="3"/>
    <n v="0"/>
    <n v="3"/>
    <x v="0"/>
    <n v="1"/>
    <n v="166696"/>
    <n v="1"/>
    <n v="0"/>
    <n v="0"/>
    <x v="2"/>
  </r>
  <r>
    <x v="1"/>
    <s v="Winter Weather"/>
    <x v="0"/>
    <n v="1"/>
    <x v="21"/>
    <s v="1985-1989"/>
    <n v="5"/>
    <n v="4"/>
    <n v="0"/>
    <n v="4"/>
    <x v="0"/>
    <n v="1"/>
    <n v="187923"/>
    <n v="1"/>
    <n v="0"/>
    <n v="0"/>
    <x v="2"/>
  </r>
  <r>
    <x v="3"/>
    <s v="Winter Weather"/>
    <x v="0"/>
    <n v="1"/>
    <x v="21"/>
    <s v="1985-1989"/>
    <n v="5"/>
    <n v="4"/>
    <n v="0"/>
    <n v="4"/>
    <x v="0"/>
    <n v="1"/>
    <n v="182530"/>
    <n v="0"/>
    <n v="1"/>
    <n v="0"/>
    <x v="1"/>
  </r>
  <r>
    <x v="2"/>
    <s v="Winter Weather"/>
    <x v="0"/>
    <n v="1"/>
    <x v="21"/>
    <s v="1985-1989"/>
    <n v="5"/>
    <n v="4"/>
    <n v="0"/>
    <n v="4"/>
    <x v="0"/>
    <n v="1"/>
    <n v="175397"/>
    <n v="1"/>
    <n v="0"/>
    <n v="0"/>
    <x v="2"/>
  </r>
  <r>
    <x v="4"/>
    <s v="Winter Weather"/>
    <x v="0"/>
    <n v="1"/>
    <x v="21"/>
    <s v="1985-1989"/>
    <n v="5"/>
    <n v="4"/>
    <n v="0"/>
    <n v="4"/>
    <x v="0"/>
    <n v="1"/>
    <n v="181806"/>
    <n v="0"/>
    <n v="1"/>
    <n v="0"/>
    <x v="1"/>
  </r>
  <r>
    <x v="1"/>
    <s v="Drought"/>
    <x v="2"/>
    <n v="1"/>
    <x v="21"/>
    <s v="1985-1989"/>
    <n v="31"/>
    <n v="0"/>
    <n v="0"/>
    <n v="0"/>
    <x v="0"/>
    <n v="1"/>
    <n v="1144"/>
    <n v="1"/>
    <n v="0"/>
    <n v="0"/>
    <x v="2"/>
  </r>
  <r>
    <x v="5"/>
    <s v="Hail/ Severe Storm/Thunder Storm/ Wind/ Winter Weather"/>
    <x v="1"/>
    <n v="1"/>
    <x v="21"/>
    <s v="1985-1989"/>
    <n v="2"/>
    <n v="0"/>
    <n v="0"/>
    <n v="0"/>
    <x v="0"/>
    <n v="1"/>
    <n v="15957"/>
    <n v="1"/>
    <n v="0"/>
    <n v="0"/>
    <x v="2"/>
  </r>
  <r>
    <x v="0"/>
    <s v="Hail/ Severe Storm/Thunder Storm/ Wind/ Winter Weather"/>
    <x v="1"/>
    <n v="1"/>
    <x v="21"/>
    <s v="1985-1989"/>
    <n v="2"/>
    <n v="0"/>
    <n v="0"/>
    <n v="0"/>
    <x v="0"/>
    <n v="1"/>
    <n v="16033"/>
    <n v="1"/>
    <n v="0"/>
    <n v="0"/>
    <x v="2"/>
  </r>
  <r>
    <x v="1"/>
    <s v="Hail/ Severe Storm/Thunder Storm/ Wind/ Winter Weather"/>
    <x v="1"/>
    <n v="1"/>
    <x v="21"/>
    <s v="1985-1989"/>
    <n v="2"/>
    <n v="0"/>
    <n v="0"/>
    <n v="0"/>
    <x v="0"/>
    <n v="1"/>
    <n v="16188"/>
    <n v="1"/>
    <n v="0"/>
    <n v="0"/>
    <x v="2"/>
  </r>
  <r>
    <x v="3"/>
    <s v="Hail/ Severe Storm/Thunder Storm/ Wind/ Winter Weather"/>
    <x v="1"/>
    <n v="1"/>
    <x v="21"/>
    <s v="1985-1989"/>
    <n v="2"/>
    <n v="0"/>
    <n v="0"/>
    <n v="0"/>
    <x v="0"/>
    <n v="1"/>
    <n v="17316"/>
    <n v="1"/>
    <n v="0"/>
    <n v="0"/>
    <x v="2"/>
  </r>
  <r>
    <x v="2"/>
    <s v="Hail/ Severe Storm/Thunder Storm/ Wind/ Winter Weather"/>
    <x v="1"/>
    <n v="1"/>
    <x v="21"/>
    <s v="1985-1989"/>
    <n v="2"/>
    <n v="0"/>
    <n v="0"/>
    <n v="0"/>
    <x v="0"/>
    <n v="1"/>
    <n v="18341"/>
    <n v="1"/>
    <n v="0"/>
    <n v="0"/>
    <x v="2"/>
  </r>
  <r>
    <x v="4"/>
    <s v="Hail/ Severe Storm/Thunder Storm/ Wind/ Winter Weather"/>
    <x v="1"/>
    <n v="1"/>
    <x v="21"/>
    <s v="1985-1989"/>
    <n v="2"/>
    <n v="0"/>
    <n v="0"/>
    <n v="0"/>
    <x v="0"/>
    <n v="1"/>
    <n v="18874"/>
    <n v="1"/>
    <n v="0"/>
    <n v="0"/>
    <x v="2"/>
  </r>
  <r>
    <x v="5"/>
    <s v="Wildfire"/>
    <x v="2"/>
    <n v="1"/>
    <x v="21"/>
    <s v="1985-1989"/>
    <n v="21"/>
    <n v="0"/>
    <n v="0"/>
    <n v="0"/>
    <x v="0"/>
    <n v="1"/>
    <n v="175879"/>
    <n v="0"/>
    <n v="1"/>
    <n v="0"/>
    <x v="1"/>
  </r>
  <r>
    <x v="0"/>
    <s v="Wildfire"/>
    <x v="2"/>
    <n v="1"/>
    <x v="21"/>
    <s v="1985-1989"/>
    <n v="21"/>
    <n v="0"/>
    <n v="0"/>
    <n v="0"/>
    <x v="0"/>
    <n v="1"/>
    <n v="176069"/>
    <n v="1"/>
    <n v="0"/>
    <n v="0"/>
    <x v="2"/>
  </r>
  <r>
    <x v="1"/>
    <s v="Wildfire"/>
    <x v="2"/>
    <n v="1"/>
    <x v="21"/>
    <s v="1985-1989"/>
    <n v="21"/>
    <n v="0"/>
    <n v="0"/>
    <n v="0"/>
    <x v="0"/>
    <n v="1"/>
    <n v="162802"/>
    <n v="1"/>
    <n v="0"/>
    <n v="0"/>
    <x v="2"/>
  </r>
  <r>
    <x v="3"/>
    <s v="Wildfire"/>
    <x v="2"/>
    <n v="1"/>
    <x v="21"/>
    <s v="1985-1989"/>
    <n v="21"/>
    <n v="0"/>
    <n v="0"/>
    <n v="0"/>
    <x v="0"/>
    <n v="1"/>
    <n v="177378"/>
    <n v="0"/>
    <n v="1"/>
    <n v="0"/>
    <x v="1"/>
  </r>
  <r>
    <x v="2"/>
    <s v="Wildfire"/>
    <x v="2"/>
    <n v="1"/>
    <x v="21"/>
    <s v="1985-1989"/>
    <n v="21"/>
    <n v="0"/>
    <n v="0"/>
    <n v="0"/>
    <x v="0"/>
    <n v="1"/>
    <n v="184098"/>
    <n v="1"/>
    <n v="0"/>
    <n v="0"/>
    <x v="2"/>
  </r>
  <r>
    <x v="4"/>
    <s v="Wildfire"/>
    <x v="2"/>
    <n v="1"/>
    <x v="21"/>
    <s v="1985-1989"/>
    <n v="21"/>
    <n v="0"/>
    <n v="0"/>
    <n v="0"/>
    <x v="0"/>
    <n v="1"/>
    <n v="170797"/>
    <n v="1"/>
    <n v="0"/>
    <n v="0"/>
    <x v="2"/>
  </r>
  <r>
    <x v="5"/>
    <s v="Winter Weather"/>
    <x v="0"/>
    <n v="1"/>
    <x v="21"/>
    <s v="1985-1989"/>
    <n v="1"/>
    <n v="0"/>
    <n v="0"/>
    <n v="0"/>
    <x v="0"/>
    <n v="0"/>
    <n v="0"/>
    <n v="1"/>
    <n v="0"/>
    <n v="0"/>
    <x v="2"/>
  </r>
  <r>
    <x v="0"/>
    <s v="Winter Weather"/>
    <x v="0"/>
    <n v="1"/>
    <x v="21"/>
    <s v="1985-1989"/>
    <n v="1"/>
    <n v="0"/>
    <n v="0"/>
    <n v="0"/>
    <x v="0"/>
    <n v="0"/>
    <n v="0"/>
    <n v="1"/>
    <n v="0"/>
    <n v="0"/>
    <x v="2"/>
  </r>
  <r>
    <x v="1"/>
    <s v="Winter Weather"/>
    <x v="0"/>
    <n v="1"/>
    <x v="21"/>
    <s v="1985-1989"/>
    <n v="1"/>
    <n v="0"/>
    <n v="0"/>
    <n v="0"/>
    <x v="0"/>
    <n v="0"/>
    <n v="0"/>
    <n v="1"/>
    <n v="0"/>
    <n v="0"/>
    <x v="2"/>
  </r>
  <r>
    <x v="3"/>
    <s v="Winter Weather"/>
    <x v="0"/>
    <n v="1"/>
    <x v="21"/>
    <s v="1985-1989"/>
    <n v="1"/>
    <n v="0"/>
    <n v="0"/>
    <n v="0"/>
    <x v="0"/>
    <n v="0"/>
    <n v="0"/>
    <n v="1"/>
    <n v="0"/>
    <n v="0"/>
    <x v="2"/>
  </r>
  <r>
    <x v="2"/>
    <s v="Winter Weather"/>
    <x v="0"/>
    <n v="1"/>
    <x v="21"/>
    <s v="1985-1989"/>
    <n v="1"/>
    <n v="0"/>
    <n v="0"/>
    <n v="0"/>
    <x v="0"/>
    <n v="0"/>
    <n v="0"/>
    <n v="1"/>
    <n v="0"/>
    <n v="0"/>
    <x v="2"/>
  </r>
  <r>
    <x v="4"/>
    <s v="Winter Weather"/>
    <x v="0"/>
    <n v="1"/>
    <x v="21"/>
    <s v="1985-1989"/>
    <n v="1"/>
    <n v="0"/>
    <n v="0"/>
    <n v="0"/>
    <x v="0"/>
    <n v="0"/>
    <n v="0"/>
    <n v="1"/>
    <n v="0"/>
    <n v="0"/>
    <x v="2"/>
  </r>
  <r>
    <x v="5"/>
    <s v="Wildfire"/>
    <x v="2"/>
    <n v="2"/>
    <x v="21"/>
    <s v="1985-1989"/>
    <n v="30"/>
    <n v="0"/>
    <n v="0"/>
    <n v="0"/>
    <x v="0"/>
    <n v="1"/>
    <n v="1549"/>
    <n v="1"/>
    <n v="0"/>
    <n v="0"/>
    <x v="2"/>
  </r>
  <r>
    <x v="0"/>
    <s v="Wildfire"/>
    <x v="2"/>
    <n v="2"/>
    <x v="21"/>
    <s v="1985-1989"/>
    <n v="30"/>
    <n v="0"/>
    <n v="0"/>
    <n v="0"/>
    <x v="0"/>
    <n v="1"/>
    <n v="1770"/>
    <n v="1"/>
    <n v="0"/>
    <n v="0"/>
    <x v="2"/>
  </r>
  <r>
    <x v="1"/>
    <s v="Wildfire"/>
    <x v="2"/>
    <n v="2"/>
    <x v="21"/>
    <s v="1985-1989"/>
    <n v="30"/>
    <n v="0"/>
    <n v="0"/>
    <n v="0"/>
    <x v="0"/>
    <n v="1"/>
    <n v="1782"/>
    <n v="1"/>
    <n v="0"/>
    <n v="0"/>
    <x v="2"/>
  </r>
  <r>
    <x v="3"/>
    <s v="Wildfire"/>
    <x v="2"/>
    <n v="2"/>
    <x v="21"/>
    <s v="1985-1989"/>
    <n v="30"/>
    <n v="0"/>
    <n v="0"/>
    <n v="0"/>
    <x v="0"/>
    <n v="1"/>
    <n v="1662"/>
    <n v="1"/>
    <n v="0"/>
    <n v="0"/>
    <x v="2"/>
  </r>
  <r>
    <x v="2"/>
    <s v="Wildfire"/>
    <x v="2"/>
    <n v="2"/>
    <x v="21"/>
    <s v="1985-1989"/>
    <n v="30"/>
    <n v="0"/>
    <n v="0"/>
    <n v="0"/>
    <x v="0"/>
    <n v="1"/>
    <n v="1669"/>
    <n v="1"/>
    <n v="0"/>
    <n v="0"/>
    <x v="2"/>
  </r>
  <r>
    <x v="4"/>
    <s v="Wildfire"/>
    <x v="2"/>
    <n v="2"/>
    <x v="21"/>
    <s v="1985-1989"/>
    <n v="30"/>
    <n v="0"/>
    <n v="0"/>
    <n v="0"/>
    <x v="0"/>
    <n v="1"/>
    <n v="1605"/>
    <n v="1"/>
    <n v="0"/>
    <n v="0"/>
    <x v="2"/>
  </r>
  <r>
    <x v="0"/>
    <s v="Winter Weather"/>
    <x v="0"/>
    <n v="2"/>
    <x v="21"/>
    <s v="1985-1989"/>
    <n v="1"/>
    <n v="0"/>
    <n v="0"/>
    <n v="0"/>
    <x v="0"/>
    <n v="0"/>
    <n v="0"/>
    <n v="1"/>
    <n v="0"/>
    <n v="0"/>
    <x v="2"/>
  </r>
  <r>
    <x v="5"/>
    <s v="Heat"/>
    <x v="2"/>
    <n v="2"/>
    <x v="21"/>
    <s v="1985-1989"/>
    <n v="7"/>
    <n v="0"/>
    <n v="0"/>
    <n v="0"/>
    <x v="0"/>
    <n v="0"/>
    <n v="0"/>
    <n v="1"/>
    <n v="0"/>
    <n v="0"/>
    <x v="2"/>
  </r>
  <r>
    <x v="0"/>
    <s v="Heat"/>
    <x v="2"/>
    <n v="2"/>
    <x v="21"/>
    <s v="1985-1989"/>
    <n v="7"/>
    <n v="0"/>
    <n v="0"/>
    <n v="0"/>
    <x v="0"/>
    <n v="0"/>
    <n v="0"/>
    <n v="1"/>
    <n v="0"/>
    <n v="0"/>
    <x v="2"/>
  </r>
  <r>
    <x v="1"/>
    <s v="Heat"/>
    <x v="2"/>
    <n v="2"/>
    <x v="21"/>
    <s v="1985-1989"/>
    <n v="7"/>
    <n v="0"/>
    <n v="0"/>
    <n v="0"/>
    <x v="0"/>
    <n v="0"/>
    <n v="0"/>
    <n v="1"/>
    <n v="0"/>
    <n v="0"/>
    <x v="2"/>
  </r>
  <r>
    <x v="3"/>
    <s v="Heat"/>
    <x v="2"/>
    <n v="2"/>
    <x v="21"/>
    <s v="1985-1989"/>
    <n v="7"/>
    <n v="0"/>
    <n v="0"/>
    <n v="0"/>
    <x v="0"/>
    <n v="0"/>
    <n v="0"/>
    <n v="1"/>
    <n v="0"/>
    <n v="0"/>
    <x v="2"/>
  </r>
  <r>
    <x v="2"/>
    <s v="Heat"/>
    <x v="2"/>
    <n v="2"/>
    <x v="21"/>
    <s v="1985-1989"/>
    <n v="7"/>
    <n v="0"/>
    <n v="0"/>
    <n v="0"/>
    <x v="0"/>
    <n v="0"/>
    <n v="0"/>
    <n v="1"/>
    <n v="0"/>
    <n v="0"/>
    <x v="2"/>
  </r>
  <r>
    <x v="4"/>
    <s v="Heat"/>
    <x v="2"/>
    <n v="2"/>
    <x v="21"/>
    <s v="1985-1989"/>
    <n v="7"/>
    <n v="0"/>
    <n v="0"/>
    <n v="0"/>
    <x v="0"/>
    <n v="0"/>
    <n v="0"/>
    <n v="1"/>
    <n v="0"/>
    <n v="0"/>
    <x v="2"/>
  </r>
  <r>
    <x v="0"/>
    <s v="Hail/ Wind"/>
    <x v="0"/>
    <n v="2"/>
    <x v="21"/>
    <s v="1985-1989"/>
    <n v="1"/>
    <n v="0"/>
    <n v="0"/>
    <n v="0"/>
    <x v="0"/>
    <n v="1"/>
    <n v="140285"/>
    <n v="1"/>
    <n v="0"/>
    <n v="0"/>
    <x v="2"/>
  </r>
  <r>
    <x v="5"/>
    <s v="Hail/ Wind"/>
    <x v="0"/>
    <n v="2"/>
    <x v="21"/>
    <s v="1985-1989"/>
    <n v="1"/>
    <n v="0"/>
    <n v="0"/>
    <n v="0"/>
    <x v="0"/>
    <n v="1"/>
    <n v="17764"/>
    <n v="1"/>
    <n v="0"/>
    <n v="0"/>
    <x v="2"/>
  </r>
  <r>
    <x v="0"/>
    <s v="Hail/ Wind"/>
    <x v="0"/>
    <n v="2"/>
    <x v="21"/>
    <s v="1985-1989"/>
    <n v="1"/>
    <n v="0"/>
    <n v="0"/>
    <n v="0"/>
    <x v="0"/>
    <n v="1"/>
    <n v="18564"/>
    <n v="1"/>
    <n v="0"/>
    <n v="0"/>
    <x v="2"/>
  </r>
  <r>
    <x v="1"/>
    <s v="Hail/ Wind"/>
    <x v="0"/>
    <n v="2"/>
    <x v="21"/>
    <s v="1985-1989"/>
    <n v="1"/>
    <n v="0"/>
    <n v="0"/>
    <n v="0"/>
    <x v="0"/>
    <n v="1"/>
    <n v="17886"/>
    <n v="1"/>
    <n v="0"/>
    <n v="0"/>
    <x v="2"/>
  </r>
  <r>
    <x v="3"/>
    <s v="Hail/ Wind"/>
    <x v="0"/>
    <n v="2"/>
    <x v="21"/>
    <s v="1985-1989"/>
    <n v="1"/>
    <n v="0"/>
    <n v="0"/>
    <n v="0"/>
    <x v="0"/>
    <n v="1"/>
    <n v="16389"/>
    <n v="1"/>
    <n v="0"/>
    <n v="0"/>
    <x v="2"/>
  </r>
  <r>
    <x v="2"/>
    <s v="Hail/ Wind"/>
    <x v="0"/>
    <n v="2"/>
    <x v="21"/>
    <s v="1985-1989"/>
    <n v="1"/>
    <n v="0"/>
    <n v="0"/>
    <n v="0"/>
    <x v="0"/>
    <n v="1"/>
    <n v="16152"/>
    <n v="1"/>
    <n v="0"/>
    <n v="0"/>
    <x v="2"/>
  </r>
  <r>
    <x v="4"/>
    <s v="Hail/ Wind"/>
    <x v="0"/>
    <n v="2"/>
    <x v="21"/>
    <s v="1985-1989"/>
    <n v="1"/>
    <n v="0"/>
    <n v="0"/>
    <n v="0"/>
    <x v="0"/>
    <n v="1"/>
    <n v="16775"/>
    <n v="1"/>
    <n v="0"/>
    <n v="0"/>
    <x v="2"/>
  </r>
  <r>
    <x v="1"/>
    <s v="Hail/ Wind"/>
    <x v="0"/>
    <n v="2"/>
    <x v="21"/>
    <s v="1985-1989"/>
    <n v="1"/>
    <n v="0"/>
    <n v="0"/>
    <n v="0"/>
    <x v="0"/>
    <n v="1"/>
    <n v="14298"/>
    <n v="1"/>
    <n v="0"/>
    <n v="0"/>
    <x v="2"/>
  </r>
  <r>
    <x v="1"/>
    <s v="Coastal/ Hurricane/Tropical Storm/ Severe Storm/Thunder Storm/ Wind"/>
    <x v="3"/>
    <n v="3"/>
    <x v="21"/>
    <s v="1985-1989"/>
    <n v="2"/>
    <n v="0"/>
    <n v="0"/>
    <n v="0"/>
    <x v="0"/>
    <n v="1"/>
    <n v="9541131"/>
    <n v="0"/>
    <n v="1"/>
    <n v="0"/>
    <x v="1"/>
  </r>
  <r>
    <x v="0"/>
    <s v="Flooding/ Severe Storm/Thunder Storm"/>
    <x v="1"/>
    <n v="3"/>
    <x v="21"/>
    <s v="1985-1989"/>
    <n v="3"/>
    <n v="0"/>
    <n v="0"/>
    <n v="0"/>
    <x v="0"/>
    <n v="1"/>
    <n v="90472"/>
    <n v="1"/>
    <n v="0"/>
    <n v="0"/>
    <x v="2"/>
  </r>
  <r>
    <x v="2"/>
    <s v="Severe Storm/Thunder Storm/ Wind"/>
    <x v="1"/>
    <n v="1"/>
    <x v="36"/>
    <s v="1985-1989"/>
    <n v="1"/>
    <n v="0"/>
    <n v="0"/>
    <n v="0"/>
    <x v="0"/>
    <n v="1"/>
    <n v="8037756"/>
    <n v="0"/>
    <n v="0"/>
    <n v="1"/>
    <x v="0"/>
  </r>
  <r>
    <x v="3"/>
    <s v="Wind"/>
    <x v="0"/>
    <n v="2"/>
    <x v="36"/>
    <s v="1985-1989"/>
    <n v="1"/>
    <n v="0"/>
    <n v="0"/>
    <n v="0"/>
    <x v="0"/>
    <n v="1"/>
    <n v="863854"/>
    <n v="0"/>
    <n v="1"/>
    <n v="0"/>
    <x v="1"/>
  </r>
  <r>
    <x v="4"/>
    <s v="Wind"/>
    <x v="0"/>
    <n v="2"/>
    <x v="36"/>
    <s v="1985-1989"/>
    <n v="1"/>
    <n v="0"/>
    <n v="0"/>
    <n v="0"/>
    <x v="0"/>
    <n v="1"/>
    <n v="748769"/>
    <n v="0"/>
    <n v="1"/>
    <n v="0"/>
    <x v="1"/>
  </r>
  <r>
    <x v="0"/>
    <s v="Hail"/>
    <x v="0"/>
    <n v="2"/>
    <x v="36"/>
    <s v="1985-1989"/>
    <n v="1"/>
    <n v="0"/>
    <n v="0"/>
    <n v="0"/>
    <x v="0"/>
    <n v="1"/>
    <n v="83960"/>
    <n v="1"/>
    <n v="0"/>
    <n v="0"/>
    <x v="2"/>
  </r>
  <r>
    <x v="2"/>
    <s v="Wind"/>
    <x v="0"/>
    <n v="3"/>
    <x v="36"/>
    <s v="1985-1989"/>
    <n v="1"/>
    <n v="0"/>
    <n v="12"/>
    <n v="12"/>
    <x v="0"/>
    <n v="1"/>
    <n v="795215"/>
    <n v="0"/>
    <n v="1"/>
    <n v="0"/>
    <x v="1"/>
  </r>
  <r>
    <x v="1"/>
    <s v="Wind"/>
    <x v="0"/>
    <n v="3"/>
    <x v="36"/>
    <s v="1985-1989"/>
    <n v="1"/>
    <n v="0"/>
    <n v="0"/>
    <n v="0"/>
    <x v="0"/>
    <n v="1"/>
    <n v="791490"/>
    <n v="0"/>
    <n v="1"/>
    <n v="0"/>
    <x v="1"/>
  </r>
  <r>
    <x v="2"/>
    <s v="Lightning"/>
    <x v="0"/>
    <n v="3"/>
    <x v="36"/>
    <s v="1985-1989"/>
    <n v="1"/>
    <n v="0"/>
    <n v="0"/>
    <n v="0"/>
    <x v="0"/>
    <n v="1"/>
    <n v="775083"/>
    <n v="0"/>
    <n v="1"/>
    <n v="0"/>
    <x v="1"/>
  </r>
  <r>
    <x v="1"/>
    <s v="Lightning"/>
    <x v="0"/>
    <n v="3"/>
    <x v="36"/>
    <s v="1985-1989"/>
    <n v="1"/>
    <n v="0"/>
    <n v="0"/>
    <n v="0"/>
    <x v="0"/>
    <n v="1"/>
    <n v="820578"/>
    <n v="0"/>
    <n v="1"/>
    <n v="0"/>
    <x v="1"/>
  </r>
  <r>
    <x v="0"/>
    <s v="Lightning"/>
    <x v="0"/>
    <n v="3"/>
    <x v="36"/>
    <s v="1985-1989"/>
    <n v="1"/>
    <n v="0"/>
    <n v="0"/>
    <n v="0"/>
    <x v="0"/>
    <n v="1"/>
    <n v="785466"/>
    <n v="0"/>
    <n v="1"/>
    <n v="0"/>
    <x v="1"/>
  </r>
  <r>
    <x v="2"/>
    <s v="Flooding"/>
    <x v="1"/>
    <n v="3"/>
    <x v="36"/>
    <s v="1985-1989"/>
    <n v="1"/>
    <n v="0"/>
    <n v="0"/>
    <n v="0"/>
    <x v="0"/>
    <n v="1"/>
    <n v="783643"/>
    <n v="0"/>
    <n v="1"/>
    <n v="0"/>
    <x v="1"/>
  </r>
  <r>
    <x v="1"/>
    <s v="Flooding"/>
    <x v="1"/>
    <n v="3"/>
    <x v="36"/>
    <s v="1985-1989"/>
    <n v="1"/>
    <n v="0"/>
    <n v="0"/>
    <n v="0"/>
    <x v="0"/>
    <n v="1"/>
    <n v="747818"/>
    <n v="0"/>
    <n v="1"/>
    <n v="0"/>
    <x v="1"/>
  </r>
  <r>
    <x v="1"/>
    <s v="Lightning"/>
    <x v="0"/>
    <n v="4"/>
    <x v="36"/>
    <s v="1985-1989"/>
    <n v="1"/>
    <n v="0"/>
    <n v="0"/>
    <n v="0"/>
    <x v="0"/>
    <n v="1"/>
    <n v="721186"/>
    <n v="0"/>
    <n v="1"/>
    <n v="0"/>
    <x v="1"/>
  </r>
  <r>
    <x v="1"/>
    <s v="Coastal"/>
    <x v="0"/>
    <n v="4"/>
    <x v="36"/>
    <s v="1985-1989"/>
    <n v="2"/>
    <n v="0"/>
    <n v="0"/>
    <n v="0"/>
    <x v="0"/>
    <n v="1"/>
    <n v="8675007"/>
    <n v="0"/>
    <n v="1"/>
    <n v="0"/>
    <x v="1"/>
  </r>
  <r>
    <x v="3"/>
    <s v="Severe Storm/Thunder Storm"/>
    <x v="1"/>
    <n v="1"/>
    <x v="22"/>
    <s v="1985-1989"/>
    <n v="15"/>
    <n v="0"/>
    <n v="0"/>
    <n v="0"/>
    <x v="0"/>
    <n v="1"/>
    <n v="722613"/>
    <n v="0"/>
    <n v="1"/>
    <n v="0"/>
    <x v="1"/>
  </r>
  <r>
    <x v="1"/>
    <s v="Wind"/>
    <x v="0"/>
    <n v="2"/>
    <x v="22"/>
    <s v="1985-1989"/>
    <n v="1"/>
    <n v="0"/>
    <n v="0"/>
    <n v="0"/>
    <x v="0"/>
    <n v="1"/>
    <n v="758835"/>
    <n v="0"/>
    <n v="1"/>
    <n v="0"/>
    <x v="1"/>
  </r>
  <r>
    <x v="1"/>
    <s v="Hail"/>
    <x v="0"/>
    <n v="2"/>
    <x v="22"/>
    <s v="1985-1989"/>
    <n v="1"/>
    <n v="0"/>
    <n v="0"/>
    <n v="0"/>
    <x v="0"/>
    <n v="1"/>
    <n v="724515"/>
    <n v="0"/>
    <n v="1"/>
    <n v="0"/>
    <x v="1"/>
  </r>
  <r>
    <x v="0"/>
    <s v="Lightning"/>
    <x v="0"/>
    <n v="2"/>
    <x v="22"/>
    <s v="1985-1989"/>
    <n v="1"/>
    <n v="0"/>
    <n v="0"/>
    <n v="0"/>
    <x v="0"/>
    <n v="1"/>
    <n v="748135"/>
    <n v="0"/>
    <n v="1"/>
    <n v="0"/>
    <x v="1"/>
  </r>
  <r>
    <x v="3"/>
    <s v="Severe Storm/Thunder Storm/ Wind"/>
    <x v="1"/>
    <n v="3"/>
    <x v="22"/>
    <s v="1985-1989"/>
    <n v="1"/>
    <n v="0"/>
    <n v="0"/>
    <n v="0"/>
    <x v="0"/>
    <n v="1"/>
    <n v="836668"/>
    <n v="0"/>
    <n v="1"/>
    <n v="0"/>
    <x v="1"/>
  </r>
  <r>
    <x v="3"/>
    <s v="Severe Storm/Thunder Storm/ Wind"/>
    <x v="1"/>
    <n v="3"/>
    <x v="22"/>
    <s v="1985-1989"/>
    <n v="1"/>
    <n v="0"/>
    <n v="11"/>
    <n v="11"/>
    <x v="0"/>
    <n v="1"/>
    <n v="756140"/>
    <n v="0"/>
    <n v="1"/>
    <n v="0"/>
    <x v="1"/>
  </r>
  <r>
    <x v="5"/>
    <s v="Winter Weather"/>
    <x v="0"/>
    <n v="1"/>
    <x v="37"/>
    <s v="1985-1989"/>
    <n v="5"/>
    <n v="0"/>
    <n v="0"/>
    <n v="0"/>
    <x v="0"/>
    <n v="1"/>
    <n v="170710"/>
    <n v="1"/>
    <n v="0"/>
    <n v="0"/>
    <x v="2"/>
  </r>
  <r>
    <x v="0"/>
    <s v="Winter Weather"/>
    <x v="0"/>
    <n v="1"/>
    <x v="37"/>
    <s v="1985-1989"/>
    <n v="5"/>
    <n v="0"/>
    <n v="0"/>
    <n v="0"/>
    <x v="0"/>
    <n v="1"/>
    <n v="163870"/>
    <n v="1"/>
    <n v="0"/>
    <n v="0"/>
    <x v="2"/>
  </r>
  <r>
    <x v="1"/>
    <s v="Winter Weather"/>
    <x v="0"/>
    <n v="1"/>
    <x v="37"/>
    <s v="1985-1989"/>
    <n v="5"/>
    <n v="0"/>
    <n v="0"/>
    <n v="0"/>
    <x v="0"/>
    <n v="1"/>
    <n v="187044"/>
    <n v="1"/>
    <n v="0"/>
    <n v="0"/>
    <x v="2"/>
  </r>
  <r>
    <x v="3"/>
    <s v="Winter Weather"/>
    <x v="0"/>
    <n v="1"/>
    <x v="37"/>
    <s v="1985-1989"/>
    <n v="5"/>
    <n v="0"/>
    <n v="0"/>
    <n v="0"/>
    <x v="0"/>
    <n v="1"/>
    <n v="155118"/>
    <n v="1"/>
    <n v="0"/>
    <n v="0"/>
    <x v="2"/>
  </r>
  <r>
    <x v="2"/>
    <s v="Winter Weather"/>
    <x v="0"/>
    <n v="1"/>
    <x v="37"/>
    <s v="1985-1989"/>
    <n v="5"/>
    <n v="0"/>
    <n v="0"/>
    <n v="0"/>
    <x v="0"/>
    <n v="1"/>
    <n v="163698"/>
    <n v="1"/>
    <n v="0"/>
    <n v="0"/>
    <x v="2"/>
  </r>
  <r>
    <x v="4"/>
    <s v="Winter Weather"/>
    <x v="0"/>
    <n v="1"/>
    <x v="37"/>
    <s v="1985-1989"/>
    <n v="5"/>
    <n v="0"/>
    <n v="0"/>
    <n v="0"/>
    <x v="0"/>
    <n v="1"/>
    <n v="163095"/>
    <n v="1"/>
    <n v="0"/>
    <n v="0"/>
    <x v="2"/>
  </r>
  <r>
    <x v="5"/>
    <s v="Drought"/>
    <x v="2"/>
    <n v="1"/>
    <x v="37"/>
    <s v="1985-1989"/>
    <n v="28"/>
    <n v="0"/>
    <n v="0"/>
    <n v="0"/>
    <x v="0"/>
    <n v="1"/>
    <n v="182"/>
    <n v="1"/>
    <n v="0"/>
    <n v="0"/>
    <x v="2"/>
  </r>
  <r>
    <x v="0"/>
    <s v="Drought"/>
    <x v="2"/>
    <n v="1"/>
    <x v="37"/>
    <s v="1985-1989"/>
    <n v="28"/>
    <n v="0"/>
    <n v="0"/>
    <n v="0"/>
    <x v="0"/>
    <n v="1"/>
    <n v="158"/>
    <n v="1"/>
    <n v="0"/>
    <n v="0"/>
    <x v="2"/>
  </r>
  <r>
    <x v="1"/>
    <s v="Drought"/>
    <x v="2"/>
    <n v="1"/>
    <x v="37"/>
    <s v="1985-1989"/>
    <n v="28"/>
    <n v="0"/>
    <n v="0"/>
    <n v="0"/>
    <x v="0"/>
    <n v="1"/>
    <n v="170"/>
    <n v="1"/>
    <n v="0"/>
    <n v="0"/>
    <x v="2"/>
  </r>
  <r>
    <x v="3"/>
    <s v="Drought"/>
    <x v="2"/>
    <n v="1"/>
    <x v="37"/>
    <s v="1985-1989"/>
    <n v="28"/>
    <n v="0"/>
    <n v="0"/>
    <n v="0"/>
    <x v="0"/>
    <n v="1"/>
    <n v="180"/>
    <n v="1"/>
    <n v="0"/>
    <n v="0"/>
    <x v="2"/>
  </r>
  <r>
    <x v="2"/>
    <s v="Drought"/>
    <x v="2"/>
    <n v="1"/>
    <x v="37"/>
    <s v="1985-1989"/>
    <n v="28"/>
    <n v="0"/>
    <n v="0"/>
    <n v="0"/>
    <x v="0"/>
    <n v="1"/>
    <n v="151"/>
    <n v="1"/>
    <n v="0"/>
    <n v="0"/>
    <x v="2"/>
  </r>
  <r>
    <x v="4"/>
    <s v="Drought"/>
    <x v="2"/>
    <n v="1"/>
    <x v="37"/>
    <s v="1985-1989"/>
    <n v="28"/>
    <n v="0"/>
    <n v="0"/>
    <n v="0"/>
    <x v="0"/>
    <n v="1"/>
    <n v="176"/>
    <n v="1"/>
    <n v="0"/>
    <n v="0"/>
    <x v="2"/>
  </r>
  <r>
    <x v="0"/>
    <s v="Lightning"/>
    <x v="0"/>
    <n v="2"/>
    <x v="37"/>
    <s v="1985-1989"/>
    <n v="1"/>
    <n v="0"/>
    <n v="0"/>
    <n v="0"/>
    <x v="0"/>
    <n v="1"/>
    <n v="7904599"/>
    <n v="0"/>
    <n v="0"/>
    <n v="1"/>
    <x v="0"/>
  </r>
  <r>
    <x v="1"/>
    <s v="Hail/ Severe Storm/Thunder Storm"/>
    <x v="1"/>
    <n v="2"/>
    <x v="37"/>
    <s v="1985-1989"/>
    <n v="1"/>
    <n v="0"/>
    <n v="0"/>
    <n v="0"/>
    <x v="0"/>
    <n v="1"/>
    <n v="82596"/>
    <n v="1"/>
    <n v="0"/>
    <n v="0"/>
    <x v="2"/>
  </r>
  <r>
    <x v="1"/>
    <s v="Severe Storm/Thunder Storm/ Wind"/>
    <x v="1"/>
    <n v="2"/>
    <x v="37"/>
    <s v="1985-1989"/>
    <n v="1"/>
    <n v="0"/>
    <n v="23"/>
    <n v="23"/>
    <x v="0"/>
    <n v="1"/>
    <n v="765493"/>
    <n v="0"/>
    <n v="1"/>
    <n v="0"/>
    <x v="1"/>
  </r>
  <r>
    <x v="5"/>
    <s v="Drought"/>
    <x v="2"/>
    <n v="2"/>
    <x v="37"/>
    <s v="1985-1989"/>
    <n v="30"/>
    <n v="0"/>
    <n v="0"/>
    <n v="0"/>
    <x v="0"/>
    <n v="1"/>
    <n v="17230"/>
    <n v="1"/>
    <n v="0"/>
    <n v="0"/>
    <x v="2"/>
  </r>
  <r>
    <x v="0"/>
    <s v="Drought"/>
    <x v="2"/>
    <n v="2"/>
    <x v="37"/>
    <s v="1985-1989"/>
    <n v="30"/>
    <n v="0"/>
    <n v="0"/>
    <n v="0"/>
    <x v="0"/>
    <n v="1"/>
    <n v="15670"/>
    <n v="1"/>
    <n v="0"/>
    <n v="0"/>
    <x v="2"/>
  </r>
  <r>
    <x v="1"/>
    <s v="Drought"/>
    <x v="2"/>
    <n v="2"/>
    <x v="37"/>
    <s v="1985-1989"/>
    <n v="30"/>
    <n v="0"/>
    <n v="0"/>
    <n v="0"/>
    <x v="0"/>
    <n v="1"/>
    <n v="18327"/>
    <n v="1"/>
    <n v="0"/>
    <n v="0"/>
    <x v="2"/>
  </r>
  <r>
    <x v="3"/>
    <s v="Drought"/>
    <x v="2"/>
    <n v="2"/>
    <x v="37"/>
    <s v="1985-1989"/>
    <n v="30"/>
    <n v="0"/>
    <n v="0"/>
    <n v="0"/>
    <x v="0"/>
    <n v="1"/>
    <n v="18942"/>
    <n v="1"/>
    <n v="0"/>
    <n v="0"/>
    <x v="2"/>
  </r>
  <r>
    <x v="2"/>
    <s v="Drought"/>
    <x v="2"/>
    <n v="2"/>
    <x v="37"/>
    <s v="1985-1989"/>
    <n v="30"/>
    <n v="0"/>
    <n v="0"/>
    <n v="0"/>
    <x v="0"/>
    <n v="1"/>
    <n v="16637"/>
    <n v="1"/>
    <n v="0"/>
    <n v="0"/>
    <x v="2"/>
  </r>
  <r>
    <x v="4"/>
    <s v="Drought"/>
    <x v="2"/>
    <n v="2"/>
    <x v="37"/>
    <s v="1985-1989"/>
    <n v="30"/>
    <n v="0"/>
    <n v="0"/>
    <n v="0"/>
    <x v="0"/>
    <n v="1"/>
    <n v="17428"/>
    <n v="1"/>
    <n v="0"/>
    <n v="0"/>
    <x v="2"/>
  </r>
  <r>
    <x v="0"/>
    <s v="Lightning"/>
    <x v="0"/>
    <n v="3"/>
    <x v="37"/>
    <s v="1985-1989"/>
    <n v="1"/>
    <n v="0"/>
    <n v="0"/>
    <n v="0"/>
    <x v="0"/>
    <n v="1"/>
    <n v="1383055"/>
    <n v="0"/>
    <n v="1"/>
    <n v="0"/>
    <x v="1"/>
  </r>
  <r>
    <x v="0"/>
    <s v="Severe Storm/Thunder Storm/ Wind"/>
    <x v="1"/>
    <n v="3"/>
    <x v="37"/>
    <s v="1985-1989"/>
    <n v="1"/>
    <n v="0"/>
    <n v="0"/>
    <n v="0"/>
    <x v="0"/>
    <n v="1"/>
    <n v="725229"/>
    <n v="0"/>
    <n v="1"/>
    <n v="0"/>
    <x v="1"/>
  </r>
  <r>
    <x v="5"/>
    <s v="Drought"/>
    <x v="2"/>
    <n v="3"/>
    <x v="37"/>
    <s v="1985-1989"/>
    <n v="31"/>
    <n v="0"/>
    <n v="0"/>
    <n v="0"/>
    <x v="0"/>
    <n v="1"/>
    <n v="1862"/>
    <n v="1"/>
    <n v="0"/>
    <n v="0"/>
    <x v="2"/>
  </r>
  <r>
    <x v="0"/>
    <s v="Drought"/>
    <x v="2"/>
    <n v="3"/>
    <x v="37"/>
    <s v="1985-1989"/>
    <n v="31"/>
    <n v="0"/>
    <n v="0"/>
    <n v="0"/>
    <x v="0"/>
    <n v="1"/>
    <n v="1859"/>
    <n v="1"/>
    <n v="0"/>
    <n v="0"/>
    <x v="2"/>
  </r>
  <r>
    <x v="1"/>
    <s v="Drought"/>
    <x v="2"/>
    <n v="3"/>
    <x v="37"/>
    <s v="1985-1989"/>
    <n v="31"/>
    <n v="0"/>
    <n v="0"/>
    <n v="0"/>
    <x v="0"/>
    <n v="1"/>
    <n v="1730"/>
    <n v="1"/>
    <n v="0"/>
    <n v="0"/>
    <x v="2"/>
  </r>
  <r>
    <x v="3"/>
    <s v="Drought"/>
    <x v="2"/>
    <n v="3"/>
    <x v="37"/>
    <s v="1985-1989"/>
    <n v="31"/>
    <n v="0"/>
    <n v="0"/>
    <n v="0"/>
    <x v="0"/>
    <n v="1"/>
    <n v="1647"/>
    <n v="1"/>
    <n v="0"/>
    <n v="0"/>
    <x v="2"/>
  </r>
  <r>
    <x v="2"/>
    <s v="Drought"/>
    <x v="2"/>
    <n v="3"/>
    <x v="37"/>
    <s v="1985-1989"/>
    <n v="31"/>
    <n v="0"/>
    <n v="0"/>
    <n v="0"/>
    <x v="0"/>
    <n v="1"/>
    <n v="1805"/>
    <n v="1"/>
    <n v="0"/>
    <n v="0"/>
    <x v="2"/>
  </r>
  <r>
    <x v="4"/>
    <s v="Drought"/>
    <x v="2"/>
    <n v="3"/>
    <x v="37"/>
    <s v="1985-1989"/>
    <n v="31"/>
    <n v="0"/>
    <n v="0"/>
    <n v="0"/>
    <x v="0"/>
    <n v="1"/>
    <n v="1736"/>
    <n v="1"/>
    <n v="0"/>
    <n v="0"/>
    <x v="2"/>
  </r>
  <r>
    <x v="2"/>
    <s v="Hail/ Severe Storm/Thunder Storm"/>
    <x v="1"/>
    <n v="3"/>
    <x v="37"/>
    <s v="1985-1989"/>
    <n v="1"/>
    <n v="0"/>
    <n v="0"/>
    <n v="0"/>
    <x v="0"/>
    <n v="1"/>
    <n v="787765"/>
    <n v="0"/>
    <n v="1"/>
    <n v="0"/>
    <x v="1"/>
  </r>
  <r>
    <x v="1"/>
    <s v="Severe Storm/Thunder Storm/ Wind"/>
    <x v="1"/>
    <n v="1"/>
    <x v="38"/>
    <s v="1990-1994"/>
    <n v="1"/>
    <n v="0"/>
    <n v="0"/>
    <n v="0"/>
    <x v="0"/>
    <n v="1"/>
    <n v="844753"/>
    <n v="0"/>
    <n v="1"/>
    <n v="0"/>
    <x v="1"/>
  </r>
  <r>
    <x v="0"/>
    <s v="Hail/ Severe Storm/Thunder Storm/ Wind"/>
    <x v="1"/>
    <n v="2"/>
    <x v="38"/>
    <s v="1990-1994"/>
    <n v="1"/>
    <n v="12"/>
    <n v="0"/>
    <n v="12"/>
    <x v="0"/>
    <n v="1"/>
    <n v="1617696"/>
    <n v="0"/>
    <n v="1"/>
    <n v="0"/>
    <x v="1"/>
  </r>
  <r>
    <x v="2"/>
    <s v="Lightning"/>
    <x v="0"/>
    <n v="3"/>
    <x v="38"/>
    <s v="1990-1994"/>
    <n v="1"/>
    <n v="0"/>
    <n v="0"/>
    <n v="0"/>
    <x v="0"/>
    <n v="1"/>
    <n v="5801197"/>
    <n v="0"/>
    <n v="0"/>
    <n v="1"/>
    <x v="0"/>
  </r>
  <r>
    <x v="0"/>
    <s v="Flooding"/>
    <x v="1"/>
    <n v="3"/>
    <x v="38"/>
    <s v="1990-1994"/>
    <n v="1"/>
    <n v="0"/>
    <n v="0"/>
    <n v="0"/>
    <x v="0"/>
    <n v="1"/>
    <n v="729826"/>
    <n v="0"/>
    <n v="1"/>
    <n v="0"/>
    <x v="1"/>
  </r>
  <r>
    <x v="0"/>
    <s v="Lightning"/>
    <x v="0"/>
    <n v="3"/>
    <x v="38"/>
    <s v="1990-1994"/>
    <n v="1"/>
    <n v="0"/>
    <n v="0"/>
    <n v="0"/>
    <x v="0"/>
    <n v="1"/>
    <n v="842216"/>
    <n v="0"/>
    <n v="1"/>
    <n v="0"/>
    <x v="1"/>
  </r>
  <r>
    <x v="5"/>
    <s v="Winter Weather"/>
    <x v="0"/>
    <n v="1"/>
    <x v="16"/>
    <s v="1975-1979"/>
    <n v="2"/>
    <n v="0"/>
    <n v="0"/>
    <n v="0"/>
    <x v="0"/>
    <n v="1"/>
    <n v="188922"/>
    <n v="0"/>
    <n v="1"/>
    <n v="0"/>
    <x v="1"/>
  </r>
  <r>
    <x v="0"/>
    <s v="Flooding/ Severe Storm/Thunder Storm"/>
    <x v="1"/>
    <n v="2"/>
    <x v="16"/>
    <s v="1975-1979"/>
    <n v="1"/>
    <n v="0"/>
    <n v="0"/>
    <n v="0"/>
    <x v="0"/>
    <n v="1"/>
    <n v="787131"/>
    <n v="0"/>
    <n v="1"/>
    <n v="0"/>
    <x v="1"/>
  </r>
  <r>
    <x v="0"/>
    <s v="Winter Weather"/>
    <x v="0"/>
    <n v="1"/>
    <x v="16"/>
    <s v="1975-1979"/>
    <n v="2"/>
    <n v="0"/>
    <n v="0"/>
    <n v="0"/>
    <x v="0"/>
    <n v="1"/>
    <n v="163663"/>
    <n v="1"/>
    <n v="0"/>
    <n v="0"/>
    <x v="2"/>
  </r>
  <r>
    <x v="1"/>
    <s v="Winter Weather"/>
    <x v="0"/>
    <n v="1"/>
    <x v="16"/>
    <s v="1975-1979"/>
    <n v="2"/>
    <n v="0"/>
    <n v="0"/>
    <n v="0"/>
    <x v="0"/>
    <n v="1"/>
    <n v="181789"/>
    <n v="1"/>
    <n v="0"/>
    <n v="0"/>
    <x v="2"/>
  </r>
  <r>
    <x v="3"/>
    <s v="Winter Weather"/>
    <x v="0"/>
    <n v="1"/>
    <x v="16"/>
    <s v="1975-1979"/>
    <n v="2"/>
    <n v="0"/>
    <n v="0"/>
    <n v="0"/>
    <x v="0"/>
    <n v="1"/>
    <n v="173898"/>
    <n v="1"/>
    <n v="0"/>
    <n v="0"/>
    <x v="2"/>
  </r>
  <r>
    <x v="2"/>
    <s v="Flooding/ Severe Storm/Thunder Storm"/>
    <x v="1"/>
    <n v="3"/>
    <x v="16"/>
    <s v="1975-1979"/>
    <n v="1"/>
    <n v="0"/>
    <n v="0"/>
    <n v="0"/>
    <x v="0"/>
    <n v="1"/>
    <n v="831754"/>
    <n v="0"/>
    <n v="1"/>
    <n v="0"/>
    <x v="1"/>
  </r>
  <r>
    <x v="2"/>
    <s v="Winter Weather"/>
    <x v="0"/>
    <n v="1"/>
    <x v="16"/>
    <s v="1975-1979"/>
    <n v="2"/>
    <n v="11"/>
    <n v="0"/>
    <n v="11"/>
    <x v="0"/>
    <n v="1"/>
    <n v="164870"/>
    <n v="1"/>
    <n v="0"/>
    <n v="0"/>
    <x v="2"/>
  </r>
  <r>
    <x v="4"/>
    <s v="Winter Weather"/>
    <x v="0"/>
    <n v="1"/>
    <x v="16"/>
    <s v="1975-1979"/>
    <n v="2"/>
    <n v="0"/>
    <n v="0"/>
    <n v="0"/>
    <x v="0"/>
    <n v="1"/>
    <n v="159907"/>
    <n v="1"/>
    <n v="0"/>
    <n v="0"/>
    <x v="2"/>
  </r>
  <r>
    <x v="1"/>
    <s v="Hurricane/Tropical Storm"/>
    <x v="3"/>
    <n v="3"/>
    <x v="16"/>
    <s v="1975-1979"/>
    <n v="2"/>
    <n v="0"/>
    <n v="0"/>
    <n v="0"/>
    <x v="0"/>
    <n v="1"/>
    <n v="3696605"/>
    <n v="0"/>
    <n v="1"/>
    <n v="0"/>
    <x v="1"/>
  </r>
  <r>
    <x v="3"/>
    <s v="Hurricane/Tropical Storm"/>
    <x v="3"/>
    <n v="3"/>
    <x v="16"/>
    <s v="1975-1979"/>
    <n v="2"/>
    <n v="0"/>
    <n v="0"/>
    <n v="0"/>
    <x v="0"/>
    <n v="1"/>
    <n v="3515342"/>
    <n v="0"/>
    <n v="0"/>
    <n v="1"/>
    <x v="0"/>
  </r>
  <r>
    <x v="2"/>
    <s v="Hurricane/Tropical Storm"/>
    <x v="3"/>
    <n v="3"/>
    <x v="16"/>
    <s v="1975-1979"/>
    <n v="2"/>
    <n v="0"/>
    <n v="0"/>
    <n v="0"/>
    <x v="0"/>
    <n v="1"/>
    <n v="3119732"/>
    <n v="0"/>
    <n v="0"/>
    <n v="1"/>
    <x v="0"/>
  </r>
  <r>
    <x v="4"/>
    <s v="Hurricane/Tropical Storm"/>
    <x v="3"/>
    <n v="3"/>
    <x v="16"/>
    <s v="1975-1979"/>
    <n v="2"/>
    <n v="0"/>
    <n v="0"/>
    <n v="0"/>
    <x v="0"/>
    <n v="1"/>
    <n v="3774487"/>
    <n v="0"/>
    <n v="0"/>
    <n v="1"/>
    <x v="0"/>
  </r>
  <r>
    <x v="1"/>
    <s v="Flooding"/>
    <x v="1"/>
    <n v="2"/>
    <x v="16"/>
    <s v="1975-1979"/>
    <n v="3"/>
    <n v="0"/>
    <n v="0"/>
    <n v="0"/>
    <x v="0"/>
    <n v="1"/>
    <n v="119899"/>
    <n v="1"/>
    <n v="0"/>
    <n v="0"/>
    <x v="2"/>
  </r>
  <r>
    <x v="5"/>
    <s v="Winter Weather"/>
    <x v="0"/>
    <n v="1"/>
    <x v="16"/>
    <s v="1975-1979"/>
    <n v="1"/>
    <n v="0"/>
    <n v="0"/>
    <n v="0"/>
    <x v="0"/>
    <n v="1"/>
    <n v="2648861"/>
    <n v="0"/>
    <n v="1"/>
    <n v="0"/>
    <x v="1"/>
  </r>
  <r>
    <x v="0"/>
    <s v="Winter Weather"/>
    <x v="0"/>
    <n v="1"/>
    <x v="16"/>
    <s v="1975-1979"/>
    <n v="1"/>
    <n v="0"/>
    <n v="0"/>
    <n v="0"/>
    <x v="0"/>
    <n v="1"/>
    <n v="2527329"/>
    <n v="0"/>
    <n v="1"/>
    <n v="0"/>
    <x v="1"/>
  </r>
  <r>
    <x v="3"/>
    <s v="Winter Weather"/>
    <x v="0"/>
    <n v="1"/>
    <x v="16"/>
    <s v="1975-1979"/>
    <n v="1"/>
    <n v="0"/>
    <n v="0"/>
    <n v="0"/>
    <x v="0"/>
    <n v="1"/>
    <n v="2423499"/>
    <n v="0"/>
    <n v="0"/>
    <n v="1"/>
    <x v="0"/>
  </r>
  <r>
    <x v="2"/>
    <s v="Winter Weather"/>
    <x v="0"/>
    <n v="1"/>
    <x v="16"/>
    <s v="1975-1979"/>
    <n v="1"/>
    <n v="0"/>
    <n v="0"/>
    <n v="0"/>
    <x v="0"/>
    <n v="1"/>
    <n v="2666034"/>
    <n v="0"/>
    <n v="1"/>
    <n v="0"/>
    <x v="1"/>
  </r>
  <r>
    <x v="4"/>
    <s v="Winter Weather"/>
    <x v="0"/>
    <n v="1"/>
    <x v="16"/>
    <s v="1975-1979"/>
    <n v="1"/>
    <n v="0"/>
    <n v="0"/>
    <n v="0"/>
    <x v="0"/>
    <n v="1"/>
    <n v="2790471"/>
    <n v="0"/>
    <n v="0"/>
    <n v="1"/>
    <x v="0"/>
  </r>
  <r>
    <x v="5"/>
    <s v="Hail/ Severe Storm/Thunder Storm"/>
    <x v="1"/>
    <n v="2"/>
    <x v="16"/>
    <s v="1975-1979"/>
    <n v="1"/>
    <n v="0"/>
    <n v="0"/>
    <n v="0"/>
    <x v="0"/>
    <n v="1"/>
    <n v="8250"/>
    <n v="1"/>
    <n v="0"/>
    <n v="0"/>
    <x v="2"/>
  </r>
  <r>
    <x v="0"/>
    <s v="Hail/ Severe Storm/Thunder Storm"/>
    <x v="1"/>
    <n v="2"/>
    <x v="16"/>
    <s v="1975-1979"/>
    <n v="1"/>
    <n v="0"/>
    <n v="0"/>
    <n v="0"/>
    <x v="0"/>
    <n v="1"/>
    <n v="7649"/>
    <n v="1"/>
    <n v="0"/>
    <n v="0"/>
    <x v="2"/>
  </r>
  <r>
    <x v="5"/>
    <s v="Wind"/>
    <x v="0"/>
    <n v="1"/>
    <x v="15"/>
    <s v="1980-1984"/>
    <n v="1"/>
    <n v="0"/>
    <n v="0"/>
    <n v="0"/>
    <x v="0"/>
    <n v="1"/>
    <n v="15520"/>
    <n v="1"/>
    <n v="0"/>
    <n v="0"/>
    <x v="2"/>
  </r>
  <r>
    <x v="0"/>
    <s v="Wind"/>
    <x v="0"/>
    <n v="1"/>
    <x v="15"/>
    <s v="1980-1984"/>
    <n v="1"/>
    <n v="1"/>
    <n v="0"/>
    <n v="1"/>
    <x v="0"/>
    <n v="1"/>
    <n v="18477"/>
    <n v="1"/>
    <n v="0"/>
    <n v="0"/>
    <x v="2"/>
  </r>
  <r>
    <x v="1"/>
    <s v="Wind"/>
    <x v="0"/>
    <n v="1"/>
    <x v="15"/>
    <s v="1980-1984"/>
    <n v="1"/>
    <n v="0"/>
    <n v="0"/>
    <n v="0"/>
    <x v="0"/>
    <n v="1"/>
    <n v="18065"/>
    <n v="1"/>
    <n v="0"/>
    <n v="0"/>
    <x v="2"/>
  </r>
  <r>
    <x v="3"/>
    <s v="Wind"/>
    <x v="0"/>
    <n v="1"/>
    <x v="15"/>
    <s v="1980-1984"/>
    <n v="1"/>
    <n v="1"/>
    <n v="0"/>
    <n v="1"/>
    <x v="0"/>
    <n v="1"/>
    <n v="18504"/>
    <n v="1"/>
    <n v="0"/>
    <n v="0"/>
    <x v="2"/>
  </r>
  <r>
    <x v="2"/>
    <s v="Wind"/>
    <x v="0"/>
    <n v="1"/>
    <x v="15"/>
    <s v="1980-1984"/>
    <n v="1"/>
    <n v="2"/>
    <n v="0"/>
    <n v="2"/>
    <x v="0"/>
    <n v="1"/>
    <n v="16209"/>
    <n v="1"/>
    <n v="0"/>
    <n v="0"/>
    <x v="2"/>
  </r>
  <r>
    <x v="4"/>
    <s v="Wind"/>
    <x v="0"/>
    <n v="1"/>
    <x v="15"/>
    <s v="1980-1984"/>
    <n v="1"/>
    <n v="1"/>
    <n v="0"/>
    <n v="1"/>
    <x v="0"/>
    <n v="1"/>
    <n v="17848"/>
    <n v="1"/>
    <n v="0"/>
    <n v="0"/>
    <x v="2"/>
  </r>
  <r>
    <x v="1"/>
    <s v="Wind"/>
    <x v="0"/>
    <n v="4"/>
    <x v="15"/>
    <s v="1980-1984"/>
    <n v="3"/>
    <n v="1"/>
    <n v="1"/>
    <n v="2"/>
    <x v="0"/>
    <n v="1"/>
    <n v="114850"/>
    <n v="1"/>
    <n v="0"/>
    <n v="0"/>
    <x v="2"/>
  </r>
  <r>
    <x v="0"/>
    <s v="Winter Weather"/>
    <x v="0"/>
    <n v="1"/>
    <x v="15"/>
    <s v="1980-1984"/>
    <n v="1"/>
    <n v="0"/>
    <n v="0"/>
    <n v="0"/>
    <x v="0"/>
    <n v="1"/>
    <n v="129427"/>
    <n v="1"/>
    <n v="0"/>
    <n v="0"/>
    <x v="2"/>
  </r>
  <r>
    <x v="5"/>
    <s v="Flooding/ Wind"/>
    <x v="0"/>
    <n v="3"/>
    <x v="15"/>
    <s v="1980-1984"/>
    <n v="1"/>
    <n v="0"/>
    <n v="0"/>
    <n v="0"/>
    <x v="0"/>
    <n v="1"/>
    <n v="16822"/>
    <n v="1"/>
    <n v="0"/>
    <n v="0"/>
    <x v="2"/>
  </r>
  <r>
    <x v="0"/>
    <s v="Flooding/ Wind"/>
    <x v="0"/>
    <n v="3"/>
    <x v="15"/>
    <s v="1980-1984"/>
    <n v="1"/>
    <n v="0"/>
    <n v="0"/>
    <n v="0"/>
    <x v="0"/>
    <n v="1"/>
    <n v="17729"/>
    <n v="1"/>
    <n v="0"/>
    <n v="0"/>
    <x v="2"/>
  </r>
  <r>
    <x v="1"/>
    <s v="Flooding/ Wind"/>
    <x v="0"/>
    <n v="3"/>
    <x v="15"/>
    <s v="1980-1984"/>
    <n v="1"/>
    <n v="0"/>
    <n v="0"/>
    <n v="0"/>
    <x v="0"/>
    <n v="1"/>
    <n v="16279"/>
    <n v="1"/>
    <n v="0"/>
    <n v="0"/>
    <x v="2"/>
  </r>
  <r>
    <x v="3"/>
    <s v="Flooding/ Wind"/>
    <x v="0"/>
    <n v="3"/>
    <x v="15"/>
    <s v="1980-1984"/>
    <n v="1"/>
    <n v="0"/>
    <n v="0"/>
    <n v="0"/>
    <x v="0"/>
    <n v="1"/>
    <n v="17946"/>
    <n v="1"/>
    <n v="0"/>
    <n v="0"/>
    <x v="2"/>
  </r>
  <r>
    <x v="2"/>
    <s v="Flooding/ Wind"/>
    <x v="0"/>
    <n v="3"/>
    <x v="15"/>
    <s v="1980-1984"/>
    <n v="1"/>
    <n v="0"/>
    <n v="0"/>
    <n v="0"/>
    <x v="0"/>
    <n v="1"/>
    <n v="17087"/>
    <n v="1"/>
    <n v="0"/>
    <n v="0"/>
    <x v="2"/>
  </r>
  <r>
    <x v="4"/>
    <s v="Flooding/ Wind"/>
    <x v="0"/>
    <n v="3"/>
    <x v="15"/>
    <s v="1980-1984"/>
    <n v="1"/>
    <n v="0"/>
    <n v="0"/>
    <n v="0"/>
    <x v="0"/>
    <n v="1"/>
    <n v="17259"/>
    <n v="1"/>
    <n v="0"/>
    <n v="0"/>
    <x v="2"/>
  </r>
  <r>
    <x v="5"/>
    <s v="Winter Weather"/>
    <x v="0"/>
    <n v="1"/>
    <x v="15"/>
    <s v="1980-1984"/>
    <n v="2"/>
    <n v="0"/>
    <n v="0"/>
    <n v="0"/>
    <x v="0"/>
    <n v="1"/>
    <n v="159546"/>
    <n v="1"/>
    <n v="0"/>
    <n v="0"/>
    <x v="2"/>
  </r>
  <r>
    <x v="0"/>
    <s v="Winter Weather"/>
    <x v="0"/>
    <n v="1"/>
    <x v="15"/>
    <s v="1980-1984"/>
    <n v="2"/>
    <n v="0"/>
    <n v="0"/>
    <n v="0"/>
    <x v="0"/>
    <n v="1"/>
    <n v="187664"/>
    <n v="1"/>
    <n v="0"/>
    <n v="0"/>
    <x v="2"/>
  </r>
  <r>
    <x v="1"/>
    <s v="Winter Weather"/>
    <x v="0"/>
    <n v="1"/>
    <x v="15"/>
    <s v="1980-1984"/>
    <n v="2"/>
    <n v="0"/>
    <n v="0"/>
    <n v="0"/>
    <x v="0"/>
    <n v="1"/>
    <n v="181083"/>
    <n v="1"/>
    <n v="0"/>
    <n v="0"/>
    <x v="2"/>
  </r>
  <r>
    <x v="3"/>
    <s v="Winter Weather"/>
    <x v="0"/>
    <n v="1"/>
    <x v="15"/>
    <s v="1980-1984"/>
    <n v="2"/>
    <n v="0"/>
    <n v="0"/>
    <n v="0"/>
    <x v="0"/>
    <n v="1"/>
    <n v="180600"/>
    <n v="0"/>
    <n v="1"/>
    <n v="0"/>
    <x v="1"/>
  </r>
  <r>
    <x v="2"/>
    <s v="Winter Weather"/>
    <x v="0"/>
    <n v="1"/>
    <x v="15"/>
    <s v="1980-1984"/>
    <n v="2"/>
    <n v="0"/>
    <n v="0"/>
    <n v="0"/>
    <x v="0"/>
    <n v="1"/>
    <n v="169108"/>
    <n v="1"/>
    <n v="0"/>
    <n v="0"/>
    <x v="2"/>
  </r>
  <r>
    <x v="4"/>
    <s v="Winter Weather"/>
    <x v="0"/>
    <n v="1"/>
    <x v="15"/>
    <s v="1980-1984"/>
    <n v="2"/>
    <n v="0"/>
    <n v="0"/>
    <n v="0"/>
    <x v="0"/>
    <n v="1"/>
    <n v="182082"/>
    <n v="0"/>
    <n v="1"/>
    <n v="0"/>
    <x v="1"/>
  </r>
  <r>
    <x v="5"/>
    <s v="Winter Weather"/>
    <x v="0"/>
    <n v="1"/>
    <x v="15"/>
    <s v="1980-1984"/>
    <n v="2"/>
    <n v="0"/>
    <n v="0"/>
    <n v="0"/>
    <x v="0"/>
    <n v="1"/>
    <n v="18905"/>
    <n v="1"/>
    <n v="0"/>
    <n v="0"/>
    <x v="2"/>
  </r>
  <r>
    <x v="0"/>
    <s v="Winter Weather"/>
    <x v="0"/>
    <n v="1"/>
    <x v="15"/>
    <s v="1980-1984"/>
    <n v="2"/>
    <n v="0"/>
    <n v="0"/>
    <n v="0"/>
    <x v="0"/>
    <n v="1"/>
    <n v="17027"/>
    <n v="1"/>
    <n v="0"/>
    <n v="0"/>
    <x v="2"/>
  </r>
  <r>
    <x v="1"/>
    <s v="Winter Weather"/>
    <x v="0"/>
    <n v="1"/>
    <x v="15"/>
    <s v="1980-1984"/>
    <n v="2"/>
    <n v="0"/>
    <n v="0"/>
    <n v="0"/>
    <x v="0"/>
    <n v="1"/>
    <n v="16389"/>
    <n v="1"/>
    <n v="0"/>
    <n v="0"/>
    <x v="2"/>
  </r>
  <r>
    <x v="3"/>
    <s v="Winter Weather"/>
    <x v="0"/>
    <n v="1"/>
    <x v="15"/>
    <s v="1980-1984"/>
    <n v="2"/>
    <n v="0"/>
    <n v="0"/>
    <n v="0"/>
    <x v="0"/>
    <n v="1"/>
    <n v="15646"/>
    <n v="1"/>
    <n v="0"/>
    <n v="0"/>
    <x v="2"/>
  </r>
  <r>
    <x v="2"/>
    <s v="Winter Weather"/>
    <x v="0"/>
    <n v="1"/>
    <x v="15"/>
    <s v="1980-1984"/>
    <n v="2"/>
    <n v="0"/>
    <n v="0"/>
    <n v="0"/>
    <x v="0"/>
    <n v="1"/>
    <n v="18211"/>
    <n v="1"/>
    <n v="0"/>
    <n v="0"/>
    <x v="2"/>
  </r>
  <r>
    <x v="4"/>
    <s v="Winter Weather"/>
    <x v="0"/>
    <n v="1"/>
    <x v="15"/>
    <s v="1980-1984"/>
    <n v="2"/>
    <n v="0"/>
    <n v="0"/>
    <n v="0"/>
    <x v="0"/>
    <n v="1"/>
    <n v="17161"/>
    <n v="1"/>
    <n v="0"/>
    <n v="0"/>
    <x v="2"/>
  </r>
  <r>
    <x v="5"/>
    <s v="Flooding"/>
    <x v="1"/>
    <n v="1"/>
    <x v="15"/>
    <s v="1980-1984"/>
    <n v="17"/>
    <n v="0"/>
    <n v="0"/>
    <n v="0"/>
    <x v="0"/>
    <n v="1"/>
    <n v="16252"/>
    <n v="1"/>
    <n v="0"/>
    <n v="0"/>
    <x v="2"/>
  </r>
  <r>
    <x v="0"/>
    <s v="Flooding"/>
    <x v="1"/>
    <n v="1"/>
    <x v="15"/>
    <s v="1980-1984"/>
    <n v="17"/>
    <n v="0"/>
    <n v="0"/>
    <n v="0"/>
    <x v="0"/>
    <n v="1"/>
    <n v="15949"/>
    <n v="1"/>
    <n v="0"/>
    <n v="0"/>
    <x v="2"/>
  </r>
  <r>
    <x v="1"/>
    <s v="Flooding"/>
    <x v="1"/>
    <n v="1"/>
    <x v="15"/>
    <s v="1980-1984"/>
    <n v="17"/>
    <n v="0"/>
    <n v="0"/>
    <n v="0"/>
    <x v="0"/>
    <n v="1"/>
    <n v="15830"/>
    <n v="1"/>
    <n v="0"/>
    <n v="0"/>
    <x v="2"/>
  </r>
  <r>
    <x v="3"/>
    <s v="Flooding"/>
    <x v="1"/>
    <n v="1"/>
    <x v="15"/>
    <s v="1980-1984"/>
    <n v="17"/>
    <n v="0"/>
    <n v="0"/>
    <n v="0"/>
    <x v="0"/>
    <n v="1"/>
    <n v="18923"/>
    <n v="1"/>
    <n v="0"/>
    <n v="0"/>
    <x v="2"/>
  </r>
  <r>
    <x v="2"/>
    <s v="Flooding"/>
    <x v="1"/>
    <n v="1"/>
    <x v="15"/>
    <s v="1980-1984"/>
    <n v="17"/>
    <n v="0"/>
    <n v="0"/>
    <n v="0"/>
    <x v="0"/>
    <n v="1"/>
    <n v="18437"/>
    <n v="1"/>
    <n v="0"/>
    <n v="0"/>
    <x v="2"/>
  </r>
  <r>
    <x v="4"/>
    <s v="Flooding"/>
    <x v="1"/>
    <n v="1"/>
    <x v="15"/>
    <s v="1980-1984"/>
    <n v="17"/>
    <n v="0"/>
    <n v="0"/>
    <n v="0"/>
    <x v="0"/>
    <n v="1"/>
    <n v="17893"/>
    <n v="1"/>
    <n v="0"/>
    <n v="0"/>
    <x v="2"/>
  </r>
  <r>
    <x v="0"/>
    <s v="Lightning/ Wind"/>
    <x v="0"/>
    <n v="3"/>
    <x v="15"/>
    <s v="1980-1984"/>
    <n v="1"/>
    <n v="0"/>
    <n v="0"/>
    <n v="0"/>
    <x v="0"/>
    <n v="1"/>
    <n v="207318"/>
    <n v="1"/>
    <n v="0"/>
    <n v="0"/>
    <x v="2"/>
  </r>
  <r>
    <x v="2"/>
    <s v="Severe Storm/Thunder Storm/ Wind"/>
    <x v="1"/>
    <n v="3"/>
    <x v="15"/>
    <s v="1980-1984"/>
    <n v="1"/>
    <n v="0"/>
    <n v="14"/>
    <n v="14"/>
    <x v="0"/>
    <n v="1"/>
    <n v="241973"/>
    <n v="0"/>
    <n v="1"/>
    <n v="0"/>
    <x v="1"/>
  </r>
  <r>
    <x v="4"/>
    <s v="Severe Storm/Thunder Storm/ Wind"/>
    <x v="1"/>
    <n v="3"/>
    <x v="15"/>
    <s v="1980-1984"/>
    <n v="1"/>
    <n v="11"/>
    <n v="15"/>
    <n v="26"/>
    <x v="0"/>
    <n v="1"/>
    <n v="260916"/>
    <n v="0"/>
    <n v="1"/>
    <n v="0"/>
    <x v="1"/>
  </r>
  <r>
    <x v="5"/>
    <s v="Flooding"/>
    <x v="1"/>
    <n v="1"/>
    <x v="15"/>
    <s v="1980-1984"/>
    <n v="3"/>
    <n v="0"/>
    <n v="0"/>
    <n v="0"/>
    <x v="0"/>
    <n v="1"/>
    <n v="635168"/>
    <n v="0"/>
    <n v="1"/>
    <n v="0"/>
    <x v="1"/>
  </r>
  <r>
    <x v="3"/>
    <s v="Flooding"/>
    <x v="1"/>
    <n v="1"/>
    <x v="15"/>
    <s v="1980-1984"/>
    <n v="3"/>
    <n v="0"/>
    <n v="0"/>
    <n v="0"/>
    <x v="0"/>
    <n v="1"/>
    <n v="624743"/>
    <n v="0"/>
    <n v="1"/>
    <n v="0"/>
    <x v="1"/>
  </r>
  <r>
    <x v="0"/>
    <s v="Winter Weather"/>
    <x v="0"/>
    <n v="1"/>
    <x v="17"/>
    <s v="1975-1979"/>
    <n v="2"/>
    <n v="0"/>
    <n v="0"/>
    <n v="0"/>
    <x v="0"/>
    <n v="1"/>
    <n v="43376"/>
    <n v="1"/>
    <n v="0"/>
    <n v="0"/>
    <x v="2"/>
  </r>
  <r>
    <x v="5"/>
    <s v="Winter Weather"/>
    <x v="0"/>
    <n v="1"/>
    <x v="17"/>
    <s v="1975-1979"/>
    <n v="2"/>
    <n v="0"/>
    <n v="0"/>
    <n v="0"/>
    <x v="0"/>
    <n v="0"/>
    <n v="0"/>
    <n v="1"/>
    <n v="0"/>
    <n v="0"/>
    <x v="2"/>
  </r>
  <r>
    <x v="0"/>
    <s v="Winter Weather"/>
    <x v="0"/>
    <n v="1"/>
    <x v="17"/>
    <s v="1975-1979"/>
    <n v="2"/>
    <n v="0"/>
    <n v="0"/>
    <n v="0"/>
    <x v="0"/>
    <n v="0"/>
    <n v="0"/>
    <n v="1"/>
    <n v="0"/>
    <n v="0"/>
    <x v="2"/>
  </r>
  <r>
    <x v="1"/>
    <s v="Winter Weather"/>
    <x v="0"/>
    <n v="1"/>
    <x v="17"/>
    <s v="1975-1979"/>
    <n v="2"/>
    <n v="0"/>
    <n v="0"/>
    <n v="0"/>
    <x v="0"/>
    <n v="0"/>
    <n v="0"/>
    <n v="1"/>
    <n v="0"/>
    <n v="0"/>
    <x v="2"/>
  </r>
  <r>
    <x v="3"/>
    <s v="Winter Weather"/>
    <x v="0"/>
    <n v="1"/>
    <x v="17"/>
    <s v="1975-1979"/>
    <n v="2"/>
    <n v="0"/>
    <n v="0"/>
    <n v="0"/>
    <x v="0"/>
    <n v="0"/>
    <n v="0"/>
    <n v="1"/>
    <n v="0"/>
    <n v="0"/>
    <x v="2"/>
  </r>
  <r>
    <x v="2"/>
    <s v="Winter Weather"/>
    <x v="0"/>
    <n v="1"/>
    <x v="17"/>
    <s v="1975-1979"/>
    <n v="2"/>
    <n v="0"/>
    <n v="0"/>
    <n v="0"/>
    <x v="0"/>
    <n v="0"/>
    <n v="0"/>
    <n v="1"/>
    <n v="0"/>
    <n v="0"/>
    <x v="2"/>
  </r>
  <r>
    <x v="4"/>
    <s v="Winter Weather"/>
    <x v="0"/>
    <n v="1"/>
    <x v="17"/>
    <s v="1975-1979"/>
    <n v="2"/>
    <n v="0"/>
    <n v="0"/>
    <n v="0"/>
    <x v="0"/>
    <n v="0"/>
    <n v="0"/>
    <n v="1"/>
    <n v="0"/>
    <n v="0"/>
    <x v="2"/>
  </r>
  <r>
    <x v="5"/>
    <s v="Flooding/ Severe Storm/Thunder Storm"/>
    <x v="1"/>
    <n v="1"/>
    <x v="17"/>
    <s v="1975-1979"/>
    <n v="7"/>
    <n v="0"/>
    <n v="0"/>
    <n v="0"/>
    <x v="0"/>
    <n v="1"/>
    <n v="16953"/>
    <n v="1"/>
    <n v="0"/>
    <n v="0"/>
    <x v="2"/>
  </r>
  <r>
    <x v="0"/>
    <s v="Flooding/ Severe Storm/Thunder Storm"/>
    <x v="1"/>
    <n v="1"/>
    <x v="17"/>
    <s v="1975-1979"/>
    <n v="7"/>
    <n v="0"/>
    <n v="0"/>
    <n v="0"/>
    <x v="0"/>
    <n v="1"/>
    <n v="17517"/>
    <n v="1"/>
    <n v="0"/>
    <n v="0"/>
    <x v="2"/>
  </r>
  <r>
    <x v="1"/>
    <s v="Flooding/ Severe Storm/Thunder Storm"/>
    <x v="1"/>
    <n v="1"/>
    <x v="17"/>
    <s v="1975-1979"/>
    <n v="7"/>
    <n v="0"/>
    <n v="0"/>
    <n v="0"/>
    <x v="0"/>
    <n v="1"/>
    <n v="17724"/>
    <n v="1"/>
    <n v="0"/>
    <n v="0"/>
    <x v="2"/>
  </r>
  <r>
    <x v="3"/>
    <s v="Flooding/ Severe Storm/Thunder Storm"/>
    <x v="1"/>
    <n v="1"/>
    <x v="17"/>
    <s v="1975-1979"/>
    <n v="7"/>
    <n v="0"/>
    <n v="0"/>
    <n v="0"/>
    <x v="0"/>
    <n v="1"/>
    <n v="17195"/>
    <n v="1"/>
    <n v="0"/>
    <n v="0"/>
    <x v="2"/>
  </r>
  <r>
    <x v="2"/>
    <s v="Flooding/ Severe Storm/Thunder Storm"/>
    <x v="1"/>
    <n v="1"/>
    <x v="17"/>
    <s v="1975-1979"/>
    <n v="7"/>
    <n v="0"/>
    <n v="0"/>
    <n v="0"/>
    <x v="0"/>
    <n v="1"/>
    <n v="17777"/>
    <n v="1"/>
    <n v="0"/>
    <n v="0"/>
    <x v="2"/>
  </r>
  <r>
    <x v="4"/>
    <s v="Flooding/ Severe Storm/Thunder Storm"/>
    <x v="1"/>
    <n v="1"/>
    <x v="17"/>
    <s v="1975-1979"/>
    <n v="7"/>
    <n v="0"/>
    <n v="0"/>
    <n v="0"/>
    <x v="0"/>
    <n v="1"/>
    <n v="15523"/>
    <n v="1"/>
    <n v="0"/>
    <n v="0"/>
    <x v="2"/>
  </r>
  <r>
    <x v="5"/>
    <s v="Hail/ Lightning/ Wind"/>
    <x v="0"/>
    <n v="1"/>
    <x v="17"/>
    <s v="1975-1979"/>
    <n v="1"/>
    <n v="0"/>
    <n v="3"/>
    <n v="3"/>
    <x v="0"/>
    <n v="1"/>
    <n v="15596"/>
    <n v="1"/>
    <n v="0"/>
    <n v="0"/>
    <x v="2"/>
  </r>
  <r>
    <x v="0"/>
    <s v="Hail/ Lightning/ Wind"/>
    <x v="0"/>
    <n v="1"/>
    <x v="17"/>
    <s v="1975-1979"/>
    <n v="1"/>
    <n v="0"/>
    <n v="3"/>
    <n v="3"/>
    <x v="0"/>
    <n v="1"/>
    <n v="16315"/>
    <n v="1"/>
    <n v="0"/>
    <n v="0"/>
    <x v="2"/>
  </r>
  <r>
    <x v="1"/>
    <s v="Hail/ Lightning/ Wind"/>
    <x v="0"/>
    <n v="1"/>
    <x v="17"/>
    <s v="1975-1979"/>
    <n v="1"/>
    <n v="0"/>
    <n v="3"/>
    <n v="3"/>
    <x v="0"/>
    <n v="1"/>
    <n v="16746"/>
    <n v="1"/>
    <n v="0"/>
    <n v="0"/>
    <x v="2"/>
  </r>
  <r>
    <x v="3"/>
    <s v="Hail/ Lightning/ Wind"/>
    <x v="0"/>
    <n v="1"/>
    <x v="17"/>
    <s v="1975-1979"/>
    <n v="1"/>
    <n v="0"/>
    <n v="3"/>
    <n v="3"/>
    <x v="0"/>
    <n v="1"/>
    <n v="17712"/>
    <n v="1"/>
    <n v="0"/>
    <n v="0"/>
    <x v="2"/>
  </r>
  <r>
    <x v="2"/>
    <s v="Hail/ Lightning/ Wind"/>
    <x v="0"/>
    <n v="1"/>
    <x v="17"/>
    <s v="1975-1979"/>
    <n v="1"/>
    <n v="0"/>
    <n v="3"/>
    <n v="3"/>
    <x v="0"/>
    <n v="1"/>
    <n v="15825"/>
    <n v="1"/>
    <n v="0"/>
    <n v="0"/>
    <x v="2"/>
  </r>
  <r>
    <x v="4"/>
    <s v="Hail/ Lightning/ Wind"/>
    <x v="0"/>
    <n v="1"/>
    <x v="17"/>
    <s v="1975-1979"/>
    <n v="1"/>
    <n v="0"/>
    <n v="3"/>
    <n v="3"/>
    <x v="0"/>
    <n v="1"/>
    <n v="16980"/>
    <n v="1"/>
    <n v="0"/>
    <n v="0"/>
    <x v="2"/>
  </r>
  <r>
    <x v="0"/>
    <s v="Hail/ Lightning/ Wind"/>
    <x v="0"/>
    <n v="2"/>
    <x v="17"/>
    <s v="1975-1979"/>
    <n v="1"/>
    <n v="0"/>
    <n v="0"/>
    <n v="0"/>
    <x v="0"/>
    <n v="1"/>
    <n v="42011"/>
    <n v="1"/>
    <n v="0"/>
    <n v="0"/>
    <x v="2"/>
  </r>
  <r>
    <x v="3"/>
    <s v="Hail/ Lightning/ Wind"/>
    <x v="0"/>
    <n v="2"/>
    <x v="17"/>
    <s v="1975-1979"/>
    <n v="1"/>
    <n v="0"/>
    <n v="0"/>
    <n v="0"/>
    <x v="0"/>
    <n v="1"/>
    <n v="42196"/>
    <n v="1"/>
    <n v="0"/>
    <n v="0"/>
    <x v="2"/>
  </r>
  <r>
    <x v="2"/>
    <s v="Hail/ Lightning/ Wind"/>
    <x v="0"/>
    <n v="2"/>
    <x v="17"/>
    <s v="1975-1979"/>
    <n v="1"/>
    <n v="0"/>
    <n v="0"/>
    <n v="0"/>
    <x v="0"/>
    <n v="1"/>
    <n v="46198"/>
    <n v="1"/>
    <n v="0"/>
    <n v="0"/>
    <x v="2"/>
  </r>
  <r>
    <x v="5"/>
    <s v="Lightning/ Wind"/>
    <x v="0"/>
    <n v="2"/>
    <x v="17"/>
    <s v="1975-1979"/>
    <n v="1"/>
    <n v="0"/>
    <n v="0"/>
    <n v="0"/>
    <x v="0"/>
    <n v="1"/>
    <n v="15745"/>
    <n v="1"/>
    <n v="0"/>
    <n v="0"/>
    <x v="2"/>
  </r>
  <r>
    <x v="0"/>
    <s v="Lightning/ Wind"/>
    <x v="0"/>
    <n v="2"/>
    <x v="17"/>
    <s v="1975-1979"/>
    <n v="1"/>
    <n v="0"/>
    <n v="0"/>
    <n v="0"/>
    <x v="0"/>
    <n v="1"/>
    <n v="17405"/>
    <n v="1"/>
    <n v="0"/>
    <n v="0"/>
    <x v="2"/>
  </r>
  <r>
    <x v="1"/>
    <s v="Lightning/ Wind"/>
    <x v="0"/>
    <n v="2"/>
    <x v="17"/>
    <s v="1975-1979"/>
    <n v="1"/>
    <n v="0"/>
    <n v="0"/>
    <n v="0"/>
    <x v="0"/>
    <n v="1"/>
    <n v="17624"/>
    <n v="1"/>
    <n v="0"/>
    <n v="0"/>
    <x v="2"/>
  </r>
  <r>
    <x v="3"/>
    <s v="Lightning/ Wind"/>
    <x v="0"/>
    <n v="2"/>
    <x v="17"/>
    <s v="1975-1979"/>
    <n v="1"/>
    <n v="0"/>
    <n v="0"/>
    <n v="0"/>
    <x v="0"/>
    <n v="1"/>
    <n v="18191"/>
    <n v="1"/>
    <n v="0"/>
    <n v="0"/>
    <x v="2"/>
  </r>
  <r>
    <x v="2"/>
    <s v="Lightning/ Wind"/>
    <x v="0"/>
    <n v="2"/>
    <x v="17"/>
    <s v="1975-1979"/>
    <n v="1"/>
    <n v="0"/>
    <n v="0"/>
    <n v="0"/>
    <x v="0"/>
    <n v="1"/>
    <n v="16841"/>
    <n v="1"/>
    <n v="0"/>
    <n v="0"/>
    <x v="2"/>
  </r>
  <r>
    <x v="4"/>
    <s v="Lightning/ Wind"/>
    <x v="0"/>
    <n v="2"/>
    <x v="17"/>
    <s v="1975-1979"/>
    <n v="1"/>
    <n v="0"/>
    <n v="0"/>
    <n v="0"/>
    <x v="0"/>
    <n v="1"/>
    <n v="16725"/>
    <n v="1"/>
    <n v="0"/>
    <n v="0"/>
    <x v="2"/>
  </r>
  <r>
    <x v="5"/>
    <s v="Hail/ Lightning/ Wind"/>
    <x v="0"/>
    <n v="2"/>
    <x v="17"/>
    <s v="1975-1979"/>
    <n v="1"/>
    <n v="0"/>
    <n v="0"/>
    <n v="0"/>
    <x v="0"/>
    <n v="1"/>
    <n v="174"/>
    <n v="1"/>
    <n v="0"/>
    <n v="0"/>
    <x v="2"/>
  </r>
  <r>
    <x v="0"/>
    <s v="Hail/ Lightning/ Wind"/>
    <x v="0"/>
    <n v="2"/>
    <x v="17"/>
    <s v="1975-1979"/>
    <n v="1"/>
    <n v="0"/>
    <n v="0"/>
    <n v="0"/>
    <x v="0"/>
    <n v="1"/>
    <n v="158"/>
    <n v="1"/>
    <n v="0"/>
    <n v="0"/>
    <x v="2"/>
  </r>
  <r>
    <x v="1"/>
    <s v="Hail/ Lightning/ Wind"/>
    <x v="0"/>
    <n v="2"/>
    <x v="17"/>
    <s v="1975-1979"/>
    <n v="1"/>
    <n v="0"/>
    <n v="0"/>
    <n v="0"/>
    <x v="0"/>
    <n v="1"/>
    <n v="152"/>
    <n v="1"/>
    <n v="0"/>
    <n v="0"/>
    <x v="2"/>
  </r>
  <r>
    <x v="3"/>
    <s v="Hail/ Lightning/ Wind"/>
    <x v="0"/>
    <n v="2"/>
    <x v="17"/>
    <s v="1975-1979"/>
    <n v="1"/>
    <n v="0"/>
    <n v="0"/>
    <n v="0"/>
    <x v="0"/>
    <n v="1"/>
    <n v="155"/>
    <n v="1"/>
    <n v="0"/>
    <n v="0"/>
    <x v="2"/>
  </r>
  <r>
    <x v="2"/>
    <s v="Hail/ Lightning/ Wind"/>
    <x v="0"/>
    <n v="2"/>
    <x v="17"/>
    <s v="1975-1979"/>
    <n v="1"/>
    <n v="0"/>
    <n v="0"/>
    <n v="0"/>
    <x v="0"/>
    <n v="1"/>
    <n v="180"/>
    <n v="1"/>
    <n v="0"/>
    <n v="0"/>
    <x v="2"/>
  </r>
  <r>
    <x v="4"/>
    <s v="Hail/ Lightning/ Wind"/>
    <x v="0"/>
    <n v="2"/>
    <x v="17"/>
    <s v="1975-1979"/>
    <n v="1"/>
    <n v="0"/>
    <n v="0"/>
    <n v="0"/>
    <x v="0"/>
    <n v="1"/>
    <n v="154"/>
    <n v="1"/>
    <n v="0"/>
    <n v="0"/>
    <x v="2"/>
  </r>
  <r>
    <x v="0"/>
    <s v="Hail/ Lightning/ Wind"/>
    <x v="0"/>
    <n v="3"/>
    <x v="17"/>
    <s v="1975-1979"/>
    <n v="1"/>
    <n v="0"/>
    <n v="0"/>
    <n v="0"/>
    <x v="0"/>
    <n v="1"/>
    <n v="21278"/>
    <n v="1"/>
    <n v="0"/>
    <n v="0"/>
    <x v="2"/>
  </r>
  <r>
    <x v="3"/>
    <s v="Hail/ Lightning/ Wind"/>
    <x v="0"/>
    <n v="3"/>
    <x v="17"/>
    <s v="1975-1979"/>
    <n v="1"/>
    <n v="0"/>
    <n v="0"/>
    <n v="0"/>
    <x v="0"/>
    <n v="1"/>
    <n v="22471"/>
    <n v="1"/>
    <n v="0"/>
    <n v="0"/>
    <x v="2"/>
  </r>
  <r>
    <x v="2"/>
    <s v="Hail/ Lightning/ Wind"/>
    <x v="0"/>
    <n v="3"/>
    <x v="17"/>
    <s v="1975-1979"/>
    <n v="1"/>
    <n v="0"/>
    <n v="0"/>
    <n v="0"/>
    <x v="0"/>
    <n v="1"/>
    <n v="24505"/>
    <n v="1"/>
    <n v="0"/>
    <n v="0"/>
    <x v="2"/>
  </r>
  <r>
    <x v="4"/>
    <s v="Hail/ Lightning/ Wind"/>
    <x v="0"/>
    <n v="3"/>
    <x v="17"/>
    <s v="1975-1979"/>
    <n v="1"/>
    <n v="0"/>
    <n v="0"/>
    <n v="0"/>
    <x v="0"/>
    <n v="1"/>
    <n v="23542"/>
    <n v="1"/>
    <n v="0"/>
    <n v="0"/>
    <x v="2"/>
  </r>
  <r>
    <x v="1"/>
    <s v="Flooding/ Severe Storm/Thunder Storm"/>
    <x v="1"/>
    <n v="3"/>
    <x v="17"/>
    <s v="1975-1979"/>
    <n v="6"/>
    <n v="0"/>
    <n v="0"/>
    <n v="0"/>
    <x v="0"/>
    <n v="1"/>
    <n v="2098"/>
    <n v="1"/>
    <n v="0"/>
    <n v="0"/>
    <x v="2"/>
  </r>
  <r>
    <x v="3"/>
    <s v="Flooding/ Severe Storm/Thunder Storm"/>
    <x v="1"/>
    <n v="3"/>
    <x v="17"/>
    <s v="1975-1979"/>
    <n v="6"/>
    <n v="0"/>
    <n v="0"/>
    <n v="0"/>
    <x v="0"/>
    <n v="1"/>
    <n v="2238"/>
    <n v="1"/>
    <n v="0"/>
    <n v="0"/>
    <x v="2"/>
  </r>
  <r>
    <x v="2"/>
    <s v="Flooding/ Severe Storm/Thunder Storm"/>
    <x v="1"/>
    <n v="3"/>
    <x v="17"/>
    <s v="1975-1979"/>
    <n v="6"/>
    <n v="0"/>
    <n v="0"/>
    <n v="0"/>
    <x v="0"/>
    <n v="1"/>
    <n v="2391"/>
    <n v="1"/>
    <n v="0"/>
    <n v="0"/>
    <x v="2"/>
  </r>
  <r>
    <x v="4"/>
    <s v="Flooding/ Severe Storm/Thunder Storm"/>
    <x v="1"/>
    <n v="3"/>
    <x v="17"/>
    <s v="1975-1979"/>
    <n v="6"/>
    <n v="0"/>
    <n v="0"/>
    <n v="0"/>
    <x v="0"/>
    <n v="1"/>
    <n v="2007"/>
    <n v="1"/>
    <n v="0"/>
    <n v="0"/>
    <x v="2"/>
  </r>
  <r>
    <x v="0"/>
    <s v="Lightning/ Severe Storm/Thunder Storm/ Wind"/>
    <x v="1"/>
    <n v="3"/>
    <x v="17"/>
    <s v="1975-1979"/>
    <n v="1"/>
    <n v="0"/>
    <n v="1"/>
    <n v="1"/>
    <x v="0"/>
    <n v="1"/>
    <n v="21143"/>
    <n v="1"/>
    <n v="0"/>
    <n v="0"/>
    <x v="2"/>
  </r>
  <r>
    <x v="1"/>
    <s v="Lightning/ Severe Storm/Thunder Storm/ Wind"/>
    <x v="1"/>
    <n v="3"/>
    <x v="17"/>
    <s v="1975-1979"/>
    <n v="1"/>
    <n v="0"/>
    <n v="0"/>
    <n v="0"/>
    <x v="0"/>
    <n v="1"/>
    <n v="21706"/>
    <n v="1"/>
    <n v="0"/>
    <n v="0"/>
    <x v="2"/>
  </r>
  <r>
    <x v="3"/>
    <s v="Lightning/ Severe Storm/Thunder Storm/ Wind"/>
    <x v="1"/>
    <n v="3"/>
    <x v="17"/>
    <s v="1975-1979"/>
    <n v="1"/>
    <n v="0"/>
    <n v="1"/>
    <n v="1"/>
    <x v="0"/>
    <n v="1"/>
    <n v="19644"/>
    <n v="1"/>
    <n v="0"/>
    <n v="0"/>
    <x v="2"/>
  </r>
  <r>
    <x v="2"/>
    <s v="Lightning/ Severe Storm/Thunder Storm/ Wind"/>
    <x v="1"/>
    <n v="3"/>
    <x v="17"/>
    <s v="1975-1979"/>
    <n v="1"/>
    <n v="0"/>
    <n v="2"/>
    <n v="2"/>
    <x v="0"/>
    <n v="1"/>
    <n v="19348"/>
    <n v="1"/>
    <n v="0"/>
    <n v="0"/>
    <x v="2"/>
  </r>
  <r>
    <x v="4"/>
    <s v="Lightning/ Severe Storm/Thunder Storm/ Wind"/>
    <x v="1"/>
    <n v="3"/>
    <x v="17"/>
    <s v="1975-1979"/>
    <n v="1"/>
    <n v="0"/>
    <n v="3"/>
    <n v="3"/>
    <x v="0"/>
    <n v="1"/>
    <n v="22876"/>
    <n v="1"/>
    <n v="0"/>
    <n v="0"/>
    <x v="2"/>
  </r>
  <r>
    <x v="0"/>
    <s v="Flooding/ Lightning/ Severe Storm/Thunder Storm"/>
    <x v="1"/>
    <n v="3"/>
    <x v="17"/>
    <s v="1975-1979"/>
    <n v="1"/>
    <n v="5"/>
    <n v="17"/>
    <n v="22"/>
    <x v="0"/>
    <n v="1"/>
    <n v="3774757"/>
    <n v="0"/>
    <n v="1"/>
    <n v="0"/>
    <x v="1"/>
  </r>
  <r>
    <x v="5"/>
    <s v="Winter Weather"/>
    <x v="0"/>
    <n v="1"/>
    <x v="18"/>
    <s v="1980-1984"/>
    <n v="1"/>
    <n v="0"/>
    <n v="0"/>
    <n v="0"/>
    <x v="0"/>
    <n v="1"/>
    <n v="28647"/>
    <n v="1"/>
    <n v="0"/>
    <n v="0"/>
    <x v="2"/>
  </r>
  <r>
    <x v="5"/>
    <s v="Winter Weather"/>
    <x v="0"/>
    <n v="1"/>
    <x v="18"/>
    <s v="1980-1984"/>
    <n v="2"/>
    <n v="0"/>
    <n v="0"/>
    <n v="0"/>
    <x v="0"/>
    <n v="1"/>
    <n v="18554"/>
    <n v="1"/>
    <n v="0"/>
    <n v="0"/>
    <x v="2"/>
  </r>
  <r>
    <x v="5"/>
    <s v="Winter Weather"/>
    <x v="0"/>
    <n v="1"/>
    <x v="18"/>
    <s v="1980-1984"/>
    <n v="1"/>
    <n v="0"/>
    <n v="0"/>
    <n v="0"/>
    <x v="0"/>
    <n v="0"/>
    <n v="0"/>
    <n v="1"/>
    <n v="0"/>
    <n v="0"/>
    <x v="2"/>
  </r>
  <r>
    <x v="5"/>
    <s v="Winter Weather"/>
    <x v="0"/>
    <n v="2"/>
    <x v="18"/>
    <s v="1980-1984"/>
    <n v="1"/>
    <n v="0"/>
    <n v="0"/>
    <n v="0"/>
    <x v="0"/>
    <n v="0"/>
    <n v="0"/>
    <n v="1"/>
    <n v="0"/>
    <n v="0"/>
    <x v="2"/>
  </r>
  <r>
    <x v="5"/>
    <s v="Hail/ Lightning/ Severe Storm/Thunder Storm/ Wind"/>
    <x v="1"/>
    <n v="2"/>
    <x v="18"/>
    <s v="1980-1984"/>
    <n v="1"/>
    <n v="0"/>
    <n v="2"/>
    <n v="2"/>
    <x v="0"/>
    <n v="1"/>
    <n v="2111595"/>
    <n v="0"/>
    <n v="1"/>
    <n v="0"/>
    <x v="1"/>
  </r>
  <r>
    <x v="0"/>
    <s v="Winter Weather"/>
    <x v="0"/>
    <n v="1"/>
    <x v="18"/>
    <s v="1980-1984"/>
    <n v="1"/>
    <n v="0"/>
    <n v="0"/>
    <n v="0"/>
    <x v="0"/>
    <n v="1"/>
    <n v="29239"/>
    <n v="1"/>
    <n v="0"/>
    <n v="0"/>
    <x v="2"/>
  </r>
  <r>
    <x v="0"/>
    <s v="Winter Weather"/>
    <x v="0"/>
    <n v="1"/>
    <x v="18"/>
    <s v="1980-1984"/>
    <n v="2"/>
    <n v="0"/>
    <n v="0"/>
    <n v="0"/>
    <x v="0"/>
    <n v="1"/>
    <n v="16328"/>
    <n v="1"/>
    <n v="0"/>
    <n v="0"/>
    <x v="2"/>
  </r>
  <r>
    <x v="0"/>
    <s v="Winter Weather"/>
    <x v="0"/>
    <n v="1"/>
    <x v="18"/>
    <s v="1980-1984"/>
    <n v="1"/>
    <n v="0"/>
    <n v="0"/>
    <n v="0"/>
    <x v="0"/>
    <n v="0"/>
    <n v="0"/>
    <n v="1"/>
    <n v="0"/>
    <n v="0"/>
    <x v="2"/>
  </r>
  <r>
    <x v="0"/>
    <s v="Winter Weather"/>
    <x v="0"/>
    <n v="2"/>
    <x v="18"/>
    <s v="1980-1984"/>
    <n v="1"/>
    <n v="0"/>
    <n v="0"/>
    <n v="0"/>
    <x v="0"/>
    <n v="0"/>
    <n v="0"/>
    <n v="1"/>
    <n v="0"/>
    <n v="0"/>
    <x v="2"/>
  </r>
  <r>
    <x v="0"/>
    <s v="Hail/ Lightning/ Severe Storm/Thunder Storm/ Wind"/>
    <x v="1"/>
    <n v="2"/>
    <x v="18"/>
    <s v="1980-1984"/>
    <n v="1"/>
    <n v="0"/>
    <n v="2"/>
    <n v="2"/>
    <x v="0"/>
    <n v="1"/>
    <n v="1749513"/>
    <n v="0"/>
    <n v="1"/>
    <n v="0"/>
    <x v="1"/>
  </r>
  <r>
    <x v="1"/>
    <s v="Winter Weather"/>
    <x v="0"/>
    <n v="1"/>
    <x v="18"/>
    <s v="1980-1984"/>
    <n v="2"/>
    <n v="0"/>
    <n v="0"/>
    <n v="0"/>
    <x v="0"/>
    <n v="1"/>
    <n v="17920"/>
    <n v="1"/>
    <n v="0"/>
    <n v="0"/>
    <x v="2"/>
  </r>
  <r>
    <x v="1"/>
    <s v="Winter Weather"/>
    <x v="0"/>
    <n v="1"/>
    <x v="18"/>
    <s v="1980-1984"/>
    <n v="1"/>
    <n v="0"/>
    <n v="0"/>
    <n v="0"/>
    <x v="0"/>
    <n v="0"/>
    <n v="0"/>
    <n v="1"/>
    <n v="0"/>
    <n v="0"/>
    <x v="2"/>
  </r>
  <r>
    <x v="1"/>
    <s v="Winter Weather"/>
    <x v="0"/>
    <n v="2"/>
    <x v="18"/>
    <s v="1980-1984"/>
    <n v="1"/>
    <n v="0"/>
    <n v="0"/>
    <n v="0"/>
    <x v="0"/>
    <n v="0"/>
    <n v="0"/>
    <n v="1"/>
    <n v="0"/>
    <n v="0"/>
    <x v="2"/>
  </r>
  <r>
    <x v="1"/>
    <s v="Hail/ Lightning/ Severe Storm/Thunder Storm/ Wind"/>
    <x v="1"/>
    <n v="2"/>
    <x v="18"/>
    <s v="1980-1984"/>
    <n v="1"/>
    <n v="0"/>
    <n v="2"/>
    <n v="2"/>
    <x v="0"/>
    <n v="1"/>
    <n v="2072545"/>
    <n v="0"/>
    <n v="1"/>
    <n v="0"/>
    <x v="1"/>
  </r>
  <r>
    <x v="1"/>
    <s v="Severe Storm/Thunder Storm"/>
    <x v="1"/>
    <n v="4"/>
    <x v="18"/>
    <s v="1980-1984"/>
    <n v="1"/>
    <n v="0"/>
    <n v="0"/>
    <n v="0"/>
    <x v="0"/>
    <n v="1"/>
    <n v="435018"/>
    <n v="1"/>
    <n v="0"/>
    <n v="0"/>
    <x v="2"/>
  </r>
  <r>
    <x v="3"/>
    <s v="Winter Weather"/>
    <x v="0"/>
    <n v="1"/>
    <x v="18"/>
    <s v="1980-1984"/>
    <n v="2"/>
    <n v="0"/>
    <n v="0"/>
    <n v="0"/>
    <x v="0"/>
    <n v="1"/>
    <n v="17970"/>
    <n v="1"/>
    <n v="0"/>
    <n v="0"/>
    <x v="2"/>
  </r>
  <r>
    <x v="3"/>
    <s v="Winter Weather"/>
    <x v="0"/>
    <n v="1"/>
    <x v="18"/>
    <s v="1980-1984"/>
    <n v="1"/>
    <n v="0"/>
    <n v="0"/>
    <n v="0"/>
    <x v="0"/>
    <n v="0"/>
    <n v="0"/>
    <n v="1"/>
    <n v="0"/>
    <n v="0"/>
    <x v="2"/>
  </r>
  <r>
    <x v="3"/>
    <s v="Winter Weather"/>
    <x v="0"/>
    <n v="2"/>
    <x v="18"/>
    <s v="1980-1984"/>
    <n v="1"/>
    <n v="0"/>
    <n v="0"/>
    <n v="0"/>
    <x v="0"/>
    <n v="0"/>
    <n v="0"/>
    <n v="1"/>
    <n v="0"/>
    <n v="0"/>
    <x v="2"/>
  </r>
  <r>
    <x v="3"/>
    <s v="Hail/ Lightning/ Severe Storm/Thunder Storm/ Wind"/>
    <x v="1"/>
    <n v="2"/>
    <x v="18"/>
    <s v="1980-1984"/>
    <n v="1"/>
    <n v="0"/>
    <n v="3"/>
    <n v="3"/>
    <x v="0"/>
    <n v="1"/>
    <n v="2040841"/>
    <n v="0"/>
    <n v="0"/>
    <n v="1"/>
    <x v="0"/>
  </r>
  <r>
    <x v="2"/>
    <s v="Winter Weather"/>
    <x v="0"/>
    <n v="1"/>
    <x v="18"/>
    <s v="1980-1984"/>
    <n v="1"/>
    <n v="0"/>
    <n v="0"/>
    <n v="0"/>
    <x v="0"/>
    <n v="1"/>
    <n v="29457"/>
    <n v="1"/>
    <n v="0"/>
    <n v="0"/>
    <x v="2"/>
  </r>
  <r>
    <x v="2"/>
    <s v="Winter Weather"/>
    <x v="0"/>
    <n v="1"/>
    <x v="18"/>
    <s v="1980-1984"/>
    <n v="2"/>
    <n v="0"/>
    <n v="0"/>
    <n v="0"/>
    <x v="0"/>
    <n v="1"/>
    <n v="18917"/>
    <n v="1"/>
    <n v="0"/>
    <n v="0"/>
    <x v="2"/>
  </r>
  <r>
    <x v="2"/>
    <s v="Winter Weather"/>
    <x v="0"/>
    <n v="1"/>
    <x v="18"/>
    <s v="1980-1984"/>
    <n v="1"/>
    <n v="0"/>
    <n v="0"/>
    <n v="0"/>
    <x v="0"/>
    <n v="0"/>
    <n v="0"/>
    <n v="1"/>
    <n v="0"/>
    <n v="0"/>
    <x v="2"/>
  </r>
  <r>
    <x v="2"/>
    <s v="Winter Weather"/>
    <x v="0"/>
    <n v="2"/>
    <x v="18"/>
    <s v="1980-1984"/>
    <n v="1"/>
    <n v="0"/>
    <n v="0"/>
    <n v="0"/>
    <x v="0"/>
    <n v="0"/>
    <n v="0"/>
    <n v="1"/>
    <n v="0"/>
    <n v="0"/>
    <x v="2"/>
  </r>
  <r>
    <x v="2"/>
    <s v="Lightning/ Severe Storm/Thunder Storm/ Wind"/>
    <x v="1"/>
    <n v="2"/>
    <x v="18"/>
    <s v="1980-1984"/>
    <n v="1"/>
    <n v="0"/>
    <n v="0"/>
    <n v="0"/>
    <x v="0"/>
    <n v="1"/>
    <n v="780393"/>
    <n v="0"/>
    <n v="1"/>
    <n v="0"/>
    <x v="1"/>
  </r>
  <r>
    <x v="2"/>
    <s v="Hail/ Lightning/ Severe Storm/Thunder Storm/ Wind"/>
    <x v="1"/>
    <n v="2"/>
    <x v="18"/>
    <s v="1980-1984"/>
    <n v="1"/>
    <n v="0"/>
    <n v="2"/>
    <n v="2"/>
    <x v="0"/>
    <n v="1"/>
    <n v="1802288"/>
    <n v="0"/>
    <n v="1"/>
    <n v="0"/>
    <x v="1"/>
  </r>
  <r>
    <x v="4"/>
    <s v="Winter Weather"/>
    <x v="0"/>
    <n v="1"/>
    <x v="18"/>
    <s v="1980-1984"/>
    <n v="1"/>
    <n v="0"/>
    <n v="0"/>
    <n v="0"/>
    <x v="0"/>
    <n v="1"/>
    <n v="28259"/>
    <n v="1"/>
    <n v="0"/>
    <n v="0"/>
    <x v="2"/>
  </r>
  <r>
    <x v="4"/>
    <s v="Winter Weather"/>
    <x v="0"/>
    <n v="1"/>
    <x v="18"/>
    <s v="1980-1984"/>
    <n v="2"/>
    <n v="0"/>
    <n v="0"/>
    <n v="0"/>
    <x v="0"/>
    <n v="1"/>
    <n v="17321"/>
    <n v="1"/>
    <n v="0"/>
    <n v="0"/>
    <x v="2"/>
  </r>
  <r>
    <x v="4"/>
    <s v="Winter Weather"/>
    <x v="0"/>
    <n v="1"/>
    <x v="18"/>
    <s v="1980-1984"/>
    <n v="1"/>
    <n v="0"/>
    <n v="0"/>
    <n v="0"/>
    <x v="0"/>
    <n v="0"/>
    <n v="0"/>
    <n v="1"/>
    <n v="0"/>
    <n v="0"/>
    <x v="2"/>
  </r>
  <r>
    <x v="4"/>
    <s v="Winter Weather"/>
    <x v="0"/>
    <n v="2"/>
    <x v="18"/>
    <s v="1980-1984"/>
    <n v="1"/>
    <n v="0"/>
    <n v="0"/>
    <n v="0"/>
    <x v="0"/>
    <n v="0"/>
    <n v="0"/>
    <n v="1"/>
    <n v="0"/>
    <n v="0"/>
    <x v="2"/>
  </r>
  <r>
    <x v="4"/>
    <s v="Hail/ Lightning/ Severe Storm/Thunder Storm/ Wind"/>
    <x v="1"/>
    <n v="2"/>
    <x v="18"/>
    <s v="1980-1984"/>
    <n v="1"/>
    <n v="0"/>
    <n v="2"/>
    <n v="2"/>
    <x v="0"/>
    <n v="1"/>
    <n v="2086077"/>
    <n v="0"/>
    <n v="0"/>
    <n v="1"/>
    <x v="0"/>
  </r>
  <r>
    <x v="5"/>
    <s v="Winter Weather"/>
    <x v="0"/>
    <n v="1"/>
    <x v="19"/>
    <s v="1980-1984"/>
    <n v="1"/>
    <n v="0"/>
    <n v="0"/>
    <n v="0"/>
    <x v="0"/>
    <n v="1"/>
    <n v="16427"/>
    <n v="1"/>
    <n v="0"/>
    <n v="0"/>
    <x v="2"/>
  </r>
  <r>
    <x v="0"/>
    <s v="Winter Weather"/>
    <x v="0"/>
    <n v="1"/>
    <x v="19"/>
    <s v="1980-1984"/>
    <n v="1"/>
    <n v="0"/>
    <n v="0"/>
    <n v="0"/>
    <x v="0"/>
    <n v="1"/>
    <n v="17366"/>
    <n v="1"/>
    <n v="0"/>
    <n v="0"/>
    <x v="2"/>
  </r>
  <r>
    <x v="1"/>
    <s v="Winter Weather"/>
    <x v="0"/>
    <n v="1"/>
    <x v="19"/>
    <s v="1980-1984"/>
    <n v="1"/>
    <n v="0"/>
    <n v="0"/>
    <n v="0"/>
    <x v="0"/>
    <n v="1"/>
    <n v="18218"/>
    <n v="1"/>
    <n v="0"/>
    <n v="0"/>
    <x v="2"/>
  </r>
  <r>
    <x v="3"/>
    <s v="Winter Weather"/>
    <x v="0"/>
    <n v="1"/>
    <x v="19"/>
    <s v="1980-1984"/>
    <n v="1"/>
    <n v="0"/>
    <n v="0"/>
    <n v="0"/>
    <x v="0"/>
    <n v="1"/>
    <n v="18032"/>
    <n v="1"/>
    <n v="0"/>
    <n v="0"/>
    <x v="2"/>
  </r>
  <r>
    <x v="2"/>
    <s v="Winter Weather"/>
    <x v="0"/>
    <n v="1"/>
    <x v="19"/>
    <s v="1980-1984"/>
    <n v="1"/>
    <n v="0"/>
    <n v="0"/>
    <n v="0"/>
    <x v="0"/>
    <n v="1"/>
    <n v="16837"/>
    <n v="1"/>
    <n v="0"/>
    <n v="0"/>
    <x v="2"/>
  </r>
  <r>
    <x v="4"/>
    <s v="Winter Weather"/>
    <x v="0"/>
    <n v="1"/>
    <x v="19"/>
    <s v="1980-1984"/>
    <n v="1"/>
    <n v="0"/>
    <n v="0"/>
    <n v="0"/>
    <x v="0"/>
    <n v="1"/>
    <n v="18759"/>
    <n v="1"/>
    <n v="0"/>
    <n v="0"/>
    <x v="2"/>
  </r>
  <r>
    <x v="0"/>
    <s v="Winter Weather"/>
    <x v="0"/>
    <n v="1"/>
    <x v="19"/>
    <s v="1980-1984"/>
    <n v="2"/>
    <n v="0"/>
    <n v="0"/>
    <n v="0"/>
    <x v="0"/>
    <n v="1"/>
    <n v="127776"/>
    <n v="1"/>
    <n v="0"/>
    <n v="0"/>
    <x v="2"/>
  </r>
  <r>
    <x v="1"/>
    <s v="Coastal/ Severe Storm/Thunder Storm/ Wind"/>
    <x v="1"/>
    <n v="1"/>
    <x v="19"/>
    <s v="1980-1984"/>
    <n v="2"/>
    <n v="0"/>
    <n v="0"/>
    <n v="0"/>
    <x v="0"/>
    <n v="1"/>
    <n v="1201693"/>
    <n v="0"/>
    <n v="1"/>
    <n v="0"/>
    <x v="1"/>
  </r>
  <r>
    <x v="1"/>
    <s v="Coastal/ Severe Storm/Thunder Storm"/>
    <x v="1"/>
    <n v="1"/>
    <x v="19"/>
    <s v="1980-1984"/>
    <n v="2"/>
    <n v="0"/>
    <n v="0"/>
    <n v="0"/>
    <x v="0"/>
    <n v="1"/>
    <n v="1203391"/>
    <n v="0"/>
    <n v="1"/>
    <n v="0"/>
    <x v="1"/>
  </r>
  <r>
    <x v="1"/>
    <s v="Flooding"/>
    <x v="1"/>
    <n v="1"/>
    <x v="19"/>
    <s v="1980-1984"/>
    <n v="14"/>
    <n v="0"/>
    <n v="0"/>
    <n v="0"/>
    <x v="0"/>
    <n v="1"/>
    <n v="78820"/>
    <n v="1"/>
    <n v="0"/>
    <n v="0"/>
    <x v="2"/>
  </r>
  <r>
    <x v="5"/>
    <s v="Coastal/ Flooding/ Severe Storm/Thunder Storm/ Wind"/>
    <x v="1"/>
    <n v="1"/>
    <x v="19"/>
    <s v="1980-1984"/>
    <n v="1"/>
    <n v="0"/>
    <n v="0"/>
    <n v="0"/>
    <x v="0"/>
    <n v="1"/>
    <n v="187458"/>
    <n v="0"/>
    <n v="1"/>
    <n v="0"/>
    <x v="1"/>
  </r>
  <r>
    <x v="0"/>
    <s v="Coastal/ Flooding/ Severe Storm/Thunder Storm/ Wind"/>
    <x v="1"/>
    <n v="1"/>
    <x v="19"/>
    <s v="1980-1984"/>
    <n v="1"/>
    <n v="0"/>
    <n v="0"/>
    <n v="0"/>
    <x v="0"/>
    <n v="1"/>
    <n v="167661"/>
    <n v="1"/>
    <n v="0"/>
    <n v="0"/>
    <x v="2"/>
  </r>
  <r>
    <x v="1"/>
    <s v="Coastal/ Flooding/ Severe Storm/Thunder Storm/ Wind"/>
    <x v="1"/>
    <n v="1"/>
    <x v="19"/>
    <s v="1980-1984"/>
    <n v="1"/>
    <n v="0"/>
    <n v="0"/>
    <n v="0"/>
    <x v="0"/>
    <n v="1"/>
    <n v="178998"/>
    <n v="1"/>
    <n v="0"/>
    <n v="0"/>
    <x v="2"/>
  </r>
  <r>
    <x v="3"/>
    <s v="Coastal/ Flooding/ Severe Storm/Thunder Storm/ Wind"/>
    <x v="1"/>
    <n v="1"/>
    <x v="19"/>
    <s v="1980-1984"/>
    <n v="1"/>
    <n v="0"/>
    <n v="0"/>
    <n v="0"/>
    <x v="0"/>
    <n v="1"/>
    <n v="177878"/>
    <n v="0"/>
    <n v="1"/>
    <n v="0"/>
    <x v="1"/>
  </r>
  <r>
    <x v="2"/>
    <s v="Coastal/ Flooding/ Severe Storm/Thunder Storm/ Wind"/>
    <x v="1"/>
    <n v="1"/>
    <x v="19"/>
    <s v="1980-1984"/>
    <n v="1"/>
    <n v="0"/>
    <n v="0"/>
    <n v="0"/>
    <x v="0"/>
    <n v="1"/>
    <n v="182099"/>
    <n v="1"/>
    <n v="0"/>
    <n v="0"/>
    <x v="2"/>
  </r>
  <r>
    <x v="4"/>
    <s v="Coastal/ Flooding/ Severe Storm/Thunder Storm/ Wind"/>
    <x v="1"/>
    <n v="1"/>
    <x v="19"/>
    <s v="1980-1984"/>
    <n v="1"/>
    <n v="0"/>
    <n v="0"/>
    <n v="0"/>
    <x v="0"/>
    <n v="1"/>
    <n v="157926"/>
    <n v="1"/>
    <n v="0"/>
    <n v="0"/>
    <x v="2"/>
  </r>
  <r>
    <x v="1"/>
    <s v="Flooding"/>
    <x v="1"/>
    <n v="1"/>
    <x v="19"/>
    <s v="1980-1984"/>
    <n v="1"/>
    <n v="0"/>
    <n v="0"/>
    <n v="0"/>
    <x v="0"/>
    <n v="1"/>
    <n v="550544"/>
    <n v="0"/>
    <n v="1"/>
    <n v="0"/>
    <x v="1"/>
  </r>
  <r>
    <x v="5"/>
    <s v="Winter Weather"/>
    <x v="0"/>
    <n v="2"/>
    <x v="19"/>
    <s v="1980-1984"/>
    <n v="2"/>
    <n v="0"/>
    <n v="0"/>
    <n v="0"/>
    <x v="0"/>
    <n v="0"/>
    <n v="0"/>
    <n v="1"/>
    <n v="0"/>
    <n v="0"/>
    <x v="2"/>
  </r>
  <r>
    <x v="0"/>
    <s v="Winter Weather"/>
    <x v="0"/>
    <n v="2"/>
    <x v="19"/>
    <s v="1980-1984"/>
    <n v="2"/>
    <n v="0"/>
    <n v="0"/>
    <n v="0"/>
    <x v="0"/>
    <n v="0"/>
    <n v="0"/>
    <n v="1"/>
    <n v="0"/>
    <n v="0"/>
    <x v="2"/>
  </r>
  <r>
    <x v="1"/>
    <s v="Winter Weather"/>
    <x v="0"/>
    <n v="2"/>
    <x v="19"/>
    <s v="1980-1984"/>
    <n v="2"/>
    <n v="0"/>
    <n v="0"/>
    <n v="0"/>
    <x v="0"/>
    <n v="0"/>
    <n v="0"/>
    <n v="1"/>
    <n v="0"/>
    <n v="0"/>
    <x v="2"/>
  </r>
  <r>
    <x v="3"/>
    <s v="Winter Weather"/>
    <x v="0"/>
    <n v="2"/>
    <x v="19"/>
    <s v="1980-1984"/>
    <n v="2"/>
    <n v="0"/>
    <n v="0"/>
    <n v="0"/>
    <x v="0"/>
    <n v="0"/>
    <n v="0"/>
    <n v="1"/>
    <n v="0"/>
    <n v="0"/>
    <x v="2"/>
  </r>
  <r>
    <x v="2"/>
    <s v="Winter Weather"/>
    <x v="0"/>
    <n v="2"/>
    <x v="19"/>
    <s v="1980-1984"/>
    <n v="2"/>
    <n v="0"/>
    <n v="0"/>
    <n v="0"/>
    <x v="0"/>
    <n v="0"/>
    <n v="0"/>
    <n v="1"/>
    <n v="0"/>
    <n v="0"/>
    <x v="2"/>
  </r>
  <r>
    <x v="4"/>
    <s v="Winter Weather"/>
    <x v="0"/>
    <n v="2"/>
    <x v="19"/>
    <s v="1980-1984"/>
    <n v="2"/>
    <n v="0"/>
    <n v="0"/>
    <n v="0"/>
    <x v="0"/>
    <n v="0"/>
    <n v="0"/>
    <n v="1"/>
    <n v="0"/>
    <n v="0"/>
    <x v="2"/>
  </r>
  <r>
    <x v="3"/>
    <s v="Lightning"/>
    <x v="0"/>
    <n v="3"/>
    <x v="19"/>
    <s v="1980-1984"/>
    <n v="1"/>
    <n v="0"/>
    <n v="12"/>
    <n v="12"/>
    <x v="0"/>
    <n v="1"/>
    <n v="799971"/>
    <n v="0"/>
    <n v="1"/>
    <n v="0"/>
    <x v="1"/>
  </r>
  <r>
    <x v="5"/>
    <s v="Lightning/ Wind"/>
    <x v="0"/>
    <n v="3"/>
    <x v="19"/>
    <s v="1980-1984"/>
    <n v="1"/>
    <n v="0"/>
    <n v="0"/>
    <n v="0"/>
    <x v="0"/>
    <n v="1"/>
    <n v="18847"/>
    <n v="1"/>
    <n v="0"/>
    <n v="0"/>
    <x v="2"/>
  </r>
  <r>
    <x v="0"/>
    <s v="Lightning/ Wind"/>
    <x v="0"/>
    <n v="3"/>
    <x v="19"/>
    <s v="1980-1984"/>
    <n v="1"/>
    <n v="0"/>
    <n v="0"/>
    <n v="0"/>
    <x v="0"/>
    <n v="1"/>
    <n v="16870"/>
    <n v="1"/>
    <n v="0"/>
    <n v="0"/>
    <x v="2"/>
  </r>
  <r>
    <x v="1"/>
    <s v="Lightning/ Wind"/>
    <x v="0"/>
    <n v="3"/>
    <x v="19"/>
    <s v="1980-1984"/>
    <n v="1"/>
    <n v="0"/>
    <n v="0"/>
    <n v="0"/>
    <x v="0"/>
    <n v="1"/>
    <n v="16648"/>
    <n v="1"/>
    <n v="0"/>
    <n v="0"/>
    <x v="2"/>
  </r>
  <r>
    <x v="3"/>
    <s v="Lightning/ Wind"/>
    <x v="0"/>
    <n v="3"/>
    <x v="19"/>
    <s v="1980-1984"/>
    <n v="1"/>
    <n v="0"/>
    <n v="0"/>
    <n v="0"/>
    <x v="0"/>
    <n v="1"/>
    <n v="18113"/>
    <n v="1"/>
    <n v="0"/>
    <n v="0"/>
    <x v="2"/>
  </r>
  <r>
    <x v="2"/>
    <s v="Lightning/ Wind"/>
    <x v="0"/>
    <n v="3"/>
    <x v="19"/>
    <s v="1980-1984"/>
    <n v="1"/>
    <n v="0"/>
    <n v="0"/>
    <n v="0"/>
    <x v="0"/>
    <n v="1"/>
    <n v="16123"/>
    <n v="1"/>
    <n v="0"/>
    <n v="0"/>
    <x v="2"/>
  </r>
  <r>
    <x v="4"/>
    <s v="Lightning/ Wind"/>
    <x v="0"/>
    <n v="3"/>
    <x v="19"/>
    <s v="1980-1984"/>
    <n v="1"/>
    <n v="0"/>
    <n v="0"/>
    <n v="0"/>
    <x v="0"/>
    <n v="1"/>
    <n v="16069"/>
    <n v="1"/>
    <n v="0"/>
    <n v="0"/>
    <x v="2"/>
  </r>
  <r>
    <x v="0"/>
    <s v="Lightning/ Wind"/>
    <x v="0"/>
    <n v="3"/>
    <x v="19"/>
    <s v="1980-1984"/>
    <n v="1"/>
    <n v="0"/>
    <n v="0"/>
    <n v="0"/>
    <x v="0"/>
    <n v="1"/>
    <n v="21192"/>
    <n v="1"/>
    <n v="0"/>
    <n v="0"/>
    <x v="2"/>
  </r>
  <r>
    <x v="3"/>
    <s v="Lightning/ Wind"/>
    <x v="0"/>
    <n v="3"/>
    <x v="19"/>
    <s v="1980-1984"/>
    <n v="1"/>
    <n v="0"/>
    <n v="0"/>
    <n v="0"/>
    <x v="0"/>
    <n v="1"/>
    <n v="21036"/>
    <n v="1"/>
    <n v="0"/>
    <n v="0"/>
    <x v="2"/>
  </r>
  <r>
    <x v="2"/>
    <s v="Lightning/ Wind"/>
    <x v="0"/>
    <n v="3"/>
    <x v="19"/>
    <s v="1980-1984"/>
    <n v="1"/>
    <n v="0"/>
    <n v="0"/>
    <n v="0"/>
    <x v="0"/>
    <n v="1"/>
    <n v="24595"/>
    <n v="1"/>
    <n v="0"/>
    <n v="0"/>
    <x v="2"/>
  </r>
  <r>
    <x v="4"/>
    <s v="Lightning/ Wind"/>
    <x v="0"/>
    <n v="3"/>
    <x v="19"/>
    <s v="1980-1984"/>
    <n v="1"/>
    <n v="0"/>
    <n v="0"/>
    <n v="0"/>
    <x v="0"/>
    <n v="1"/>
    <n v="24047"/>
    <n v="1"/>
    <n v="0"/>
    <n v="0"/>
    <x v="2"/>
  </r>
  <r>
    <x v="5"/>
    <s v="Severe Storm/Thunder Storm/ Wind"/>
    <x v="1"/>
    <n v="4"/>
    <x v="19"/>
    <s v="1980-1984"/>
    <n v="2"/>
    <n v="0"/>
    <n v="0"/>
    <n v="0"/>
    <x v="0"/>
    <n v="1"/>
    <n v="29919"/>
    <n v="1"/>
    <n v="0"/>
    <n v="0"/>
    <x v="2"/>
  </r>
  <r>
    <x v="0"/>
    <s v="Severe Storm/Thunder Storm/ Wind"/>
    <x v="1"/>
    <n v="4"/>
    <x v="19"/>
    <s v="1980-1984"/>
    <n v="2"/>
    <n v="0"/>
    <n v="0"/>
    <n v="0"/>
    <x v="0"/>
    <n v="1"/>
    <n v="30763"/>
    <n v="1"/>
    <n v="0"/>
    <n v="0"/>
    <x v="2"/>
  </r>
  <r>
    <x v="3"/>
    <s v="Severe Storm/Thunder Storm/ Wind"/>
    <x v="1"/>
    <n v="4"/>
    <x v="19"/>
    <s v="1980-1984"/>
    <n v="2"/>
    <n v="0"/>
    <n v="0"/>
    <n v="0"/>
    <x v="0"/>
    <n v="1"/>
    <n v="29016"/>
    <n v="1"/>
    <n v="0"/>
    <n v="0"/>
    <x v="2"/>
  </r>
  <r>
    <x v="2"/>
    <s v="Severe Storm/Thunder Storm/ Wind"/>
    <x v="1"/>
    <n v="4"/>
    <x v="19"/>
    <s v="1980-1984"/>
    <n v="2"/>
    <n v="0"/>
    <n v="0"/>
    <n v="0"/>
    <x v="0"/>
    <n v="1"/>
    <n v="28011"/>
    <n v="1"/>
    <n v="0"/>
    <n v="0"/>
    <x v="2"/>
  </r>
  <r>
    <x v="4"/>
    <s v="Severe Storm/Thunder Storm/ Wind"/>
    <x v="1"/>
    <n v="4"/>
    <x v="19"/>
    <s v="1980-1984"/>
    <n v="2"/>
    <n v="0"/>
    <n v="0"/>
    <n v="0"/>
    <x v="0"/>
    <n v="1"/>
    <n v="30772"/>
    <n v="1"/>
    <n v="0"/>
    <n v="0"/>
    <x v="2"/>
  </r>
  <r>
    <x v="5"/>
    <s v="Flooding/ Wind"/>
    <x v="0"/>
    <n v="4"/>
    <x v="19"/>
    <s v="1980-1984"/>
    <n v="1"/>
    <n v="0"/>
    <n v="0"/>
    <n v="0"/>
    <x v="0"/>
    <n v="1"/>
    <n v="21126"/>
    <n v="1"/>
    <n v="0"/>
    <n v="0"/>
    <x v="2"/>
  </r>
  <r>
    <x v="0"/>
    <s v="Flooding/ Wind"/>
    <x v="0"/>
    <n v="4"/>
    <x v="19"/>
    <s v="1980-1984"/>
    <n v="1"/>
    <n v="0"/>
    <n v="0"/>
    <n v="0"/>
    <x v="0"/>
    <n v="1"/>
    <n v="21953"/>
    <n v="1"/>
    <n v="0"/>
    <n v="0"/>
    <x v="2"/>
  </r>
  <r>
    <x v="3"/>
    <s v="Flooding/ Wind"/>
    <x v="0"/>
    <n v="4"/>
    <x v="19"/>
    <s v="1980-1984"/>
    <n v="1"/>
    <n v="0"/>
    <n v="0"/>
    <n v="0"/>
    <x v="0"/>
    <n v="1"/>
    <n v="18572"/>
    <n v="1"/>
    <n v="0"/>
    <n v="0"/>
    <x v="2"/>
  </r>
  <r>
    <x v="2"/>
    <s v="Flooding/ Wind"/>
    <x v="0"/>
    <n v="4"/>
    <x v="19"/>
    <s v="1980-1984"/>
    <n v="1"/>
    <n v="0"/>
    <n v="0"/>
    <n v="0"/>
    <x v="0"/>
    <n v="1"/>
    <n v="21396"/>
    <n v="1"/>
    <n v="0"/>
    <n v="0"/>
    <x v="2"/>
  </r>
  <r>
    <x v="4"/>
    <s v="Flooding/ Wind"/>
    <x v="0"/>
    <n v="4"/>
    <x v="19"/>
    <s v="1980-1984"/>
    <n v="1"/>
    <n v="0"/>
    <n v="0"/>
    <n v="0"/>
    <x v="0"/>
    <n v="1"/>
    <n v="20876"/>
    <n v="1"/>
    <n v="0"/>
    <n v="0"/>
    <x v="2"/>
  </r>
  <r>
    <x v="5"/>
    <s v="Winter Weather"/>
    <x v="0"/>
    <n v="4"/>
    <x v="19"/>
    <s v="1980-1984"/>
    <n v="1"/>
    <n v="7"/>
    <n v="0"/>
    <n v="7"/>
    <x v="0"/>
    <n v="1"/>
    <n v="187458"/>
    <n v="0"/>
    <n v="1"/>
    <n v="0"/>
    <x v="1"/>
  </r>
  <r>
    <x v="0"/>
    <s v="Winter Weather"/>
    <x v="0"/>
    <n v="4"/>
    <x v="19"/>
    <s v="1980-1984"/>
    <n v="1"/>
    <n v="6"/>
    <n v="0"/>
    <n v="6"/>
    <x v="0"/>
    <n v="1"/>
    <n v="169332"/>
    <n v="1"/>
    <n v="0"/>
    <n v="0"/>
    <x v="2"/>
  </r>
  <r>
    <x v="1"/>
    <s v="Winter Weather"/>
    <x v="0"/>
    <n v="4"/>
    <x v="19"/>
    <s v="1980-1984"/>
    <n v="1"/>
    <n v="6"/>
    <n v="0"/>
    <n v="6"/>
    <x v="0"/>
    <n v="1"/>
    <n v="156720"/>
    <n v="1"/>
    <n v="0"/>
    <n v="0"/>
    <x v="2"/>
  </r>
  <r>
    <x v="3"/>
    <s v="Winter Weather"/>
    <x v="0"/>
    <n v="4"/>
    <x v="19"/>
    <s v="1980-1984"/>
    <n v="1"/>
    <n v="7"/>
    <n v="0"/>
    <n v="7"/>
    <x v="0"/>
    <n v="1"/>
    <n v="185028"/>
    <n v="0"/>
    <n v="1"/>
    <n v="0"/>
    <x v="1"/>
  </r>
  <r>
    <x v="2"/>
    <s v="Winter Weather"/>
    <x v="0"/>
    <n v="4"/>
    <x v="19"/>
    <s v="1980-1984"/>
    <n v="1"/>
    <n v="7"/>
    <n v="0"/>
    <n v="7"/>
    <x v="0"/>
    <n v="1"/>
    <n v="183426"/>
    <n v="1"/>
    <n v="0"/>
    <n v="0"/>
    <x v="2"/>
  </r>
  <r>
    <x v="4"/>
    <s v="Winter Weather"/>
    <x v="0"/>
    <n v="4"/>
    <x v="19"/>
    <s v="1980-1984"/>
    <n v="1"/>
    <n v="7"/>
    <n v="0"/>
    <n v="7"/>
    <x v="0"/>
    <n v="1"/>
    <n v="185321"/>
    <n v="0"/>
    <n v="1"/>
    <n v="0"/>
    <x v="1"/>
  </r>
  <r>
    <x v="3"/>
    <s v="Severe Storm/Thunder Storm/ Wind"/>
    <x v="1"/>
    <n v="4"/>
    <x v="19"/>
    <s v="1980-1984"/>
    <n v="1"/>
    <n v="0"/>
    <n v="0"/>
    <n v="0"/>
    <x v="0"/>
    <n v="1"/>
    <n v="45067"/>
    <n v="1"/>
    <n v="0"/>
    <n v="0"/>
    <x v="2"/>
  </r>
  <r>
    <x v="2"/>
    <s v="Severe Storm/Thunder Storm/ Wind"/>
    <x v="1"/>
    <n v="4"/>
    <x v="19"/>
    <s v="1980-1984"/>
    <n v="1"/>
    <n v="0"/>
    <n v="0"/>
    <n v="0"/>
    <x v="0"/>
    <n v="1"/>
    <n v="44948"/>
    <n v="1"/>
    <n v="0"/>
    <n v="0"/>
    <x v="2"/>
  </r>
  <r>
    <x v="4"/>
    <s v="Severe Storm/Thunder Storm/ Wind"/>
    <x v="1"/>
    <n v="4"/>
    <x v="19"/>
    <s v="1980-1984"/>
    <n v="1"/>
    <n v="0"/>
    <n v="0"/>
    <n v="0"/>
    <x v="0"/>
    <n v="1"/>
    <n v="46885"/>
    <n v="1"/>
    <n v="0"/>
    <n v="0"/>
    <x v="2"/>
  </r>
  <r>
    <x v="5"/>
    <s v="Winter Weather"/>
    <x v="0"/>
    <n v="4"/>
    <x v="19"/>
    <s v="1980-1984"/>
    <n v="2"/>
    <n v="1"/>
    <n v="0"/>
    <n v="1"/>
    <x v="0"/>
    <n v="1"/>
    <n v="18892"/>
    <n v="1"/>
    <n v="0"/>
    <n v="0"/>
    <x v="2"/>
  </r>
  <r>
    <x v="0"/>
    <s v="Winter Weather"/>
    <x v="0"/>
    <n v="4"/>
    <x v="19"/>
    <s v="1980-1984"/>
    <n v="2"/>
    <n v="2"/>
    <n v="0"/>
    <n v="2"/>
    <x v="0"/>
    <n v="1"/>
    <n v="17235"/>
    <n v="1"/>
    <n v="0"/>
    <n v="0"/>
    <x v="2"/>
  </r>
  <r>
    <x v="1"/>
    <s v="Winter Weather"/>
    <x v="0"/>
    <n v="4"/>
    <x v="19"/>
    <s v="1980-1984"/>
    <n v="2"/>
    <n v="1"/>
    <n v="0"/>
    <n v="1"/>
    <x v="0"/>
    <n v="1"/>
    <n v="18935"/>
    <n v="1"/>
    <n v="0"/>
    <n v="0"/>
    <x v="2"/>
  </r>
  <r>
    <x v="3"/>
    <s v="Winter Weather"/>
    <x v="0"/>
    <n v="4"/>
    <x v="19"/>
    <s v="1980-1984"/>
    <n v="2"/>
    <n v="0"/>
    <n v="0"/>
    <n v="0"/>
    <x v="0"/>
    <n v="1"/>
    <n v="15980"/>
    <n v="1"/>
    <n v="0"/>
    <n v="0"/>
    <x v="2"/>
  </r>
  <r>
    <x v="2"/>
    <s v="Winter Weather"/>
    <x v="0"/>
    <n v="4"/>
    <x v="19"/>
    <s v="1980-1984"/>
    <n v="2"/>
    <n v="2"/>
    <n v="0"/>
    <n v="2"/>
    <x v="0"/>
    <n v="1"/>
    <n v="17307"/>
    <n v="1"/>
    <n v="0"/>
    <n v="0"/>
    <x v="2"/>
  </r>
  <r>
    <x v="4"/>
    <s v="Winter Weather"/>
    <x v="0"/>
    <n v="4"/>
    <x v="19"/>
    <s v="1980-1984"/>
    <n v="2"/>
    <n v="3"/>
    <n v="0"/>
    <n v="3"/>
    <x v="0"/>
    <n v="1"/>
    <n v="15678"/>
    <n v="1"/>
    <n v="0"/>
    <n v="0"/>
    <x v="2"/>
  </r>
  <r>
    <x v="0"/>
    <s v="Hail/ Severe Storm/Thunder Storm/ Wind"/>
    <x v="1"/>
    <n v="2"/>
    <x v="23"/>
    <s v="1985-1989"/>
    <n v="1"/>
    <n v="0"/>
    <n v="0"/>
    <n v="0"/>
    <x v="0"/>
    <n v="1"/>
    <n v="802031"/>
    <n v="0"/>
    <n v="1"/>
    <n v="0"/>
    <x v="1"/>
  </r>
  <r>
    <x v="0"/>
    <s v="Hail/ Severe Storm/Thunder Storm/ Wind"/>
    <x v="1"/>
    <n v="2"/>
    <x v="23"/>
    <s v="1985-1989"/>
    <n v="1"/>
    <n v="0"/>
    <n v="0"/>
    <n v="0"/>
    <x v="0"/>
    <n v="1"/>
    <n v="8027452"/>
    <n v="0"/>
    <n v="0"/>
    <n v="1"/>
    <x v="0"/>
  </r>
  <r>
    <x v="5"/>
    <s v="Winter Weather"/>
    <x v="0"/>
    <n v="2"/>
    <x v="23"/>
    <s v="1985-1989"/>
    <n v="1"/>
    <n v="0"/>
    <n v="0"/>
    <n v="0"/>
    <x v="0"/>
    <n v="1"/>
    <n v="42083"/>
    <n v="1"/>
    <n v="0"/>
    <n v="0"/>
    <x v="2"/>
  </r>
  <r>
    <x v="0"/>
    <s v="Winter Weather"/>
    <x v="0"/>
    <n v="2"/>
    <x v="23"/>
    <s v="1985-1989"/>
    <n v="1"/>
    <n v="0"/>
    <n v="0"/>
    <n v="0"/>
    <x v="0"/>
    <n v="1"/>
    <n v="45069"/>
    <n v="1"/>
    <n v="0"/>
    <n v="0"/>
    <x v="2"/>
  </r>
  <r>
    <x v="4"/>
    <s v="Severe Storm/Thunder Storm/ Wind"/>
    <x v="1"/>
    <n v="2"/>
    <x v="23"/>
    <s v="1985-1989"/>
    <n v="1"/>
    <n v="0"/>
    <n v="0"/>
    <n v="0"/>
    <x v="0"/>
    <n v="1"/>
    <n v="754079"/>
    <n v="0"/>
    <n v="1"/>
    <n v="0"/>
    <x v="1"/>
  </r>
  <r>
    <x v="3"/>
    <s v="Severe Storm/Thunder Storm/ Wind"/>
    <x v="1"/>
    <n v="2"/>
    <x v="23"/>
    <s v="1985-1989"/>
    <n v="1"/>
    <n v="0"/>
    <n v="0"/>
    <n v="0"/>
    <x v="0"/>
    <n v="1"/>
    <n v="751543"/>
    <n v="0"/>
    <n v="1"/>
    <n v="0"/>
    <x v="1"/>
  </r>
  <r>
    <x v="0"/>
    <s v="Winter Weather"/>
    <x v="0"/>
    <n v="2"/>
    <x v="23"/>
    <s v="1985-1989"/>
    <n v="1"/>
    <n v="0"/>
    <n v="0"/>
    <n v="0"/>
    <x v="0"/>
    <n v="0"/>
    <n v="0"/>
    <n v="1"/>
    <n v="0"/>
    <n v="0"/>
    <x v="2"/>
  </r>
  <r>
    <x v="0"/>
    <s v="Severe Storm/Thunder Storm/ Wind"/>
    <x v="1"/>
    <n v="2"/>
    <x v="23"/>
    <s v="1985-1989"/>
    <n v="1"/>
    <n v="0"/>
    <n v="0"/>
    <n v="0"/>
    <x v="0"/>
    <n v="1"/>
    <n v="864013"/>
    <n v="0"/>
    <n v="1"/>
    <n v="0"/>
    <x v="1"/>
  </r>
  <r>
    <x v="0"/>
    <s v="Severe Storm/Thunder Storm/ Wind"/>
    <x v="1"/>
    <n v="2"/>
    <x v="23"/>
    <s v="1985-1989"/>
    <n v="1"/>
    <n v="0"/>
    <n v="0"/>
    <n v="0"/>
    <x v="0"/>
    <n v="1"/>
    <n v="743696"/>
    <n v="0"/>
    <n v="1"/>
    <n v="0"/>
    <x v="1"/>
  </r>
  <r>
    <x v="3"/>
    <s v="Severe Storm/Thunder Storm/ Wind"/>
    <x v="1"/>
    <n v="2"/>
    <x v="23"/>
    <s v="1985-1989"/>
    <n v="1"/>
    <n v="0"/>
    <n v="12"/>
    <n v="12"/>
    <x v="0"/>
    <n v="1"/>
    <n v="7997334"/>
    <n v="0"/>
    <n v="0"/>
    <n v="1"/>
    <x v="0"/>
  </r>
  <r>
    <x v="3"/>
    <s v="Severe Storm/Thunder Storm/ Wind"/>
    <x v="1"/>
    <n v="2"/>
    <x v="23"/>
    <s v="1985-1989"/>
    <n v="1"/>
    <n v="0"/>
    <n v="0"/>
    <n v="0"/>
    <x v="0"/>
    <n v="1"/>
    <n v="797989"/>
    <n v="0"/>
    <n v="1"/>
    <n v="0"/>
    <x v="1"/>
  </r>
  <r>
    <x v="2"/>
    <s v="Severe Storm/Thunder Storm/ Wind"/>
    <x v="1"/>
    <n v="2"/>
    <x v="23"/>
    <s v="1985-1989"/>
    <n v="1"/>
    <n v="11"/>
    <n v="0"/>
    <n v="11"/>
    <x v="0"/>
    <n v="1"/>
    <n v="76993164"/>
    <n v="0"/>
    <n v="0"/>
    <n v="1"/>
    <x v="0"/>
  </r>
  <r>
    <x v="0"/>
    <s v="Lightning"/>
    <x v="0"/>
    <n v="3"/>
    <x v="23"/>
    <s v="1985-1989"/>
    <n v="1"/>
    <n v="0"/>
    <n v="0"/>
    <n v="0"/>
    <x v="0"/>
    <n v="1"/>
    <n v="825175"/>
    <n v="0"/>
    <n v="1"/>
    <n v="0"/>
    <x v="1"/>
  </r>
  <r>
    <x v="4"/>
    <s v="Hurricane/Tropical Storm"/>
    <x v="3"/>
    <n v="3"/>
    <x v="23"/>
    <s v="1985-1989"/>
    <n v="1"/>
    <n v="11"/>
    <n v="3831"/>
    <n v="3842"/>
    <x v="0"/>
    <n v="1"/>
    <n v="3086384400"/>
    <n v="0"/>
    <n v="0"/>
    <n v="1"/>
    <x v="0"/>
  </r>
  <r>
    <x v="1"/>
    <s v="Hurricane/Tropical Storm"/>
    <x v="3"/>
    <n v="4"/>
    <x v="39"/>
    <s v="2015-2019"/>
    <n v="18"/>
    <n v="0"/>
    <n v="0"/>
    <n v="0"/>
    <x v="0"/>
    <n v="1"/>
    <n v="1132181544"/>
    <n v="0"/>
    <n v="0"/>
    <n v="1"/>
    <x v="0"/>
  </r>
  <r>
    <x v="1"/>
    <s v="Hurricane/Tropical Storm"/>
    <x v="3"/>
    <n v="4"/>
    <x v="39"/>
    <s v="2015-2019"/>
    <n v="18"/>
    <n v="0"/>
    <n v="0"/>
    <n v="0"/>
    <x v="0"/>
    <n v="1"/>
    <n v="1120498620"/>
    <n v="0"/>
    <n v="0"/>
    <n v="1"/>
    <x v="0"/>
  </r>
  <r>
    <x v="1"/>
    <s v="Hurricane/Tropical Storm"/>
    <x v="3"/>
    <n v="3"/>
    <x v="23"/>
    <s v="1985-1989"/>
    <n v="1"/>
    <n v="0"/>
    <n v="0"/>
    <n v="0"/>
    <x v="0"/>
    <n v="1"/>
    <n v="743300280"/>
    <n v="0"/>
    <n v="0"/>
    <n v="1"/>
    <x v="0"/>
  </r>
  <r>
    <x v="1"/>
    <s v="Wildfire"/>
    <x v="2"/>
    <n v="2"/>
    <x v="40"/>
    <s v="2005-2009"/>
    <n v="7"/>
    <n v="0"/>
    <n v="0"/>
    <n v="0"/>
    <x v="0"/>
    <n v="1"/>
    <n v="624505392"/>
    <n v="0"/>
    <n v="0"/>
    <n v="1"/>
    <x v="0"/>
  </r>
  <r>
    <x v="4"/>
    <s v="Flooding"/>
    <x v="1"/>
    <n v="4"/>
    <x v="41"/>
    <s v="1990-1994"/>
    <n v="2"/>
    <n v="0"/>
    <n v="0"/>
    <n v="0"/>
    <x v="0"/>
    <n v="1"/>
    <n v="821846"/>
    <n v="0"/>
    <n v="1"/>
    <n v="0"/>
    <x v="1"/>
  </r>
  <r>
    <x v="0"/>
    <s v="Tornado"/>
    <x v="4"/>
    <n v="1"/>
    <x v="41"/>
    <s v="1990-1994"/>
    <n v="1"/>
    <n v="0"/>
    <n v="0"/>
    <n v="0"/>
    <x v="0"/>
    <n v="1"/>
    <n v="792996"/>
    <n v="0"/>
    <n v="1"/>
    <n v="0"/>
    <x v="1"/>
  </r>
  <r>
    <x v="0"/>
    <s v="Flooding"/>
    <x v="1"/>
    <n v="1"/>
    <x v="41"/>
    <s v="1990-1994"/>
    <n v="1"/>
    <n v="0"/>
    <n v="0"/>
    <n v="0"/>
    <x v="0"/>
    <n v="1"/>
    <n v="740209"/>
    <n v="0"/>
    <n v="1"/>
    <n v="0"/>
    <x v="1"/>
  </r>
  <r>
    <x v="0"/>
    <s v="Severe Storm/Thunder Storm/ Wind"/>
    <x v="1"/>
    <n v="2"/>
    <x v="41"/>
    <s v="1990-1994"/>
    <n v="1"/>
    <n v="0"/>
    <n v="46"/>
    <n v="46"/>
    <x v="0"/>
    <n v="1"/>
    <n v="761847"/>
    <n v="0"/>
    <n v="1"/>
    <n v="0"/>
    <x v="1"/>
  </r>
  <r>
    <x v="0"/>
    <s v="Hail/ Severe Storm/Thunder Storm/ Wind"/>
    <x v="1"/>
    <n v="3"/>
    <x v="41"/>
    <s v="1990-1994"/>
    <n v="1"/>
    <n v="0"/>
    <n v="0"/>
    <n v="0"/>
    <x v="0"/>
    <n v="1"/>
    <n v="840473"/>
    <n v="0"/>
    <n v="1"/>
    <n v="0"/>
    <x v="1"/>
  </r>
  <r>
    <x v="5"/>
    <s v="Winter Weather"/>
    <x v="0"/>
    <n v="1"/>
    <x v="31"/>
    <s v="1970-1974"/>
    <n v="2"/>
    <n v="0"/>
    <n v="0"/>
    <n v="0"/>
    <x v="0"/>
    <n v="1"/>
    <n v="1605"/>
    <n v="1"/>
    <n v="0"/>
    <n v="0"/>
    <x v="2"/>
  </r>
  <r>
    <x v="0"/>
    <s v="Winter Weather"/>
    <x v="0"/>
    <n v="1"/>
    <x v="31"/>
    <s v="1970-1974"/>
    <n v="2"/>
    <n v="23"/>
    <n v="0"/>
    <n v="23"/>
    <x v="0"/>
    <n v="1"/>
    <n v="1690"/>
    <n v="1"/>
    <n v="0"/>
    <n v="0"/>
    <x v="2"/>
  </r>
  <r>
    <x v="1"/>
    <s v="Winter Weather"/>
    <x v="0"/>
    <n v="1"/>
    <x v="31"/>
    <s v="1970-1974"/>
    <n v="2"/>
    <n v="0"/>
    <n v="0"/>
    <n v="0"/>
    <x v="0"/>
    <n v="1"/>
    <n v="1835"/>
    <n v="1"/>
    <n v="0"/>
    <n v="0"/>
    <x v="2"/>
  </r>
  <r>
    <x v="3"/>
    <s v="Winter Weather"/>
    <x v="0"/>
    <n v="1"/>
    <x v="31"/>
    <s v="1970-1974"/>
    <n v="2"/>
    <n v="11"/>
    <n v="0"/>
    <n v="11"/>
    <x v="0"/>
    <n v="1"/>
    <n v="1685"/>
    <n v="1"/>
    <n v="0"/>
    <n v="0"/>
    <x v="2"/>
  </r>
  <r>
    <x v="2"/>
    <s v="Winter Weather"/>
    <x v="0"/>
    <n v="1"/>
    <x v="31"/>
    <s v="1970-1974"/>
    <n v="2"/>
    <n v="0"/>
    <n v="0"/>
    <n v="0"/>
    <x v="0"/>
    <n v="1"/>
    <n v="1655"/>
    <n v="1"/>
    <n v="0"/>
    <n v="0"/>
    <x v="2"/>
  </r>
  <r>
    <x v="4"/>
    <s v="Winter Weather"/>
    <x v="0"/>
    <n v="1"/>
    <x v="31"/>
    <s v="1970-1974"/>
    <n v="2"/>
    <n v="0"/>
    <n v="0"/>
    <n v="0"/>
    <x v="0"/>
    <n v="1"/>
    <n v="1805"/>
    <n v="1"/>
    <n v="0"/>
    <n v="0"/>
    <x v="2"/>
  </r>
  <r>
    <x v="5"/>
    <s v="Winter Weather"/>
    <x v="0"/>
    <n v="4"/>
    <x v="31"/>
    <s v="1970-1974"/>
    <n v="2"/>
    <n v="0"/>
    <n v="0"/>
    <n v="0"/>
    <x v="0"/>
    <n v="1"/>
    <n v="13"/>
    <n v="1"/>
    <n v="0"/>
    <n v="0"/>
    <x v="2"/>
  </r>
  <r>
    <x v="0"/>
    <s v="Winter Weather"/>
    <x v="0"/>
    <n v="4"/>
    <x v="31"/>
    <s v="1970-1974"/>
    <n v="2"/>
    <n v="0"/>
    <n v="0"/>
    <n v="0"/>
    <x v="0"/>
    <n v="1"/>
    <n v="11"/>
    <n v="1"/>
    <n v="0"/>
    <n v="0"/>
    <x v="2"/>
  </r>
  <r>
    <x v="1"/>
    <s v="Winter Weather"/>
    <x v="0"/>
    <n v="4"/>
    <x v="31"/>
    <s v="1970-1974"/>
    <n v="2"/>
    <n v="0"/>
    <n v="0"/>
    <n v="0"/>
    <x v="0"/>
    <n v="1"/>
    <n v="11"/>
    <n v="1"/>
    <n v="0"/>
    <n v="0"/>
    <x v="2"/>
  </r>
  <r>
    <x v="3"/>
    <s v="Winter Weather"/>
    <x v="0"/>
    <n v="4"/>
    <x v="31"/>
    <s v="1970-1974"/>
    <n v="2"/>
    <n v="0"/>
    <n v="0"/>
    <n v="0"/>
    <x v="0"/>
    <n v="1"/>
    <n v="11"/>
    <n v="1"/>
    <n v="0"/>
    <n v="0"/>
    <x v="2"/>
  </r>
  <r>
    <x v="2"/>
    <s v="Winter Weather"/>
    <x v="0"/>
    <n v="4"/>
    <x v="31"/>
    <s v="1970-1974"/>
    <n v="2"/>
    <n v="0"/>
    <n v="0"/>
    <n v="0"/>
    <x v="0"/>
    <n v="1"/>
    <n v="12"/>
    <n v="1"/>
    <n v="0"/>
    <n v="0"/>
    <x v="2"/>
  </r>
  <r>
    <x v="4"/>
    <s v="Winter Weather"/>
    <x v="0"/>
    <n v="4"/>
    <x v="31"/>
    <s v="1970-1974"/>
    <n v="2"/>
    <n v="0"/>
    <n v="0"/>
    <n v="0"/>
    <x v="0"/>
    <n v="1"/>
    <n v="11"/>
    <n v="1"/>
    <n v="0"/>
    <n v="0"/>
    <x v="2"/>
  </r>
  <r>
    <x v="4"/>
    <s v="Lightning/ Severe Storm/Thunder Storm"/>
    <x v="1"/>
    <n v="3"/>
    <x v="32"/>
    <s v="1970-1974"/>
    <n v="1"/>
    <n v="11"/>
    <n v="0"/>
    <n v="11"/>
    <x v="0"/>
    <n v="0"/>
    <n v="0"/>
    <n v="1"/>
    <n v="0"/>
    <n v="0"/>
    <x v="2"/>
  </r>
  <r>
    <x v="0"/>
    <s v="Severe Storm/Thunder Storm/ Wind"/>
    <x v="1"/>
    <n v="2"/>
    <x v="33"/>
    <s v="1970-1974"/>
    <n v="1"/>
    <n v="0"/>
    <n v="0"/>
    <n v="0"/>
    <x v="0"/>
    <n v="1"/>
    <n v="41141"/>
    <n v="1"/>
    <n v="0"/>
    <n v="0"/>
    <x v="2"/>
  </r>
  <r>
    <x v="1"/>
    <s v="Lightning/ Severe Storm/Thunder Storm"/>
    <x v="1"/>
    <n v="3"/>
    <x v="33"/>
    <s v="1970-1974"/>
    <n v="1"/>
    <n v="10"/>
    <n v="10"/>
    <n v="20"/>
    <x v="0"/>
    <n v="1"/>
    <n v="72079"/>
    <n v="1"/>
    <n v="0"/>
    <n v="0"/>
    <x v="2"/>
  </r>
  <r>
    <x v="2"/>
    <s v="Lightning"/>
    <x v="0"/>
    <n v="3"/>
    <x v="12"/>
    <s v="1970-1974"/>
    <n v="1"/>
    <n v="11"/>
    <n v="0"/>
    <n v="11"/>
    <x v="0"/>
    <n v="0"/>
    <n v="0"/>
    <n v="1"/>
    <n v="0"/>
    <n v="0"/>
    <x v="2"/>
  </r>
  <r>
    <x v="3"/>
    <s v="Lightning"/>
    <x v="0"/>
    <n v="3"/>
    <x v="11"/>
    <s v="1975-1979"/>
    <n v="1"/>
    <n v="26"/>
    <n v="13"/>
    <n v="39"/>
    <x v="0"/>
    <n v="1"/>
    <n v="4311"/>
    <n v="1"/>
    <n v="0"/>
    <n v="0"/>
    <x v="2"/>
  </r>
  <r>
    <x v="1"/>
    <s v="Coastal/ Hurricane/Tropical Storm/ Wind"/>
    <x v="3"/>
    <n v="2"/>
    <x v="16"/>
    <s v="1975-1979"/>
    <n v="1"/>
    <n v="2"/>
    <n v="0"/>
    <n v="2"/>
    <x v="0"/>
    <n v="1"/>
    <n v="14394"/>
    <n v="1"/>
    <n v="0"/>
    <n v="0"/>
    <x v="2"/>
  </r>
  <r>
    <x v="3"/>
    <s v="Lightning"/>
    <x v="0"/>
    <n v="3"/>
    <x v="16"/>
    <s v="1975-1979"/>
    <n v="1"/>
    <n v="12"/>
    <n v="0"/>
    <n v="12"/>
    <x v="0"/>
    <n v="0"/>
    <n v="0"/>
    <n v="1"/>
    <n v="0"/>
    <n v="0"/>
    <x v="2"/>
  </r>
  <r>
    <x v="1"/>
    <s v="Wind"/>
    <x v="0"/>
    <n v="3"/>
    <x v="15"/>
    <s v="1980-1984"/>
    <n v="1"/>
    <n v="11"/>
    <n v="22"/>
    <n v="33"/>
    <x v="0"/>
    <n v="1"/>
    <n v="74361"/>
    <n v="1"/>
    <n v="0"/>
    <n v="0"/>
    <x v="2"/>
  </r>
  <r>
    <x v="4"/>
    <s v="Wind"/>
    <x v="0"/>
    <n v="1"/>
    <x v="35"/>
    <s v="1980-1984"/>
    <n v="1"/>
    <n v="6"/>
    <n v="0"/>
    <n v="6"/>
    <x v="0"/>
    <n v="0"/>
    <n v="0"/>
    <n v="1"/>
    <n v="0"/>
    <n v="0"/>
    <x v="2"/>
  </r>
  <r>
    <x v="3"/>
    <s v="Wind"/>
    <x v="0"/>
    <n v="1"/>
    <x v="35"/>
    <s v="1980-1984"/>
    <n v="1"/>
    <n v="7"/>
    <n v="0"/>
    <n v="7"/>
    <x v="0"/>
    <n v="0"/>
    <n v="0"/>
    <n v="1"/>
    <n v="0"/>
    <n v="0"/>
    <x v="2"/>
  </r>
  <r>
    <x v="2"/>
    <s v="Heat"/>
    <x v="2"/>
    <n v="2"/>
    <x v="35"/>
    <s v="1980-1984"/>
    <n v="1"/>
    <n v="11"/>
    <n v="0"/>
    <n v="11"/>
    <x v="0"/>
    <n v="0"/>
    <n v="0"/>
    <n v="1"/>
    <n v="0"/>
    <n v="0"/>
    <x v="2"/>
  </r>
  <r>
    <x v="3"/>
    <s v="Lightning"/>
    <x v="0"/>
    <n v="3"/>
    <x v="35"/>
    <s v="1980-1984"/>
    <n v="1"/>
    <n v="10"/>
    <n v="10"/>
    <n v="20"/>
    <x v="0"/>
    <n v="1"/>
    <n v="7227"/>
    <n v="1"/>
    <n v="0"/>
    <n v="0"/>
    <x v="2"/>
  </r>
  <r>
    <x v="5"/>
    <s v="Winter Weather"/>
    <x v="0"/>
    <n v="1"/>
    <x v="18"/>
    <s v="1980-1984"/>
    <n v="1"/>
    <n v="0"/>
    <n v="1"/>
    <n v="1"/>
    <x v="0"/>
    <n v="1"/>
    <n v="1841"/>
    <n v="1"/>
    <n v="0"/>
    <n v="0"/>
    <x v="2"/>
  </r>
  <r>
    <x v="0"/>
    <s v="Winter Weather"/>
    <x v="0"/>
    <n v="1"/>
    <x v="18"/>
    <s v="1980-1984"/>
    <n v="1"/>
    <n v="0"/>
    <n v="1"/>
    <n v="1"/>
    <x v="0"/>
    <n v="1"/>
    <n v="1722"/>
    <n v="1"/>
    <n v="0"/>
    <n v="0"/>
    <x v="2"/>
  </r>
  <r>
    <x v="1"/>
    <s v="Winter Weather"/>
    <x v="0"/>
    <n v="1"/>
    <x v="18"/>
    <s v="1980-1984"/>
    <n v="1"/>
    <n v="0"/>
    <n v="3"/>
    <n v="3"/>
    <x v="0"/>
    <n v="1"/>
    <n v="1840"/>
    <n v="1"/>
    <n v="0"/>
    <n v="0"/>
    <x v="2"/>
  </r>
  <r>
    <x v="3"/>
    <s v="Winter Weather"/>
    <x v="0"/>
    <n v="1"/>
    <x v="18"/>
    <s v="1980-1984"/>
    <n v="1"/>
    <n v="0"/>
    <n v="1"/>
    <n v="1"/>
    <x v="0"/>
    <n v="1"/>
    <n v="1676"/>
    <n v="1"/>
    <n v="0"/>
    <n v="0"/>
    <x v="2"/>
  </r>
  <r>
    <x v="2"/>
    <s v="Winter Weather"/>
    <x v="0"/>
    <n v="1"/>
    <x v="18"/>
    <s v="1980-1984"/>
    <n v="1"/>
    <n v="12"/>
    <n v="1"/>
    <n v="13"/>
    <x v="0"/>
    <n v="1"/>
    <n v="1740"/>
    <n v="1"/>
    <n v="0"/>
    <n v="0"/>
    <x v="2"/>
  </r>
  <r>
    <x v="4"/>
    <s v="Winter Weather"/>
    <x v="0"/>
    <n v="1"/>
    <x v="18"/>
    <s v="1980-1984"/>
    <n v="1"/>
    <n v="0"/>
    <n v="1"/>
    <n v="1"/>
    <x v="0"/>
    <n v="1"/>
    <n v="1848"/>
    <n v="1"/>
    <n v="0"/>
    <n v="0"/>
    <x v="2"/>
  </r>
  <r>
    <x v="0"/>
    <s v="Lightning"/>
    <x v="0"/>
    <n v="3"/>
    <x v="18"/>
    <s v="1980-1984"/>
    <n v="1"/>
    <n v="11"/>
    <n v="0"/>
    <n v="11"/>
    <x v="0"/>
    <n v="0"/>
    <n v="0"/>
    <n v="1"/>
    <n v="0"/>
    <n v="0"/>
    <x v="2"/>
  </r>
  <r>
    <x v="0"/>
    <s v="Lightning/ Severe Storm/Thunder Storm"/>
    <x v="1"/>
    <n v="3"/>
    <x v="18"/>
    <s v="1980-1984"/>
    <n v="1"/>
    <n v="11"/>
    <n v="0"/>
    <n v="11"/>
    <x v="0"/>
    <n v="1"/>
    <n v="75098"/>
    <n v="1"/>
    <n v="0"/>
    <n v="0"/>
    <x v="2"/>
  </r>
  <r>
    <x v="4"/>
    <s v="Lightning"/>
    <x v="0"/>
    <n v="3"/>
    <x v="19"/>
    <s v="1980-1984"/>
    <n v="1"/>
    <n v="11"/>
    <n v="0"/>
    <n v="11"/>
    <x v="0"/>
    <n v="0"/>
    <n v="0"/>
    <n v="1"/>
    <n v="0"/>
    <n v="0"/>
    <x v="2"/>
  </r>
  <r>
    <x v="4"/>
    <s v="Winter Weather"/>
    <x v="0"/>
    <n v="4"/>
    <x v="21"/>
    <s v="1985-1989"/>
    <n v="1"/>
    <n v="11"/>
    <n v="0"/>
    <n v="11"/>
    <x v="0"/>
    <n v="0"/>
    <n v="0"/>
    <n v="1"/>
    <n v="0"/>
    <n v="0"/>
    <x v="2"/>
  </r>
  <r>
    <x v="1"/>
    <s v="Heat"/>
    <x v="2"/>
    <n v="3"/>
    <x v="36"/>
    <s v="1985-1989"/>
    <n v="1"/>
    <n v="12"/>
    <n v="0"/>
    <n v="12"/>
    <x v="0"/>
    <n v="0"/>
    <n v="0"/>
    <n v="1"/>
    <n v="0"/>
    <n v="0"/>
    <x v="2"/>
  </r>
  <r>
    <x v="2"/>
    <s v="Heat"/>
    <x v="2"/>
    <n v="3"/>
    <x v="36"/>
    <s v="1985-1989"/>
    <n v="1"/>
    <n v="11"/>
    <n v="0"/>
    <n v="11"/>
    <x v="0"/>
    <n v="0"/>
    <n v="0"/>
    <n v="1"/>
    <n v="0"/>
    <n v="0"/>
    <x v="2"/>
  </r>
  <r>
    <x v="0"/>
    <s v="Heat"/>
    <x v="2"/>
    <n v="3"/>
    <x v="22"/>
    <s v="1985-1989"/>
    <n v="1"/>
    <n v="12"/>
    <n v="0"/>
    <n v="12"/>
    <x v="0"/>
    <n v="0"/>
    <n v="0"/>
    <n v="1"/>
    <n v="0"/>
    <n v="0"/>
    <x v="2"/>
  </r>
  <r>
    <x v="0"/>
    <s v="Winter Weather"/>
    <x v="0"/>
    <n v="1"/>
    <x v="37"/>
    <s v="1985-1989"/>
    <n v="1"/>
    <n v="12"/>
    <n v="0"/>
    <n v="12"/>
    <x v="0"/>
    <n v="0"/>
    <n v="0"/>
    <n v="1"/>
    <n v="0"/>
    <n v="0"/>
    <x v="2"/>
  </r>
  <r>
    <x v="3"/>
    <s v="Heat"/>
    <x v="2"/>
    <n v="3"/>
    <x v="37"/>
    <s v="1985-1989"/>
    <n v="1"/>
    <n v="12"/>
    <n v="0"/>
    <n v="12"/>
    <x v="0"/>
    <n v="0"/>
    <n v="0"/>
    <n v="1"/>
    <n v="0"/>
    <n v="0"/>
    <x v="2"/>
  </r>
  <r>
    <x v="0"/>
    <s v="Heat"/>
    <x v="2"/>
    <n v="3"/>
    <x v="23"/>
    <s v="1985-1989"/>
    <n v="1"/>
    <n v="11"/>
    <n v="0"/>
    <n v="11"/>
    <x v="0"/>
    <n v="0"/>
    <n v="0"/>
    <n v="1"/>
    <n v="0"/>
    <n v="0"/>
    <x v="2"/>
  </r>
  <r>
    <x v="2"/>
    <s v="Lightning"/>
    <x v="0"/>
    <n v="3"/>
    <x v="23"/>
    <s v="1985-1989"/>
    <n v="1"/>
    <n v="10"/>
    <n v="0"/>
    <n v="10"/>
    <x v="0"/>
    <n v="0"/>
    <n v="0"/>
    <n v="1"/>
    <n v="0"/>
    <n v="0"/>
    <x v="2"/>
  </r>
  <r>
    <x v="4"/>
    <s v="Winter Weather"/>
    <x v="0"/>
    <n v="4"/>
    <x v="23"/>
    <s v="1985-1989"/>
    <n v="1"/>
    <n v="13"/>
    <n v="0"/>
    <n v="13"/>
    <x v="0"/>
    <n v="0"/>
    <n v="0"/>
    <n v="1"/>
    <n v="0"/>
    <n v="0"/>
    <x v="2"/>
  </r>
  <r>
    <x v="1"/>
    <s v="Winter Weather"/>
    <x v="0"/>
    <n v="4"/>
    <x v="23"/>
    <s v="1985-1989"/>
    <n v="1"/>
    <n v="12"/>
    <n v="0"/>
    <n v="12"/>
    <x v="0"/>
    <n v="0"/>
    <n v="0"/>
    <n v="1"/>
    <n v="0"/>
    <n v="0"/>
    <x v="2"/>
  </r>
  <r>
    <x v="0"/>
    <s v="Winter Weather"/>
    <x v="0"/>
    <n v="4"/>
    <x v="23"/>
    <s v="1985-1989"/>
    <n v="1"/>
    <n v="12"/>
    <n v="0"/>
    <n v="12"/>
    <x v="0"/>
    <n v="0"/>
    <n v="0"/>
    <n v="1"/>
    <n v="0"/>
    <n v="0"/>
    <x v="2"/>
  </r>
  <r>
    <x v="2"/>
    <s v="Heat"/>
    <x v="2"/>
    <n v="3"/>
    <x v="41"/>
    <s v="1990-1994"/>
    <n v="1"/>
    <n v="12"/>
    <n v="0"/>
    <n v="12"/>
    <x v="0"/>
    <n v="0"/>
    <n v="0"/>
    <n v="1"/>
    <n v="0"/>
    <n v="0"/>
    <x v="2"/>
  </r>
  <r>
    <x v="0"/>
    <s v="Winter Weather"/>
    <x v="0"/>
    <n v="1"/>
    <x v="38"/>
    <s v="1990-1994"/>
    <n v="1"/>
    <n v="12"/>
    <n v="0"/>
    <n v="12"/>
    <x v="0"/>
    <n v="0"/>
    <n v="0"/>
    <n v="1"/>
    <n v="0"/>
    <n v="0"/>
    <x v="2"/>
  </r>
  <r>
    <x v="2"/>
    <s v="Winter Weather"/>
    <x v="0"/>
    <n v="1"/>
    <x v="38"/>
    <s v="1990-1994"/>
    <n v="1"/>
    <n v="12"/>
    <n v="0"/>
    <n v="12"/>
    <x v="0"/>
    <n v="0"/>
    <n v="0"/>
    <n v="1"/>
    <n v="0"/>
    <n v="0"/>
    <x v="2"/>
  </r>
  <r>
    <x v="4"/>
    <s v="Severe Storm/Thunder Storm/ Wind"/>
    <x v="1"/>
    <n v="2"/>
    <x v="38"/>
    <s v="1990-1994"/>
    <n v="1"/>
    <n v="12"/>
    <n v="12"/>
    <n v="24"/>
    <x v="0"/>
    <n v="1"/>
    <n v="79640"/>
    <n v="1"/>
    <n v="0"/>
    <n v="0"/>
    <x v="2"/>
  </r>
  <r>
    <x v="2"/>
    <s v="Lightning"/>
    <x v="0"/>
    <n v="3"/>
    <x v="38"/>
    <s v="1990-1994"/>
    <n v="1"/>
    <n v="12"/>
    <n v="12"/>
    <n v="24"/>
    <x v="0"/>
    <n v="0"/>
    <n v="0"/>
    <n v="1"/>
    <n v="0"/>
    <n v="0"/>
    <x v="2"/>
  </r>
  <r>
    <x v="1"/>
    <s v="Coastal"/>
    <x v="0"/>
    <n v="3"/>
    <x v="38"/>
    <s v="1990-1994"/>
    <n v="1"/>
    <n v="12"/>
    <n v="0"/>
    <n v="12"/>
    <x v="0"/>
    <n v="0"/>
    <n v="0"/>
    <n v="1"/>
    <n v="0"/>
    <n v="0"/>
    <x v="2"/>
  </r>
  <r>
    <x v="2"/>
    <s v="Winter Weather"/>
    <x v="0"/>
    <n v="4"/>
    <x v="38"/>
    <s v="1990-1994"/>
    <n v="1"/>
    <n v="12"/>
    <n v="0"/>
    <n v="12"/>
    <x v="0"/>
    <n v="0"/>
    <n v="0"/>
    <n v="1"/>
    <n v="0"/>
    <n v="0"/>
    <x v="2"/>
  </r>
  <r>
    <x v="2"/>
    <s v="Heat"/>
    <x v="2"/>
    <n v="3"/>
    <x v="4"/>
    <s v="1990-1994"/>
    <n v="1"/>
    <n v="12"/>
    <n v="0"/>
    <n v="12"/>
    <x v="0"/>
    <n v="0"/>
    <n v="0"/>
    <n v="1"/>
    <n v="0"/>
    <n v="0"/>
    <x v="2"/>
  </r>
  <r>
    <x v="3"/>
    <s v="Winter Weather"/>
    <x v="0"/>
    <n v="4"/>
    <x v="4"/>
    <s v="1990-1994"/>
    <n v="1"/>
    <n v="12"/>
    <n v="0"/>
    <n v="12"/>
    <x v="0"/>
    <n v="0"/>
    <n v="0"/>
    <n v="1"/>
    <n v="0"/>
    <n v="0"/>
    <x v="2"/>
  </r>
  <r>
    <x v="5"/>
    <s v="Winter Weather"/>
    <x v="0"/>
    <n v="1"/>
    <x v="4"/>
    <s v="1990-1994"/>
    <n v="1"/>
    <n v="11"/>
    <n v="0"/>
    <n v="11"/>
    <x v="0"/>
    <n v="0"/>
    <n v="0"/>
    <n v="1"/>
    <n v="0"/>
    <n v="0"/>
    <x v="2"/>
  </r>
  <r>
    <x v="2"/>
    <s v="Landslide"/>
    <x v="5"/>
    <n v="1"/>
    <x v="9"/>
    <s v="1965-1969"/>
    <n v="1"/>
    <n v="83"/>
    <n v="0"/>
    <n v="83"/>
    <x v="0"/>
    <n v="0"/>
    <n v="0"/>
    <n v="1"/>
    <n v="0"/>
    <n v="0"/>
    <x v="2"/>
  </r>
  <r>
    <x v="5"/>
    <s v="Severe Storm/Thunder Storm"/>
    <x v="1"/>
    <n v="2"/>
    <x v="9"/>
    <s v="1965-1969"/>
    <n v="1"/>
    <n v="13"/>
    <n v="13"/>
    <n v="26"/>
    <x v="0"/>
    <n v="0"/>
    <n v="0"/>
    <n v="1"/>
    <n v="0"/>
    <n v="0"/>
    <x v="2"/>
  </r>
  <r>
    <x v="5"/>
    <s v="Severe Storm/Thunder Storm/ Wind"/>
    <x v="1"/>
    <n v="1"/>
    <x v="25"/>
    <s v="1960-1964"/>
    <n v="1"/>
    <n v="0"/>
    <n v="0"/>
    <n v="0"/>
    <x v="0"/>
    <n v="1"/>
    <n v="2279"/>
    <n v="1"/>
    <n v="0"/>
    <n v="0"/>
    <x v="2"/>
  </r>
  <r>
    <x v="0"/>
    <s v="Severe Storm/Thunder Storm/ Wind"/>
    <x v="1"/>
    <n v="1"/>
    <x v="25"/>
    <s v="1960-1964"/>
    <n v="1"/>
    <n v="0"/>
    <n v="0"/>
    <n v="0"/>
    <x v="0"/>
    <n v="1"/>
    <n v="2474"/>
    <n v="1"/>
    <n v="0"/>
    <n v="0"/>
    <x v="2"/>
  </r>
  <r>
    <x v="3"/>
    <s v="Severe Storm/Thunder Storm/ Wind"/>
    <x v="1"/>
    <n v="1"/>
    <x v="25"/>
    <s v="1960-1964"/>
    <n v="1"/>
    <n v="0"/>
    <n v="0"/>
    <n v="0"/>
    <x v="0"/>
    <n v="1"/>
    <n v="2198"/>
    <n v="1"/>
    <n v="0"/>
    <n v="0"/>
    <x v="2"/>
  </r>
  <r>
    <x v="2"/>
    <s v="Severe Storm/Thunder Storm/ Wind"/>
    <x v="1"/>
    <n v="1"/>
    <x v="25"/>
    <s v="1960-1964"/>
    <n v="1"/>
    <n v="0"/>
    <n v="0"/>
    <n v="0"/>
    <x v="0"/>
    <n v="1"/>
    <n v="2436"/>
    <n v="1"/>
    <n v="0"/>
    <n v="0"/>
    <x v="2"/>
  </r>
  <r>
    <x v="4"/>
    <s v="Severe Storm/Thunder Storm/ Wind"/>
    <x v="1"/>
    <n v="1"/>
    <x v="25"/>
    <s v="1960-1964"/>
    <n v="1"/>
    <n v="0"/>
    <n v="0"/>
    <n v="0"/>
    <x v="0"/>
    <n v="1"/>
    <n v="2219"/>
    <n v="1"/>
    <n v="0"/>
    <n v="0"/>
    <x v="2"/>
  </r>
  <r>
    <x v="1"/>
    <s v="Lightning"/>
    <x v="0"/>
    <n v="3"/>
    <x v="9"/>
    <s v="1965-1969"/>
    <n v="1"/>
    <n v="11"/>
    <n v="0"/>
    <n v="11"/>
    <x v="0"/>
    <n v="0"/>
    <n v="0"/>
    <n v="1"/>
    <n v="0"/>
    <n v="0"/>
    <x v="2"/>
  </r>
  <r>
    <x v="3"/>
    <s v="Lightning"/>
    <x v="0"/>
    <n v="3"/>
    <x v="9"/>
    <s v="1965-1969"/>
    <n v="1"/>
    <n v="25"/>
    <n v="0"/>
    <n v="25"/>
    <x v="0"/>
    <n v="0"/>
    <n v="0"/>
    <n v="1"/>
    <n v="0"/>
    <n v="0"/>
    <x v="2"/>
  </r>
  <r>
    <x v="0"/>
    <s v="Hail/ Lightning/ Severe Storm/Thunder Storm"/>
    <x v="1"/>
    <n v="2"/>
    <x v="28"/>
    <s v="1965-1969"/>
    <n v="1"/>
    <n v="6"/>
    <n v="0"/>
    <n v="6"/>
    <x v="0"/>
    <n v="1"/>
    <n v="42045"/>
    <n v="1"/>
    <n v="0"/>
    <n v="0"/>
    <x v="2"/>
  </r>
  <r>
    <x v="2"/>
    <s v="Severe Storm/Thunder Storm"/>
    <x v="1"/>
    <n v="2"/>
    <x v="25"/>
    <s v="1960-1964"/>
    <n v="1"/>
    <n v="24"/>
    <n v="0"/>
    <n v="24"/>
    <x v="0"/>
    <n v="1"/>
    <n v="80274"/>
    <n v="1"/>
    <n v="0"/>
    <n v="0"/>
    <x v="2"/>
  </r>
  <r>
    <x v="3"/>
    <s v="Hail/ Wind"/>
    <x v="0"/>
    <n v="2"/>
    <x v="26"/>
    <s v="1960-1964"/>
    <n v="1"/>
    <n v="0"/>
    <n v="0"/>
    <n v="0"/>
    <x v="0"/>
    <n v="1"/>
    <n v="2926"/>
    <n v="1"/>
    <n v="0"/>
    <n v="0"/>
    <x v="2"/>
  </r>
  <r>
    <x v="2"/>
    <s v="Hail/ Wind"/>
    <x v="0"/>
    <n v="2"/>
    <x v="26"/>
    <s v="1960-1964"/>
    <n v="1"/>
    <n v="0"/>
    <n v="0"/>
    <n v="0"/>
    <x v="0"/>
    <n v="1"/>
    <n v="3184"/>
    <n v="1"/>
    <n v="0"/>
    <n v="0"/>
    <x v="2"/>
  </r>
  <r>
    <x v="4"/>
    <s v="Hail/ Wind"/>
    <x v="0"/>
    <n v="2"/>
    <x v="26"/>
    <s v="1960-1964"/>
    <n v="1"/>
    <n v="0"/>
    <n v="0"/>
    <n v="0"/>
    <x v="0"/>
    <n v="1"/>
    <n v="3028"/>
    <n v="1"/>
    <n v="0"/>
    <n v="0"/>
    <x v="2"/>
  </r>
  <r>
    <x v="4"/>
    <s v="Wind"/>
    <x v="0"/>
    <n v="2"/>
    <x v="10"/>
    <s v="1965-1969"/>
    <n v="1"/>
    <n v="11"/>
    <n v="0"/>
    <n v="11"/>
    <x v="0"/>
    <n v="1"/>
    <n v="7534"/>
    <n v="1"/>
    <n v="0"/>
    <n v="0"/>
    <x v="2"/>
  </r>
  <r>
    <x v="1"/>
    <s v="Lightning"/>
    <x v="0"/>
    <n v="3"/>
    <x v="27"/>
    <s v="1960-1964"/>
    <n v="1"/>
    <n v="11"/>
    <n v="0"/>
    <n v="11"/>
    <x v="0"/>
    <n v="0"/>
    <n v="0"/>
    <n v="1"/>
    <n v="0"/>
    <n v="0"/>
    <x v="2"/>
  </r>
  <r>
    <x v="1"/>
    <s v="Lightning"/>
    <x v="0"/>
    <n v="3"/>
    <x v="27"/>
    <s v="1960-1964"/>
    <n v="1"/>
    <n v="11"/>
    <n v="0"/>
    <n v="11"/>
    <x v="0"/>
    <n v="0"/>
    <n v="0"/>
    <n v="1"/>
    <n v="0"/>
    <n v="0"/>
    <x v="2"/>
  </r>
  <r>
    <x v="0"/>
    <s v="Lightning/ Severe Storm/Thunder Storm"/>
    <x v="1"/>
    <n v="2"/>
    <x v="30"/>
    <s v="1965-1969"/>
    <n v="1"/>
    <n v="13"/>
    <n v="0"/>
    <n v="13"/>
    <x v="0"/>
    <n v="0"/>
    <n v="0"/>
    <n v="1"/>
    <n v="0"/>
    <n v="0"/>
    <x v="2"/>
  </r>
  <r>
    <x v="1"/>
    <s v="Lightning"/>
    <x v="0"/>
    <n v="3"/>
    <x v="8"/>
    <s v="1960-1964"/>
    <n v="1"/>
    <n v="13"/>
    <n v="13"/>
    <n v="26"/>
    <x v="0"/>
    <n v="0"/>
    <n v="0"/>
    <n v="1"/>
    <n v="0"/>
    <n v="0"/>
    <x v="2"/>
  </r>
  <r>
    <x v="1"/>
    <s v="Severe Storm/Thunder Storm"/>
    <x v="1"/>
    <n v="3"/>
    <x v="8"/>
    <s v="1960-1964"/>
    <n v="2"/>
    <n v="3"/>
    <n v="0"/>
    <n v="3"/>
    <x v="0"/>
    <n v="1"/>
    <n v="5062"/>
    <n v="1"/>
    <n v="0"/>
    <n v="0"/>
    <x v="2"/>
  </r>
  <r>
    <x v="3"/>
    <s v="Severe Storm/Thunder Storm"/>
    <x v="1"/>
    <n v="3"/>
    <x v="8"/>
    <s v="1960-1964"/>
    <n v="2"/>
    <n v="3"/>
    <n v="0"/>
    <n v="3"/>
    <x v="0"/>
    <n v="1"/>
    <n v="4985"/>
    <n v="1"/>
    <n v="0"/>
    <n v="0"/>
    <x v="2"/>
  </r>
  <r>
    <x v="2"/>
    <s v="Wind"/>
    <x v="0"/>
    <n v="1"/>
    <x v="9"/>
    <s v="1965-1969"/>
    <n v="1"/>
    <n v="0"/>
    <n v="0"/>
    <n v="0"/>
    <x v="0"/>
    <n v="1"/>
    <n v="35724"/>
    <n v="1"/>
    <n v="0"/>
    <n v="0"/>
    <x v="2"/>
  </r>
  <r>
    <x v="2"/>
    <s v="Wind"/>
    <x v="0"/>
    <n v="1"/>
    <x v="24"/>
    <s v="1960-1964"/>
    <n v="1"/>
    <n v="0"/>
    <n v="0"/>
    <n v="0"/>
    <x v="0"/>
    <n v="1"/>
    <n v="789"/>
    <n v="1"/>
    <n v="0"/>
    <n v="0"/>
    <x v="2"/>
  </r>
  <r>
    <x v="3"/>
    <s v="Hail"/>
    <x v="0"/>
    <n v="2"/>
    <x v="24"/>
    <s v="1960-1964"/>
    <n v="1"/>
    <n v="0"/>
    <n v="0"/>
    <n v="0"/>
    <x v="0"/>
    <n v="0"/>
    <n v="0"/>
    <n v="1"/>
    <n v="0"/>
    <n v="0"/>
    <x v="2"/>
  </r>
  <r>
    <x v="0"/>
    <s v="Hail"/>
    <x v="0"/>
    <n v="2"/>
    <x v="9"/>
    <s v="1965-1969"/>
    <n v="1"/>
    <n v="0"/>
    <n v="0"/>
    <n v="0"/>
    <x v="0"/>
    <n v="1"/>
    <n v="8372"/>
    <n v="1"/>
    <n v="0"/>
    <n v="0"/>
    <x v="2"/>
  </r>
  <r>
    <x v="2"/>
    <s v="Hail"/>
    <x v="0"/>
    <n v="2"/>
    <x v="9"/>
    <s v="1965-1969"/>
    <n v="1"/>
    <n v="0"/>
    <n v="0"/>
    <n v="0"/>
    <x v="0"/>
    <n v="1"/>
    <n v="9643"/>
    <n v="1"/>
    <n v="0"/>
    <n v="0"/>
    <x v="2"/>
  </r>
  <r>
    <x v="2"/>
    <s v="Lightning"/>
    <x v="0"/>
    <n v="2"/>
    <x v="9"/>
    <s v="1965-1969"/>
    <n v="1"/>
    <n v="0"/>
    <n v="0"/>
    <n v="0"/>
    <x v="0"/>
    <n v="1"/>
    <n v="80710"/>
    <n v="1"/>
    <n v="0"/>
    <n v="0"/>
    <x v="2"/>
  </r>
  <r>
    <x v="5"/>
    <s v="Hail"/>
    <x v="0"/>
    <n v="2"/>
    <x v="9"/>
    <s v="1965-1969"/>
    <n v="1"/>
    <n v="0"/>
    <n v="0"/>
    <n v="0"/>
    <x v="0"/>
    <n v="0"/>
    <n v="0"/>
    <n v="1"/>
    <n v="0"/>
    <n v="0"/>
    <x v="2"/>
  </r>
  <r>
    <x v="0"/>
    <s v="Hail/ Severe Storm/Thunder Storm"/>
    <x v="1"/>
    <n v="2"/>
    <x v="24"/>
    <s v="1960-1964"/>
    <n v="1"/>
    <n v="0"/>
    <n v="25"/>
    <n v="25"/>
    <x v="0"/>
    <n v="1"/>
    <n v="4271"/>
    <n v="1"/>
    <n v="0"/>
    <n v="0"/>
    <x v="2"/>
  </r>
  <r>
    <x v="1"/>
    <s v="Tornado"/>
    <x v="4"/>
    <n v="2"/>
    <x v="9"/>
    <s v="1965-1969"/>
    <n v="1"/>
    <n v="0"/>
    <n v="0"/>
    <n v="0"/>
    <x v="0"/>
    <n v="1"/>
    <n v="74932"/>
    <n v="1"/>
    <n v="0"/>
    <n v="0"/>
    <x v="2"/>
  </r>
  <r>
    <x v="1"/>
    <s v="Tornado"/>
    <x v="4"/>
    <n v="2"/>
    <x v="9"/>
    <s v="1965-1969"/>
    <n v="1"/>
    <n v="0"/>
    <n v="0"/>
    <n v="0"/>
    <x v="0"/>
    <n v="1"/>
    <n v="85957"/>
    <n v="1"/>
    <n v="0"/>
    <n v="0"/>
    <x v="2"/>
  </r>
  <r>
    <x v="0"/>
    <s v="Hail/ Severe Storm/Thunder Storm"/>
    <x v="1"/>
    <n v="2"/>
    <x v="9"/>
    <s v="1965-1969"/>
    <n v="1"/>
    <n v="0"/>
    <n v="0"/>
    <n v="0"/>
    <x v="0"/>
    <n v="1"/>
    <n v="86068"/>
    <n v="1"/>
    <n v="0"/>
    <n v="0"/>
    <x v="2"/>
  </r>
  <r>
    <x v="3"/>
    <s v="Lightning"/>
    <x v="0"/>
    <n v="2"/>
    <x v="9"/>
    <s v="1965-1969"/>
    <n v="1"/>
    <n v="0"/>
    <n v="24"/>
    <n v="24"/>
    <x v="0"/>
    <n v="0"/>
    <n v="0"/>
    <n v="1"/>
    <n v="0"/>
    <n v="0"/>
    <x v="2"/>
  </r>
  <r>
    <x v="2"/>
    <s v="Lightning"/>
    <x v="0"/>
    <n v="2"/>
    <x v="9"/>
    <s v="1965-1969"/>
    <n v="1"/>
    <n v="0"/>
    <n v="34"/>
    <n v="34"/>
    <x v="0"/>
    <n v="0"/>
    <n v="0"/>
    <n v="1"/>
    <n v="0"/>
    <n v="0"/>
    <x v="2"/>
  </r>
  <r>
    <x v="2"/>
    <s v="Lightning"/>
    <x v="0"/>
    <n v="2"/>
    <x v="9"/>
    <s v="1965-1969"/>
    <n v="1"/>
    <n v="0"/>
    <n v="0"/>
    <n v="0"/>
    <x v="0"/>
    <n v="1"/>
    <n v="74623"/>
    <n v="1"/>
    <n v="0"/>
    <n v="0"/>
    <x v="2"/>
  </r>
  <r>
    <x v="2"/>
    <s v="Hail/ Wind"/>
    <x v="0"/>
    <n v="3"/>
    <x v="24"/>
    <s v="1960-1964"/>
    <n v="1"/>
    <n v="0"/>
    <n v="0"/>
    <n v="0"/>
    <x v="0"/>
    <n v="1"/>
    <n v="435"/>
    <n v="1"/>
    <n v="0"/>
    <n v="0"/>
    <x v="2"/>
  </r>
  <r>
    <x v="1"/>
    <s v="Wind"/>
    <x v="0"/>
    <n v="3"/>
    <x v="24"/>
    <s v="1960-1964"/>
    <n v="1"/>
    <n v="0"/>
    <n v="0"/>
    <n v="0"/>
    <x v="0"/>
    <n v="1"/>
    <n v="730"/>
    <n v="1"/>
    <n v="0"/>
    <n v="0"/>
    <x v="2"/>
  </r>
  <r>
    <x v="2"/>
    <s v="Wind"/>
    <x v="0"/>
    <n v="3"/>
    <x v="24"/>
    <s v="1960-1964"/>
    <n v="1"/>
    <n v="0"/>
    <n v="0"/>
    <n v="0"/>
    <x v="0"/>
    <n v="1"/>
    <n v="401"/>
    <n v="1"/>
    <n v="0"/>
    <n v="0"/>
    <x v="2"/>
  </r>
  <r>
    <x v="2"/>
    <s v="Severe Storm/Thunder Storm"/>
    <x v="1"/>
    <n v="3"/>
    <x v="24"/>
    <s v="1960-1964"/>
    <n v="1"/>
    <n v="0"/>
    <n v="0"/>
    <n v="0"/>
    <x v="0"/>
    <n v="1"/>
    <n v="396"/>
    <n v="1"/>
    <n v="0"/>
    <n v="0"/>
    <x v="2"/>
  </r>
  <r>
    <x v="5"/>
    <s v="Winter Weather"/>
    <x v="0"/>
    <n v="1"/>
    <x v="25"/>
    <s v="1960-1964"/>
    <n v="2"/>
    <n v="0"/>
    <n v="0"/>
    <n v="0"/>
    <x v="0"/>
    <n v="1"/>
    <n v="1808"/>
    <n v="1"/>
    <n v="0"/>
    <n v="0"/>
    <x v="2"/>
  </r>
  <r>
    <x v="0"/>
    <s v="Winter Weather"/>
    <x v="0"/>
    <n v="1"/>
    <x v="25"/>
    <s v="1960-1964"/>
    <n v="2"/>
    <n v="0"/>
    <n v="0"/>
    <n v="0"/>
    <x v="0"/>
    <n v="1"/>
    <n v="1813"/>
    <n v="1"/>
    <n v="0"/>
    <n v="0"/>
    <x v="2"/>
  </r>
  <r>
    <x v="1"/>
    <s v="Winter Weather"/>
    <x v="0"/>
    <n v="1"/>
    <x v="25"/>
    <s v="1960-1964"/>
    <n v="2"/>
    <n v="0"/>
    <n v="0"/>
    <n v="0"/>
    <x v="0"/>
    <n v="1"/>
    <n v="1677"/>
    <n v="1"/>
    <n v="0"/>
    <n v="0"/>
    <x v="2"/>
  </r>
  <r>
    <x v="3"/>
    <s v="Winter Weather"/>
    <x v="0"/>
    <n v="1"/>
    <x v="25"/>
    <s v="1960-1964"/>
    <n v="2"/>
    <n v="0"/>
    <n v="0"/>
    <n v="0"/>
    <x v="0"/>
    <n v="1"/>
    <n v="1769"/>
    <n v="1"/>
    <n v="0"/>
    <n v="0"/>
    <x v="2"/>
  </r>
  <r>
    <x v="2"/>
    <s v="Winter Weather"/>
    <x v="0"/>
    <n v="1"/>
    <x v="25"/>
    <s v="1960-1964"/>
    <n v="2"/>
    <n v="0"/>
    <n v="0"/>
    <n v="0"/>
    <x v="0"/>
    <n v="1"/>
    <n v="1837"/>
    <n v="1"/>
    <n v="0"/>
    <n v="0"/>
    <x v="2"/>
  </r>
  <r>
    <x v="4"/>
    <s v="Winter Weather"/>
    <x v="0"/>
    <n v="1"/>
    <x v="25"/>
    <s v="1960-1964"/>
    <n v="2"/>
    <n v="0"/>
    <n v="0"/>
    <n v="0"/>
    <x v="0"/>
    <n v="1"/>
    <n v="1614"/>
    <n v="1"/>
    <n v="0"/>
    <n v="0"/>
    <x v="2"/>
  </r>
  <r>
    <x v="5"/>
    <s v="Severe Storm/Thunder Storm"/>
    <x v="1"/>
    <n v="2"/>
    <x v="9"/>
    <s v="1965-1969"/>
    <n v="9"/>
    <n v="0"/>
    <n v="0"/>
    <n v="0"/>
    <x v="0"/>
    <n v="0"/>
    <n v="0"/>
    <n v="1"/>
    <n v="0"/>
    <n v="0"/>
    <x v="2"/>
  </r>
  <r>
    <x v="0"/>
    <s v="Severe Storm/Thunder Storm"/>
    <x v="1"/>
    <n v="2"/>
    <x v="9"/>
    <s v="1965-1969"/>
    <n v="9"/>
    <n v="0"/>
    <n v="0"/>
    <n v="0"/>
    <x v="0"/>
    <n v="0"/>
    <n v="0"/>
    <n v="1"/>
    <n v="0"/>
    <n v="0"/>
    <x v="2"/>
  </r>
  <r>
    <x v="1"/>
    <s v="Severe Storm/Thunder Storm"/>
    <x v="1"/>
    <n v="2"/>
    <x v="9"/>
    <s v="1965-1969"/>
    <n v="9"/>
    <n v="0"/>
    <n v="0"/>
    <n v="0"/>
    <x v="0"/>
    <n v="0"/>
    <n v="0"/>
    <n v="1"/>
    <n v="0"/>
    <n v="0"/>
    <x v="2"/>
  </r>
  <r>
    <x v="3"/>
    <s v="Severe Storm/Thunder Storm"/>
    <x v="1"/>
    <n v="2"/>
    <x v="9"/>
    <s v="1965-1969"/>
    <n v="9"/>
    <n v="0"/>
    <n v="0"/>
    <n v="0"/>
    <x v="0"/>
    <n v="0"/>
    <n v="0"/>
    <n v="1"/>
    <n v="0"/>
    <n v="0"/>
    <x v="2"/>
  </r>
  <r>
    <x v="2"/>
    <s v="Severe Storm/Thunder Storm"/>
    <x v="1"/>
    <n v="2"/>
    <x v="9"/>
    <s v="1965-1969"/>
    <n v="9"/>
    <n v="0"/>
    <n v="0"/>
    <n v="0"/>
    <x v="0"/>
    <n v="0"/>
    <n v="0"/>
    <n v="1"/>
    <n v="0"/>
    <n v="0"/>
    <x v="2"/>
  </r>
  <r>
    <x v="4"/>
    <s v="Severe Storm/Thunder Storm"/>
    <x v="1"/>
    <n v="2"/>
    <x v="9"/>
    <s v="1965-1969"/>
    <n v="9"/>
    <n v="0"/>
    <n v="0"/>
    <n v="0"/>
    <x v="0"/>
    <n v="0"/>
    <n v="0"/>
    <n v="1"/>
    <n v="0"/>
    <n v="0"/>
    <x v="2"/>
  </r>
  <r>
    <x v="0"/>
    <s v="Severe Storm/Thunder Storm"/>
    <x v="1"/>
    <n v="3"/>
    <x v="24"/>
    <s v="1960-1964"/>
    <n v="1"/>
    <n v="0"/>
    <n v="0"/>
    <n v="0"/>
    <x v="0"/>
    <n v="1"/>
    <n v="8644"/>
    <n v="1"/>
    <n v="0"/>
    <n v="0"/>
    <x v="2"/>
  </r>
  <r>
    <x v="2"/>
    <s v="Lightning"/>
    <x v="0"/>
    <n v="3"/>
    <x v="9"/>
    <s v="1965-1969"/>
    <n v="1"/>
    <n v="0"/>
    <n v="97"/>
    <n v="97"/>
    <x v="0"/>
    <n v="0"/>
    <n v="0"/>
    <n v="1"/>
    <n v="0"/>
    <n v="0"/>
    <x v="2"/>
  </r>
  <r>
    <x v="0"/>
    <s v="Lightning"/>
    <x v="0"/>
    <n v="3"/>
    <x v="9"/>
    <s v="1965-1969"/>
    <n v="1"/>
    <n v="0"/>
    <n v="12"/>
    <n v="12"/>
    <x v="0"/>
    <n v="1"/>
    <n v="838"/>
    <n v="1"/>
    <n v="0"/>
    <n v="0"/>
    <x v="2"/>
  </r>
  <r>
    <x v="2"/>
    <s v="Severe Storm/Thunder Storm"/>
    <x v="1"/>
    <n v="3"/>
    <x v="9"/>
    <s v="1965-1969"/>
    <n v="1"/>
    <n v="0"/>
    <n v="21"/>
    <n v="21"/>
    <x v="0"/>
    <n v="1"/>
    <n v="71413"/>
    <n v="1"/>
    <n v="0"/>
    <n v="0"/>
    <x v="2"/>
  </r>
  <r>
    <x v="5"/>
    <s v="Hail/ Lightning/ Wind"/>
    <x v="0"/>
    <n v="3"/>
    <x v="9"/>
    <s v="1965-1969"/>
    <n v="1"/>
    <n v="0"/>
    <n v="0"/>
    <n v="0"/>
    <x v="0"/>
    <n v="1"/>
    <n v="1788"/>
    <n v="1"/>
    <n v="0"/>
    <n v="0"/>
    <x v="2"/>
  </r>
  <r>
    <x v="0"/>
    <s v="Hail/ Lightning/ Wind"/>
    <x v="0"/>
    <n v="3"/>
    <x v="9"/>
    <s v="1965-1969"/>
    <n v="1"/>
    <n v="0"/>
    <n v="0"/>
    <n v="0"/>
    <x v="0"/>
    <n v="1"/>
    <n v="1547"/>
    <n v="1"/>
    <n v="0"/>
    <n v="0"/>
    <x v="2"/>
  </r>
  <r>
    <x v="1"/>
    <s v="Hail/ Lightning/ Wind"/>
    <x v="0"/>
    <n v="3"/>
    <x v="9"/>
    <s v="1965-1969"/>
    <n v="1"/>
    <n v="0"/>
    <n v="0"/>
    <n v="0"/>
    <x v="0"/>
    <n v="1"/>
    <n v="1793"/>
    <n v="1"/>
    <n v="0"/>
    <n v="0"/>
    <x v="2"/>
  </r>
  <r>
    <x v="3"/>
    <s v="Hail/ Lightning/ Wind"/>
    <x v="0"/>
    <n v="3"/>
    <x v="9"/>
    <s v="1965-1969"/>
    <n v="1"/>
    <n v="0"/>
    <n v="0"/>
    <n v="0"/>
    <x v="0"/>
    <n v="1"/>
    <n v="1731"/>
    <n v="1"/>
    <n v="0"/>
    <n v="0"/>
    <x v="2"/>
  </r>
  <r>
    <x v="2"/>
    <s v="Hail/ Lightning/ Wind"/>
    <x v="0"/>
    <n v="3"/>
    <x v="9"/>
    <s v="1965-1969"/>
    <n v="1"/>
    <n v="0"/>
    <n v="0"/>
    <n v="0"/>
    <x v="0"/>
    <n v="1"/>
    <n v="1824"/>
    <n v="1"/>
    <n v="0"/>
    <n v="0"/>
    <x v="2"/>
  </r>
  <r>
    <x v="4"/>
    <s v="Hail/ Lightning/ Wind"/>
    <x v="0"/>
    <n v="3"/>
    <x v="9"/>
    <s v="1965-1969"/>
    <n v="1"/>
    <n v="0"/>
    <n v="0"/>
    <n v="0"/>
    <x v="0"/>
    <n v="1"/>
    <n v="1652"/>
    <n v="1"/>
    <n v="0"/>
    <n v="0"/>
    <x v="2"/>
  </r>
  <r>
    <x v="3"/>
    <s v="Tornado"/>
    <x v="4"/>
    <n v="3"/>
    <x v="9"/>
    <s v="1965-1969"/>
    <n v="1"/>
    <n v="0"/>
    <n v="0"/>
    <n v="0"/>
    <x v="0"/>
    <n v="1"/>
    <n v="7798"/>
    <n v="1"/>
    <n v="0"/>
    <n v="0"/>
    <x v="2"/>
  </r>
  <r>
    <x v="5"/>
    <s v="Hail/ Severe Storm/Thunder Storm/ Wind"/>
    <x v="1"/>
    <n v="3"/>
    <x v="9"/>
    <s v="1965-1969"/>
    <n v="31"/>
    <n v="0"/>
    <n v="0"/>
    <n v="0"/>
    <x v="0"/>
    <n v="1"/>
    <n v="1567"/>
    <n v="1"/>
    <n v="0"/>
    <n v="0"/>
    <x v="2"/>
  </r>
  <r>
    <x v="0"/>
    <s v="Hail/ Severe Storm/Thunder Storm/ Wind"/>
    <x v="1"/>
    <n v="3"/>
    <x v="9"/>
    <s v="1965-1969"/>
    <n v="31"/>
    <n v="0"/>
    <n v="0"/>
    <n v="0"/>
    <x v="0"/>
    <n v="1"/>
    <n v="1659"/>
    <n v="1"/>
    <n v="0"/>
    <n v="0"/>
    <x v="2"/>
  </r>
  <r>
    <x v="1"/>
    <s v="Hail/ Severe Storm/Thunder Storm/ Wind"/>
    <x v="1"/>
    <n v="3"/>
    <x v="9"/>
    <s v="1965-1969"/>
    <n v="31"/>
    <n v="0"/>
    <n v="0"/>
    <n v="0"/>
    <x v="0"/>
    <n v="1"/>
    <n v="1772"/>
    <n v="1"/>
    <n v="0"/>
    <n v="0"/>
    <x v="2"/>
  </r>
  <r>
    <x v="3"/>
    <s v="Hail/ Severe Storm/Thunder Storm/ Wind"/>
    <x v="1"/>
    <n v="3"/>
    <x v="9"/>
    <s v="1965-1969"/>
    <n v="31"/>
    <n v="0"/>
    <n v="0"/>
    <n v="0"/>
    <x v="0"/>
    <n v="1"/>
    <n v="1768"/>
    <n v="1"/>
    <n v="0"/>
    <n v="0"/>
    <x v="2"/>
  </r>
  <r>
    <x v="2"/>
    <s v="Hail/ Severe Storm/Thunder Storm/ Wind"/>
    <x v="1"/>
    <n v="3"/>
    <x v="9"/>
    <s v="1965-1969"/>
    <n v="31"/>
    <n v="0"/>
    <n v="0"/>
    <n v="0"/>
    <x v="0"/>
    <n v="1"/>
    <n v="1871"/>
    <n v="1"/>
    <n v="0"/>
    <n v="0"/>
    <x v="2"/>
  </r>
  <r>
    <x v="4"/>
    <s v="Hail/ Severe Storm/Thunder Storm/ Wind"/>
    <x v="1"/>
    <n v="3"/>
    <x v="9"/>
    <s v="1965-1969"/>
    <n v="31"/>
    <n v="0"/>
    <n v="0"/>
    <n v="0"/>
    <x v="0"/>
    <n v="1"/>
    <n v="1650"/>
    <n v="1"/>
    <n v="0"/>
    <n v="0"/>
    <x v="2"/>
  </r>
  <r>
    <x v="2"/>
    <s v="Lightning"/>
    <x v="0"/>
    <n v="2"/>
    <x v="25"/>
    <s v="1960-1964"/>
    <n v="1"/>
    <n v="0"/>
    <n v="0"/>
    <n v="0"/>
    <x v="0"/>
    <n v="1"/>
    <n v="81186"/>
    <n v="1"/>
    <n v="0"/>
    <n v="0"/>
    <x v="2"/>
  </r>
  <r>
    <x v="2"/>
    <s v="Severe Storm/Thunder Storm"/>
    <x v="1"/>
    <n v="3"/>
    <x v="24"/>
    <s v="1960-1964"/>
    <n v="1"/>
    <n v="0"/>
    <n v="0"/>
    <n v="0"/>
    <x v="0"/>
    <n v="1"/>
    <n v="74258"/>
    <n v="1"/>
    <n v="0"/>
    <n v="0"/>
    <x v="2"/>
  </r>
  <r>
    <x v="2"/>
    <s v="Wind"/>
    <x v="0"/>
    <n v="4"/>
    <x v="24"/>
    <s v="1960-1964"/>
    <n v="1"/>
    <n v="0"/>
    <n v="0"/>
    <n v="0"/>
    <x v="0"/>
    <n v="1"/>
    <n v="401"/>
    <n v="1"/>
    <n v="0"/>
    <n v="0"/>
    <x v="2"/>
  </r>
  <r>
    <x v="0"/>
    <s v="Hail"/>
    <x v="0"/>
    <n v="4"/>
    <x v="24"/>
    <s v="1960-1964"/>
    <n v="1"/>
    <n v="0"/>
    <n v="0"/>
    <n v="0"/>
    <x v="0"/>
    <n v="1"/>
    <n v="842"/>
    <n v="1"/>
    <n v="0"/>
    <n v="0"/>
    <x v="2"/>
  </r>
  <r>
    <x v="2"/>
    <s v="Lightning/ Wind"/>
    <x v="0"/>
    <n v="3"/>
    <x v="9"/>
    <s v="1965-1969"/>
    <n v="1"/>
    <n v="0"/>
    <n v="0"/>
    <n v="0"/>
    <x v="0"/>
    <n v="1"/>
    <n v="40582"/>
    <n v="1"/>
    <n v="0"/>
    <n v="0"/>
    <x v="2"/>
  </r>
  <r>
    <x v="0"/>
    <s v="Lightning"/>
    <x v="0"/>
    <n v="3"/>
    <x v="9"/>
    <s v="1965-1969"/>
    <n v="1"/>
    <n v="0"/>
    <n v="0"/>
    <n v="0"/>
    <x v="0"/>
    <n v="1"/>
    <n v="83833"/>
    <n v="1"/>
    <n v="0"/>
    <n v="0"/>
    <x v="2"/>
  </r>
  <r>
    <x v="2"/>
    <s v="Lightning/ Severe Storm/Thunder Storm"/>
    <x v="1"/>
    <n v="3"/>
    <x v="9"/>
    <s v="1965-1969"/>
    <n v="1"/>
    <n v="0"/>
    <n v="0"/>
    <n v="0"/>
    <x v="0"/>
    <n v="1"/>
    <n v="42583"/>
    <n v="1"/>
    <n v="0"/>
    <n v="0"/>
    <x v="2"/>
  </r>
  <r>
    <x v="4"/>
    <s v="Lightning"/>
    <x v="0"/>
    <n v="3"/>
    <x v="9"/>
    <s v="1965-1969"/>
    <n v="1"/>
    <n v="0"/>
    <n v="2"/>
    <n v="2"/>
    <x v="0"/>
    <n v="1"/>
    <n v="18415"/>
    <n v="1"/>
    <n v="0"/>
    <n v="0"/>
    <x v="2"/>
  </r>
  <r>
    <x v="5"/>
    <s v="Lightning"/>
    <x v="0"/>
    <n v="3"/>
    <x v="9"/>
    <s v="1965-1969"/>
    <n v="1"/>
    <n v="0"/>
    <n v="0"/>
    <n v="0"/>
    <x v="0"/>
    <n v="1"/>
    <n v="1832"/>
    <n v="1"/>
    <n v="0"/>
    <n v="0"/>
    <x v="2"/>
  </r>
  <r>
    <x v="0"/>
    <s v="Lightning"/>
    <x v="0"/>
    <n v="3"/>
    <x v="9"/>
    <s v="1965-1969"/>
    <n v="1"/>
    <n v="0"/>
    <n v="0"/>
    <n v="0"/>
    <x v="0"/>
    <n v="1"/>
    <n v="1846"/>
    <n v="1"/>
    <n v="0"/>
    <n v="0"/>
    <x v="2"/>
  </r>
  <r>
    <x v="1"/>
    <s v="Lightning"/>
    <x v="0"/>
    <n v="3"/>
    <x v="9"/>
    <s v="1965-1969"/>
    <n v="1"/>
    <n v="0"/>
    <n v="0"/>
    <n v="0"/>
    <x v="0"/>
    <n v="1"/>
    <n v="1571"/>
    <n v="1"/>
    <n v="0"/>
    <n v="0"/>
    <x v="2"/>
  </r>
  <r>
    <x v="3"/>
    <s v="Lightning"/>
    <x v="0"/>
    <n v="3"/>
    <x v="9"/>
    <s v="1965-1969"/>
    <n v="1"/>
    <n v="0"/>
    <n v="0"/>
    <n v="0"/>
    <x v="0"/>
    <n v="1"/>
    <n v="1674"/>
    <n v="1"/>
    <n v="0"/>
    <n v="0"/>
    <x v="2"/>
  </r>
  <r>
    <x v="2"/>
    <s v="Lightning"/>
    <x v="0"/>
    <n v="3"/>
    <x v="9"/>
    <s v="1965-1969"/>
    <n v="1"/>
    <n v="0"/>
    <n v="0"/>
    <n v="0"/>
    <x v="0"/>
    <n v="1"/>
    <n v="1836"/>
    <n v="1"/>
    <n v="0"/>
    <n v="0"/>
    <x v="2"/>
  </r>
  <r>
    <x v="4"/>
    <s v="Lightning"/>
    <x v="0"/>
    <n v="3"/>
    <x v="9"/>
    <s v="1965-1969"/>
    <n v="1"/>
    <n v="0"/>
    <n v="0"/>
    <n v="0"/>
    <x v="0"/>
    <n v="1"/>
    <n v="1637"/>
    <n v="1"/>
    <n v="0"/>
    <n v="0"/>
    <x v="2"/>
  </r>
  <r>
    <x v="0"/>
    <s v="Winter Weather"/>
    <x v="0"/>
    <n v="1"/>
    <x v="26"/>
    <s v="1960-1964"/>
    <n v="1"/>
    <n v="0"/>
    <n v="0"/>
    <n v="0"/>
    <x v="0"/>
    <n v="1"/>
    <n v="4019"/>
    <n v="1"/>
    <n v="0"/>
    <n v="0"/>
    <x v="2"/>
  </r>
  <r>
    <x v="1"/>
    <s v="Lightning/ Wind"/>
    <x v="0"/>
    <n v="3"/>
    <x v="25"/>
    <s v="1960-1964"/>
    <n v="1"/>
    <n v="0"/>
    <n v="0"/>
    <n v="0"/>
    <x v="0"/>
    <n v="1"/>
    <n v="4000"/>
    <n v="1"/>
    <n v="0"/>
    <n v="0"/>
    <x v="2"/>
  </r>
  <r>
    <x v="3"/>
    <s v="Lightning/ Wind"/>
    <x v="0"/>
    <n v="3"/>
    <x v="25"/>
    <s v="1960-1964"/>
    <n v="1"/>
    <n v="0"/>
    <n v="0"/>
    <n v="0"/>
    <x v="0"/>
    <n v="1"/>
    <n v="4059"/>
    <n v="1"/>
    <n v="0"/>
    <n v="0"/>
    <x v="2"/>
  </r>
  <r>
    <x v="2"/>
    <s v="Lightning/ Wind"/>
    <x v="0"/>
    <n v="3"/>
    <x v="25"/>
    <s v="1960-1964"/>
    <n v="1"/>
    <n v="0"/>
    <n v="0"/>
    <n v="0"/>
    <x v="0"/>
    <n v="1"/>
    <n v="3454"/>
    <n v="1"/>
    <n v="0"/>
    <n v="0"/>
    <x v="2"/>
  </r>
  <r>
    <x v="4"/>
    <s v="Lightning/ Wind"/>
    <x v="0"/>
    <n v="3"/>
    <x v="25"/>
    <s v="1960-1964"/>
    <n v="1"/>
    <n v="0"/>
    <n v="0"/>
    <n v="0"/>
    <x v="0"/>
    <n v="1"/>
    <n v="3608"/>
    <n v="1"/>
    <n v="0"/>
    <n v="0"/>
    <x v="2"/>
  </r>
  <r>
    <x v="2"/>
    <s v="Severe Storm/Thunder Storm"/>
    <x v="1"/>
    <n v="3"/>
    <x v="9"/>
    <s v="1965-1969"/>
    <n v="1"/>
    <n v="0"/>
    <n v="0"/>
    <n v="0"/>
    <x v="0"/>
    <n v="1"/>
    <n v="3724"/>
    <n v="1"/>
    <n v="0"/>
    <n v="0"/>
    <x v="2"/>
  </r>
  <r>
    <x v="5"/>
    <s v="Wind"/>
    <x v="0"/>
    <n v="4"/>
    <x v="25"/>
    <s v="1960-1964"/>
    <n v="1"/>
    <n v="0"/>
    <n v="0"/>
    <n v="0"/>
    <x v="0"/>
    <n v="1"/>
    <n v="1882"/>
    <n v="1"/>
    <n v="0"/>
    <n v="0"/>
    <x v="2"/>
  </r>
  <r>
    <x v="0"/>
    <s v="Wind"/>
    <x v="0"/>
    <n v="4"/>
    <x v="25"/>
    <s v="1960-1964"/>
    <n v="1"/>
    <n v="0"/>
    <n v="0"/>
    <n v="0"/>
    <x v="0"/>
    <n v="1"/>
    <n v="1665"/>
    <n v="1"/>
    <n v="0"/>
    <n v="0"/>
    <x v="2"/>
  </r>
  <r>
    <x v="1"/>
    <s v="Wind"/>
    <x v="0"/>
    <n v="4"/>
    <x v="25"/>
    <s v="1960-1964"/>
    <n v="1"/>
    <n v="0"/>
    <n v="0"/>
    <n v="0"/>
    <x v="0"/>
    <n v="1"/>
    <n v="1692"/>
    <n v="1"/>
    <n v="0"/>
    <n v="0"/>
    <x v="2"/>
  </r>
  <r>
    <x v="3"/>
    <s v="Wind"/>
    <x v="0"/>
    <n v="4"/>
    <x v="25"/>
    <s v="1960-1964"/>
    <n v="1"/>
    <n v="0"/>
    <n v="0"/>
    <n v="0"/>
    <x v="0"/>
    <n v="1"/>
    <n v="1730"/>
    <n v="1"/>
    <n v="0"/>
    <n v="0"/>
    <x v="2"/>
  </r>
  <r>
    <x v="2"/>
    <s v="Wind"/>
    <x v="0"/>
    <n v="4"/>
    <x v="25"/>
    <s v="1960-1964"/>
    <n v="1"/>
    <n v="0"/>
    <n v="0"/>
    <n v="0"/>
    <x v="0"/>
    <n v="1"/>
    <n v="1704"/>
    <n v="1"/>
    <n v="0"/>
    <n v="0"/>
    <x v="2"/>
  </r>
  <r>
    <x v="4"/>
    <s v="Wind"/>
    <x v="0"/>
    <n v="4"/>
    <x v="25"/>
    <s v="1960-1964"/>
    <n v="1"/>
    <n v="0"/>
    <n v="0"/>
    <n v="0"/>
    <x v="0"/>
    <n v="1"/>
    <n v="1598"/>
    <n v="1"/>
    <n v="0"/>
    <n v="0"/>
    <x v="2"/>
  </r>
  <r>
    <x v="3"/>
    <s v="Wind"/>
    <x v="0"/>
    <n v="4"/>
    <x v="9"/>
    <s v="1965-1969"/>
    <n v="1"/>
    <n v="0"/>
    <n v="0"/>
    <n v="0"/>
    <x v="0"/>
    <n v="1"/>
    <n v="8058"/>
    <n v="1"/>
    <n v="0"/>
    <n v="0"/>
    <x v="2"/>
  </r>
  <r>
    <x v="0"/>
    <s v="Severe Storm/Thunder Storm"/>
    <x v="1"/>
    <n v="4"/>
    <x v="25"/>
    <s v="1960-1964"/>
    <n v="4"/>
    <n v="0"/>
    <n v="0"/>
    <n v="0"/>
    <x v="0"/>
    <n v="1"/>
    <n v="13764"/>
    <n v="1"/>
    <n v="0"/>
    <n v="0"/>
    <x v="2"/>
  </r>
  <r>
    <x v="5"/>
    <s v="Hail"/>
    <x v="0"/>
    <n v="4"/>
    <x v="9"/>
    <s v="1965-1969"/>
    <n v="1"/>
    <n v="0"/>
    <n v="0"/>
    <n v="0"/>
    <x v="0"/>
    <n v="1"/>
    <n v="842"/>
    <n v="1"/>
    <n v="0"/>
    <n v="0"/>
    <x v="2"/>
  </r>
  <r>
    <x v="0"/>
    <s v="Hail"/>
    <x v="0"/>
    <n v="4"/>
    <x v="9"/>
    <s v="1965-1969"/>
    <n v="1"/>
    <n v="0"/>
    <n v="0"/>
    <n v="0"/>
    <x v="0"/>
    <n v="1"/>
    <n v="725"/>
    <n v="1"/>
    <n v="0"/>
    <n v="0"/>
    <x v="2"/>
  </r>
  <r>
    <x v="5"/>
    <s v="Severe Storm/Thunder Storm/ Wind"/>
    <x v="1"/>
    <n v="1"/>
    <x v="28"/>
    <s v="1965-1969"/>
    <n v="1"/>
    <n v="0"/>
    <n v="0"/>
    <n v="0"/>
    <x v="0"/>
    <n v="1"/>
    <n v="1864"/>
    <n v="1"/>
    <n v="0"/>
    <n v="0"/>
    <x v="2"/>
  </r>
  <r>
    <x v="0"/>
    <s v="Severe Storm/Thunder Storm/ Wind"/>
    <x v="1"/>
    <n v="1"/>
    <x v="28"/>
    <s v="1965-1969"/>
    <n v="1"/>
    <n v="0"/>
    <n v="0"/>
    <n v="0"/>
    <x v="0"/>
    <n v="1"/>
    <n v="1748"/>
    <n v="1"/>
    <n v="0"/>
    <n v="0"/>
    <x v="2"/>
  </r>
  <r>
    <x v="1"/>
    <s v="Severe Storm/Thunder Storm/ Wind"/>
    <x v="1"/>
    <n v="1"/>
    <x v="28"/>
    <s v="1965-1969"/>
    <n v="1"/>
    <n v="0"/>
    <n v="0"/>
    <n v="0"/>
    <x v="0"/>
    <n v="1"/>
    <n v="1602"/>
    <n v="1"/>
    <n v="0"/>
    <n v="0"/>
    <x v="2"/>
  </r>
  <r>
    <x v="3"/>
    <s v="Severe Storm/Thunder Storm/ Wind"/>
    <x v="1"/>
    <n v="1"/>
    <x v="28"/>
    <s v="1965-1969"/>
    <n v="1"/>
    <n v="0"/>
    <n v="0"/>
    <n v="0"/>
    <x v="0"/>
    <n v="1"/>
    <n v="1877"/>
    <n v="1"/>
    <n v="0"/>
    <n v="0"/>
    <x v="2"/>
  </r>
  <r>
    <x v="2"/>
    <s v="Severe Storm/Thunder Storm/ Wind"/>
    <x v="1"/>
    <n v="1"/>
    <x v="28"/>
    <s v="1965-1969"/>
    <n v="1"/>
    <n v="0"/>
    <n v="0"/>
    <n v="0"/>
    <x v="0"/>
    <n v="1"/>
    <n v="1780"/>
    <n v="1"/>
    <n v="0"/>
    <n v="0"/>
    <x v="2"/>
  </r>
  <r>
    <x v="4"/>
    <s v="Severe Storm/Thunder Storm/ Wind"/>
    <x v="1"/>
    <n v="1"/>
    <x v="28"/>
    <s v="1965-1969"/>
    <n v="1"/>
    <n v="0"/>
    <n v="0"/>
    <n v="0"/>
    <x v="0"/>
    <n v="1"/>
    <n v="1570"/>
    <n v="1"/>
    <n v="0"/>
    <n v="0"/>
    <x v="2"/>
  </r>
  <r>
    <x v="5"/>
    <s v="Winter Weather"/>
    <x v="0"/>
    <n v="1"/>
    <x v="28"/>
    <s v="1965-1969"/>
    <n v="1"/>
    <n v="0"/>
    <n v="0"/>
    <n v="0"/>
    <x v="0"/>
    <n v="1"/>
    <n v="37804"/>
    <n v="1"/>
    <n v="0"/>
    <n v="0"/>
    <x v="2"/>
  </r>
  <r>
    <x v="3"/>
    <s v="Winter Weather"/>
    <x v="0"/>
    <n v="1"/>
    <x v="28"/>
    <s v="1965-1969"/>
    <n v="1"/>
    <n v="0"/>
    <n v="0"/>
    <n v="0"/>
    <x v="0"/>
    <n v="1"/>
    <n v="36505"/>
    <n v="1"/>
    <n v="0"/>
    <n v="0"/>
    <x v="2"/>
  </r>
  <r>
    <x v="2"/>
    <s v="Winter Weather"/>
    <x v="0"/>
    <n v="1"/>
    <x v="28"/>
    <s v="1965-1969"/>
    <n v="1"/>
    <n v="0"/>
    <n v="0"/>
    <n v="0"/>
    <x v="0"/>
    <n v="1"/>
    <n v="35168"/>
    <n v="1"/>
    <n v="0"/>
    <n v="0"/>
    <x v="2"/>
  </r>
  <r>
    <x v="4"/>
    <s v="Winter Weather"/>
    <x v="0"/>
    <n v="1"/>
    <x v="28"/>
    <s v="1965-1969"/>
    <n v="1"/>
    <n v="0"/>
    <n v="0"/>
    <n v="0"/>
    <x v="0"/>
    <n v="1"/>
    <n v="33142"/>
    <n v="1"/>
    <n v="0"/>
    <n v="0"/>
    <x v="2"/>
  </r>
  <r>
    <x v="2"/>
    <s v="Hail/ Lightning/ Severe Storm/Thunder Storm/ Wind"/>
    <x v="1"/>
    <n v="2"/>
    <x v="28"/>
    <s v="1965-1969"/>
    <n v="1"/>
    <n v="0"/>
    <n v="0"/>
    <n v="0"/>
    <x v="0"/>
    <n v="1"/>
    <n v="7295"/>
    <n v="1"/>
    <n v="0"/>
    <n v="0"/>
    <x v="2"/>
  </r>
  <r>
    <x v="3"/>
    <s v="Hail"/>
    <x v="0"/>
    <n v="2"/>
    <x v="27"/>
    <s v="1960-1964"/>
    <n v="1"/>
    <n v="0"/>
    <n v="0"/>
    <n v="0"/>
    <x v="0"/>
    <n v="1"/>
    <n v="7761"/>
    <n v="1"/>
    <n v="0"/>
    <n v="0"/>
    <x v="2"/>
  </r>
  <r>
    <x v="3"/>
    <s v="Hail"/>
    <x v="0"/>
    <n v="2"/>
    <x v="27"/>
    <s v="1960-1964"/>
    <n v="1"/>
    <n v="0"/>
    <n v="0"/>
    <n v="0"/>
    <x v="0"/>
    <n v="1"/>
    <n v="73133"/>
    <n v="1"/>
    <n v="0"/>
    <n v="0"/>
    <x v="2"/>
  </r>
  <r>
    <x v="3"/>
    <s v="Severe Storm/Thunder Storm/ Wind"/>
    <x v="1"/>
    <n v="2"/>
    <x v="28"/>
    <s v="1965-1969"/>
    <n v="1"/>
    <n v="0"/>
    <n v="0"/>
    <n v="0"/>
    <x v="0"/>
    <n v="1"/>
    <n v="81154"/>
    <n v="1"/>
    <n v="0"/>
    <n v="0"/>
    <x v="2"/>
  </r>
  <r>
    <x v="4"/>
    <s v="Severe Storm/Thunder Storm"/>
    <x v="1"/>
    <n v="3"/>
    <x v="27"/>
    <s v="1960-1964"/>
    <n v="1"/>
    <n v="0"/>
    <n v="0"/>
    <n v="0"/>
    <x v="0"/>
    <n v="1"/>
    <n v="2449"/>
    <n v="1"/>
    <n v="0"/>
    <n v="0"/>
    <x v="2"/>
  </r>
  <r>
    <x v="0"/>
    <s v="Severe Storm/Thunder Storm"/>
    <x v="1"/>
    <n v="3"/>
    <x v="27"/>
    <s v="1960-1964"/>
    <n v="1"/>
    <n v="0"/>
    <n v="0"/>
    <n v="0"/>
    <x v="0"/>
    <n v="1"/>
    <n v="12962"/>
    <n v="1"/>
    <n v="0"/>
    <n v="0"/>
    <x v="2"/>
  </r>
  <r>
    <x v="3"/>
    <s v="Tornado"/>
    <x v="4"/>
    <n v="3"/>
    <x v="27"/>
    <s v="1960-1964"/>
    <n v="1"/>
    <n v="0"/>
    <n v="0"/>
    <n v="0"/>
    <x v="0"/>
    <n v="1"/>
    <n v="71682"/>
    <n v="1"/>
    <n v="0"/>
    <n v="0"/>
    <x v="2"/>
  </r>
  <r>
    <x v="3"/>
    <s v="Tornado"/>
    <x v="4"/>
    <n v="3"/>
    <x v="27"/>
    <s v="1960-1964"/>
    <n v="1"/>
    <n v="0"/>
    <n v="12"/>
    <n v="12"/>
    <x v="0"/>
    <n v="1"/>
    <n v="8464"/>
    <n v="1"/>
    <n v="0"/>
    <n v="0"/>
    <x v="2"/>
  </r>
  <r>
    <x v="4"/>
    <s v="Tornado"/>
    <x v="4"/>
    <n v="3"/>
    <x v="27"/>
    <s v="1960-1964"/>
    <n v="1"/>
    <n v="0"/>
    <n v="0"/>
    <n v="0"/>
    <x v="0"/>
    <n v="1"/>
    <n v="72285"/>
    <n v="1"/>
    <n v="0"/>
    <n v="0"/>
    <x v="2"/>
  </r>
  <r>
    <x v="3"/>
    <s v="Tornado"/>
    <x v="4"/>
    <n v="3"/>
    <x v="26"/>
    <s v="1960-1964"/>
    <n v="1"/>
    <n v="0"/>
    <n v="0"/>
    <n v="0"/>
    <x v="0"/>
    <n v="1"/>
    <n v="7181"/>
    <n v="1"/>
    <n v="0"/>
    <n v="0"/>
    <x v="2"/>
  </r>
  <r>
    <x v="1"/>
    <s v="Tornado"/>
    <x v="4"/>
    <n v="3"/>
    <x v="26"/>
    <s v="1960-1964"/>
    <n v="1"/>
    <n v="0"/>
    <n v="0"/>
    <n v="0"/>
    <x v="0"/>
    <n v="1"/>
    <n v="79537"/>
    <n v="1"/>
    <n v="0"/>
    <n v="0"/>
    <x v="2"/>
  </r>
  <r>
    <x v="5"/>
    <s v="Wind"/>
    <x v="0"/>
    <n v="1"/>
    <x v="8"/>
    <s v="1960-1964"/>
    <n v="1"/>
    <n v="0"/>
    <n v="0"/>
    <n v="0"/>
    <x v="0"/>
    <n v="1"/>
    <n v="1715"/>
    <n v="1"/>
    <n v="0"/>
    <n v="0"/>
    <x v="2"/>
  </r>
  <r>
    <x v="0"/>
    <s v="Wind"/>
    <x v="0"/>
    <n v="1"/>
    <x v="8"/>
    <s v="1960-1964"/>
    <n v="1"/>
    <n v="0"/>
    <n v="3"/>
    <n v="3"/>
    <x v="0"/>
    <n v="1"/>
    <n v="1627"/>
    <n v="1"/>
    <n v="0"/>
    <n v="0"/>
    <x v="2"/>
  </r>
  <r>
    <x v="1"/>
    <s v="Wind"/>
    <x v="0"/>
    <n v="1"/>
    <x v="8"/>
    <s v="1960-1964"/>
    <n v="1"/>
    <n v="0"/>
    <n v="1"/>
    <n v="1"/>
    <x v="0"/>
    <n v="1"/>
    <n v="1846"/>
    <n v="1"/>
    <n v="0"/>
    <n v="0"/>
    <x v="2"/>
  </r>
  <r>
    <x v="3"/>
    <s v="Wind"/>
    <x v="0"/>
    <n v="1"/>
    <x v="8"/>
    <s v="1960-1964"/>
    <n v="1"/>
    <n v="0"/>
    <n v="2"/>
    <n v="2"/>
    <x v="0"/>
    <n v="1"/>
    <n v="1833"/>
    <n v="1"/>
    <n v="0"/>
    <n v="0"/>
    <x v="2"/>
  </r>
  <r>
    <x v="2"/>
    <s v="Wind"/>
    <x v="0"/>
    <n v="1"/>
    <x v="8"/>
    <s v="1960-1964"/>
    <n v="1"/>
    <n v="0"/>
    <n v="0"/>
    <n v="0"/>
    <x v="0"/>
    <n v="1"/>
    <n v="1766"/>
    <n v="1"/>
    <n v="0"/>
    <n v="0"/>
    <x v="2"/>
  </r>
  <r>
    <x v="4"/>
    <s v="Wind"/>
    <x v="0"/>
    <n v="1"/>
    <x v="8"/>
    <s v="1960-1964"/>
    <n v="1"/>
    <n v="0"/>
    <n v="0"/>
    <n v="0"/>
    <x v="0"/>
    <n v="1"/>
    <n v="1822"/>
    <n v="1"/>
    <n v="0"/>
    <n v="0"/>
    <x v="2"/>
  </r>
  <r>
    <x v="5"/>
    <s v="Winter Weather"/>
    <x v="0"/>
    <n v="1"/>
    <x v="8"/>
    <s v="1960-1964"/>
    <n v="2"/>
    <n v="0"/>
    <n v="10"/>
    <n v="10"/>
    <x v="0"/>
    <n v="1"/>
    <n v="3930"/>
    <n v="1"/>
    <n v="0"/>
    <n v="0"/>
    <x v="2"/>
  </r>
  <r>
    <x v="0"/>
    <s v="Winter Weather"/>
    <x v="0"/>
    <n v="1"/>
    <x v="8"/>
    <s v="1960-1964"/>
    <n v="2"/>
    <n v="0"/>
    <n v="10"/>
    <n v="10"/>
    <x v="0"/>
    <n v="1"/>
    <n v="3656"/>
    <n v="1"/>
    <n v="0"/>
    <n v="0"/>
    <x v="2"/>
  </r>
  <r>
    <x v="2"/>
    <s v="Hail/ Wind"/>
    <x v="0"/>
    <n v="1"/>
    <x v="10"/>
    <s v="1965-1969"/>
    <n v="1"/>
    <n v="0"/>
    <n v="0"/>
    <n v="0"/>
    <x v="0"/>
    <n v="1"/>
    <n v="77278"/>
    <n v="1"/>
    <n v="0"/>
    <n v="0"/>
    <x v="2"/>
  </r>
  <r>
    <x v="0"/>
    <s v="Winter Weather"/>
    <x v="0"/>
    <n v="1"/>
    <x v="10"/>
    <s v="1965-1969"/>
    <n v="3"/>
    <n v="0"/>
    <n v="0"/>
    <n v="0"/>
    <x v="0"/>
    <n v="0"/>
    <n v="0"/>
    <n v="1"/>
    <n v="0"/>
    <n v="0"/>
    <x v="2"/>
  </r>
  <r>
    <x v="1"/>
    <s v="Hail/ Severe Storm/Thunder Storm"/>
    <x v="1"/>
    <n v="3"/>
    <x v="28"/>
    <s v="1965-1969"/>
    <n v="1"/>
    <n v="0"/>
    <n v="0"/>
    <n v="0"/>
    <x v="0"/>
    <n v="0"/>
    <n v="0"/>
    <n v="1"/>
    <n v="0"/>
    <n v="0"/>
    <x v="2"/>
  </r>
  <r>
    <x v="2"/>
    <s v="Lightning/ Wind"/>
    <x v="0"/>
    <n v="3"/>
    <x v="28"/>
    <s v="1965-1969"/>
    <n v="1"/>
    <n v="0"/>
    <n v="0"/>
    <n v="0"/>
    <x v="0"/>
    <n v="1"/>
    <n v="36458"/>
    <n v="1"/>
    <n v="0"/>
    <n v="0"/>
    <x v="2"/>
  </r>
  <r>
    <x v="2"/>
    <s v="Hail/ Lightning/ Severe Storm/Thunder Storm/ Wind"/>
    <x v="1"/>
    <n v="3"/>
    <x v="28"/>
    <s v="1965-1969"/>
    <n v="1"/>
    <n v="0"/>
    <n v="12"/>
    <n v="12"/>
    <x v="0"/>
    <n v="1"/>
    <n v="84792"/>
    <n v="1"/>
    <n v="0"/>
    <n v="0"/>
    <x v="2"/>
  </r>
  <r>
    <x v="0"/>
    <s v="Lightning/ Severe Storm/Thunder Storm"/>
    <x v="1"/>
    <n v="3"/>
    <x v="28"/>
    <s v="1965-1969"/>
    <n v="1"/>
    <n v="0"/>
    <n v="0"/>
    <n v="0"/>
    <x v="0"/>
    <n v="1"/>
    <n v="7958"/>
    <n v="1"/>
    <n v="0"/>
    <n v="0"/>
    <x v="2"/>
  </r>
  <r>
    <x v="0"/>
    <s v="Hail/ Lightning/ Severe Storm/Thunder Storm"/>
    <x v="1"/>
    <n v="3"/>
    <x v="28"/>
    <s v="1965-1969"/>
    <n v="1"/>
    <n v="0"/>
    <n v="0"/>
    <n v="0"/>
    <x v="0"/>
    <n v="1"/>
    <n v="801"/>
    <n v="1"/>
    <n v="0"/>
    <n v="0"/>
    <x v="2"/>
  </r>
  <r>
    <x v="5"/>
    <s v="Winter Weather"/>
    <x v="0"/>
    <n v="1"/>
    <x v="8"/>
    <s v="1960-1964"/>
    <n v="2"/>
    <n v="0"/>
    <n v="0"/>
    <n v="0"/>
    <x v="0"/>
    <n v="0"/>
    <n v="0"/>
    <n v="1"/>
    <n v="0"/>
    <n v="0"/>
    <x v="2"/>
  </r>
  <r>
    <x v="0"/>
    <s v="Winter Weather"/>
    <x v="0"/>
    <n v="1"/>
    <x v="8"/>
    <s v="1960-1964"/>
    <n v="2"/>
    <n v="0"/>
    <n v="0"/>
    <n v="0"/>
    <x v="0"/>
    <n v="0"/>
    <n v="0"/>
    <n v="1"/>
    <n v="0"/>
    <n v="0"/>
    <x v="2"/>
  </r>
  <r>
    <x v="1"/>
    <s v="Winter Weather"/>
    <x v="0"/>
    <n v="1"/>
    <x v="8"/>
    <s v="1960-1964"/>
    <n v="2"/>
    <n v="0"/>
    <n v="0"/>
    <n v="0"/>
    <x v="0"/>
    <n v="0"/>
    <n v="0"/>
    <n v="1"/>
    <n v="0"/>
    <n v="0"/>
    <x v="2"/>
  </r>
  <r>
    <x v="3"/>
    <s v="Winter Weather"/>
    <x v="0"/>
    <n v="1"/>
    <x v="8"/>
    <s v="1960-1964"/>
    <n v="2"/>
    <n v="0"/>
    <n v="0"/>
    <n v="0"/>
    <x v="0"/>
    <n v="0"/>
    <n v="0"/>
    <n v="1"/>
    <n v="0"/>
    <n v="0"/>
    <x v="2"/>
  </r>
  <r>
    <x v="2"/>
    <s v="Winter Weather"/>
    <x v="0"/>
    <n v="1"/>
    <x v="8"/>
    <s v="1960-1964"/>
    <n v="2"/>
    <n v="0"/>
    <n v="0"/>
    <n v="0"/>
    <x v="0"/>
    <n v="0"/>
    <n v="0"/>
    <n v="1"/>
    <n v="0"/>
    <n v="0"/>
    <x v="2"/>
  </r>
  <r>
    <x v="4"/>
    <s v="Winter Weather"/>
    <x v="0"/>
    <n v="1"/>
    <x v="8"/>
    <s v="1960-1964"/>
    <n v="2"/>
    <n v="0"/>
    <n v="0"/>
    <n v="0"/>
    <x v="0"/>
    <n v="0"/>
    <n v="0"/>
    <n v="1"/>
    <n v="0"/>
    <n v="0"/>
    <x v="2"/>
  </r>
  <r>
    <x v="5"/>
    <s v="Flooding"/>
    <x v="1"/>
    <n v="1"/>
    <x v="8"/>
    <s v="1960-1964"/>
    <n v="31"/>
    <n v="0"/>
    <n v="0"/>
    <n v="0"/>
    <x v="0"/>
    <n v="1"/>
    <n v="1840"/>
    <n v="1"/>
    <n v="0"/>
    <n v="0"/>
    <x v="2"/>
  </r>
  <r>
    <x v="0"/>
    <s v="Flooding"/>
    <x v="1"/>
    <n v="1"/>
    <x v="8"/>
    <s v="1960-1964"/>
    <n v="31"/>
    <n v="0"/>
    <n v="0"/>
    <n v="0"/>
    <x v="0"/>
    <n v="1"/>
    <n v="1552"/>
    <n v="1"/>
    <n v="0"/>
    <n v="0"/>
    <x v="2"/>
  </r>
  <r>
    <x v="1"/>
    <s v="Flooding"/>
    <x v="1"/>
    <n v="1"/>
    <x v="8"/>
    <s v="1960-1964"/>
    <n v="31"/>
    <n v="0"/>
    <n v="0"/>
    <n v="0"/>
    <x v="0"/>
    <n v="1"/>
    <n v="1701"/>
    <n v="1"/>
    <n v="0"/>
    <n v="0"/>
    <x v="2"/>
  </r>
  <r>
    <x v="3"/>
    <s v="Flooding"/>
    <x v="1"/>
    <n v="1"/>
    <x v="8"/>
    <s v="1960-1964"/>
    <n v="31"/>
    <n v="0"/>
    <n v="0"/>
    <n v="0"/>
    <x v="0"/>
    <n v="1"/>
    <n v="1596"/>
    <n v="1"/>
    <n v="0"/>
    <n v="0"/>
    <x v="2"/>
  </r>
  <r>
    <x v="2"/>
    <s v="Flooding"/>
    <x v="1"/>
    <n v="1"/>
    <x v="8"/>
    <s v="1960-1964"/>
    <n v="31"/>
    <n v="0"/>
    <n v="0"/>
    <n v="0"/>
    <x v="0"/>
    <n v="1"/>
    <n v="1861"/>
    <n v="1"/>
    <n v="0"/>
    <n v="0"/>
    <x v="2"/>
  </r>
  <r>
    <x v="4"/>
    <s v="Flooding"/>
    <x v="1"/>
    <n v="1"/>
    <x v="8"/>
    <s v="1960-1964"/>
    <n v="31"/>
    <n v="0"/>
    <n v="0"/>
    <n v="0"/>
    <x v="0"/>
    <n v="1"/>
    <n v="1794"/>
    <n v="1"/>
    <n v="0"/>
    <n v="0"/>
    <x v="2"/>
  </r>
  <r>
    <x v="0"/>
    <s v="Hail"/>
    <x v="0"/>
    <n v="2"/>
    <x v="8"/>
    <s v="1960-1964"/>
    <n v="1"/>
    <n v="0"/>
    <n v="0"/>
    <n v="0"/>
    <x v="0"/>
    <n v="1"/>
    <n v="7530"/>
    <n v="1"/>
    <n v="0"/>
    <n v="0"/>
    <x v="2"/>
  </r>
  <r>
    <x v="0"/>
    <s v="Tornado"/>
    <x v="4"/>
    <n v="2"/>
    <x v="10"/>
    <s v="1965-1969"/>
    <n v="1"/>
    <n v="0"/>
    <n v="0"/>
    <n v="0"/>
    <x v="0"/>
    <n v="1"/>
    <n v="86314"/>
    <n v="1"/>
    <n v="0"/>
    <n v="0"/>
    <x v="2"/>
  </r>
  <r>
    <x v="4"/>
    <s v="Tornado/ Wind"/>
    <x v="4"/>
    <n v="2"/>
    <x v="10"/>
    <s v="1965-1969"/>
    <n v="1"/>
    <n v="0"/>
    <n v="0"/>
    <n v="0"/>
    <x v="0"/>
    <n v="1"/>
    <n v="73902"/>
    <n v="1"/>
    <n v="0"/>
    <n v="0"/>
    <x v="2"/>
  </r>
  <r>
    <x v="2"/>
    <s v="Hail/ Tornado/ Wind"/>
    <x v="4"/>
    <n v="2"/>
    <x v="10"/>
    <s v="1965-1969"/>
    <n v="1"/>
    <n v="0"/>
    <n v="38"/>
    <n v="38"/>
    <x v="0"/>
    <n v="1"/>
    <n v="8380"/>
    <n v="1"/>
    <n v="0"/>
    <n v="0"/>
    <x v="2"/>
  </r>
  <r>
    <x v="1"/>
    <s v="Hurricane/Tropical Storm"/>
    <x v="3"/>
    <n v="2"/>
    <x v="10"/>
    <s v="1965-1969"/>
    <n v="1"/>
    <n v="0"/>
    <n v="0"/>
    <n v="0"/>
    <x v="0"/>
    <n v="1"/>
    <n v="81059"/>
    <n v="1"/>
    <n v="0"/>
    <n v="0"/>
    <x v="2"/>
  </r>
  <r>
    <x v="0"/>
    <s v="Tornado"/>
    <x v="4"/>
    <n v="2"/>
    <x v="8"/>
    <s v="1960-1964"/>
    <n v="1"/>
    <n v="0"/>
    <n v="0"/>
    <n v="0"/>
    <x v="0"/>
    <n v="1"/>
    <n v="83444"/>
    <n v="1"/>
    <n v="0"/>
    <n v="0"/>
    <x v="2"/>
  </r>
  <r>
    <x v="0"/>
    <s v="Lightning"/>
    <x v="0"/>
    <n v="2"/>
    <x v="8"/>
    <s v="1960-1964"/>
    <n v="1"/>
    <n v="0"/>
    <n v="0"/>
    <n v="0"/>
    <x v="0"/>
    <n v="1"/>
    <n v="77484"/>
    <n v="1"/>
    <n v="0"/>
    <n v="0"/>
    <x v="2"/>
  </r>
  <r>
    <x v="2"/>
    <s v="Tornado"/>
    <x v="4"/>
    <n v="3"/>
    <x v="8"/>
    <s v="1960-1964"/>
    <n v="1"/>
    <n v="0"/>
    <n v="0"/>
    <n v="0"/>
    <x v="0"/>
    <n v="1"/>
    <n v="75970"/>
    <n v="1"/>
    <n v="0"/>
    <n v="0"/>
    <x v="2"/>
  </r>
  <r>
    <x v="4"/>
    <s v="Lightning"/>
    <x v="0"/>
    <n v="3"/>
    <x v="8"/>
    <s v="1960-1964"/>
    <n v="1"/>
    <n v="0"/>
    <n v="0"/>
    <n v="0"/>
    <x v="0"/>
    <n v="1"/>
    <n v="80219"/>
    <n v="1"/>
    <n v="0"/>
    <n v="0"/>
    <x v="2"/>
  </r>
  <r>
    <x v="0"/>
    <s v="Lightning"/>
    <x v="0"/>
    <n v="3"/>
    <x v="8"/>
    <s v="1960-1964"/>
    <n v="1"/>
    <n v="0"/>
    <n v="0"/>
    <n v="0"/>
    <x v="0"/>
    <n v="1"/>
    <n v="74480"/>
    <n v="1"/>
    <n v="0"/>
    <n v="0"/>
    <x v="2"/>
  </r>
  <r>
    <x v="0"/>
    <s v="Tornado"/>
    <x v="4"/>
    <n v="3"/>
    <x v="10"/>
    <s v="1965-1969"/>
    <n v="1"/>
    <n v="0"/>
    <n v="0"/>
    <n v="0"/>
    <x v="0"/>
    <n v="1"/>
    <n v="83555"/>
    <n v="1"/>
    <n v="0"/>
    <n v="0"/>
    <x v="2"/>
  </r>
  <r>
    <x v="2"/>
    <s v="Hail/ Lightning/ Severe Storm/Thunder Storm/ Wind"/>
    <x v="1"/>
    <n v="3"/>
    <x v="10"/>
    <s v="1965-1969"/>
    <n v="1"/>
    <n v="0"/>
    <n v="0"/>
    <n v="0"/>
    <x v="0"/>
    <n v="1"/>
    <n v="80559"/>
    <n v="1"/>
    <n v="0"/>
    <n v="0"/>
    <x v="2"/>
  </r>
  <r>
    <x v="1"/>
    <s v="Tornado/ Wind"/>
    <x v="4"/>
    <n v="4"/>
    <x v="10"/>
    <s v="1965-1969"/>
    <n v="1"/>
    <n v="0"/>
    <n v="12"/>
    <n v="12"/>
    <x v="0"/>
    <n v="1"/>
    <n v="84831"/>
    <n v="1"/>
    <n v="0"/>
    <n v="0"/>
    <x v="2"/>
  </r>
  <r>
    <x v="1"/>
    <s v="Tornado"/>
    <x v="4"/>
    <n v="4"/>
    <x v="10"/>
    <s v="1965-1969"/>
    <n v="1"/>
    <n v="0"/>
    <n v="12"/>
    <n v="12"/>
    <x v="0"/>
    <n v="1"/>
    <n v="83761"/>
    <n v="1"/>
    <n v="0"/>
    <n v="0"/>
    <x v="2"/>
  </r>
  <r>
    <x v="3"/>
    <s v="Lightning/ Severe Storm/Thunder Storm/ Wind"/>
    <x v="1"/>
    <n v="4"/>
    <x v="10"/>
    <s v="1965-1969"/>
    <n v="1"/>
    <n v="0"/>
    <n v="0"/>
    <n v="0"/>
    <x v="0"/>
    <n v="1"/>
    <n v="19407"/>
    <n v="1"/>
    <n v="0"/>
    <n v="0"/>
    <x v="2"/>
  </r>
  <r>
    <x v="1"/>
    <s v="Tornado"/>
    <x v="4"/>
    <n v="1"/>
    <x v="29"/>
    <s v="1965-1969"/>
    <n v="1"/>
    <n v="0"/>
    <n v="0"/>
    <n v="0"/>
    <x v="0"/>
    <n v="1"/>
    <n v="854"/>
    <n v="1"/>
    <n v="0"/>
    <n v="0"/>
    <x v="2"/>
  </r>
  <r>
    <x v="0"/>
    <s v="Wind"/>
    <x v="0"/>
    <n v="1"/>
    <x v="29"/>
    <s v="1965-1969"/>
    <n v="1"/>
    <n v="0"/>
    <n v="0"/>
    <n v="0"/>
    <x v="0"/>
    <n v="1"/>
    <n v="26649"/>
    <n v="1"/>
    <n v="0"/>
    <n v="0"/>
    <x v="2"/>
  </r>
  <r>
    <x v="0"/>
    <s v="Severe Storm/Thunder Storm"/>
    <x v="1"/>
    <n v="2"/>
    <x v="29"/>
    <s v="1965-1969"/>
    <n v="1"/>
    <n v="0"/>
    <n v="12"/>
    <n v="12"/>
    <x v="0"/>
    <n v="1"/>
    <n v="823"/>
    <n v="1"/>
    <n v="0"/>
    <n v="0"/>
    <x v="2"/>
  </r>
  <r>
    <x v="5"/>
    <s v="Hail"/>
    <x v="0"/>
    <n v="2"/>
    <x v="29"/>
    <s v="1965-1969"/>
    <n v="1"/>
    <n v="0"/>
    <n v="0"/>
    <n v="0"/>
    <x v="0"/>
    <n v="0"/>
    <n v="0"/>
    <n v="1"/>
    <n v="0"/>
    <n v="0"/>
    <x v="2"/>
  </r>
  <r>
    <x v="0"/>
    <s v="Hail"/>
    <x v="0"/>
    <n v="2"/>
    <x v="29"/>
    <s v="1965-1969"/>
    <n v="1"/>
    <n v="0"/>
    <n v="0"/>
    <n v="0"/>
    <x v="0"/>
    <n v="0"/>
    <n v="0"/>
    <n v="1"/>
    <n v="0"/>
    <n v="0"/>
    <x v="2"/>
  </r>
  <r>
    <x v="5"/>
    <s v="Wind"/>
    <x v="0"/>
    <n v="2"/>
    <x v="30"/>
    <s v="1965-1969"/>
    <n v="1"/>
    <n v="0"/>
    <n v="0"/>
    <n v="0"/>
    <x v="0"/>
    <n v="1"/>
    <n v="763"/>
    <n v="1"/>
    <n v="0"/>
    <n v="0"/>
    <x v="2"/>
  </r>
  <r>
    <x v="2"/>
    <s v="Wind"/>
    <x v="0"/>
    <n v="2"/>
    <x v="30"/>
    <s v="1965-1969"/>
    <n v="1"/>
    <n v="0"/>
    <n v="0"/>
    <n v="0"/>
    <x v="0"/>
    <n v="1"/>
    <n v="423"/>
    <n v="1"/>
    <n v="0"/>
    <n v="0"/>
    <x v="2"/>
  </r>
  <r>
    <x v="0"/>
    <s v="Severe Storm/Thunder Storm/ Wind"/>
    <x v="1"/>
    <n v="2"/>
    <x v="30"/>
    <s v="1965-1969"/>
    <n v="1"/>
    <n v="0"/>
    <n v="0"/>
    <n v="0"/>
    <x v="0"/>
    <n v="1"/>
    <n v="43376"/>
    <n v="1"/>
    <n v="0"/>
    <n v="0"/>
    <x v="2"/>
  </r>
  <r>
    <x v="0"/>
    <s v="Hail/ Lightning/ Severe Storm/Thunder Storm/ Wind"/>
    <x v="1"/>
    <n v="2"/>
    <x v="30"/>
    <s v="1965-1969"/>
    <n v="1"/>
    <n v="0"/>
    <n v="0"/>
    <n v="0"/>
    <x v="0"/>
    <n v="1"/>
    <n v="36394"/>
    <n v="1"/>
    <n v="0"/>
    <n v="0"/>
    <x v="2"/>
  </r>
  <r>
    <x v="5"/>
    <s v="Hurricane/Tropical Storm"/>
    <x v="3"/>
    <n v="2"/>
    <x v="29"/>
    <s v="1965-1969"/>
    <n v="2"/>
    <n v="0"/>
    <n v="0"/>
    <n v="0"/>
    <x v="0"/>
    <n v="1"/>
    <n v="1705"/>
    <n v="1"/>
    <n v="0"/>
    <n v="0"/>
    <x v="2"/>
  </r>
  <r>
    <x v="0"/>
    <s v="Hurricane/Tropical Storm"/>
    <x v="3"/>
    <n v="2"/>
    <x v="29"/>
    <s v="1965-1969"/>
    <n v="2"/>
    <n v="0"/>
    <n v="0"/>
    <n v="0"/>
    <x v="0"/>
    <n v="1"/>
    <n v="1873"/>
    <n v="1"/>
    <n v="0"/>
    <n v="0"/>
    <x v="2"/>
  </r>
  <r>
    <x v="1"/>
    <s v="Hurricane/Tropical Storm"/>
    <x v="3"/>
    <n v="2"/>
    <x v="29"/>
    <s v="1965-1969"/>
    <n v="2"/>
    <n v="0"/>
    <n v="0"/>
    <n v="0"/>
    <x v="0"/>
    <n v="1"/>
    <n v="1652"/>
    <n v="1"/>
    <n v="0"/>
    <n v="0"/>
    <x v="2"/>
  </r>
  <r>
    <x v="3"/>
    <s v="Hurricane/Tropical Storm"/>
    <x v="3"/>
    <n v="2"/>
    <x v="29"/>
    <s v="1965-1969"/>
    <n v="2"/>
    <n v="0"/>
    <n v="0"/>
    <n v="0"/>
    <x v="0"/>
    <n v="1"/>
    <n v="1620"/>
    <n v="1"/>
    <n v="0"/>
    <n v="0"/>
    <x v="2"/>
  </r>
  <r>
    <x v="2"/>
    <s v="Hurricane/Tropical Storm"/>
    <x v="3"/>
    <n v="2"/>
    <x v="29"/>
    <s v="1965-1969"/>
    <n v="2"/>
    <n v="0"/>
    <n v="0"/>
    <n v="0"/>
    <x v="0"/>
    <n v="1"/>
    <n v="1580"/>
    <n v="1"/>
    <n v="0"/>
    <n v="0"/>
    <x v="2"/>
  </r>
  <r>
    <x v="4"/>
    <s v="Hurricane/Tropical Storm"/>
    <x v="3"/>
    <n v="2"/>
    <x v="29"/>
    <s v="1965-1969"/>
    <n v="2"/>
    <n v="0"/>
    <n v="0"/>
    <n v="0"/>
    <x v="0"/>
    <n v="1"/>
    <n v="1559"/>
    <n v="1"/>
    <n v="0"/>
    <n v="0"/>
    <x v="2"/>
  </r>
  <r>
    <x v="5"/>
    <s v="Hurricane/Tropical Storm"/>
    <x v="3"/>
    <n v="3"/>
    <x v="8"/>
    <s v="1960-1964"/>
    <n v="2"/>
    <n v="0"/>
    <n v="0"/>
    <n v="0"/>
    <x v="0"/>
    <n v="1"/>
    <n v="1744"/>
    <n v="1"/>
    <n v="0"/>
    <n v="0"/>
    <x v="2"/>
  </r>
  <r>
    <x v="0"/>
    <s v="Hurricane/Tropical Storm"/>
    <x v="3"/>
    <n v="3"/>
    <x v="8"/>
    <s v="1960-1964"/>
    <n v="2"/>
    <n v="0"/>
    <n v="0"/>
    <n v="0"/>
    <x v="0"/>
    <n v="1"/>
    <n v="1775"/>
    <n v="1"/>
    <n v="0"/>
    <n v="0"/>
    <x v="2"/>
  </r>
  <r>
    <x v="1"/>
    <s v="Hurricane/Tropical Storm"/>
    <x v="3"/>
    <n v="3"/>
    <x v="8"/>
    <s v="1960-1964"/>
    <n v="2"/>
    <n v="0"/>
    <n v="0"/>
    <n v="0"/>
    <x v="0"/>
    <n v="1"/>
    <n v="1571"/>
    <n v="1"/>
    <n v="0"/>
    <n v="0"/>
    <x v="2"/>
  </r>
  <r>
    <x v="3"/>
    <s v="Hurricane/Tropical Storm"/>
    <x v="3"/>
    <n v="3"/>
    <x v="8"/>
    <s v="1960-1964"/>
    <n v="2"/>
    <n v="0"/>
    <n v="0"/>
    <n v="0"/>
    <x v="0"/>
    <n v="1"/>
    <n v="1646"/>
    <n v="1"/>
    <n v="0"/>
    <n v="0"/>
    <x v="2"/>
  </r>
  <r>
    <x v="2"/>
    <s v="Hurricane/Tropical Storm"/>
    <x v="3"/>
    <n v="3"/>
    <x v="8"/>
    <s v="1960-1964"/>
    <n v="2"/>
    <n v="0"/>
    <n v="0"/>
    <n v="0"/>
    <x v="0"/>
    <n v="1"/>
    <n v="1608"/>
    <n v="1"/>
    <n v="0"/>
    <n v="0"/>
    <x v="2"/>
  </r>
  <r>
    <x v="4"/>
    <s v="Hurricane/Tropical Storm"/>
    <x v="3"/>
    <n v="3"/>
    <x v="8"/>
    <s v="1960-1964"/>
    <n v="2"/>
    <n v="0"/>
    <n v="0"/>
    <n v="0"/>
    <x v="0"/>
    <n v="1"/>
    <n v="1874"/>
    <n v="1"/>
    <n v="0"/>
    <n v="0"/>
    <x v="2"/>
  </r>
  <r>
    <x v="1"/>
    <s v="Tornado"/>
    <x v="4"/>
    <n v="3"/>
    <x v="8"/>
    <s v="1960-1964"/>
    <n v="1"/>
    <n v="0"/>
    <n v="0"/>
    <n v="0"/>
    <x v="0"/>
    <n v="1"/>
    <n v="75772"/>
    <n v="1"/>
    <n v="0"/>
    <n v="0"/>
    <x v="2"/>
  </r>
  <r>
    <x v="0"/>
    <s v="Winter Weather"/>
    <x v="0"/>
    <n v="4"/>
    <x v="30"/>
    <s v="1965-1969"/>
    <n v="1"/>
    <n v="0"/>
    <n v="0"/>
    <n v="0"/>
    <x v="0"/>
    <n v="1"/>
    <n v="164"/>
    <n v="1"/>
    <n v="0"/>
    <n v="0"/>
    <x v="2"/>
  </r>
  <r>
    <x v="0"/>
    <s v="Wind"/>
    <x v="0"/>
    <n v="3"/>
    <x v="29"/>
    <s v="1965-1969"/>
    <n v="1"/>
    <n v="0"/>
    <n v="0"/>
    <n v="0"/>
    <x v="0"/>
    <n v="1"/>
    <n v="38859"/>
    <n v="1"/>
    <n v="0"/>
    <n v="0"/>
    <x v="2"/>
  </r>
  <r>
    <x v="1"/>
    <s v="Tornado"/>
    <x v="4"/>
    <n v="4"/>
    <x v="29"/>
    <s v="1965-1969"/>
    <n v="1"/>
    <n v="0"/>
    <n v="0"/>
    <n v="0"/>
    <x v="0"/>
    <n v="1"/>
    <n v="78205"/>
    <n v="1"/>
    <n v="0"/>
    <n v="0"/>
    <x v="2"/>
  </r>
  <r>
    <x v="1"/>
    <s v="Tornado"/>
    <x v="4"/>
    <n v="3"/>
    <x v="29"/>
    <s v="1965-1969"/>
    <n v="1"/>
    <n v="0"/>
    <n v="0"/>
    <n v="0"/>
    <x v="0"/>
    <n v="1"/>
    <n v="748"/>
    <n v="1"/>
    <n v="0"/>
    <n v="0"/>
    <x v="2"/>
  </r>
  <r>
    <x v="0"/>
    <s v="Severe Storm/Thunder Storm/ Wind"/>
    <x v="1"/>
    <n v="3"/>
    <x v="29"/>
    <s v="1965-1969"/>
    <n v="1"/>
    <n v="0"/>
    <n v="0"/>
    <n v="0"/>
    <x v="0"/>
    <n v="1"/>
    <n v="76192"/>
    <n v="1"/>
    <n v="0"/>
    <n v="0"/>
    <x v="2"/>
  </r>
  <r>
    <x v="0"/>
    <s v="Winter Weather"/>
    <x v="0"/>
    <n v="1"/>
    <x v="32"/>
    <s v="1970-1974"/>
    <n v="2"/>
    <n v="0"/>
    <n v="0"/>
    <n v="0"/>
    <x v="0"/>
    <n v="1"/>
    <n v="5887"/>
    <n v="1"/>
    <n v="0"/>
    <n v="0"/>
    <x v="2"/>
  </r>
  <r>
    <x v="3"/>
    <s v="Tornado"/>
    <x v="4"/>
    <n v="1"/>
    <x v="32"/>
    <s v="1970-1974"/>
    <n v="1"/>
    <n v="0"/>
    <n v="0"/>
    <n v="0"/>
    <x v="0"/>
    <n v="1"/>
    <n v="79323"/>
    <n v="1"/>
    <n v="0"/>
    <n v="0"/>
    <x v="2"/>
  </r>
  <r>
    <x v="5"/>
    <s v="Severe Storm/Thunder Storm/ Wind"/>
    <x v="1"/>
    <n v="1"/>
    <x v="32"/>
    <s v="1970-1974"/>
    <n v="1"/>
    <n v="0"/>
    <n v="0"/>
    <n v="0"/>
    <x v="0"/>
    <n v="1"/>
    <n v="1853"/>
    <n v="1"/>
    <n v="0"/>
    <n v="0"/>
    <x v="2"/>
  </r>
  <r>
    <x v="0"/>
    <s v="Severe Storm/Thunder Storm/ Wind"/>
    <x v="1"/>
    <n v="1"/>
    <x v="32"/>
    <s v="1970-1974"/>
    <n v="1"/>
    <n v="0"/>
    <n v="0"/>
    <n v="0"/>
    <x v="0"/>
    <n v="1"/>
    <n v="1782"/>
    <n v="1"/>
    <n v="0"/>
    <n v="0"/>
    <x v="2"/>
  </r>
  <r>
    <x v="1"/>
    <s v="Severe Storm/Thunder Storm/ Wind"/>
    <x v="1"/>
    <n v="1"/>
    <x v="32"/>
    <s v="1970-1974"/>
    <n v="1"/>
    <n v="0"/>
    <n v="0"/>
    <n v="0"/>
    <x v="0"/>
    <n v="1"/>
    <n v="1788"/>
    <n v="1"/>
    <n v="0"/>
    <n v="0"/>
    <x v="2"/>
  </r>
  <r>
    <x v="3"/>
    <s v="Severe Storm/Thunder Storm/ Wind"/>
    <x v="1"/>
    <n v="1"/>
    <x v="32"/>
    <s v="1970-1974"/>
    <n v="1"/>
    <n v="0"/>
    <n v="0"/>
    <n v="0"/>
    <x v="0"/>
    <n v="1"/>
    <n v="1804"/>
    <n v="1"/>
    <n v="0"/>
    <n v="0"/>
    <x v="2"/>
  </r>
  <r>
    <x v="2"/>
    <s v="Severe Storm/Thunder Storm/ Wind"/>
    <x v="1"/>
    <n v="1"/>
    <x v="32"/>
    <s v="1970-1974"/>
    <n v="1"/>
    <n v="0"/>
    <n v="0"/>
    <n v="0"/>
    <x v="0"/>
    <n v="1"/>
    <n v="1654"/>
    <n v="1"/>
    <n v="0"/>
    <n v="0"/>
    <x v="2"/>
  </r>
  <r>
    <x v="4"/>
    <s v="Severe Storm/Thunder Storm/ Wind"/>
    <x v="1"/>
    <n v="1"/>
    <x v="32"/>
    <s v="1970-1974"/>
    <n v="1"/>
    <n v="0"/>
    <n v="0"/>
    <n v="0"/>
    <x v="0"/>
    <n v="1"/>
    <n v="1684"/>
    <n v="1"/>
    <n v="0"/>
    <n v="0"/>
    <x v="2"/>
  </r>
  <r>
    <x v="2"/>
    <s v="Tornado"/>
    <x v="4"/>
    <n v="2"/>
    <x v="32"/>
    <s v="1970-1974"/>
    <n v="1"/>
    <n v="0"/>
    <n v="0"/>
    <n v="0"/>
    <x v="0"/>
    <n v="0"/>
    <n v="0"/>
    <n v="1"/>
    <n v="0"/>
    <n v="0"/>
    <x v="2"/>
  </r>
  <r>
    <x v="3"/>
    <s v="Hail/ Severe Storm/Thunder Storm"/>
    <x v="1"/>
    <n v="2"/>
    <x v="31"/>
    <s v="1970-1974"/>
    <n v="1"/>
    <n v="0"/>
    <n v="0"/>
    <n v="0"/>
    <x v="0"/>
    <n v="1"/>
    <n v="38875"/>
    <n v="1"/>
    <n v="0"/>
    <n v="0"/>
    <x v="2"/>
  </r>
  <r>
    <x v="3"/>
    <s v="Lightning"/>
    <x v="0"/>
    <n v="3"/>
    <x v="31"/>
    <s v="1970-1974"/>
    <n v="1"/>
    <n v="0"/>
    <n v="0"/>
    <n v="0"/>
    <x v="0"/>
    <n v="1"/>
    <n v="81764"/>
    <n v="1"/>
    <n v="0"/>
    <n v="0"/>
    <x v="2"/>
  </r>
  <r>
    <x v="1"/>
    <s v="Lightning"/>
    <x v="0"/>
    <n v="3"/>
    <x v="31"/>
    <s v="1970-1974"/>
    <n v="1"/>
    <n v="0"/>
    <n v="34"/>
    <n v="34"/>
    <x v="0"/>
    <n v="0"/>
    <n v="0"/>
    <n v="1"/>
    <n v="0"/>
    <n v="0"/>
    <x v="2"/>
  </r>
  <r>
    <x v="4"/>
    <s v="Tornado"/>
    <x v="4"/>
    <n v="3"/>
    <x v="32"/>
    <s v="1970-1974"/>
    <n v="1"/>
    <n v="0"/>
    <n v="0"/>
    <n v="0"/>
    <x v="0"/>
    <n v="1"/>
    <n v="811"/>
    <n v="1"/>
    <n v="0"/>
    <n v="0"/>
    <x v="2"/>
  </r>
  <r>
    <x v="2"/>
    <s v="Wind"/>
    <x v="0"/>
    <n v="1"/>
    <x v="33"/>
    <s v="1970-1974"/>
    <n v="1"/>
    <n v="0"/>
    <n v="11"/>
    <n v="11"/>
    <x v="0"/>
    <n v="1"/>
    <n v="7649"/>
    <n v="1"/>
    <n v="0"/>
    <n v="0"/>
    <x v="2"/>
  </r>
  <r>
    <x v="1"/>
    <s v="Flooding"/>
    <x v="1"/>
    <n v="1"/>
    <x v="12"/>
    <s v="1970-1974"/>
    <n v="17"/>
    <n v="0"/>
    <n v="0"/>
    <n v="0"/>
    <x v="0"/>
    <n v="1"/>
    <n v="84134"/>
    <n v="1"/>
    <n v="0"/>
    <n v="0"/>
    <x v="2"/>
  </r>
  <r>
    <x v="0"/>
    <s v="Severe Storm/Thunder Storm/ Wind"/>
    <x v="1"/>
    <n v="3"/>
    <x v="31"/>
    <s v="1970-1974"/>
    <n v="1"/>
    <n v="0"/>
    <n v="0"/>
    <n v="0"/>
    <x v="0"/>
    <n v="1"/>
    <n v="84150"/>
    <n v="1"/>
    <n v="0"/>
    <n v="0"/>
    <x v="2"/>
  </r>
  <r>
    <x v="0"/>
    <s v="Tornado"/>
    <x v="4"/>
    <n v="1"/>
    <x v="12"/>
    <s v="1970-1974"/>
    <n v="1"/>
    <n v="0"/>
    <n v="0"/>
    <n v="0"/>
    <x v="0"/>
    <n v="1"/>
    <n v="39394"/>
    <n v="1"/>
    <n v="0"/>
    <n v="0"/>
    <x v="2"/>
  </r>
  <r>
    <x v="1"/>
    <s v="Flooding"/>
    <x v="1"/>
    <n v="1"/>
    <x v="12"/>
    <s v="1970-1974"/>
    <n v="17"/>
    <n v="0"/>
    <n v="0"/>
    <n v="0"/>
    <x v="0"/>
    <n v="1"/>
    <n v="5226"/>
    <n v="1"/>
    <n v="0"/>
    <n v="0"/>
    <x v="2"/>
  </r>
  <r>
    <x v="3"/>
    <s v="Flooding"/>
    <x v="1"/>
    <n v="1"/>
    <x v="12"/>
    <s v="1970-1974"/>
    <n v="17"/>
    <n v="0"/>
    <n v="0"/>
    <n v="0"/>
    <x v="0"/>
    <n v="1"/>
    <n v="4572"/>
    <n v="1"/>
    <n v="0"/>
    <n v="0"/>
    <x v="2"/>
  </r>
  <r>
    <x v="2"/>
    <s v="Flooding"/>
    <x v="1"/>
    <n v="1"/>
    <x v="12"/>
    <s v="1970-1974"/>
    <n v="17"/>
    <n v="0"/>
    <n v="0"/>
    <n v="0"/>
    <x v="0"/>
    <n v="1"/>
    <n v="4473"/>
    <n v="1"/>
    <n v="0"/>
    <n v="0"/>
    <x v="2"/>
  </r>
  <r>
    <x v="4"/>
    <s v="Flooding"/>
    <x v="1"/>
    <n v="1"/>
    <x v="12"/>
    <s v="1970-1974"/>
    <n v="17"/>
    <n v="0"/>
    <n v="0"/>
    <n v="0"/>
    <x v="0"/>
    <n v="1"/>
    <n v="4767"/>
    <n v="1"/>
    <n v="0"/>
    <n v="0"/>
    <x v="2"/>
  </r>
  <r>
    <x v="5"/>
    <s v="Wind"/>
    <x v="0"/>
    <n v="1"/>
    <x v="25"/>
    <s v="1960-1964"/>
    <n v="1"/>
    <n v="0"/>
    <n v="0"/>
    <n v="0"/>
    <x v="0"/>
    <n v="1"/>
    <n v="1843"/>
    <n v="1"/>
    <n v="0"/>
    <n v="0"/>
    <x v="2"/>
  </r>
  <r>
    <x v="0"/>
    <s v="Wind"/>
    <x v="0"/>
    <n v="1"/>
    <x v="25"/>
    <s v="1960-1964"/>
    <n v="1"/>
    <n v="0"/>
    <n v="0"/>
    <n v="0"/>
    <x v="0"/>
    <n v="1"/>
    <n v="1741"/>
    <n v="1"/>
    <n v="0"/>
    <n v="0"/>
    <x v="2"/>
  </r>
  <r>
    <x v="1"/>
    <s v="Wind"/>
    <x v="0"/>
    <n v="1"/>
    <x v="25"/>
    <s v="1960-1964"/>
    <n v="1"/>
    <n v="0"/>
    <n v="0"/>
    <n v="0"/>
    <x v="0"/>
    <n v="1"/>
    <n v="1736"/>
    <n v="1"/>
    <n v="0"/>
    <n v="0"/>
    <x v="2"/>
  </r>
  <r>
    <x v="3"/>
    <s v="Wind"/>
    <x v="0"/>
    <n v="1"/>
    <x v="25"/>
    <s v="1960-1964"/>
    <n v="1"/>
    <n v="0"/>
    <n v="0"/>
    <n v="0"/>
    <x v="0"/>
    <n v="1"/>
    <n v="1878"/>
    <n v="1"/>
    <n v="0"/>
    <n v="0"/>
    <x v="2"/>
  </r>
  <r>
    <x v="2"/>
    <s v="Wind"/>
    <x v="0"/>
    <n v="1"/>
    <x v="25"/>
    <s v="1960-1964"/>
    <n v="1"/>
    <n v="0"/>
    <n v="0"/>
    <n v="0"/>
    <x v="0"/>
    <n v="1"/>
    <n v="1621"/>
    <n v="1"/>
    <n v="0"/>
    <n v="0"/>
    <x v="2"/>
  </r>
  <r>
    <x v="4"/>
    <s v="Wind"/>
    <x v="0"/>
    <n v="1"/>
    <x v="25"/>
    <s v="1960-1964"/>
    <n v="1"/>
    <n v="0"/>
    <n v="0"/>
    <n v="0"/>
    <x v="0"/>
    <n v="1"/>
    <n v="1864"/>
    <n v="1"/>
    <n v="0"/>
    <n v="0"/>
    <x v="2"/>
  </r>
  <r>
    <x v="2"/>
    <s v="Severe Storm/Thunder Storm"/>
    <x v="1"/>
    <n v="3"/>
    <x v="25"/>
    <s v="1960-1964"/>
    <n v="1"/>
    <n v="0"/>
    <n v="26"/>
    <n v="26"/>
    <x v="0"/>
    <n v="1"/>
    <n v="8660"/>
    <n v="1"/>
    <n v="0"/>
    <n v="0"/>
    <x v="2"/>
  </r>
  <r>
    <x v="3"/>
    <s v="Tornado"/>
    <x v="4"/>
    <n v="4"/>
    <x v="25"/>
    <s v="1960-1964"/>
    <n v="1"/>
    <n v="0"/>
    <n v="0"/>
    <n v="0"/>
    <x v="0"/>
    <n v="1"/>
    <n v="8037"/>
    <n v="1"/>
    <n v="0"/>
    <n v="0"/>
    <x v="2"/>
  </r>
  <r>
    <x v="3"/>
    <s v="Tornado"/>
    <x v="4"/>
    <n v="2"/>
    <x v="8"/>
    <s v="1960-1964"/>
    <n v="1"/>
    <n v="0"/>
    <n v="0"/>
    <n v="0"/>
    <x v="0"/>
    <n v="1"/>
    <n v="844"/>
    <n v="1"/>
    <n v="0"/>
    <n v="0"/>
    <x v="2"/>
  </r>
  <r>
    <x v="4"/>
    <s v="Tornado"/>
    <x v="4"/>
    <n v="2"/>
    <x v="8"/>
    <s v="1960-1964"/>
    <n v="1"/>
    <n v="0"/>
    <n v="0"/>
    <n v="0"/>
    <x v="0"/>
    <n v="1"/>
    <n v="8389"/>
    <n v="1"/>
    <n v="0"/>
    <n v="0"/>
    <x v="2"/>
  </r>
  <r>
    <x v="2"/>
    <s v="Wind"/>
    <x v="0"/>
    <n v="1"/>
    <x v="9"/>
    <s v="1965-1969"/>
    <n v="1"/>
    <n v="0"/>
    <n v="61"/>
    <n v="61"/>
    <x v="0"/>
    <n v="1"/>
    <n v="8099"/>
    <n v="1"/>
    <n v="0"/>
    <n v="0"/>
    <x v="2"/>
  </r>
  <r>
    <x v="1"/>
    <s v="Hail/ Lightning/ Severe Storm/Thunder Storm/ Wind"/>
    <x v="1"/>
    <n v="2"/>
    <x v="12"/>
    <s v="1970-1974"/>
    <n v="1"/>
    <n v="0"/>
    <n v="2"/>
    <n v="2"/>
    <x v="0"/>
    <n v="1"/>
    <n v="5217"/>
    <n v="1"/>
    <n v="0"/>
    <n v="0"/>
    <x v="2"/>
  </r>
  <r>
    <x v="3"/>
    <s v="Tornado"/>
    <x v="4"/>
    <n v="2"/>
    <x v="12"/>
    <s v="1970-1974"/>
    <n v="1"/>
    <n v="0"/>
    <n v="0"/>
    <n v="0"/>
    <x v="0"/>
    <n v="1"/>
    <n v="36469"/>
    <n v="1"/>
    <n v="0"/>
    <n v="0"/>
    <x v="2"/>
  </r>
  <r>
    <x v="0"/>
    <s v="Tornado"/>
    <x v="4"/>
    <n v="2"/>
    <x v="12"/>
    <s v="1970-1974"/>
    <n v="1"/>
    <n v="0"/>
    <n v="0"/>
    <n v="0"/>
    <x v="0"/>
    <n v="1"/>
    <n v="42060"/>
    <n v="1"/>
    <n v="0"/>
    <n v="0"/>
    <x v="2"/>
  </r>
  <r>
    <x v="0"/>
    <s v="Tornado"/>
    <x v="4"/>
    <n v="2"/>
    <x v="12"/>
    <s v="1970-1974"/>
    <n v="1"/>
    <n v="0"/>
    <n v="0"/>
    <n v="0"/>
    <x v="0"/>
    <n v="1"/>
    <n v="7226"/>
    <n v="1"/>
    <n v="0"/>
    <n v="0"/>
    <x v="2"/>
  </r>
  <r>
    <x v="5"/>
    <s v="Hail/ Lightning/ Wind"/>
    <x v="0"/>
    <n v="2"/>
    <x v="12"/>
    <s v="1970-1974"/>
    <n v="2"/>
    <n v="0"/>
    <n v="1"/>
    <n v="1"/>
    <x v="0"/>
    <n v="1"/>
    <n v="2693"/>
    <n v="1"/>
    <n v="0"/>
    <n v="0"/>
    <x v="2"/>
  </r>
  <r>
    <x v="0"/>
    <s v="Hail/ Lightning/ Wind"/>
    <x v="0"/>
    <n v="2"/>
    <x v="12"/>
    <s v="1970-1974"/>
    <n v="2"/>
    <n v="0"/>
    <n v="1"/>
    <n v="1"/>
    <x v="0"/>
    <n v="1"/>
    <n v="2659"/>
    <n v="1"/>
    <n v="0"/>
    <n v="0"/>
    <x v="2"/>
  </r>
  <r>
    <x v="3"/>
    <s v="Tornado"/>
    <x v="4"/>
    <n v="1"/>
    <x v="25"/>
    <s v="1960-1964"/>
    <n v="1"/>
    <n v="0"/>
    <n v="0"/>
    <n v="0"/>
    <x v="0"/>
    <n v="1"/>
    <n v="738"/>
    <n v="1"/>
    <n v="0"/>
    <n v="0"/>
    <x v="2"/>
  </r>
  <r>
    <x v="5"/>
    <s v="Flooding/ Severe Storm/Thunder Storm"/>
    <x v="1"/>
    <n v="2"/>
    <x v="12"/>
    <s v="1970-1974"/>
    <n v="7"/>
    <n v="0"/>
    <n v="0"/>
    <n v="0"/>
    <x v="0"/>
    <n v="1"/>
    <n v="2538"/>
    <n v="1"/>
    <n v="0"/>
    <n v="0"/>
    <x v="2"/>
  </r>
  <r>
    <x v="0"/>
    <s v="Flooding/ Severe Storm/Thunder Storm"/>
    <x v="1"/>
    <n v="2"/>
    <x v="12"/>
    <s v="1970-1974"/>
    <n v="7"/>
    <n v="0"/>
    <n v="0"/>
    <n v="0"/>
    <x v="0"/>
    <n v="1"/>
    <n v="2531"/>
    <n v="1"/>
    <n v="0"/>
    <n v="0"/>
    <x v="2"/>
  </r>
  <r>
    <x v="2"/>
    <s v="Flooding/ Severe Storm/Thunder Storm"/>
    <x v="1"/>
    <n v="2"/>
    <x v="12"/>
    <s v="1970-1974"/>
    <n v="7"/>
    <n v="0"/>
    <n v="0"/>
    <n v="0"/>
    <x v="0"/>
    <n v="1"/>
    <n v="2950"/>
    <n v="1"/>
    <n v="0"/>
    <n v="0"/>
    <x v="2"/>
  </r>
  <r>
    <x v="4"/>
    <s v="Flooding/ Severe Storm/Thunder Storm"/>
    <x v="1"/>
    <n v="2"/>
    <x v="12"/>
    <s v="1970-1974"/>
    <n v="7"/>
    <n v="0"/>
    <n v="0"/>
    <n v="0"/>
    <x v="0"/>
    <n v="1"/>
    <n v="2878"/>
    <n v="1"/>
    <n v="0"/>
    <n v="0"/>
    <x v="2"/>
  </r>
  <r>
    <x v="5"/>
    <s v="Severe Storm/Thunder Storm"/>
    <x v="1"/>
    <n v="1"/>
    <x v="17"/>
    <s v="1975-1979"/>
    <n v="1"/>
    <n v="0"/>
    <n v="0"/>
    <n v="0"/>
    <x v="0"/>
    <n v="1"/>
    <n v="1875"/>
    <n v="1"/>
    <n v="0"/>
    <n v="0"/>
    <x v="2"/>
  </r>
  <r>
    <x v="0"/>
    <s v="Severe Storm/Thunder Storm"/>
    <x v="1"/>
    <n v="1"/>
    <x v="17"/>
    <s v="1975-1979"/>
    <n v="1"/>
    <n v="0"/>
    <n v="0"/>
    <n v="0"/>
    <x v="0"/>
    <n v="1"/>
    <n v="1760"/>
    <n v="1"/>
    <n v="0"/>
    <n v="0"/>
    <x v="2"/>
  </r>
  <r>
    <x v="1"/>
    <s v="Severe Storm/Thunder Storm"/>
    <x v="1"/>
    <n v="1"/>
    <x v="17"/>
    <s v="1975-1979"/>
    <n v="1"/>
    <n v="0"/>
    <n v="0"/>
    <n v="0"/>
    <x v="0"/>
    <n v="1"/>
    <n v="1823"/>
    <n v="1"/>
    <n v="0"/>
    <n v="0"/>
    <x v="2"/>
  </r>
  <r>
    <x v="3"/>
    <s v="Severe Storm/Thunder Storm"/>
    <x v="1"/>
    <n v="1"/>
    <x v="17"/>
    <s v="1975-1979"/>
    <n v="1"/>
    <n v="0"/>
    <n v="0"/>
    <n v="0"/>
    <x v="0"/>
    <n v="1"/>
    <n v="1858"/>
    <n v="1"/>
    <n v="0"/>
    <n v="0"/>
    <x v="2"/>
  </r>
  <r>
    <x v="2"/>
    <s v="Severe Storm/Thunder Storm"/>
    <x v="1"/>
    <n v="1"/>
    <x v="17"/>
    <s v="1975-1979"/>
    <n v="1"/>
    <n v="0"/>
    <n v="0"/>
    <n v="0"/>
    <x v="0"/>
    <n v="1"/>
    <n v="1834"/>
    <n v="1"/>
    <n v="0"/>
    <n v="0"/>
    <x v="2"/>
  </r>
  <r>
    <x v="4"/>
    <s v="Severe Storm/Thunder Storm"/>
    <x v="1"/>
    <n v="1"/>
    <x v="17"/>
    <s v="1975-1979"/>
    <n v="1"/>
    <n v="0"/>
    <n v="0"/>
    <n v="0"/>
    <x v="0"/>
    <n v="1"/>
    <n v="1745"/>
    <n v="1"/>
    <n v="0"/>
    <n v="0"/>
    <x v="2"/>
  </r>
  <r>
    <x v="3"/>
    <s v="Flooding/ Severe Storm/Thunder Storm"/>
    <x v="1"/>
    <n v="2"/>
    <x v="12"/>
    <s v="1970-1974"/>
    <n v="18"/>
    <n v="0"/>
    <n v="0"/>
    <n v="0"/>
    <x v="0"/>
    <n v="1"/>
    <n v="27168"/>
    <n v="1"/>
    <n v="0"/>
    <n v="0"/>
    <x v="2"/>
  </r>
  <r>
    <x v="2"/>
    <s v="Flooding/ Severe Storm/Thunder Storm"/>
    <x v="1"/>
    <n v="2"/>
    <x v="12"/>
    <s v="1970-1974"/>
    <n v="18"/>
    <n v="0"/>
    <n v="0"/>
    <n v="0"/>
    <x v="0"/>
    <n v="1"/>
    <n v="29408"/>
    <n v="1"/>
    <n v="0"/>
    <n v="0"/>
    <x v="2"/>
  </r>
  <r>
    <x v="4"/>
    <s v="Flooding/ Severe Storm/Thunder Storm"/>
    <x v="1"/>
    <n v="2"/>
    <x v="12"/>
    <s v="1970-1974"/>
    <n v="18"/>
    <n v="0"/>
    <n v="0"/>
    <n v="0"/>
    <x v="0"/>
    <n v="1"/>
    <n v="26389"/>
    <n v="1"/>
    <n v="0"/>
    <n v="0"/>
    <x v="2"/>
  </r>
  <r>
    <x v="0"/>
    <s v="Hail/ Lightning/ Wind"/>
    <x v="0"/>
    <n v="1"/>
    <x v="17"/>
    <s v="1975-1979"/>
    <n v="1"/>
    <n v="0"/>
    <n v="0"/>
    <n v="0"/>
    <x v="0"/>
    <n v="1"/>
    <n v="2386"/>
    <n v="1"/>
    <n v="0"/>
    <n v="0"/>
    <x v="2"/>
  </r>
  <r>
    <x v="1"/>
    <s v="Hail/ Lightning/ Wind"/>
    <x v="0"/>
    <n v="1"/>
    <x v="17"/>
    <s v="1975-1979"/>
    <n v="1"/>
    <n v="0"/>
    <n v="0"/>
    <n v="0"/>
    <x v="0"/>
    <n v="1"/>
    <n v="2182"/>
    <n v="1"/>
    <n v="0"/>
    <n v="0"/>
    <x v="2"/>
  </r>
  <r>
    <x v="3"/>
    <s v="Hail/ Lightning/ Wind"/>
    <x v="0"/>
    <n v="1"/>
    <x v="17"/>
    <s v="1975-1979"/>
    <n v="1"/>
    <n v="0"/>
    <n v="0"/>
    <n v="0"/>
    <x v="0"/>
    <n v="1"/>
    <n v="2177"/>
    <n v="1"/>
    <n v="0"/>
    <n v="0"/>
    <x v="2"/>
  </r>
  <r>
    <x v="2"/>
    <s v="Hail/ Lightning/ Wind"/>
    <x v="0"/>
    <n v="1"/>
    <x v="17"/>
    <s v="1975-1979"/>
    <n v="1"/>
    <n v="0"/>
    <n v="0"/>
    <n v="0"/>
    <x v="0"/>
    <n v="1"/>
    <n v="2277"/>
    <n v="1"/>
    <n v="0"/>
    <n v="0"/>
    <x v="2"/>
  </r>
  <r>
    <x v="4"/>
    <s v="Hail/ Lightning/ Wind"/>
    <x v="0"/>
    <n v="1"/>
    <x v="17"/>
    <s v="1975-1979"/>
    <n v="1"/>
    <n v="0"/>
    <n v="0"/>
    <n v="0"/>
    <x v="0"/>
    <n v="1"/>
    <n v="2065"/>
    <n v="1"/>
    <n v="0"/>
    <n v="0"/>
    <x v="2"/>
  </r>
  <r>
    <x v="0"/>
    <s v="Wind"/>
    <x v="0"/>
    <n v="1"/>
    <x v="13"/>
    <s v="1975-1979"/>
    <n v="1"/>
    <n v="0"/>
    <n v="0"/>
    <n v="0"/>
    <x v="0"/>
    <n v="1"/>
    <n v="5605"/>
    <n v="1"/>
    <n v="0"/>
    <n v="0"/>
    <x v="2"/>
  </r>
  <r>
    <x v="5"/>
    <s v="Heat"/>
    <x v="2"/>
    <n v="1"/>
    <x v="13"/>
    <s v="1975-1979"/>
    <n v="29"/>
    <n v="0"/>
    <n v="0"/>
    <n v="0"/>
    <x v="0"/>
    <n v="1"/>
    <n v="1808"/>
    <n v="1"/>
    <n v="0"/>
    <n v="0"/>
    <x v="2"/>
  </r>
  <r>
    <x v="0"/>
    <s v="Heat"/>
    <x v="2"/>
    <n v="1"/>
    <x v="13"/>
    <s v="1975-1979"/>
    <n v="29"/>
    <n v="0"/>
    <n v="0"/>
    <n v="0"/>
    <x v="0"/>
    <n v="1"/>
    <n v="1830"/>
    <n v="1"/>
    <n v="0"/>
    <n v="0"/>
    <x v="2"/>
  </r>
  <r>
    <x v="1"/>
    <s v="Heat"/>
    <x v="2"/>
    <n v="1"/>
    <x v="13"/>
    <s v="1975-1979"/>
    <n v="29"/>
    <n v="0"/>
    <n v="0"/>
    <n v="0"/>
    <x v="0"/>
    <n v="1"/>
    <n v="1743"/>
    <n v="1"/>
    <n v="0"/>
    <n v="0"/>
    <x v="2"/>
  </r>
  <r>
    <x v="3"/>
    <s v="Heat"/>
    <x v="2"/>
    <n v="1"/>
    <x v="13"/>
    <s v="1975-1979"/>
    <n v="29"/>
    <n v="0"/>
    <n v="0"/>
    <n v="0"/>
    <x v="0"/>
    <n v="1"/>
    <n v="1596"/>
    <n v="1"/>
    <n v="0"/>
    <n v="0"/>
    <x v="2"/>
  </r>
  <r>
    <x v="2"/>
    <s v="Heat"/>
    <x v="2"/>
    <n v="1"/>
    <x v="13"/>
    <s v="1975-1979"/>
    <n v="29"/>
    <n v="0"/>
    <n v="0"/>
    <n v="0"/>
    <x v="0"/>
    <n v="1"/>
    <n v="1804"/>
    <n v="1"/>
    <n v="0"/>
    <n v="0"/>
    <x v="2"/>
  </r>
  <r>
    <x v="4"/>
    <s v="Heat"/>
    <x v="2"/>
    <n v="1"/>
    <x v="13"/>
    <s v="1975-1979"/>
    <n v="29"/>
    <n v="0"/>
    <n v="0"/>
    <n v="0"/>
    <x v="0"/>
    <n v="1"/>
    <n v="1612"/>
    <n v="1"/>
    <n v="0"/>
    <n v="0"/>
    <x v="2"/>
  </r>
  <r>
    <x v="3"/>
    <s v="Tornado"/>
    <x v="4"/>
    <n v="1"/>
    <x v="13"/>
    <s v="1975-1979"/>
    <n v="1"/>
    <n v="0"/>
    <n v="0"/>
    <n v="0"/>
    <x v="0"/>
    <n v="1"/>
    <n v="86425"/>
    <n v="1"/>
    <n v="0"/>
    <n v="0"/>
    <x v="2"/>
  </r>
  <r>
    <x v="3"/>
    <s v="Hail/ Wind"/>
    <x v="0"/>
    <n v="3"/>
    <x v="26"/>
    <s v="1960-1964"/>
    <n v="1"/>
    <n v="0"/>
    <n v="0"/>
    <n v="0"/>
    <x v="0"/>
    <n v="1"/>
    <n v="2624"/>
    <n v="1"/>
    <n v="0"/>
    <n v="0"/>
    <x v="2"/>
  </r>
  <r>
    <x v="2"/>
    <s v="Lightning/ Wind"/>
    <x v="0"/>
    <n v="3"/>
    <x v="12"/>
    <s v="1970-1974"/>
    <n v="1"/>
    <n v="0"/>
    <n v="0"/>
    <n v="0"/>
    <x v="0"/>
    <n v="1"/>
    <n v="80551"/>
    <n v="1"/>
    <n v="0"/>
    <n v="0"/>
    <x v="2"/>
  </r>
  <r>
    <x v="1"/>
    <s v="Wind"/>
    <x v="0"/>
    <n v="2"/>
    <x v="17"/>
    <s v="1975-1979"/>
    <n v="1"/>
    <n v="0"/>
    <n v="0"/>
    <n v="0"/>
    <x v="0"/>
    <n v="1"/>
    <n v="79180"/>
    <n v="1"/>
    <n v="0"/>
    <n v="0"/>
    <x v="2"/>
  </r>
  <r>
    <x v="3"/>
    <s v="Lightning/ Severe Storm/Thunder Storm/ Wind"/>
    <x v="1"/>
    <n v="3"/>
    <x v="12"/>
    <s v="1970-1974"/>
    <n v="1"/>
    <n v="0"/>
    <n v="0"/>
    <n v="0"/>
    <x v="0"/>
    <n v="1"/>
    <n v="413"/>
    <n v="1"/>
    <n v="0"/>
    <n v="0"/>
    <x v="2"/>
  </r>
  <r>
    <x v="2"/>
    <s v="Lightning/ Severe Storm/Thunder Storm/ Wind"/>
    <x v="1"/>
    <n v="3"/>
    <x v="12"/>
    <s v="1970-1974"/>
    <n v="1"/>
    <n v="0"/>
    <n v="0"/>
    <n v="0"/>
    <x v="0"/>
    <n v="1"/>
    <n v="460"/>
    <n v="1"/>
    <n v="0"/>
    <n v="0"/>
    <x v="2"/>
  </r>
  <r>
    <x v="4"/>
    <s v="Lightning/ Severe Storm/Thunder Storm/ Wind"/>
    <x v="1"/>
    <n v="3"/>
    <x v="12"/>
    <s v="1970-1974"/>
    <n v="1"/>
    <n v="0"/>
    <n v="0"/>
    <n v="0"/>
    <x v="0"/>
    <n v="1"/>
    <n v="448"/>
    <n v="1"/>
    <n v="0"/>
    <n v="0"/>
    <x v="2"/>
  </r>
  <r>
    <x v="4"/>
    <s v="Severe Storm/Thunder Storm/ Wind"/>
    <x v="1"/>
    <n v="3"/>
    <x v="12"/>
    <s v="1970-1974"/>
    <n v="1"/>
    <n v="0"/>
    <n v="0"/>
    <n v="0"/>
    <x v="0"/>
    <n v="1"/>
    <n v="7836"/>
    <n v="1"/>
    <n v="0"/>
    <n v="0"/>
    <x v="2"/>
  </r>
  <r>
    <x v="0"/>
    <s v="Lightning/ Severe Storm/Thunder Storm/ Wind"/>
    <x v="1"/>
    <n v="3"/>
    <x v="12"/>
    <s v="1970-1974"/>
    <n v="1"/>
    <n v="0"/>
    <n v="0"/>
    <n v="0"/>
    <x v="0"/>
    <n v="1"/>
    <n v="358"/>
    <n v="1"/>
    <n v="0"/>
    <n v="0"/>
    <x v="2"/>
  </r>
  <r>
    <x v="3"/>
    <s v="Lightning/ Severe Storm/Thunder Storm/ Wind"/>
    <x v="1"/>
    <n v="3"/>
    <x v="12"/>
    <s v="1970-1974"/>
    <n v="1"/>
    <n v="0"/>
    <n v="0"/>
    <n v="0"/>
    <x v="0"/>
    <n v="1"/>
    <n v="383"/>
    <n v="1"/>
    <n v="0"/>
    <n v="0"/>
    <x v="2"/>
  </r>
  <r>
    <x v="2"/>
    <s v="Lightning/ Severe Storm/Thunder Storm/ Wind"/>
    <x v="1"/>
    <n v="3"/>
    <x v="12"/>
    <s v="1970-1974"/>
    <n v="1"/>
    <n v="0"/>
    <n v="0"/>
    <n v="0"/>
    <x v="0"/>
    <n v="1"/>
    <n v="381"/>
    <n v="1"/>
    <n v="0"/>
    <n v="0"/>
    <x v="2"/>
  </r>
  <r>
    <x v="4"/>
    <s v="Lightning/ Severe Storm/Thunder Storm/ Wind"/>
    <x v="1"/>
    <n v="3"/>
    <x v="12"/>
    <s v="1970-1974"/>
    <n v="1"/>
    <n v="0"/>
    <n v="0"/>
    <n v="0"/>
    <x v="0"/>
    <n v="1"/>
    <n v="418"/>
    <n v="1"/>
    <n v="0"/>
    <n v="0"/>
    <x v="2"/>
  </r>
  <r>
    <x v="2"/>
    <s v="Lightning"/>
    <x v="0"/>
    <n v="3"/>
    <x v="8"/>
    <s v="1960-1964"/>
    <n v="1"/>
    <n v="0"/>
    <n v="347"/>
    <n v="347"/>
    <x v="0"/>
    <n v="0"/>
    <n v="0"/>
    <n v="1"/>
    <n v="0"/>
    <n v="0"/>
    <x v="2"/>
  </r>
  <r>
    <x v="1"/>
    <s v="Coastal"/>
    <x v="0"/>
    <n v="4"/>
    <x v="12"/>
    <s v="1970-1974"/>
    <n v="1"/>
    <n v="0"/>
    <n v="0"/>
    <n v="0"/>
    <x v="0"/>
    <n v="1"/>
    <n v="14212"/>
    <n v="1"/>
    <n v="0"/>
    <n v="0"/>
    <x v="2"/>
  </r>
  <r>
    <x v="1"/>
    <s v="Wind"/>
    <x v="0"/>
    <n v="2"/>
    <x v="31"/>
    <s v="1970-1974"/>
    <n v="1"/>
    <n v="0"/>
    <n v="22"/>
    <n v="22"/>
    <x v="0"/>
    <n v="1"/>
    <n v="754634"/>
    <n v="0"/>
    <n v="1"/>
    <n v="0"/>
    <x v="1"/>
  </r>
  <r>
    <x v="2"/>
    <s v="Hail/ Severe Storm/Thunder Storm/ Wind"/>
    <x v="1"/>
    <n v="2"/>
    <x v="31"/>
    <s v="1970-1974"/>
    <n v="1"/>
    <n v="0"/>
    <n v="4"/>
    <n v="4"/>
    <x v="0"/>
    <n v="1"/>
    <n v="28292"/>
    <n v="1"/>
    <n v="0"/>
    <n v="0"/>
    <x v="2"/>
  </r>
  <r>
    <x v="1"/>
    <s v="Severe Storm/Thunder Storm/ Wind"/>
    <x v="1"/>
    <n v="1"/>
    <x v="14"/>
    <s v="1975-1979"/>
    <n v="1"/>
    <n v="0"/>
    <n v="1"/>
    <n v="1"/>
    <x v="0"/>
    <n v="1"/>
    <n v="3783"/>
    <n v="1"/>
    <n v="0"/>
    <n v="0"/>
    <x v="2"/>
  </r>
  <r>
    <x v="3"/>
    <s v="Severe Storm/Thunder Storm/ Wind"/>
    <x v="1"/>
    <n v="1"/>
    <x v="14"/>
    <s v="1975-1979"/>
    <n v="1"/>
    <n v="0"/>
    <n v="2"/>
    <n v="2"/>
    <x v="0"/>
    <n v="1"/>
    <n v="3303"/>
    <n v="1"/>
    <n v="0"/>
    <n v="0"/>
    <x v="2"/>
  </r>
  <r>
    <x v="2"/>
    <s v="Severe Storm/Thunder Storm/ Wind"/>
    <x v="1"/>
    <n v="1"/>
    <x v="14"/>
    <s v="1975-1979"/>
    <n v="1"/>
    <n v="0"/>
    <n v="2"/>
    <n v="2"/>
    <x v="0"/>
    <n v="1"/>
    <n v="3556"/>
    <n v="1"/>
    <n v="0"/>
    <n v="0"/>
    <x v="2"/>
  </r>
  <r>
    <x v="4"/>
    <s v="Severe Storm/Thunder Storm/ Wind"/>
    <x v="1"/>
    <n v="1"/>
    <x v="14"/>
    <s v="1975-1979"/>
    <n v="1"/>
    <n v="0"/>
    <n v="2"/>
    <n v="2"/>
    <x v="0"/>
    <n v="1"/>
    <n v="3726"/>
    <n v="1"/>
    <n v="0"/>
    <n v="0"/>
    <x v="2"/>
  </r>
  <r>
    <x v="1"/>
    <s v="Hail/ Severe Storm/Thunder Storm/ Wind"/>
    <x v="1"/>
    <n v="3"/>
    <x v="33"/>
    <s v="1970-1974"/>
    <n v="1"/>
    <n v="0"/>
    <n v="0"/>
    <n v="0"/>
    <x v="0"/>
    <n v="1"/>
    <n v="85577"/>
    <n v="1"/>
    <n v="0"/>
    <n v="0"/>
    <x v="2"/>
  </r>
  <r>
    <x v="4"/>
    <s v="Lightning/ Severe Storm/Thunder Storm/ Wind"/>
    <x v="1"/>
    <n v="3"/>
    <x v="33"/>
    <s v="1970-1974"/>
    <n v="1"/>
    <n v="0"/>
    <n v="0"/>
    <n v="0"/>
    <x v="0"/>
    <n v="1"/>
    <n v="81724"/>
    <n v="1"/>
    <n v="0"/>
    <n v="0"/>
    <x v="2"/>
  </r>
  <r>
    <x v="2"/>
    <s v="Severe Storm/Thunder Storm/ Wind"/>
    <x v="1"/>
    <n v="3"/>
    <x v="33"/>
    <s v="1970-1974"/>
    <n v="1"/>
    <n v="0"/>
    <n v="0"/>
    <n v="0"/>
    <x v="0"/>
    <n v="1"/>
    <n v="79640"/>
    <n v="1"/>
    <n v="0"/>
    <n v="0"/>
    <x v="2"/>
  </r>
  <r>
    <x v="3"/>
    <s v="Lightning/ Severe Storm/Thunder Storm"/>
    <x v="1"/>
    <n v="3"/>
    <x v="33"/>
    <s v="1970-1974"/>
    <n v="1"/>
    <n v="0"/>
    <n v="0"/>
    <n v="0"/>
    <x v="0"/>
    <n v="1"/>
    <n v="82145"/>
    <n v="1"/>
    <n v="0"/>
    <n v="0"/>
    <x v="2"/>
  </r>
  <r>
    <x v="4"/>
    <s v="Lightning/ Severe Storm/Thunder Storm/ Wind"/>
    <x v="1"/>
    <n v="3"/>
    <x v="33"/>
    <s v="1970-1974"/>
    <n v="1"/>
    <n v="0"/>
    <n v="0"/>
    <n v="0"/>
    <x v="0"/>
    <n v="1"/>
    <n v="79608"/>
    <n v="1"/>
    <n v="0"/>
    <n v="0"/>
    <x v="2"/>
  </r>
  <r>
    <x v="0"/>
    <s v="Flooding/ Severe Storm/Thunder Storm"/>
    <x v="1"/>
    <n v="4"/>
    <x v="33"/>
    <s v="1970-1974"/>
    <n v="4"/>
    <n v="0"/>
    <n v="0"/>
    <n v="0"/>
    <x v="0"/>
    <n v="1"/>
    <n v="3519"/>
    <n v="1"/>
    <n v="0"/>
    <n v="0"/>
    <x v="2"/>
  </r>
  <r>
    <x v="1"/>
    <s v="Flooding/ Severe Storm/Thunder Storm"/>
    <x v="1"/>
    <n v="4"/>
    <x v="33"/>
    <s v="1970-1974"/>
    <n v="4"/>
    <n v="0"/>
    <n v="0"/>
    <n v="0"/>
    <x v="0"/>
    <n v="1"/>
    <n v="3247"/>
    <n v="1"/>
    <n v="0"/>
    <n v="0"/>
    <x v="2"/>
  </r>
  <r>
    <x v="5"/>
    <s v="Wind"/>
    <x v="0"/>
    <n v="4"/>
    <x v="12"/>
    <s v="1970-1974"/>
    <n v="1"/>
    <n v="0"/>
    <n v="0"/>
    <n v="0"/>
    <x v="0"/>
    <n v="1"/>
    <n v="2201"/>
    <n v="1"/>
    <n v="0"/>
    <n v="0"/>
    <x v="2"/>
  </r>
  <r>
    <x v="0"/>
    <s v="Wind"/>
    <x v="0"/>
    <n v="4"/>
    <x v="12"/>
    <s v="1970-1974"/>
    <n v="1"/>
    <n v="0"/>
    <n v="0"/>
    <n v="0"/>
    <x v="0"/>
    <n v="1"/>
    <n v="2318"/>
    <n v="1"/>
    <n v="0"/>
    <n v="0"/>
    <x v="2"/>
  </r>
  <r>
    <x v="1"/>
    <s v="Wind"/>
    <x v="0"/>
    <n v="4"/>
    <x v="12"/>
    <s v="1970-1974"/>
    <n v="1"/>
    <n v="0"/>
    <n v="0"/>
    <n v="0"/>
    <x v="0"/>
    <n v="1"/>
    <n v="2512"/>
    <n v="1"/>
    <n v="0"/>
    <n v="0"/>
    <x v="2"/>
  </r>
  <r>
    <x v="2"/>
    <s v="Wind"/>
    <x v="0"/>
    <n v="4"/>
    <x v="12"/>
    <s v="1970-1974"/>
    <n v="1"/>
    <n v="0"/>
    <n v="0"/>
    <n v="0"/>
    <x v="0"/>
    <n v="1"/>
    <n v="2496"/>
    <n v="1"/>
    <n v="0"/>
    <n v="0"/>
    <x v="2"/>
  </r>
  <r>
    <x v="4"/>
    <s v="Wind"/>
    <x v="0"/>
    <n v="4"/>
    <x v="12"/>
    <s v="1970-1974"/>
    <n v="1"/>
    <n v="0"/>
    <n v="0"/>
    <n v="0"/>
    <x v="0"/>
    <n v="1"/>
    <n v="2518"/>
    <n v="1"/>
    <n v="0"/>
    <n v="0"/>
    <x v="2"/>
  </r>
  <r>
    <x v="0"/>
    <s v="Wind"/>
    <x v="0"/>
    <n v="1"/>
    <x v="33"/>
    <s v="1970-1974"/>
    <n v="1"/>
    <n v="0"/>
    <n v="0"/>
    <n v="0"/>
    <x v="0"/>
    <n v="1"/>
    <n v="27175"/>
    <n v="1"/>
    <n v="0"/>
    <n v="0"/>
    <x v="2"/>
  </r>
  <r>
    <x v="3"/>
    <s v="Tornado"/>
    <x v="4"/>
    <n v="1"/>
    <x v="33"/>
    <s v="1970-1974"/>
    <n v="1"/>
    <n v="0"/>
    <n v="0"/>
    <n v="0"/>
    <x v="0"/>
    <n v="1"/>
    <n v="75891"/>
    <n v="1"/>
    <n v="0"/>
    <n v="0"/>
    <x v="2"/>
  </r>
  <r>
    <x v="5"/>
    <s v="Hail/ Lightning"/>
    <x v="0"/>
    <n v="4"/>
    <x v="12"/>
    <s v="1970-1974"/>
    <n v="1"/>
    <n v="0"/>
    <n v="0"/>
    <n v="0"/>
    <x v="0"/>
    <n v="1"/>
    <n v="25"/>
    <n v="1"/>
    <n v="0"/>
    <n v="0"/>
    <x v="2"/>
  </r>
  <r>
    <x v="0"/>
    <s v="Hail/ Lightning"/>
    <x v="0"/>
    <n v="4"/>
    <x v="12"/>
    <s v="1970-1974"/>
    <n v="1"/>
    <n v="0"/>
    <n v="0"/>
    <n v="0"/>
    <x v="0"/>
    <n v="1"/>
    <n v="24"/>
    <n v="1"/>
    <n v="0"/>
    <n v="0"/>
    <x v="2"/>
  </r>
  <r>
    <x v="2"/>
    <s v="Winter Weather"/>
    <x v="0"/>
    <n v="4"/>
    <x v="12"/>
    <s v="1970-1974"/>
    <n v="1"/>
    <n v="0"/>
    <n v="0"/>
    <n v="0"/>
    <x v="0"/>
    <n v="1"/>
    <n v="9512"/>
    <n v="1"/>
    <n v="0"/>
    <n v="0"/>
    <x v="2"/>
  </r>
  <r>
    <x v="4"/>
    <s v="Winter Weather"/>
    <x v="0"/>
    <n v="4"/>
    <x v="12"/>
    <s v="1970-1974"/>
    <n v="1"/>
    <n v="0"/>
    <n v="0"/>
    <n v="0"/>
    <x v="0"/>
    <n v="1"/>
    <n v="10243"/>
    <n v="1"/>
    <n v="0"/>
    <n v="0"/>
    <x v="2"/>
  </r>
  <r>
    <x v="0"/>
    <s v="Winter Weather"/>
    <x v="0"/>
    <n v="4"/>
    <x v="12"/>
    <s v="1970-1974"/>
    <n v="1"/>
    <n v="0"/>
    <n v="0"/>
    <n v="0"/>
    <x v="0"/>
    <n v="1"/>
    <n v="541"/>
    <n v="1"/>
    <n v="0"/>
    <n v="0"/>
    <x v="2"/>
  </r>
  <r>
    <x v="0"/>
    <s v="Flooding"/>
    <x v="1"/>
    <n v="4"/>
    <x v="12"/>
    <s v="1970-1974"/>
    <n v="1"/>
    <n v="0"/>
    <n v="0"/>
    <n v="0"/>
    <x v="0"/>
    <n v="1"/>
    <n v="1386"/>
    <n v="1"/>
    <n v="0"/>
    <n v="0"/>
    <x v="2"/>
  </r>
  <r>
    <x v="1"/>
    <s v="Hail/ Lightning/ Wind"/>
    <x v="0"/>
    <n v="2"/>
    <x v="17"/>
    <s v="1975-1979"/>
    <n v="1"/>
    <n v="0"/>
    <n v="0"/>
    <n v="0"/>
    <x v="0"/>
    <n v="1"/>
    <n v="75875"/>
    <n v="1"/>
    <n v="0"/>
    <n v="0"/>
    <x v="2"/>
  </r>
  <r>
    <x v="5"/>
    <s v="Tornado"/>
    <x v="4"/>
    <n v="1"/>
    <x v="34"/>
    <s v="1970-1974"/>
    <n v="1"/>
    <n v="0"/>
    <n v="12"/>
    <n v="12"/>
    <x v="0"/>
    <n v="1"/>
    <n v="80734"/>
    <n v="1"/>
    <n v="0"/>
    <n v="0"/>
    <x v="2"/>
  </r>
  <r>
    <x v="0"/>
    <s v="Hail/ Wind"/>
    <x v="0"/>
    <n v="1"/>
    <x v="34"/>
    <s v="1970-1974"/>
    <n v="1"/>
    <n v="0"/>
    <n v="0"/>
    <n v="0"/>
    <x v="0"/>
    <n v="0"/>
    <n v="0"/>
    <n v="1"/>
    <n v="0"/>
    <n v="0"/>
    <x v="2"/>
  </r>
  <r>
    <x v="5"/>
    <s v="Severe Storm/Thunder Storm"/>
    <x v="1"/>
    <n v="1"/>
    <x v="34"/>
    <s v="1970-1974"/>
    <n v="1"/>
    <n v="0"/>
    <n v="0"/>
    <n v="0"/>
    <x v="0"/>
    <n v="1"/>
    <n v="601"/>
    <n v="1"/>
    <n v="0"/>
    <n v="0"/>
    <x v="2"/>
  </r>
  <r>
    <x v="3"/>
    <s v="Severe Storm/Thunder Storm"/>
    <x v="1"/>
    <n v="1"/>
    <x v="34"/>
    <s v="1970-1974"/>
    <n v="1"/>
    <n v="0"/>
    <n v="0"/>
    <n v="0"/>
    <x v="0"/>
    <n v="1"/>
    <n v="596"/>
    <n v="1"/>
    <n v="0"/>
    <n v="0"/>
    <x v="2"/>
  </r>
  <r>
    <x v="2"/>
    <s v="Severe Storm/Thunder Storm"/>
    <x v="1"/>
    <n v="1"/>
    <x v="34"/>
    <s v="1970-1974"/>
    <n v="1"/>
    <n v="0"/>
    <n v="0"/>
    <n v="0"/>
    <x v="0"/>
    <n v="1"/>
    <n v="623"/>
    <n v="1"/>
    <n v="0"/>
    <n v="0"/>
    <x v="2"/>
  </r>
  <r>
    <x v="5"/>
    <s v="Winter Weather"/>
    <x v="0"/>
    <n v="1"/>
    <x v="14"/>
    <s v="1975-1979"/>
    <n v="31"/>
    <n v="0"/>
    <n v="0"/>
    <n v="0"/>
    <x v="0"/>
    <n v="1"/>
    <n v="1761"/>
    <n v="1"/>
    <n v="0"/>
    <n v="0"/>
    <x v="2"/>
  </r>
  <r>
    <x v="0"/>
    <s v="Winter Weather"/>
    <x v="0"/>
    <n v="1"/>
    <x v="14"/>
    <s v="1975-1979"/>
    <n v="31"/>
    <n v="0"/>
    <n v="0"/>
    <n v="0"/>
    <x v="0"/>
    <n v="1"/>
    <n v="1623"/>
    <n v="1"/>
    <n v="0"/>
    <n v="0"/>
    <x v="2"/>
  </r>
  <r>
    <x v="1"/>
    <s v="Winter Weather"/>
    <x v="0"/>
    <n v="1"/>
    <x v="14"/>
    <s v="1975-1979"/>
    <n v="31"/>
    <n v="0"/>
    <n v="0"/>
    <n v="0"/>
    <x v="0"/>
    <n v="1"/>
    <n v="1670"/>
    <n v="1"/>
    <n v="0"/>
    <n v="0"/>
    <x v="2"/>
  </r>
  <r>
    <x v="3"/>
    <s v="Winter Weather"/>
    <x v="0"/>
    <n v="1"/>
    <x v="14"/>
    <s v="1975-1979"/>
    <n v="31"/>
    <n v="0"/>
    <n v="0"/>
    <n v="0"/>
    <x v="0"/>
    <n v="1"/>
    <n v="1818"/>
    <n v="1"/>
    <n v="0"/>
    <n v="0"/>
    <x v="2"/>
  </r>
  <r>
    <x v="2"/>
    <s v="Winter Weather"/>
    <x v="0"/>
    <n v="1"/>
    <x v="14"/>
    <s v="1975-1979"/>
    <n v="31"/>
    <n v="0"/>
    <n v="0"/>
    <n v="0"/>
    <x v="0"/>
    <n v="1"/>
    <n v="1599"/>
    <n v="1"/>
    <n v="0"/>
    <n v="0"/>
    <x v="2"/>
  </r>
  <r>
    <x v="4"/>
    <s v="Winter Weather"/>
    <x v="0"/>
    <n v="1"/>
    <x v="14"/>
    <s v="1975-1979"/>
    <n v="31"/>
    <n v="0"/>
    <n v="0"/>
    <n v="0"/>
    <x v="0"/>
    <n v="1"/>
    <n v="1621"/>
    <n v="1"/>
    <n v="0"/>
    <n v="0"/>
    <x v="2"/>
  </r>
  <r>
    <x v="0"/>
    <s v="Lightning/ Severe Storm/Thunder Storm"/>
    <x v="1"/>
    <n v="3"/>
    <x v="34"/>
    <s v="1970-1974"/>
    <n v="1"/>
    <n v="0"/>
    <n v="0"/>
    <n v="0"/>
    <x v="0"/>
    <n v="0"/>
    <n v="0"/>
    <n v="1"/>
    <n v="0"/>
    <n v="0"/>
    <x v="2"/>
  </r>
  <r>
    <x v="3"/>
    <s v="Lightning/ Wind"/>
    <x v="0"/>
    <n v="3"/>
    <x v="34"/>
    <s v="1970-1974"/>
    <n v="1"/>
    <n v="0"/>
    <n v="0"/>
    <n v="0"/>
    <x v="0"/>
    <n v="1"/>
    <n v="3916"/>
    <n v="1"/>
    <n v="0"/>
    <n v="0"/>
    <x v="2"/>
  </r>
  <r>
    <x v="2"/>
    <s v="Lightning/ Wind"/>
    <x v="0"/>
    <n v="3"/>
    <x v="34"/>
    <s v="1970-1974"/>
    <n v="1"/>
    <n v="0"/>
    <n v="0"/>
    <n v="0"/>
    <x v="0"/>
    <n v="1"/>
    <n v="3669"/>
    <n v="1"/>
    <n v="0"/>
    <n v="0"/>
    <x v="2"/>
  </r>
  <r>
    <x v="4"/>
    <s v="Lightning/ Wind"/>
    <x v="0"/>
    <n v="3"/>
    <x v="34"/>
    <s v="1970-1974"/>
    <n v="1"/>
    <n v="0"/>
    <n v="0"/>
    <n v="0"/>
    <x v="0"/>
    <n v="1"/>
    <n v="3429"/>
    <n v="1"/>
    <n v="0"/>
    <n v="0"/>
    <x v="2"/>
  </r>
  <r>
    <x v="0"/>
    <s v="Hail/ Wind"/>
    <x v="0"/>
    <n v="2"/>
    <x v="17"/>
    <s v="1975-1979"/>
    <n v="1"/>
    <n v="0"/>
    <n v="0"/>
    <n v="0"/>
    <x v="0"/>
    <n v="1"/>
    <n v="5582"/>
    <n v="1"/>
    <n v="0"/>
    <n v="0"/>
    <x v="2"/>
  </r>
  <r>
    <x v="5"/>
    <s v="Hail/ Lightning/ Wind"/>
    <x v="0"/>
    <n v="2"/>
    <x v="17"/>
    <s v="1975-1979"/>
    <n v="1"/>
    <n v="0"/>
    <n v="0"/>
    <n v="0"/>
    <x v="0"/>
    <n v="1"/>
    <n v="2354"/>
    <n v="1"/>
    <n v="0"/>
    <n v="0"/>
    <x v="2"/>
  </r>
  <r>
    <x v="0"/>
    <s v="Hail/ Lightning/ Wind"/>
    <x v="0"/>
    <n v="2"/>
    <x v="17"/>
    <s v="1975-1979"/>
    <n v="1"/>
    <n v="0"/>
    <n v="0"/>
    <n v="0"/>
    <x v="0"/>
    <n v="1"/>
    <n v="2215"/>
    <n v="1"/>
    <n v="0"/>
    <n v="0"/>
    <x v="2"/>
  </r>
  <r>
    <x v="1"/>
    <s v="Hail/ Lightning/ Wind"/>
    <x v="0"/>
    <n v="2"/>
    <x v="17"/>
    <s v="1975-1979"/>
    <n v="1"/>
    <n v="0"/>
    <n v="0"/>
    <n v="0"/>
    <x v="0"/>
    <n v="1"/>
    <n v="2194"/>
    <n v="1"/>
    <n v="0"/>
    <n v="0"/>
    <x v="2"/>
  </r>
  <r>
    <x v="2"/>
    <s v="Hail/ Lightning/ Wind"/>
    <x v="0"/>
    <n v="2"/>
    <x v="17"/>
    <s v="1975-1979"/>
    <n v="1"/>
    <n v="0"/>
    <n v="0"/>
    <n v="0"/>
    <x v="0"/>
    <n v="1"/>
    <n v="2339"/>
    <n v="1"/>
    <n v="0"/>
    <n v="0"/>
    <x v="2"/>
  </r>
  <r>
    <x v="4"/>
    <s v="Hail/ Lightning/ Wind"/>
    <x v="0"/>
    <n v="2"/>
    <x v="17"/>
    <s v="1975-1979"/>
    <n v="1"/>
    <n v="0"/>
    <n v="0"/>
    <n v="0"/>
    <x v="0"/>
    <n v="1"/>
    <n v="2281"/>
    <n v="1"/>
    <n v="0"/>
    <n v="0"/>
    <x v="2"/>
  </r>
  <r>
    <x v="5"/>
    <s v="Hail/ Lightning/ Wind"/>
    <x v="0"/>
    <n v="2"/>
    <x v="17"/>
    <s v="1975-1979"/>
    <n v="1"/>
    <n v="0"/>
    <n v="0"/>
    <n v="0"/>
    <x v="0"/>
    <n v="1"/>
    <n v="2817"/>
    <n v="1"/>
    <n v="0"/>
    <n v="0"/>
    <x v="2"/>
  </r>
  <r>
    <x v="0"/>
    <s v="Hail/ Lightning/ Wind"/>
    <x v="0"/>
    <n v="2"/>
    <x v="17"/>
    <s v="1975-1979"/>
    <n v="1"/>
    <n v="0"/>
    <n v="0"/>
    <n v="0"/>
    <x v="0"/>
    <n v="1"/>
    <n v="2949"/>
    <n v="1"/>
    <n v="0"/>
    <n v="0"/>
    <x v="2"/>
  </r>
  <r>
    <x v="1"/>
    <s v="Tornado"/>
    <x v="4"/>
    <n v="2"/>
    <x v="34"/>
    <s v="1970-1974"/>
    <n v="1"/>
    <n v="0"/>
    <n v="0"/>
    <n v="0"/>
    <x v="0"/>
    <n v="1"/>
    <n v="87154"/>
    <n v="1"/>
    <n v="0"/>
    <n v="0"/>
    <x v="2"/>
  </r>
  <r>
    <x v="3"/>
    <s v="Lightning/ Wind"/>
    <x v="0"/>
    <n v="2"/>
    <x v="34"/>
    <s v="1970-1974"/>
    <n v="1"/>
    <n v="0"/>
    <n v="0"/>
    <n v="0"/>
    <x v="0"/>
    <n v="1"/>
    <n v="338"/>
    <n v="1"/>
    <n v="0"/>
    <n v="0"/>
    <x v="2"/>
  </r>
  <r>
    <x v="2"/>
    <s v="Lightning/ Wind"/>
    <x v="0"/>
    <n v="2"/>
    <x v="34"/>
    <s v="1970-1974"/>
    <n v="1"/>
    <n v="0"/>
    <n v="0"/>
    <n v="0"/>
    <x v="0"/>
    <n v="1"/>
    <n v="332"/>
    <n v="1"/>
    <n v="0"/>
    <n v="0"/>
    <x v="2"/>
  </r>
  <r>
    <x v="4"/>
    <s v="Lightning/ Wind"/>
    <x v="0"/>
    <n v="2"/>
    <x v="34"/>
    <s v="1970-1974"/>
    <n v="1"/>
    <n v="0"/>
    <n v="0"/>
    <n v="0"/>
    <x v="0"/>
    <n v="1"/>
    <n v="320"/>
    <n v="1"/>
    <n v="0"/>
    <n v="0"/>
    <x v="2"/>
  </r>
  <r>
    <x v="1"/>
    <s v="Lightning/ Wind"/>
    <x v="0"/>
    <n v="2"/>
    <x v="34"/>
    <s v="1970-1974"/>
    <n v="1"/>
    <n v="0"/>
    <n v="0"/>
    <n v="0"/>
    <x v="0"/>
    <n v="1"/>
    <n v="7958"/>
    <n v="1"/>
    <n v="0"/>
    <n v="0"/>
    <x v="2"/>
  </r>
  <r>
    <x v="2"/>
    <s v="Lightning/ Severe Storm/Thunder Storm"/>
    <x v="1"/>
    <n v="2"/>
    <x v="34"/>
    <s v="1970-1974"/>
    <n v="1"/>
    <n v="0"/>
    <n v="0"/>
    <n v="0"/>
    <x v="0"/>
    <n v="1"/>
    <n v="7745"/>
    <n v="1"/>
    <n v="0"/>
    <n v="0"/>
    <x v="2"/>
  </r>
  <r>
    <x v="4"/>
    <s v="Hail/ Lightning/ Wind"/>
    <x v="0"/>
    <n v="2"/>
    <x v="34"/>
    <s v="1970-1974"/>
    <n v="1"/>
    <n v="0"/>
    <n v="0"/>
    <n v="0"/>
    <x v="0"/>
    <n v="1"/>
    <n v="1655"/>
    <n v="1"/>
    <n v="0"/>
    <n v="0"/>
    <x v="2"/>
  </r>
  <r>
    <x v="1"/>
    <s v="Hail/ Lightning/ Severe Storm/Thunder Storm/ Wind"/>
    <x v="1"/>
    <n v="2"/>
    <x v="34"/>
    <s v="1970-1974"/>
    <n v="1"/>
    <n v="0"/>
    <n v="0"/>
    <n v="0"/>
    <x v="0"/>
    <n v="1"/>
    <n v="831"/>
    <n v="1"/>
    <n v="0"/>
    <n v="0"/>
    <x v="2"/>
  </r>
  <r>
    <x v="5"/>
    <s v="Wind"/>
    <x v="0"/>
    <n v="4"/>
    <x v="34"/>
    <s v="1970-1974"/>
    <n v="1"/>
    <n v="0"/>
    <n v="0"/>
    <n v="0"/>
    <x v="0"/>
    <n v="1"/>
    <n v="3979"/>
    <n v="1"/>
    <n v="0"/>
    <n v="0"/>
    <x v="2"/>
  </r>
  <r>
    <x v="0"/>
    <s v="Wind"/>
    <x v="0"/>
    <n v="4"/>
    <x v="34"/>
    <s v="1970-1974"/>
    <n v="1"/>
    <n v="0"/>
    <n v="0"/>
    <n v="0"/>
    <x v="0"/>
    <n v="1"/>
    <n v="3417"/>
    <n v="1"/>
    <n v="0"/>
    <n v="0"/>
    <x v="2"/>
  </r>
  <r>
    <x v="5"/>
    <s v="Severe Storm/Thunder Storm/ Wind"/>
    <x v="1"/>
    <n v="3"/>
    <x v="17"/>
    <s v="1975-1979"/>
    <n v="1"/>
    <n v="0"/>
    <n v="0"/>
    <n v="0"/>
    <x v="0"/>
    <n v="1"/>
    <n v="208"/>
    <n v="1"/>
    <n v="0"/>
    <n v="0"/>
    <x v="2"/>
  </r>
  <r>
    <x v="0"/>
    <s v="Severe Storm/Thunder Storm/ Wind"/>
    <x v="1"/>
    <n v="3"/>
    <x v="17"/>
    <s v="1975-1979"/>
    <n v="1"/>
    <n v="0"/>
    <n v="0"/>
    <n v="0"/>
    <x v="0"/>
    <n v="1"/>
    <n v="230"/>
    <n v="1"/>
    <n v="0"/>
    <n v="0"/>
    <x v="2"/>
  </r>
  <r>
    <x v="1"/>
    <s v="Severe Storm/Thunder Storm/ Wind"/>
    <x v="1"/>
    <n v="3"/>
    <x v="17"/>
    <s v="1975-1979"/>
    <n v="1"/>
    <n v="0"/>
    <n v="0"/>
    <n v="0"/>
    <x v="0"/>
    <n v="1"/>
    <n v="219"/>
    <n v="1"/>
    <n v="0"/>
    <n v="0"/>
    <x v="2"/>
  </r>
  <r>
    <x v="2"/>
    <s v="Severe Storm/Thunder Storm/ Wind"/>
    <x v="1"/>
    <n v="3"/>
    <x v="17"/>
    <s v="1975-1979"/>
    <n v="1"/>
    <n v="0"/>
    <n v="0"/>
    <n v="0"/>
    <x v="0"/>
    <n v="1"/>
    <n v="208"/>
    <n v="1"/>
    <n v="0"/>
    <n v="0"/>
    <x v="2"/>
  </r>
  <r>
    <x v="4"/>
    <s v="Severe Storm/Thunder Storm/ Wind"/>
    <x v="1"/>
    <n v="3"/>
    <x v="17"/>
    <s v="1975-1979"/>
    <n v="1"/>
    <n v="0"/>
    <n v="0"/>
    <n v="0"/>
    <x v="0"/>
    <n v="1"/>
    <n v="219"/>
    <n v="1"/>
    <n v="0"/>
    <n v="0"/>
    <x v="2"/>
  </r>
  <r>
    <x v="5"/>
    <s v="Lightning"/>
    <x v="0"/>
    <n v="3"/>
    <x v="17"/>
    <s v="1975-1979"/>
    <n v="1"/>
    <n v="0"/>
    <n v="0"/>
    <n v="0"/>
    <x v="0"/>
    <n v="1"/>
    <n v="2202"/>
    <n v="1"/>
    <n v="0"/>
    <n v="0"/>
    <x v="2"/>
  </r>
  <r>
    <x v="0"/>
    <s v="Lightning"/>
    <x v="0"/>
    <n v="3"/>
    <x v="17"/>
    <s v="1975-1979"/>
    <n v="1"/>
    <n v="0"/>
    <n v="0"/>
    <n v="0"/>
    <x v="0"/>
    <n v="1"/>
    <n v="2426"/>
    <n v="1"/>
    <n v="0"/>
    <n v="0"/>
    <x v="2"/>
  </r>
  <r>
    <x v="3"/>
    <s v="Lightning"/>
    <x v="0"/>
    <n v="3"/>
    <x v="17"/>
    <s v="1975-1979"/>
    <n v="1"/>
    <n v="0"/>
    <n v="0"/>
    <n v="0"/>
    <x v="0"/>
    <n v="1"/>
    <n v="2071"/>
    <n v="1"/>
    <n v="0"/>
    <n v="0"/>
    <x v="2"/>
  </r>
  <r>
    <x v="2"/>
    <s v="Lightning"/>
    <x v="0"/>
    <n v="3"/>
    <x v="17"/>
    <s v="1975-1979"/>
    <n v="1"/>
    <n v="0"/>
    <n v="0"/>
    <n v="0"/>
    <x v="0"/>
    <n v="1"/>
    <n v="2207"/>
    <n v="1"/>
    <n v="0"/>
    <n v="0"/>
    <x v="2"/>
  </r>
  <r>
    <x v="4"/>
    <s v="Lightning"/>
    <x v="0"/>
    <n v="3"/>
    <x v="17"/>
    <s v="1975-1979"/>
    <n v="1"/>
    <n v="0"/>
    <n v="0"/>
    <n v="0"/>
    <x v="0"/>
    <n v="1"/>
    <n v="2377"/>
    <n v="1"/>
    <n v="0"/>
    <n v="0"/>
    <x v="2"/>
  </r>
  <r>
    <x v="1"/>
    <s v="Coastal"/>
    <x v="0"/>
    <n v="4"/>
    <x v="34"/>
    <s v="1970-1974"/>
    <n v="1"/>
    <n v="0"/>
    <n v="0"/>
    <n v="0"/>
    <x v="0"/>
    <n v="1"/>
    <n v="12360"/>
    <n v="1"/>
    <n v="0"/>
    <n v="0"/>
    <x v="2"/>
  </r>
  <r>
    <x v="0"/>
    <s v="Hail/ Severe Storm/Thunder Storm/ Wind"/>
    <x v="1"/>
    <n v="3"/>
    <x v="17"/>
    <s v="1975-1979"/>
    <n v="1"/>
    <n v="0"/>
    <n v="0"/>
    <n v="0"/>
    <x v="0"/>
    <n v="1"/>
    <n v="6892"/>
    <n v="1"/>
    <n v="0"/>
    <n v="0"/>
    <x v="2"/>
  </r>
  <r>
    <x v="3"/>
    <s v="Hail/ Severe Storm/Thunder Storm/ Wind"/>
    <x v="1"/>
    <n v="3"/>
    <x v="17"/>
    <s v="1975-1979"/>
    <n v="1"/>
    <n v="0"/>
    <n v="0"/>
    <n v="0"/>
    <x v="0"/>
    <n v="1"/>
    <n v="7540"/>
    <n v="1"/>
    <n v="0"/>
    <n v="0"/>
    <x v="2"/>
  </r>
  <r>
    <x v="2"/>
    <s v="Hail/ Severe Storm/Thunder Storm/ Wind"/>
    <x v="1"/>
    <n v="3"/>
    <x v="17"/>
    <s v="1975-1979"/>
    <n v="1"/>
    <n v="0"/>
    <n v="0"/>
    <n v="0"/>
    <x v="0"/>
    <n v="1"/>
    <n v="7919"/>
    <n v="1"/>
    <n v="0"/>
    <n v="0"/>
    <x v="2"/>
  </r>
  <r>
    <x v="4"/>
    <s v="Hail/ Severe Storm/Thunder Storm/ Wind"/>
    <x v="1"/>
    <n v="3"/>
    <x v="17"/>
    <s v="1975-1979"/>
    <n v="1"/>
    <n v="0"/>
    <n v="0"/>
    <n v="0"/>
    <x v="0"/>
    <n v="1"/>
    <n v="7492"/>
    <n v="1"/>
    <n v="0"/>
    <n v="0"/>
    <x v="2"/>
  </r>
  <r>
    <x v="0"/>
    <s v="Severe Storm/Thunder Storm"/>
    <x v="1"/>
    <n v="3"/>
    <x v="17"/>
    <s v="1975-1979"/>
    <n v="1"/>
    <n v="0"/>
    <n v="0"/>
    <n v="0"/>
    <x v="0"/>
    <n v="1"/>
    <n v="18639"/>
    <n v="1"/>
    <n v="0"/>
    <n v="0"/>
    <x v="2"/>
  </r>
  <r>
    <x v="1"/>
    <s v="Flooding/ Severe Storm/Thunder Storm"/>
    <x v="1"/>
    <n v="4"/>
    <x v="17"/>
    <s v="1975-1979"/>
    <n v="1"/>
    <n v="0"/>
    <n v="0"/>
    <n v="0"/>
    <x v="0"/>
    <n v="1"/>
    <n v="73323"/>
    <n v="1"/>
    <n v="0"/>
    <n v="0"/>
    <x v="2"/>
  </r>
  <r>
    <x v="0"/>
    <s v="Flooding/ Severe Storm/Thunder Storm"/>
    <x v="1"/>
    <n v="4"/>
    <x v="17"/>
    <s v="1975-1979"/>
    <n v="1"/>
    <n v="0"/>
    <n v="0"/>
    <n v="0"/>
    <x v="0"/>
    <n v="1"/>
    <n v="6358"/>
    <n v="1"/>
    <n v="0"/>
    <n v="0"/>
    <x v="2"/>
  </r>
  <r>
    <x v="4"/>
    <s v="Wind"/>
    <x v="0"/>
    <n v="3"/>
    <x v="17"/>
    <s v="1975-1979"/>
    <n v="1"/>
    <n v="0"/>
    <n v="0"/>
    <n v="0"/>
    <x v="0"/>
    <n v="1"/>
    <n v="43340"/>
    <n v="1"/>
    <n v="0"/>
    <n v="0"/>
    <x v="2"/>
  </r>
  <r>
    <x v="5"/>
    <s v="Wind"/>
    <x v="0"/>
    <n v="4"/>
    <x v="17"/>
    <s v="1975-1979"/>
    <n v="1"/>
    <n v="0"/>
    <n v="0"/>
    <n v="0"/>
    <x v="0"/>
    <n v="1"/>
    <n v="1632"/>
    <n v="1"/>
    <n v="0"/>
    <n v="0"/>
    <x v="2"/>
  </r>
  <r>
    <x v="0"/>
    <s v="Wind"/>
    <x v="0"/>
    <n v="4"/>
    <x v="17"/>
    <s v="1975-1979"/>
    <n v="1"/>
    <n v="0"/>
    <n v="0"/>
    <n v="0"/>
    <x v="0"/>
    <n v="1"/>
    <n v="1609"/>
    <n v="1"/>
    <n v="0"/>
    <n v="0"/>
    <x v="2"/>
  </r>
  <r>
    <x v="1"/>
    <s v="Wind"/>
    <x v="0"/>
    <n v="4"/>
    <x v="17"/>
    <s v="1975-1979"/>
    <n v="1"/>
    <n v="0"/>
    <n v="0"/>
    <n v="0"/>
    <x v="0"/>
    <n v="1"/>
    <n v="1840"/>
    <n v="1"/>
    <n v="0"/>
    <n v="0"/>
    <x v="2"/>
  </r>
  <r>
    <x v="3"/>
    <s v="Wind"/>
    <x v="0"/>
    <n v="4"/>
    <x v="17"/>
    <s v="1975-1979"/>
    <n v="1"/>
    <n v="0"/>
    <n v="0"/>
    <n v="0"/>
    <x v="0"/>
    <n v="1"/>
    <n v="1870"/>
    <n v="1"/>
    <n v="0"/>
    <n v="0"/>
    <x v="2"/>
  </r>
  <r>
    <x v="2"/>
    <s v="Wind"/>
    <x v="0"/>
    <n v="4"/>
    <x v="17"/>
    <s v="1975-1979"/>
    <n v="1"/>
    <n v="0"/>
    <n v="0"/>
    <n v="0"/>
    <x v="0"/>
    <n v="1"/>
    <n v="1692"/>
    <n v="1"/>
    <n v="0"/>
    <n v="0"/>
    <x v="2"/>
  </r>
  <r>
    <x v="4"/>
    <s v="Wind"/>
    <x v="0"/>
    <n v="4"/>
    <x v="17"/>
    <s v="1975-1979"/>
    <n v="1"/>
    <n v="0"/>
    <n v="0"/>
    <n v="0"/>
    <x v="0"/>
    <n v="1"/>
    <n v="1676"/>
    <n v="1"/>
    <n v="0"/>
    <n v="0"/>
    <x v="2"/>
  </r>
  <r>
    <x v="3"/>
    <s v="Hail/ Wind"/>
    <x v="0"/>
    <n v="3"/>
    <x v="34"/>
    <s v="1970-1974"/>
    <n v="1"/>
    <n v="0"/>
    <n v="0"/>
    <n v="0"/>
    <x v="0"/>
    <n v="1"/>
    <n v="3094"/>
    <n v="1"/>
    <n v="0"/>
    <n v="0"/>
    <x v="2"/>
  </r>
  <r>
    <x v="2"/>
    <s v="Hail/ Wind"/>
    <x v="0"/>
    <n v="3"/>
    <x v="34"/>
    <s v="1970-1974"/>
    <n v="1"/>
    <n v="0"/>
    <n v="0"/>
    <n v="0"/>
    <x v="0"/>
    <n v="1"/>
    <n v="3298"/>
    <n v="1"/>
    <n v="0"/>
    <n v="0"/>
    <x v="2"/>
  </r>
  <r>
    <x v="4"/>
    <s v="Hail/ Wind"/>
    <x v="0"/>
    <n v="3"/>
    <x v="34"/>
    <s v="1970-1974"/>
    <n v="1"/>
    <n v="0"/>
    <n v="0"/>
    <n v="0"/>
    <x v="0"/>
    <n v="1"/>
    <n v="2956"/>
    <n v="1"/>
    <n v="0"/>
    <n v="0"/>
    <x v="2"/>
  </r>
  <r>
    <x v="1"/>
    <s v="Hail/ Lightning/ Wind"/>
    <x v="0"/>
    <n v="2"/>
    <x v="34"/>
    <s v="1970-1974"/>
    <n v="1"/>
    <n v="0"/>
    <n v="0"/>
    <n v="0"/>
    <x v="0"/>
    <n v="1"/>
    <n v="2589"/>
    <n v="1"/>
    <n v="0"/>
    <n v="0"/>
    <x v="2"/>
  </r>
  <r>
    <x v="3"/>
    <s v="Hail/ Lightning/ Wind"/>
    <x v="0"/>
    <n v="2"/>
    <x v="34"/>
    <s v="1970-1974"/>
    <n v="1"/>
    <n v="0"/>
    <n v="0"/>
    <n v="0"/>
    <x v="0"/>
    <n v="1"/>
    <n v="2559"/>
    <n v="1"/>
    <n v="0"/>
    <n v="0"/>
    <x v="2"/>
  </r>
  <r>
    <x v="4"/>
    <s v="Hail/ Lightning/ Wind"/>
    <x v="0"/>
    <n v="2"/>
    <x v="34"/>
    <s v="1970-1974"/>
    <n v="1"/>
    <n v="0"/>
    <n v="0"/>
    <n v="0"/>
    <x v="0"/>
    <n v="1"/>
    <n v="2736"/>
    <n v="1"/>
    <n v="0"/>
    <n v="0"/>
    <x v="2"/>
  </r>
  <r>
    <x v="5"/>
    <s v="Winter Weather"/>
    <x v="0"/>
    <n v="1"/>
    <x v="14"/>
    <s v="1975-1979"/>
    <n v="31"/>
    <n v="0"/>
    <n v="0"/>
    <n v="0"/>
    <x v="0"/>
    <n v="1"/>
    <n v="1820"/>
    <n v="1"/>
    <n v="0"/>
    <n v="0"/>
    <x v="2"/>
  </r>
  <r>
    <x v="0"/>
    <s v="Winter Weather"/>
    <x v="0"/>
    <n v="1"/>
    <x v="14"/>
    <s v="1975-1979"/>
    <n v="31"/>
    <n v="0"/>
    <n v="0"/>
    <n v="0"/>
    <x v="0"/>
    <n v="1"/>
    <n v="1557"/>
    <n v="1"/>
    <n v="0"/>
    <n v="0"/>
    <x v="2"/>
  </r>
  <r>
    <x v="1"/>
    <s v="Winter Weather"/>
    <x v="0"/>
    <n v="1"/>
    <x v="14"/>
    <s v="1975-1979"/>
    <n v="31"/>
    <n v="0"/>
    <n v="0"/>
    <n v="0"/>
    <x v="0"/>
    <n v="1"/>
    <n v="1781"/>
    <n v="1"/>
    <n v="0"/>
    <n v="0"/>
    <x v="2"/>
  </r>
  <r>
    <x v="3"/>
    <s v="Winter Weather"/>
    <x v="0"/>
    <n v="1"/>
    <x v="14"/>
    <s v="1975-1979"/>
    <n v="31"/>
    <n v="0"/>
    <n v="0"/>
    <n v="0"/>
    <x v="0"/>
    <n v="1"/>
    <n v="1619"/>
    <n v="1"/>
    <n v="0"/>
    <n v="0"/>
    <x v="2"/>
  </r>
  <r>
    <x v="2"/>
    <s v="Winter Weather"/>
    <x v="0"/>
    <n v="1"/>
    <x v="14"/>
    <s v="1975-1979"/>
    <n v="31"/>
    <n v="0"/>
    <n v="0"/>
    <n v="0"/>
    <x v="0"/>
    <n v="1"/>
    <n v="1853"/>
    <n v="1"/>
    <n v="0"/>
    <n v="0"/>
    <x v="2"/>
  </r>
  <r>
    <x v="4"/>
    <s v="Winter Weather"/>
    <x v="0"/>
    <n v="1"/>
    <x v="14"/>
    <s v="1975-1979"/>
    <n v="31"/>
    <n v="0"/>
    <n v="0"/>
    <n v="0"/>
    <x v="0"/>
    <n v="1"/>
    <n v="1733"/>
    <n v="1"/>
    <n v="0"/>
    <n v="0"/>
    <x v="2"/>
  </r>
  <r>
    <x v="4"/>
    <s v="Hail/ Lightning/ Wind"/>
    <x v="0"/>
    <n v="2"/>
    <x v="13"/>
    <s v="1975-1979"/>
    <n v="1"/>
    <n v="0"/>
    <n v="0"/>
    <n v="0"/>
    <x v="0"/>
    <n v="1"/>
    <n v="7711"/>
    <n v="1"/>
    <n v="0"/>
    <n v="0"/>
    <x v="2"/>
  </r>
  <r>
    <x v="2"/>
    <s v="Hail"/>
    <x v="0"/>
    <n v="2"/>
    <x v="13"/>
    <s v="1975-1979"/>
    <n v="1"/>
    <n v="0"/>
    <n v="0"/>
    <n v="0"/>
    <x v="0"/>
    <n v="1"/>
    <n v="857"/>
    <n v="1"/>
    <n v="0"/>
    <n v="0"/>
    <x v="2"/>
  </r>
  <r>
    <x v="2"/>
    <s v="Severe Storm/Thunder Storm"/>
    <x v="1"/>
    <n v="2"/>
    <x v="13"/>
    <s v="1975-1979"/>
    <n v="1"/>
    <n v="0"/>
    <n v="0"/>
    <n v="0"/>
    <x v="0"/>
    <n v="1"/>
    <n v="3905"/>
    <n v="1"/>
    <n v="0"/>
    <n v="0"/>
    <x v="2"/>
  </r>
  <r>
    <x v="2"/>
    <s v="Severe Storm/Thunder Storm"/>
    <x v="1"/>
    <n v="2"/>
    <x v="13"/>
    <s v="1975-1979"/>
    <n v="2"/>
    <n v="0"/>
    <n v="0"/>
    <n v="0"/>
    <x v="0"/>
    <n v="1"/>
    <n v="4194"/>
    <n v="1"/>
    <n v="0"/>
    <n v="0"/>
    <x v="2"/>
  </r>
  <r>
    <x v="2"/>
    <s v="Flooding"/>
    <x v="1"/>
    <n v="3"/>
    <x v="13"/>
    <s v="1975-1979"/>
    <n v="2"/>
    <n v="0"/>
    <n v="0"/>
    <n v="0"/>
    <x v="0"/>
    <n v="1"/>
    <n v="3981"/>
    <n v="1"/>
    <n v="0"/>
    <n v="0"/>
    <x v="2"/>
  </r>
  <r>
    <x v="0"/>
    <s v="Lightning/ Severe Storm/Thunder Storm/ Wind"/>
    <x v="1"/>
    <n v="3"/>
    <x v="13"/>
    <s v="1975-1979"/>
    <n v="2"/>
    <n v="0"/>
    <n v="0"/>
    <n v="0"/>
    <x v="0"/>
    <n v="1"/>
    <n v="5899"/>
    <n v="1"/>
    <n v="0"/>
    <n v="0"/>
    <x v="2"/>
  </r>
  <r>
    <x v="0"/>
    <s v="Lightning/ Severe Storm/Thunder Storm/ Wind"/>
    <x v="1"/>
    <n v="3"/>
    <x v="13"/>
    <s v="1975-1979"/>
    <n v="1"/>
    <n v="0"/>
    <n v="0"/>
    <n v="0"/>
    <x v="0"/>
    <n v="1"/>
    <n v="5836"/>
    <n v="1"/>
    <n v="0"/>
    <n v="0"/>
    <x v="2"/>
  </r>
  <r>
    <x v="0"/>
    <s v="Severe Storm/Thunder Storm/ Wind"/>
    <x v="1"/>
    <n v="3"/>
    <x v="13"/>
    <s v="1975-1979"/>
    <n v="1"/>
    <n v="0"/>
    <n v="0"/>
    <n v="0"/>
    <x v="0"/>
    <n v="1"/>
    <n v="86377"/>
    <n v="1"/>
    <n v="0"/>
    <n v="0"/>
    <x v="2"/>
  </r>
  <r>
    <x v="1"/>
    <s v="Lightning/ Severe Storm/Thunder Storm/ Wind"/>
    <x v="1"/>
    <n v="3"/>
    <x v="13"/>
    <s v="1975-1979"/>
    <n v="1"/>
    <n v="0"/>
    <n v="0"/>
    <n v="0"/>
    <x v="0"/>
    <n v="1"/>
    <n v="7659"/>
    <n v="1"/>
    <n v="0"/>
    <n v="0"/>
    <x v="2"/>
  </r>
  <r>
    <x v="1"/>
    <s v="Severe Storm/Thunder Storm/ Wind"/>
    <x v="1"/>
    <n v="4"/>
    <x v="13"/>
    <s v="1975-1979"/>
    <n v="1"/>
    <n v="0"/>
    <n v="2"/>
    <n v="2"/>
    <x v="0"/>
    <n v="1"/>
    <n v="3730"/>
    <n v="1"/>
    <n v="0"/>
    <n v="0"/>
    <x v="2"/>
  </r>
  <r>
    <x v="3"/>
    <s v="Severe Storm/Thunder Storm/ Wind"/>
    <x v="1"/>
    <n v="4"/>
    <x v="13"/>
    <s v="1975-1979"/>
    <n v="1"/>
    <n v="0"/>
    <n v="3"/>
    <n v="3"/>
    <x v="0"/>
    <n v="1"/>
    <n v="3200"/>
    <n v="1"/>
    <n v="0"/>
    <n v="0"/>
    <x v="2"/>
  </r>
  <r>
    <x v="2"/>
    <s v="Severe Storm/Thunder Storm/ Wind"/>
    <x v="1"/>
    <n v="4"/>
    <x v="13"/>
    <s v="1975-1979"/>
    <n v="1"/>
    <n v="0"/>
    <n v="2"/>
    <n v="2"/>
    <x v="0"/>
    <n v="1"/>
    <n v="3605"/>
    <n v="1"/>
    <n v="0"/>
    <n v="0"/>
    <x v="2"/>
  </r>
  <r>
    <x v="4"/>
    <s v="Severe Storm/Thunder Storm/ Wind"/>
    <x v="1"/>
    <n v="4"/>
    <x v="13"/>
    <s v="1975-1979"/>
    <n v="1"/>
    <n v="0"/>
    <n v="1"/>
    <n v="1"/>
    <x v="0"/>
    <n v="1"/>
    <n v="3258"/>
    <n v="1"/>
    <n v="0"/>
    <n v="0"/>
    <x v="2"/>
  </r>
  <r>
    <x v="1"/>
    <s v="Severe Storm/Thunder Storm/ Wind"/>
    <x v="1"/>
    <n v="1"/>
    <x v="14"/>
    <s v="1975-1979"/>
    <n v="1"/>
    <n v="0"/>
    <n v="0"/>
    <n v="0"/>
    <x v="0"/>
    <n v="1"/>
    <n v="3704"/>
    <n v="1"/>
    <n v="0"/>
    <n v="0"/>
    <x v="2"/>
  </r>
  <r>
    <x v="3"/>
    <s v="Severe Storm/Thunder Storm/ Wind"/>
    <x v="1"/>
    <n v="1"/>
    <x v="14"/>
    <s v="1975-1979"/>
    <n v="1"/>
    <n v="0"/>
    <n v="0"/>
    <n v="0"/>
    <x v="0"/>
    <n v="1"/>
    <n v="3220"/>
    <n v="1"/>
    <n v="0"/>
    <n v="0"/>
    <x v="2"/>
  </r>
  <r>
    <x v="2"/>
    <s v="Severe Storm/Thunder Storm/ Wind"/>
    <x v="1"/>
    <n v="1"/>
    <x v="14"/>
    <s v="1975-1979"/>
    <n v="1"/>
    <n v="0"/>
    <n v="0"/>
    <n v="0"/>
    <x v="0"/>
    <n v="1"/>
    <n v="3787"/>
    <n v="1"/>
    <n v="0"/>
    <n v="0"/>
    <x v="2"/>
  </r>
  <r>
    <x v="4"/>
    <s v="Severe Storm/Thunder Storm/ Wind"/>
    <x v="1"/>
    <n v="1"/>
    <x v="14"/>
    <s v="1975-1979"/>
    <n v="1"/>
    <n v="0"/>
    <n v="0"/>
    <n v="0"/>
    <x v="0"/>
    <n v="1"/>
    <n v="3415"/>
    <n v="1"/>
    <n v="0"/>
    <n v="0"/>
    <x v="2"/>
  </r>
  <r>
    <x v="5"/>
    <s v="Wind"/>
    <x v="0"/>
    <n v="1"/>
    <x v="14"/>
    <s v="1975-1979"/>
    <n v="1"/>
    <n v="0"/>
    <n v="0"/>
    <n v="0"/>
    <x v="0"/>
    <n v="1"/>
    <n v="159"/>
    <n v="1"/>
    <n v="0"/>
    <n v="0"/>
    <x v="2"/>
  </r>
  <r>
    <x v="0"/>
    <s v="Wind"/>
    <x v="0"/>
    <n v="1"/>
    <x v="14"/>
    <s v="1975-1979"/>
    <n v="1"/>
    <n v="0"/>
    <n v="0"/>
    <n v="0"/>
    <x v="0"/>
    <n v="1"/>
    <n v="181"/>
    <n v="1"/>
    <n v="0"/>
    <n v="0"/>
    <x v="2"/>
  </r>
  <r>
    <x v="1"/>
    <s v="Wind"/>
    <x v="0"/>
    <n v="1"/>
    <x v="14"/>
    <s v="1975-1979"/>
    <n v="1"/>
    <n v="0"/>
    <n v="0"/>
    <n v="0"/>
    <x v="0"/>
    <n v="1"/>
    <n v="184"/>
    <n v="1"/>
    <n v="0"/>
    <n v="0"/>
    <x v="2"/>
  </r>
  <r>
    <x v="3"/>
    <s v="Wind"/>
    <x v="0"/>
    <n v="1"/>
    <x v="14"/>
    <s v="1975-1979"/>
    <n v="1"/>
    <n v="0"/>
    <n v="0"/>
    <n v="0"/>
    <x v="0"/>
    <n v="1"/>
    <n v="181"/>
    <n v="1"/>
    <n v="0"/>
    <n v="0"/>
    <x v="2"/>
  </r>
  <r>
    <x v="2"/>
    <s v="Wind"/>
    <x v="0"/>
    <n v="1"/>
    <x v="14"/>
    <s v="1975-1979"/>
    <n v="1"/>
    <n v="0"/>
    <n v="0"/>
    <n v="0"/>
    <x v="0"/>
    <n v="1"/>
    <n v="169"/>
    <n v="1"/>
    <n v="0"/>
    <n v="0"/>
    <x v="2"/>
  </r>
  <r>
    <x v="4"/>
    <s v="Wind"/>
    <x v="0"/>
    <n v="1"/>
    <x v="14"/>
    <s v="1975-1979"/>
    <n v="1"/>
    <n v="0"/>
    <n v="0"/>
    <n v="0"/>
    <x v="0"/>
    <n v="1"/>
    <n v="171"/>
    <n v="1"/>
    <n v="0"/>
    <n v="0"/>
    <x v="2"/>
  </r>
  <r>
    <x v="5"/>
    <s v="Severe Storm/Thunder Storm/ Wind"/>
    <x v="1"/>
    <n v="1"/>
    <x v="14"/>
    <s v="1975-1979"/>
    <n v="1"/>
    <n v="0"/>
    <n v="0"/>
    <n v="0"/>
    <x v="0"/>
    <n v="1"/>
    <n v="178"/>
    <n v="1"/>
    <n v="0"/>
    <n v="0"/>
    <x v="2"/>
  </r>
  <r>
    <x v="0"/>
    <s v="Severe Storm/Thunder Storm/ Wind"/>
    <x v="1"/>
    <n v="1"/>
    <x v="14"/>
    <s v="1975-1979"/>
    <n v="1"/>
    <n v="0"/>
    <n v="0"/>
    <n v="0"/>
    <x v="0"/>
    <n v="1"/>
    <n v="161"/>
    <n v="1"/>
    <n v="0"/>
    <n v="0"/>
    <x v="2"/>
  </r>
  <r>
    <x v="1"/>
    <s v="Severe Storm/Thunder Storm/ Wind"/>
    <x v="1"/>
    <n v="1"/>
    <x v="14"/>
    <s v="1975-1979"/>
    <n v="1"/>
    <n v="0"/>
    <n v="0"/>
    <n v="0"/>
    <x v="0"/>
    <n v="1"/>
    <n v="184"/>
    <n v="1"/>
    <n v="0"/>
    <n v="0"/>
    <x v="2"/>
  </r>
  <r>
    <x v="3"/>
    <s v="Severe Storm/Thunder Storm/ Wind"/>
    <x v="1"/>
    <n v="1"/>
    <x v="14"/>
    <s v="1975-1979"/>
    <n v="1"/>
    <n v="0"/>
    <n v="0"/>
    <n v="0"/>
    <x v="0"/>
    <n v="1"/>
    <n v="174"/>
    <n v="1"/>
    <n v="0"/>
    <n v="0"/>
    <x v="2"/>
  </r>
  <r>
    <x v="2"/>
    <s v="Severe Storm/Thunder Storm/ Wind"/>
    <x v="1"/>
    <n v="1"/>
    <x v="14"/>
    <s v="1975-1979"/>
    <n v="1"/>
    <n v="0"/>
    <n v="0"/>
    <n v="0"/>
    <x v="0"/>
    <n v="1"/>
    <n v="178"/>
    <n v="1"/>
    <n v="0"/>
    <n v="0"/>
    <x v="2"/>
  </r>
  <r>
    <x v="4"/>
    <s v="Severe Storm/Thunder Storm/ Wind"/>
    <x v="1"/>
    <n v="1"/>
    <x v="14"/>
    <s v="1975-1979"/>
    <n v="1"/>
    <n v="0"/>
    <n v="0"/>
    <n v="0"/>
    <x v="0"/>
    <n v="1"/>
    <n v="171"/>
    <n v="1"/>
    <n v="0"/>
    <n v="0"/>
    <x v="2"/>
  </r>
  <r>
    <x v="0"/>
    <s v="Severe Storm/Thunder Storm"/>
    <x v="1"/>
    <n v="4"/>
    <x v="14"/>
    <s v="1975-1979"/>
    <n v="1"/>
    <n v="0"/>
    <n v="0"/>
    <n v="0"/>
    <x v="0"/>
    <n v="1"/>
    <n v="642"/>
    <n v="1"/>
    <n v="0"/>
    <n v="0"/>
    <x v="2"/>
  </r>
  <r>
    <x v="0"/>
    <s v="Flooding"/>
    <x v="1"/>
    <n v="4"/>
    <x v="14"/>
    <s v="1975-1979"/>
    <n v="2"/>
    <n v="0"/>
    <n v="0"/>
    <n v="0"/>
    <x v="0"/>
    <n v="1"/>
    <n v="28332"/>
    <n v="1"/>
    <n v="0"/>
    <n v="0"/>
    <x v="2"/>
  </r>
  <r>
    <x v="5"/>
    <s v="Severe Storm/Thunder Storm"/>
    <x v="1"/>
    <n v="4"/>
    <x v="14"/>
    <s v="1975-1979"/>
    <n v="1"/>
    <n v="0"/>
    <n v="0"/>
    <n v="0"/>
    <x v="0"/>
    <n v="1"/>
    <n v="167"/>
    <n v="1"/>
    <n v="0"/>
    <n v="0"/>
    <x v="2"/>
  </r>
  <r>
    <x v="0"/>
    <s v="Severe Storm/Thunder Storm"/>
    <x v="1"/>
    <n v="4"/>
    <x v="14"/>
    <s v="1975-1979"/>
    <n v="1"/>
    <n v="0"/>
    <n v="0"/>
    <n v="0"/>
    <x v="0"/>
    <n v="1"/>
    <n v="177"/>
    <n v="1"/>
    <n v="0"/>
    <n v="0"/>
    <x v="2"/>
  </r>
  <r>
    <x v="1"/>
    <s v="Severe Storm/Thunder Storm"/>
    <x v="1"/>
    <n v="4"/>
    <x v="14"/>
    <s v="1975-1979"/>
    <n v="1"/>
    <n v="0"/>
    <n v="0"/>
    <n v="0"/>
    <x v="0"/>
    <n v="1"/>
    <n v="180"/>
    <n v="1"/>
    <n v="0"/>
    <n v="0"/>
    <x v="2"/>
  </r>
  <r>
    <x v="3"/>
    <s v="Severe Storm/Thunder Storm"/>
    <x v="1"/>
    <n v="4"/>
    <x v="14"/>
    <s v="1975-1979"/>
    <n v="1"/>
    <n v="0"/>
    <n v="0"/>
    <n v="0"/>
    <x v="0"/>
    <n v="1"/>
    <n v="184"/>
    <n v="1"/>
    <n v="0"/>
    <n v="0"/>
    <x v="2"/>
  </r>
  <r>
    <x v="2"/>
    <s v="Severe Storm/Thunder Storm"/>
    <x v="1"/>
    <n v="4"/>
    <x v="14"/>
    <s v="1975-1979"/>
    <n v="1"/>
    <n v="0"/>
    <n v="0"/>
    <n v="0"/>
    <x v="0"/>
    <n v="1"/>
    <n v="169"/>
    <n v="1"/>
    <n v="0"/>
    <n v="0"/>
    <x v="2"/>
  </r>
  <r>
    <x v="4"/>
    <s v="Severe Storm/Thunder Storm"/>
    <x v="1"/>
    <n v="4"/>
    <x v="14"/>
    <s v="1975-1979"/>
    <n v="1"/>
    <n v="0"/>
    <n v="0"/>
    <n v="0"/>
    <x v="0"/>
    <n v="1"/>
    <n v="168"/>
    <n v="1"/>
    <n v="0"/>
    <n v="0"/>
    <x v="2"/>
  </r>
  <r>
    <x v="1"/>
    <s v="Severe Storm/Thunder Storm"/>
    <x v="1"/>
    <n v="2"/>
    <x v="14"/>
    <s v="1975-1979"/>
    <n v="1"/>
    <n v="0"/>
    <n v="0"/>
    <n v="0"/>
    <x v="0"/>
    <n v="1"/>
    <n v="84610"/>
    <n v="1"/>
    <n v="0"/>
    <n v="0"/>
    <x v="2"/>
  </r>
  <r>
    <x v="0"/>
    <s v="Severe Storm/Thunder Storm"/>
    <x v="1"/>
    <n v="3"/>
    <x v="14"/>
    <s v="1975-1979"/>
    <n v="1"/>
    <n v="0"/>
    <n v="3"/>
    <n v="3"/>
    <x v="0"/>
    <n v="1"/>
    <n v="6229"/>
    <n v="1"/>
    <n v="0"/>
    <n v="0"/>
    <x v="2"/>
  </r>
  <r>
    <x v="5"/>
    <s v="Severe Storm/Thunder Storm/ Wind"/>
    <x v="1"/>
    <n v="3"/>
    <x v="14"/>
    <s v="1975-1979"/>
    <n v="1"/>
    <n v="0"/>
    <n v="0"/>
    <n v="0"/>
    <x v="0"/>
    <n v="1"/>
    <n v="1802"/>
    <n v="1"/>
    <n v="0"/>
    <n v="0"/>
    <x v="2"/>
  </r>
  <r>
    <x v="0"/>
    <s v="Severe Storm/Thunder Storm/ Wind"/>
    <x v="1"/>
    <n v="3"/>
    <x v="14"/>
    <s v="1975-1979"/>
    <n v="1"/>
    <n v="0"/>
    <n v="0"/>
    <n v="0"/>
    <x v="0"/>
    <n v="1"/>
    <n v="1562"/>
    <n v="1"/>
    <n v="0"/>
    <n v="0"/>
    <x v="2"/>
  </r>
  <r>
    <x v="1"/>
    <s v="Severe Storm/Thunder Storm/ Wind"/>
    <x v="1"/>
    <n v="3"/>
    <x v="14"/>
    <s v="1975-1979"/>
    <n v="1"/>
    <n v="0"/>
    <n v="0"/>
    <n v="0"/>
    <x v="0"/>
    <n v="1"/>
    <n v="1724"/>
    <n v="1"/>
    <n v="0"/>
    <n v="0"/>
    <x v="2"/>
  </r>
  <r>
    <x v="3"/>
    <s v="Severe Storm/Thunder Storm/ Wind"/>
    <x v="1"/>
    <n v="3"/>
    <x v="14"/>
    <s v="1975-1979"/>
    <n v="1"/>
    <n v="0"/>
    <n v="0"/>
    <n v="0"/>
    <x v="0"/>
    <n v="1"/>
    <n v="1838"/>
    <n v="1"/>
    <n v="0"/>
    <n v="0"/>
    <x v="2"/>
  </r>
  <r>
    <x v="2"/>
    <s v="Severe Storm/Thunder Storm/ Wind"/>
    <x v="1"/>
    <n v="3"/>
    <x v="14"/>
    <s v="1975-1979"/>
    <n v="1"/>
    <n v="0"/>
    <n v="0"/>
    <n v="0"/>
    <x v="0"/>
    <n v="1"/>
    <n v="1764"/>
    <n v="1"/>
    <n v="0"/>
    <n v="0"/>
    <x v="2"/>
  </r>
  <r>
    <x v="4"/>
    <s v="Severe Storm/Thunder Storm/ Wind"/>
    <x v="1"/>
    <n v="3"/>
    <x v="14"/>
    <s v="1975-1979"/>
    <n v="1"/>
    <n v="0"/>
    <n v="0"/>
    <n v="0"/>
    <x v="0"/>
    <n v="1"/>
    <n v="1608"/>
    <n v="1"/>
    <n v="0"/>
    <n v="0"/>
    <x v="2"/>
  </r>
  <r>
    <x v="0"/>
    <s v="Flooding/ Severe Storm/Thunder Storm/ Wind"/>
    <x v="1"/>
    <n v="3"/>
    <x v="14"/>
    <s v="1975-1979"/>
    <n v="1"/>
    <n v="0"/>
    <n v="0"/>
    <n v="0"/>
    <x v="0"/>
    <n v="1"/>
    <n v="3960"/>
    <n v="1"/>
    <n v="0"/>
    <n v="0"/>
    <x v="2"/>
  </r>
  <r>
    <x v="0"/>
    <s v="Severe Storm/Thunder Storm/ Wind"/>
    <x v="1"/>
    <n v="3"/>
    <x v="14"/>
    <s v="1975-1979"/>
    <n v="1"/>
    <n v="0"/>
    <n v="0"/>
    <n v="0"/>
    <x v="0"/>
    <n v="1"/>
    <n v="8565"/>
    <n v="1"/>
    <n v="0"/>
    <n v="0"/>
    <x v="2"/>
  </r>
  <r>
    <x v="5"/>
    <s v="Wind"/>
    <x v="0"/>
    <n v="2"/>
    <x v="14"/>
    <s v="1975-1979"/>
    <n v="1"/>
    <n v="0"/>
    <n v="0"/>
    <n v="0"/>
    <x v="0"/>
    <n v="1"/>
    <n v="1705"/>
    <n v="1"/>
    <n v="0"/>
    <n v="0"/>
    <x v="2"/>
  </r>
  <r>
    <x v="0"/>
    <s v="Wind"/>
    <x v="0"/>
    <n v="2"/>
    <x v="14"/>
    <s v="1975-1979"/>
    <n v="1"/>
    <n v="0"/>
    <n v="0"/>
    <n v="0"/>
    <x v="0"/>
    <n v="1"/>
    <n v="1752"/>
    <n v="1"/>
    <n v="0"/>
    <n v="0"/>
    <x v="2"/>
  </r>
  <r>
    <x v="1"/>
    <s v="Wind"/>
    <x v="0"/>
    <n v="2"/>
    <x v="14"/>
    <s v="1975-1979"/>
    <n v="1"/>
    <n v="0"/>
    <n v="0"/>
    <n v="0"/>
    <x v="0"/>
    <n v="1"/>
    <n v="1816"/>
    <n v="1"/>
    <n v="0"/>
    <n v="0"/>
    <x v="2"/>
  </r>
  <r>
    <x v="3"/>
    <s v="Wind"/>
    <x v="0"/>
    <n v="2"/>
    <x v="14"/>
    <s v="1975-1979"/>
    <n v="1"/>
    <n v="0"/>
    <n v="0"/>
    <n v="0"/>
    <x v="0"/>
    <n v="1"/>
    <n v="1575"/>
    <n v="1"/>
    <n v="0"/>
    <n v="0"/>
    <x v="2"/>
  </r>
  <r>
    <x v="2"/>
    <s v="Wind"/>
    <x v="0"/>
    <n v="2"/>
    <x v="14"/>
    <s v="1975-1979"/>
    <n v="1"/>
    <n v="0"/>
    <n v="0"/>
    <n v="0"/>
    <x v="0"/>
    <n v="1"/>
    <n v="1878"/>
    <n v="1"/>
    <n v="0"/>
    <n v="0"/>
    <x v="2"/>
  </r>
  <r>
    <x v="4"/>
    <s v="Wind"/>
    <x v="0"/>
    <n v="2"/>
    <x v="14"/>
    <s v="1975-1979"/>
    <n v="1"/>
    <n v="0"/>
    <n v="0"/>
    <n v="0"/>
    <x v="0"/>
    <n v="1"/>
    <n v="1670"/>
    <n v="1"/>
    <n v="0"/>
    <n v="0"/>
    <x v="2"/>
  </r>
  <r>
    <x v="0"/>
    <s v="Winter Weather"/>
    <x v="0"/>
    <n v="1"/>
    <x v="11"/>
    <s v="1975-1979"/>
    <n v="1"/>
    <n v="0"/>
    <n v="0"/>
    <n v="0"/>
    <x v="0"/>
    <n v="1"/>
    <n v="6151"/>
    <n v="1"/>
    <n v="0"/>
    <n v="0"/>
    <x v="2"/>
  </r>
  <r>
    <x v="5"/>
    <s v="Flooding"/>
    <x v="1"/>
    <n v="1"/>
    <x v="11"/>
    <s v="1975-1979"/>
    <n v="6"/>
    <n v="0"/>
    <n v="0"/>
    <n v="0"/>
    <x v="0"/>
    <n v="1"/>
    <n v="17617"/>
    <n v="1"/>
    <n v="0"/>
    <n v="0"/>
    <x v="2"/>
  </r>
  <r>
    <x v="0"/>
    <s v="Flooding"/>
    <x v="1"/>
    <n v="1"/>
    <x v="11"/>
    <s v="1975-1979"/>
    <n v="6"/>
    <n v="0"/>
    <n v="0"/>
    <n v="0"/>
    <x v="0"/>
    <n v="1"/>
    <n v="17788"/>
    <n v="1"/>
    <n v="0"/>
    <n v="0"/>
    <x v="2"/>
  </r>
  <r>
    <x v="1"/>
    <s v="Flooding"/>
    <x v="1"/>
    <n v="1"/>
    <x v="11"/>
    <s v="1975-1979"/>
    <n v="6"/>
    <n v="0"/>
    <n v="0"/>
    <n v="0"/>
    <x v="0"/>
    <n v="1"/>
    <n v="17543"/>
    <n v="1"/>
    <n v="0"/>
    <n v="0"/>
    <x v="2"/>
  </r>
  <r>
    <x v="3"/>
    <s v="Flooding"/>
    <x v="1"/>
    <n v="1"/>
    <x v="11"/>
    <s v="1975-1979"/>
    <n v="6"/>
    <n v="0"/>
    <n v="0"/>
    <n v="0"/>
    <x v="0"/>
    <n v="1"/>
    <n v="15590"/>
    <n v="1"/>
    <n v="0"/>
    <n v="0"/>
    <x v="2"/>
  </r>
  <r>
    <x v="2"/>
    <s v="Flooding"/>
    <x v="1"/>
    <n v="1"/>
    <x v="11"/>
    <s v="1975-1979"/>
    <n v="6"/>
    <n v="0"/>
    <n v="0"/>
    <n v="0"/>
    <x v="0"/>
    <n v="1"/>
    <n v="16706"/>
    <n v="1"/>
    <n v="0"/>
    <n v="0"/>
    <x v="2"/>
  </r>
  <r>
    <x v="4"/>
    <s v="Flooding"/>
    <x v="1"/>
    <n v="1"/>
    <x v="11"/>
    <s v="1975-1979"/>
    <n v="6"/>
    <n v="0"/>
    <n v="0"/>
    <n v="0"/>
    <x v="0"/>
    <n v="1"/>
    <n v="17698"/>
    <n v="1"/>
    <n v="0"/>
    <n v="0"/>
    <x v="2"/>
  </r>
  <r>
    <x v="1"/>
    <s v="Hail/ Lightning/ Severe Storm/Thunder Storm/ Wind"/>
    <x v="1"/>
    <n v="2"/>
    <x v="14"/>
    <s v="1975-1979"/>
    <n v="1"/>
    <n v="0"/>
    <n v="0"/>
    <n v="0"/>
    <x v="0"/>
    <n v="1"/>
    <n v="739"/>
    <n v="1"/>
    <n v="0"/>
    <n v="0"/>
    <x v="2"/>
  </r>
  <r>
    <x v="5"/>
    <s v="Hail/ Lightning/ Wind"/>
    <x v="0"/>
    <n v="2"/>
    <x v="14"/>
    <s v="1975-1979"/>
    <n v="1"/>
    <n v="0"/>
    <n v="2"/>
    <n v="2"/>
    <x v="0"/>
    <n v="1"/>
    <n v="1883"/>
    <n v="1"/>
    <n v="0"/>
    <n v="0"/>
    <x v="2"/>
  </r>
  <r>
    <x v="0"/>
    <s v="Hail/ Lightning/ Wind"/>
    <x v="0"/>
    <n v="2"/>
    <x v="14"/>
    <s v="1975-1979"/>
    <n v="1"/>
    <n v="0"/>
    <n v="3"/>
    <n v="3"/>
    <x v="0"/>
    <n v="1"/>
    <n v="1819"/>
    <n v="1"/>
    <n v="0"/>
    <n v="0"/>
    <x v="2"/>
  </r>
  <r>
    <x v="1"/>
    <s v="Hail/ Lightning/ Wind"/>
    <x v="0"/>
    <n v="2"/>
    <x v="14"/>
    <s v="1975-1979"/>
    <n v="1"/>
    <n v="0"/>
    <n v="0"/>
    <n v="0"/>
    <x v="0"/>
    <n v="1"/>
    <n v="1722"/>
    <n v="1"/>
    <n v="0"/>
    <n v="0"/>
    <x v="2"/>
  </r>
  <r>
    <x v="3"/>
    <s v="Hail/ Lightning/ Wind"/>
    <x v="0"/>
    <n v="2"/>
    <x v="14"/>
    <s v="1975-1979"/>
    <n v="1"/>
    <n v="0"/>
    <n v="2"/>
    <n v="2"/>
    <x v="0"/>
    <n v="1"/>
    <n v="1814"/>
    <n v="1"/>
    <n v="0"/>
    <n v="0"/>
    <x v="2"/>
  </r>
  <r>
    <x v="2"/>
    <s v="Hail/ Lightning/ Wind"/>
    <x v="0"/>
    <n v="2"/>
    <x v="14"/>
    <s v="1975-1979"/>
    <n v="1"/>
    <n v="0"/>
    <n v="2"/>
    <n v="2"/>
    <x v="0"/>
    <n v="1"/>
    <n v="1864"/>
    <n v="1"/>
    <n v="0"/>
    <n v="0"/>
    <x v="2"/>
  </r>
  <r>
    <x v="4"/>
    <s v="Hail/ Lightning/ Wind"/>
    <x v="0"/>
    <n v="2"/>
    <x v="14"/>
    <s v="1975-1979"/>
    <n v="1"/>
    <n v="0"/>
    <n v="0"/>
    <n v="0"/>
    <x v="0"/>
    <n v="1"/>
    <n v="1596"/>
    <n v="1"/>
    <n v="0"/>
    <n v="0"/>
    <x v="2"/>
  </r>
  <r>
    <x v="2"/>
    <s v="Wind"/>
    <x v="0"/>
    <n v="2"/>
    <x v="14"/>
    <s v="1975-1979"/>
    <n v="1"/>
    <n v="0"/>
    <n v="0"/>
    <n v="0"/>
    <x v="0"/>
    <n v="1"/>
    <n v="8681"/>
    <n v="1"/>
    <n v="0"/>
    <n v="0"/>
    <x v="2"/>
  </r>
  <r>
    <x v="1"/>
    <s v="Hail/ Lightning/ Severe Storm/Thunder Storm/ Wind"/>
    <x v="1"/>
    <n v="2"/>
    <x v="14"/>
    <s v="1975-1979"/>
    <n v="1"/>
    <n v="0"/>
    <n v="0"/>
    <n v="0"/>
    <x v="0"/>
    <n v="1"/>
    <n v="78261"/>
    <n v="1"/>
    <n v="0"/>
    <n v="0"/>
    <x v="2"/>
  </r>
  <r>
    <x v="2"/>
    <s v="Tornado"/>
    <x v="4"/>
    <n v="2"/>
    <x v="14"/>
    <s v="1975-1979"/>
    <n v="1"/>
    <n v="0"/>
    <n v="0"/>
    <n v="0"/>
    <x v="0"/>
    <n v="1"/>
    <n v="86409"/>
    <n v="1"/>
    <n v="0"/>
    <n v="0"/>
    <x v="2"/>
  </r>
  <r>
    <x v="4"/>
    <s v="Hail/ Lightning/ Wind"/>
    <x v="0"/>
    <n v="2"/>
    <x v="14"/>
    <s v="1975-1979"/>
    <n v="1"/>
    <n v="0"/>
    <n v="0"/>
    <n v="0"/>
    <x v="0"/>
    <n v="1"/>
    <n v="7214"/>
    <n v="1"/>
    <n v="0"/>
    <n v="0"/>
    <x v="2"/>
  </r>
  <r>
    <x v="0"/>
    <s v="Severe Storm/Thunder Storm"/>
    <x v="1"/>
    <n v="2"/>
    <x v="11"/>
    <s v="1975-1979"/>
    <n v="1"/>
    <n v="0"/>
    <n v="0"/>
    <n v="0"/>
    <x v="0"/>
    <n v="1"/>
    <n v="6080"/>
    <n v="1"/>
    <n v="0"/>
    <n v="0"/>
    <x v="2"/>
  </r>
  <r>
    <x v="0"/>
    <s v="Hail"/>
    <x v="0"/>
    <n v="2"/>
    <x v="11"/>
    <s v="1975-1979"/>
    <n v="1"/>
    <n v="0"/>
    <n v="0"/>
    <n v="0"/>
    <x v="0"/>
    <n v="1"/>
    <n v="5432"/>
    <n v="1"/>
    <n v="0"/>
    <n v="0"/>
    <x v="2"/>
  </r>
  <r>
    <x v="0"/>
    <s v="Hail/ Severe Storm/Thunder Storm"/>
    <x v="1"/>
    <n v="2"/>
    <x v="11"/>
    <s v="1975-1979"/>
    <n v="1"/>
    <n v="0"/>
    <n v="0"/>
    <n v="0"/>
    <x v="0"/>
    <n v="1"/>
    <n v="45"/>
    <n v="1"/>
    <n v="0"/>
    <n v="0"/>
    <x v="2"/>
  </r>
  <r>
    <x v="0"/>
    <s v="Winter Weather"/>
    <x v="0"/>
    <n v="1"/>
    <x v="11"/>
    <s v="1975-1979"/>
    <n v="2"/>
    <n v="0"/>
    <n v="0"/>
    <n v="0"/>
    <x v="0"/>
    <n v="1"/>
    <n v="5886"/>
    <n v="1"/>
    <n v="0"/>
    <n v="0"/>
    <x v="2"/>
  </r>
  <r>
    <x v="2"/>
    <s v="Severe Storm/Thunder Storm"/>
    <x v="1"/>
    <n v="2"/>
    <x v="11"/>
    <s v="1975-1979"/>
    <n v="1"/>
    <n v="0"/>
    <n v="0"/>
    <n v="0"/>
    <x v="0"/>
    <n v="1"/>
    <n v="85886"/>
    <n v="1"/>
    <n v="0"/>
    <n v="0"/>
    <x v="2"/>
  </r>
  <r>
    <x v="3"/>
    <s v="Tornado"/>
    <x v="4"/>
    <n v="2"/>
    <x v="11"/>
    <s v="1975-1979"/>
    <n v="1"/>
    <n v="0"/>
    <n v="0"/>
    <n v="0"/>
    <x v="0"/>
    <n v="1"/>
    <n v="74250"/>
    <n v="1"/>
    <n v="0"/>
    <n v="0"/>
    <x v="2"/>
  </r>
  <r>
    <x v="3"/>
    <s v="Severe Storm/Thunder Storm/ Wind"/>
    <x v="1"/>
    <n v="2"/>
    <x v="11"/>
    <s v="1975-1979"/>
    <n v="1"/>
    <n v="0"/>
    <n v="0"/>
    <n v="0"/>
    <x v="0"/>
    <n v="1"/>
    <n v="77191"/>
    <n v="1"/>
    <n v="0"/>
    <n v="0"/>
    <x v="2"/>
  </r>
  <r>
    <x v="3"/>
    <s v="Tornado"/>
    <x v="4"/>
    <n v="3"/>
    <x v="11"/>
    <s v="1975-1979"/>
    <n v="1"/>
    <n v="0"/>
    <n v="0"/>
    <n v="0"/>
    <x v="0"/>
    <n v="1"/>
    <n v="7335"/>
    <n v="1"/>
    <n v="0"/>
    <n v="0"/>
    <x v="2"/>
  </r>
  <r>
    <x v="3"/>
    <s v="Tornado"/>
    <x v="4"/>
    <n v="3"/>
    <x v="11"/>
    <s v="1975-1979"/>
    <n v="1"/>
    <n v="0"/>
    <n v="0"/>
    <n v="0"/>
    <x v="0"/>
    <n v="1"/>
    <n v="7161"/>
    <n v="1"/>
    <n v="0"/>
    <n v="0"/>
    <x v="2"/>
  </r>
  <r>
    <x v="3"/>
    <s v="Tornado"/>
    <x v="4"/>
    <n v="2"/>
    <x v="16"/>
    <s v="1975-1979"/>
    <n v="1"/>
    <n v="0"/>
    <n v="0"/>
    <n v="0"/>
    <x v="0"/>
    <n v="1"/>
    <n v="80559"/>
    <n v="1"/>
    <n v="0"/>
    <n v="0"/>
    <x v="2"/>
  </r>
  <r>
    <x v="4"/>
    <s v="Tornado"/>
    <x v="4"/>
    <n v="3"/>
    <x v="16"/>
    <s v="1975-1979"/>
    <n v="1"/>
    <n v="0"/>
    <n v="0"/>
    <n v="0"/>
    <x v="0"/>
    <n v="1"/>
    <n v="851"/>
    <n v="1"/>
    <n v="0"/>
    <n v="0"/>
    <x v="2"/>
  </r>
  <r>
    <x v="2"/>
    <s v="Severe Storm/Thunder Storm"/>
    <x v="1"/>
    <n v="3"/>
    <x v="16"/>
    <s v="1975-1979"/>
    <n v="1"/>
    <n v="0"/>
    <n v="0"/>
    <n v="0"/>
    <x v="0"/>
    <n v="1"/>
    <n v="36275"/>
    <n v="1"/>
    <n v="0"/>
    <n v="0"/>
    <x v="2"/>
  </r>
  <r>
    <x v="0"/>
    <s v="Flooding"/>
    <x v="1"/>
    <n v="4"/>
    <x v="16"/>
    <s v="1975-1979"/>
    <n v="1"/>
    <n v="0"/>
    <n v="0"/>
    <n v="0"/>
    <x v="0"/>
    <n v="1"/>
    <n v="2433"/>
    <n v="1"/>
    <n v="0"/>
    <n v="0"/>
    <x v="2"/>
  </r>
  <r>
    <x v="0"/>
    <s v="Severe Storm/Thunder Storm"/>
    <x v="1"/>
    <n v="1"/>
    <x v="16"/>
    <s v="1975-1979"/>
    <n v="1"/>
    <n v="0"/>
    <n v="15"/>
    <n v="15"/>
    <x v="0"/>
    <n v="1"/>
    <n v="253888"/>
    <n v="1"/>
    <n v="0"/>
    <n v="0"/>
    <x v="2"/>
  </r>
  <r>
    <x v="0"/>
    <s v="Winter Weather"/>
    <x v="0"/>
    <n v="1"/>
    <x v="15"/>
    <s v="1980-1984"/>
    <n v="1"/>
    <n v="0"/>
    <n v="0"/>
    <n v="0"/>
    <x v="0"/>
    <n v="1"/>
    <n v="1682"/>
    <n v="1"/>
    <n v="0"/>
    <n v="0"/>
    <x v="2"/>
  </r>
  <r>
    <x v="0"/>
    <s v="Winter Weather"/>
    <x v="0"/>
    <n v="1"/>
    <x v="15"/>
    <s v="1980-1984"/>
    <n v="2"/>
    <n v="0"/>
    <n v="0"/>
    <n v="0"/>
    <x v="0"/>
    <n v="1"/>
    <n v="4421"/>
    <n v="1"/>
    <n v="0"/>
    <n v="0"/>
    <x v="2"/>
  </r>
  <r>
    <x v="1"/>
    <s v="Winter Weather"/>
    <x v="0"/>
    <n v="1"/>
    <x v="15"/>
    <s v="1980-1984"/>
    <n v="2"/>
    <n v="0"/>
    <n v="0"/>
    <n v="0"/>
    <x v="0"/>
    <n v="1"/>
    <n v="4233"/>
    <n v="1"/>
    <n v="0"/>
    <n v="0"/>
    <x v="2"/>
  </r>
  <r>
    <x v="0"/>
    <s v="Winter Weather"/>
    <x v="0"/>
    <n v="4"/>
    <x v="15"/>
    <s v="1980-1984"/>
    <n v="1"/>
    <n v="0"/>
    <n v="0"/>
    <n v="0"/>
    <x v="0"/>
    <n v="1"/>
    <n v="381"/>
    <n v="1"/>
    <n v="0"/>
    <n v="0"/>
    <x v="2"/>
  </r>
  <r>
    <x v="3"/>
    <s v="Winter Weather"/>
    <x v="0"/>
    <n v="4"/>
    <x v="15"/>
    <s v="1980-1984"/>
    <n v="1"/>
    <n v="0"/>
    <n v="0"/>
    <n v="0"/>
    <x v="0"/>
    <n v="1"/>
    <n v="394"/>
    <n v="1"/>
    <n v="0"/>
    <n v="0"/>
    <x v="2"/>
  </r>
  <r>
    <x v="2"/>
    <s v="Winter Weather"/>
    <x v="0"/>
    <n v="4"/>
    <x v="15"/>
    <s v="1980-1984"/>
    <n v="1"/>
    <n v="0"/>
    <n v="0"/>
    <n v="0"/>
    <x v="0"/>
    <n v="1"/>
    <n v="380"/>
    <n v="1"/>
    <n v="0"/>
    <n v="0"/>
    <x v="2"/>
  </r>
  <r>
    <x v="4"/>
    <s v="Winter Weather"/>
    <x v="0"/>
    <n v="4"/>
    <x v="15"/>
    <s v="1980-1984"/>
    <n v="1"/>
    <n v="0"/>
    <n v="0"/>
    <n v="0"/>
    <x v="0"/>
    <n v="1"/>
    <n v="378"/>
    <n v="1"/>
    <n v="0"/>
    <n v="0"/>
    <x v="2"/>
  </r>
  <r>
    <x v="1"/>
    <s v="Winter Weather"/>
    <x v="0"/>
    <n v="4"/>
    <x v="15"/>
    <s v="1980-1984"/>
    <n v="3"/>
    <n v="0"/>
    <n v="0"/>
    <n v="0"/>
    <x v="0"/>
    <n v="1"/>
    <n v="686"/>
    <n v="1"/>
    <n v="0"/>
    <n v="0"/>
    <x v="2"/>
  </r>
  <r>
    <x v="4"/>
    <s v="Lightning"/>
    <x v="0"/>
    <n v="3"/>
    <x v="15"/>
    <s v="1980-1984"/>
    <n v="1"/>
    <n v="0"/>
    <n v="0"/>
    <n v="0"/>
    <x v="0"/>
    <n v="1"/>
    <n v="83674"/>
    <n v="1"/>
    <n v="0"/>
    <n v="0"/>
    <x v="2"/>
  </r>
  <r>
    <x v="0"/>
    <s v="Winter Weather"/>
    <x v="0"/>
    <n v="1"/>
    <x v="35"/>
    <s v="1980-1984"/>
    <n v="1"/>
    <n v="0"/>
    <n v="0"/>
    <n v="0"/>
    <x v="0"/>
    <n v="1"/>
    <n v="460"/>
    <n v="1"/>
    <n v="0"/>
    <n v="0"/>
    <x v="2"/>
  </r>
  <r>
    <x v="3"/>
    <s v="Tornado"/>
    <x v="4"/>
    <n v="1"/>
    <x v="35"/>
    <s v="1980-1984"/>
    <n v="1"/>
    <n v="0"/>
    <n v="0"/>
    <n v="0"/>
    <x v="0"/>
    <n v="1"/>
    <n v="4227"/>
    <n v="1"/>
    <n v="0"/>
    <n v="0"/>
    <x v="2"/>
  </r>
  <r>
    <x v="1"/>
    <s v="Flooding/ Severe Storm/Thunder Storm"/>
    <x v="1"/>
    <n v="1"/>
    <x v="19"/>
    <s v="1980-1984"/>
    <n v="1"/>
    <n v="0"/>
    <n v="0"/>
    <n v="0"/>
    <x v="0"/>
    <n v="1"/>
    <n v="7717"/>
    <n v="1"/>
    <n v="0"/>
    <n v="0"/>
    <x v="2"/>
  </r>
  <r>
    <x v="3"/>
    <s v="Wind"/>
    <x v="0"/>
    <n v="1"/>
    <x v="19"/>
    <s v="1980-1984"/>
    <n v="1"/>
    <n v="0"/>
    <n v="0"/>
    <n v="0"/>
    <x v="0"/>
    <n v="1"/>
    <n v="78895"/>
    <n v="1"/>
    <n v="0"/>
    <n v="0"/>
    <x v="2"/>
  </r>
  <r>
    <x v="5"/>
    <s v="Wind/ Winter Weather"/>
    <x v="0"/>
    <n v="1"/>
    <x v="19"/>
    <s v="1980-1984"/>
    <n v="1"/>
    <n v="0"/>
    <n v="0"/>
    <n v="0"/>
    <x v="0"/>
    <n v="1"/>
    <n v="1613"/>
    <n v="1"/>
    <n v="0"/>
    <n v="0"/>
    <x v="2"/>
  </r>
  <r>
    <x v="0"/>
    <s v="Wind/ Winter Weather"/>
    <x v="0"/>
    <n v="1"/>
    <x v="19"/>
    <s v="1980-1984"/>
    <n v="1"/>
    <n v="0"/>
    <n v="0"/>
    <n v="0"/>
    <x v="0"/>
    <n v="1"/>
    <n v="1851"/>
    <n v="1"/>
    <n v="0"/>
    <n v="0"/>
    <x v="2"/>
  </r>
  <r>
    <x v="1"/>
    <s v="Wind/ Winter Weather"/>
    <x v="0"/>
    <n v="1"/>
    <x v="19"/>
    <s v="1980-1984"/>
    <n v="1"/>
    <n v="0"/>
    <n v="0"/>
    <n v="0"/>
    <x v="0"/>
    <n v="1"/>
    <n v="1877"/>
    <n v="1"/>
    <n v="0"/>
    <n v="0"/>
    <x v="2"/>
  </r>
  <r>
    <x v="3"/>
    <s v="Wind/ Winter Weather"/>
    <x v="0"/>
    <n v="1"/>
    <x v="19"/>
    <s v="1980-1984"/>
    <n v="1"/>
    <n v="0"/>
    <n v="0"/>
    <n v="0"/>
    <x v="0"/>
    <n v="1"/>
    <n v="1579"/>
    <n v="1"/>
    <n v="0"/>
    <n v="0"/>
    <x v="2"/>
  </r>
  <r>
    <x v="2"/>
    <s v="Wind/ Winter Weather"/>
    <x v="0"/>
    <n v="1"/>
    <x v="19"/>
    <s v="1980-1984"/>
    <n v="1"/>
    <n v="0"/>
    <n v="0"/>
    <n v="0"/>
    <x v="0"/>
    <n v="1"/>
    <n v="1812"/>
    <n v="1"/>
    <n v="0"/>
    <n v="0"/>
    <x v="2"/>
  </r>
  <r>
    <x v="4"/>
    <s v="Wind/ Winter Weather"/>
    <x v="0"/>
    <n v="1"/>
    <x v="19"/>
    <s v="1980-1984"/>
    <n v="1"/>
    <n v="0"/>
    <n v="0"/>
    <n v="0"/>
    <x v="0"/>
    <n v="1"/>
    <n v="1575"/>
    <n v="1"/>
    <n v="0"/>
    <n v="0"/>
    <x v="2"/>
  </r>
  <r>
    <x v="1"/>
    <s v="Severe Storm/Thunder Storm/ Wind"/>
    <x v="1"/>
    <n v="1"/>
    <x v="19"/>
    <s v="1980-1984"/>
    <n v="1"/>
    <n v="0"/>
    <n v="0"/>
    <n v="0"/>
    <x v="0"/>
    <n v="1"/>
    <n v="8319"/>
    <n v="1"/>
    <n v="0"/>
    <n v="0"/>
    <x v="2"/>
  </r>
  <r>
    <x v="0"/>
    <s v="Flooding"/>
    <x v="1"/>
    <n v="1"/>
    <x v="18"/>
    <s v="1980-1984"/>
    <n v="14"/>
    <n v="0"/>
    <n v="0"/>
    <n v="0"/>
    <x v="0"/>
    <n v="1"/>
    <n v="3516"/>
    <n v="1"/>
    <n v="0"/>
    <n v="0"/>
    <x v="2"/>
  </r>
  <r>
    <x v="3"/>
    <s v="Flooding"/>
    <x v="1"/>
    <n v="1"/>
    <x v="18"/>
    <s v="1980-1984"/>
    <n v="14"/>
    <n v="0"/>
    <n v="0"/>
    <n v="0"/>
    <x v="0"/>
    <n v="1"/>
    <n v="3367"/>
    <n v="1"/>
    <n v="0"/>
    <n v="0"/>
    <x v="2"/>
  </r>
  <r>
    <x v="2"/>
    <s v="Flooding"/>
    <x v="1"/>
    <n v="1"/>
    <x v="18"/>
    <s v="1980-1984"/>
    <n v="14"/>
    <n v="0"/>
    <n v="0"/>
    <n v="0"/>
    <x v="0"/>
    <n v="1"/>
    <n v="3828"/>
    <n v="1"/>
    <n v="0"/>
    <n v="0"/>
    <x v="2"/>
  </r>
  <r>
    <x v="3"/>
    <s v="Hail/ Severe Storm/Thunder Storm/ Wind"/>
    <x v="1"/>
    <n v="2"/>
    <x v="19"/>
    <s v="1980-1984"/>
    <n v="1"/>
    <n v="0"/>
    <n v="0"/>
    <n v="0"/>
    <x v="0"/>
    <n v="1"/>
    <n v="7201"/>
    <n v="1"/>
    <n v="0"/>
    <n v="0"/>
    <x v="2"/>
  </r>
  <r>
    <x v="4"/>
    <s v="Severe Storm/Thunder Storm/ Wind"/>
    <x v="1"/>
    <n v="1"/>
    <x v="18"/>
    <s v="1980-1984"/>
    <n v="1"/>
    <n v="0"/>
    <n v="0"/>
    <n v="0"/>
    <x v="0"/>
    <n v="1"/>
    <n v="7725"/>
    <n v="1"/>
    <n v="0"/>
    <n v="0"/>
    <x v="2"/>
  </r>
  <r>
    <x v="0"/>
    <s v="Wind"/>
    <x v="0"/>
    <n v="2"/>
    <x v="18"/>
    <s v="1980-1984"/>
    <n v="1"/>
    <n v="0"/>
    <n v="0"/>
    <n v="0"/>
    <x v="0"/>
    <n v="1"/>
    <n v="41728"/>
    <n v="1"/>
    <n v="0"/>
    <n v="0"/>
    <x v="2"/>
  </r>
  <r>
    <x v="2"/>
    <s v="Severe Storm/Thunder Storm/ Wind"/>
    <x v="1"/>
    <n v="2"/>
    <x v="18"/>
    <s v="1980-1984"/>
    <n v="1"/>
    <n v="0"/>
    <n v="0"/>
    <n v="0"/>
    <x v="0"/>
    <n v="0"/>
    <n v="0"/>
    <n v="1"/>
    <n v="0"/>
    <n v="0"/>
    <x v="2"/>
  </r>
  <r>
    <x v="0"/>
    <s v="Hail"/>
    <x v="0"/>
    <n v="2"/>
    <x v="18"/>
    <s v="1980-1984"/>
    <n v="1"/>
    <n v="0"/>
    <n v="0"/>
    <n v="0"/>
    <x v="0"/>
    <n v="1"/>
    <n v="769"/>
    <n v="1"/>
    <n v="0"/>
    <n v="0"/>
    <x v="2"/>
  </r>
  <r>
    <x v="5"/>
    <s v="Winter Weather"/>
    <x v="0"/>
    <n v="2"/>
    <x v="18"/>
    <s v="1980-1984"/>
    <n v="2"/>
    <n v="0"/>
    <n v="0"/>
    <n v="0"/>
    <x v="0"/>
    <n v="0"/>
    <n v="0"/>
    <n v="1"/>
    <n v="0"/>
    <n v="0"/>
    <x v="2"/>
  </r>
  <r>
    <x v="0"/>
    <s v="Winter Weather"/>
    <x v="0"/>
    <n v="2"/>
    <x v="18"/>
    <s v="1980-1984"/>
    <n v="2"/>
    <n v="0"/>
    <n v="0"/>
    <n v="0"/>
    <x v="0"/>
    <n v="0"/>
    <n v="0"/>
    <n v="1"/>
    <n v="0"/>
    <n v="0"/>
    <x v="2"/>
  </r>
  <r>
    <x v="1"/>
    <s v="Winter Weather"/>
    <x v="0"/>
    <n v="2"/>
    <x v="18"/>
    <s v="1980-1984"/>
    <n v="2"/>
    <n v="0"/>
    <n v="0"/>
    <n v="0"/>
    <x v="0"/>
    <n v="0"/>
    <n v="0"/>
    <n v="1"/>
    <n v="0"/>
    <n v="0"/>
    <x v="2"/>
  </r>
  <r>
    <x v="3"/>
    <s v="Winter Weather"/>
    <x v="0"/>
    <n v="2"/>
    <x v="18"/>
    <s v="1980-1984"/>
    <n v="2"/>
    <n v="0"/>
    <n v="0"/>
    <n v="0"/>
    <x v="0"/>
    <n v="0"/>
    <n v="0"/>
    <n v="1"/>
    <n v="0"/>
    <n v="0"/>
    <x v="2"/>
  </r>
  <r>
    <x v="2"/>
    <s v="Winter Weather"/>
    <x v="0"/>
    <n v="2"/>
    <x v="18"/>
    <s v="1980-1984"/>
    <n v="2"/>
    <n v="0"/>
    <n v="0"/>
    <n v="0"/>
    <x v="0"/>
    <n v="0"/>
    <n v="0"/>
    <n v="1"/>
    <n v="0"/>
    <n v="0"/>
    <x v="2"/>
  </r>
  <r>
    <x v="4"/>
    <s v="Winter Weather"/>
    <x v="0"/>
    <n v="2"/>
    <x v="18"/>
    <s v="1980-1984"/>
    <n v="2"/>
    <n v="0"/>
    <n v="0"/>
    <n v="0"/>
    <x v="0"/>
    <n v="0"/>
    <n v="0"/>
    <n v="1"/>
    <n v="0"/>
    <n v="0"/>
    <x v="2"/>
  </r>
  <r>
    <x v="5"/>
    <s v="Hail/ Lightning/ Severe Storm/Thunder Storm/ Wind"/>
    <x v="1"/>
    <n v="2"/>
    <x v="18"/>
    <s v="1980-1984"/>
    <n v="2"/>
    <n v="0"/>
    <n v="0"/>
    <n v="0"/>
    <x v="0"/>
    <n v="1"/>
    <n v="166"/>
    <n v="1"/>
    <n v="0"/>
    <n v="0"/>
    <x v="2"/>
  </r>
  <r>
    <x v="0"/>
    <s v="Hail/ Lightning/ Severe Storm/Thunder Storm/ Wind"/>
    <x v="1"/>
    <n v="2"/>
    <x v="18"/>
    <s v="1980-1984"/>
    <n v="2"/>
    <n v="0"/>
    <n v="0"/>
    <n v="0"/>
    <x v="0"/>
    <n v="1"/>
    <n v="168"/>
    <n v="1"/>
    <n v="0"/>
    <n v="0"/>
    <x v="2"/>
  </r>
  <r>
    <x v="1"/>
    <s v="Hail/ Lightning/ Severe Storm/Thunder Storm/ Wind"/>
    <x v="1"/>
    <n v="2"/>
    <x v="18"/>
    <s v="1980-1984"/>
    <n v="2"/>
    <n v="0"/>
    <n v="0"/>
    <n v="0"/>
    <x v="0"/>
    <n v="1"/>
    <n v="170"/>
    <n v="1"/>
    <n v="0"/>
    <n v="0"/>
    <x v="2"/>
  </r>
  <r>
    <x v="3"/>
    <s v="Hail/ Lightning/ Severe Storm/Thunder Storm/ Wind"/>
    <x v="1"/>
    <n v="2"/>
    <x v="18"/>
    <s v="1980-1984"/>
    <n v="2"/>
    <n v="0"/>
    <n v="0"/>
    <n v="0"/>
    <x v="0"/>
    <n v="1"/>
    <n v="155"/>
    <n v="1"/>
    <n v="0"/>
    <n v="0"/>
    <x v="2"/>
  </r>
  <r>
    <x v="2"/>
    <s v="Hail/ Lightning/ Severe Storm/Thunder Storm/ Wind"/>
    <x v="1"/>
    <n v="2"/>
    <x v="18"/>
    <s v="1980-1984"/>
    <n v="2"/>
    <n v="0"/>
    <n v="0"/>
    <n v="0"/>
    <x v="0"/>
    <n v="1"/>
    <n v="156"/>
    <n v="1"/>
    <n v="0"/>
    <n v="0"/>
    <x v="2"/>
  </r>
  <r>
    <x v="4"/>
    <s v="Hail/ Lightning/ Severe Storm/Thunder Storm/ Wind"/>
    <x v="1"/>
    <n v="2"/>
    <x v="18"/>
    <s v="1980-1984"/>
    <n v="2"/>
    <n v="0"/>
    <n v="0"/>
    <n v="0"/>
    <x v="0"/>
    <n v="1"/>
    <n v="164"/>
    <n v="1"/>
    <n v="0"/>
    <n v="0"/>
    <x v="2"/>
  </r>
  <r>
    <x v="1"/>
    <s v="Flooding/ Lightning"/>
    <x v="0"/>
    <n v="2"/>
    <x v="18"/>
    <s v="1980-1984"/>
    <n v="1"/>
    <n v="0"/>
    <n v="0"/>
    <n v="0"/>
    <x v="0"/>
    <n v="1"/>
    <n v="3950"/>
    <n v="1"/>
    <n v="0"/>
    <n v="0"/>
    <x v="2"/>
  </r>
  <r>
    <x v="3"/>
    <s v="Flooding/ Lightning"/>
    <x v="0"/>
    <n v="2"/>
    <x v="18"/>
    <s v="1980-1984"/>
    <n v="1"/>
    <n v="0"/>
    <n v="0"/>
    <n v="0"/>
    <x v="0"/>
    <n v="1"/>
    <n v="3973"/>
    <n v="1"/>
    <n v="0"/>
    <n v="0"/>
    <x v="2"/>
  </r>
  <r>
    <x v="2"/>
    <s v="Flooding/ Lightning"/>
    <x v="0"/>
    <n v="2"/>
    <x v="18"/>
    <s v="1980-1984"/>
    <n v="1"/>
    <n v="0"/>
    <n v="0"/>
    <n v="0"/>
    <x v="0"/>
    <n v="1"/>
    <n v="3997"/>
    <n v="1"/>
    <n v="0"/>
    <n v="0"/>
    <x v="2"/>
  </r>
  <r>
    <x v="4"/>
    <s v="Flooding/ Lightning"/>
    <x v="0"/>
    <n v="2"/>
    <x v="18"/>
    <s v="1980-1984"/>
    <n v="1"/>
    <n v="0"/>
    <n v="0"/>
    <n v="0"/>
    <x v="0"/>
    <n v="1"/>
    <n v="4218"/>
    <n v="1"/>
    <n v="0"/>
    <n v="0"/>
    <x v="2"/>
  </r>
  <r>
    <x v="2"/>
    <s v="Lightning"/>
    <x v="0"/>
    <n v="3"/>
    <x v="19"/>
    <s v="1980-1984"/>
    <n v="1"/>
    <n v="0"/>
    <n v="25"/>
    <n v="25"/>
    <x v="0"/>
    <n v="1"/>
    <n v="8397"/>
    <n v="1"/>
    <n v="0"/>
    <n v="0"/>
    <x v="2"/>
  </r>
  <r>
    <x v="3"/>
    <s v="Tornado"/>
    <x v="4"/>
    <n v="3"/>
    <x v="19"/>
    <s v="1980-1984"/>
    <n v="1"/>
    <n v="0"/>
    <n v="0"/>
    <n v="0"/>
    <x v="0"/>
    <n v="1"/>
    <n v="71968"/>
    <n v="1"/>
    <n v="0"/>
    <n v="0"/>
    <x v="2"/>
  </r>
  <r>
    <x v="0"/>
    <s v="Severe Storm/Thunder Storm/ Wind"/>
    <x v="1"/>
    <n v="3"/>
    <x v="19"/>
    <s v="1980-1984"/>
    <n v="1"/>
    <n v="0"/>
    <n v="0"/>
    <n v="0"/>
    <x v="0"/>
    <n v="1"/>
    <n v="77658"/>
    <n v="1"/>
    <n v="0"/>
    <n v="0"/>
    <x v="2"/>
  </r>
  <r>
    <x v="0"/>
    <s v="Severe Storm/Thunder Storm/ Wind"/>
    <x v="1"/>
    <n v="3"/>
    <x v="19"/>
    <s v="1980-1984"/>
    <n v="1"/>
    <n v="0"/>
    <n v="0"/>
    <n v="0"/>
    <x v="0"/>
    <n v="1"/>
    <n v="7186"/>
    <n v="1"/>
    <n v="0"/>
    <n v="0"/>
    <x v="2"/>
  </r>
  <r>
    <x v="4"/>
    <s v="Lightning/ Tornado/ Wind"/>
    <x v="4"/>
    <n v="3"/>
    <x v="19"/>
    <s v="1980-1984"/>
    <n v="1"/>
    <n v="0"/>
    <n v="0"/>
    <n v="0"/>
    <x v="0"/>
    <n v="1"/>
    <n v="8510"/>
    <n v="1"/>
    <n v="0"/>
    <n v="0"/>
    <x v="2"/>
  </r>
  <r>
    <x v="1"/>
    <s v="Hail/ Lightning/ Severe Storm/Thunder Storm/ Wind"/>
    <x v="1"/>
    <n v="3"/>
    <x v="19"/>
    <s v="1980-1984"/>
    <n v="1"/>
    <n v="0"/>
    <n v="12"/>
    <n v="12"/>
    <x v="0"/>
    <n v="1"/>
    <n v="27838"/>
    <n v="1"/>
    <n v="0"/>
    <n v="0"/>
    <x v="2"/>
  </r>
  <r>
    <x v="4"/>
    <s v="Lightning/ Wind"/>
    <x v="0"/>
    <n v="3"/>
    <x v="19"/>
    <s v="1980-1984"/>
    <n v="1"/>
    <n v="0"/>
    <n v="0"/>
    <n v="0"/>
    <x v="0"/>
    <n v="1"/>
    <n v="82779"/>
    <n v="1"/>
    <n v="0"/>
    <n v="0"/>
    <x v="2"/>
  </r>
  <r>
    <x v="3"/>
    <s v="Wind"/>
    <x v="0"/>
    <n v="3"/>
    <x v="19"/>
    <s v="1980-1984"/>
    <n v="1"/>
    <n v="0"/>
    <n v="0"/>
    <n v="0"/>
    <x v="0"/>
    <n v="1"/>
    <n v="8319"/>
    <n v="1"/>
    <n v="0"/>
    <n v="0"/>
    <x v="2"/>
  </r>
  <r>
    <x v="2"/>
    <s v="Wind"/>
    <x v="0"/>
    <n v="4"/>
    <x v="19"/>
    <s v="1980-1984"/>
    <n v="1"/>
    <n v="0"/>
    <n v="0"/>
    <n v="0"/>
    <x v="0"/>
    <n v="1"/>
    <n v="35784"/>
    <n v="1"/>
    <n v="0"/>
    <n v="0"/>
    <x v="2"/>
  </r>
  <r>
    <x v="0"/>
    <s v="Winter Weather"/>
    <x v="0"/>
    <n v="4"/>
    <x v="19"/>
    <s v="1980-1984"/>
    <n v="1"/>
    <n v="0"/>
    <n v="0"/>
    <n v="0"/>
    <x v="0"/>
    <n v="1"/>
    <n v="6557"/>
    <n v="1"/>
    <n v="0"/>
    <n v="0"/>
    <x v="2"/>
  </r>
  <r>
    <x v="0"/>
    <s v="Flooding/ Severe Storm/Thunder Storm"/>
    <x v="1"/>
    <n v="1"/>
    <x v="20"/>
    <s v="1980-1984"/>
    <n v="1"/>
    <n v="0"/>
    <n v="0"/>
    <n v="0"/>
    <x v="0"/>
    <n v="1"/>
    <n v="11847"/>
    <n v="1"/>
    <n v="0"/>
    <n v="0"/>
    <x v="2"/>
  </r>
  <r>
    <x v="0"/>
    <s v="Winter Weather"/>
    <x v="0"/>
    <n v="1"/>
    <x v="20"/>
    <s v="1980-1984"/>
    <n v="1"/>
    <n v="0"/>
    <n v="0"/>
    <n v="0"/>
    <x v="0"/>
    <n v="1"/>
    <n v="4753"/>
    <n v="1"/>
    <n v="0"/>
    <n v="0"/>
    <x v="2"/>
  </r>
  <r>
    <x v="0"/>
    <s v="Flooding/ Severe Storm/Thunder Storm"/>
    <x v="1"/>
    <n v="1"/>
    <x v="20"/>
    <s v="1980-1984"/>
    <n v="2"/>
    <n v="0"/>
    <n v="0"/>
    <n v="0"/>
    <x v="0"/>
    <n v="1"/>
    <n v="12429"/>
    <n v="1"/>
    <n v="0"/>
    <n v="0"/>
    <x v="2"/>
  </r>
  <r>
    <x v="0"/>
    <s v="Severe Storm/Thunder Storm"/>
    <x v="1"/>
    <n v="1"/>
    <x v="20"/>
    <s v="1980-1984"/>
    <n v="2"/>
    <n v="0"/>
    <n v="0"/>
    <n v="0"/>
    <x v="0"/>
    <n v="1"/>
    <n v="1367"/>
    <n v="1"/>
    <n v="0"/>
    <n v="0"/>
    <x v="2"/>
  </r>
  <r>
    <x v="5"/>
    <s v="Wind"/>
    <x v="0"/>
    <n v="1"/>
    <x v="20"/>
    <s v="1980-1984"/>
    <n v="1"/>
    <n v="0"/>
    <n v="0"/>
    <n v="0"/>
    <x v="0"/>
    <n v="1"/>
    <n v="1757"/>
    <n v="1"/>
    <n v="0"/>
    <n v="0"/>
    <x v="2"/>
  </r>
  <r>
    <x v="0"/>
    <s v="Wind"/>
    <x v="0"/>
    <n v="1"/>
    <x v="20"/>
    <s v="1980-1984"/>
    <n v="1"/>
    <n v="0"/>
    <n v="0"/>
    <n v="0"/>
    <x v="0"/>
    <n v="1"/>
    <n v="1734"/>
    <n v="1"/>
    <n v="0"/>
    <n v="0"/>
    <x v="2"/>
  </r>
  <r>
    <x v="1"/>
    <s v="Wind"/>
    <x v="0"/>
    <n v="1"/>
    <x v="20"/>
    <s v="1980-1984"/>
    <n v="1"/>
    <n v="0"/>
    <n v="0"/>
    <n v="0"/>
    <x v="0"/>
    <n v="1"/>
    <n v="1659"/>
    <n v="1"/>
    <n v="0"/>
    <n v="0"/>
    <x v="2"/>
  </r>
  <r>
    <x v="3"/>
    <s v="Wind"/>
    <x v="0"/>
    <n v="1"/>
    <x v="20"/>
    <s v="1980-1984"/>
    <n v="1"/>
    <n v="0"/>
    <n v="0"/>
    <n v="0"/>
    <x v="0"/>
    <n v="1"/>
    <n v="1801"/>
    <n v="1"/>
    <n v="0"/>
    <n v="0"/>
    <x v="2"/>
  </r>
  <r>
    <x v="2"/>
    <s v="Wind"/>
    <x v="0"/>
    <n v="1"/>
    <x v="20"/>
    <s v="1980-1984"/>
    <n v="1"/>
    <n v="0"/>
    <n v="0"/>
    <n v="0"/>
    <x v="0"/>
    <n v="1"/>
    <n v="1752"/>
    <n v="1"/>
    <n v="0"/>
    <n v="0"/>
    <x v="2"/>
  </r>
  <r>
    <x v="4"/>
    <s v="Wind"/>
    <x v="0"/>
    <n v="1"/>
    <x v="20"/>
    <s v="1980-1984"/>
    <n v="1"/>
    <n v="0"/>
    <n v="0"/>
    <n v="0"/>
    <x v="0"/>
    <n v="1"/>
    <n v="1641"/>
    <n v="1"/>
    <n v="0"/>
    <n v="0"/>
    <x v="2"/>
  </r>
  <r>
    <x v="2"/>
    <s v="Hail"/>
    <x v="0"/>
    <n v="1"/>
    <x v="20"/>
    <s v="1980-1984"/>
    <n v="1"/>
    <n v="0"/>
    <n v="0"/>
    <n v="0"/>
    <x v="0"/>
    <n v="1"/>
    <n v="7615"/>
    <n v="1"/>
    <n v="0"/>
    <n v="0"/>
    <x v="2"/>
  </r>
  <r>
    <x v="2"/>
    <s v="Severe Storm/Thunder Storm/ Wind"/>
    <x v="1"/>
    <n v="1"/>
    <x v="20"/>
    <s v="1980-1984"/>
    <n v="1"/>
    <n v="0"/>
    <n v="0"/>
    <n v="0"/>
    <x v="0"/>
    <n v="1"/>
    <n v="7965"/>
    <n v="1"/>
    <n v="0"/>
    <n v="0"/>
    <x v="2"/>
  </r>
  <r>
    <x v="3"/>
    <s v="Severe Storm/Thunder Storm/ Wind"/>
    <x v="1"/>
    <n v="1"/>
    <x v="20"/>
    <s v="1980-1984"/>
    <n v="1"/>
    <n v="0"/>
    <n v="0"/>
    <n v="0"/>
    <x v="0"/>
    <n v="1"/>
    <n v="8478"/>
    <n v="1"/>
    <n v="0"/>
    <n v="0"/>
    <x v="2"/>
  </r>
  <r>
    <x v="4"/>
    <s v="Hail/ Wind"/>
    <x v="0"/>
    <n v="1"/>
    <x v="20"/>
    <s v="1980-1984"/>
    <n v="1"/>
    <n v="0"/>
    <n v="0"/>
    <n v="0"/>
    <x v="0"/>
    <n v="1"/>
    <n v="8279"/>
    <n v="1"/>
    <n v="0"/>
    <n v="0"/>
    <x v="2"/>
  </r>
  <r>
    <x v="0"/>
    <s v="Hail/ Severe Storm/Thunder Storm"/>
    <x v="1"/>
    <n v="2"/>
    <x v="18"/>
    <s v="1980-1984"/>
    <n v="1"/>
    <n v="0"/>
    <n v="0"/>
    <n v="0"/>
    <x v="0"/>
    <n v="1"/>
    <n v="2868"/>
    <n v="1"/>
    <n v="0"/>
    <n v="0"/>
    <x v="2"/>
  </r>
  <r>
    <x v="1"/>
    <s v="Hail/ Severe Storm/Thunder Storm"/>
    <x v="1"/>
    <n v="2"/>
    <x v="18"/>
    <s v="1980-1984"/>
    <n v="1"/>
    <n v="0"/>
    <n v="0"/>
    <n v="0"/>
    <x v="0"/>
    <n v="1"/>
    <n v="3013"/>
    <n v="1"/>
    <n v="0"/>
    <n v="0"/>
    <x v="2"/>
  </r>
  <r>
    <x v="0"/>
    <s v="Hail/ Severe Storm/Thunder Storm/ Wind"/>
    <x v="1"/>
    <n v="2"/>
    <x v="18"/>
    <s v="1980-1984"/>
    <n v="1"/>
    <n v="0"/>
    <n v="0"/>
    <n v="0"/>
    <x v="0"/>
    <n v="1"/>
    <n v="226"/>
    <n v="1"/>
    <n v="0"/>
    <n v="0"/>
    <x v="2"/>
  </r>
  <r>
    <x v="1"/>
    <s v="Hail/ Severe Storm/Thunder Storm/ Wind"/>
    <x v="1"/>
    <n v="2"/>
    <x v="18"/>
    <s v="1980-1984"/>
    <n v="1"/>
    <n v="0"/>
    <n v="0"/>
    <n v="0"/>
    <x v="0"/>
    <n v="1"/>
    <n v="199"/>
    <n v="1"/>
    <n v="0"/>
    <n v="0"/>
    <x v="2"/>
  </r>
  <r>
    <x v="3"/>
    <s v="Hail/ Severe Storm/Thunder Storm/ Wind"/>
    <x v="1"/>
    <n v="2"/>
    <x v="18"/>
    <s v="1980-1984"/>
    <n v="1"/>
    <n v="0"/>
    <n v="0"/>
    <n v="0"/>
    <x v="0"/>
    <n v="1"/>
    <n v="232"/>
    <n v="1"/>
    <n v="0"/>
    <n v="0"/>
    <x v="2"/>
  </r>
  <r>
    <x v="2"/>
    <s v="Hail/ Severe Storm/Thunder Storm/ Wind"/>
    <x v="1"/>
    <n v="2"/>
    <x v="18"/>
    <s v="1980-1984"/>
    <n v="1"/>
    <n v="0"/>
    <n v="0"/>
    <n v="0"/>
    <x v="0"/>
    <n v="1"/>
    <n v="227"/>
    <n v="1"/>
    <n v="0"/>
    <n v="0"/>
    <x v="2"/>
  </r>
  <r>
    <x v="4"/>
    <s v="Hail/ Severe Storm/Thunder Storm/ Wind"/>
    <x v="1"/>
    <n v="2"/>
    <x v="18"/>
    <s v="1980-1984"/>
    <n v="1"/>
    <n v="0"/>
    <n v="0"/>
    <n v="0"/>
    <x v="0"/>
    <n v="1"/>
    <n v="212"/>
    <n v="1"/>
    <n v="0"/>
    <n v="0"/>
    <x v="2"/>
  </r>
  <r>
    <x v="0"/>
    <s v="Flooding/ Severe Storm/Thunder Storm"/>
    <x v="1"/>
    <n v="2"/>
    <x v="18"/>
    <s v="1980-1984"/>
    <n v="1"/>
    <n v="0"/>
    <n v="0"/>
    <n v="0"/>
    <x v="0"/>
    <n v="1"/>
    <n v="8593"/>
    <n v="1"/>
    <n v="0"/>
    <n v="0"/>
    <x v="2"/>
  </r>
  <r>
    <x v="0"/>
    <s v="Hail/ Wind"/>
    <x v="0"/>
    <n v="2"/>
    <x v="20"/>
    <s v="1980-1984"/>
    <n v="1"/>
    <n v="0"/>
    <n v="0"/>
    <n v="0"/>
    <x v="0"/>
    <n v="1"/>
    <n v="2900"/>
    <n v="1"/>
    <n v="0"/>
    <n v="0"/>
    <x v="2"/>
  </r>
  <r>
    <x v="3"/>
    <s v="Hail/ Wind"/>
    <x v="0"/>
    <n v="2"/>
    <x v="20"/>
    <s v="1980-1984"/>
    <n v="1"/>
    <n v="0"/>
    <n v="0"/>
    <n v="0"/>
    <x v="0"/>
    <n v="1"/>
    <n v="2739"/>
    <n v="1"/>
    <n v="0"/>
    <n v="0"/>
    <x v="2"/>
  </r>
  <r>
    <x v="2"/>
    <s v="Hail/ Wind"/>
    <x v="0"/>
    <n v="2"/>
    <x v="20"/>
    <s v="1980-1984"/>
    <n v="1"/>
    <n v="0"/>
    <n v="0"/>
    <n v="0"/>
    <x v="0"/>
    <n v="1"/>
    <n v="2647"/>
    <n v="1"/>
    <n v="0"/>
    <n v="0"/>
    <x v="2"/>
  </r>
  <r>
    <x v="4"/>
    <s v="Hail/ Wind"/>
    <x v="0"/>
    <n v="2"/>
    <x v="20"/>
    <s v="1980-1984"/>
    <n v="1"/>
    <n v="0"/>
    <n v="0"/>
    <n v="0"/>
    <x v="0"/>
    <n v="1"/>
    <n v="2767"/>
    <n v="1"/>
    <n v="0"/>
    <n v="0"/>
    <x v="2"/>
  </r>
  <r>
    <x v="0"/>
    <s v="Lightning/ Wind"/>
    <x v="0"/>
    <n v="2"/>
    <x v="20"/>
    <s v="1980-1984"/>
    <n v="1"/>
    <n v="0"/>
    <n v="0"/>
    <n v="0"/>
    <x v="0"/>
    <n v="1"/>
    <n v="7350"/>
    <n v="1"/>
    <n v="0"/>
    <n v="0"/>
    <x v="2"/>
  </r>
  <r>
    <x v="2"/>
    <s v="Wind"/>
    <x v="0"/>
    <n v="2"/>
    <x v="20"/>
    <s v="1980-1984"/>
    <n v="1"/>
    <n v="0"/>
    <n v="0"/>
    <n v="0"/>
    <x v="0"/>
    <n v="1"/>
    <n v="83563"/>
    <n v="1"/>
    <n v="0"/>
    <n v="0"/>
    <x v="2"/>
  </r>
  <r>
    <x v="2"/>
    <s v="Hail"/>
    <x v="0"/>
    <n v="2"/>
    <x v="20"/>
    <s v="1980-1984"/>
    <n v="1"/>
    <n v="0"/>
    <n v="0"/>
    <n v="0"/>
    <x v="0"/>
    <n v="1"/>
    <n v="761"/>
    <n v="1"/>
    <n v="0"/>
    <n v="0"/>
    <x v="2"/>
  </r>
  <r>
    <x v="4"/>
    <s v="Hail"/>
    <x v="0"/>
    <n v="2"/>
    <x v="20"/>
    <s v="1980-1984"/>
    <n v="1"/>
    <n v="0"/>
    <n v="0"/>
    <n v="0"/>
    <x v="0"/>
    <n v="1"/>
    <n v="7886"/>
    <n v="1"/>
    <n v="0"/>
    <n v="0"/>
    <x v="2"/>
  </r>
  <r>
    <x v="3"/>
    <s v="Flooding/ Wind"/>
    <x v="0"/>
    <n v="2"/>
    <x v="20"/>
    <s v="1980-1984"/>
    <n v="1"/>
    <n v="0"/>
    <n v="0"/>
    <n v="0"/>
    <x v="0"/>
    <n v="1"/>
    <n v="8368"/>
    <n v="1"/>
    <n v="0"/>
    <n v="0"/>
    <x v="2"/>
  </r>
  <r>
    <x v="3"/>
    <s v="Wind"/>
    <x v="0"/>
    <n v="2"/>
    <x v="20"/>
    <s v="1980-1984"/>
    <n v="1"/>
    <n v="0"/>
    <n v="0"/>
    <n v="0"/>
    <x v="0"/>
    <n v="1"/>
    <n v="80258"/>
    <n v="1"/>
    <n v="0"/>
    <n v="0"/>
    <x v="2"/>
  </r>
  <r>
    <x v="0"/>
    <s v="Hail/ Wind"/>
    <x v="0"/>
    <n v="2"/>
    <x v="20"/>
    <s v="1980-1984"/>
    <n v="1"/>
    <n v="0"/>
    <n v="0"/>
    <n v="0"/>
    <x v="0"/>
    <n v="1"/>
    <n v="73085"/>
    <n v="1"/>
    <n v="0"/>
    <n v="0"/>
    <x v="2"/>
  </r>
  <r>
    <x v="2"/>
    <s v="Hail"/>
    <x v="0"/>
    <n v="2"/>
    <x v="20"/>
    <s v="1980-1984"/>
    <n v="1"/>
    <n v="0"/>
    <n v="0"/>
    <n v="0"/>
    <x v="0"/>
    <n v="1"/>
    <n v="78063"/>
    <n v="1"/>
    <n v="0"/>
    <n v="0"/>
    <x v="2"/>
  </r>
  <r>
    <x v="0"/>
    <s v="Flooding/ Hail"/>
    <x v="0"/>
    <n v="2"/>
    <x v="20"/>
    <s v="1980-1984"/>
    <n v="1"/>
    <n v="0"/>
    <n v="0"/>
    <n v="0"/>
    <x v="0"/>
    <n v="1"/>
    <n v="7567"/>
    <n v="1"/>
    <n v="0"/>
    <n v="0"/>
    <x v="2"/>
  </r>
  <r>
    <x v="2"/>
    <s v="Hail"/>
    <x v="0"/>
    <n v="2"/>
    <x v="20"/>
    <s v="1980-1984"/>
    <n v="1"/>
    <n v="0"/>
    <n v="0"/>
    <n v="0"/>
    <x v="0"/>
    <n v="0"/>
    <n v="0"/>
    <n v="1"/>
    <n v="0"/>
    <n v="0"/>
    <x v="2"/>
  </r>
  <r>
    <x v="4"/>
    <s v="Wind"/>
    <x v="0"/>
    <n v="2"/>
    <x v="20"/>
    <s v="1980-1984"/>
    <n v="1"/>
    <n v="0"/>
    <n v="0"/>
    <n v="0"/>
    <x v="0"/>
    <n v="1"/>
    <n v="8431"/>
    <n v="1"/>
    <n v="0"/>
    <n v="0"/>
    <x v="2"/>
  </r>
  <r>
    <x v="1"/>
    <s v="Hail"/>
    <x v="0"/>
    <n v="2"/>
    <x v="20"/>
    <s v="1980-1984"/>
    <n v="1"/>
    <n v="0"/>
    <n v="0"/>
    <n v="0"/>
    <x v="0"/>
    <n v="1"/>
    <n v="7265"/>
    <n v="1"/>
    <n v="0"/>
    <n v="0"/>
    <x v="2"/>
  </r>
  <r>
    <x v="4"/>
    <s v="Lightning"/>
    <x v="0"/>
    <n v="2"/>
    <x v="20"/>
    <s v="1980-1984"/>
    <n v="1"/>
    <n v="0"/>
    <n v="0"/>
    <n v="0"/>
    <x v="0"/>
    <n v="1"/>
    <n v="76168"/>
    <n v="1"/>
    <n v="0"/>
    <n v="0"/>
    <x v="2"/>
  </r>
  <r>
    <x v="0"/>
    <s v="Flooding/ Severe Storm/Thunder Storm"/>
    <x v="1"/>
    <n v="2"/>
    <x v="20"/>
    <s v="1980-1984"/>
    <n v="1"/>
    <n v="0"/>
    <n v="0"/>
    <n v="0"/>
    <x v="0"/>
    <n v="1"/>
    <n v="79989"/>
    <n v="1"/>
    <n v="0"/>
    <n v="0"/>
    <x v="2"/>
  </r>
  <r>
    <x v="3"/>
    <s v="Wind"/>
    <x v="0"/>
    <n v="3"/>
    <x v="20"/>
    <s v="1980-1984"/>
    <n v="1"/>
    <n v="0"/>
    <n v="0"/>
    <n v="0"/>
    <x v="0"/>
    <n v="1"/>
    <n v="7750"/>
    <n v="1"/>
    <n v="0"/>
    <n v="0"/>
    <x v="2"/>
  </r>
  <r>
    <x v="2"/>
    <s v="Lightning"/>
    <x v="0"/>
    <n v="3"/>
    <x v="20"/>
    <s v="1980-1984"/>
    <n v="1"/>
    <n v="0"/>
    <n v="22"/>
    <n v="22"/>
    <x v="0"/>
    <n v="1"/>
    <n v="7479"/>
    <n v="1"/>
    <n v="0"/>
    <n v="0"/>
    <x v="2"/>
  </r>
  <r>
    <x v="2"/>
    <s v="Lightning"/>
    <x v="0"/>
    <n v="3"/>
    <x v="20"/>
    <s v="1980-1984"/>
    <n v="1"/>
    <n v="0"/>
    <n v="0"/>
    <n v="0"/>
    <x v="0"/>
    <n v="1"/>
    <n v="40087"/>
    <n v="1"/>
    <n v="0"/>
    <n v="0"/>
    <x v="2"/>
  </r>
  <r>
    <x v="4"/>
    <s v="Lightning"/>
    <x v="0"/>
    <n v="3"/>
    <x v="20"/>
    <s v="1980-1984"/>
    <n v="1"/>
    <n v="0"/>
    <n v="0"/>
    <n v="0"/>
    <x v="0"/>
    <n v="1"/>
    <n v="76026"/>
    <n v="1"/>
    <n v="0"/>
    <n v="0"/>
    <x v="2"/>
  </r>
  <r>
    <x v="0"/>
    <s v="Flooding"/>
    <x v="1"/>
    <n v="3"/>
    <x v="20"/>
    <s v="1980-1984"/>
    <n v="2"/>
    <n v="0"/>
    <n v="0"/>
    <n v="0"/>
    <x v="0"/>
    <n v="1"/>
    <n v="72174"/>
    <n v="1"/>
    <n v="0"/>
    <n v="0"/>
    <x v="2"/>
  </r>
  <r>
    <x v="0"/>
    <s v="Flooding/ Severe Storm/Thunder Storm"/>
    <x v="1"/>
    <n v="3"/>
    <x v="20"/>
    <s v="1980-1984"/>
    <n v="1"/>
    <n v="0"/>
    <n v="0"/>
    <n v="0"/>
    <x v="0"/>
    <n v="1"/>
    <n v="83722"/>
    <n v="1"/>
    <n v="0"/>
    <n v="0"/>
    <x v="2"/>
  </r>
  <r>
    <x v="0"/>
    <s v="Lightning"/>
    <x v="0"/>
    <n v="3"/>
    <x v="20"/>
    <s v="1980-1984"/>
    <n v="1"/>
    <n v="0"/>
    <n v="0"/>
    <n v="0"/>
    <x v="0"/>
    <n v="1"/>
    <n v="8042"/>
    <n v="1"/>
    <n v="0"/>
    <n v="0"/>
    <x v="2"/>
  </r>
  <r>
    <x v="3"/>
    <s v="Lightning"/>
    <x v="0"/>
    <n v="3"/>
    <x v="20"/>
    <s v="1980-1984"/>
    <n v="1"/>
    <n v="0"/>
    <n v="0"/>
    <n v="0"/>
    <x v="0"/>
    <n v="1"/>
    <n v="7268"/>
    <n v="1"/>
    <n v="0"/>
    <n v="0"/>
    <x v="2"/>
  </r>
  <r>
    <x v="1"/>
    <s v="Lightning"/>
    <x v="0"/>
    <n v="3"/>
    <x v="20"/>
    <s v="1980-1984"/>
    <n v="1"/>
    <n v="0"/>
    <n v="0"/>
    <n v="0"/>
    <x v="0"/>
    <n v="1"/>
    <n v="7952"/>
    <n v="1"/>
    <n v="0"/>
    <n v="0"/>
    <x v="2"/>
  </r>
  <r>
    <x v="0"/>
    <s v="Severe Storm/Thunder Storm"/>
    <x v="1"/>
    <n v="2"/>
    <x v="18"/>
    <s v="1980-1984"/>
    <n v="1"/>
    <n v="0"/>
    <n v="0"/>
    <n v="0"/>
    <x v="0"/>
    <n v="1"/>
    <n v="82271"/>
    <n v="1"/>
    <n v="0"/>
    <n v="0"/>
    <x v="2"/>
  </r>
  <r>
    <x v="1"/>
    <s v="Coastal/ Severe Storm/Thunder Storm/ Wind"/>
    <x v="1"/>
    <n v="2"/>
    <x v="18"/>
    <s v="1980-1984"/>
    <n v="2"/>
    <n v="0"/>
    <n v="0"/>
    <n v="0"/>
    <x v="0"/>
    <n v="1"/>
    <n v="10714814"/>
    <n v="0"/>
    <n v="0"/>
    <n v="1"/>
    <x v="0"/>
  </r>
  <r>
    <x v="1"/>
    <s v="Lightning/ Wind"/>
    <x v="0"/>
    <n v="2"/>
    <x v="18"/>
    <s v="1980-1984"/>
    <n v="1"/>
    <n v="0"/>
    <n v="0"/>
    <n v="0"/>
    <x v="0"/>
    <n v="1"/>
    <n v="77460"/>
    <n v="1"/>
    <n v="0"/>
    <n v="0"/>
    <x v="2"/>
  </r>
  <r>
    <x v="4"/>
    <s v="Lightning"/>
    <x v="0"/>
    <n v="2"/>
    <x v="18"/>
    <s v="1980-1984"/>
    <n v="1"/>
    <n v="0"/>
    <n v="12"/>
    <n v="12"/>
    <x v="0"/>
    <n v="0"/>
    <n v="0"/>
    <n v="1"/>
    <n v="0"/>
    <n v="0"/>
    <x v="2"/>
  </r>
  <r>
    <x v="0"/>
    <s v="Wind"/>
    <x v="0"/>
    <n v="4"/>
    <x v="20"/>
    <s v="1980-1984"/>
    <n v="1"/>
    <n v="0"/>
    <n v="0"/>
    <n v="0"/>
    <x v="0"/>
    <n v="1"/>
    <n v="1593"/>
    <n v="1"/>
    <n v="0"/>
    <n v="0"/>
    <x v="2"/>
  </r>
  <r>
    <x v="0"/>
    <s v="Winter Weather"/>
    <x v="0"/>
    <n v="4"/>
    <x v="20"/>
    <s v="1980-1984"/>
    <n v="2"/>
    <n v="0"/>
    <n v="0"/>
    <n v="0"/>
    <x v="0"/>
    <n v="1"/>
    <n v="1389"/>
    <n v="1"/>
    <n v="0"/>
    <n v="0"/>
    <x v="2"/>
  </r>
  <r>
    <x v="0"/>
    <s v="Wind"/>
    <x v="0"/>
    <n v="1"/>
    <x v="23"/>
    <s v="1985-1989"/>
    <n v="1"/>
    <n v="0"/>
    <n v="0"/>
    <n v="0"/>
    <x v="0"/>
    <n v="1"/>
    <n v="830"/>
    <n v="1"/>
    <n v="0"/>
    <n v="0"/>
    <x v="2"/>
  </r>
  <r>
    <x v="1"/>
    <s v="Wind"/>
    <x v="0"/>
    <n v="1"/>
    <x v="23"/>
    <s v="1985-1989"/>
    <n v="1"/>
    <n v="0"/>
    <n v="0"/>
    <n v="0"/>
    <x v="0"/>
    <n v="1"/>
    <n v="779"/>
    <n v="1"/>
    <n v="0"/>
    <n v="0"/>
    <x v="2"/>
  </r>
  <r>
    <x v="0"/>
    <s v="Winter Weather"/>
    <x v="0"/>
    <n v="1"/>
    <x v="23"/>
    <s v="1985-1989"/>
    <n v="1"/>
    <n v="0"/>
    <n v="0"/>
    <n v="0"/>
    <x v="0"/>
    <n v="1"/>
    <n v="65"/>
    <n v="1"/>
    <n v="0"/>
    <n v="0"/>
    <x v="2"/>
  </r>
  <r>
    <x v="5"/>
    <s v="Severe Storm/Thunder Storm/ Wind"/>
    <x v="1"/>
    <n v="1"/>
    <x v="23"/>
    <s v="1985-1989"/>
    <n v="1"/>
    <n v="0"/>
    <n v="0"/>
    <n v="0"/>
    <x v="0"/>
    <n v="1"/>
    <n v="144237"/>
    <n v="1"/>
    <n v="0"/>
    <n v="0"/>
    <x v="2"/>
  </r>
  <r>
    <x v="1"/>
    <s v="Severe Storm/Thunder Storm/ Wind"/>
    <x v="1"/>
    <n v="1"/>
    <x v="23"/>
    <s v="1985-1989"/>
    <n v="1"/>
    <n v="0"/>
    <n v="0"/>
    <n v="0"/>
    <x v="0"/>
    <n v="1"/>
    <n v="165177"/>
    <n v="1"/>
    <n v="0"/>
    <n v="0"/>
    <x v="2"/>
  </r>
  <r>
    <x v="3"/>
    <s v="Severe Storm/Thunder Storm/ Wind"/>
    <x v="1"/>
    <n v="1"/>
    <x v="23"/>
    <s v="1985-1989"/>
    <n v="1"/>
    <n v="0"/>
    <n v="0"/>
    <n v="0"/>
    <x v="0"/>
    <n v="1"/>
    <n v="148136"/>
    <n v="1"/>
    <n v="0"/>
    <n v="0"/>
    <x v="2"/>
  </r>
  <r>
    <x v="2"/>
    <s v="Severe Storm/Thunder Storm/ Wind"/>
    <x v="1"/>
    <n v="1"/>
    <x v="23"/>
    <s v="1985-1989"/>
    <n v="1"/>
    <n v="0"/>
    <n v="0"/>
    <n v="0"/>
    <x v="0"/>
    <n v="1"/>
    <n v="161214"/>
    <n v="1"/>
    <n v="0"/>
    <n v="0"/>
    <x v="2"/>
  </r>
  <r>
    <x v="4"/>
    <s v="Severe Storm/Thunder Storm/ Wind"/>
    <x v="1"/>
    <n v="1"/>
    <x v="23"/>
    <s v="1985-1989"/>
    <n v="1"/>
    <n v="0"/>
    <n v="0"/>
    <n v="0"/>
    <x v="0"/>
    <n v="1"/>
    <n v="155888"/>
    <n v="1"/>
    <n v="0"/>
    <n v="0"/>
    <x v="2"/>
  </r>
  <r>
    <x v="2"/>
    <s v="Severe Storm/Thunder Storm/ Wind"/>
    <x v="1"/>
    <n v="1"/>
    <x v="23"/>
    <s v="1985-1989"/>
    <n v="1"/>
    <n v="0"/>
    <n v="0"/>
    <n v="0"/>
    <x v="0"/>
    <n v="1"/>
    <n v="8588"/>
    <n v="1"/>
    <n v="0"/>
    <n v="0"/>
    <x v="2"/>
  </r>
  <r>
    <x v="4"/>
    <s v="Severe Storm/Thunder Storm/ Wind"/>
    <x v="1"/>
    <n v="1"/>
    <x v="23"/>
    <s v="1985-1989"/>
    <n v="1"/>
    <n v="0"/>
    <n v="0"/>
    <n v="0"/>
    <x v="0"/>
    <n v="1"/>
    <n v="79545"/>
    <n v="1"/>
    <n v="0"/>
    <n v="0"/>
    <x v="2"/>
  </r>
  <r>
    <x v="1"/>
    <s v="Severe Storm/Thunder Storm/ Wind"/>
    <x v="1"/>
    <n v="1"/>
    <x v="23"/>
    <s v="1985-1989"/>
    <n v="1"/>
    <n v="0"/>
    <n v="0"/>
    <n v="0"/>
    <x v="0"/>
    <n v="1"/>
    <n v="815"/>
    <n v="1"/>
    <n v="0"/>
    <n v="0"/>
    <x v="2"/>
  </r>
  <r>
    <x v="1"/>
    <s v="Severe Storm/Thunder Storm/ Wind"/>
    <x v="1"/>
    <n v="1"/>
    <x v="23"/>
    <s v="1985-1989"/>
    <n v="1"/>
    <n v="0"/>
    <n v="0"/>
    <n v="0"/>
    <x v="0"/>
    <n v="1"/>
    <n v="8054"/>
    <n v="1"/>
    <n v="0"/>
    <n v="0"/>
    <x v="2"/>
  </r>
  <r>
    <x v="1"/>
    <s v="Winter Weather"/>
    <x v="0"/>
    <n v="1"/>
    <x v="23"/>
    <s v="1985-1989"/>
    <n v="1"/>
    <n v="0"/>
    <n v="0"/>
    <n v="0"/>
    <x v="0"/>
    <n v="1"/>
    <n v="8221"/>
    <n v="1"/>
    <n v="0"/>
    <n v="0"/>
    <x v="2"/>
  </r>
  <r>
    <x v="3"/>
    <s v="Wind"/>
    <x v="0"/>
    <n v="1"/>
    <x v="23"/>
    <s v="1985-1989"/>
    <n v="1"/>
    <n v="0"/>
    <n v="0"/>
    <n v="0"/>
    <x v="0"/>
    <n v="1"/>
    <n v="869"/>
    <n v="1"/>
    <n v="0"/>
    <n v="0"/>
    <x v="2"/>
  </r>
  <r>
    <x v="1"/>
    <s v="Wind"/>
    <x v="0"/>
    <n v="2"/>
    <x v="23"/>
    <s v="1985-1989"/>
    <n v="1"/>
    <n v="0"/>
    <n v="0"/>
    <n v="0"/>
    <x v="0"/>
    <n v="1"/>
    <n v="77286"/>
    <n v="1"/>
    <n v="0"/>
    <n v="0"/>
    <x v="2"/>
  </r>
  <r>
    <x v="0"/>
    <s v="Hail/ Severe Storm/Thunder Storm/ Wind"/>
    <x v="1"/>
    <n v="2"/>
    <x v="23"/>
    <s v="1985-1989"/>
    <n v="1"/>
    <n v="0"/>
    <n v="0"/>
    <n v="0"/>
    <x v="0"/>
    <n v="1"/>
    <n v="8241"/>
    <n v="1"/>
    <n v="0"/>
    <n v="0"/>
    <x v="2"/>
  </r>
  <r>
    <x v="3"/>
    <s v="Severe Storm/Thunder Storm/ Wind"/>
    <x v="1"/>
    <n v="2"/>
    <x v="23"/>
    <s v="1985-1989"/>
    <n v="1"/>
    <n v="0"/>
    <n v="0"/>
    <n v="0"/>
    <x v="0"/>
    <n v="1"/>
    <n v="8488"/>
    <n v="1"/>
    <n v="0"/>
    <n v="0"/>
    <x v="2"/>
  </r>
  <r>
    <x v="4"/>
    <s v="Severe Storm/Thunder Storm/ Wind"/>
    <x v="1"/>
    <n v="2"/>
    <x v="23"/>
    <s v="1985-1989"/>
    <n v="1"/>
    <n v="0"/>
    <n v="0"/>
    <n v="0"/>
    <x v="0"/>
    <n v="1"/>
    <n v="8570"/>
    <n v="1"/>
    <n v="0"/>
    <n v="0"/>
    <x v="2"/>
  </r>
  <r>
    <x v="1"/>
    <s v="Wind"/>
    <x v="0"/>
    <n v="2"/>
    <x v="23"/>
    <s v="1985-1989"/>
    <n v="1"/>
    <n v="0"/>
    <n v="0"/>
    <n v="0"/>
    <x v="0"/>
    <n v="1"/>
    <n v="84213"/>
    <n v="1"/>
    <n v="0"/>
    <n v="0"/>
    <x v="2"/>
  </r>
  <r>
    <x v="0"/>
    <s v="Severe Storm/Thunder Storm/ Wind"/>
    <x v="1"/>
    <n v="2"/>
    <x v="23"/>
    <s v="1985-1989"/>
    <n v="1"/>
    <n v="0"/>
    <n v="0"/>
    <n v="0"/>
    <x v="0"/>
    <n v="1"/>
    <n v="75606"/>
    <n v="1"/>
    <n v="0"/>
    <n v="0"/>
    <x v="2"/>
  </r>
  <r>
    <x v="0"/>
    <s v="Severe Storm/Thunder Storm/ Wind"/>
    <x v="1"/>
    <n v="2"/>
    <x v="23"/>
    <s v="1985-1989"/>
    <n v="1"/>
    <n v="0"/>
    <n v="0"/>
    <n v="0"/>
    <x v="0"/>
    <n v="1"/>
    <n v="8194"/>
    <n v="1"/>
    <n v="0"/>
    <n v="0"/>
    <x v="2"/>
  </r>
  <r>
    <x v="5"/>
    <s v="Severe Storm/Thunder Storm/ Wind"/>
    <x v="1"/>
    <n v="2"/>
    <x v="23"/>
    <s v="1985-1989"/>
    <n v="1"/>
    <n v="0"/>
    <n v="25"/>
    <n v="25"/>
    <x v="0"/>
    <n v="1"/>
    <n v="82802"/>
    <n v="1"/>
    <n v="0"/>
    <n v="0"/>
    <x v="2"/>
  </r>
  <r>
    <x v="2"/>
    <s v="Severe Storm/Thunder Storm/ Wind"/>
    <x v="1"/>
    <n v="2"/>
    <x v="23"/>
    <s v="1985-1989"/>
    <n v="1"/>
    <n v="0"/>
    <n v="0"/>
    <n v="0"/>
    <x v="0"/>
    <n v="1"/>
    <n v="7661"/>
    <n v="1"/>
    <n v="0"/>
    <n v="0"/>
    <x v="2"/>
  </r>
  <r>
    <x v="2"/>
    <s v="Severe Storm/Thunder Storm/ Wind"/>
    <x v="1"/>
    <n v="2"/>
    <x v="23"/>
    <s v="1985-1989"/>
    <n v="1"/>
    <n v="0"/>
    <n v="0"/>
    <n v="0"/>
    <x v="0"/>
    <n v="1"/>
    <n v="78752"/>
    <n v="1"/>
    <n v="0"/>
    <n v="0"/>
    <x v="2"/>
  </r>
  <r>
    <x v="2"/>
    <s v="Severe Storm/Thunder Storm/ Wind"/>
    <x v="1"/>
    <n v="2"/>
    <x v="23"/>
    <s v="1985-1989"/>
    <n v="1"/>
    <n v="0"/>
    <n v="0"/>
    <n v="0"/>
    <x v="0"/>
    <n v="1"/>
    <n v="82208"/>
    <n v="1"/>
    <n v="0"/>
    <n v="0"/>
    <x v="2"/>
  </r>
  <r>
    <x v="1"/>
    <s v="Severe Storm/Thunder Storm/ Wind"/>
    <x v="1"/>
    <n v="2"/>
    <x v="23"/>
    <s v="1985-1989"/>
    <n v="1"/>
    <n v="0"/>
    <n v="0"/>
    <n v="0"/>
    <x v="0"/>
    <n v="1"/>
    <n v="8622"/>
    <n v="1"/>
    <n v="0"/>
    <n v="0"/>
    <x v="2"/>
  </r>
  <r>
    <x v="1"/>
    <s v="Severe Storm/Thunder Storm/ Wind"/>
    <x v="1"/>
    <n v="2"/>
    <x v="23"/>
    <s v="1985-1989"/>
    <n v="1"/>
    <n v="0"/>
    <n v="45"/>
    <n v="45"/>
    <x v="0"/>
    <n v="1"/>
    <n v="75233"/>
    <n v="1"/>
    <n v="0"/>
    <n v="0"/>
    <x v="2"/>
  </r>
  <r>
    <x v="3"/>
    <s v="Severe Storm/Thunder Storm/ Wind"/>
    <x v="1"/>
    <n v="2"/>
    <x v="23"/>
    <s v="1985-1989"/>
    <n v="1"/>
    <n v="0"/>
    <n v="0"/>
    <n v="0"/>
    <x v="0"/>
    <n v="1"/>
    <n v="84483"/>
    <n v="1"/>
    <n v="0"/>
    <n v="0"/>
    <x v="2"/>
  </r>
  <r>
    <x v="0"/>
    <s v="Severe Storm/Thunder Storm/ Wind"/>
    <x v="1"/>
    <n v="2"/>
    <x v="23"/>
    <s v="1985-1989"/>
    <n v="1"/>
    <n v="0"/>
    <n v="0"/>
    <n v="0"/>
    <x v="0"/>
    <n v="1"/>
    <n v="83769"/>
    <n v="1"/>
    <n v="0"/>
    <n v="0"/>
    <x v="2"/>
  </r>
  <r>
    <x v="1"/>
    <s v="Severe Storm/Thunder Storm/ Wind"/>
    <x v="1"/>
    <n v="2"/>
    <x v="23"/>
    <s v="1985-1989"/>
    <n v="1"/>
    <n v="0"/>
    <n v="0"/>
    <n v="0"/>
    <x v="0"/>
    <n v="1"/>
    <n v="86456"/>
    <n v="1"/>
    <n v="0"/>
    <n v="0"/>
    <x v="2"/>
  </r>
  <r>
    <x v="0"/>
    <s v="Hail/ Severe Storm/Thunder Storm/ Wind"/>
    <x v="1"/>
    <n v="2"/>
    <x v="23"/>
    <s v="1985-1989"/>
    <n v="1"/>
    <n v="0"/>
    <n v="0"/>
    <n v="0"/>
    <x v="0"/>
    <n v="1"/>
    <n v="72649"/>
    <n v="1"/>
    <n v="0"/>
    <n v="0"/>
    <x v="2"/>
  </r>
  <r>
    <x v="0"/>
    <s v="Severe Storm/Thunder Storm/ Wind"/>
    <x v="1"/>
    <n v="2"/>
    <x v="23"/>
    <s v="1985-1989"/>
    <n v="1"/>
    <n v="0"/>
    <n v="0"/>
    <n v="0"/>
    <x v="0"/>
    <n v="1"/>
    <n v="80861"/>
    <n v="1"/>
    <n v="0"/>
    <n v="0"/>
    <x v="2"/>
  </r>
  <r>
    <x v="0"/>
    <s v="Severe Storm/Thunder Storm/ Wind"/>
    <x v="1"/>
    <n v="2"/>
    <x v="23"/>
    <s v="1985-1989"/>
    <n v="1"/>
    <n v="0"/>
    <n v="0"/>
    <n v="0"/>
    <x v="0"/>
    <n v="1"/>
    <n v="7615"/>
    <n v="1"/>
    <n v="0"/>
    <n v="0"/>
    <x v="2"/>
  </r>
  <r>
    <x v="3"/>
    <s v="Severe Storm/Thunder Storm/ Wind"/>
    <x v="1"/>
    <n v="2"/>
    <x v="23"/>
    <s v="1985-1989"/>
    <n v="1"/>
    <n v="0"/>
    <n v="0"/>
    <n v="0"/>
    <x v="0"/>
    <n v="1"/>
    <n v="72102"/>
    <n v="1"/>
    <n v="0"/>
    <n v="0"/>
    <x v="2"/>
  </r>
  <r>
    <x v="0"/>
    <s v="Severe Storm/Thunder Storm/ Wind"/>
    <x v="1"/>
    <n v="2"/>
    <x v="23"/>
    <s v="1985-1989"/>
    <n v="1"/>
    <n v="0"/>
    <n v="0"/>
    <n v="0"/>
    <x v="0"/>
    <n v="1"/>
    <n v="7172"/>
    <n v="1"/>
    <n v="0"/>
    <n v="0"/>
    <x v="2"/>
  </r>
  <r>
    <x v="4"/>
    <s v="Severe Storm/Thunder Storm/ Wind"/>
    <x v="1"/>
    <n v="2"/>
    <x v="23"/>
    <s v="1985-1989"/>
    <n v="1"/>
    <n v="0"/>
    <n v="0"/>
    <n v="0"/>
    <x v="0"/>
    <n v="1"/>
    <n v="79283"/>
    <n v="1"/>
    <n v="0"/>
    <n v="0"/>
    <x v="2"/>
  </r>
  <r>
    <x v="2"/>
    <s v="Tornado"/>
    <x v="4"/>
    <n v="2"/>
    <x v="23"/>
    <s v="1985-1989"/>
    <n v="1"/>
    <n v="0"/>
    <n v="0"/>
    <n v="0"/>
    <x v="0"/>
    <n v="0"/>
    <n v="0"/>
    <n v="1"/>
    <n v="0"/>
    <n v="0"/>
    <x v="2"/>
  </r>
  <r>
    <x v="0"/>
    <s v="Lightning"/>
    <x v="0"/>
    <n v="2"/>
    <x v="23"/>
    <s v="1985-1989"/>
    <n v="1"/>
    <n v="0"/>
    <n v="12"/>
    <n v="12"/>
    <x v="0"/>
    <n v="0"/>
    <n v="0"/>
    <n v="1"/>
    <n v="0"/>
    <n v="0"/>
    <x v="2"/>
  </r>
  <r>
    <x v="0"/>
    <s v="Severe Storm/Thunder Storm/ Wind"/>
    <x v="1"/>
    <n v="2"/>
    <x v="23"/>
    <s v="1985-1989"/>
    <n v="1"/>
    <n v="0"/>
    <n v="0"/>
    <n v="0"/>
    <x v="0"/>
    <n v="1"/>
    <n v="82366"/>
    <n v="1"/>
    <n v="0"/>
    <n v="0"/>
    <x v="2"/>
  </r>
  <r>
    <x v="3"/>
    <s v="Lightning"/>
    <x v="0"/>
    <n v="2"/>
    <x v="23"/>
    <s v="1985-1989"/>
    <n v="1"/>
    <n v="0"/>
    <n v="0"/>
    <n v="0"/>
    <x v="0"/>
    <n v="1"/>
    <n v="74773"/>
    <n v="1"/>
    <n v="0"/>
    <n v="0"/>
    <x v="2"/>
  </r>
  <r>
    <x v="3"/>
    <s v="Lightning"/>
    <x v="0"/>
    <n v="3"/>
    <x v="23"/>
    <s v="1985-1989"/>
    <n v="1"/>
    <n v="0"/>
    <n v="0"/>
    <n v="0"/>
    <x v="0"/>
    <n v="1"/>
    <n v="7877"/>
    <n v="1"/>
    <n v="0"/>
    <n v="0"/>
    <x v="2"/>
  </r>
  <r>
    <x v="0"/>
    <s v="Flooding"/>
    <x v="1"/>
    <n v="3"/>
    <x v="23"/>
    <s v="1985-1989"/>
    <n v="1"/>
    <n v="0"/>
    <n v="0"/>
    <n v="0"/>
    <x v="0"/>
    <n v="1"/>
    <n v="73458"/>
    <n v="1"/>
    <n v="0"/>
    <n v="0"/>
    <x v="2"/>
  </r>
  <r>
    <x v="5"/>
    <s v="Lightning"/>
    <x v="0"/>
    <n v="3"/>
    <x v="23"/>
    <s v="1985-1989"/>
    <n v="1"/>
    <n v="0"/>
    <n v="0"/>
    <n v="0"/>
    <x v="0"/>
    <n v="1"/>
    <n v="81431"/>
    <n v="1"/>
    <n v="0"/>
    <n v="0"/>
    <x v="2"/>
  </r>
  <r>
    <x v="5"/>
    <s v="Lightning/ Severe Storm/Thunder Storm/ Wind"/>
    <x v="1"/>
    <n v="3"/>
    <x v="23"/>
    <s v="1985-1989"/>
    <n v="1"/>
    <n v="0"/>
    <n v="0"/>
    <n v="0"/>
    <x v="0"/>
    <n v="1"/>
    <n v="7588"/>
    <n v="1"/>
    <n v="0"/>
    <n v="0"/>
    <x v="2"/>
  </r>
  <r>
    <x v="0"/>
    <s v="Lightning/ Severe Storm/Thunder Storm/ Wind"/>
    <x v="1"/>
    <n v="3"/>
    <x v="23"/>
    <s v="1985-1989"/>
    <n v="1"/>
    <n v="0"/>
    <n v="0"/>
    <n v="0"/>
    <x v="0"/>
    <n v="1"/>
    <n v="8113"/>
    <n v="1"/>
    <n v="0"/>
    <n v="0"/>
    <x v="2"/>
  </r>
  <r>
    <x v="0"/>
    <s v="Flooding"/>
    <x v="1"/>
    <n v="3"/>
    <x v="23"/>
    <s v="1985-1989"/>
    <n v="1"/>
    <n v="0"/>
    <n v="0"/>
    <n v="0"/>
    <x v="0"/>
    <n v="1"/>
    <n v="72618"/>
    <n v="1"/>
    <n v="0"/>
    <n v="0"/>
    <x v="2"/>
  </r>
  <r>
    <x v="0"/>
    <s v="Severe Storm/Thunder Storm/ Wind"/>
    <x v="1"/>
    <n v="3"/>
    <x v="23"/>
    <s v="1985-1989"/>
    <n v="1"/>
    <n v="0"/>
    <n v="0"/>
    <n v="0"/>
    <x v="0"/>
    <n v="1"/>
    <n v="7962"/>
    <n v="1"/>
    <n v="0"/>
    <n v="0"/>
    <x v="2"/>
  </r>
  <r>
    <x v="4"/>
    <s v="Flooding"/>
    <x v="1"/>
    <n v="3"/>
    <x v="23"/>
    <s v="1985-1989"/>
    <n v="1"/>
    <n v="0"/>
    <n v="0"/>
    <n v="0"/>
    <x v="0"/>
    <n v="1"/>
    <n v="8584"/>
    <n v="1"/>
    <n v="0"/>
    <n v="0"/>
    <x v="2"/>
  </r>
  <r>
    <x v="4"/>
    <s v="Lightning"/>
    <x v="0"/>
    <n v="3"/>
    <x v="23"/>
    <s v="1985-1989"/>
    <n v="1"/>
    <n v="0"/>
    <n v="0"/>
    <n v="0"/>
    <x v="0"/>
    <n v="1"/>
    <n v="7318"/>
    <n v="1"/>
    <n v="0"/>
    <n v="0"/>
    <x v="2"/>
  </r>
  <r>
    <x v="1"/>
    <s v="Flooding/ Lightning"/>
    <x v="0"/>
    <n v="3"/>
    <x v="23"/>
    <s v="1985-1989"/>
    <n v="1"/>
    <n v="0"/>
    <n v="0"/>
    <n v="0"/>
    <x v="0"/>
    <n v="1"/>
    <n v="80940"/>
    <n v="1"/>
    <n v="0"/>
    <n v="0"/>
    <x v="2"/>
  </r>
  <r>
    <x v="0"/>
    <s v="Hurricane/Tropical Storm"/>
    <x v="3"/>
    <n v="3"/>
    <x v="23"/>
    <s v="1985-1989"/>
    <n v="1"/>
    <n v="0"/>
    <n v="0"/>
    <n v="0"/>
    <x v="0"/>
    <n v="1"/>
    <n v="84966"/>
    <n v="1"/>
    <n v="0"/>
    <n v="0"/>
    <x v="2"/>
  </r>
  <r>
    <x v="0"/>
    <s v="Flooding"/>
    <x v="1"/>
    <n v="4"/>
    <x v="23"/>
    <s v="1985-1989"/>
    <n v="1"/>
    <n v="0"/>
    <n v="0"/>
    <n v="0"/>
    <x v="0"/>
    <n v="1"/>
    <n v="7716"/>
    <n v="1"/>
    <n v="0"/>
    <n v="0"/>
    <x v="2"/>
  </r>
  <r>
    <x v="0"/>
    <s v="Severe Storm/Thunder Storm/ Wind"/>
    <x v="1"/>
    <n v="4"/>
    <x v="23"/>
    <s v="1985-1989"/>
    <n v="1"/>
    <n v="0"/>
    <n v="0"/>
    <n v="0"/>
    <x v="0"/>
    <n v="1"/>
    <n v="74631"/>
    <n v="1"/>
    <n v="0"/>
    <n v="0"/>
    <x v="2"/>
  </r>
  <r>
    <x v="1"/>
    <s v="Winter Weather"/>
    <x v="0"/>
    <n v="4"/>
    <x v="23"/>
    <s v="1985-1989"/>
    <n v="1"/>
    <n v="0"/>
    <n v="10"/>
    <n v="10"/>
    <x v="0"/>
    <n v="0"/>
    <n v="0"/>
    <n v="1"/>
    <n v="0"/>
    <n v="0"/>
    <x v="2"/>
  </r>
  <r>
    <x v="0"/>
    <s v="Severe Storm/Thunder Storm/ Wind"/>
    <x v="1"/>
    <n v="1"/>
    <x v="36"/>
    <s v="1985-1989"/>
    <n v="1"/>
    <n v="0"/>
    <n v="0"/>
    <n v="0"/>
    <x v="0"/>
    <n v="1"/>
    <n v="8631"/>
    <n v="1"/>
    <n v="0"/>
    <n v="0"/>
    <x v="2"/>
  </r>
  <r>
    <x v="2"/>
    <s v="Hail"/>
    <x v="0"/>
    <n v="1"/>
    <x v="36"/>
    <s v="1985-1989"/>
    <n v="1"/>
    <n v="0"/>
    <n v="0"/>
    <n v="0"/>
    <x v="0"/>
    <n v="1"/>
    <n v="81606"/>
    <n v="1"/>
    <n v="0"/>
    <n v="0"/>
    <x v="2"/>
  </r>
  <r>
    <x v="5"/>
    <s v="Drought"/>
    <x v="2"/>
    <n v="2"/>
    <x v="36"/>
    <s v="1985-1989"/>
    <n v="30"/>
    <n v="0"/>
    <n v="0"/>
    <n v="0"/>
    <x v="0"/>
    <n v="0"/>
    <n v="0"/>
    <n v="1"/>
    <n v="0"/>
    <n v="0"/>
    <x v="2"/>
  </r>
  <r>
    <x v="0"/>
    <s v="Drought"/>
    <x v="2"/>
    <n v="2"/>
    <x v="36"/>
    <s v="1985-1989"/>
    <n v="30"/>
    <n v="0"/>
    <n v="0"/>
    <n v="0"/>
    <x v="0"/>
    <n v="0"/>
    <n v="0"/>
    <n v="1"/>
    <n v="0"/>
    <n v="0"/>
    <x v="2"/>
  </r>
  <r>
    <x v="1"/>
    <s v="Drought"/>
    <x v="2"/>
    <n v="2"/>
    <x v="36"/>
    <s v="1985-1989"/>
    <n v="30"/>
    <n v="0"/>
    <n v="0"/>
    <n v="0"/>
    <x v="0"/>
    <n v="0"/>
    <n v="0"/>
    <n v="1"/>
    <n v="0"/>
    <n v="0"/>
    <x v="2"/>
  </r>
  <r>
    <x v="3"/>
    <s v="Drought"/>
    <x v="2"/>
    <n v="2"/>
    <x v="36"/>
    <s v="1985-1989"/>
    <n v="30"/>
    <n v="0"/>
    <n v="0"/>
    <n v="0"/>
    <x v="0"/>
    <n v="0"/>
    <n v="0"/>
    <n v="1"/>
    <n v="0"/>
    <n v="0"/>
    <x v="2"/>
  </r>
  <r>
    <x v="2"/>
    <s v="Drought"/>
    <x v="2"/>
    <n v="2"/>
    <x v="36"/>
    <s v="1985-1989"/>
    <n v="30"/>
    <n v="0"/>
    <n v="0"/>
    <n v="0"/>
    <x v="0"/>
    <n v="0"/>
    <n v="0"/>
    <n v="1"/>
    <n v="0"/>
    <n v="0"/>
    <x v="2"/>
  </r>
  <r>
    <x v="4"/>
    <s v="Drought"/>
    <x v="2"/>
    <n v="2"/>
    <x v="36"/>
    <s v="1985-1989"/>
    <n v="30"/>
    <n v="0"/>
    <n v="0"/>
    <n v="0"/>
    <x v="0"/>
    <n v="0"/>
    <n v="0"/>
    <n v="1"/>
    <n v="0"/>
    <n v="0"/>
    <x v="2"/>
  </r>
  <r>
    <x v="2"/>
    <s v="Wind"/>
    <x v="0"/>
    <n v="2"/>
    <x v="36"/>
    <s v="1985-1989"/>
    <n v="1"/>
    <n v="0"/>
    <n v="0"/>
    <n v="0"/>
    <x v="0"/>
    <n v="1"/>
    <n v="8171"/>
    <n v="1"/>
    <n v="0"/>
    <n v="0"/>
    <x v="2"/>
  </r>
  <r>
    <x v="4"/>
    <s v="Wind"/>
    <x v="0"/>
    <n v="2"/>
    <x v="36"/>
    <s v="1985-1989"/>
    <n v="1"/>
    <n v="0"/>
    <n v="0"/>
    <n v="0"/>
    <x v="0"/>
    <n v="1"/>
    <n v="8172"/>
    <n v="1"/>
    <n v="0"/>
    <n v="0"/>
    <x v="2"/>
  </r>
  <r>
    <x v="3"/>
    <s v="Wind"/>
    <x v="0"/>
    <n v="2"/>
    <x v="36"/>
    <s v="1985-1989"/>
    <n v="1"/>
    <n v="0"/>
    <n v="0"/>
    <n v="0"/>
    <x v="0"/>
    <n v="1"/>
    <n v="802"/>
    <n v="1"/>
    <n v="0"/>
    <n v="0"/>
    <x v="2"/>
  </r>
  <r>
    <x v="1"/>
    <s v="Hail"/>
    <x v="0"/>
    <n v="2"/>
    <x v="36"/>
    <s v="1985-1989"/>
    <n v="1"/>
    <n v="0"/>
    <n v="0"/>
    <n v="0"/>
    <x v="0"/>
    <n v="1"/>
    <n v="78134"/>
    <n v="1"/>
    <n v="0"/>
    <n v="0"/>
    <x v="2"/>
  </r>
  <r>
    <x v="3"/>
    <s v="Hail"/>
    <x v="0"/>
    <n v="2"/>
    <x v="36"/>
    <s v="1985-1989"/>
    <n v="1"/>
    <n v="0"/>
    <n v="0"/>
    <n v="0"/>
    <x v="0"/>
    <n v="0"/>
    <n v="0"/>
    <n v="1"/>
    <n v="0"/>
    <n v="0"/>
    <x v="2"/>
  </r>
  <r>
    <x v="0"/>
    <s v="Hail"/>
    <x v="0"/>
    <n v="2"/>
    <x v="36"/>
    <s v="1985-1989"/>
    <n v="1"/>
    <n v="0"/>
    <n v="0"/>
    <n v="0"/>
    <x v="0"/>
    <n v="1"/>
    <n v="840"/>
    <n v="1"/>
    <n v="0"/>
    <n v="0"/>
    <x v="2"/>
  </r>
  <r>
    <x v="2"/>
    <s v="Lightning"/>
    <x v="0"/>
    <n v="2"/>
    <x v="36"/>
    <s v="1985-1989"/>
    <n v="1"/>
    <n v="0"/>
    <n v="0"/>
    <n v="0"/>
    <x v="0"/>
    <n v="1"/>
    <n v="38110"/>
    <n v="1"/>
    <n v="0"/>
    <n v="0"/>
    <x v="2"/>
  </r>
  <r>
    <x v="2"/>
    <s v="Hail"/>
    <x v="0"/>
    <n v="2"/>
    <x v="36"/>
    <s v="1985-1989"/>
    <n v="1"/>
    <n v="0"/>
    <n v="0"/>
    <n v="0"/>
    <x v="0"/>
    <n v="1"/>
    <n v="71341"/>
    <n v="1"/>
    <n v="0"/>
    <n v="0"/>
    <x v="2"/>
  </r>
  <r>
    <x v="2"/>
    <s v="Wind"/>
    <x v="0"/>
    <n v="2"/>
    <x v="36"/>
    <s v="1985-1989"/>
    <n v="1"/>
    <n v="0"/>
    <n v="0"/>
    <n v="0"/>
    <x v="0"/>
    <n v="1"/>
    <n v="7181"/>
    <n v="1"/>
    <n v="0"/>
    <n v="0"/>
    <x v="2"/>
  </r>
  <r>
    <x v="0"/>
    <s v="Wind"/>
    <x v="0"/>
    <n v="2"/>
    <x v="36"/>
    <s v="1985-1989"/>
    <n v="1"/>
    <n v="0"/>
    <n v="0"/>
    <n v="0"/>
    <x v="0"/>
    <n v="1"/>
    <n v="811"/>
    <n v="1"/>
    <n v="0"/>
    <n v="0"/>
    <x v="2"/>
  </r>
  <r>
    <x v="0"/>
    <s v="Hail"/>
    <x v="0"/>
    <n v="2"/>
    <x v="36"/>
    <s v="1985-1989"/>
    <n v="1"/>
    <n v="0"/>
    <n v="0"/>
    <n v="0"/>
    <x v="0"/>
    <n v="1"/>
    <n v="759"/>
    <n v="1"/>
    <n v="0"/>
    <n v="0"/>
    <x v="2"/>
  </r>
  <r>
    <x v="0"/>
    <s v="Flooding"/>
    <x v="1"/>
    <n v="2"/>
    <x v="36"/>
    <s v="1985-1989"/>
    <n v="2"/>
    <n v="0"/>
    <n v="0"/>
    <n v="0"/>
    <x v="0"/>
    <n v="1"/>
    <n v="80845"/>
    <n v="1"/>
    <n v="0"/>
    <n v="0"/>
    <x v="2"/>
  </r>
  <r>
    <x v="3"/>
    <s v="Lightning"/>
    <x v="0"/>
    <n v="2"/>
    <x v="36"/>
    <s v="1985-1989"/>
    <n v="1"/>
    <n v="0"/>
    <n v="12"/>
    <n v="12"/>
    <x v="0"/>
    <n v="0"/>
    <n v="0"/>
    <n v="1"/>
    <n v="0"/>
    <n v="0"/>
    <x v="2"/>
  </r>
  <r>
    <x v="4"/>
    <s v="Hail"/>
    <x v="0"/>
    <n v="2"/>
    <x v="36"/>
    <s v="1985-1989"/>
    <n v="1"/>
    <n v="0"/>
    <n v="0"/>
    <n v="0"/>
    <x v="0"/>
    <n v="1"/>
    <n v="801"/>
    <n v="1"/>
    <n v="0"/>
    <n v="0"/>
    <x v="2"/>
  </r>
  <r>
    <x v="3"/>
    <s v="Hail"/>
    <x v="0"/>
    <n v="2"/>
    <x v="36"/>
    <s v="1985-1989"/>
    <n v="1"/>
    <n v="0"/>
    <n v="0"/>
    <n v="0"/>
    <x v="0"/>
    <n v="0"/>
    <n v="0"/>
    <n v="1"/>
    <n v="0"/>
    <n v="0"/>
    <x v="2"/>
  </r>
  <r>
    <x v="3"/>
    <s v="Wind"/>
    <x v="0"/>
    <n v="2"/>
    <x v="36"/>
    <s v="1985-1989"/>
    <n v="1"/>
    <n v="0"/>
    <n v="0"/>
    <n v="0"/>
    <x v="0"/>
    <n v="1"/>
    <n v="84023"/>
    <n v="1"/>
    <n v="0"/>
    <n v="0"/>
    <x v="2"/>
  </r>
  <r>
    <x v="0"/>
    <s v="Wind"/>
    <x v="0"/>
    <n v="2"/>
    <x v="36"/>
    <s v="1985-1989"/>
    <n v="1"/>
    <n v="0"/>
    <n v="0"/>
    <n v="0"/>
    <x v="0"/>
    <n v="1"/>
    <n v="714"/>
    <n v="1"/>
    <n v="0"/>
    <n v="0"/>
    <x v="2"/>
  </r>
  <r>
    <x v="0"/>
    <s v="Hail"/>
    <x v="0"/>
    <n v="2"/>
    <x v="36"/>
    <s v="1985-1989"/>
    <n v="1"/>
    <n v="0"/>
    <n v="0"/>
    <n v="0"/>
    <x v="0"/>
    <n v="1"/>
    <n v="81289"/>
    <n v="1"/>
    <n v="0"/>
    <n v="0"/>
    <x v="2"/>
  </r>
  <r>
    <x v="2"/>
    <s v="Hail"/>
    <x v="0"/>
    <n v="2"/>
    <x v="36"/>
    <s v="1985-1989"/>
    <n v="1"/>
    <n v="0"/>
    <n v="0"/>
    <n v="0"/>
    <x v="0"/>
    <n v="1"/>
    <n v="84839"/>
    <n v="1"/>
    <n v="0"/>
    <n v="0"/>
    <x v="2"/>
  </r>
  <r>
    <x v="2"/>
    <s v="Wind"/>
    <x v="0"/>
    <n v="2"/>
    <x v="36"/>
    <s v="1985-1989"/>
    <n v="1"/>
    <n v="0"/>
    <n v="0"/>
    <n v="0"/>
    <x v="0"/>
    <n v="1"/>
    <n v="861"/>
    <n v="1"/>
    <n v="0"/>
    <n v="0"/>
    <x v="2"/>
  </r>
  <r>
    <x v="2"/>
    <s v="Wind"/>
    <x v="0"/>
    <n v="2"/>
    <x v="36"/>
    <s v="1985-1989"/>
    <n v="1"/>
    <n v="0"/>
    <n v="0"/>
    <n v="0"/>
    <x v="0"/>
    <n v="1"/>
    <n v="81677"/>
    <n v="1"/>
    <n v="0"/>
    <n v="0"/>
    <x v="2"/>
  </r>
  <r>
    <x v="2"/>
    <s v="Wind"/>
    <x v="0"/>
    <n v="3"/>
    <x v="36"/>
    <s v="1985-1989"/>
    <n v="1"/>
    <n v="0"/>
    <n v="0"/>
    <n v="0"/>
    <x v="0"/>
    <n v="1"/>
    <n v="8428"/>
    <n v="1"/>
    <n v="0"/>
    <n v="0"/>
    <x v="2"/>
  </r>
  <r>
    <x v="2"/>
    <s v="Wind"/>
    <x v="0"/>
    <n v="3"/>
    <x v="36"/>
    <s v="1985-1989"/>
    <n v="1"/>
    <n v="0"/>
    <n v="0"/>
    <n v="0"/>
    <x v="0"/>
    <n v="1"/>
    <n v="729"/>
    <n v="1"/>
    <n v="0"/>
    <n v="0"/>
    <x v="2"/>
  </r>
  <r>
    <x v="4"/>
    <s v="Wind"/>
    <x v="0"/>
    <n v="3"/>
    <x v="36"/>
    <s v="1985-1989"/>
    <n v="1"/>
    <n v="0"/>
    <n v="0"/>
    <n v="0"/>
    <x v="0"/>
    <n v="1"/>
    <n v="857"/>
    <n v="1"/>
    <n v="0"/>
    <n v="0"/>
    <x v="2"/>
  </r>
  <r>
    <x v="4"/>
    <s v="Lightning"/>
    <x v="0"/>
    <n v="3"/>
    <x v="36"/>
    <s v="1985-1989"/>
    <n v="1"/>
    <n v="0"/>
    <n v="0"/>
    <n v="0"/>
    <x v="0"/>
    <n v="1"/>
    <n v="8034"/>
    <n v="1"/>
    <n v="0"/>
    <n v="0"/>
    <x v="2"/>
  </r>
  <r>
    <x v="0"/>
    <s v="Wind"/>
    <x v="0"/>
    <n v="3"/>
    <x v="36"/>
    <s v="1985-1989"/>
    <n v="1"/>
    <n v="0"/>
    <n v="0"/>
    <n v="0"/>
    <x v="0"/>
    <n v="1"/>
    <n v="8445"/>
    <n v="1"/>
    <n v="0"/>
    <n v="0"/>
    <x v="2"/>
  </r>
  <r>
    <x v="0"/>
    <s v="Wind"/>
    <x v="0"/>
    <n v="3"/>
    <x v="36"/>
    <s v="1985-1989"/>
    <n v="1"/>
    <n v="0"/>
    <n v="0"/>
    <n v="0"/>
    <x v="0"/>
    <n v="1"/>
    <n v="838"/>
    <n v="1"/>
    <n v="0"/>
    <n v="0"/>
    <x v="2"/>
  </r>
  <r>
    <x v="2"/>
    <s v="Hail"/>
    <x v="0"/>
    <n v="3"/>
    <x v="36"/>
    <s v="1985-1989"/>
    <n v="1"/>
    <n v="0"/>
    <n v="0"/>
    <n v="0"/>
    <x v="0"/>
    <n v="1"/>
    <n v="861"/>
    <n v="1"/>
    <n v="0"/>
    <n v="0"/>
    <x v="2"/>
  </r>
  <r>
    <x v="2"/>
    <s v="Flooding"/>
    <x v="1"/>
    <n v="3"/>
    <x v="36"/>
    <s v="1985-1989"/>
    <n v="1"/>
    <n v="0"/>
    <n v="0"/>
    <n v="0"/>
    <x v="0"/>
    <n v="1"/>
    <n v="741"/>
    <n v="1"/>
    <n v="0"/>
    <n v="0"/>
    <x v="2"/>
  </r>
  <r>
    <x v="2"/>
    <s v="Wind"/>
    <x v="0"/>
    <n v="3"/>
    <x v="36"/>
    <s v="1985-1989"/>
    <n v="1"/>
    <n v="0"/>
    <n v="0"/>
    <n v="0"/>
    <x v="0"/>
    <n v="1"/>
    <n v="87170"/>
    <n v="1"/>
    <n v="0"/>
    <n v="0"/>
    <x v="2"/>
  </r>
  <r>
    <x v="1"/>
    <s v="Wind"/>
    <x v="0"/>
    <n v="3"/>
    <x v="36"/>
    <s v="1985-1989"/>
    <n v="1"/>
    <n v="0"/>
    <n v="0"/>
    <n v="0"/>
    <x v="0"/>
    <n v="1"/>
    <n v="8689"/>
    <n v="1"/>
    <n v="0"/>
    <n v="0"/>
    <x v="2"/>
  </r>
  <r>
    <x v="2"/>
    <s v="Wind"/>
    <x v="0"/>
    <n v="3"/>
    <x v="36"/>
    <s v="1985-1989"/>
    <n v="1"/>
    <n v="0"/>
    <n v="0"/>
    <n v="0"/>
    <x v="0"/>
    <n v="1"/>
    <n v="839"/>
    <n v="1"/>
    <n v="0"/>
    <n v="0"/>
    <x v="2"/>
  </r>
  <r>
    <x v="1"/>
    <s v="Lightning"/>
    <x v="0"/>
    <n v="3"/>
    <x v="36"/>
    <s v="1985-1989"/>
    <n v="1"/>
    <n v="0"/>
    <n v="0"/>
    <n v="0"/>
    <x v="0"/>
    <n v="1"/>
    <n v="74425"/>
    <n v="1"/>
    <n v="0"/>
    <n v="0"/>
    <x v="2"/>
  </r>
  <r>
    <x v="0"/>
    <s v="Hail"/>
    <x v="0"/>
    <n v="3"/>
    <x v="36"/>
    <s v="1985-1989"/>
    <n v="1"/>
    <n v="0"/>
    <n v="0"/>
    <n v="0"/>
    <x v="0"/>
    <n v="0"/>
    <n v="0"/>
    <n v="1"/>
    <n v="0"/>
    <n v="0"/>
    <x v="2"/>
  </r>
  <r>
    <x v="0"/>
    <s v="Lightning"/>
    <x v="0"/>
    <n v="3"/>
    <x v="36"/>
    <s v="1985-1989"/>
    <n v="1"/>
    <n v="0"/>
    <n v="0"/>
    <n v="0"/>
    <x v="0"/>
    <n v="1"/>
    <n v="82422"/>
    <n v="1"/>
    <n v="0"/>
    <n v="0"/>
    <x v="2"/>
  </r>
  <r>
    <x v="2"/>
    <s v="Lightning"/>
    <x v="0"/>
    <n v="3"/>
    <x v="36"/>
    <s v="1985-1989"/>
    <n v="1"/>
    <n v="0"/>
    <n v="0"/>
    <n v="0"/>
    <x v="0"/>
    <n v="1"/>
    <n v="7606"/>
    <n v="1"/>
    <n v="0"/>
    <n v="0"/>
    <x v="2"/>
  </r>
  <r>
    <x v="3"/>
    <s v="Tornado"/>
    <x v="4"/>
    <n v="3"/>
    <x v="18"/>
    <s v="1980-1984"/>
    <n v="1"/>
    <n v="0"/>
    <n v="0"/>
    <n v="0"/>
    <x v="0"/>
    <n v="1"/>
    <n v="737"/>
    <n v="1"/>
    <n v="0"/>
    <n v="0"/>
    <x v="2"/>
  </r>
  <r>
    <x v="3"/>
    <s v="Wind"/>
    <x v="0"/>
    <n v="3"/>
    <x v="18"/>
    <s v="1980-1984"/>
    <n v="1"/>
    <n v="0"/>
    <n v="0"/>
    <n v="0"/>
    <x v="0"/>
    <n v="1"/>
    <n v="8403"/>
    <n v="1"/>
    <n v="0"/>
    <n v="0"/>
    <x v="2"/>
  </r>
  <r>
    <x v="4"/>
    <s v="Lightning"/>
    <x v="0"/>
    <n v="3"/>
    <x v="36"/>
    <s v="1985-1989"/>
    <n v="1"/>
    <n v="0"/>
    <n v="0"/>
    <n v="0"/>
    <x v="0"/>
    <n v="1"/>
    <n v="80409"/>
    <n v="1"/>
    <n v="0"/>
    <n v="0"/>
    <x v="2"/>
  </r>
  <r>
    <x v="1"/>
    <s v="Hurricane/Tropical Storm"/>
    <x v="3"/>
    <n v="3"/>
    <x v="36"/>
    <s v="1985-1989"/>
    <n v="1"/>
    <n v="0"/>
    <n v="0"/>
    <n v="0"/>
    <x v="0"/>
    <n v="1"/>
    <n v="68"/>
    <n v="1"/>
    <n v="0"/>
    <n v="0"/>
    <x v="2"/>
  </r>
  <r>
    <x v="4"/>
    <s v="Severe Storm/Thunder Storm/ Wind"/>
    <x v="1"/>
    <n v="3"/>
    <x v="36"/>
    <s v="1985-1989"/>
    <n v="1"/>
    <n v="0"/>
    <n v="0"/>
    <n v="0"/>
    <x v="0"/>
    <n v="1"/>
    <n v="800"/>
    <n v="1"/>
    <n v="0"/>
    <n v="0"/>
    <x v="2"/>
  </r>
  <r>
    <x v="2"/>
    <s v="Flooding"/>
    <x v="1"/>
    <n v="3"/>
    <x v="36"/>
    <s v="1985-1989"/>
    <n v="2"/>
    <n v="0"/>
    <n v="0"/>
    <n v="0"/>
    <x v="0"/>
    <n v="1"/>
    <n v="74187"/>
    <n v="1"/>
    <n v="0"/>
    <n v="0"/>
    <x v="2"/>
  </r>
  <r>
    <x v="0"/>
    <s v="Lightning/ Wind"/>
    <x v="0"/>
    <n v="3"/>
    <x v="15"/>
    <s v="1980-1984"/>
    <n v="1"/>
    <n v="0"/>
    <n v="12"/>
    <n v="12"/>
    <x v="0"/>
    <n v="1"/>
    <n v="28451"/>
    <n v="1"/>
    <n v="0"/>
    <n v="0"/>
    <x v="2"/>
  </r>
  <r>
    <x v="3"/>
    <s v="Tornado"/>
    <x v="4"/>
    <n v="3"/>
    <x v="15"/>
    <s v="1980-1984"/>
    <n v="1"/>
    <n v="0"/>
    <n v="0"/>
    <n v="0"/>
    <x v="0"/>
    <n v="1"/>
    <n v="79656"/>
    <n v="1"/>
    <n v="0"/>
    <n v="0"/>
    <x v="2"/>
  </r>
  <r>
    <x v="1"/>
    <s v="Flooding"/>
    <x v="1"/>
    <n v="4"/>
    <x v="36"/>
    <s v="1985-1989"/>
    <n v="1"/>
    <n v="0"/>
    <n v="0"/>
    <n v="0"/>
    <x v="0"/>
    <n v="1"/>
    <n v="81518"/>
    <n v="1"/>
    <n v="0"/>
    <n v="0"/>
    <x v="2"/>
  </r>
  <r>
    <x v="1"/>
    <s v="Flooding"/>
    <x v="1"/>
    <n v="4"/>
    <x v="36"/>
    <s v="1985-1989"/>
    <n v="1"/>
    <n v="0"/>
    <n v="0"/>
    <n v="0"/>
    <x v="0"/>
    <n v="1"/>
    <n v="81859"/>
    <n v="1"/>
    <n v="0"/>
    <n v="0"/>
    <x v="2"/>
  </r>
  <r>
    <x v="2"/>
    <s v="Lightning"/>
    <x v="0"/>
    <n v="4"/>
    <x v="36"/>
    <s v="1985-1989"/>
    <n v="1"/>
    <n v="0"/>
    <n v="0"/>
    <n v="0"/>
    <x v="0"/>
    <n v="1"/>
    <n v="7368"/>
    <n v="1"/>
    <n v="0"/>
    <n v="0"/>
    <x v="2"/>
  </r>
  <r>
    <x v="2"/>
    <s v="Flooding"/>
    <x v="1"/>
    <n v="4"/>
    <x v="36"/>
    <s v="1985-1989"/>
    <n v="1"/>
    <n v="0"/>
    <n v="0"/>
    <n v="0"/>
    <x v="0"/>
    <n v="1"/>
    <n v="7236"/>
    <n v="1"/>
    <n v="0"/>
    <n v="0"/>
    <x v="2"/>
  </r>
  <r>
    <x v="0"/>
    <s v="Winter Weather"/>
    <x v="0"/>
    <n v="4"/>
    <x v="36"/>
    <s v="1985-1989"/>
    <n v="1"/>
    <n v="0"/>
    <n v="0"/>
    <n v="0"/>
    <x v="0"/>
    <n v="1"/>
    <n v="823"/>
    <n v="1"/>
    <n v="0"/>
    <n v="0"/>
    <x v="2"/>
  </r>
  <r>
    <x v="0"/>
    <s v="Winter Weather"/>
    <x v="0"/>
    <n v="1"/>
    <x v="22"/>
    <s v="1985-1989"/>
    <n v="1"/>
    <n v="0"/>
    <n v="0"/>
    <n v="0"/>
    <x v="0"/>
    <n v="1"/>
    <n v="1236"/>
    <n v="1"/>
    <n v="0"/>
    <n v="0"/>
    <x v="2"/>
  </r>
  <r>
    <x v="5"/>
    <s v="Winter Weather"/>
    <x v="0"/>
    <n v="1"/>
    <x v="22"/>
    <s v="1985-1989"/>
    <n v="1"/>
    <n v="0"/>
    <n v="0"/>
    <n v="0"/>
    <x v="0"/>
    <n v="1"/>
    <n v="4566"/>
    <n v="1"/>
    <n v="0"/>
    <n v="0"/>
    <x v="2"/>
  </r>
  <r>
    <x v="0"/>
    <s v="Winter Weather"/>
    <x v="0"/>
    <n v="1"/>
    <x v="22"/>
    <s v="1985-1989"/>
    <n v="1"/>
    <n v="0"/>
    <n v="0"/>
    <n v="0"/>
    <x v="0"/>
    <n v="1"/>
    <n v="4268"/>
    <n v="1"/>
    <n v="0"/>
    <n v="0"/>
    <x v="2"/>
  </r>
  <r>
    <x v="0"/>
    <s v="Wind"/>
    <x v="0"/>
    <n v="1"/>
    <x v="22"/>
    <s v="1985-1989"/>
    <n v="1"/>
    <n v="0"/>
    <n v="0"/>
    <n v="0"/>
    <x v="0"/>
    <n v="1"/>
    <n v="11229"/>
    <n v="1"/>
    <n v="0"/>
    <n v="0"/>
    <x v="2"/>
  </r>
  <r>
    <x v="1"/>
    <s v="Flooding"/>
    <x v="1"/>
    <n v="1"/>
    <x v="22"/>
    <s v="1985-1989"/>
    <n v="1"/>
    <n v="0"/>
    <n v="0"/>
    <n v="0"/>
    <x v="0"/>
    <n v="1"/>
    <n v="8367"/>
    <n v="1"/>
    <n v="0"/>
    <n v="0"/>
    <x v="2"/>
  </r>
  <r>
    <x v="1"/>
    <s v="Flooding"/>
    <x v="1"/>
    <n v="1"/>
    <x v="22"/>
    <s v="1985-1989"/>
    <n v="1"/>
    <n v="0"/>
    <n v="0"/>
    <n v="0"/>
    <x v="0"/>
    <n v="1"/>
    <n v="7878"/>
    <n v="1"/>
    <n v="0"/>
    <n v="0"/>
    <x v="2"/>
  </r>
  <r>
    <x v="2"/>
    <s v="Flooding"/>
    <x v="1"/>
    <n v="1"/>
    <x v="22"/>
    <s v="1985-1989"/>
    <n v="1"/>
    <n v="0"/>
    <n v="0"/>
    <n v="0"/>
    <x v="0"/>
    <n v="1"/>
    <n v="8129"/>
    <n v="1"/>
    <n v="0"/>
    <n v="0"/>
    <x v="2"/>
  </r>
  <r>
    <x v="0"/>
    <s v="Winter Weather"/>
    <x v="0"/>
    <n v="1"/>
    <x v="21"/>
    <s v="1985-1989"/>
    <n v="1"/>
    <n v="0"/>
    <n v="0"/>
    <n v="0"/>
    <x v="0"/>
    <n v="1"/>
    <n v="1787"/>
    <n v="1"/>
    <n v="0"/>
    <n v="0"/>
    <x v="2"/>
  </r>
  <r>
    <x v="0"/>
    <s v="Winter Weather"/>
    <x v="0"/>
    <n v="1"/>
    <x v="21"/>
    <s v="1985-1989"/>
    <n v="1"/>
    <n v="0"/>
    <n v="0"/>
    <n v="0"/>
    <x v="0"/>
    <n v="1"/>
    <n v="401"/>
    <n v="1"/>
    <n v="0"/>
    <n v="0"/>
    <x v="2"/>
  </r>
  <r>
    <x v="0"/>
    <s v="Winter Weather"/>
    <x v="0"/>
    <n v="1"/>
    <x v="21"/>
    <s v="1985-1989"/>
    <n v="1"/>
    <n v="0"/>
    <n v="0"/>
    <n v="0"/>
    <x v="0"/>
    <n v="1"/>
    <n v="4265"/>
    <n v="1"/>
    <n v="0"/>
    <n v="0"/>
    <x v="2"/>
  </r>
  <r>
    <x v="1"/>
    <s v="Wind"/>
    <x v="0"/>
    <n v="1"/>
    <x v="22"/>
    <s v="1985-1989"/>
    <n v="1"/>
    <n v="0"/>
    <n v="0"/>
    <n v="0"/>
    <x v="0"/>
    <n v="1"/>
    <n v="77857"/>
    <n v="1"/>
    <n v="0"/>
    <n v="0"/>
    <x v="2"/>
  </r>
  <r>
    <x v="0"/>
    <s v="Winter Weather"/>
    <x v="0"/>
    <n v="1"/>
    <x v="22"/>
    <s v="1985-1989"/>
    <n v="1"/>
    <n v="0"/>
    <n v="0"/>
    <n v="0"/>
    <x v="0"/>
    <n v="1"/>
    <n v="45274"/>
    <n v="1"/>
    <n v="0"/>
    <n v="0"/>
    <x v="2"/>
  </r>
  <r>
    <x v="5"/>
    <s v="Drought"/>
    <x v="2"/>
    <n v="2"/>
    <x v="36"/>
    <s v="1985-1989"/>
    <n v="30"/>
    <n v="0"/>
    <n v="0"/>
    <n v="0"/>
    <x v="0"/>
    <n v="1"/>
    <n v="16932"/>
    <n v="1"/>
    <n v="0"/>
    <n v="0"/>
    <x v="2"/>
  </r>
  <r>
    <x v="0"/>
    <s v="Drought"/>
    <x v="2"/>
    <n v="2"/>
    <x v="36"/>
    <s v="1985-1989"/>
    <n v="30"/>
    <n v="0"/>
    <n v="0"/>
    <n v="0"/>
    <x v="0"/>
    <n v="1"/>
    <n v="17733"/>
    <n v="1"/>
    <n v="0"/>
    <n v="0"/>
    <x v="2"/>
  </r>
  <r>
    <x v="1"/>
    <s v="Drought"/>
    <x v="2"/>
    <n v="2"/>
    <x v="36"/>
    <s v="1985-1989"/>
    <n v="30"/>
    <n v="0"/>
    <n v="0"/>
    <n v="0"/>
    <x v="0"/>
    <n v="1"/>
    <n v="18633"/>
    <n v="1"/>
    <n v="0"/>
    <n v="0"/>
    <x v="2"/>
  </r>
  <r>
    <x v="3"/>
    <s v="Drought"/>
    <x v="2"/>
    <n v="2"/>
    <x v="36"/>
    <s v="1985-1989"/>
    <n v="30"/>
    <n v="0"/>
    <n v="0"/>
    <n v="0"/>
    <x v="0"/>
    <n v="1"/>
    <n v="18687"/>
    <n v="1"/>
    <n v="0"/>
    <n v="0"/>
    <x v="2"/>
  </r>
  <r>
    <x v="2"/>
    <s v="Drought"/>
    <x v="2"/>
    <n v="2"/>
    <x v="36"/>
    <s v="1985-1989"/>
    <n v="30"/>
    <n v="0"/>
    <n v="0"/>
    <n v="0"/>
    <x v="0"/>
    <n v="1"/>
    <n v="17226"/>
    <n v="1"/>
    <n v="0"/>
    <n v="0"/>
    <x v="2"/>
  </r>
  <r>
    <x v="4"/>
    <s v="Drought"/>
    <x v="2"/>
    <n v="2"/>
    <x v="36"/>
    <s v="1985-1989"/>
    <n v="30"/>
    <n v="0"/>
    <n v="0"/>
    <n v="0"/>
    <x v="0"/>
    <n v="1"/>
    <n v="17833"/>
    <n v="1"/>
    <n v="0"/>
    <n v="0"/>
    <x v="2"/>
  </r>
  <r>
    <x v="5"/>
    <s v="Drought"/>
    <x v="2"/>
    <n v="3"/>
    <x v="36"/>
    <s v="1985-1989"/>
    <n v="31"/>
    <n v="0"/>
    <n v="0"/>
    <n v="0"/>
    <x v="0"/>
    <n v="1"/>
    <n v="1618616"/>
    <n v="0"/>
    <n v="1"/>
    <n v="0"/>
    <x v="1"/>
  </r>
  <r>
    <x v="0"/>
    <s v="Drought"/>
    <x v="2"/>
    <n v="3"/>
    <x v="36"/>
    <s v="1985-1989"/>
    <n v="31"/>
    <n v="0"/>
    <n v="0"/>
    <n v="0"/>
    <x v="0"/>
    <n v="1"/>
    <n v="1709592"/>
    <n v="0"/>
    <n v="1"/>
    <n v="0"/>
    <x v="1"/>
  </r>
  <r>
    <x v="1"/>
    <s v="Drought"/>
    <x v="2"/>
    <n v="3"/>
    <x v="36"/>
    <s v="1985-1989"/>
    <n v="31"/>
    <n v="0"/>
    <n v="0"/>
    <n v="0"/>
    <x v="0"/>
    <n v="1"/>
    <n v="1854327"/>
    <n v="0"/>
    <n v="1"/>
    <n v="0"/>
    <x v="1"/>
  </r>
  <r>
    <x v="3"/>
    <s v="Drought"/>
    <x v="2"/>
    <n v="3"/>
    <x v="36"/>
    <s v="1985-1989"/>
    <n v="31"/>
    <n v="0"/>
    <n v="0"/>
    <n v="0"/>
    <x v="0"/>
    <n v="1"/>
    <n v="1566236"/>
    <n v="0"/>
    <n v="1"/>
    <n v="0"/>
    <x v="1"/>
  </r>
  <r>
    <x v="2"/>
    <s v="Drought"/>
    <x v="2"/>
    <n v="3"/>
    <x v="36"/>
    <s v="1985-1989"/>
    <n v="31"/>
    <n v="0"/>
    <n v="0"/>
    <n v="0"/>
    <x v="0"/>
    <n v="1"/>
    <n v="1885686"/>
    <n v="0"/>
    <n v="1"/>
    <n v="0"/>
    <x v="1"/>
  </r>
  <r>
    <x v="4"/>
    <s v="Drought"/>
    <x v="2"/>
    <n v="3"/>
    <x v="36"/>
    <s v="1985-1989"/>
    <n v="31"/>
    <n v="0"/>
    <n v="0"/>
    <n v="0"/>
    <x v="0"/>
    <n v="1"/>
    <n v="1689260"/>
    <n v="0"/>
    <n v="0"/>
    <n v="1"/>
    <x v="0"/>
  </r>
  <r>
    <x v="0"/>
    <s v="Winter Weather"/>
    <x v="0"/>
    <n v="2"/>
    <x v="22"/>
    <s v="1985-1989"/>
    <n v="1"/>
    <n v="0"/>
    <n v="0"/>
    <n v="0"/>
    <x v="0"/>
    <n v="1"/>
    <n v="28300"/>
    <n v="1"/>
    <n v="0"/>
    <n v="0"/>
    <x v="2"/>
  </r>
  <r>
    <x v="4"/>
    <s v="Hail"/>
    <x v="0"/>
    <n v="2"/>
    <x v="22"/>
    <s v="1985-1989"/>
    <n v="1"/>
    <n v="0"/>
    <n v="0"/>
    <n v="0"/>
    <x v="0"/>
    <n v="1"/>
    <n v="851"/>
    <n v="1"/>
    <n v="0"/>
    <n v="0"/>
    <x v="2"/>
  </r>
  <r>
    <x v="2"/>
    <s v="Hail"/>
    <x v="0"/>
    <n v="2"/>
    <x v="22"/>
    <s v="1985-1989"/>
    <n v="1"/>
    <n v="0"/>
    <n v="0"/>
    <n v="0"/>
    <x v="0"/>
    <n v="1"/>
    <n v="7650"/>
    <n v="1"/>
    <n v="0"/>
    <n v="0"/>
    <x v="2"/>
  </r>
  <r>
    <x v="1"/>
    <s v="Flooding"/>
    <x v="1"/>
    <n v="2"/>
    <x v="22"/>
    <s v="1985-1989"/>
    <n v="1"/>
    <n v="0"/>
    <n v="0"/>
    <n v="0"/>
    <x v="0"/>
    <n v="1"/>
    <n v="84308"/>
    <n v="1"/>
    <n v="0"/>
    <n v="0"/>
    <x v="2"/>
  </r>
  <r>
    <x v="2"/>
    <s v="Hail"/>
    <x v="0"/>
    <n v="2"/>
    <x v="22"/>
    <s v="1985-1989"/>
    <n v="1"/>
    <n v="0"/>
    <n v="0"/>
    <n v="0"/>
    <x v="0"/>
    <n v="1"/>
    <n v="750"/>
    <n v="1"/>
    <n v="0"/>
    <n v="0"/>
    <x v="2"/>
  </r>
  <r>
    <x v="0"/>
    <s v="Severe Storm/Thunder Storm/ Wind"/>
    <x v="1"/>
    <n v="2"/>
    <x v="22"/>
    <s v="1985-1989"/>
    <n v="1"/>
    <n v="0"/>
    <n v="0"/>
    <n v="0"/>
    <x v="0"/>
    <n v="1"/>
    <n v="7372"/>
    <n v="1"/>
    <n v="0"/>
    <n v="0"/>
    <x v="2"/>
  </r>
  <r>
    <x v="0"/>
    <s v="Hail"/>
    <x v="0"/>
    <n v="2"/>
    <x v="22"/>
    <s v="1985-1989"/>
    <n v="1"/>
    <n v="0"/>
    <n v="0"/>
    <n v="0"/>
    <x v="0"/>
    <n v="1"/>
    <n v="73664"/>
    <n v="1"/>
    <n v="0"/>
    <n v="0"/>
    <x v="2"/>
  </r>
  <r>
    <x v="3"/>
    <s v="Hail"/>
    <x v="0"/>
    <n v="2"/>
    <x v="22"/>
    <s v="1985-1989"/>
    <n v="1"/>
    <n v="0"/>
    <n v="0"/>
    <n v="0"/>
    <x v="0"/>
    <n v="1"/>
    <n v="7939"/>
    <n v="1"/>
    <n v="0"/>
    <n v="0"/>
    <x v="2"/>
  </r>
  <r>
    <x v="0"/>
    <s v="Hail"/>
    <x v="0"/>
    <n v="2"/>
    <x v="22"/>
    <s v="1985-1989"/>
    <n v="1"/>
    <n v="0"/>
    <n v="0"/>
    <n v="0"/>
    <x v="0"/>
    <n v="1"/>
    <n v="72332"/>
    <n v="1"/>
    <n v="0"/>
    <n v="0"/>
    <x v="2"/>
  </r>
  <r>
    <x v="0"/>
    <s v="Severe Storm/Thunder Storm/ Wind"/>
    <x v="1"/>
    <n v="2"/>
    <x v="22"/>
    <s v="1985-1989"/>
    <n v="1"/>
    <n v="0"/>
    <n v="0"/>
    <n v="0"/>
    <x v="0"/>
    <n v="1"/>
    <n v="7268"/>
    <n v="1"/>
    <n v="0"/>
    <n v="0"/>
    <x v="2"/>
  </r>
  <r>
    <x v="0"/>
    <s v="Severe Storm/Thunder Storm/ Wind"/>
    <x v="1"/>
    <n v="2"/>
    <x v="22"/>
    <s v="1985-1989"/>
    <n v="1"/>
    <n v="0"/>
    <n v="0"/>
    <n v="0"/>
    <x v="0"/>
    <n v="1"/>
    <n v="7745"/>
    <n v="1"/>
    <n v="0"/>
    <n v="0"/>
    <x v="2"/>
  </r>
  <r>
    <x v="2"/>
    <s v="Lightning"/>
    <x v="0"/>
    <n v="2"/>
    <x v="22"/>
    <s v="1985-1989"/>
    <n v="1"/>
    <n v="0"/>
    <n v="11"/>
    <n v="11"/>
    <x v="0"/>
    <n v="1"/>
    <n v="7394"/>
    <n v="1"/>
    <n v="0"/>
    <n v="0"/>
    <x v="2"/>
  </r>
  <r>
    <x v="0"/>
    <s v="Severe Storm/Thunder Storm/ Wind"/>
    <x v="1"/>
    <n v="2"/>
    <x v="22"/>
    <s v="1985-1989"/>
    <n v="1"/>
    <n v="0"/>
    <n v="0"/>
    <n v="0"/>
    <x v="0"/>
    <n v="1"/>
    <n v="7437"/>
    <n v="1"/>
    <n v="0"/>
    <n v="0"/>
    <x v="2"/>
  </r>
  <r>
    <x v="3"/>
    <s v="Hail"/>
    <x v="0"/>
    <n v="2"/>
    <x v="22"/>
    <s v="1985-1989"/>
    <n v="1"/>
    <n v="0"/>
    <n v="0"/>
    <n v="0"/>
    <x v="0"/>
    <n v="1"/>
    <n v="799"/>
    <n v="1"/>
    <n v="0"/>
    <n v="0"/>
    <x v="2"/>
  </r>
  <r>
    <x v="3"/>
    <s v="Hail"/>
    <x v="0"/>
    <n v="2"/>
    <x v="22"/>
    <s v="1985-1989"/>
    <n v="1"/>
    <n v="0"/>
    <n v="0"/>
    <n v="0"/>
    <x v="0"/>
    <n v="1"/>
    <n v="761"/>
    <n v="1"/>
    <n v="0"/>
    <n v="0"/>
    <x v="2"/>
  </r>
  <r>
    <x v="2"/>
    <s v="Lightning"/>
    <x v="0"/>
    <n v="2"/>
    <x v="22"/>
    <s v="1985-1989"/>
    <n v="1"/>
    <n v="0"/>
    <n v="0"/>
    <n v="0"/>
    <x v="0"/>
    <n v="1"/>
    <n v="8179"/>
    <n v="1"/>
    <n v="0"/>
    <n v="0"/>
    <x v="2"/>
  </r>
  <r>
    <x v="1"/>
    <s v="Lightning"/>
    <x v="0"/>
    <n v="2"/>
    <x v="22"/>
    <s v="1985-1989"/>
    <n v="1"/>
    <n v="0"/>
    <n v="0"/>
    <n v="0"/>
    <x v="0"/>
    <n v="1"/>
    <n v="85172"/>
    <n v="1"/>
    <n v="0"/>
    <n v="0"/>
    <x v="2"/>
  </r>
  <r>
    <x v="1"/>
    <s v="Lightning"/>
    <x v="0"/>
    <n v="2"/>
    <x v="22"/>
    <s v="1985-1989"/>
    <n v="1"/>
    <n v="0"/>
    <n v="0"/>
    <n v="0"/>
    <x v="0"/>
    <n v="1"/>
    <n v="74472"/>
    <n v="1"/>
    <n v="0"/>
    <n v="0"/>
    <x v="2"/>
  </r>
  <r>
    <x v="1"/>
    <s v="Severe Storm/Thunder Storm"/>
    <x v="1"/>
    <n v="2"/>
    <x v="22"/>
    <s v="1985-1989"/>
    <n v="1"/>
    <n v="0"/>
    <n v="0"/>
    <n v="0"/>
    <x v="0"/>
    <n v="1"/>
    <n v="7882"/>
    <n v="1"/>
    <n v="0"/>
    <n v="0"/>
    <x v="2"/>
  </r>
  <r>
    <x v="0"/>
    <s v="Hail"/>
    <x v="0"/>
    <n v="2"/>
    <x v="22"/>
    <s v="1985-1989"/>
    <n v="1"/>
    <n v="0"/>
    <n v="0"/>
    <n v="0"/>
    <x v="0"/>
    <n v="1"/>
    <n v="77341"/>
    <n v="1"/>
    <n v="0"/>
    <n v="0"/>
    <x v="2"/>
  </r>
  <r>
    <x v="0"/>
    <s v="Severe Storm/Thunder Storm/ Wind"/>
    <x v="1"/>
    <n v="2"/>
    <x v="22"/>
    <s v="1985-1989"/>
    <n v="1"/>
    <n v="0"/>
    <n v="0"/>
    <n v="0"/>
    <x v="0"/>
    <n v="1"/>
    <n v="83207"/>
    <n v="1"/>
    <n v="0"/>
    <n v="0"/>
    <x v="2"/>
  </r>
  <r>
    <x v="0"/>
    <s v="Severe Storm/Thunder Storm/ Wind"/>
    <x v="1"/>
    <n v="2"/>
    <x v="22"/>
    <s v="1985-1989"/>
    <n v="1"/>
    <n v="0"/>
    <n v="0"/>
    <n v="0"/>
    <x v="0"/>
    <n v="1"/>
    <n v="778"/>
    <n v="1"/>
    <n v="0"/>
    <n v="0"/>
    <x v="2"/>
  </r>
  <r>
    <x v="0"/>
    <s v="Severe Storm/Thunder Storm/ Wind"/>
    <x v="1"/>
    <n v="2"/>
    <x v="22"/>
    <s v="1985-1989"/>
    <n v="1"/>
    <n v="0"/>
    <n v="0"/>
    <n v="0"/>
    <x v="0"/>
    <n v="1"/>
    <n v="8486"/>
    <n v="1"/>
    <n v="0"/>
    <n v="0"/>
    <x v="2"/>
  </r>
  <r>
    <x v="0"/>
    <s v="Hail"/>
    <x v="0"/>
    <n v="2"/>
    <x v="22"/>
    <s v="1985-1989"/>
    <n v="1"/>
    <n v="0"/>
    <n v="0"/>
    <n v="0"/>
    <x v="0"/>
    <n v="1"/>
    <n v="8045"/>
    <n v="1"/>
    <n v="0"/>
    <n v="0"/>
    <x v="2"/>
  </r>
  <r>
    <x v="2"/>
    <s v="Severe Storm/Thunder Storm/ Wind"/>
    <x v="1"/>
    <n v="2"/>
    <x v="22"/>
    <s v="1985-1989"/>
    <n v="1"/>
    <n v="0"/>
    <n v="0"/>
    <n v="0"/>
    <x v="0"/>
    <n v="1"/>
    <n v="76699"/>
    <n v="1"/>
    <n v="0"/>
    <n v="0"/>
    <x v="2"/>
  </r>
  <r>
    <x v="0"/>
    <s v="Winter Weather"/>
    <x v="0"/>
    <n v="1"/>
    <x v="15"/>
    <s v="1980-1984"/>
    <n v="1"/>
    <n v="0"/>
    <n v="0"/>
    <n v="0"/>
    <x v="0"/>
    <n v="1"/>
    <n v="14281"/>
    <n v="1"/>
    <n v="0"/>
    <n v="0"/>
    <x v="2"/>
  </r>
  <r>
    <x v="1"/>
    <s v="Hail/ Severe Storm/Thunder Storm/ Wind"/>
    <x v="1"/>
    <n v="2"/>
    <x v="15"/>
    <s v="1980-1984"/>
    <n v="1"/>
    <n v="0"/>
    <n v="0"/>
    <n v="0"/>
    <x v="0"/>
    <n v="1"/>
    <n v="74559"/>
    <n v="1"/>
    <n v="0"/>
    <n v="0"/>
    <x v="2"/>
  </r>
  <r>
    <x v="2"/>
    <s v="Severe Storm/Thunder Storm/ Wind"/>
    <x v="1"/>
    <n v="3"/>
    <x v="22"/>
    <s v="1985-1989"/>
    <n v="1"/>
    <n v="0"/>
    <n v="0"/>
    <n v="0"/>
    <x v="0"/>
    <n v="1"/>
    <n v="7465"/>
    <n v="1"/>
    <n v="0"/>
    <n v="0"/>
    <x v="2"/>
  </r>
  <r>
    <x v="1"/>
    <s v="Lightning"/>
    <x v="0"/>
    <n v="3"/>
    <x v="22"/>
    <s v="1985-1989"/>
    <n v="1"/>
    <n v="0"/>
    <n v="0"/>
    <n v="0"/>
    <x v="0"/>
    <n v="1"/>
    <n v="7801"/>
    <n v="1"/>
    <n v="0"/>
    <n v="0"/>
    <x v="2"/>
  </r>
  <r>
    <x v="1"/>
    <s v="Lightning"/>
    <x v="0"/>
    <n v="3"/>
    <x v="22"/>
    <s v="1985-1989"/>
    <n v="1"/>
    <n v="0"/>
    <n v="0"/>
    <n v="0"/>
    <x v="0"/>
    <n v="1"/>
    <n v="7185"/>
    <n v="1"/>
    <n v="0"/>
    <n v="0"/>
    <x v="2"/>
  </r>
  <r>
    <x v="0"/>
    <s v="Severe Storm/Thunder Storm/ Wind"/>
    <x v="1"/>
    <n v="3"/>
    <x v="22"/>
    <s v="1985-1989"/>
    <n v="1"/>
    <n v="0"/>
    <n v="0"/>
    <n v="0"/>
    <x v="0"/>
    <n v="1"/>
    <n v="778"/>
    <n v="1"/>
    <n v="0"/>
    <n v="0"/>
    <x v="2"/>
  </r>
  <r>
    <x v="4"/>
    <s v="Lightning"/>
    <x v="0"/>
    <n v="3"/>
    <x v="22"/>
    <s v="1985-1989"/>
    <n v="1"/>
    <n v="0"/>
    <n v="0"/>
    <n v="0"/>
    <x v="0"/>
    <n v="1"/>
    <n v="808"/>
    <n v="1"/>
    <n v="0"/>
    <n v="0"/>
    <x v="2"/>
  </r>
  <r>
    <x v="4"/>
    <s v="Lightning"/>
    <x v="0"/>
    <n v="3"/>
    <x v="22"/>
    <s v="1985-1989"/>
    <n v="1"/>
    <n v="0"/>
    <n v="0"/>
    <n v="0"/>
    <x v="0"/>
    <n v="1"/>
    <n v="81550"/>
    <n v="1"/>
    <n v="0"/>
    <n v="0"/>
    <x v="2"/>
  </r>
  <r>
    <x v="3"/>
    <s v="Hail"/>
    <x v="0"/>
    <n v="3"/>
    <x v="22"/>
    <s v="1985-1989"/>
    <n v="1"/>
    <n v="0"/>
    <n v="0"/>
    <n v="0"/>
    <x v="0"/>
    <n v="1"/>
    <n v="7232"/>
    <n v="1"/>
    <n v="0"/>
    <n v="0"/>
    <x v="2"/>
  </r>
  <r>
    <x v="3"/>
    <s v="Lightning"/>
    <x v="0"/>
    <n v="3"/>
    <x v="22"/>
    <s v="1985-1989"/>
    <n v="1"/>
    <n v="0"/>
    <n v="12"/>
    <n v="12"/>
    <x v="0"/>
    <n v="0"/>
    <n v="0"/>
    <n v="1"/>
    <n v="0"/>
    <n v="0"/>
    <x v="2"/>
  </r>
  <r>
    <x v="3"/>
    <s v="Severe Storm/Thunder Storm/ Wind"/>
    <x v="1"/>
    <n v="3"/>
    <x v="22"/>
    <s v="1985-1989"/>
    <n v="1"/>
    <n v="0"/>
    <n v="0"/>
    <n v="0"/>
    <x v="0"/>
    <n v="1"/>
    <n v="85275"/>
    <n v="1"/>
    <n v="0"/>
    <n v="0"/>
    <x v="2"/>
  </r>
  <r>
    <x v="1"/>
    <s v="Lightning"/>
    <x v="0"/>
    <n v="3"/>
    <x v="22"/>
    <s v="1985-1989"/>
    <n v="1"/>
    <n v="0"/>
    <n v="0"/>
    <n v="0"/>
    <x v="0"/>
    <n v="1"/>
    <n v="82913"/>
    <n v="1"/>
    <n v="0"/>
    <n v="0"/>
    <x v="2"/>
  </r>
  <r>
    <x v="1"/>
    <s v="Severe Storm/Thunder Storm/ Wind"/>
    <x v="1"/>
    <n v="3"/>
    <x v="22"/>
    <s v="1985-1989"/>
    <n v="1"/>
    <n v="0"/>
    <n v="0"/>
    <n v="0"/>
    <x v="0"/>
    <n v="1"/>
    <n v="76533"/>
    <n v="1"/>
    <n v="0"/>
    <n v="0"/>
    <x v="2"/>
  </r>
  <r>
    <x v="1"/>
    <s v="Severe Storm/Thunder Storm/ Wind"/>
    <x v="1"/>
    <n v="3"/>
    <x v="22"/>
    <s v="1985-1989"/>
    <n v="1"/>
    <n v="0"/>
    <n v="0"/>
    <n v="0"/>
    <x v="0"/>
    <n v="1"/>
    <n v="7949"/>
    <n v="1"/>
    <n v="0"/>
    <n v="0"/>
    <x v="2"/>
  </r>
  <r>
    <x v="1"/>
    <s v="Severe Storm/Thunder Storm/ Wind"/>
    <x v="1"/>
    <n v="3"/>
    <x v="22"/>
    <s v="1985-1989"/>
    <n v="1"/>
    <n v="0"/>
    <n v="0"/>
    <n v="0"/>
    <x v="0"/>
    <n v="1"/>
    <n v="85680"/>
    <n v="1"/>
    <n v="0"/>
    <n v="0"/>
    <x v="2"/>
  </r>
  <r>
    <x v="4"/>
    <s v="Severe Storm/Thunder Storm/ Wind"/>
    <x v="1"/>
    <n v="3"/>
    <x v="22"/>
    <s v="1985-1989"/>
    <n v="1"/>
    <n v="0"/>
    <n v="0"/>
    <n v="0"/>
    <x v="0"/>
    <n v="1"/>
    <n v="8374"/>
    <n v="1"/>
    <n v="0"/>
    <n v="0"/>
    <x v="2"/>
  </r>
  <r>
    <x v="2"/>
    <s v="Lightning"/>
    <x v="0"/>
    <n v="3"/>
    <x v="22"/>
    <s v="1985-1989"/>
    <n v="1"/>
    <n v="0"/>
    <n v="0"/>
    <n v="0"/>
    <x v="0"/>
    <n v="1"/>
    <n v="8710"/>
    <n v="1"/>
    <n v="0"/>
    <n v="0"/>
    <x v="2"/>
  </r>
  <r>
    <x v="2"/>
    <s v="Severe Storm/Thunder Storm/ Wind"/>
    <x v="1"/>
    <n v="3"/>
    <x v="22"/>
    <s v="1985-1989"/>
    <n v="1"/>
    <n v="0"/>
    <n v="0"/>
    <n v="0"/>
    <x v="0"/>
    <n v="1"/>
    <n v="8489"/>
    <n v="1"/>
    <n v="0"/>
    <n v="0"/>
    <x v="2"/>
  </r>
  <r>
    <x v="2"/>
    <s v="Hail"/>
    <x v="0"/>
    <n v="3"/>
    <x v="22"/>
    <s v="1985-1989"/>
    <n v="1"/>
    <n v="0"/>
    <n v="0"/>
    <n v="0"/>
    <x v="0"/>
    <n v="1"/>
    <n v="8217"/>
    <n v="1"/>
    <n v="0"/>
    <n v="0"/>
    <x v="2"/>
  </r>
  <r>
    <x v="2"/>
    <s v="Severe Storm/Thunder Storm/ Wind"/>
    <x v="1"/>
    <n v="3"/>
    <x v="22"/>
    <s v="1985-1989"/>
    <n v="1"/>
    <n v="0"/>
    <n v="0"/>
    <n v="0"/>
    <x v="0"/>
    <n v="1"/>
    <n v="7434"/>
    <n v="1"/>
    <n v="0"/>
    <n v="0"/>
    <x v="2"/>
  </r>
  <r>
    <x v="0"/>
    <s v="Severe Storm/Thunder Storm/ Wind"/>
    <x v="1"/>
    <n v="3"/>
    <x v="22"/>
    <s v="1985-1989"/>
    <n v="1"/>
    <n v="0"/>
    <n v="0"/>
    <n v="0"/>
    <x v="0"/>
    <n v="1"/>
    <n v="865"/>
    <n v="1"/>
    <n v="0"/>
    <n v="0"/>
    <x v="2"/>
  </r>
  <r>
    <x v="5"/>
    <s v="Severe Storm/Thunder Storm/ Wind"/>
    <x v="1"/>
    <n v="3"/>
    <x v="22"/>
    <s v="1985-1989"/>
    <n v="1"/>
    <n v="0"/>
    <n v="0"/>
    <n v="0"/>
    <x v="0"/>
    <n v="1"/>
    <n v="73608"/>
    <n v="1"/>
    <n v="0"/>
    <n v="0"/>
    <x v="2"/>
  </r>
  <r>
    <x v="3"/>
    <s v="Severe Storm/Thunder Storm/ Wind"/>
    <x v="1"/>
    <n v="3"/>
    <x v="22"/>
    <s v="1985-1989"/>
    <n v="1"/>
    <n v="0"/>
    <n v="0"/>
    <n v="0"/>
    <x v="0"/>
    <n v="0"/>
    <n v="0"/>
    <n v="1"/>
    <n v="0"/>
    <n v="0"/>
    <x v="2"/>
  </r>
  <r>
    <x v="1"/>
    <s v="Severe Storm/Thunder Storm/ Wind"/>
    <x v="1"/>
    <n v="3"/>
    <x v="22"/>
    <s v="1985-1989"/>
    <n v="1"/>
    <n v="0"/>
    <n v="0"/>
    <n v="0"/>
    <x v="0"/>
    <n v="1"/>
    <n v="8068"/>
    <n v="1"/>
    <n v="0"/>
    <n v="0"/>
    <x v="2"/>
  </r>
  <r>
    <x v="3"/>
    <s v="Hail"/>
    <x v="0"/>
    <n v="3"/>
    <x v="22"/>
    <s v="1985-1989"/>
    <n v="1"/>
    <n v="0"/>
    <n v="0"/>
    <n v="0"/>
    <x v="0"/>
    <n v="1"/>
    <n v="850"/>
    <n v="1"/>
    <n v="0"/>
    <n v="0"/>
    <x v="2"/>
  </r>
  <r>
    <x v="4"/>
    <s v="Severe Storm/Thunder Storm/ Wind"/>
    <x v="1"/>
    <n v="3"/>
    <x v="22"/>
    <s v="1985-1989"/>
    <n v="1"/>
    <n v="0"/>
    <n v="0"/>
    <n v="0"/>
    <x v="0"/>
    <n v="1"/>
    <n v="7705"/>
    <n v="1"/>
    <n v="0"/>
    <n v="0"/>
    <x v="2"/>
  </r>
  <r>
    <x v="2"/>
    <s v="Hail"/>
    <x v="0"/>
    <n v="3"/>
    <x v="22"/>
    <s v="1985-1989"/>
    <n v="1"/>
    <n v="0"/>
    <n v="0"/>
    <n v="0"/>
    <x v="0"/>
    <n v="1"/>
    <n v="790"/>
    <n v="1"/>
    <n v="0"/>
    <n v="0"/>
    <x v="2"/>
  </r>
  <r>
    <x v="3"/>
    <s v="Hail"/>
    <x v="0"/>
    <n v="3"/>
    <x v="22"/>
    <s v="1985-1989"/>
    <n v="1"/>
    <n v="0"/>
    <n v="0"/>
    <n v="0"/>
    <x v="0"/>
    <n v="1"/>
    <n v="7664"/>
    <n v="1"/>
    <n v="0"/>
    <n v="0"/>
    <x v="2"/>
  </r>
  <r>
    <x v="1"/>
    <s v="Hurricane/Tropical Storm"/>
    <x v="3"/>
    <n v="4"/>
    <x v="22"/>
    <s v="1985-1989"/>
    <n v="2"/>
    <n v="0"/>
    <n v="0"/>
    <n v="0"/>
    <x v="0"/>
    <n v="1"/>
    <n v="77"/>
    <n v="1"/>
    <n v="0"/>
    <n v="0"/>
    <x v="2"/>
  </r>
  <r>
    <x v="5"/>
    <s v="Winter Weather"/>
    <x v="0"/>
    <n v="4"/>
    <x v="22"/>
    <s v="1985-1989"/>
    <n v="31"/>
    <n v="0"/>
    <n v="0"/>
    <n v="0"/>
    <x v="0"/>
    <n v="0"/>
    <n v="0"/>
    <n v="1"/>
    <n v="0"/>
    <n v="0"/>
    <x v="2"/>
  </r>
  <r>
    <x v="0"/>
    <s v="Winter Weather"/>
    <x v="0"/>
    <n v="4"/>
    <x v="22"/>
    <s v="1985-1989"/>
    <n v="31"/>
    <n v="0"/>
    <n v="0"/>
    <n v="0"/>
    <x v="0"/>
    <n v="0"/>
    <n v="0"/>
    <n v="1"/>
    <n v="0"/>
    <n v="0"/>
    <x v="2"/>
  </r>
  <r>
    <x v="1"/>
    <s v="Winter Weather"/>
    <x v="0"/>
    <n v="4"/>
    <x v="22"/>
    <s v="1985-1989"/>
    <n v="31"/>
    <n v="0"/>
    <n v="0"/>
    <n v="0"/>
    <x v="0"/>
    <n v="0"/>
    <n v="0"/>
    <n v="1"/>
    <n v="0"/>
    <n v="0"/>
    <x v="2"/>
  </r>
  <r>
    <x v="3"/>
    <s v="Winter Weather"/>
    <x v="0"/>
    <n v="4"/>
    <x v="22"/>
    <s v="1985-1989"/>
    <n v="31"/>
    <n v="0"/>
    <n v="0"/>
    <n v="0"/>
    <x v="0"/>
    <n v="0"/>
    <n v="0"/>
    <n v="1"/>
    <n v="0"/>
    <n v="0"/>
    <x v="2"/>
  </r>
  <r>
    <x v="2"/>
    <s v="Winter Weather"/>
    <x v="0"/>
    <n v="4"/>
    <x v="22"/>
    <s v="1985-1989"/>
    <n v="31"/>
    <n v="0"/>
    <n v="0"/>
    <n v="0"/>
    <x v="0"/>
    <n v="0"/>
    <n v="0"/>
    <n v="1"/>
    <n v="0"/>
    <n v="0"/>
    <x v="2"/>
  </r>
  <r>
    <x v="4"/>
    <s v="Winter Weather"/>
    <x v="0"/>
    <n v="4"/>
    <x v="22"/>
    <s v="1985-1989"/>
    <n v="31"/>
    <n v="0"/>
    <n v="0"/>
    <n v="0"/>
    <x v="0"/>
    <n v="0"/>
    <n v="0"/>
    <n v="1"/>
    <n v="0"/>
    <n v="0"/>
    <x v="2"/>
  </r>
  <r>
    <x v="5"/>
    <s v="Hail"/>
    <x v="0"/>
    <n v="4"/>
    <x v="22"/>
    <s v="1985-1989"/>
    <n v="1"/>
    <n v="0"/>
    <n v="0"/>
    <n v="0"/>
    <x v="0"/>
    <n v="1"/>
    <n v="8095"/>
    <n v="1"/>
    <n v="0"/>
    <n v="0"/>
    <x v="2"/>
  </r>
  <r>
    <x v="3"/>
    <s v="Hail/ Lightning/ Severe Storm/Thunder Storm/ Wind"/>
    <x v="1"/>
    <n v="2"/>
    <x v="35"/>
    <s v="1980-1984"/>
    <n v="1"/>
    <n v="0"/>
    <n v="0"/>
    <n v="0"/>
    <x v="0"/>
    <n v="1"/>
    <n v="1098"/>
    <n v="1"/>
    <n v="0"/>
    <n v="0"/>
    <x v="2"/>
  </r>
  <r>
    <x v="3"/>
    <s v="Tornado"/>
    <x v="4"/>
    <n v="2"/>
    <x v="35"/>
    <s v="1980-1984"/>
    <n v="1"/>
    <n v="0"/>
    <n v="0"/>
    <n v="0"/>
    <x v="0"/>
    <n v="1"/>
    <n v="7463"/>
    <n v="1"/>
    <n v="0"/>
    <n v="0"/>
    <x v="2"/>
  </r>
  <r>
    <x v="2"/>
    <s v="Tornado"/>
    <x v="4"/>
    <n v="2"/>
    <x v="35"/>
    <s v="1980-1984"/>
    <n v="1"/>
    <n v="0"/>
    <n v="0"/>
    <n v="0"/>
    <x v="0"/>
    <n v="1"/>
    <n v="7895"/>
    <n v="1"/>
    <n v="0"/>
    <n v="0"/>
    <x v="2"/>
  </r>
  <r>
    <x v="1"/>
    <s v="Severe Storm/Thunder Storm"/>
    <x v="1"/>
    <n v="2"/>
    <x v="35"/>
    <s v="1980-1984"/>
    <n v="1"/>
    <n v="0"/>
    <n v="0"/>
    <n v="0"/>
    <x v="0"/>
    <n v="1"/>
    <n v="7593"/>
    <n v="1"/>
    <n v="0"/>
    <n v="0"/>
    <x v="2"/>
  </r>
  <r>
    <x v="0"/>
    <s v="Severe Storm/Thunder Storm"/>
    <x v="1"/>
    <n v="2"/>
    <x v="35"/>
    <s v="1980-1984"/>
    <n v="1"/>
    <n v="0"/>
    <n v="0"/>
    <n v="0"/>
    <x v="0"/>
    <n v="1"/>
    <n v="4273"/>
    <n v="1"/>
    <n v="0"/>
    <n v="0"/>
    <x v="2"/>
  </r>
  <r>
    <x v="3"/>
    <s v="Lightning"/>
    <x v="0"/>
    <n v="2"/>
    <x v="35"/>
    <s v="1980-1984"/>
    <n v="1"/>
    <n v="0"/>
    <n v="0"/>
    <n v="0"/>
    <x v="0"/>
    <n v="1"/>
    <n v="8233"/>
    <n v="1"/>
    <n v="0"/>
    <n v="0"/>
    <x v="2"/>
  </r>
  <r>
    <x v="1"/>
    <s v="Wind"/>
    <x v="0"/>
    <n v="2"/>
    <x v="15"/>
    <s v="1980-1984"/>
    <n v="1"/>
    <n v="0"/>
    <n v="0"/>
    <n v="0"/>
    <x v="0"/>
    <n v="1"/>
    <n v="77532"/>
    <n v="1"/>
    <n v="0"/>
    <n v="0"/>
    <x v="2"/>
  </r>
  <r>
    <x v="0"/>
    <s v="Flooding/ Severe Storm/Thunder Storm"/>
    <x v="1"/>
    <n v="1"/>
    <x v="21"/>
    <s v="1985-1989"/>
    <n v="1"/>
    <n v="0"/>
    <n v="0"/>
    <n v="0"/>
    <x v="0"/>
    <n v="1"/>
    <n v="8114"/>
    <n v="1"/>
    <n v="0"/>
    <n v="0"/>
    <x v="2"/>
  </r>
  <r>
    <x v="0"/>
    <s v="Winter Weather"/>
    <x v="0"/>
    <n v="1"/>
    <x v="21"/>
    <s v="1985-1989"/>
    <n v="1"/>
    <n v="0"/>
    <n v="0"/>
    <n v="0"/>
    <x v="0"/>
    <n v="1"/>
    <n v="14424"/>
    <n v="1"/>
    <n v="0"/>
    <n v="0"/>
    <x v="2"/>
  </r>
  <r>
    <x v="1"/>
    <s v="Hail"/>
    <x v="0"/>
    <n v="1"/>
    <x v="21"/>
    <s v="1985-1989"/>
    <n v="1"/>
    <n v="0"/>
    <n v="0"/>
    <n v="0"/>
    <x v="0"/>
    <n v="1"/>
    <n v="731"/>
    <n v="1"/>
    <n v="0"/>
    <n v="0"/>
    <x v="2"/>
  </r>
  <r>
    <x v="2"/>
    <s v="Flooding"/>
    <x v="1"/>
    <n v="3"/>
    <x v="35"/>
    <s v="1980-1984"/>
    <n v="1"/>
    <n v="0"/>
    <n v="0"/>
    <n v="0"/>
    <x v="0"/>
    <n v="1"/>
    <n v="25339"/>
    <n v="1"/>
    <n v="0"/>
    <n v="0"/>
    <x v="2"/>
  </r>
  <r>
    <x v="4"/>
    <s v="Flooding"/>
    <x v="1"/>
    <n v="3"/>
    <x v="35"/>
    <s v="1980-1984"/>
    <n v="1"/>
    <n v="0"/>
    <n v="0"/>
    <n v="0"/>
    <x v="0"/>
    <n v="1"/>
    <n v="25799"/>
    <n v="1"/>
    <n v="0"/>
    <n v="0"/>
    <x v="2"/>
  </r>
  <r>
    <x v="2"/>
    <s v="Lightning/ Severe Storm/Thunder Storm"/>
    <x v="1"/>
    <n v="3"/>
    <x v="35"/>
    <s v="1980-1984"/>
    <n v="1"/>
    <n v="0"/>
    <n v="0"/>
    <n v="0"/>
    <x v="0"/>
    <n v="1"/>
    <n v="41470"/>
    <n v="1"/>
    <n v="0"/>
    <n v="0"/>
    <x v="2"/>
  </r>
  <r>
    <x v="3"/>
    <s v="Tornado"/>
    <x v="4"/>
    <n v="3"/>
    <x v="35"/>
    <s v="1980-1984"/>
    <n v="1"/>
    <n v="0"/>
    <n v="0"/>
    <n v="0"/>
    <x v="0"/>
    <n v="1"/>
    <n v="84530"/>
    <n v="1"/>
    <n v="0"/>
    <n v="0"/>
    <x v="2"/>
  </r>
  <r>
    <x v="3"/>
    <s v="Lightning"/>
    <x v="0"/>
    <n v="3"/>
    <x v="18"/>
    <s v="1980-1984"/>
    <n v="1"/>
    <n v="0"/>
    <n v="23"/>
    <n v="23"/>
    <x v="0"/>
    <n v="1"/>
    <n v="7657"/>
    <n v="1"/>
    <n v="0"/>
    <n v="0"/>
    <x v="2"/>
  </r>
  <r>
    <x v="3"/>
    <s v="Lightning"/>
    <x v="0"/>
    <n v="3"/>
    <x v="18"/>
    <s v="1980-1984"/>
    <n v="1"/>
    <n v="0"/>
    <n v="0"/>
    <n v="0"/>
    <x v="0"/>
    <n v="1"/>
    <n v="85093"/>
    <n v="1"/>
    <n v="0"/>
    <n v="0"/>
    <x v="2"/>
  </r>
  <r>
    <x v="1"/>
    <s v="Severe Storm/Thunder Storm"/>
    <x v="1"/>
    <n v="3"/>
    <x v="35"/>
    <s v="1980-1984"/>
    <n v="1"/>
    <n v="0"/>
    <n v="0"/>
    <n v="0"/>
    <x v="0"/>
    <n v="1"/>
    <n v="73680"/>
    <n v="1"/>
    <n v="0"/>
    <n v="0"/>
    <x v="2"/>
  </r>
  <r>
    <x v="0"/>
    <s v="Winter Weather"/>
    <x v="0"/>
    <n v="4"/>
    <x v="35"/>
    <s v="1980-1984"/>
    <n v="1"/>
    <n v="0"/>
    <n v="0"/>
    <n v="0"/>
    <x v="0"/>
    <n v="1"/>
    <n v="12703"/>
    <n v="1"/>
    <n v="0"/>
    <n v="0"/>
    <x v="2"/>
  </r>
  <r>
    <x v="1"/>
    <s v="Winter Weather"/>
    <x v="0"/>
    <n v="1"/>
    <x v="37"/>
    <s v="1985-1989"/>
    <n v="1"/>
    <n v="0"/>
    <n v="0"/>
    <n v="0"/>
    <x v="0"/>
    <n v="1"/>
    <n v="2668"/>
    <n v="1"/>
    <n v="0"/>
    <n v="0"/>
    <x v="2"/>
  </r>
  <r>
    <x v="3"/>
    <s v="Winter Weather"/>
    <x v="0"/>
    <n v="1"/>
    <x v="37"/>
    <s v="1985-1989"/>
    <n v="1"/>
    <n v="0"/>
    <n v="0"/>
    <n v="0"/>
    <x v="0"/>
    <n v="1"/>
    <n v="3065"/>
    <n v="1"/>
    <n v="0"/>
    <n v="0"/>
    <x v="2"/>
  </r>
  <r>
    <x v="2"/>
    <s v="Winter Weather"/>
    <x v="0"/>
    <n v="1"/>
    <x v="37"/>
    <s v="1985-1989"/>
    <n v="1"/>
    <n v="0"/>
    <n v="0"/>
    <n v="0"/>
    <x v="0"/>
    <n v="1"/>
    <n v="3089"/>
    <n v="1"/>
    <n v="0"/>
    <n v="0"/>
    <x v="2"/>
  </r>
  <r>
    <x v="4"/>
    <s v="Winter Weather"/>
    <x v="0"/>
    <n v="1"/>
    <x v="37"/>
    <s v="1985-1989"/>
    <n v="1"/>
    <n v="0"/>
    <n v="0"/>
    <n v="0"/>
    <x v="0"/>
    <n v="1"/>
    <n v="2604"/>
    <n v="1"/>
    <n v="0"/>
    <n v="0"/>
    <x v="2"/>
  </r>
  <r>
    <x v="4"/>
    <s v="Lightning/ Wind"/>
    <x v="0"/>
    <n v="3"/>
    <x v="18"/>
    <s v="1980-1984"/>
    <n v="1"/>
    <n v="0"/>
    <n v="0"/>
    <n v="0"/>
    <x v="0"/>
    <n v="1"/>
    <n v="7617"/>
    <n v="1"/>
    <n v="0"/>
    <n v="0"/>
    <x v="2"/>
  </r>
  <r>
    <x v="5"/>
    <s v="Wind"/>
    <x v="0"/>
    <n v="1"/>
    <x v="37"/>
    <s v="1985-1989"/>
    <n v="1"/>
    <n v="0"/>
    <n v="0"/>
    <n v="0"/>
    <x v="0"/>
    <n v="1"/>
    <n v="158"/>
    <n v="1"/>
    <n v="0"/>
    <n v="0"/>
    <x v="2"/>
  </r>
  <r>
    <x v="0"/>
    <s v="Wind"/>
    <x v="0"/>
    <n v="1"/>
    <x v="37"/>
    <s v="1985-1989"/>
    <n v="1"/>
    <n v="0"/>
    <n v="0"/>
    <n v="0"/>
    <x v="0"/>
    <n v="1"/>
    <n v="180"/>
    <n v="1"/>
    <n v="0"/>
    <n v="0"/>
    <x v="2"/>
  </r>
  <r>
    <x v="1"/>
    <s v="Wind"/>
    <x v="0"/>
    <n v="1"/>
    <x v="37"/>
    <s v="1985-1989"/>
    <n v="1"/>
    <n v="0"/>
    <n v="0"/>
    <n v="0"/>
    <x v="0"/>
    <n v="1"/>
    <n v="157"/>
    <n v="1"/>
    <n v="0"/>
    <n v="0"/>
    <x v="2"/>
  </r>
  <r>
    <x v="3"/>
    <s v="Wind"/>
    <x v="0"/>
    <n v="1"/>
    <x v="37"/>
    <s v="1985-1989"/>
    <n v="1"/>
    <n v="0"/>
    <n v="0"/>
    <n v="0"/>
    <x v="0"/>
    <n v="1"/>
    <n v="151"/>
    <n v="1"/>
    <n v="0"/>
    <n v="0"/>
    <x v="2"/>
  </r>
  <r>
    <x v="2"/>
    <s v="Wind"/>
    <x v="0"/>
    <n v="1"/>
    <x v="37"/>
    <s v="1985-1989"/>
    <n v="1"/>
    <n v="0"/>
    <n v="0"/>
    <n v="0"/>
    <x v="0"/>
    <n v="1"/>
    <n v="162"/>
    <n v="1"/>
    <n v="0"/>
    <n v="0"/>
    <x v="2"/>
  </r>
  <r>
    <x v="4"/>
    <s v="Wind"/>
    <x v="0"/>
    <n v="1"/>
    <x v="37"/>
    <s v="1985-1989"/>
    <n v="1"/>
    <n v="0"/>
    <n v="0"/>
    <n v="0"/>
    <x v="0"/>
    <n v="1"/>
    <n v="159"/>
    <n v="1"/>
    <n v="0"/>
    <n v="0"/>
    <x v="2"/>
  </r>
  <r>
    <x v="0"/>
    <s v="Winter Weather"/>
    <x v="0"/>
    <n v="4"/>
    <x v="18"/>
    <s v="1980-1984"/>
    <n v="1"/>
    <n v="0"/>
    <n v="0"/>
    <n v="0"/>
    <x v="0"/>
    <n v="1"/>
    <n v="1230"/>
    <n v="1"/>
    <n v="0"/>
    <n v="0"/>
    <x v="2"/>
  </r>
  <r>
    <x v="5"/>
    <s v="Winter Weather"/>
    <x v="0"/>
    <n v="1"/>
    <x v="37"/>
    <s v="1985-1989"/>
    <n v="4"/>
    <n v="0"/>
    <n v="0"/>
    <n v="0"/>
    <x v="0"/>
    <n v="1"/>
    <n v="1762"/>
    <n v="1"/>
    <n v="0"/>
    <n v="0"/>
    <x v="2"/>
  </r>
  <r>
    <x v="0"/>
    <s v="Winter Weather"/>
    <x v="0"/>
    <n v="1"/>
    <x v="37"/>
    <s v="1985-1989"/>
    <n v="4"/>
    <n v="0"/>
    <n v="0"/>
    <n v="0"/>
    <x v="0"/>
    <n v="1"/>
    <n v="1596"/>
    <n v="1"/>
    <n v="0"/>
    <n v="0"/>
    <x v="2"/>
  </r>
  <r>
    <x v="1"/>
    <s v="Winter Weather"/>
    <x v="0"/>
    <n v="1"/>
    <x v="37"/>
    <s v="1985-1989"/>
    <n v="4"/>
    <n v="0"/>
    <n v="0"/>
    <n v="0"/>
    <x v="0"/>
    <n v="1"/>
    <n v="1650"/>
    <n v="1"/>
    <n v="0"/>
    <n v="0"/>
    <x v="2"/>
  </r>
  <r>
    <x v="3"/>
    <s v="Winter Weather"/>
    <x v="0"/>
    <n v="1"/>
    <x v="37"/>
    <s v="1985-1989"/>
    <n v="4"/>
    <n v="0"/>
    <n v="0"/>
    <n v="0"/>
    <x v="0"/>
    <n v="1"/>
    <n v="1782"/>
    <n v="1"/>
    <n v="0"/>
    <n v="0"/>
    <x v="2"/>
  </r>
  <r>
    <x v="2"/>
    <s v="Winter Weather"/>
    <x v="0"/>
    <n v="1"/>
    <x v="37"/>
    <s v="1985-1989"/>
    <n v="4"/>
    <n v="0"/>
    <n v="0"/>
    <n v="0"/>
    <x v="0"/>
    <n v="1"/>
    <n v="1811"/>
    <n v="1"/>
    <n v="0"/>
    <n v="0"/>
    <x v="2"/>
  </r>
  <r>
    <x v="4"/>
    <s v="Winter Weather"/>
    <x v="0"/>
    <n v="1"/>
    <x v="37"/>
    <s v="1985-1989"/>
    <n v="4"/>
    <n v="0"/>
    <n v="0"/>
    <n v="0"/>
    <x v="0"/>
    <n v="1"/>
    <n v="1810"/>
    <n v="1"/>
    <n v="0"/>
    <n v="0"/>
    <x v="2"/>
  </r>
  <r>
    <x v="2"/>
    <s v="Hail"/>
    <x v="0"/>
    <n v="2"/>
    <x v="37"/>
    <s v="1985-1989"/>
    <n v="1"/>
    <n v="0"/>
    <n v="0"/>
    <n v="0"/>
    <x v="0"/>
    <n v="1"/>
    <n v="7599"/>
    <n v="1"/>
    <n v="0"/>
    <n v="0"/>
    <x v="2"/>
  </r>
  <r>
    <x v="5"/>
    <s v="Hail"/>
    <x v="0"/>
    <n v="2"/>
    <x v="37"/>
    <s v="1985-1989"/>
    <n v="1"/>
    <n v="0"/>
    <n v="0"/>
    <n v="0"/>
    <x v="0"/>
    <n v="1"/>
    <n v="26"/>
    <n v="1"/>
    <n v="0"/>
    <n v="0"/>
    <x v="2"/>
  </r>
  <r>
    <x v="3"/>
    <s v="Hail"/>
    <x v="0"/>
    <n v="2"/>
    <x v="37"/>
    <s v="1985-1989"/>
    <n v="1"/>
    <n v="0"/>
    <n v="0"/>
    <n v="0"/>
    <x v="0"/>
    <n v="1"/>
    <n v="24"/>
    <n v="1"/>
    <n v="0"/>
    <n v="0"/>
    <x v="2"/>
  </r>
  <r>
    <x v="2"/>
    <s v="Hail"/>
    <x v="0"/>
    <n v="2"/>
    <x v="37"/>
    <s v="1985-1989"/>
    <n v="1"/>
    <n v="0"/>
    <n v="0"/>
    <n v="0"/>
    <x v="0"/>
    <n v="1"/>
    <n v="24"/>
    <n v="1"/>
    <n v="0"/>
    <n v="0"/>
    <x v="2"/>
  </r>
  <r>
    <x v="4"/>
    <s v="Hail"/>
    <x v="0"/>
    <n v="2"/>
    <x v="37"/>
    <s v="1985-1989"/>
    <n v="1"/>
    <n v="0"/>
    <n v="0"/>
    <n v="0"/>
    <x v="0"/>
    <n v="1"/>
    <n v="23"/>
    <n v="1"/>
    <n v="0"/>
    <n v="0"/>
    <x v="2"/>
  </r>
  <r>
    <x v="5"/>
    <s v="Hail"/>
    <x v="0"/>
    <n v="2"/>
    <x v="37"/>
    <s v="1985-1989"/>
    <n v="1"/>
    <n v="0"/>
    <n v="0"/>
    <n v="0"/>
    <x v="0"/>
    <n v="1"/>
    <n v="46"/>
    <n v="1"/>
    <n v="0"/>
    <n v="0"/>
    <x v="2"/>
  </r>
  <r>
    <x v="3"/>
    <s v="Hail"/>
    <x v="0"/>
    <n v="2"/>
    <x v="37"/>
    <s v="1985-1989"/>
    <n v="1"/>
    <n v="0"/>
    <n v="0"/>
    <n v="0"/>
    <x v="0"/>
    <n v="1"/>
    <n v="43"/>
    <n v="1"/>
    <n v="0"/>
    <n v="0"/>
    <x v="2"/>
  </r>
  <r>
    <x v="2"/>
    <s v="Hail"/>
    <x v="0"/>
    <n v="2"/>
    <x v="37"/>
    <s v="1985-1989"/>
    <n v="1"/>
    <n v="0"/>
    <n v="0"/>
    <n v="0"/>
    <x v="0"/>
    <n v="1"/>
    <n v="51"/>
    <n v="1"/>
    <n v="0"/>
    <n v="0"/>
    <x v="2"/>
  </r>
  <r>
    <x v="1"/>
    <s v="Severe Storm/Thunder Storm/ Wind"/>
    <x v="1"/>
    <n v="2"/>
    <x v="37"/>
    <s v="1985-1989"/>
    <n v="1"/>
    <n v="0"/>
    <n v="0"/>
    <n v="0"/>
    <x v="0"/>
    <n v="1"/>
    <n v="8061"/>
    <n v="1"/>
    <n v="0"/>
    <n v="0"/>
    <x v="2"/>
  </r>
  <r>
    <x v="5"/>
    <s v="Winter Weather"/>
    <x v="0"/>
    <n v="2"/>
    <x v="37"/>
    <s v="1985-1989"/>
    <n v="1"/>
    <n v="0"/>
    <n v="0"/>
    <n v="0"/>
    <x v="0"/>
    <n v="0"/>
    <n v="0"/>
    <n v="1"/>
    <n v="0"/>
    <n v="0"/>
    <x v="2"/>
  </r>
  <r>
    <x v="0"/>
    <s v="Winter Weather"/>
    <x v="0"/>
    <n v="2"/>
    <x v="37"/>
    <s v="1985-1989"/>
    <n v="1"/>
    <n v="0"/>
    <n v="0"/>
    <n v="0"/>
    <x v="0"/>
    <n v="0"/>
    <n v="0"/>
    <n v="1"/>
    <n v="0"/>
    <n v="0"/>
    <x v="2"/>
  </r>
  <r>
    <x v="2"/>
    <s v="Lightning"/>
    <x v="0"/>
    <n v="2"/>
    <x v="37"/>
    <s v="1985-1989"/>
    <n v="1"/>
    <n v="0"/>
    <n v="0"/>
    <n v="0"/>
    <x v="0"/>
    <n v="1"/>
    <n v="85101"/>
    <n v="1"/>
    <n v="0"/>
    <n v="0"/>
    <x v="2"/>
  </r>
  <r>
    <x v="1"/>
    <s v="Lightning"/>
    <x v="0"/>
    <n v="2"/>
    <x v="37"/>
    <s v="1985-1989"/>
    <n v="1"/>
    <n v="0"/>
    <n v="0"/>
    <n v="0"/>
    <x v="0"/>
    <n v="1"/>
    <n v="7319"/>
    <n v="1"/>
    <n v="0"/>
    <n v="0"/>
    <x v="2"/>
  </r>
  <r>
    <x v="1"/>
    <s v="Flooding"/>
    <x v="1"/>
    <n v="4"/>
    <x v="21"/>
    <s v="1985-1989"/>
    <n v="1"/>
    <n v="0"/>
    <n v="0"/>
    <n v="0"/>
    <x v="0"/>
    <n v="1"/>
    <n v="74282"/>
    <n v="1"/>
    <n v="0"/>
    <n v="0"/>
    <x v="2"/>
  </r>
  <r>
    <x v="2"/>
    <s v="Hail"/>
    <x v="0"/>
    <n v="2"/>
    <x v="37"/>
    <s v="1985-1989"/>
    <n v="1"/>
    <n v="0"/>
    <n v="0"/>
    <n v="0"/>
    <x v="0"/>
    <n v="1"/>
    <n v="795"/>
    <n v="1"/>
    <n v="0"/>
    <n v="0"/>
    <x v="2"/>
  </r>
  <r>
    <x v="0"/>
    <s v="Hail"/>
    <x v="0"/>
    <n v="2"/>
    <x v="37"/>
    <s v="1985-1989"/>
    <n v="1"/>
    <n v="0"/>
    <n v="0"/>
    <n v="0"/>
    <x v="0"/>
    <n v="1"/>
    <n v="751"/>
    <n v="1"/>
    <n v="0"/>
    <n v="0"/>
    <x v="2"/>
  </r>
  <r>
    <x v="1"/>
    <s v="Lightning"/>
    <x v="0"/>
    <n v="2"/>
    <x v="37"/>
    <s v="1985-1989"/>
    <n v="1"/>
    <n v="0"/>
    <n v="0"/>
    <n v="0"/>
    <x v="0"/>
    <n v="1"/>
    <n v="817"/>
    <n v="1"/>
    <n v="0"/>
    <n v="0"/>
    <x v="2"/>
  </r>
  <r>
    <x v="2"/>
    <s v="Hail"/>
    <x v="0"/>
    <n v="2"/>
    <x v="37"/>
    <s v="1985-1989"/>
    <n v="1"/>
    <n v="0"/>
    <n v="0"/>
    <n v="0"/>
    <x v="0"/>
    <n v="1"/>
    <n v="784"/>
    <n v="1"/>
    <n v="0"/>
    <n v="0"/>
    <x v="2"/>
  </r>
  <r>
    <x v="3"/>
    <s v="Severe Storm/Thunder Storm/ Wind"/>
    <x v="1"/>
    <n v="2"/>
    <x v="37"/>
    <s v="1985-1989"/>
    <n v="1"/>
    <n v="0"/>
    <n v="0"/>
    <n v="0"/>
    <x v="0"/>
    <n v="1"/>
    <n v="8707"/>
    <n v="1"/>
    <n v="0"/>
    <n v="0"/>
    <x v="2"/>
  </r>
  <r>
    <x v="3"/>
    <s v="Hail"/>
    <x v="0"/>
    <n v="2"/>
    <x v="37"/>
    <s v="1985-1989"/>
    <n v="1"/>
    <n v="0"/>
    <n v="0"/>
    <n v="0"/>
    <x v="0"/>
    <n v="1"/>
    <n v="7932"/>
    <n v="1"/>
    <n v="0"/>
    <n v="0"/>
    <x v="2"/>
  </r>
  <r>
    <x v="2"/>
    <s v="Lightning"/>
    <x v="0"/>
    <n v="2"/>
    <x v="37"/>
    <s v="1985-1989"/>
    <n v="1"/>
    <n v="0"/>
    <n v="0"/>
    <n v="0"/>
    <x v="0"/>
    <n v="1"/>
    <n v="82398"/>
    <n v="1"/>
    <n v="0"/>
    <n v="0"/>
    <x v="2"/>
  </r>
  <r>
    <x v="1"/>
    <s v="Lightning"/>
    <x v="0"/>
    <n v="2"/>
    <x v="37"/>
    <s v="1985-1989"/>
    <n v="1"/>
    <n v="0"/>
    <n v="0"/>
    <n v="0"/>
    <x v="0"/>
    <n v="1"/>
    <n v="83960"/>
    <n v="1"/>
    <n v="0"/>
    <n v="0"/>
    <x v="2"/>
  </r>
  <r>
    <x v="1"/>
    <s v="Lightning"/>
    <x v="0"/>
    <n v="2"/>
    <x v="37"/>
    <s v="1985-1989"/>
    <n v="1"/>
    <n v="0"/>
    <n v="0"/>
    <n v="0"/>
    <x v="0"/>
    <n v="1"/>
    <n v="7215"/>
    <n v="1"/>
    <n v="0"/>
    <n v="0"/>
    <x v="2"/>
  </r>
  <r>
    <x v="4"/>
    <s v="Severe Storm/Thunder Storm/ Wind"/>
    <x v="1"/>
    <n v="2"/>
    <x v="37"/>
    <s v="1985-1989"/>
    <n v="1"/>
    <n v="0"/>
    <n v="0"/>
    <n v="0"/>
    <x v="0"/>
    <n v="1"/>
    <n v="809"/>
    <n v="1"/>
    <n v="0"/>
    <n v="0"/>
    <x v="2"/>
  </r>
  <r>
    <x v="2"/>
    <s v="Hail"/>
    <x v="0"/>
    <n v="2"/>
    <x v="37"/>
    <s v="1985-1989"/>
    <n v="1"/>
    <n v="0"/>
    <n v="0"/>
    <n v="0"/>
    <x v="0"/>
    <n v="1"/>
    <n v="733"/>
    <n v="1"/>
    <n v="0"/>
    <n v="0"/>
    <x v="2"/>
  </r>
  <r>
    <x v="2"/>
    <s v="Hail"/>
    <x v="0"/>
    <n v="2"/>
    <x v="37"/>
    <s v="1985-1989"/>
    <n v="1"/>
    <n v="0"/>
    <n v="0"/>
    <n v="0"/>
    <x v="0"/>
    <n v="1"/>
    <n v="733"/>
    <n v="1"/>
    <n v="0"/>
    <n v="0"/>
    <x v="2"/>
  </r>
  <r>
    <x v="2"/>
    <s v="Severe Storm/Thunder Storm/ Wind"/>
    <x v="1"/>
    <n v="2"/>
    <x v="37"/>
    <s v="1985-1989"/>
    <n v="1"/>
    <n v="0"/>
    <n v="0"/>
    <n v="0"/>
    <x v="0"/>
    <n v="1"/>
    <n v="864"/>
    <n v="1"/>
    <n v="0"/>
    <n v="0"/>
    <x v="2"/>
  </r>
  <r>
    <x v="3"/>
    <s v="Severe Storm/Thunder Storm/ Wind"/>
    <x v="1"/>
    <n v="2"/>
    <x v="37"/>
    <s v="1985-1989"/>
    <n v="1"/>
    <n v="0"/>
    <n v="0"/>
    <n v="0"/>
    <x v="0"/>
    <n v="1"/>
    <n v="8199"/>
    <n v="1"/>
    <n v="0"/>
    <n v="0"/>
    <x v="2"/>
  </r>
  <r>
    <x v="3"/>
    <s v="Severe Storm/Thunder Storm/ Wind"/>
    <x v="1"/>
    <n v="2"/>
    <x v="37"/>
    <s v="1985-1989"/>
    <n v="1"/>
    <n v="0"/>
    <n v="0"/>
    <n v="0"/>
    <x v="0"/>
    <n v="1"/>
    <n v="8056"/>
    <n v="1"/>
    <n v="0"/>
    <n v="0"/>
    <x v="2"/>
  </r>
  <r>
    <x v="0"/>
    <s v="Lightning"/>
    <x v="0"/>
    <n v="2"/>
    <x v="37"/>
    <s v="1985-1989"/>
    <n v="1"/>
    <n v="0"/>
    <n v="0"/>
    <n v="0"/>
    <x v="0"/>
    <n v="1"/>
    <n v="808"/>
    <n v="1"/>
    <n v="0"/>
    <n v="0"/>
    <x v="2"/>
  </r>
  <r>
    <x v="4"/>
    <s v="Severe Storm/Thunder Storm/ Wind"/>
    <x v="1"/>
    <n v="2"/>
    <x v="37"/>
    <s v="1985-1989"/>
    <n v="1"/>
    <n v="0"/>
    <n v="0"/>
    <n v="0"/>
    <x v="0"/>
    <n v="1"/>
    <n v="857"/>
    <n v="1"/>
    <n v="0"/>
    <n v="0"/>
    <x v="2"/>
  </r>
  <r>
    <x v="0"/>
    <s v="Lightning"/>
    <x v="0"/>
    <n v="2"/>
    <x v="37"/>
    <s v="1985-1989"/>
    <n v="1"/>
    <n v="0"/>
    <n v="0"/>
    <n v="0"/>
    <x v="0"/>
    <n v="1"/>
    <n v="767"/>
    <n v="1"/>
    <n v="0"/>
    <n v="0"/>
    <x v="2"/>
  </r>
  <r>
    <x v="2"/>
    <s v="Severe Storm/Thunder Storm/ Wind"/>
    <x v="1"/>
    <n v="2"/>
    <x v="37"/>
    <s v="1985-1989"/>
    <n v="1"/>
    <n v="0"/>
    <n v="0"/>
    <n v="0"/>
    <x v="0"/>
    <n v="1"/>
    <n v="8676"/>
    <n v="1"/>
    <n v="0"/>
    <n v="0"/>
    <x v="2"/>
  </r>
  <r>
    <x v="2"/>
    <s v="Hail"/>
    <x v="0"/>
    <n v="2"/>
    <x v="37"/>
    <s v="1985-1989"/>
    <n v="1"/>
    <n v="0"/>
    <n v="0"/>
    <n v="0"/>
    <x v="0"/>
    <n v="1"/>
    <n v="868"/>
    <n v="1"/>
    <n v="0"/>
    <n v="0"/>
    <x v="2"/>
  </r>
  <r>
    <x v="3"/>
    <s v="Severe Storm/Thunder Storm/ Wind"/>
    <x v="1"/>
    <n v="2"/>
    <x v="37"/>
    <s v="1985-1989"/>
    <n v="1"/>
    <n v="0"/>
    <n v="0"/>
    <n v="0"/>
    <x v="0"/>
    <n v="1"/>
    <n v="77437"/>
    <n v="1"/>
    <n v="0"/>
    <n v="0"/>
    <x v="2"/>
  </r>
  <r>
    <x v="3"/>
    <s v="Severe Storm/Thunder Storm/ Wind"/>
    <x v="1"/>
    <n v="2"/>
    <x v="37"/>
    <s v="1985-1989"/>
    <n v="1"/>
    <n v="0"/>
    <n v="0"/>
    <n v="0"/>
    <x v="0"/>
    <n v="1"/>
    <n v="78388"/>
    <n v="1"/>
    <n v="0"/>
    <n v="0"/>
    <x v="2"/>
  </r>
  <r>
    <x v="1"/>
    <s v="Lightning"/>
    <x v="0"/>
    <n v="2"/>
    <x v="37"/>
    <s v="1985-1989"/>
    <n v="1"/>
    <n v="0"/>
    <n v="0"/>
    <n v="0"/>
    <x v="0"/>
    <n v="1"/>
    <n v="81582"/>
    <n v="1"/>
    <n v="0"/>
    <n v="0"/>
    <x v="2"/>
  </r>
  <r>
    <x v="4"/>
    <s v="Severe Storm/Thunder Storm/ Wind"/>
    <x v="1"/>
    <n v="3"/>
    <x v="37"/>
    <s v="1985-1989"/>
    <n v="1"/>
    <n v="0"/>
    <n v="0"/>
    <n v="0"/>
    <x v="0"/>
    <n v="1"/>
    <n v="7699"/>
    <n v="1"/>
    <n v="0"/>
    <n v="0"/>
    <x v="2"/>
  </r>
  <r>
    <x v="2"/>
    <s v="Lightning"/>
    <x v="0"/>
    <n v="3"/>
    <x v="37"/>
    <s v="1985-1989"/>
    <n v="1"/>
    <n v="0"/>
    <n v="13"/>
    <n v="13"/>
    <x v="0"/>
    <n v="0"/>
    <n v="0"/>
    <n v="1"/>
    <n v="0"/>
    <n v="0"/>
    <x v="2"/>
  </r>
  <r>
    <x v="0"/>
    <s v="Severe Storm/Thunder Storm/ Wind"/>
    <x v="1"/>
    <n v="3"/>
    <x v="37"/>
    <s v="1985-1989"/>
    <n v="1"/>
    <n v="0"/>
    <n v="0"/>
    <n v="0"/>
    <x v="0"/>
    <n v="1"/>
    <n v="862"/>
    <n v="1"/>
    <n v="0"/>
    <n v="0"/>
    <x v="2"/>
  </r>
  <r>
    <x v="1"/>
    <s v="Lightning"/>
    <x v="0"/>
    <n v="3"/>
    <x v="37"/>
    <s v="1985-1989"/>
    <n v="1"/>
    <n v="0"/>
    <n v="13"/>
    <n v="13"/>
    <x v="0"/>
    <n v="0"/>
    <n v="0"/>
    <n v="1"/>
    <n v="0"/>
    <n v="0"/>
    <x v="2"/>
  </r>
  <r>
    <x v="1"/>
    <s v="Flooding"/>
    <x v="1"/>
    <n v="3"/>
    <x v="37"/>
    <s v="1985-1989"/>
    <n v="1"/>
    <n v="0"/>
    <n v="0"/>
    <n v="0"/>
    <x v="0"/>
    <n v="1"/>
    <n v="766"/>
    <n v="1"/>
    <n v="0"/>
    <n v="0"/>
    <x v="2"/>
  </r>
  <r>
    <x v="1"/>
    <s v="Flooding"/>
    <x v="1"/>
    <n v="3"/>
    <x v="37"/>
    <s v="1985-1989"/>
    <n v="1"/>
    <n v="0"/>
    <n v="0"/>
    <n v="0"/>
    <x v="0"/>
    <n v="1"/>
    <n v="77595"/>
    <n v="1"/>
    <n v="0"/>
    <n v="0"/>
    <x v="2"/>
  </r>
  <r>
    <x v="1"/>
    <s v="Severe Storm/Thunder Storm/ Wind"/>
    <x v="1"/>
    <n v="4"/>
    <x v="37"/>
    <s v="1985-1989"/>
    <n v="1"/>
    <n v="0"/>
    <n v="0"/>
    <n v="0"/>
    <x v="0"/>
    <n v="1"/>
    <n v="746"/>
    <n v="1"/>
    <n v="0"/>
    <n v="0"/>
    <x v="2"/>
  </r>
  <r>
    <x v="1"/>
    <s v="Severe Storm/Thunder Storm/ Wind"/>
    <x v="1"/>
    <n v="4"/>
    <x v="37"/>
    <s v="1985-1989"/>
    <n v="1"/>
    <n v="0"/>
    <n v="0"/>
    <n v="0"/>
    <x v="0"/>
    <n v="1"/>
    <n v="8385"/>
    <n v="1"/>
    <n v="0"/>
    <n v="0"/>
    <x v="2"/>
  </r>
  <r>
    <x v="5"/>
    <s v="Wind"/>
    <x v="0"/>
    <n v="4"/>
    <x v="37"/>
    <s v="1985-1989"/>
    <n v="1"/>
    <n v="0"/>
    <n v="0"/>
    <n v="0"/>
    <x v="0"/>
    <n v="1"/>
    <n v="2379"/>
    <n v="1"/>
    <n v="0"/>
    <n v="0"/>
    <x v="2"/>
  </r>
  <r>
    <x v="0"/>
    <s v="Wind"/>
    <x v="0"/>
    <n v="4"/>
    <x v="37"/>
    <s v="1985-1989"/>
    <n v="1"/>
    <n v="0"/>
    <n v="0"/>
    <n v="0"/>
    <x v="0"/>
    <n v="1"/>
    <n v="2475"/>
    <n v="1"/>
    <n v="0"/>
    <n v="0"/>
    <x v="2"/>
  </r>
  <r>
    <x v="1"/>
    <s v="Wind"/>
    <x v="0"/>
    <n v="4"/>
    <x v="37"/>
    <s v="1985-1989"/>
    <n v="1"/>
    <n v="0"/>
    <n v="0"/>
    <n v="0"/>
    <x v="0"/>
    <n v="1"/>
    <n v="2423"/>
    <n v="1"/>
    <n v="0"/>
    <n v="0"/>
    <x v="2"/>
  </r>
  <r>
    <x v="4"/>
    <s v="Wind"/>
    <x v="0"/>
    <n v="4"/>
    <x v="37"/>
    <s v="1985-1989"/>
    <n v="1"/>
    <n v="0"/>
    <n v="0"/>
    <n v="0"/>
    <x v="0"/>
    <n v="1"/>
    <n v="2439"/>
    <n v="1"/>
    <n v="0"/>
    <n v="0"/>
    <x v="2"/>
  </r>
  <r>
    <x v="0"/>
    <s v="Wind"/>
    <x v="0"/>
    <n v="4"/>
    <x v="37"/>
    <s v="1985-1989"/>
    <n v="1"/>
    <n v="0"/>
    <n v="0"/>
    <n v="0"/>
    <x v="0"/>
    <n v="1"/>
    <n v="738"/>
    <n v="1"/>
    <n v="0"/>
    <n v="0"/>
    <x v="2"/>
  </r>
  <r>
    <x v="0"/>
    <s v="Wind"/>
    <x v="0"/>
    <n v="2"/>
    <x v="21"/>
    <s v="1985-1989"/>
    <n v="1"/>
    <n v="0"/>
    <n v="0"/>
    <n v="0"/>
    <x v="0"/>
    <n v="1"/>
    <n v="72673"/>
    <n v="1"/>
    <n v="0"/>
    <n v="0"/>
    <x v="2"/>
  </r>
  <r>
    <x v="0"/>
    <s v="Flooding/ Hail/ Wind"/>
    <x v="0"/>
    <n v="2"/>
    <x v="21"/>
    <s v="1985-1989"/>
    <n v="1"/>
    <n v="0"/>
    <n v="0"/>
    <n v="0"/>
    <x v="0"/>
    <n v="1"/>
    <n v="76977"/>
    <n v="1"/>
    <n v="0"/>
    <n v="0"/>
    <x v="2"/>
  </r>
  <r>
    <x v="4"/>
    <s v="Lightning"/>
    <x v="0"/>
    <n v="3"/>
    <x v="21"/>
    <s v="1985-1989"/>
    <n v="1"/>
    <n v="0"/>
    <n v="0"/>
    <n v="0"/>
    <x v="0"/>
    <n v="1"/>
    <n v="87178"/>
    <n v="1"/>
    <n v="0"/>
    <n v="0"/>
    <x v="2"/>
  </r>
  <r>
    <x v="3"/>
    <s v="Hail"/>
    <x v="0"/>
    <n v="3"/>
    <x v="21"/>
    <s v="1985-1989"/>
    <n v="1"/>
    <n v="0"/>
    <n v="0"/>
    <n v="0"/>
    <x v="0"/>
    <n v="1"/>
    <n v="788"/>
    <n v="1"/>
    <n v="0"/>
    <n v="0"/>
    <x v="2"/>
  </r>
  <r>
    <x v="0"/>
    <s v="Wind"/>
    <x v="0"/>
    <n v="3"/>
    <x v="21"/>
    <s v="1985-1989"/>
    <n v="1"/>
    <n v="0"/>
    <n v="0"/>
    <n v="0"/>
    <x v="0"/>
    <n v="1"/>
    <n v="72839"/>
    <n v="1"/>
    <n v="0"/>
    <n v="0"/>
    <x v="2"/>
  </r>
  <r>
    <x v="2"/>
    <s v="Wind"/>
    <x v="0"/>
    <n v="3"/>
    <x v="21"/>
    <s v="1985-1989"/>
    <n v="1"/>
    <n v="0"/>
    <n v="0"/>
    <n v="0"/>
    <x v="0"/>
    <n v="0"/>
    <n v="0"/>
    <n v="1"/>
    <n v="0"/>
    <n v="0"/>
    <x v="2"/>
  </r>
  <r>
    <x v="4"/>
    <s v="Flooding"/>
    <x v="1"/>
    <n v="3"/>
    <x v="21"/>
    <s v="1985-1989"/>
    <n v="1"/>
    <n v="0"/>
    <n v="0"/>
    <n v="0"/>
    <x v="0"/>
    <n v="1"/>
    <n v="7454"/>
    <n v="1"/>
    <n v="0"/>
    <n v="0"/>
    <x v="2"/>
  </r>
  <r>
    <x v="3"/>
    <s v="Severe Storm/Thunder Storm/ Wind"/>
    <x v="1"/>
    <n v="3"/>
    <x v="22"/>
    <s v="1985-1989"/>
    <n v="1"/>
    <n v="0"/>
    <n v="73"/>
    <n v="73"/>
    <x v="0"/>
    <n v="1"/>
    <n v="81201"/>
    <n v="1"/>
    <n v="0"/>
    <n v="0"/>
    <x v="2"/>
  </r>
  <r>
    <x v="1"/>
    <s v="Hail/ Tornado"/>
    <x v="4"/>
    <n v="2"/>
    <x v="21"/>
    <s v="1985-1989"/>
    <n v="1"/>
    <n v="0"/>
    <n v="0"/>
    <n v="0"/>
    <x v="0"/>
    <n v="1"/>
    <n v="858623"/>
    <n v="0"/>
    <n v="1"/>
    <n v="0"/>
    <x v="1"/>
  </r>
  <r>
    <x v="3"/>
    <s v="Hail"/>
    <x v="0"/>
    <n v="2"/>
    <x v="21"/>
    <s v="1985-1989"/>
    <n v="1"/>
    <n v="0"/>
    <n v="0"/>
    <n v="0"/>
    <x v="0"/>
    <n v="1"/>
    <n v="4160"/>
    <n v="1"/>
    <n v="0"/>
    <n v="0"/>
    <x v="2"/>
  </r>
  <r>
    <x v="2"/>
    <s v="Hail"/>
    <x v="0"/>
    <n v="2"/>
    <x v="21"/>
    <s v="1985-1989"/>
    <n v="1"/>
    <n v="0"/>
    <n v="0"/>
    <n v="0"/>
    <x v="0"/>
    <n v="1"/>
    <n v="3762"/>
    <n v="1"/>
    <n v="0"/>
    <n v="0"/>
    <x v="2"/>
  </r>
  <r>
    <x v="4"/>
    <s v="Hail"/>
    <x v="0"/>
    <n v="2"/>
    <x v="21"/>
    <s v="1985-1989"/>
    <n v="1"/>
    <n v="0"/>
    <n v="0"/>
    <n v="0"/>
    <x v="0"/>
    <n v="1"/>
    <n v="3944"/>
    <n v="1"/>
    <n v="0"/>
    <n v="0"/>
    <x v="2"/>
  </r>
  <r>
    <x v="4"/>
    <s v="Hail/ Wind"/>
    <x v="0"/>
    <n v="2"/>
    <x v="21"/>
    <s v="1985-1989"/>
    <n v="1"/>
    <n v="0"/>
    <n v="0"/>
    <n v="0"/>
    <x v="0"/>
    <n v="1"/>
    <n v="10832"/>
    <n v="1"/>
    <n v="0"/>
    <n v="0"/>
    <x v="2"/>
  </r>
  <r>
    <x v="3"/>
    <s v="Severe Storm/Thunder Storm/ Wind"/>
    <x v="1"/>
    <n v="2"/>
    <x v="21"/>
    <s v="1985-1989"/>
    <n v="1"/>
    <n v="0"/>
    <n v="0"/>
    <n v="0"/>
    <x v="0"/>
    <n v="1"/>
    <n v="82160"/>
    <n v="1"/>
    <n v="0"/>
    <n v="0"/>
    <x v="2"/>
  </r>
  <r>
    <x v="3"/>
    <s v="Wind"/>
    <x v="0"/>
    <n v="3"/>
    <x v="21"/>
    <s v="1985-1989"/>
    <n v="1"/>
    <n v="0"/>
    <n v="0"/>
    <n v="0"/>
    <x v="0"/>
    <n v="1"/>
    <n v="730"/>
    <n v="1"/>
    <n v="0"/>
    <n v="0"/>
    <x v="2"/>
  </r>
  <r>
    <x v="2"/>
    <s v="Lightning"/>
    <x v="0"/>
    <n v="3"/>
    <x v="21"/>
    <s v="1985-1989"/>
    <n v="1"/>
    <n v="0"/>
    <n v="0"/>
    <n v="0"/>
    <x v="0"/>
    <n v="1"/>
    <n v="72602"/>
    <n v="1"/>
    <n v="0"/>
    <n v="0"/>
    <x v="2"/>
  </r>
  <r>
    <x v="0"/>
    <s v="Severe Storm/Thunder Storm/ Wind"/>
    <x v="1"/>
    <n v="1"/>
    <x v="41"/>
    <s v="1990-1994"/>
    <n v="1"/>
    <n v="0"/>
    <n v="0"/>
    <n v="0"/>
    <x v="0"/>
    <n v="1"/>
    <n v="85386"/>
    <n v="1"/>
    <n v="0"/>
    <n v="0"/>
    <x v="2"/>
  </r>
  <r>
    <x v="0"/>
    <s v="Severe Storm/Thunder Storm/ Wind"/>
    <x v="1"/>
    <n v="1"/>
    <x v="41"/>
    <s v="1990-1994"/>
    <n v="1"/>
    <n v="0"/>
    <n v="0"/>
    <n v="0"/>
    <x v="0"/>
    <n v="1"/>
    <n v="8636"/>
    <n v="1"/>
    <n v="0"/>
    <n v="0"/>
    <x v="2"/>
  </r>
  <r>
    <x v="2"/>
    <s v="Wind"/>
    <x v="0"/>
    <n v="1"/>
    <x v="41"/>
    <s v="1990-1994"/>
    <n v="1"/>
    <n v="0"/>
    <n v="0"/>
    <n v="0"/>
    <x v="0"/>
    <n v="1"/>
    <n v="3967"/>
    <n v="1"/>
    <n v="0"/>
    <n v="0"/>
    <x v="2"/>
  </r>
  <r>
    <x v="0"/>
    <s v="Severe Storm/Thunder Storm/ Wind"/>
    <x v="1"/>
    <n v="2"/>
    <x v="41"/>
    <s v="1990-1994"/>
    <n v="1"/>
    <n v="0"/>
    <n v="0"/>
    <n v="0"/>
    <x v="0"/>
    <n v="1"/>
    <n v="7434"/>
    <n v="1"/>
    <n v="0"/>
    <n v="0"/>
    <x v="2"/>
  </r>
  <r>
    <x v="1"/>
    <s v="Lightning"/>
    <x v="0"/>
    <n v="3"/>
    <x v="21"/>
    <s v="1985-1989"/>
    <n v="1"/>
    <n v="0"/>
    <n v="0"/>
    <n v="0"/>
    <x v="0"/>
    <n v="1"/>
    <n v="74639"/>
    <n v="1"/>
    <n v="0"/>
    <n v="0"/>
    <x v="2"/>
  </r>
  <r>
    <x v="4"/>
    <s v="Lightning"/>
    <x v="0"/>
    <n v="3"/>
    <x v="21"/>
    <s v="1985-1989"/>
    <n v="1"/>
    <n v="0"/>
    <n v="0"/>
    <n v="0"/>
    <x v="0"/>
    <n v="1"/>
    <n v="74773"/>
    <n v="1"/>
    <n v="0"/>
    <n v="0"/>
    <x v="2"/>
  </r>
  <r>
    <x v="0"/>
    <s v="Severe Storm/Thunder Storm/ Wind"/>
    <x v="1"/>
    <n v="3"/>
    <x v="37"/>
    <s v="1985-1989"/>
    <n v="1"/>
    <n v="0"/>
    <n v="0"/>
    <n v="0"/>
    <x v="0"/>
    <n v="1"/>
    <n v="7572"/>
    <n v="1"/>
    <n v="0"/>
    <n v="0"/>
    <x v="2"/>
  </r>
  <r>
    <x v="5"/>
    <s v="Flooding"/>
    <x v="1"/>
    <n v="1"/>
    <x v="4"/>
    <s v="1990-1994"/>
    <n v="31"/>
    <n v="0"/>
    <n v="0"/>
    <n v="0"/>
    <x v="0"/>
    <n v="1"/>
    <n v="173984"/>
    <n v="1"/>
    <n v="0"/>
    <n v="0"/>
    <x v="2"/>
  </r>
  <r>
    <x v="0"/>
    <s v="Flooding"/>
    <x v="1"/>
    <n v="1"/>
    <x v="4"/>
    <s v="1990-1994"/>
    <n v="31"/>
    <n v="0"/>
    <n v="0"/>
    <n v="0"/>
    <x v="0"/>
    <n v="1"/>
    <n v="186338"/>
    <n v="1"/>
    <n v="0"/>
    <n v="0"/>
    <x v="2"/>
  </r>
  <r>
    <x v="1"/>
    <s v="Flooding"/>
    <x v="1"/>
    <n v="1"/>
    <x v="4"/>
    <s v="1990-1994"/>
    <n v="31"/>
    <n v="0"/>
    <n v="0"/>
    <n v="0"/>
    <x v="0"/>
    <n v="1"/>
    <n v="177292"/>
    <n v="1"/>
    <n v="0"/>
    <n v="0"/>
    <x v="2"/>
  </r>
  <r>
    <x v="3"/>
    <s v="Flooding"/>
    <x v="1"/>
    <n v="1"/>
    <x v="4"/>
    <s v="1990-1994"/>
    <n v="31"/>
    <n v="0"/>
    <n v="0"/>
    <n v="0"/>
    <x v="0"/>
    <n v="1"/>
    <n v="176379"/>
    <n v="0"/>
    <n v="1"/>
    <n v="0"/>
    <x v="1"/>
  </r>
  <r>
    <x v="2"/>
    <s v="Flooding"/>
    <x v="1"/>
    <n v="1"/>
    <x v="4"/>
    <s v="1990-1994"/>
    <n v="31"/>
    <n v="0"/>
    <n v="0"/>
    <n v="0"/>
    <x v="0"/>
    <n v="1"/>
    <n v="169625"/>
    <n v="1"/>
    <n v="0"/>
    <n v="0"/>
    <x v="2"/>
  </r>
  <r>
    <x v="4"/>
    <s v="Flooding"/>
    <x v="1"/>
    <n v="1"/>
    <x v="4"/>
    <s v="1990-1994"/>
    <n v="31"/>
    <n v="0"/>
    <n v="0"/>
    <n v="0"/>
    <x v="0"/>
    <n v="1"/>
    <n v="181755"/>
    <n v="0"/>
    <n v="1"/>
    <n v="0"/>
    <x v="1"/>
  </r>
  <r>
    <x v="3"/>
    <s v="Hail/ Severe Storm/Thunder Storm/ Wind"/>
    <x v="1"/>
    <n v="1"/>
    <x v="4"/>
    <s v="1990-1994"/>
    <n v="1"/>
    <n v="0"/>
    <n v="0"/>
    <n v="0"/>
    <x v="0"/>
    <n v="1"/>
    <n v="7708"/>
    <n v="1"/>
    <n v="0"/>
    <n v="0"/>
    <x v="2"/>
  </r>
  <r>
    <x v="1"/>
    <s v="Severe Storm/Thunder Storm/ Wind"/>
    <x v="1"/>
    <n v="2"/>
    <x v="41"/>
    <s v="1990-1994"/>
    <n v="1"/>
    <n v="0"/>
    <n v="0"/>
    <n v="0"/>
    <x v="0"/>
    <n v="1"/>
    <n v="75812"/>
    <n v="1"/>
    <n v="0"/>
    <n v="0"/>
    <x v="2"/>
  </r>
  <r>
    <x v="3"/>
    <s v="Lightning"/>
    <x v="0"/>
    <n v="2"/>
    <x v="41"/>
    <s v="1990-1994"/>
    <n v="1"/>
    <n v="0"/>
    <n v="0"/>
    <n v="0"/>
    <x v="0"/>
    <n v="1"/>
    <n v="451544"/>
    <n v="0"/>
    <n v="1"/>
    <n v="0"/>
    <x v="1"/>
  </r>
  <r>
    <x v="1"/>
    <s v="Flooding"/>
    <x v="1"/>
    <n v="1"/>
    <x v="4"/>
    <s v="1990-1994"/>
    <n v="2"/>
    <n v="0"/>
    <n v="0"/>
    <n v="0"/>
    <x v="0"/>
    <n v="1"/>
    <n v="84998"/>
    <n v="1"/>
    <n v="0"/>
    <n v="0"/>
    <x v="2"/>
  </r>
  <r>
    <x v="0"/>
    <s v="Hail/ Severe Storm/Thunder Storm/ Wind"/>
    <x v="1"/>
    <n v="1"/>
    <x v="4"/>
    <s v="1990-1994"/>
    <n v="1"/>
    <n v="0"/>
    <n v="0"/>
    <n v="0"/>
    <x v="0"/>
    <n v="1"/>
    <n v="762"/>
    <n v="1"/>
    <n v="0"/>
    <n v="0"/>
    <x v="2"/>
  </r>
  <r>
    <x v="0"/>
    <s v="Winter Weather"/>
    <x v="0"/>
    <n v="1"/>
    <x v="4"/>
    <s v="1990-1994"/>
    <n v="2"/>
    <n v="0"/>
    <n v="0"/>
    <n v="0"/>
    <x v="0"/>
    <n v="1"/>
    <n v="8990"/>
    <n v="1"/>
    <n v="0"/>
    <n v="0"/>
    <x v="2"/>
  </r>
  <r>
    <x v="1"/>
    <s v="Heat"/>
    <x v="2"/>
    <n v="2"/>
    <x v="41"/>
    <s v="1990-1994"/>
    <n v="1"/>
    <n v="0"/>
    <n v="5"/>
    <n v="5"/>
    <x v="0"/>
    <n v="0"/>
    <n v="0"/>
    <n v="1"/>
    <n v="0"/>
    <n v="0"/>
    <x v="2"/>
  </r>
  <r>
    <x v="4"/>
    <s v="Heat"/>
    <x v="2"/>
    <n v="2"/>
    <x v="41"/>
    <s v="1990-1994"/>
    <n v="1"/>
    <n v="0"/>
    <n v="5"/>
    <n v="5"/>
    <x v="0"/>
    <n v="0"/>
    <n v="0"/>
    <n v="1"/>
    <n v="0"/>
    <n v="0"/>
    <x v="2"/>
  </r>
  <r>
    <x v="3"/>
    <s v="Severe Storm/Thunder Storm/ Wind"/>
    <x v="1"/>
    <n v="2"/>
    <x v="41"/>
    <s v="1990-1994"/>
    <n v="1"/>
    <n v="0"/>
    <n v="22"/>
    <n v="22"/>
    <x v="0"/>
    <n v="1"/>
    <n v="7333"/>
    <n v="1"/>
    <n v="0"/>
    <n v="0"/>
    <x v="2"/>
  </r>
  <r>
    <x v="3"/>
    <s v="Lightning"/>
    <x v="0"/>
    <n v="2"/>
    <x v="41"/>
    <s v="1990-1994"/>
    <n v="1"/>
    <n v="0"/>
    <n v="0"/>
    <n v="0"/>
    <x v="0"/>
    <n v="1"/>
    <n v="7421"/>
    <n v="1"/>
    <n v="0"/>
    <n v="0"/>
    <x v="2"/>
  </r>
  <r>
    <x v="5"/>
    <s v="Severe Storm/Thunder Storm/ Wind"/>
    <x v="1"/>
    <n v="1"/>
    <x v="41"/>
    <s v="1990-1994"/>
    <n v="1"/>
    <n v="0"/>
    <n v="0"/>
    <n v="0"/>
    <x v="0"/>
    <n v="1"/>
    <n v="4095493"/>
    <n v="0"/>
    <n v="0"/>
    <n v="1"/>
    <x v="0"/>
  </r>
  <r>
    <x v="0"/>
    <s v="Hail/ Severe Storm/Thunder Storm/ Wind"/>
    <x v="1"/>
    <n v="3"/>
    <x v="41"/>
    <s v="1990-1994"/>
    <n v="1"/>
    <n v="0"/>
    <n v="0"/>
    <n v="0"/>
    <x v="0"/>
    <n v="1"/>
    <n v="7403"/>
    <n v="1"/>
    <n v="0"/>
    <n v="0"/>
    <x v="2"/>
  </r>
  <r>
    <x v="0"/>
    <s v="Lightning"/>
    <x v="0"/>
    <n v="3"/>
    <x v="41"/>
    <s v="1990-1994"/>
    <n v="1"/>
    <n v="0"/>
    <n v="13"/>
    <n v="13"/>
    <x v="0"/>
    <n v="1"/>
    <n v="8691"/>
    <n v="1"/>
    <n v="0"/>
    <n v="0"/>
    <x v="2"/>
  </r>
  <r>
    <x v="0"/>
    <s v="Severe Storm/Thunder Storm/ Wind"/>
    <x v="1"/>
    <n v="1"/>
    <x v="3"/>
    <s v="1990-1994"/>
    <n v="1"/>
    <n v="0"/>
    <n v="0"/>
    <n v="0"/>
    <x v="0"/>
    <n v="1"/>
    <n v="8021"/>
    <n v="1"/>
    <n v="0"/>
    <n v="0"/>
    <x v="2"/>
  </r>
  <r>
    <x v="4"/>
    <s v="Severe Storm/Thunder Storm/ Wind"/>
    <x v="1"/>
    <n v="1"/>
    <x v="3"/>
    <s v="1990-1994"/>
    <n v="1"/>
    <n v="0"/>
    <n v="12"/>
    <n v="12"/>
    <x v="0"/>
    <n v="1"/>
    <n v="84641"/>
    <n v="1"/>
    <n v="0"/>
    <n v="0"/>
    <x v="2"/>
  </r>
  <r>
    <x v="0"/>
    <s v="Severe Storm/Thunder Storm/ Wind"/>
    <x v="1"/>
    <n v="3"/>
    <x v="41"/>
    <s v="1990-1994"/>
    <n v="1"/>
    <n v="0"/>
    <n v="0"/>
    <n v="0"/>
    <x v="0"/>
    <n v="1"/>
    <n v="8672"/>
    <n v="1"/>
    <n v="0"/>
    <n v="0"/>
    <x v="2"/>
  </r>
  <r>
    <x v="1"/>
    <s v="Severe Storm/Thunder Storm/ Wind"/>
    <x v="1"/>
    <n v="3"/>
    <x v="41"/>
    <s v="1990-1994"/>
    <n v="1"/>
    <n v="0"/>
    <n v="0"/>
    <n v="0"/>
    <x v="0"/>
    <n v="1"/>
    <n v="74773"/>
    <n v="1"/>
    <n v="0"/>
    <n v="0"/>
    <x v="2"/>
  </r>
  <r>
    <x v="1"/>
    <s v="Lightning"/>
    <x v="0"/>
    <n v="3"/>
    <x v="41"/>
    <s v="1990-1994"/>
    <n v="1"/>
    <n v="0"/>
    <n v="0"/>
    <n v="0"/>
    <x v="0"/>
    <n v="1"/>
    <n v="144300"/>
    <n v="1"/>
    <n v="0"/>
    <n v="0"/>
    <x v="2"/>
  </r>
  <r>
    <x v="4"/>
    <s v="Hail/ Lightning/ Severe Storm/Thunder Storm/ Wind"/>
    <x v="1"/>
    <n v="3"/>
    <x v="41"/>
    <s v="1990-1994"/>
    <n v="1"/>
    <n v="0"/>
    <n v="0"/>
    <n v="0"/>
    <x v="0"/>
    <n v="1"/>
    <n v="80100"/>
    <n v="1"/>
    <n v="0"/>
    <n v="0"/>
    <x v="2"/>
  </r>
  <r>
    <x v="0"/>
    <s v="Hail/ Severe Storm/Thunder Storm/ Wind"/>
    <x v="1"/>
    <n v="3"/>
    <x v="41"/>
    <s v="1990-1994"/>
    <n v="1"/>
    <n v="0"/>
    <n v="0"/>
    <n v="0"/>
    <x v="0"/>
    <n v="1"/>
    <n v="79172"/>
    <n v="1"/>
    <n v="0"/>
    <n v="0"/>
    <x v="2"/>
  </r>
  <r>
    <x v="5"/>
    <s v="Winter Weather"/>
    <x v="0"/>
    <n v="2"/>
    <x v="3"/>
    <s v="1990-1994"/>
    <n v="1"/>
    <n v="0"/>
    <n v="0"/>
    <n v="0"/>
    <x v="0"/>
    <n v="0"/>
    <n v="0"/>
    <n v="1"/>
    <n v="0"/>
    <n v="0"/>
    <x v="2"/>
  </r>
  <r>
    <x v="0"/>
    <s v="Winter Weather"/>
    <x v="0"/>
    <n v="4"/>
    <x v="41"/>
    <s v="1990-1994"/>
    <n v="2"/>
    <n v="0"/>
    <n v="0"/>
    <n v="0"/>
    <x v="0"/>
    <n v="1"/>
    <n v="944"/>
    <n v="1"/>
    <n v="0"/>
    <n v="0"/>
    <x v="2"/>
  </r>
  <r>
    <x v="3"/>
    <s v="Lightning"/>
    <x v="0"/>
    <n v="2"/>
    <x v="3"/>
    <s v="1990-1994"/>
    <n v="1"/>
    <n v="12"/>
    <n v="0"/>
    <n v="12"/>
    <x v="0"/>
    <n v="0"/>
    <n v="0"/>
    <n v="1"/>
    <n v="0"/>
    <n v="0"/>
    <x v="2"/>
  </r>
  <r>
    <x v="0"/>
    <s v="Severe Storm/Thunder Storm/ Wind"/>
    <x v="1"/>
    <n v="1"/>
    <x v="5"/>
    <s v="1990-1994"/>
    <n v="1"/>
    <n v="0"/>
    <n v="0"/>
    <n v="0"/>
    <x v="0"/>
    <n v="1"/>
    <n v="83722"/>
    <n v="1"/>
    <n v="0"/>
    <n v="0"/>
    <x v="2"/>
  </r>
  <r>
    <x v="2"/>
    <s v="Severe Storm/Thunder Storm/ Wind"/>
    <x v="1"/>
    <n v="1"/>
    <x v="38"/>
    <s v="1990-1994"/>
    <n v="1"/>
    <n v="0"/>
    <n v="0"/>
    <n v="0"/>
    <x v="0"/>
    <n v="1"/>
    <n v="74575"/>
    <n v="1"/>
    <n v="0"/>
    <n v="0"/>
    <x v="2"/>
  </r>
  <r>
    <x v="1"/>
    <s v="Wind"/>
    <x v="0"/>
    <n v="1"/>
    <x v="38"/>
    <s v="1990-1994"/>
    <n v="1"/>
    <n v="0"/>
    <n v="0"/>
    <n v="0"/>
    <x v="0"/>
    <n v="1"/>
    <n v="7513"/>
    <n v="1"/>
    <n v="0"/>
    <n v="0"/>
    <x v="2"/>
  </r>
  <r>
    <x v="0"/>
    <s v="Tornado"/>
    <x v="4"/>
    <n v="1"/>
    <x v="5"/>
    <s v="1990-1994"/>
    <n v="1"/>
    <n v="0"/>
    <n v="0"/>
    <n v="0"/>
    <x v="0"/>
    <n v="1"/>
    <n v="7904"/>
    <n v="1"/>
    <n v="0"/>
    <n v="0"/>
    <x v="2"/>
  </r>
  <r>
    <x v="1"/>
    <s v="Hail"/>
    <x v="0"/>
    <n v="1"/>
    <x v="5"/>
    <s v="1990-1994"/>
    <n v="1"/>
    <n v="0"/>
    <n v="0"/>
    <n v="0"/>
    <x v="0"/>
    <n v="1"/>
    <n v="7174"/>
    <n v="1"/>
    <n v="0"/>
    <n v="0"/>
    <x v="2"/>
  </r>
  <r>
    <x v="5"/>
    <s v="Winter Weather"/>
    <x v="0"/>
    <n v="2"/>
    <x v="3"/>
    <s v="1990-1994"/>
    <n v="1"/>
    <n v="0"/>
    <n v="0"/>
    <n v="0"/>
    <x v="0"/>
    <n v="0"/>
    <n v="0"/>
    <n v="1"/>
    <n v="0"/>
    <n v="0"/>
    <x v="2"/>
  </r>
  <r>
    <x v="1"/>
    <s v="Wind"/>
    <x v="0"/>
    <n v="1"/>
    <x v="4"/>
    <s v="1990-1994"/>
    <n v="1"/>
    <n v="0"/>
    <n v="0"/>
    <n v="0"/>
    <x v="0"/>
    <n v="1"/>
    <n v="74393"/>
    <n v="1"/>
    <n v="0"/>
    <n v="0"/>
    <x v="2"/>
  </r>
  <r>
    <x v="0"/>
    <s v="Wind"/>
    <x v="0"/>
    <n v="1"/>
    <x v="4"/>
    <s v="1990-1994"/>
    <n v="1"/>
    <n v="0"/>
    <n v="0"/>
    <n v="0"/>
    <x v="0"/>
    <n v="1"/>
    <n v="897812"/>
    <n v="0"/>
    <n v="1"/>
    <n v="0"/>
    <x v="1"/>
  </r>
  <r>
    <x v="5"/>
    <s v="Winter Weather"/>
    <x v="0"/>
    <n v="1"/>
    <x v="4"/>
    <s v="1990-1994"/>
    <n v="1"/>
    <n v="0"/>
    <n v="0"/>
    <n v="0"/>
    <x v="0"/>
    <n v="1"/>
    <n v="541395"/>
    <n v="0"/>
    <n v="1"/>
    <n v="0"/>
    <x v="1"/>
  </r>
  <r>
    <x v="0"/>
    <s v="Winter Weather"/>
    <x v="0"/>
    <n v="1"/>
    <x v="4"/>
    <s v="1990-1994"/>
    <n v="1"/>
    <n v="0"/>
    <n v="0"/>
    <n v="0"/>
    <x v="0"/>
    <n v="1"/>
    <n v="587592"/>
    <n v="0"/>
    <n v="1"/>
    <n v="0"/>
    <x v="1"/>
  </r>
  <r>
    <x v="4"/>
    <s v="Wind/ Winter Weather"/>
    <x v="0"/>
    <n v="1"/>
    <x v="4"/>
    <s v="1990-1994"/>
    <n v="1"/>
    <n v="0"/>
    <n v="0"/>
    <n v="0"/>
    <x v="0"/>
    <n v="1"/>
    <n v="742983"/>
    <n v="0"/>
    <n v="1"/>
    <n v="0"/>
    <x v="1"/>
  </r>
  <r>
    <x v="3"/>
    <s v="Wind/ Winter Weather"/>
    <x v="0"/>
    <n v="1"/>
    <x v="4"/>
    <s v="1990-1994"/>
    <n v="1"/>
    <n v="0"/>
    <n v="0"/>
    <n v="0"/>
    <x v="0"/>
    <n v="1"/>
    <n v="1070201"/>
    <n v="0"/>
    <n v="1"/>
    <n v="0"/>
    <x v="1"/>
  </r>
  <r>
    <x v="2"/>
    <s v="Wind/ Winter Weather"/>
    <x v="0"/>
    <n v="1"/>
    <x v="4"/>
    <s v="1990-1994"/>
    <n v="1"/>
    <n v="0"/>
    <n v="0"/>
    <n v="0"/>
    <x v="0"/>
    <n v="1"/>
    <n v="1019574"/>
    <n v="0"/>
    <n v="1"/>
    <n v="0"/>
    <x v="1"/>
  </r>
  <r>
    <x v="1"/>
    <s v="Wind/ Winter Weather"/>
    <x v="0"/>
    <n v="1"/>
    <x v="4"/>
    <s v="1990-1994"/>
    <n v="1"/>
    <n v="0"/>
    <n v="3"/>
    <n v="3"/>
    <x v="0"/>
    <n v="1"/>
    <n v="130098949"/>
    <n v="0"/>
    <n v="0"/>
    <n v="1"/>
    <x v="0"/>
  </r>
  <r>
    <x v="0"/>
    <s v="Lightning"/>
    <x v="0"/>
    <n v="1"/>
    <x v="4"/>
    <s v="1990-1994"/>
    <n v="1"/>
    <n v="0"/>
    <n v="0"/>
    <n v="0"/>
    <x v="0"/>
    <n v="1"/>
    <n v="8688"/>
    <n v="1"/>
    <n v="0"/>
    <n v="0"/>
    <x v="2"/>
  </r>
  <r>
    <x v="5"/>
    <s v="Wind"/>
    <x v="0"/>
    <n v="1"/>
    <x v="4"/>
    <s v="1990-1994"/>
    <n v="1"/>
    <n v="0"/>
    <n v="0"/>
    <n v="0"/>
    <x v="0"/>
    <n v="1"/>
    <n v="5640"/>
    <n v="1"/>
    <n v="0"/>
    <n v="0"/>
    <x v="2"/>
  </r>
  <r>
    <x v="3"/>
    <s v="Wind"/>
    <x v="0"/>
    <n v="1"/>
    <x v="4"/>
    <s v="1990-1994"/>
    <n v="1"/>
    <n v="0"/>
    <n v="0"/>
    <n v="0"/>
    <x v="0"/>
    <n v="1"/>
    <n v="5433"/>
    <n v="1"/>
    <n v="0"/>
    <n v="0"/>
    <x v="2"/>
  </r>
  <r>
    <x v="2"/>
    <s v="Wind"/>
    <x v="0"/>
    <n v="1"/>
    <x v="4"/>
    <s v="1990-1994"/>
    <n v="1"/>
    <n v="0"/>
    <n v="0"/>
    <n v="0"/>
    <x v="0"/>
    <n v="1"/>
    <n v="4976"/>
    <n v="1"/>
    <n v="0"/>
    <n v="0"/>
    <x v="2"/>
  </r>
  <r>
    <x v="0"/>
    <s v="Severe Storm/Thunder Storm"/>
    <x v="1"/>
    <n v="1"/>
    <x v="4"/>
    <s v="1990-1994"/>
    <n v="1"/>
    <n v="0"/>
    <n v="0"/>
    <n v="0"/>
    <x v="0"/>
    <n v="1"/>
    <n v="75582"/>
    <n v="1"/>
    <n v="0"/>
    <n v="0"/>
    <x v="2"/>
  </r>
  <r>
    <x v="0"/>
    <s v="Severe Storm/Thunder Storm/ Wind"/>
    <x v="1"/>
    <n v="2"/>
    <x v="38"/>
    <s v="1990-1994"/>
    <n v="1"/>
    <n v="0"/>
    <n v="0"/>
    <n v="0"/>
    <x v="0"/>
    <n v="1"/>
    <n v="722"/>
    <n v="1"/>
    <n v="0"/>
    <n v="0"/>
    <x v="2"/>
  </r>
  <r>
    <x v="5"/>
    <s v="Lightning"/>
    <x v="0"/>
    <n v="2"/>
    <x v="38"/>
    <s v="1990-1994"/>
    <n v="1"/>
    <n v="0"/>
    <n v="0"/>
    <n v="0"/>
    <x v="0"/>
    <n v="1"/>
    <n v="444482"/>
    <n v="0"/>
    <n v="1"/>
    <n v="0"/>
    <x v="1"/>
  </r>
  <r>
    <x v="0"/>
    <s v="Tornado"/>
    <x v="4"/>
    <n v="1"/>
    <x v="5"/>
    <s v="1990-1994"/>
    <n v="1"/>
    <n v="0"/>
    <n v="0"/>
    <n v="0"/>
    <x v="0"/>
    <n v="1"/>
    <n v="4041"/>
    <n v="1"/>
    <n v="0"/>
    <n v="0"/>
    <x v="2"/>
  </r>
  <r>
    <x v="2"/>
    <s v="Flooding"/>
    <x v="1"/>
    <n v="2"/>
    <x v="38"/>
    <s v="1990-1994"/>
    <n v="1"/>
    <n v="0"/>
    <n v="0"/>
    <n v="0"/>
    <x v="0"/>
    <n v="1"/>
    <n v="5905504"/>
    <n v="0"/>
    <n v="0"/>
    <n v="1"/>
    <x v="0"/>
  </r>
  <r>
    <x v="0"/>
    <s v="Lightning/ Severe Storm/Thunder Storm/ Wind"/>
    <x v="1"/>
    <n v="2"/>
    <x v="38"/>
    <s v="1990-1994"/>
    <n v="1"/>
    <n v="0"/>
    <n v="0"/>
    <n v="0"/>
    <x v="0"/>
    <n v="1"/>
    <n v="75732"/>
    <n v="1"/>
    <n v="0"/>
    <n v="0"/>
    <x v="2"/>
  </r>
  <r>
    <x v="2"/>
    <s v="Lightning"/>
    <x v="0"/>
    <n v="2"/>
    <x v="38"/>
    <s v="1990-1994"/>
    <n v="1"/>
    <n v="0"/>
    <n v="0"/>
    <n v="0"/>
    <x v="0"/>
    <n v="1"/>
    <n v="70707"/>
    <n v="1"/>
    <n v="0"/>
    <n v="0"/>
    <x v="2"/>
  </r>
  <r>
    <x v="0"/>
    <s v="Flooding"/>
    <x v="1"/>
    <n v="2"/>
    <x v="38"/>
    <s v="1990-1994"/>
    <n v="1"/>
    <n v="0"/>
    <n v="0"/>
    <n v="0"/>
    <x v="0"/>
    <n v="1"/>
    <n v="86147"/>
    <n v="1"/>
    <n v="0"/>
    <n v="0"/>
    <x v="2"/>
  </r>
  <r>
    <x v="0"/>
    <s v="Flooding/ Lightning"/>
    <x v="0"/>
    <n v="2"/>
    <x v="38"/>
    <s v="1990-1994"/>
    <n v="1"/>
    <n v="0"/>
    <n v="0"/>
    <n v="0"/>
    <x v="0"/>
    <n v="1"/>
    <n v="79981"/>
    <n v="1"/>
    <n v="0"/>
    <n v="0"/>
    <x v="2"/>
  </r>
  <r>
    <x v="2"/>
    <s v="Flooding"/>
    <x v="1"/>
    <n v="4"/>
    <x v="5"/>
    <s v="1990-1994"/>
    <n v="1"/>
    <n v="0"/>
    <n v="0"/>
    <n v="0"/>
    <x v="0"/>
    <n v="1"/>
    <n v="16630"/>
    <n v="1"/>
    <n v="0"/>
    <n v="0"/>
    <x v="2"/>
  </r>
  <r>
    <x v="3"/>
    <s v="Lightning"/>
    <x v="0"/>
    <n v="3"/>
    <x v="38"/>
    <s v="1990-1994"/>
    <n v="1"/>
    <n v="0"/>
    <n v="0"/>
    <n v="0"/>
    <x v="0"/>
    <n v="1"/>
    <n v="31228"/>
    <n v="1"/>
    <n v="0"/>
    <n v="0"/>
    <x v="2"/>
  </r>
  <r>
    <x v="4"/>
    <s v="Lightning"/>
    <x v="0"/>
    <n v="3"/>
    <x v="38"/>
    <s v="1990-1994"/>
    <n v="1"/>
    <n v="0"/>
    <n v="0"/>
    <n v="0"/>
    <x v="0"/>
    <n v="1"/>
    <n v="293553"/>
    <n v="0"/>
    <n v="1"/>
    <n v="0"/>
    <x v="1"/>
  </r>
  <r>
    <x v="4"/>
    <s v="Tornado"/>
    <x v="4"/>
    <n v="2"/>
    <x v="4"/>
    <s v="1990-1994"/>
    <n v="1"/>
    <n v="0"/>
    <n v="0"/>
    <n v="0"/>
    <x v="0"/>
    <n v="1"/>
    <n v="8007"/>
    <n v="1"/>
    <n v="0"/>
    <n v="0"/>
    <x v="2"/>
  </r>
  <r>
    <x v="0"/>
    <s v="Severe Storm/Thunder Storm"/>
    <x v="1"/>
    <n v="2"/>
    <x v="4"/>
    <s v="1990-1994"/>
    <n v="1"/>
    <n v="0"/>
    <n v="0"/>
    <n v="0"/>
    <x v="0"/>
    <n v="1"/>
    <n v="76359"/>
    <n v="1"/>
    <n v="0"/>
    <n v="0"/>
    <x v="2"/>
  </r>
  <r>
    <x v="3"/>
    <s v="Severe Storm/Thunder Storm"/>
    <x v="1"/>
    <n v="2"/>
    <x v="38"/>
    <s v="1990-1994"/>
    <n v="1"/>
    <n v="0"/>
    <n v="0"/>
    <n v="0"/>
    <x v="0"/>
    <n v="1"/>
    <n v="77064"/>
    <n v="1"/>
    <n v="0"/>
    <n v="0"/>
    <x v="2"/>
  </r>
  <r>
    <x v="0"/>
    <s v="Lightning/ Severe Storm/Thunder Storm/ Wind"/>
    <x v="1"/>
    <n v="2"/>
    <x v="38"/>
    <s v="1990-1994"/>
    <n v="1"/>
    <n v="0"/>
    <n v="0"/>
    <n v="0"/>
    <x v="0"/>
    <n v="1"/>
    <n v="79347"/>
    <n v="1"/>
    <n v="0"/>
    <n v="0"/>
    <x v="2"/>
  </r>
  <r>
    <x v="0"/>
    <s v="Flooding"/>
    <x v="1"/>
    <n v="2"/>
    <x v="38"/>
    <s v="1990-1994"/>
    <n v="1"/>
    <n v="0"/>
    <n v="0"/>
    <n v="0"/>
    <x v="0"/>
    <n v="1"/>
    <n v="7277"/>
    <n v="1"/>
    <n v="0"/>
    <n v="0"/>
    <x v="2"/>
  </r>
  <r>
    <x v="0"/>
    <s v="Hail/ Severe Storm/Thunder Storm/ Wind"/>
    <x v="1"/>
    <n v="3"/>
    <x v="4"/>
    <s v="1990-1994"/>
    <n v="1"/>
    <n v="0"/>
    <n v="0"/>
    <n v="0"/>
    <x v="0"/>
    <n v="1"/>
    <n v="802"/>
    <n v="1"/>
    <n v="0"/>
    <n v="0"/>
    <x v="2"/>
  </r>
  <r>
    <x v="0"/>
    <s v="Lightning/ Severe Storm/Thunder Storm/ Wind"/>
    <x v="1"/>
    <n v="3"/>
    <x v="4"/>
    <s v="1990-1994"/>
    <n v="1"/>
    <n v="0"/>
    <n v="0"/>
    <n v="0"/>
    <x v="0"/>
    <n v="1"/>
    <n v="79862"/>
    <n v="1"/>
    <n v="0"/>
    <n v="0"/>
    <x v="2"/>
  </r>
  <r>
    <x v="0"/>
    <s v="Lightning/ Severe Storm/Thunder Storm/ Wind"/>
    <x v="1"/>
    <n v="3"/>
    <x v="4"/>
    <s v="1990-1994"/>
    <n v="1"/>
    <n v="0"/>
    <n v="0"/>
    <n v="0"/>
    <x v="0"/>
    <n v="1"/>
    <n v="742"/>
    <n v="1"/>
    <n v="0"/>
    <n v="0"/>
    <x v="2"/>
  </r>
  <r>
    <x v="0"/>
    <s v="Lightning/ Severe Storm/Thunder Storm/ Wind"/>
    <x v="1"/>
    <n v="3"/>
    <x v="4"/>
    <s v="1990-1994"/>
    <n v="1"/>
    <n v="0"/>
    <n v="11"/>
    <n v="11"/>
    <x v="0"/>
    <n v="1"/>
    <n v="7786"/>
    <n v="1"/>
    <n v="0"/>
    <n v="0"/>
    <x v="2"/>
  </r>
  <r>
    <x v="1"/>
    <s v="Lightning"/>
    <x v="0"/>
    <n v="3"/>
    <x v="38"/>
    <s v="1990-1994"/>
    <n v="1"/>
    <n v="0"/>
    <n v="0"/>
    <n v="0"/>
    <x v="0"/>
    <n v="1"/>
    <n v="324997"/>
    <n v="1"/>
    <n v="0"/>
    <n v="0"/>
    <x v="2"/>
  </r>
  <r>
    <x v="1"/>
    <s v="Flooding"/>
    <x v="1"/>
    <n v="3"/>
    <x v="38"/>
    <s v="1990-1994"/>
    <n v="1"/>
    <n v="0"/>
    <n v="0"/>
    <n v="0"/>
    <x v="0"/>
    <n v="1"/>
    <n v="75725"/>
    <n v="1"/>
    <n v="0"/>
    <n v="0"/>
    <x v="2"/>
  </r>
  <r>
    <x v="0"/>
    <s v="Lightning"/>
    <x v="0"/>
    <n v="2"/>
    <x v="5"/>
    <s v="1990-1994"/>
    <n v="1"/>
    <n v="10"/>
    <n v="0"/>
    <n v="10"/>
    <x v="0"/>
    <n v="0"/>
    <n v="0"/>
    <n v="1"/>
    <n v="0"/>
    <n v="0"/>
    <x v="2"/>
  </r>
  <r>
    <x v="4"/>
    <s v="Lightning"/>
    <x v="0"/>
    <n v="3"/>
    <x v="38"/>
    <s v="1990-1994"/>
    <n v="1"/>
    <n v="0"/>
    <n v="0"/>
    <n v="0"/>
    <x v="0"/>
    <n v="1"/>
    <n v="17326"/>
    <n v="1"/>
    <n v="0"/>
    <n v="0"/>
    <x v="2"/>
  </r>
  <r>
    <x v="0"/>
    <s v="Severe Storm/Thunder Storm"/>
    <x v="1"/>
    <n v="3"/>
    <x v="3"/>
    <s v="1990-1994"/>
    <n v="1"/>
    <n v="0"/>
    <n v="0"/>
    <n v="0"/>
    <x v="0"/>
    <n v="1"/>
    <n v="766"/>
    <n v="1"/>
    <n v="0"/>
    <n v="0"/>
    <x v="2"/>
  </r>
  <r>
    <x v="1"/>
    <s v="Hail/ Lightning/ Severe Storm/Thunder Storm/ Wind"/>
    <x v="1"/>
    <n v="3"/>
    <x v="3"/>
    <s v="1990-1994"/>
    <n v="1"/>
    <n v="0"/>
    <n v="0"/>
    <n v="0"/>
    <x v="0"/>
    <n v="1"/>
    <n v="75415"/>
    <n v="1"/>
    <n v="0"/>
    <n v="0"/>
    <x v="2"/>
  </r>
  <r>
    <x v="1"/>
    <s v="Flooding"/>
    <x v="1"/>
    <n v="2"/>
    <x v="4"/>
    <s v="1990-1994"/>
    <n v="1"/>
    <n v="0"/>
    <n v="0"/>
    <n v="0"/>
    <x v="0"/>
    <n v="1"/>
    <n v="2831951"/>
    <n v="0"/>
    <n v="1"/>
    <n v="0"/>
    <x v="1"/>
  </r>
  <r>
    <x v="5"/>
    <s v="Flooding"/>
    <x v="1"/>
    <n v="4"/>
    <x v="41"/>
    <s v="1990-1994"/>
    <n v="1"/>
    <n v="0"/>
    <n v="0"/>
    <n v="0"/>
    <x v="0"/>
    <n v="1"/>
    <n v="841582"/>
    <n v="0"/>
    <n v="1"/>
    <n v="0"/>
    <x v="1"/>
  </r>
  <r>
    <x v="3"/>
    <s v="Severe Storm/Thunder Storm"/>
    <x v="1"/>
    <n v="4"/>
    <x v="41"/>
    <s v="1990-1994"/>
    <n v="1"/>
    <n v="0"/>
    <n v="0"/>
    <n v="0"/>
    <x v="0"/>
    <n v="1"/>
    <n v="739495"/>
    <n v="0"/>
    <n v="1"/>
    <n v="0"/>
    <x v="1"/>
  </r>
  <r>
    <x v="5"/>
    <s v="Flooding"/>
    <x v="1"/>
    <n v="4"/>
    <x v="41"/>
    <s v="1990-1994"/>
    <n v="21"/>
    <n v="0"/>
    <n v="0"/>
    <n v="0"/>
    <x v="0"/>
    <n v="1"/>
    <n v="4339585"/>
    <n v="0"/>
    <n v="0"/>
    <n v="1"/>
    <x v="0"/>
  </r>
  <r>
    <x v="3"/>
    <s v="Flooding"/>
    <x v="1"/>
    <n v="4"/>
    <x v="41"/>
    <s v="1990-1994"/>
    <n v="21"/>
    <n v="0"/>
    <n v="0"/>
    <n v="0"/>
    <x v="0"/>
    <n v="1"/>
    <n v="4679357"/>
    <n v="0"/>
    <n v="0"/>
    <n v="1"/>
    <x v="0"/>
  </r>
  <r>
    <x v="4"/>
    <s v="Flooding"/>
    <x v="1"/>
    <n v="4"/>
    <x v="41"/>
    <s v="1990-1994"/>
    <n v="21"/>
    <n v="0"/>
    <n v="0"/>
    <n v="0"/>
    <x v="0"/>
    <n v="1"/>
    <n v="4305779"/>
    <n v="0"/>
    <n v="0"/>
    <n v="1"/>
    <x v="0"/>
  </r>
  <r>
    <x v="0"/>
    <s v="Severe Storm/Thunder Storm"/>
    <x v="1"/>
    <n v="3"/>
    <x v="3"/>
    <s v="1990-1994"/>
    <n v="1"/>
    <n v="0"/>
    <n v="0"/>
    <n v="0"/>
    <x v="0"/>
    <n v="1"/>
    <n v="8363"/>
    <n v="1"/>
    <n v="0"/>
    <n v="0"/>
    <x v="2"/>
  </r>
  <r>
    <x v="0"/>
    <s v="Severe Storm/Thunder Storm"/>
    <x v="1"/>
    <n v="3"/>
    <x v="3"/>
    <s v="1990-1994"/>
    <n v="1"/>
    <n v="0"/>
    <n v="0"/>
    <n v="0"/>
    <x v="0"/>
    <n v="1"/>
    <n v="73236"/>
    <n v="1"/>
    <n v="0"/>
    <n v="0"/>
    <x v="2"/>
  </r>
  <r>
    <x v="0"/>
    <s v="Severe Storm/Thunder Storm"/>
    <x v="1"/>
    <n v="3"/>
    <x v="3"/>
    <s v="1990-1994"/>
    <n v="1"/>
    <n v="0"/>
    <n v="0"/>
    <n v="0"/>
    <x v="0"/>
    <n v="1"/>
    <n v="84277"/>
    <n v="1"/>
    <n v="0"/>
    <n v="0"/>
    <x v="2"/>
  </r>
  <r>
    <x v="1"/>
    <s v="Lightning"/>
    <x v="0"/>
    <n v="3"/>
    <x v="4"/>
    <s v="1990-1994"/>
    <n v="1"/>
    <n v="0"/>
    <n v="0"/>
    <n v="0"/>
    <x v="0"/>
    <n v="1"/>
    <n v="7523"/>
    <n v="1"/>
    <n v="0"/>
    <n v="0"/>
    <x v="2"/>
  </r>
  <r>
    <x v="2"/>
    <s v="Severe Storm/Thunder Storm/ Wind"/>
    <x v="1"/>
    <n v="2"/>
    <x v="5"/>
    <s v="1990-1994"/>
    <n v="1"/>
    <n v="0"/>
    <n v="0"/>
    <n v="0"/>
    <x v="0"/>
    <n v="1"/>
    <n v="3952"/>
    <n v="1"/>
    <n v="0"/>
    <n v="0"/>
    <x v="2"/>
  </r>
  <r>
    <x v="5"/>
    <s v="Drought/ Heat"/>
    <x v="2"/>
    <n v="3"/>
    <x v="4"/>
    <s v="1990-1994"/>
    <n v="31"/>
    <n v="0"/>
    <n v="0"/>
    <n v="0"/>
    <x v="0"/>
    <n v="0"/>
    <n v="0"/>
    <n v="1"/>
    <n v="0"/>
    <n v="0"/>
    <x v="2"/>
  </r>
  <r>
    <x v="0"/>
    <s v="Drought/ Heat"/>
    <x v="2"/>
    <n v="3"/>
    <x v="4"/>
    <s v="1990-1994"/>
    <n v="31"/>
    <n v="0"/>
    <n v="0"/>
    <n v="0"/>
    <x v="0"/>
    <n v="0"/>
    <n v="0"/>
    <n v="1"/>
    <n v="0"/>
    <n v="0"/>
    <x v="2"/>
  </r>
  <r>
    <x v="1"/>
    <s v="Drought/ Heat"/>
    <x v="2"/>
    <n v="3"/>
    <x v="4"/>
    <s v="1990-1994"/>
    <n v="31"/>
    <n v="0"/>
    <n v="0"/>
    <n v="0"/>
    <x v="0"/>
    <n v="0"/>
    <n v="0"/>
    <n v="1"/>
    <n v="0"/>
    <n v="0"/>
    <x v="2"/>
  </r>
  <r>
    <x v="3"/>
    <s v="Drought/ Heat"/>
    <x v="2"/>
    <n v="3"/>
    <x v="4"/>
    <s v="1990-1994"/>
    <n v="31"/>
    <n v="0"/>
    <n v="0"/>
    <n v="0"/>
    <x v="0"/>
    <n v="0"/>
    <n v="0"/>
    <n v="1"/>
    <n v="0"/>
    <n v="0"/>
    <x v="2"/>
  </r>
  <r>
    <x v="2"/>
    <s v="Drought/ Heat"/>
    <x v="2"/>
    <n v="3"/>
    <x v="4"/>
    <s v="1990-1994"/>
    <n v="31"/>
    <n v="0"/>
    <n v="0"/>
    <n v="0"/>
    <x v="0"/>
    <n v="0"/>
    <n v="0"/>
    <n v="1"/>
    <n v="0"/>
    <n v="0"/>
    <x v="2"/>
  </r>
  <r>
    <x v="4"/>
    <s v="Drought/ Heat"/>
    <x v="2"/>
    <n v="3"/>
    <x v="4"/>
    <s v="1990-1994"/>
    <n v="31"/>
    <n v="0"/>
    <n v="0"/>
    <n v="0"/>
    <x v="0"/>
    <n v="0"/>
    <n v="0"/>
    <n v="1"/>
    <n v="0"/>
    <n v="0"/>
    <x v="2"/>
  </r>
  <r>
    <x v="0"/>
    <s v="Severe Storm/Thunder Storm"/>
    <x v="1"/>
    <n v="2"/>
    <x v="5"/>
    <s v="1990-1994"/>
    <n v="1"/>
    <n v="0"/>
    <n v="0"/>
    <n v="0"/>
    <x v="0"/>
    <n v="1"/>
    <n v="76097"/>
    <n v="1"/>
    <n v="0"/>
    <n v="0"/>
    <x v="2"/>
  </r>
  <r>
    <x v="1"/>
    <s v="Severe Storm/Thunder Storm"/>
    <x v="1"/>
    <n v="2"/>
    <x v="5"/>
    <s v="1990-1994"/>
    <n v="1"/>
    <n v="0"/>
    <n v="0"/>
    <n v="0"/>
    <x v="0"/>
    <n v="1"/>
    <n v="78839"/>
    <n v="1"/>
    <n v="0"/>
    <n v="0"/>
    <x v="2"/>
  </r>
  <r>
    <x v="0"/>
    <s v="Severe Storm/Thunder Storm"/>
    <x v="1"/>
    <n v="2"/>
    <x v="5"/>
    <s v="1990-1994"/>
    <n v="1"/>
    <n v="0"/>
    <n v="0"/>
    <n v="0"/>
    <x v="0"/>
    <n v="1"/>
    <n v="72855"/>
    <n v="1"/>
    <n v="0"/>
    <n v="0"/>
    <x v="2"/>
  </r>
  <r>
    <x v="0"/>
    <s v="Severe Storm/Thunder Storm"/>
    <x v="1"/>
    <n v="2"/>
    <x v="5"/>
    <s v="1990-1994"/>
    <n v="1"/>
    <n v="0"/>
    <n v="0"/>
    <n v="0"/>
    <x v="0"/>
    <n v="1"/>
    <n v="7253"/>
    <n v="1"/>
    <n v="0"/>
    <n v="0"/>
    <x v="2"/>
  </r>
  <r>
    <x v="0"/>
    <s v="Lightning"/>
    <x v="0"/>
    <n v="3"/>
    <x v="5"/>
    <s v="1990-1994"/>
    <n v="1"/>
    <n v="0"/>
    <n v="11"/>
    <n v="11"/>
    <x v="0"/>
    <n v="0"/>
    <n v="0"/>
    <n v="1"/>
    <n v="0"/>
    <n v="0"/>
    <x v="2"/>
  </r>
  <r>
    <x v="3"/>
    <s v="Lightning"/>
    <x v="0"/>
    <n v="3"/>
    <x v="5"/>
    <s v="1990-1994"/>
    <n v="1"/>
    <n v="0"/>
    <n v="0"/>
    <n v="0"/>
    <x v="0"/>
    <n v="1"/>
    <n v="74987"/>
    <n v="1"/>
    <n v="0"/>
    <n v="0"/>
    <x v="2"/>
  </r>
  <r>
    <x v="3"/>
    <s v="Tornado"/>
    <x v="4"/>
    <n v="3"/>
    <x v="5"/>
    <s v="1990-1994"/>
    <n v="1"/>
    <n v="0"/>
    <n v="0"/>
    <n v="0"/>
    <x v="0"/>
    <n v="1"/>
    <n v="835875"/>
    <n v="0"/>
    <n v="1"/>
    <n v="0"/>
    <x v="1"/>
  </r>
  <r>
    <x v="4"/>
    <s v="Severe Storm/Thunder Storm"/>
    <x v="1"/>
    <n v="3"/>
    <x v="5"/>
    <s v="1990-1994"/>
    <n v="1"/>
    <n v="0"/>
    <n v="0"/>
    <n v="0"/>
    <x v="0"/>
    <n v="1"/>
    <n v="810592"/>
    <n v="0"/>
    <n v="1"/>
    <n v="0"/>
    <x v="1"/>
  </r>
  <r>
    <x v="1"/>
    <s v="Severe Storm/Thunder Storm"/>
    <x v="1"/>
    <n v="3"/>
    <x v="5"/>
    <s v="1990-1994"/>
    <n v="1"/>
    <n v="0"/>
    <n v="0"/>
    <n v="0"/>
    <x v="0"/>
    <n v="1"/>
    <n v="1192347"/>
    <n v="0"/>
    <n v="1"/>
    <n v="0"/>
    <x v="1"/>
  </r>
  <r>
    <x v="3"/>
    <s v="Severe Storm/Thunder Storm"/>
    <x v="1"/>
    <n v="3"/>
    <x v="5"/>
    <s v="1990-1994"/>
    <n v="1"/>
    <n v="0"/>
    <n v="0"/>
    <n v="0"/>
    <x v="0"/>
    <n v="1"/>
    <n v="83809"/>
    <n v="1"/>
    <n v="0"/>
    <n v="0"/>
    <x v="2"/>
  </r>
  <r>
    <x v="0"/>
    <s v="Hail/ Severe Storm/Thunder Storm/ Wind"/>
    <x v="1"/>
    <n v="3"/>
    <x v="5"/>
    <s v="1990-1994"/>
    <n v="1"/>
    <n v="0"/>
    <n v="0"/>
    <n v="0"/>
    <x v="0"/>
    <n v="1"/>
    <n v="85458"/>
    <n v="1"/>
    <n v="0"/>
    <n v="0"/>
    <x v="2"/>
  </r>
  <r>
    <x v="0"/>
    <s v="Hail/ Wind"/>
    <x v="0"/>
    <n v="3"/>
    <x v="5"/>
    <s v="1990-1994"/>
    <n v="1"/>
    <n v="0"/>
    <n v="0"/>
    <n v="0"/>
    <x v="0"/>
    <n v="1"/>
    <n v="8014"/>
    <n v="1"/>
    <n v="0"/>
    <n v="0"/>
    <x v="2"/>
  </r>
  <r>
    <x v="4"/>
    <s v="Severe Storm/Thunder Storm"/>
    <x v="1"/>
    <n v="1"/>
    <x v="6"/>
    <s v="1995-1999"/>
    <n v="1"/>
    <n v="0"/>
    <n v="0"/>
    <n v="0"/>
    <x v="0"/>
    <n v="1"/>
    <n v="1589638"/>
    <n v="0"/>
    <n v="0"/>
    <n v="1"/>
    <x v="0"/>
  </r>
  <r>
    <x v="1"/>
    <s v="Severe Storm/Thunder Storm"/>
    <x v="1"/>
    <n v="1"/>
    <x v="6"/>
    <s v="1995-1999"/>
    <n v="1"/>
    <n v="0"/>
    <n v="0"/>
    <n v="0"/>
    <x v="0"/>
    <n v="1"/>
    <n v="83785"/>
    <n v="1"/>
    <n v="0"/>
    <n v="0"/>
    <x v="2"/>
  </r>
  <r>
    <x v="0"/>
    <s v="Severe Storm/Thunder Storm"/>
    <x v="1"/>
    <n v="1"/>
    <x v="6"/>
    <s v="1995-1999"/>
    <n v="1"/>
    <n v="0"/>
    <n v="0"/>
    <n v="0"/>
    <x v="0"/>
    <n v="1"/>
    <n v="33891"/>
    <n v="1"/>
    <n v="0"/>
    <n v="0"/>
    <x v="2"/>
  </r>
  <r>
    <x v="0"/>
    <s v="Severe Storm/Thunder Storm"/>
    <x v="1"/>
    <n v="1"/>
    <x v="6"/>
    <s v="1995-1999"/>
    <n v="1"/>
    <n v="0"/>
    <n v="0"/>
    <n v="0"/>
    <x v="0"/>
    <n v="1"/>
    <n v="16015"/>
    <n v="1"/>
    <n v="0"/>
    <n v="0"/>
    <x v="2"/>
  </r>
  <r>
    <x v="0"/>
    <s v="Heat"/>
    <x v="2"/>
    <n v="3"/>
    <x v="6"/>
    <s v="1995-1999"/>
    <n v="1"/>
    <n v="12"/>
    <n v="0"/>
    <n v="12"/>
    <x v="0"/>
    <n v="0"/>
    <n v="0"/>
    <n v="1"/>
    <n v="0"/>
    <n v="0"/>
    <x v="2"/>
  </r>
  <r>
    <x v="0"/>
    <s v="Flooding"/>
    <x v="1"/>
    <n v="3"/>
    <x v="6"/>
    <s v="1995-1999"/>
    <n v="1"/>
    <n v="0"/>
    <n v="0"/>
    <n v="0"/>
    <x v="0"/>
    <n v="1"/>
    <n v="33346267"/>
    <n v="0"/>
    <n v="0"/>
    <n v="1"/>
    <x v="0"/>
  </r>
  <r>
    <x v="0"/>
    <s v="Severe Storm/Thunder Storm"/>
    <x v="1"/>
    <n v="2"/>
    <x v="6"/>
    <s v="1995-1999"/>
    <n v="1"/>
    <n v="0"/>
    <n v="0"/>
    <n v="0"/>
    <x v="0"/>
    <n v="1"/>
    <n v="758280"/>
    <n v="0"/>
    <n v="1"/>
    <n v="0"/>
    <x v="1"/>
  </r>
  <r>
    <x v="1"/>
    <s v="Severe Storm/Thunder Storm"/>
    <x v="1"/>
    <n v="2"/>
    <x v="6"/>
    <s v="1995-1999"/>
    <n v="1"/>
    <n v="0"/>
    <n v="0"/>
    <n v="0"/>
    <x v="0"/>
    <n v="1"/>
    <n v="76890"/>
    <n v="1"/>
    <n v="0"/>
    <n v="0"/>
    <x v="2"/>
  </r>
  <r>
    <x v="1"/>
    <s v="Lightning"/>
    <x v="0"/>
    <n v="2"/>
    <x v="6"/>
    <s v="1995-1999"/>
    <n v="1"/>
    <n v="0"/>
    <n v="10"/>
    <n v="10"/>
    <x v="0"/>
    <n v="0"/>
    <n v="0"/>
    <n v="1"/>
    <n v="0"/>
    <n v="0"/>
    <x v="2"/>
  </r>
  <r>
    <x v="0"/>
    <s v="Severe Storm/Thunder Storm/ Wind"/>
    <x v="1"/>
    <n v="1"/>
    <x v="2"/>
    <s v="1995-1999"/>
    <n v="1"/>
    <n v="12"/>
    <n v="36"/>
    <n v="48"/>
    <x v="0"/>
    <n v="1"/>
    <n v="1618489"/>
    <n v="0"/>
    <n v="1"/>
    <n v="0"/>
    <x v="1"/>
  </r>
  <r>
    <x v="0"/>
    <s v="Severe Storm/Thunder Storm/ Wind"/>
    <x v="1"/>
    <n v="1"/>
    <x v="2"/>
    <s v="1995-1999"/>
    <n v="1"/>
    <n v="0"/>
    <n v="0"/>
    <n v="0"/>
    <x v="0"/>
    <n v="1"/>
    <n v="851886"/>
    <n v="0"/>
    <n v="1"/>
    <n v="0"/>
    <x v="1"/>
  </r>
  <r>
    <x v="1"/>
    <s v="Hurricane/Tropical Storm"/>
    <x v="3"/>
    <n v="3"/>
    <x v="2"/>
    <s v="1995-1999"/>
    <n v="1"/>
    <n v="0"/>
    <n v="0"/>
    <n v="0"/>
    <x v="0"/>
    <n v="1"/>
    <n v="12367096"/>
    <n v="0"/>
    <n v="0"/>
    <n v="1"/>
    <x v="0"/>
  </r>
  <r>
    <x v="3"/>
    <s v="Tornado"/>
    <x v="4"/>
    <n v="3"/>
    <x v="5"/>
    <s v="1990-1994"/>
    <n v="1"/>
    <n v="0"/>
    <n v="0"/>
    <n v="0"/>
    <x v="0"/>
    <n v="1"/>
    <n v="82398"/>
    <n v="1"/>
    <n v="0"/>
    <n v="0"/>
    <x v="2"/>
  </r>
  <r>
    <x v="0"/>
    <s v="Hail/ Severe Storm/Thunder Storm/ Wind"/>
    <x v="1"/>
    <n v="3"/>
    <x v="5"/>
    <s v="1990-1994"/>
    <n v="1"/>
    <n v="0"/>
    <n v="0"/>
    <n v="0"/>
    <x v="0"/>
    <n v="1"/>
    <n v="86607"/>
    <n v="1"/>
    <n v="0"/>
    <n v="0"/>
    <x v="2"/>
  </r>
  <r>
    <x v="2"/>
    <s v="Severe Storm/Thunder Storm"/>
    <x v="1"/>
    <n v="3"/>
    <x v="5"/>
    <s v="1990-1994"/>
    <n v="1"/>
    <n v="0"/>
    <n v="0"/>
    <n v="0"/>
    <x v="0"/>
    <n v="1"/>
    <n v="74242"/>
    <n v="1"/>
    <n v="0"/>
    <n v="0"/>
    <x v="2"/>
  </r>
  <r>
    <x v="1"/>
    <s v="Lightning"/>
    <x v="0"/>
    <n v="2"/>
    <x v="42"/>
    <s v="2010-2014"/>
    <n v="1"/>
    <n v="0"/>
    <n v="0"/>
    <n v="0"/>
    <x v="0"/>
    <n v="1"/>
    <n v="216831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60884"/>
    <n v="1"/>
    <n v="0"/>
    <n v="0"/>
    <x v="2"/>
  </r>
  <r>
    <x v="5"/>
    <s v="Severe Storm/Thunder Storm - Wind"/>
    <x v="1"/>
    <n v="2"/>
    <x v="43"/>
    <s v="2010-2014"/>
    <n v="1"/>
    <n v="0"/>
    <n v="0"/>
    <n v="0"/>
    <x v="0"/>
    <n v="1"/>
    <n v="69691"/>
    <n v="1"/>
    <n v="0"/>
    <n v="0"/>
    <x v="2"/>
  </r>
  <r>
    <x v="2"/>
    <s v="Flooding"/>
    <x v="1"/>
    <n v="2"/>
    <x v="43"/>
    <s v="2010-2014"/>
    <n v="1"/>
    <n v="0"/>
    <n v="0"/>
    <n v="0"/>
    <x v="0"/>
    <n v="1"/>
    <n v="16097"/>
    <n v="1"/>
    <n v="0"/>
    <n v="0"/>
    <x v="2"/>
  </r>
  <r>
    <x v="2"/>
    <s v="Flooding"/>
    <x v="1"/>
    <n v="3"/>
    <x v="43"/>
    <s v="2010-2014"/>
    <n v="1"/>
    <n v="0"/>
    <n v="0"/>
    <n v="0"/>
    <x v="0"/>
    <n v="1"/>
    <n v="29237"/>
    <n v="1"/>
    <n v="0"/>
    <n v="0"/>
    <x v="2"/>
  </r>
  <r>
    <x v="1"/>
    <s v="Severe Storm/Thunder Storm - Wind"/>
    <x v="1"/>
    <n v="4"/>
    <x v="43"/>
    <s v="2010-2014"/>
    <n v="1"/>
    <n v="0"/>
    <n v="0"/>
    <n v="0"/>
    <x v="0"/>
    <n v="1"/>
    <n v="102797"/>
    <n v="1"/>
    <n v="0"/>
    <n v="0"/>
    <x v="2"/>
  </r>
  <r>
    <x v="1"/>
    <s v="Severe Storm/Thunder Storm - Wind"/>
    <x v="1"/>
    <n v="4"/>
    <x v="43"/>
    <s v="2010-2014"/>
    <n v="1"/>
    <n v="0"/>
    <n v="0"/>
    <n v="0"/>
    <x v="0"/>
    <n v="1"/>
    <n v="16578"/>
    <n v="1"/>
    <n v="0"/>
    <n v="0"/>
    <x v="2"/>
  </r>
  <r>
    <x v="1"/>
    <s v="Wind"/>
    <x v="0"/>
    <n v="1"/>
    <x v="43"/>
    <s v="2010-2014"/>
    <n v="1"/>
    <n v="0"/>
    <n v="0"/>
    <n v="0"/>
    <x v="0"/>
    <n v="1"/>
    <n v="16923"/>
    <n v="1"/>
    <n v="0"/>
    <n v="0"/>
    <x v="2"/>
  </r>
  <r>
    <x v="3"/>
    <s v="Hurricane/Tropical Storm"/>
    <x v="3"/>
    <n v="3"/>
    <x v="23"/>
    <s v="1985-1989"/>
    <n v="1"/>
    <n v="13"/>
    <n v="260"/>
    <n v="273"/>
    <x v="0"/>
    <n v="1"/>
    <n v="533869996"/>
    <n v="0"/>
    <n v="0"/>
    <n v="1"/>
    <x v="0"/>
  </r>
  <r>
    <x v="2"/>
    <s v="Flooding"/>
    <x v="1"/>
    <n v="2"/>
    <x v="43"/>
    <s v="2010-2014"/>
    <n v="3"/>
    <n v="0"/>
    <n v="0"/>
    <n v="0"/>
    <x v="0"/>
    <n v="1"/>
    <n v="44712"/>
    <n v="1"/>
    <n v="0"/>
    <n v="0"/>
    <x v="2"/>
  </r>
  <r>
    <x v="3"/>
    <s v="Flooding"/>
    <x v="1"/>
    <n v="2"/>
    <x v="43"/>
    <s v="2010-2014"/>
    <n v="1"/>
    <n v="0"/>
    <n v="0"/>
    <n v="0"/>
    <x v="0"/>
    <n v="1"/>
    <n v="14791"/>
    <n v="1"/>
    <n v="0"/>
    <n v="0"/>
    <x v="2"/>
  </r>
  <r>
    <x v="3"/>
    <s v="Flooding"/>
    <x v="1"/>
    <n v="2"/>
    <x v="43"/>
    <s v="2010-2014"/>
    <n v="1"/>
    <n v="0"/>
    <n v="0"/>
    <n v="0"/>
    <x v="0"/>
    <n v="1"/>
    <n v="33523"/>
    <n v="1"/>
    <n v="0"/>
    <n v="0"/>
    <x v="2"/>
  </r>
  <r>
    <x v="2"/>
    <s v="Severe Storm/Thunder Storm - Wind"/>
    <x v="1"/>
    <n v="2"/>
    <x v="43"/>
    <s v="2010-2014"/>
    <n v="1"/>
    <n v="0"/>
    <n v="0"/>
    <n v="0"/>
    <x v="0"/>
    <n v="1"/>
    <n v="7750"/>
    <n v="1"/>
    <n v="0"/>
    <n v="0"/>
    <x v="2"/>
  </r>
  <r>
    <x v="4"/>
    <s v="Severe Storm/Thunder Storm - Wind"/>
    <x v="1"/>
    <n v="2"/>
    <x v="43"/>
    <s v="2010-2014"/>
    <n v="1"/>
    <n v="0"/>
    <n v="0"/>
    <n v="0"/>
    <x v="0"/>
    <n v="1"/>
    <n v="57536"/>
    <n v="1"/>
    <n v="0"/>
    <n v="0"/>
    <x v="2"/>
  </r>
  <r>
    <x v="3"/>
    <s v="Severe Storm/Thunder Storm - Wind"/>
    <x v="1"/>
    <n v="2"/>
    <x v="43"/>
    <s v="2010-2014"/>
    <n v="1"/>
    <n v="0"/>
    <n v="0"/>
    <n v="0"/>
    <x v="0"/>
    <n v="1"/>
    <n v="29766"/>
    <n v="1"/>
    <n v="0"/>
    <n v="0"/>
    <x v="2"/>
  </r>
  <r>
    <x v="4"/>
    <s v="Severe Storm/Thunder Storm - Wind"/>
    <x v="1"/>
    <n v="2"/>
    <x v="43"/>
    <s v="2010-2014"/>
    <n v="1"/>
    <n v="0"/>
    <n v="0"/>
    <n v="0"/>
    <x v="0"/>
    <n v="1"/>
    <n v="98906"/>
    <n v="1"/>
    <n v="0"/>
    <n v="0"/>
    <x v="2"/>
  </r>
  <r>
    <x v="5"/>
    <s v="Severe Storm/Thunder Storm - Wind"/>
    <x v="1"/>
    <n v="2"/>
    <x v="43"/>
    <s v="2010-2014"/>
    <n v="1"/>
    <n v="0"/>
    <n v="0"/>
    <n v="0"/>
    <x v="0"/>
    <n v="1"/>
    <n v="52069"/>
    <n v="1"/>
    <n v="0"/>
    <n v="0"/>
    <x v="2"/>
  </r>
  <r>
    <x v="3"/>
    <s v="Flooding"/>
    <x v="1"/>
    <n v="3"/>
    <x v="43"/>
    <s v="2010-2014"/>
    <n v="1"/>
    <n v="0"/>
    <n v="0"/>
    <n v="0"/>
    <x v="0"/>
    <n v="1"/>
    <n v="138812"/>
    <n v="1"/>
    <n v="0"/>
    <n v="0"/>
    <x v="2"/>
  </r>
  <r>
    <x v="3"/>
    <s v="Tornado"/>
    <x v="4"/>
    <n v="2"/>
    <x v="43"/>
    <s v="2010-2014"/>
    <n v="1"/>
    <n v="0"/>
    <n v="0"/>
    <n v="0"/>
    <x v="0"/>
    <n v="1"/>
    <n v="4881972"/>
    <n v="0"/>
    <n v="0"/>
    <n v="1"/>
    <x v="0"/>
  </r>
  <r>
    <x v="2"/>
    <s v="Severe Storm/Thunder Storm"/>
    <x v="1"/>
    <n v="3"/>
    <x v="43"/>
    <s v="2010-2014"/>
    <n v="1"/>
    <n v="0"/>
    <n v="0"/>
    <n v="0"/>
    <x v="0"/>
    <n v="1"/>
    <n v="33644"/>
    <n v="1"/>
    <n v="0"/>
    <n v="0"/>
    <x v="2"/>
  </r>
  <r>
    <x v="2"/>
    <s v="Severe Storm/Thunder Storm - Wind"/>
    <x v="1"/>
    <n v="3"/>
    <x v="43"/>
    <s v="2010-2014"/>
    <n v="1"/>
    <n v="0"/>
    <n v="0"/>
    <n v="0"/>
    <x v="0"/>
    <n v="1"/>
    <n v="13384699"/>
    <n v="0"/>
    <n v="0"/>
    <n v="1"/>
    <x v="0"/>
  </r>
  <r>
    <x v="1"/>
    <s v="Tornado"/>
    <x v="4"/>
    <n v="2"/>
    <x v="43"/>
    <s v="2010-2014"/>
    <n v="1"/>
    <n v="0"/>
    <n v="0"/>
    <n v="0"/>
    <x v="0"/>
    <n v="1"/>
    <n v="224773"/>
    <n v="1"/>
    <n v="0"/>
    <n v="0"/>
    <x v="2"/>
  </r>
  <r>
    <x v="1"/>
    <s v="Tornado"/>
    <x v="4"/>
    <n v="2"/>
    <x v="43"/>
    <s v="2010-2014"/>
    <n v="1"/>
    <n v="0"/>
    <n v="0"/>
    <n v="0"/>
    <x v="0"/>
    <n v="1"/>
    <n v="581895"/>
    <n v="0"/>
    <n v="1"/>
    <n v="0"/>
    <x v="1"/>
  </r>
  <r>
    <x v="0"/>
    <s v="Flooding"/>
    <x v="1"/>
    <n v="2"/>
    <x v="43"/>
    <s v="2010-2014"/>
    <n v="1"/>
    <n v="0"/>
    <n v="0"/>
    <n v="0"/>
    <x v="0"/>
    <n v="1"/>
    <n v="429192"/>
    <n v="1"/>
    <n v="0"/>
    <n v="0"/>
    <x v="2"/>
  </r>
  <r>
    <x v="1"/>
    <s v="Severe Storm/Thunder Storm - Wind"/>
    <x v="1"/>
    <n v="3"/>
    <x v="43"/>
    <s v="2010-2014"/>
    <n v="1"/>
    <n v="0"/>
    <n v="0"/>
    <n v="0"/>
    <x v="0"/>
    <n v="1"/>
    <n v="29037"/>
    <n v="1"/>
    <n v="0"/>
    <n v="0"/>
    <x v="2"/>
  </r>
  <r>
    <x v="1"/>
    <s v="Severe Storm/Thunder Storm - Wind"/>
    <x v="1"/>
    <n v="3"/>
    <x v="43"/>
    <s v="2010-2014"/>
    <n v="1"/>
    <n v="0"/>
    <n v="0"/>
    <n v="0"/>
    <x v="0"/>
    <n v="1"/>
    <n v="14472"/>
    <n v="1"/>
    <n v="0"/>
    <n v="0"/>
    <x v="2"/>
  </r>
  <r>
    <x v="1"/>
    <s v="Severe Storm/Thunder Storm - Wind"/>
    <x v="1"/>
    <n v="3"/>
    <x v="43"/>
    <s v="2010-2014"/>
    <n v="1"/>
    <n v="0"/>
    <n v="0"/>
    <n v="0"/>
    <x v="0"/>
    <n v="1"/>
    <n v="36675"/>
    <n v="1"/>
    <n v="0"/>
    <n v="0"/>
    <x v="2"/>
  </r>
  <r>
    <x v="1"/>
    <s v="Coastal"/>
    <x v="0"/>
    <n v="3"/>
    <x v="43"/>
    <s v="2010-2014"/>
    <n v="1"/>
    <n v="12"/>
    <n v="0"/>
    <n v="12"/>
    <x v="0"/>
    <n v="0"/>
    <n v="0"/>
    <n v="1"/>
    <n v="0"/>
    <n v="0"/>
    <x v="2"/>
  </r>
  <r>
    <x v="1"/>
    <s v="Coastal"/>
    <x v="0"/>
    <n v="3"/>
    <x v="43"/>
    <s v="2010-2014"/>
    <n v="1"/>
    <n v="22"/>
    <n v="0"/>
    <n v="22"/>
    <x v="0"/>
    <n v="0"/>
    <n v="0"/>
    <n v="1"/>
    <n v="0"/>
    <n v="0"/>
    <x v="2"/>
  </r>
  <r>
    <x v="0"/>
    <s v="Winter Weather"/>
    <x v="0"/>
    <n v="1"/>
    <x v="2"/>
    <s v="1995-1999"/>
    <n v="1"/>
    <n v="0"/>
    <n v="0"/>
    <n v="0"/>
    <x v="0"/>
    <n v="1"/>
    <n v="122945"/>
    <n v="1"/>
    <n v="0"/>
    <n v="0"/>
    <x v="2"/>
  </r>
  <r>
    <x v="0"/>
    <s v="Winter Weather"/>
    <x v="0"/>
    <n v="1"/>
    <x v="2"/>
    <s v="1995-1999"/>
    <n v="1"/>
    <n v="0"/>
    <n v="0"/>
    <n v="0"/>
    <x v="0"/>
    <n v="1"/>
    <n v="106675"/>
    <n v="1"/>
    <n v="0"/>
    <n v="0"/>
    <x v="2"/>
  </r>
  <r>
    <x v="0"/>
    <s v="Wind"/>
    <x v="0"/>
    <n v="1"/>
    <x v="2"/>
    <s v="1995-1999"/>
    <n v="1"/>
    <n v="0"/>
    <n v="0"/>
    <n v="0"/>
    <x v="0"/>
    <n v="1"/>
    <n v="26124"/>
    <n v="1"/>
    <n v="0"/>
    <n v="0"/>
    <x v="2"/>
  </r>
  <r>
    <x v="0"/>
    <s v="Hail"/>
    <x v="0"/>
    <n v="2"/>
    <x v="4"/>
    <s v="1990-1994"/>
    <n v="1"/>
    <n v="0"/>
    <n v="0"/>
    <n v="0"/>
    <x v="0"/>
    <n v="1"/>
    <n v="7699"/>
    <n v="1"/>
    <n v="0"/>
    <n v="0"/>
    <x v="2"/>
  </r>
  <r>
    <x v="0"/>
    <s v="Lightning"/>
    <x v="0"/>
    <n v="3"/>
    <x v="5"/>
    <s v="1990-1994"/>
    <n v="1"/>
    <n v="0"/>
    <n v="11"/>
    <n v="11"/>
    <x v="0"/>
    <n v="0"/>
    <n v="0"/>
    <n v="1"/>
    <n v="0"/>
    <n v="0"/>
    <x v="2"/>
  </r>
  <r>
    <x v="2"/>
    <s v="Lightning"/>
    <x v="0"/>
    <n v="3"/>
    <x v="5"/>
    <s v="1990-1994"/>
    <n v="1"/>
    <n v="0"/>
    <n v="0"/>
    <n v="0"/>
    <x v="0"/>
    <n v="1"/>
    <n v="75035"/>
    <n v="1"/>
    <n v="0"/>
    <n v="0"/>
    <x v="2"/>
  </r>
  <r>
    <x v="0"/>
    <s v="Hail/ Lightning"/>
    <x v="0"/>
    <n v="3"/>
    <x v="5"/>
    <s v="1990-1994"/>
    <n v="1"/>
    <n v="0"/>
    <n v="12"/>
    <n v="12"/>
    <x v="0"/>
    <n v="0"/>
    <n v="0"/>
    <n v="1"/>
    <n v="0"/>
    <n v="0"/>
    <x v="2"/>
  </r>
  <r>
    <x v="4"/>
    <s v="Flooding"/>
    <x v="1"/>
    <n v="3"/>
    <x v="5"/>
    <s v="1990-1994"/>
    <n v="1"/>
    <n v="0"/>
    <n v="0"/>
    <n v="0"/>
    <x v="0"/>
    <n v="1"/>
    <n v="72300"/>
    <n v="1"/>
    <n v="0"/>
    <n v="0"/>
    <x v="2"/>
  </r>
  <r>
    <x v="0"/>
    <s v="Flooding"/>
    <x v="1"/>
    <n v="3"/>
    <x v="5"/>
    <s v="1990-1994"/>
    <n v="1"/>
    <n v="0"/>
    <n v="0"/>
    <n v="0"/>
    <x v="0"/>
    <n v="1"/>
    <n v="81122"/>
    <n v="1"/>
    <n v="0"/>
    <n v="0"/>
    <x v="2"/>
  </r>
  <r>
    <x v="0"/>
    <s v="Winter Weather"/>
    <x v="0"/>
    <n v="1"/>
    <x v="5"/>
    <s v="1990-1994"/>
    <n v="1"/>
    <n v="0"/>
    <n v="0"/>
    <n v="0"/>
    <x v="0"/>
    <n v="1"/>
    <n v="410189"/>
    <n v="1"/>
    <n v="0"/>
    <n v="0"/>
    <x v="2"/>
  </r>
  <r>
    <x v="1"/>
    <s v="Hurricane/Tropical Storm"/>
    <x v="3"/>
    <n v="4"/>
    <x v="21"/>
    <s v="1985-1989"/>
    <n v="1"/>
    <n v="0"/>
    <n v="0"/>
    <n v="0"/>
    <x v="0"/>
    <n v="1"/>
    <n v="72094"/>
    <n v="1"/>
    <n v="0"/>
    <n v="0"/>
    <x v="2"/>
  </r>
  <r>
    <x v="5"/>
    <s v="Winter Weather"/>
    <x v="0"/>
    <n v="4"/>
    <x v="21"/>
    <s v="1985-1989"/>
    <n v="1"/>
    <n v="0"/>
    <n v="0"/>
    <n v="0"/>
    <x v="0"/>
    <n v="1"/>
    <n v="1620"/>
    <n v="1"/>
    <n v="0"/>
    <n v="0"/>
    <x v="2"/>
  </r>
  <r>
    <x v="0"/>
    <s v="Winter Weather"/>
    <x v="0"/>
    <n v="4"/>
    <x v="21"/>
    <s v="1985-1989"/>
    <n v="1"/>
    <n v="0"/>
    <n v="0"/>
    <n v="0"/>
    <x v="0"/>
    <n v="1"/>
    <n v="1764"/>
    <n v="1"/>
    <n v="0"/>
    <n v="0"/>
    <x v="2"/>
  </r>
  <r>
    <x v="1"/>
    <s v="Winter Weather"/>
    <x v="0"/>
    <n v="4"/>
    <x v="21"/>
    <s v="1985-1989"/>
    <n v="1"/>
    <n v="0"/>
    <n v="0"/>
    <n v="0"/>
    <x v="0"/>
    <n v="1"/>
    <n v="1806"/>
    <n v="1"/>
    <n v="0"/>
    <n v="0"/>
    <x v="2"/>
  </r>
  <r>
    <x v="3"/>
    <s v="Winter Weather"/>
    <x v="0"/>
    <n v="4"/>
    <x v="21"/>
    <s v="1985-1989"/>
    <n v="1"/>
    <n v="0"/>
    <n v="0"/>
    <n v="0"/>
    <x v="0"/>
    <n v="1"/>
    <n v="1783"/>
    <n v="1"/>
    <n v="0"/>
    <n v="0"/>
    <x v="2"/>
  </r>
  <r>
    <x v="2"/>
    <s v="Winter Weather"/>
    <x v="0"/>
    <n v="4"/>
    <x v="21"/>
    <s v="1985-1989"/>
    <n v="1"/>
    <n v="0"/>
    <n v="0"/>
    <n v="0"/>
    <x v="0"/>
    <n v="1"/>
    <n v="1869"/>
    <n v="1"/>
    <n v="0"/>
    <n v="0"/>
    <x v="2"/>
  </r>
  <r>
    <x v="4"/>
    <s v="Winter Weather"/>
    <x v="0"/>
    <n v="4"/>
    <x v="21"/>
    <s v="1985-1989"/>
    <n v="1"/>
    <n v="0"/>
    <n v="0"/>
    <n v="0"/>
    <x v="0"/>
    <n v="1"/>
    <n v="1649"/>
    <n v="1"/>
    <n v="0"/>
    <n v="0"/>
    <x v="2"/>
  </r>
  <r>
    <x v="0"/>
    <s v="Winter Weather"/>
    <x v="0"/>
    <n v="1"/>
    <x v="2"/>
    <s v="1995-1999"/>
    <n v="1"/>
    <n v="0"/>
    <n v="0"/>
    <n v="0"/>
    <x v="0"/>
    <n v="0"/>
    <n v="0"/>
    <n v="1"/>
    <n v="0"/>
    <n v="0"/>
    <x v="2"/>
  </r>
  <r>
    <x v="0"/>
    <s v="Winter Weather"/>
    <x v="0"/>
    <n v="4"/>
    <x v="3"/>
    <s v="1990-1994"/>
    <n v="1"/>
    <n v="0"/>
    <n v="0"/>
    <n v="0"/>
    <x v="0"/>
    <n v="1"/>
    <n v="98566"/>
    <n v="1"/>
    <n v="0"/>
    <n v="0"/>
    <x v="2"/>
  </r>
  <r>
    <x v="5"/>
    <s v="Winter Weather"/>
    <x v="0"/>
    <n v="4"/>
    <x v="3"/>
    <s v="1990-1994"/>
    <n v="2"/>
    <n v="0"/>
    <n v="0"/>
    <n v="0"/>
    <x v="0"/>
    <n v="1"/>
    <n v="279020"/>
    <n v="0"/>
    <n v="1"/>
    <n v="0"/>
    <x v="1"/>
  </r>
  <r>
    <x v="0"/>
    <s v="Winter Weather"/>
    <x v="0"/>
    <n v="4"/>
    <x v="3"/>
    <s v="1990-1994"/>
    <n v="2"/>
    <n v="0"/>
    <n v="0"/>
    <n v="0"/>
    <x v="0"/>
    <n v="1"/>
    <n v="271547"/>
    <n v="1"/>
    <n v="0"/>
    <n v="0"/>
    <x v="2"/>
  </r>
  <r>
    <x v="4"/>
    <s v="Winter Weather"/>
    <x v="0"/>
    <n v="4"/>
    <x v="3"/>
    <s v="1990-1994"/>
    <n v="2"/>
    <n v="0"/>
    <n v="0"/>
    <n v="0"/>
    <x v="0"/>
    <n v="1"/>
    <n v="301467"/>
    <n v="0"/>
    <n v="1"/>
    <n v="0"/>
    <x v="1"/>
  </r>
  <r>
    <x v="1"/>
    <s v="Hurricane/Tropical Storm"/>
    <x v="3"/>
    <n v="3"/>
    <x v="7"/>
    <s v="1995-1999"/>
    <n v="1"/>
    <n v="0"/>
    <n v="0"/>
    <n v="0"/>
    <x v="0"/>
    <n v="1"/>
    <n v="55436663"/>
    <n v="0"/>
    <n v="0"/>
    <n v="1"/>
    <x v="0"/>
  </r>
  <r>
    <x v="5"/>
    <s v="Winter Weather"/>
    <x v="0"/>
    <n v="1"/>
    <x v="41"/>
    <s v="1990-1994"/>
    <n v="1"/>
    <n v="0"/>
    <n v="0"/>
    <n v="0"/>
    <x v="0"/>
    <n v="0"/>
    <n v="0"/>
    <n v="1"/>
    <n v="0"/>
    <n v="0"/>
    <x v="2"/>
  </r>
  <r>
    <x v="0"/>
    <s v="Winter Weather"/>
    <x v="0"/>
    <n v="1"/>
    <x v="41"/>
    <s v="1990-1994"/>
    <n v="1"/>
    <n v="0"/>
    <n v="0"/>
    <n v="0"/>
    <x v="0"/>
    <n v="0"/>
    <n v="0"/>
    <n v="1"/>
    <n v="0"/>
    <n v="0"/>
    <x v="2"/>
  </r>
  <r>
    <x v="1"/>
    <s v="Winter Weather"/>
    <x v="0"/>
    <n v="1"/>
    <x v="41"/>
    <s v="1990-1994"/>
    <n v="1"/>
    <n v="0"/>
    <n v="0"/>
    <n v="0"/>
    <x v="0"/>
    <n v="0"/>
    <n v="0"/>
    <n v="1"/>
    <n v="0"/>
    <n v="0"/>
    <x v="2"/>
  </r>
  <r>
    <x v="3"/>
    <s v="Winter Weather"/>
    <x v="0"/>
    <n v="1"/>
    <x v="41"/>
    <s v="1990-1994"/>
    <n v="1"/>
    <n v="0"/>
    <n v="0"/>
    <n v="0"/>
    <x v="0"/>
    <n v="0"/>
    <n v="0"/>
    <n v="1"/>
    <n v="0"/>
    <n v="0"/>
    <x v="2"/>
  </r>
  <r>
    <x v="2"/>
    <s v="Winter Weather"/>
    <x v="0"/>
    <n v="1"/>
    <x v="41"/>
    <s v="1990-1994"/>
    <n v="1"/>
    <n v="0"/>
    <n v="0"/>
    <n v="0"/>
    <x v="0"/>
    <n v="0"/>
    <n v="0"/>
    <n v="1"/>
    <n v="0"/>
    <n v="0"/>
    <x v="2"/>
  </r>
  <r>
    <x v="4"/>
    <s v="Winter Weather"/>
    <x v="0"/>
    <n v="1"/>
    <x v="41"/>
    <s v="1990-1994"/>
    <n v="1"/>
    <n v="0"/>
    <n v="0"/>
    <n v="0"/>
    <x v="0"/>
    <n v="0"/>
    <n v="0"/>
    <n v="1"/>
    <n v="0"/>
    <n v="0"/>
    <x v="2"/>
  </r>
  <r>
    <x v="0"/>
    <s v="Winter Weather"/>
    <x v="0"/>
    <n v="1"/>
    <x v="23"/>
    <s v="1985-1989"/>
    <n v="1"/>
    <n v="0"/>
    <n v="0"/>
    <n v="0"/>
    <x v="0"/>
    <n v="1"/>
    <n v="1036813"/>
    <n v="0"/>
    <n v="1"/>
    <n v="0"/>
    <x v="1"/>
  </r>
  <r>
    <x v="5"/>
    <s v="Winter Weather"/>
    <x v="0"/>
    <n v="4"/>
    <x v="23"/>
    <s v="1985-1989"/>
    <n v="4"/>
    <n v="0"/>
    <n v="0"/>
    <n v="0"/>
    <x v="0"/>
    <n v="1"/>
    <n v="241013"/>
    <n v="0"/>
    <n v="1"/>
    <n v="0"/>
    <x v="1"/>
  </r>
  <r>
    <x v="0"/>
    <s v="Winter Weather"/>
    <x v="0"/>
    <n v="4"/>
    <x v="23"/>
    <s v="1985-1989"/>
    <n v="4"/>
    <n v="21"/>
    <n v="0"/>
    <n v="21"/>
    <x v="0"/>
    <n v="1"/>
    <n v="199138"/>
    <n v="1"/>
    <n v="0"/>
    <n v="0"/>
    <x v="2"/>
  </r>
  <r>
    <x v="3"/>
    <s v="Winter Weather"/>
    <x v="0"/>
    <n v="4"/>
    <x v="23"/>
    <s v="1985-1989"/>
    <n v="4"/>
    <n v="0"/>
    <n v="0"/>
    <n v="0"/>
    <x v="0"/>
    <n v="1"/>
    <n v="227407"/>
    <n v="0"/>
    <n v="1"/>
    <n v="0"/>
    <x v="1"/>
  </r>
  <r>
    <x v="2"/>
    <s v="Winter Weather"/>
    <x v="0"/>
    <n v="4"/>
    <x v="23"/>
    <s v="1985-1989"/>
    <n v="4"/>
    <n v="0"/>
    <n v="0"/>
    <n v="0"/>
    <x v="0"/>
    <n v="1"/>
    <n v="201736"/>
    <n v="0"/>
    <n v="1"/>
    <n v="0"/>
    <x v="1"/>
  </r>
  <r>
    <x v="4"/>
    <s v="Winter Weather"/>
    <x v="0"/>
    <n v="4"/>
    <x v="23"/>
    <s v="1985-1989"/>
    <n v="4"/>
    <n v="0"/>
    <n v="0"/>
    <n v="0"/>
    <x v="0"/>
    <n v="1"/>
    <n v="213977"/>
    <n v="0"/>
    <n v="1"/>
    <n v="0"/>
    <x v="1"/>
  </r>
  <r>
    <x v="1"/>
    <s v="Winter Weather"/>
    <x v="0"/>
    <n v="4"/>
    <x v="23"/>
    <s v="1985-1989"/>
    <n v="5"/>
    <n v="13"/>
    <n v="0"/>
    <n v="13"/>
    <x v="0"/>
    <n v="1"/>
    <n v="8641717"/>
    <n v="0"/>
    <n v="1"/>
    <n v="0"/>
    <x v="1"/>
  </r>
  <r>
    <x v="1"/>
    <s v="Severe Storm/Thunder Storm/ Wind"/>
    <x v="1"/>
    <n v="2"/>
    <x v="6"/>
    <s v="1995-1999"/>
    <n v="1"/>
    <n v="0"/>
    <n v="0"/>
    <n v="0"/>
    <x v="0"/>
    <n v="1"/>
    <n v="8566"/>
    <n v="1"/>
    <n v="0"/>
    <n v="0"/>
    <x v="2"/>
  </r>
  <r>
    <x v="1"/>
    <s v="Severe Storm/Thunder Storm"/>
    <x v="1"/>
    <n v="2"/>
    <x v="6"/>
    <s v="1995-1999"/>
    <n v="1"/>
    <n v="0"/>
    <n v="0"/>
    <n v="0"/>
    <x v="0"/>
    <n v="1"/>
    <n v="84903"/>
    <n v="1"/>
    <n v="0"/>
    <n v="0"/>
    <x v="2"/>
  </r>
  <r>
    <x v="1"/>
    <s v="Severe Storm/Thunder Storm"/>
    <x v="1"/>
    <n v="2"/>
    <x v="6"/>
    <s v="1995-1999"/>
    <n v="1"/>
    <n v="0"/>
    <n v="0"/>
    <n v="0"/>
    <x v="0"/>
    <n v="1"/>
    <n v="71381"/>
    <n v="1"/>
    <n v="0"/>
    <n v="0"/>
    <x v="2"/>
  </r>
  <r>
    <x v="3"/>
    <s v="Severe Storm/Thunder Storm"/>
    <x v="1"/>
    <n v="2"/>
    <x v="6"/>
    <s v="1995-1999"/>
    <n v="1"/>
    <n v="0"/>
    <n v="0"/>
    <n v="0"/>
    <x v="0"/>
    <n v="1"/>
    <n v="307053"/>
    <n v="0"/>
    <n v="1"/>
    <n v="0"/>
    <x v="1"/>
  </r>
  <r>
    <x v="2"/>
    <s v="Hail"/>
    <x v="0"/>
    <n v="2"/>
    <x v="6"/>
    <s v="1995-1999"/>
    <n v="1"/>
    <n v="0"/>
    <n v="0"/>
    <n v="0"/>
    <x v="0"/>
    <n v="1"/>
    <n v="147804"/>
    <n v="1"/>
    <n v="0"/>
    <n v="0"/>
    <x v="2"/>
  </r>
  <r>
    <x v="4"/>
    <s v="Severe Storm/Thunder Storm"/>
    <x v="1"/>
    <n v="2"/>
    <x v="6"/>
    <s v="1995-1999"/>
    <n v="1"/>
    <n v="0"/>
    <n v="0"/>
    <n v="0"/>
    <x v="0"/>
    <n v="1"/>
    <n v="149024"/>
    <n v="1"/>
    <n v="0"/>
    <n v="0"/>
    <x v="2"/>
  </r>
  <r>
    <x v="5"/>
    <s v="Hurricane/Tropical Storm"/>
    <x v="3"/>
    <n v="3"/>
    <x v="6"/>
    <s v="1995-1999"/>
    <n v="6"/>
    <n v="0"/>
    <n v="0"/>
    <n v="0"/>
    <x v="0"/>
    <n v="1"/>
    <n v="3486739"/>
    <n v="0"/>
    <n v="0"/>
    <n v="1"/>
    <x v="0"/>
  </r>
  <r>
    <x v="0"/>
    <s v="Hurricane/Tropical Storm"/>
    <x v="3"/>
    <n v="3"/>
    <x v="6"/>
    <s v="1995-1999"/>
    <n v="6"/>
    <n v="0"/>
    <n v="0"/>
    <n v="0"/>
    <x v="0"/>
    <n v="1"/>
    <n v="3163153"/>
    <n v="0"/>
    <n v="1"/>
    <n v="0"/>
    <x v="1"/>
  </r>
  <r>
    <x v="1"/>
    <s v="Hurricane/Tropical Storm"/>
    <x v="3"/>
    <n v="3"/>
    <x v="6"/>
    <s v="1995-1999"/>
    <n v="6"/>
    <n v="0"/>
    <n v="0"/>
    <n v="0"/>
    <x v="0"/>
    <n v="1"/>
    <n v="3423676"/>
    <n v="0"/>
    <n v="1"/>
    <n v="0"/>
    <x v="1"/>
  </r>
  <r>
    <x v="3"/>
    <s v="Hurricane/Tropical Storm"/>
    <x v="3"/>
    <n v="3"/>
    <x v="6"/>
    <s v="1995-1999"/>
    <n v="6"/>
    <n v="0"/>
    <n v="0"/>
    <n v="0"/>
    <x v="0"/>
    <n v="1"/>
    <n v="3392317"/>
    <n v="0"/>
    <n v="0"/>
    <n v="1"/>
    <x v="0"/>
  </r>
  <r>
    <x v="2"/>
    <s v="Hurricane/Tropical Storm"/>
    <x v="3"/>
    <n v="3"/>
    <x v="6"/>
    <s v="1995-1999"/>
    <n v="6"/>
    <n v="0"/>
    <n v="0"/>
    <n v="0"/>
    <x v="0"/>
    <n v="1"/>
    <n v="3771040"/>
    <n v="0"/>
    <n v="0"/>
    <n v="1"/>
    <x v="0"/>
  </r>
  <r>
    <x v="4"/>
    <s v="Hurricane/Tropical Storm"/>
    <x v="3"/>
    <n v="3"/>
    <x v="6"/>
    <s v="1995-1999"/>
    <n v="6"/>
    <n v="0"/>
    <n v="0"/>
    <n v="0"/>
    <x v="0"/>
    <n v="1"/>
    <n v="3748296"/>
    <n v="0"/>
    <n v="0"/>
    <n v="1"/>
    <x v="0"/>
  </r>
  <r>
    <x v="5"/>
    <s v="Winter Weather"/>
    <x v="0"/>
    <n v="1"/>
    <x v="36"/>
    <s v="1985-1989"/>
    <n v="2"/>
    <n v="0"/>
    <n v="0"/>
    <n v="0"/>
    <x v="0"/>
    <n v="1"/>
    <n v="16293"/>
    <n v="1"/>
    <n v="0"/>
    <n v="0"/>
    <x v="2"/>
  </r>
  <r>
    <x v="0"/>
    <s v="Winter Weather"/>
    <x v="0"/>
    <n v="1"/>
    <x v="36"/>
    <s v="1985-1989"/>
    <n v="2"/>
    <n v="0"/>
    <n v="0"/>
    <n v="0"/>
    <x v="0"/>
    <n v="1"/>
    <n v="18714"/>
    <n v="1"/>
    <n v="0"/>
    <n v="0"/>
    <x v="2"/>
  </r>
  <r>
    <x v="1"/>
    <s v="Winter Weather"/>
    <x v="0"/>
    <n v="1"/>
    <x v="36"/>
    <s v="1985-1989"/>
    <n v="2"/>
    <n v="0"/>
    <n v="0"/>
    <n v="0"/>
    <x v="0"/>
    <n v="1"/>
    <n v="18163"/>
    <n v="1"/>
    <n v="0"/>
    <n v="0"/>
    <x v="2"/>
  </r>
  <r>
    <x v="3"/>
    <s v="Winter Weather"/>
    <x v="0"/>
    <n v="1"/>
    <x v="36"/>
    <s v="1985-1989"/>
    <n v="2"/>
    <n v="0"/>
    <n v="0"/>
    <n v="0"/>
    <x v="0"/>
    <n v="1"/>
    <n v="17898"/>
    <n v="1"/>
    <n v="0"/>
    <n v="0"/>
    <x v="2"/>
  </r>
  <r>
    <x v="2"/>
    <s v="Winter Weather"/>
    <x v="0"/>
    <n v="1"/>
    <x v="36"/>
    <s v="1985-1989"/>
    <n v="2"/>
    <n v="0"/>
    <n v="0"/>
    <n v="0"/>
    <x v="0"/>
    <n v="1"/>
    <n v="18743"/>
    <n v="1"/>
    <n v="0"/>
    <n v="0"/>
    <x v="2"/>
  </r>
  <r>
    <x v="4"/>
    <s v="Winter Weather"/>
    <x v="0"/>
    <n v="1"/>
    <x v="36"/>
    <s v="1985-1989"/>
    <n v="2"/>
    <n v="0"/>
    <n v="0"/>
    <n v="0"/>
    <x v="0"/>
    <n v="1"/>
    <n v="18628"/>
    <n v="1"/>
    <n v="0"/>
    <n v="0"/>
    <x v="2"/>
  </r>
  <r>
    <x v="0"/>
    <s v="Winter Weather"/>
    <x v="0"/>
    <n v="1"/>
    <x v="36"/>
    <s v="1985-1989"/>
    <n v="1"/>
    <n v="0"/>
    <n v="0"/>
    <n v="0"/>
    <x v="0"/>
    <n v="1"/>
    <n v="101"/>
    <n v="1"/>
    <n v="0"/>
    <n v="0"/>
    <x v="2"/>
  </r>
  <r>
    <x v="5"/>
    <s v="Winter Weather"/>
    <x v="0"/>
    <n v="1"/>
    <x v="36"/>
    <s v="1985-1989"/>
    <n v="2"/>
    <n v="0"/>
    <n v="0"/>
    <n v="0"/>
    <x v="0"/>
    <n v="0"/>
    <n v="0"/>
    <n v="1"/>
    <n v="0"/>
    <n v="0"/>
    <x v="2"/>
  </r>
  <r>
    <x v="0"/>
    <s v="Winter Weather"/>
    <x v="0"/>
    <n v="1"/>
    <x v="36"/>
    <s v="1985-1989"/>
    <n v="2"/>
    <n v="0"/>
    <n v="0"/>
    <n v="0"/>
    <x v="0"/>
    <n v="0"/>
    <n v="0"/>
    <n v="1"/>
    <n v="0"/>
    <n v="0"/>
    <x v="2"/>
  </r>
  <r>
    <x v="1"/>
    <s v="Winter Weather"/>
    <x v="0"/>
    <n v="1"/>
    <x v="36"/>
    <s v="1985-1989"/>
    <n v="2"/>
    <n v="0"/>
    <n v="0"/>
    <n v="0"/>
    <x v="0"/>
    <n v="0"/>
    <n v="0"/>
    <n v="1"/>
    <n v="0"/>
    <n v="0"/>
    <x v="2"/>
  </r>
  <r>
    <x v="3"/>
    <s v="Winter Weather"/>
    <x v="0"/>
    <n v="1"/>
    <x v="36"/>
    <s v="1985-1989"/>
    <n v="2"/>
    <n v="0"/>
    <n v="0"/>
    <n v="0"/>
    <x v="0"/>
    <n v="0"/>
    <n v="0"/>
    <n v="1"/>
    <n v="0"/>
    <n v="0"/>
    <x v="2"/>
  </r>
  <r>
    <x v="2"/>
    <s v="Winter Weather"/>
    <x v="0"/>
    <n v="1"/>
    <x v="36"/>
    <s v="1985-1989"/>
    <n v="2"/>
    <n v="0"/>
    <n v="0"/>
    <n v="0"/>
    <x v="0"/>
    <n v="0"/>
    <n v="0"/>
    <n v="1"/>
    <n v="0"/>
    <n v="0"/>
    <x v="2"/>
  </r>
  <r>
    <x v="4"/>
    <s v="Winter Weather"/>
    <x v="0"/>
    <n v="1"/>
    <x v="36"/>
    <s v="1985-1989"/>
    <n v="2"/>
    <n v="0"/>
    <n v="0"/>
    <n v="0"/>
    <x v="0"/>
    <n v="0"/>
    <n v="0"/>
    <n v="1"/>
    <n v="0"/>
    <n v="0"/>
    <x v="2"/>
  </r>
  <r>
    <x v="5"/>
    <s v="Winter Weather"/>
    <x v="0"/>
    <n v="2"/>
    <x v="36"/>
    <s v="1985-1989"/>
    <n v="2"/>
    <n v="0"/>
    <n v="0"/>
    <n v="0"/>
    <x v="0"/>
    <n v="0"/>
    <n v="0"/>
    <n v="1"/>
    <n v="0"/>
    <n v="0"/>
    <x v="2"/>
  </r>
  <r>
    <x v="0"/>
    <s v="Winter Weather"/>
    <x v="0"/>
    <n v="2"/>
    <x v="36"/>
    <s v="1985-1989"/>
    <n v="2"/>
    <n v="0"/>
    <n v="0"/>
    <n v="0"/>
    <x v="0"/>
    <n v="0"/>
    <n v="0"/>
    <n v="1"/>
    <n v="0"/>
    <n v="0"/>
    <x v="2"/>
  </r>
  <r>
    <x v="1"/>
    <s v="Winter Weather"/>
    <x v="0"/>
    <n v="2"/>
    <x v="36"/>
    <s v="1985-1989"/>
    <n v="2"/>
    <n v="0"/>
    <n v="0"/>
    <n v="0"/>
    <x v="0"/>
    <n v="0"/>
    <n v="0"/>
    <n v="1"/>
    <n v="0"/>
    <n v="0"/>
    <x v="2"/>
  </r>
  <r>
    <x v="3"/>
    <s v="Winter Weather"/>
    <x v="0"/>
    <n v="2"/>
    <x v="36"/>
    <s v="1985-1989"/>
    <n v="2"/>
    <n v="0"/>
    <n v="0"/>
    <n v="0"/>
    <x v="0"/>
    <n v="0"/>
    <n v="0"/>
    <n v="1"/>
    <n v="0"/>
    <n v="0"/>
    <x v="2"/>
  </r>
  <r>
    <x v="2"/>
    <s v="Winter Weather"/>
    <x v="0"/>
    <n v="2"/>
    <x v="36"/>
    <s v="1985-1989"/>
    <n v="2"/>
    <n v="0"/>
    <n v="0"/>
    <n v="0"/>
    <x v="0"/>
    <n v="0"/>
    <n v="0"/>
    <n v="1"/>
    <n v="0"/>
    <n v="0"/>
    <x v="2"/>
  </r>
  <r>
    <x v="4"/>
    <s v="Winter Weather"/>
    <x v="0"/>
    <n v="2"/>
    <x v="36"/>
    <s v="1985-1989"/>
    <n v="2"/>
    <n v="0"/>
    <n v="0"/>
    <n v="0"/>
    <x v="0"/>
    <n v="0"/>
    <n v="0"/>
    <n v="1"/>
    <n v="0"/>
    <n v="0"/>
    <x v="2"/>
  </r>
  <r>
    <x v="5"/>
    <s v="Drought"/>
    <x v="2"/>
    <n v="2"/>
    <x v="36"/>
    <s v="1985-1989"/>
    <n v="31"/>
    <n v="0"/>
    <n v="0"/>
    <n v="0"/>
    <x v="0"/>
    <n v="0"/>
    <n v="0"/>
    <n v="1"/>
    <n v="0"/>
    <n v="0"/>
    <x v="2"/>
  </r>
  <r>
    <x v="0"/>
    <s v="Drought"/>
    <x v="2"/>
    <n v="2"/>
    <x v="36"/>
    <s v="1985-1989"/>
    <n v="31"/>
    <n v="0"/>
    <n v="0"/>
    <n v="0"/>
    <x v="0"/>
    <n v="0"/>
    <n v="0"/>
    <n v="1"/>
    <n v="0"/>
    <n v="0"/>
    <x v="2"/>
  </r>
  <r>
    <x v="1"/>
    <s v="Drought"/>
    <x v="2"/>
    <n v="2"/>
    <x v="36"/>
    <s v="1985-1989"/>
    <n v="31"/>
    <n v="0"/>
    <n v="0"/>
    <n v="0"/>
    <x v="0"/>
    <n v="0"/>
    <n v="0"/>
    <n v="1"/>
    <n v="0"/>
    <n v="0"/>
    <x v="2"/>
  </r>
  <r>
    <x v="3"/>
    <s v="Drought"/>
    <x v="2"/>
    <n v="2"/>
    <x v="36"/>
    <s v="1985-1989"/>
    <n v="31"/>
    <n v="0"/>
    <n v="0"/>
    <n v="0"/>
    <x v="0"/>
    <n v="0"/>
    <n v="0"/>
    <n v="1"/>
    <n v="0"/>
    <n v="0"/>
    <x v="2"/>
  </r>
  <r>
    <x v="2"/>
    <s v="Drought"/>
    <x v="2"/>
    <n v="2"/>
    <x v="36"/>
    <s v="1985-1989"/>
    <n v="31"/>
    <n v="0"/>
    <n v="0"/>
    <n v="0"/>
    <x v="0"/>
    <n v="0"/>
    <n v="0"/>
    <n v="1"/>
    <n v="0"/>
    <n v="0"/>
    <x v="2"/>
  </r>
  <r>
    <x v="4"/>
    <s v="Drought"/>
    <x v="2"/>
    <n v="2"/>
    <x v="36"/>
    <s v="1985-1989"/>
    <n v="31"/>
    <n v="0"/>
    <n v="0"/>
    <n v="0"/>
    <x v="0"/>
    <n v="0"/>
    <n v="0"/>
    <n v="1"/>
    <n v="0"/>
    <n v="0"/>
    <x v="2"/>
  </r>
  <r>
    <x v="0"/>
    <s v="Winter Weather"/>
    <x v="0"/>
    <n v="1"/>
    <x v="22"/>
    <s v="1985-1989"/>
    <n v="1"/>
    <n v="0"/>
    <n v="0"/>
    <n v="0"/>
    <x v="0"/>
    <n v="1"/>
    <n v="103652"/>
    <n v="1"/>
    <n v="0"/>
    <n v="0"/>
    <x v="2"/>
  </r>
  <r>
    <x v="5"/>
    <s v="Winter Weather"/>
    <x v="0"/>
    <n v="1"/>
    <x v="22"/>
    <s v="1985-1989"/>
    <n v="1"/>
    <n v="0"/>
    <n v="0"/>
    <n v="0"/>
    <x v="0"/>
    <n v="1"/>
    <n v="38808"/>
    <n v="1"/>
    <n v="0"/>
    <n v="0"/>
    <x v="2"/>
  </r>
  <r>
    <x v="4"/>
    <s v="Winter Weather"/>
    <x v="0"/>
    <n v="1"/>
    <x v="22"/>
    <s v="1985-1989"/>
    <n v="1"/>
    <n v="0"/>
    <n v="0"/>
    <n v="0"/>
    <x v="0"/>
    <n v="1"/>
    <n v="38369"/>
    <n v="1"/>
    <n v="0"/>
    <n v="0"/>
    <x v="2"/>
  </r>
  <r>
    <x v="1"/>
    <s v="Flooding"/>
    <x v="1"/>
    <n v="1"/>
    <x v="22"/>
    <s v="1985-1989"/>
    <n v="1"/>
    <n v="0"/>
    <n v="0"/>
    <n v="0"/>
    <x v="0"/>
    <n v="1"/>
    <n v="73149054"/>
    <n v="0"/>
    <n v="0"/>
    <n v="1"/>
    <x v="0"/>
  </r>
  <r>
    <x v="5"/>
    <s v="Winter Weather"/>
    <x v="0"/>
    <n v="2"/>
    <x v="22"/>
    <s v="1985-1989"/>
    <n v="1"/>
    <n v="0"/>
    <n v="0"/>
    <n v="0"/>
    <x v="0"/>
    <n v="0"/>
    <n v="0"/>
    <n v="1"/>
    <n v="0"/>
    <n v="0"/>
    <x v="2"/>
  </r>
  <r>
    <x v="0"/>
    <s v="Winter Weather"/>
    <x v="0"/>
    <n v="2"/>
    <x v="22"/>
    <s v="1985-1989"/>
    <n v="1"/>
    <n v="0"/>
    <n v="0"/>
    <n v="0"/>
    <x v="0"/>
    <n v="0"/>
    <n v="0"/>
    <n v="1"/>
    <n v="0"/>
    <n v="0"/>
    <x v="2"/>
  </r>
  <r>
    <x v="1"/>
    <s v="Winter Weather"/>
    <x v="0"/>
    <n v="2"/>
    <x v="22"/>
    <s v="1985-1989"/>
    <n v="1"/>
    <n v="0"/>
    <n v="0"/>
    <n v="0"/>
    <x v="0"/>
    <n v="0"/>
    <n v="0"/>
    <n v="1"/>
    <n v="0"/>
    <n v="0"/>
    <x v="2"/>
  </r>
  <r>
    <x v="3"/>
    <s v="Winter Weather"/>
    <x v="0"/>
    <n v="2"/>
    <x v="22"/>
    <s v="1985-1989"/>
    <n v="1"/>
    <n v="0"/>
    <n v="0"/>
    <n v="0"/>
    <x v="0"/>
    <n v="0"/>
    <n v="0"/>
    <n v="1"/>
    <n v="0"/>
    <n v="0"/>
    <x v="2"/>
  </r>
  <r>
    <x v="2"/>
    <s v="Winter Weather"/>
    <x v="0"/>
    <n v="2"/>
    <x v="22"/>
    <s v="1985-1989"/>
    <n v="1"/>
    <n v="0"/>
    <n v="0"/>
    <n v="0"/>
    <x v="0"/>
    <n v="0"/>
    <n v="0"/>
    <n v="1"/>
    <n v="0"/>
    <n v="0"/>
    <x v="2"/>
  </r>
  <r>
    <x v="4"/>
    <s v="Winter Weather"/>
    <x v="0"/>
    <n v="2"/>
    <x v="22"/>
    <s v="1985-1989"/>
    <n v="1"/>
    <n v="0"/>
    <n v="0"/>
    <n v="0"/>
    <x v="0"/>
    <n v="0"/>
    <n v="0"/>
    <n v="1"/>
    <n v="0"/>
    <n v="0"/>
    <x v="2"/>
  </r>
  <r>
    <x v="1"/>
    <s v="Winter Weather"/>
    <x v="0"/>
    <n v="1"/>
    <x v="37"/>
    <s v="1985-1989"/>
    <n v="1"/>
    <n v="0"/>
    <n v="0"/>
    <n v="0"/>
    <x v="0"/>
    <n v="1"/>
    <n v="87098"/>
    <n v="1"/>
    <n v="0"/>
    <n v="0"/>
    <x v="2"/>
  </r>
  <r>
    <x v="1"/>
    <s v="Hurricane/Tropical Storm"/>
    <x v="3"/>
    <n v="3"/>
    <x v="22"/>
    <s v="1985-1989"/>
    <n v="4"/>
    <n v="0"/>
    <n v="0"/>
    <n v="0"/>
    <x v="0"/>
    <n v="0"/>
    <n v="0"/>
    <n v="1"/>
    <n v="0"/>
    <n v="0"/>
    <x v="2"/>
  </r>
  <r>
    <x v="3"/>
    <s v="Hurricane/Tropical Storm"/>
    <x v="3"/>
    <n v="3"/>
    <x v="22"/>
    <s v="1985-1989"/>
    <n v="4"/>
    <n v="0"/>
    <n v="0"/>
    <n v="0"/>
    <x v="0"/>
    <n v="0"/>
    <n v="0"/>
    <n v="1"/>
    <n v="0"/>
    <n v="0"/>
    <x v="2"/>
  </r>
  <r>
    <x v="2"/>
    <s v="Hurricane/Tropical Storm"/>
    <x v="3"/>
    <n v="3"/>
    <x v="22"/>
    <s v="1985-1989"/>
    <n v="4"/>
    <n v="0"/>
    <n v="0"/>
    <n v="0"/>
    <x v="0"/>
    <n v="0"/>
    <n v="0"/>
    <n v="1"/>
    <n v="0"/>
    <n v="0"/>
    <x v="2"/>
  </r>
  <r>
    <x v="4"/>
    <s v="Hurricane/Tropical Storm"/>
    <x v="3"/>
    <n v="3"/>
    <x v="22"/>
    <s v="1985-1989"/>
    <n v="4"/>
    <n v="0"/>
    <n v="0"/>
    <n v="0"/>
    <x v="0"/>
    <n v="0"/>
    <n v="0"/>
    <n v="1"/>
    <n v="0"/>
    <n v="0"/>
    <x v="2"/>
  </r>
  <r>
    <x v="5"/>
    <s v="Wind"/>
    <x v="0"/>
    <n v="1"/>
    <x v="23"/>
    <s v="1985-1989"/>
    <n v="1"/>
    <n v="0"/>
    <n v="0"/>
    <n v="0"/>
    <x v="0"/>
    <n v="1"/>
    <n v="15890"/>
    <n v="1"/>
    <n v="0"/>
    <n v="0"/>
    <x v="2"/>
  </r>
  <r>
    <x v="0"/>
    <s v="Wind"/>
    <x v="0"/>
    <n v="1"/>
    <x v="23"/>
    <s v="1985-1989"/>
    <n v="1"/>
    <n v="0"/>
    <n v="0"/>
    <n v="0"/>
    <x v="0"/>
    <n v="1"/>
    <n v="17900"/>
    <n v="1"/>
    <n v="0"/>
    <n v="0"/>
    <x v="2"/>
  </r>
  <r>
    <x v="1"/>
    <s v="Wind"/>
    <x v="0"/>
    <n v="1"/>
    <x v="23"/>
    <s v="1985-1989"/>
    <n v="1"/>
    <n v="0"/>
    <n v="0"/>
    <n v="0"/>
    <x v="0"/>
    <n v="1"/>
    <n v="18699"/>
    <n v="1"/>
    <n v="0"/>
    <n v="0"/>
    <x v="2"/>
  </r>
  <r>
    <x v="3"/>
    <s v="Wind"/>
    <x v="0"/>
    <n v="1"/>
    <x v="23"/>
    <s v="1985-1989"/>
    <n v="1"/>
    <n v="0"/>
    <n v="0"/>
    <n v="0"/>
    <x v="0"/>
    <n v="1"/>
    <n v="16930"/>
    <n v="1"/>
    <n v="0"/>
    <n v="0"/>
    <x v="2"/>
  </r>
  <r>
    <x v="2"/>
    <s v="Wind"/>
    <x v="0"/>
    <n v="1"/>
    <x v="23"/>
    <s v="1985-1989"/>
    <n v="1"/>
    <n v="0"/>
    <n v="0"/>
    <n v="0"/>
    <x v="0"/>
    <n v="1"/>
    <n v="16255"/>
    <n v="1"/>
    <n v="0"/>
    <n v="0"/>
    <x v="2"/>
  </r>
  <r>
    <x v="4"/>
    <s v="Wind"/>
    <x v="0"/>
    <n v="1"/>
    <x v="23"/>
    <s v="1985-1989"/>
    <n v="1"/>
    <n v="0"/>
    <n v="0"/>
    <n v="0"/>
    <x v="0"/>
    <n v="1"/>
    <n v="17967"/>
    <n v="1"/>
    <n v="0"/>
    <n v="0"/>
    <x v="2"/>
  </r>
  <r>
    <x v="0"/>
    <s v="Winter Weather"/>
    <x v="0"/>
    <n v="1"/>
    <x v="23"/>
    <s v="1985-1989"/>
    <n v="3"/>
    <n v="0"/>
    <n v="0"/>
    <n v="0"/>
    <x v="0"/>
    <n v="1"/>
    <n v="900784"/>
    <n v="0"/>
    <n v="1"/>
    <n v="0"/>
    <x v="1"/>
  </r>
  <r>
    <x v="5"/>
    <s v="Winter Weather"/>
    <x v="0"/>
    <n v="1"/>
    <x v="23"/>
    <s v="1985-1989"/>
    <n v="1"/>
    <n v="0"/>
    <n v="0"/>
    <n v="0"/>
    <x v="0"/>
    <n v="1"/>
    <n v="15665"/>
    <n v="1"/>
    <n v="0"/>
    <n v="0"/>
    <x v="2"/>
  </r>
  <r>
    <x v="0"/>
    <s v="Winter Weather"/>
    <x v="0"/>
    <n v="1"/>
    <x v="23"/>
    <s v="1985-1989"/>
    <n v="1"/>
    <n v="0"/>
    <n v="0"/>
    <n v="0"/>
    <x v="0"/>
    <n v="1"/>
    <n v="15756"/>
    <n v="1"/>
    <n v="0"/>
    <n v="0"/>
    <x v="2"/>
  </r>
  <r>
    <x v="1"/>
    <s v="Winter Weather"/>
    <x v="0"/>
    <n v="1"/>
    <x v="23"/>
    <s v="1985-1989"/>
    <n v="1"/>
    <n v="0"/>
    <n v="0"/>
    <n v="0"/>
    <x v="0"/>
    <n v="1"/>
    <n v="17213"/>
    <n v="1"/>
    <n v="0"/>
    <n v="0"/>
    <x v="2"/>
  </r>
  <r>
    <x v="3"/>
    <s v="Winter Weather"/>
    <x v="0"/>
    <n v="1"/>
    <x v="23"/>
    <s v="1985-1989"/>
    <n v="1"/>
    <n v="0"/>
    <n v="0"/>
    <n v="0"/>
    <x v="0"/>
    <n v="1"/>
    <n v="18616"/>
    <n v="1"/>
    <n v="0"/>
    <n v="0"/>
    <x v="2"/>
  </r>
  <r>
    <x v="2"/>
    <s v="Winter Weather"/>
    <x v="0"/>
    <n v="1"/>
    <x v="23"/>
    <s v="1985-1989"/>
    <n v="1"/>
    <n v="0"/>
    <n v="0"/>
    <n v="0"/>
    <x v="0"/>
    <n v="1"/>
    <n v="17182"/>
    <n v="1"/>
    <n v="0"/>
    <n v="0"/>
    <x v="2"/>
  </r>
  <r>
    <x v="4"/>
    <s v="Winter Weather"/>
    <x v="0"/>
    <n v="1"/>
    <x v="23"/>
    <s v="1985-1989"/>
    <n v="1"/>
    <n v="0"/>
    <n v="0"/>
    <n v="0"/>
    <x v="0"/>
    <n v="1"/>
    <n v="16104"/>
    <n v="1"/>
    <n v="0"/>
    <n v="0"/>
    <x v="2"/>
  </r>
  <r>
    <x v="1"/>
    <s v="Hurricane/Tropical Storm"/>
    <x v="3"/>
    <n v="3"/>
    <x v="37"/>
    <s v="1985-1989"/>
    <n v="1"/>
    <n v="0"/>
    <n v="0"/>
    <n v="0"/>
    <x v="0"/>
    <n v="1"/>
    <n v="23282"/>
    <n v="1"/>
    <n v="0"/>
    <n v="0"/>
    <x v="2"/>
  </r>
  <r>
    <x v="3"/>
    <s v="Hurricane/Tropical Storm"/>
    <x v="3"/>
    <n v="3"/>
    <x v="37"/>
    <s v="1985-1989"/>
    <n v="1"/>
    <n v="0"/>
    <n v="0"/>
    <n v="0"/>
    <x v="0"/>
    <n v="1"/>
    <n v="24052"/>
    <n v="1"/>
    <n v="0"/>
    <n v="0"/>
    <x v="2"/>
  </r>
  <r>
    <x v="2"/>
    <s v="Hurricane/Tropical Storm"/>
    <x v="3"/>
    <n v="3"/>
    <x v="37"/>
    <s v="1985-1989"/>
    <n v="1"/>
    <n v="0"/>
    <n v="0"/>
    <n v="0"/>
    <x v="0"/>
    <n v="1"/>
    <n v="22141"/>
    <n v="1"/>
    <n v="0"/>
    <n v="0"/>
    <x v="2"/>
  </r>
  <r>
    <x v="4"/>
    <s v="Hurricane/Tropical Storm"/>
    <x v="3"/>
    <n v="3"/>
    <x v="37"/>
    <s v="1985-1989"/>
    <n v="1"/>
    <n v="0"/>
    <n v="0"/>
    <n v="0"/>
    <x v="0"/>
    <n v="1"/>
    <n v="25661"/>
    <n v="1"/>
    <n v="0"/>
    <n v="0"/>
    <x v="2"/>
  </r>
  <r>
    <x v="5"/>
    <s v="Drought"/>
    <x v="2"/>
    <n v="3"/>
    <x v="37"/>
    <s v="1985-1989"/>
    <n v="31"/>
    <n v="0"/>
    <n v="0"/>
    <n v="0"/>
    <x v="0"/>
    <n v="1"/>
    <n v="12"/>
    <n v="1"/>
    <n v="0"/>
    <n v="0"/>
    <x v="2"/>
  </r>
  <r>
    <x v="0"/>
    <s v="Drought"/>
    <x v="2"/>
    <n v="3"/>
    <x v="37"/>
    <s v="1985-1989"/>
    <n v="31"/>
    <n v="0"/>
    <n v="0"/>
    <n v="0"/>
    <x v="0"/>
    <n v="1"/>
    <n v="12"/>
    <n v="1"/>
    <n v="0"/>
    <n v="0"/>
    <x v="2"/>
  </r>
  <r>
    <x v="3"/>
    <s v="Drought"/>
    <x v="2"/>
    <n v="3"/>
    <x v="37"/>
    <s v="1985-1989"/>
    <n v="31"/>
    <n v="0"/>
    <n v="0"/>
    <n v="0"/>
    <x v="0"/>
    <n v="1"/>
    <n v="11"/>
    <n v="1"/>
    <n v="0"/>
    <n v="0"/>
    <x v="2"/>
  </r>
  <r>
    <x v="2"/>
    <s v="Drought"/>
    <x v="2"/>
    <n v="3"/>
    <x v="37"/>
    <s v="1985-1989"/>
    <n v="31"/>
    <n v="0"/>
    <n v="0"/>
    <n v="0"/>
    <x v="0"/>
    <n v="1"/>
    <n v="12"/>
    <n v="1"/>
    <n v="0"/>
    <n v="0"/>
    <x v="2"/>
  </r>
  <r>
    <x v="1"/>
    <s v="Winter Weather"/>
    <x v="0"/>
    <n v="1"/>
    <x v="23"/>
    <s v="1985-1989"/>
    <n v="1"/>
    <n v="0"/>
    <n v="0"/>
    <n v="0"/>
    <x v="0"/>
    <n v="0"/>
    <n v="0"/>
    <n v="1"/>
    <n v="0"/>
    <n v="0"/>
    <x v="2"/>
  </r>
  <r>
    <x v="1"/>
    <s v="Coastal"/>
    <x v="0"/>
    <n v="1"/>
    <x v="23"/>
    <s v="1985-1989"/>
    <n v="1"/>
    <n v="0"/>
    <n v="0"/>
    <n v="0"/>
    <x v="0"/>
    <n v="1"/>
    <n v="86813"/>
    <n v="1"/>
    <n v="0"/>
    <n v="0"/>
    <x v="2"/>
  </r>
  <r>
    <x v="1"/>
    <s v="Winter Weather"/>
    <x v="0"/>
    <n v="1"/>
    <x v="23"/>
    <s v="1985-1989"/>
    <n v="1"/>
    <n v="0"/>
    <n v="0"/>
    <n v="0"/>
    <x v="0"/>
    <n v="1"/>
    <n v="771"/>
    <n v="1"/>
    <n v="0"/>
    <n v="0"/>
    <x v="2"/>
  </r>
  <r>
    <x v="1"/>
    <s v="Wind"/>
    <x v="0"/>
    <n v="2"/>
    <x v="39"/>
    <s v="2015-2019"/>
    <n v="1"/>
    <n v="0"/>
    <n v="0"/>
    <n v="0"/>
    <x v="0"/>
    <n v="1"/>
    <n v="47684"/>
    <n v="1"/>
    <n v="0"/>
    <n v="0"/>
    <x v="2"/>
  </r>
  <r>
    <x v="0"/>
    <s v="Winter Weather"/>
    <x v="0"/>
    <n v="4"/>
    <x v="2"/>
    <s v="1995-1999"/>
    <n v="1"/>
    <n v="25"/>
    <n v="0"/>
    <n v="25"/>
    <x v="0"/>
    <n v="0"/>
    <n v="0"/>
    <n v="1"/>
    <n v="0"/>
    <n v="0"/>
    <x v="2"/>
  </r>
  <r>
    <x v="2"/>
    <s v="Flooding"/>
    <x v="1"/>
    <n v="3"/>
    <x v="43"/>
    <s v="2010-2014"/>
    <n v="1"/>
    <n v="0"/>
    <n v="0"/>
    <n v="0"/>
    <x v="0"/>
    <n v="1"/>
    <n v="34306"/>
    <n v="1"/>
    <n v="0"/>
    <n v="0"/>
    <x v="2"/>
  </r>
  <r>
    <x v="4"/>
    <s v="Severe Storm/Thunder Storm/ Wind"/>
    <x v="1"/>
    <n v="3"/>
    <x v="43"/>
    <s v="2010-2014"/>
    <n v="1"/>
    <n v="0"/>
    <n v="0"/>
    <n v="0"/>
    <x v="0"/>
    <n v="1"/>
    <n v="205632"/>
    <n v="0"/>
    <n v="1"/>
    <n v="0"/>
    <x v="1"/>
  </r>
  <r>
    <x v="2"/>
    <s v="Severe Storm/Thunder Storm/ Wind"/>
    <x v="1"/>
    <n v="3"/>
    <x v="43"/>
    <s v="2010-2014"/>
    <n v="1"/>
    <n v="0"/>
    <n v="0"/>
    <n v="0"/>
    <x v="0"/>
    <n v="1"/>
    <n v="52126"/>
    <n v="1"/>
    <n v="0"/>
    <n v="0"/>
    <x v="2"/>
  </r>
  <r>
    <x v="3"/>
    <s v="Severe Storm/Thunder Storm/ Wind"/>
    <x v="1"/>
    <n v="3"/>
    <x v="43"/>
    <s v="2010-2014"/>
    <n v="1"/>
    <n v="0"/>
    <n v="0"/>
    <n v="0"/>
    <x v="0"/>
    <n v="1"/>
    <n v="14621"/>
    <n v="1"/>
    <n v="0"/>
    <n v="0"/>
    <x v="2"/>
  </r>
  <r>
    <x v="3"/>
    <s v="Severe Storm/Thunder Storm/ Wind"/>
    <x v="1"/>
    <n v="3"/>
    <x v="43"/>
    <s v="2010-2014"/>
    <n v="1"/>
    <n v="0"/>
    <n v="0"/>
    <n v="0"/>
    <x v="0"/>
    <n v="1"/>
    <n v="33216"/>
    <n v="1"/>
    <n v="0"/>
    <n v="0"/>
    <x v="2"/>
  </r>
  <r>
    <x v="2"/>
    <s v="Severe Storm/Thunder Storm/ Wind"/>
    <x v="1"/>
    <n v="3"/>
    <x v="43"/>
    <s v="2010-2014"/>
    <n v="1"/>
    <n v="0"/>
    <n v="0"/>
    <n v="0"/>
    <x v="0"/>
    <n v="1"/>
    <n v="33764"/>
    <n v="1"/>
    <n v="0"/>
    <n v="0"/>
    <x v="2"/>
  </r>
  <r>
    <x v="2"/>
    <s v="Severe Storm/Thunder Storm/ Wind"/>
    <x v="1"/>
    <n v="3"/>
    <x v="43"/>
    <s v="2010-2014"/>
    <n v="1"/>
    <n v="0"/>
    <n v="0"/>
    <n v="0"/>
    <x v="0"/>
    <n v="1"/>
    <n v="121210"/>
    <n v="1"/>
    <n v="0"/>
    <n v="0"/>
    <x v="2"/>
  </r>
  <r>
    <x v="2"/>
    <s v="Flooding"/>
    <x v="1"/>
    <n v="3"/>
    <x v="43"/>
    <s v="2010-2014"/>
    <n v="1"/>
    <n v="0"/>
    <n v="0"/>
    <n v="0"/>
    <x v="0"/>
    <n v="1"/>
    <n v="31535"/>
    <n v="1"/>
    <n v="0"/>
    <n v="0"/>
    <x v="2"/>
  </r>
  <r>
    <x v="3"/>
    <s v="Flooding"/>
    <x v="1"/>
    <n v="3"/>
    <x v="43"/>
    <s v="2010-2014"/>
    <n v="1"/>
    <n v="0"/>
    <n v="0"/>
    <n v="0"/>
    <x v="0"/>
    <n v="1"/>
    <n v="30898"/>
    <n v="1"/>
    <n v="0"/>
    <n v="0"/>
    <x v="2"/>
  </r>
  <r>
    <x v="3"/>
    <s v="Flooding"/>
    <x v="1"/>
    <n v="3"/>
    <x v="43"/>
    <s v="2010-2014"/>
    <n v="1"/>
    <n v="0"/>
    <n v="0"/>
    <n v="0"/>
    <x v="0"/>
    <n v="1"/>
    <n v="34078"/>
    <n v="1"/>
    <n v="0"/>
    <n v="0"/>
    <x v="2"/>
  </r>
  <r>
    <x v="2"/>
    <s v="Flooding"/>
    <x v="1"/>
    <n v="3"/>
    <x v="43"/>
    <s v="2010-2014"/>
    <n v="1"/>
    <n v="0"/>
    <n v="0"/>
    <n v="0"/>
    <x v="0"/>
    <n v="1"/>
    <n v="296977"/>
    <n v="0"/>
    <n v="1"/>
    <n v="0"/>
    <x v="1"/>
  </r>
  <r>
    <x v="2"/>
    <s v="Flooding"/>
    <x v="1"/>
    <n v="3"/>
    <x v="43"/>
    <s v="2010-2014"/>
    <n v="1"/>
    <n v="0"/>
    <n v="0"/>
    <n v="0"/>
    <x v="0"/>
    <n v="1"/>
    <n v="33580"/>
    <n v="1"/>
    <n v="0"/>
    <n v="0"/>
    <x v="2"/>
  </r>
  <r>
    <x v="5"/>
    <s v="Severe Storm/Thunder Storm/ Wind"/>
    <x v="1"/>
    <n v="3"/>
    <x v="43"/>
    <s v="2010-2014"/>
    <n v="1"/>
    <n v="0"/>
    <n v="0"/>
    <n v="0"/>
    <x v="0"/>
    <n v="1"/>
    <n v="30813"/>
    <n v="1"/>
    <n v="0"/>
    <n v="0"/>
    <x v="2"/>
  </r>
  <r>
    <x v="2"/>
    <s v="Flooding"/>
    <x v="1"/>
    <n v="3"/>
    <x v="43"/>
    <s v="2010-2014"/>
    <n v="1"/>
    <n v="0"/>
    <n v="0"/>
    <n v="0"/>
    <x v="0"/>
    <n v="1"/>
    <n v="31101"/>
    <n v="1"/>
    <n v="0"/>
    <n v="0"/>
    <x v="2"/>
  </r>
  <r>
    <x v="2"/>
    <s v="Flooding"/>
    <x v="1"/>
    <n v="3"/>
    <x v="43"/>
    <s v="2010-2014"/>
    <n v="1"/>
    <n v="0"/>
    <n v="0"/>
    <n v="0"/>
    <x v="0"/>
    <n v="1"/>
    <n v="184954"/>
    <n v="1"/>
    <n v="0"/>
    <n v="0"/>
    <x v="2"/>
  </r>
  <r>
    <x v="3"/>
    <s v="Severe Storm/Thunder Storm/ Wind"/>
    <x v="1"/>
    <n v="3"/>
    <x v="43"/>
    <s v="2010-2014"/>
    <n v="1"/>
    <n v="0"/>
    <n v="0"/>
    <n v="0"/>
    <x v="0"/>
    <n v="1"/>
    <n v="46452"/>
    <n v="1"/>
    <n v="0"/>
    <n v="0"/>
    <x v="2"/>
  </r>
  <r>
    <x v="2"/>
    <s v="Severe Storm/Thunder Storm/ Wind"/>
    <x v="1"/>
    <n v="3"/>
    <x v="43"/>
    <s v="2010-2014"/>
    <n v="1"/>
    <n v="0"/>
    <n v="0"/>
    <n v="0"/>
    <x v="0"/>
    <n v="1"/>
    <n v="32160"/>
    <n v="1"/>
    <n v="0"/>
    <n v="0"/>
    <x v="2"/>
  </r>
  <r>
    <x v="4"/>
    <s v="Severe Storm/Thunder Storm/ Wind"/>
    <x v="1"/>
    <n v="3"/>
    <x v="43"/>
    <s v="2010-2014"/>
    <n v="1"/>
    <n v="0"/>
    <n v="0"/>
    <n v="0"/>
    <x v="0"/>
    <n v="1"/>
    <n v="44816"/>
    <n v="1"/>
    <n v="0"/>
    <n v="0"/>
    <x v="2"/>
  </r>
  <r>
    <x v="0"/>
    <s v="Tornado"/>
    <x v="4"/>
    <n v="2"/>
    <x v="43"/>
    <s v="2010-2014"/>
    <n v="1"/>
    <n v="0"/>
    <n v="0"/>
    <n v="0"/>
    <x v="0"/>
    <n v="1"/>
    <n v="83817"/>
    <n v="1"/>
    <n v="0"/>
    <n v="0"/>
    <x v="2"/>
  </r>
  <r>
    <x v="1"/>
    <s v="Hurricane/Tropical Storm"/>
    <x v="3"/>
    <n v="2"/>
    <x v="43"/>
    <s v="2010-2014"/>
    <n v="1"/>
    <n v="11"/>
    <n v="0"/>
    <n v="11"/>
    <x v="0"/>
    <n v="0"/>
    <n v="0"/>
    <n v="1"/>
    <n v="0"/>
    <n v="0"/>
    <x v="2"/>
  </r>
  <r>
    <x v="1"/>
    <s v="Severe Storm/Thunder Storm/ Wind"/>
    <x v="1"/>
    <n v="2"/>
    <x v="43"/>
    <s v="2010-2014"/>
    <n v="1"/>
    <n v="0"/>
    <n v="0"/>
    <n v="0"/>
    <x v="0"/>
    <n v="1"/>
    <n v="14493"/>
    <n v="1"/>
    <n v="0"/>
    <n v="0"/>
    <x v="2"/>
  </r>
  <r>
    <x v="5"/>
    <s v="Flooding"/>
    <x v="1"/>
    <n v="2"/>
    <x v="43"/>
    <s v="2010-2014"/>
    <n v="2"/>
    <n v="0"/>
    <n v="0"/>
    <n v="0"/>
    <x v="0"/>
    <n v="1"/>
    <n v="197357"/>
    <n v="0"/>
    <n v="1"/>
    <n v="0"/>
    <x v="1"/>
  </r>
  <r>
    <x v="5"/>
    <s v="Flooding"/>
    <x v="1"/>
    <n v="2"/>
    <x v="43"/>
    <s v="2010-2014"/>
    <n v="1"/>
    <n v="0"/>
    <n v="0"/>
    <n v="0"/>
    <x v="0"/>
    <n v="1"/>
    <n v="67890"/>
    <n v="1"/>
    <n v="0"/>
    <n v="0"/>
    <x v="2"/>
  </r>
  <r>
    <x v="1"/>
    <s v="Coastal"/>
    <x v="0"/>
    <n v="3"/>
    <x v="43"/>
    <s v="2010-2014"/>
    <n v="1"/>
    <n v="12"/>
    <n v="0"/>
    <n v="12"/>
    <x v="0"/>
    <n v="0"/>
    <n v="0"/>
    <n v="1"/>
    <n v="0"/>
    <n v="0"/>
    <x v="2"/>
  </r>
  <r>
    <x v="3"/>
    <s v="Hail"/>
    <x v="0"/>
    <n v="2"/>
    <x v="43"/>
    <s v="2010-2014"/>
    <n v="1"/>
    <n v="0"/>
    <n v="0"/>
    <n v="0"/>
    <x v="0"/>
    <n v="1"/>
    <n v="117710"/>
    <n v="1"/>
    <n v="0"/>
    <n v="0"/>
    <x v="2"/>
  </r>
  <r>
    <x v="1"/>
    <s v="Severe Storm/Thunder Storm/ Wind"/>
    <x v="1"/>
    <n v="2"/>
    <x v="43"/>
    <s v="2010-2014"/>
    <n v="1"/>
    <n v="0"/>
    <n v="0"/>
    <n v="0"/>
    <x v="0"/>
    <n v="1"/>
    <n v="16422"/>
    <n v="1"/>
    <n v="0"/>
    <n v="0"/>
    <x v="2"/>
  </r>
  <r>
    <x v="2"/>
    <s v="Severe Storm/Thunder Storm/ Wind"/>
    <x v="1"/>
    <n v="2"/>
    <x v="43"/>
    <s v="2010-2014"/>
    <n v="1"/>
    <n v="0"/>
    <n v="0"/>
    <n v="0"/>
    <x v="0"/>
    <n v="1"/>
    <n v="33498"/>
    <n v="1"/>
    <n v="0"/>
    <n v="0"/>
    <x v="2"/>
  </r>
  <r>
    <x v="2"/>
    <s v="Severe Storm/Thunder Storm/ Wind"/>
    <x v="1"/>
    <n v="2"/>
    <x v="43"/>
    <s v="2010-2014"/>
    <n v="1"/>
    <n v="0"/>
    <n v="0"/>
    <n v="0"/>
    <x v="0"/>
    <n v="1"/>
    <n v="28850"/>
    <n v="1"/>
    <n v="0"/>
    <n v="0"/>
    <x v="2"/>
  </r>
  <r>
    <x v="4"/>
    <s v="Severe Storm/Thunder Storm/ Wind"/>
    <x v="1"/>
    <n v="2"/>
    <x v="43"/>
    <s v="2010-2014"/>
    <n v="1"/>
    <n v="0"/>
    <n v="0"/>
    <n v="0"/>
    <x v="0"/>
    <n v="1"/>
    <n v="66603"/>
    <n v="1"/>
    <n v="0"/>
    <n v="0"/>
    <x v="2"/>
  </r>
  <r>
    <x v="1"/>
    <s v="Severe Storm/Thunder Storm/ Wind"/>
    <x v="1"/>
    <n v="2"/>
    <x v="43"/>
    <s v="2010-2014"/>
    <n v="1"/>
    <n v="0"/>
    <n v="0"/>
    <n v="0"/>
    <x v="0"/>
    <n v="1"/>
    <n v="17407"/>
    <n v="1"/>
    <n v="0"/>
    <n v="0"/>
    <x v="2"/>
  </r>
  <r>
    <x v="3"/>
    <s v="Severe Storm/Thunder Storm/ Wind"/>
    <x v="1"/>
    <n v="3"/>
    <x v="43"/>
    <s v="2010-2014"/>
    <n v="1"/>
    <n v="0"/>
    <n v="0"/>
    <n v="0"/>
    <x v="0"/>
    <n v="1"/>
    <n v="14661"/>
    <n v="1"/>
    <n v="0"/>
    <n v="0"/>
    <x v="2"/>
  </r>
  <r>
    <x v="4"/>
    <s v="Severe Storm/Thunder Storm/ Wind"/>
    <x v="1"/>
    <n v="3"/>
    <x v="43"/>
    <s v="2010-2014"/>
    <n v="1"/>
    <n v="0"/>
    <n v="0"/>
    <n v="0"/>
    <x v="0"/>
    <n v="1"/>
    <n v="62976"/>
    <n v="1"/>
    <n v="0"/>
    <n v="0"/>
    <x v="2"/>
  </r>
  <r>
    <x v="3"/>
    <s v="Severe Storm/Thunder Storm/ Wind"/>
    <x v="1"/>
    <n v="3"/>
    <x v="43"/>
    <s v="2010-2014"/>
    <n v="1"/>
    <n v="0"/>
    <n v="0"/>
    <n v="0"/>
    <x v="0"/>
    <n v="1"/>
    <n v="43080"/>
    <n v="1"/>
    <n v="0"/>
    <n v="0"/>
    <x v="2"/>
  </r>
  <r>
    <x v="2"/>
    <s v="Flooding"/>
    <x v="1"/>
    <n v="3"/>
    <x v="43"/>
    <s v="2010-2014"/>
    <n v="1"/>
    <n v="0"/>
    <n v="0"/>
    <n v="0"/>
    <x v="0"/>
    <n v="1"/>
    <n v="377746"/>
    <n v="0"/>
    <n v="1"/>
    <n v="0"/>
    <x v="1"/>
  </r>
  <r>
    <x v="2"/>
    <s v="Severe Storm/Thunder Storm/ Wind"/>
    <x v="1"/>
    <n v="1"/>
    <x v="43"/>
    <s v="2010-2014"/>
    <n v="1"/>
    <n v="0"/>
    <n v="0"/>
    <n v="0"/>
    <x v="0"/>
    <n v="1"/>
    <n v="114628"/>
    <n v="1"/>
    <n v="0"/>
    <n v="0"/>
    <x v="2"/>
  </r>
  <r>
    <x v="2"/>
    <s v="Severe Storm/Thunder Storm/ Wind"/>
    <x v="1"/>
    <n v="1"/>
    <x v="43"/>
    <s v="2010-2014"/>
    <n v="1"/>
    <n v="0"/>
    <n v="0"/>
    <n v="0"/>
    <x v="0"/>
    <n v="1"/>
    <n v="49429"/>
    <n v="1"/>
    <n v="0"/>
    <n v="0"/>
    <x v="2"/>
  </r>
  <r>
    <x v="2"/>
    <s v="Severe Storm/Thunder Storm/ Wind"/>
    <x v="1"/>
    <n v="1"/>
    <x v="43"/>
    <s v="2010-2014"/>
    <n v="1"/>
    <n v="0"/>
    <n v="0"/>
    <n v="0"/>
    <x v="0"/>
    <n v="1"/>
    <n v="49976"/>
    <n v="1"/>
    <n v="0"/>
    <n v="0"/>
    <x v="2"/>
  </r>
  <r>
    <x v="5"/>
    <s v="Severe Storm/Thunder Storm/ Wind"/>
    <x v="1"/>
    <n v="1"/>
    <x v="43"/>
    <s v="2010-2014"/>
    <n v="1"/>
    <n v="0"/>
    <n v="0"/>
    <n v="0"/>
    <x v="0"/>
    <n v="1"/>
    <n v="149056"/>
    <n v="1"/>
    <n v="0"/>
    <n v="0"/>
    <x v="2"/>
  </r>
  <r>
    <x v="5"/>
    <s v="Severe Storm/Thunder Storm/ Wind"/>
    <x v="1"/>
    <n v="1"/>
    <x v="43"/>
    <s v="2010-2014"/>
    <n v="1"/>
    <n v="0"/>
    <n v="0"/>
    <n v="0"/>
    <x v="0"/>
    <n v="1"/>
    <n v="116036"/>
    <n v="1"/>
    <n v="0"/>
    <n v="0"/>
    <x v="2"/>
  </r>
  <r>
    <x v="5"/>
    <s v="Severe Storm/Thunder Storm/ Wind"/>
    <x v="1"/>
    <n v="1"/>
    <x v="43"/>
    <s v="2010-2014"/>
    <n v="1"/>
    <n v="0"/>
    <n v="0"/>
    <n v="0"/>
    <x v="0"/>
    <n v="1"/>
    <n v="46571"/>
    <n v="1"/>
    <n v="0"/>
    <n v="0"/>
    <x v="2"/>
  </r>
  <r>
    <x v="5"/>
    <s v="Severe Storm/Thunder Storm/ Wind"/>
    <x v="1"/>
    <n v="1"/>
    <x v="43"/>
    <s v="2010-2014"/>
    <n v="1"/>
    <n v="0"/>
    <n v="0"/>
    <n v="0"/>
    <x v="0"/>
    <n v="1"/>
    <n v="45572"/>
    <n v="1"/>
    <n v="0"/>
    <n v="0"/>
    <x v="2"/>
  </r>
  <r>
    <x v="4"/>
    <s v="Severe Storm/Thunder Storm/ Wind"/>
    <x v="1"/>
    <n v="1"/>
    <x v="43"/>
    <s v="2010-2014"/>
    <n v="1"/>
    <n v="0"/>
    <n v="0"/>
    <n v="0"/>
    <x v="0"/>
    <n v="1"/>
    <n v="121806"/>
    <n v="1"/>
    <n v="0"/>
    <n v="0"/>
    <x v="2"/>
  </r>
  <r>
    <x v="2"/>
    <s v="Severe Storm/Thunder Storm/ Wind"/>
    <x v="1"/>
    <n v="1"/>
    <x v="43"/>
    <s v="2010-2014"/>
    <n v="1"/>
    <n v="0"/>
    <n v="0"/>
    <n v="0"/>
    <x v="0"/>
    <n v="1"/>
    <n v="168411"/>
    <n v="1"/>
    <n v="0"/>
    <n v="0"/>
    <x v="2"/>
  </r>
  <r>
    <x v="2"/>
    <s v="Severe Storm/Thunder Storm/ Wind"/>
    <x v="1"/>
    <n v="1"/>
    <x v="43"/>
    <s v="2010-2014"/>
    <n v="1"/>
    <n v="0"/>
    <n v="0"/>
    <n v="0"/>
    <x v="0"/>
    <n v="1"/>
    <n v="173943"/>
    <n v="1"/>
    <n v="0"/>
    <n v="0"/>
    <x v="2"/>
  </r>
  <r>
    <x v="2"/>
    <s v="Severe Storm/Thunder Storm/ Wind"/>
    <x v="1"/>
    <n v="1"/>
    <x v="43"/>
    <s v="2010-2014"/>
    <n v="1"/>
    <n v="0"/>
    <n v="0"/>
    <n v="0"/>
    <x v="0"/>
    <n v="1"/>
    <n v="128984"/>
    <n v="1"/>
    <n v="0"/>
    <n v="0"/>
    <x v="2"/>
  </r>
  <r>
    <x v="2"/>
    <s v="Severe Storm/Thunder Storm/ Wind"/>
    <x v="1"/>
    <n v="1"/>
    <x v="43"/>
    <s v="2010-2014"/>
    <n v="1"/>
    <n v="0"/>
    <n v="0"/>
    <n v="0"/>
    <x v="0"/>
    <n v="1"/>
    <n v="150514"/>
    <n v="1"/>
    <n v="0"/>
    <n v="0"/>
    <x v="2"/>
  </r>
  <r>
    <x v="2"/>
    <s v="Severe Storm/Thunder Storm/ Wind"/>
    <x v="1"/>
    <n v="1"/>
    <x v="43"/>
    <s v="2010-2014"/>
    <n v="1"/>
    <n v="0"/>
    <n v="0"/>
    <n v="0"/>
    <x v="0"/>
    <n v="1"/>
    <n v="148739"/>
    <n v="1"/>
    <n v="0"/>
    <n v="0"/>
    <x v="2"/>
  </r>
  <r>
    <x v="2"/>
    <s v="Severe Storm/Thunder Storm/ Wind"/>
    <x v="1"/>
    <n v="1"/>
    <x v="43"/>
    <s v="2010-2014"/>
    <n v="1"/>
    <n v="0"/>
    <n v="0"/>
    <n v="0"/>
    <x v="0"/>
    <n v="1"/>
    <n v="167650"/>
    <n v="1"/>
    <n v="0"/>
    <n v="0"/>
    <x v="2"/>
  </r>
  <r>
    <x v="4"/>
    <s v="Severe Storm/Thunder Storm/ Wind"/>
    <x v="1"/>
    <n v="1"/>
    <x v="43"/>
    <s v="2010-2014"/>
    <n v="1"/>
    <n v="0"/>
    <n v="0"/>
    <n v="0"/>
    <x v="0"/>
    <n v="1"/>
    <n v="164131"/>
    <n v="1"/>
    <n v="0"/>
    <n v="0"/>
    <x v="2"/>
  </r>
  <r>
    <x v="2"/>
    <s v="Flooding"/>
    <x v="1"/>
    <n v="2"/>
    <x v="43"/>
    <s v="2010-2014"/>
    <n v="7"/>
    <n v="0"/>
    <n v="0"/>
    <n v="0"/>
    <x v="0"/>
    <n v="1"/>
    <n v="16687"/>
    <n v="1"/>
    <n v="0"/>
    <n v="0"/>
    <x v="2"/>
  </r>
  <r>
    <x v="4"/>
    <s v="Severe Storm/Thunder Storm/ Wind"/>
    <x v="1"/>
    <n v="1"/>
    <x v="43"/>
    <s v="2010-2014"/>
    <n v="1"/>
    <n v="0"/>
    <n v="0"/>
    <n v="0"/>
    <x v="0"/>
    <n v="1"/>
    <n v="67529"/>
    <n v="1"/>
    <n v="0"/>
    <n v="0"/>
    <x v="2"/>
  </r>
  <r>
    <x v="2"/>
    <s v="Flooding"/>
    <x v="1"/>
    <n v="2"/>
    <x v="43"/>
    <s v="2010-2014"/>
    <n v="1"/>
    <n v="0"/>
    <n v="0"/>
    <n v="0"/>
    <x v="0"/>
    <n v="1"/>
    <n v="32816"/>
    <n v="1"/>
    <n v="0"/>
    <n v="0"/>
    <x v="2"/>
  </r>
  <r>
    <x v="2"/>
    <s v="Severe Storm/Thunder Storm/ Wind"/>
    <x v="1"/>
    <n v="2"/>
    <x v="43"/>
    <s v="2010-2014"/>
    <n v="1"/>
    <n v="0"/>
    <n v="0"/>
    <n v="0"/>
    <x v="0"/>
    <n v="1"/>
    <n v="67085"/>
    <n v="1"/>
    <n v="0"/>
    <n v="0"/>
    <x v="2"/>
  </r>
  <r>
    <x v="3"/>
    <s v="Severe Storm/Thunder Storm/ Wind"/>
    <x v="1"/>
    <n v="2"/>
    <x v="43"/>
    <s v="2010-2014"/>
    <n v="1"/>
    <n v="0"/>
    <n v="0"/>
    <n v="0"/>
    <x v="0"/>
    <n v="1"/>
    <n v="78316"/>
    <n v="1"/>
    <n v="0"/>
    <n v="0"/>
    <x v="2"/>
  </r>
  <r>
    <x v="3"/>
    <s v="Severe Storm/Thunder Storm/ Wind"/>
    <x v="1"/>
    <n v="2"/>
    <x v="43"/>
    <s v="2010-2014"/>
    <n v="1"/>
    <n v="0"/>
    <n v="0"/>
    <n v="0"/>
    <x v="0"/>
    <n v="1"/>
    <n v="57771"/>
    <n v="1"/>
    <n v="0"/>
    <n v="0"/>
    <x v="2"/>
  </r>
  <r>
    <x v="3"/>
    <s v="Severe Storm/Thunder Storm/ Wind"/>
    <x v="1"/>
    <n v="2"/>
    <x v="43"/>
    <s v="2010-2014"/>
    <n v="1"/>
    <n v="0"/>
    <n v="0"/>
    <n v="0"/>
    <x v="0"/>
    <n v="1"/>
    <n v="8310"/>
    <n v="1"/>
    <n v="0"/>
    <n v="0"/>
    <x v="2"/>
  </r>
  <r>
    <x v="3"/>
    <s v="Severe Storm/Thunder Storm/ Wind"/>
    <x v="1"/>
    <n v="2"/>
    <x v="43"/>
    <s v="2010-2014"/>
    <n v="1"/>
    <n v="0"/>
    <n v="0"/>
    <n v="0"/>
    <x v="0"/>
    <n v="1"/>
    <n v="115034"/>
    <n v="1"/>
    <n v="0"/>
    <n v="0"/>
    <x v="2"/>
  </r>
  <r>
    <x v="3"/>
    <s v="Severe Storm/Thunder Storm/ Wind"/>
    <x v="1"/>
    <n v="2"/>
    <x v="43"/>
    <s v="2010-2014"/>
    <n v="1"/>
    <n v="0"/>
    <n v="0"/>
    <n v="0"/>
    <x v="0"/>
    <n v="1"/>
    <n v="61074"/>
    <n v="1"/>
    <n v="0"/>
    <n v="0"/>
    <x v="2"/>
  </r>
  <r>
    <x v="4"/>
    <s v="Severe Storm/Thunder Storm/ Wind"/>
    <x v="1"/>
    <n v="2"/>
    <x v="43"/>
    <s v="2010-2014"/>
    <n v="1"/>
    <n v="0"/>
    <n v="0"/>
    <n v="0"/>
    <x v="0"/>
    <n v="1"/>
    <n v="93723"/>
    <n v="1"/>
    <n v="0"/>
    <n v="0"/>
    <x v="2"/>
  </r>
  <r>
    <x v="3"/>
    <s v="Severe Storm/Thunder Storm/ Wind"/>
    <x v="1"/>
    <n v="2"/>
    <x v="43"/>
    <s v="2010-2014"/>
    <n v="1"/>
    <n v="0"/>
    <n v="0"/>
    <n v="0"/>
    <x v="0"/>
    <n v="1"/>
    <n v="50618"/>
    <n v="1"/>
    <n v="0"/>
    <n v="0"/>
    <x v="2"/>
  </r>
  <r>
    <x v="0"/>
    <s v="Flooding"/>
    <x v="1"/>
    <n v="3"/>
    <x v="43"/>
    <s v="2010-2014"/>
    <n v="1"/>
    <n v="0"/>
    <n v="0"/>
    <n v="0"/>
    <x v="0"/>
    <n v="1"/>
    <n v="8238284"/>
    <n v="0"/>
    <n v="0"/>
    <n v="1"/>
    <x v="0"/>
  </r>
  <r>
    <x v="1"/>
    <s v="Lightning"/>
    <x v="0"/>
    <n v="3"/>
    <x v="43"/>
    <s v="2010-2014"/>
    <n v="1"/>
    <n v="0"/>
    <n v="0"/>
    <n v="0"/>
    <x v="0"/>
    <n v="1"/>
    <n v="303121"/>
    <n v="1"/>
    <n v="0"/>
    <n v="0"/>
    <x v="2"/>
  </r>
  <r>
    <x v="3"/>
    <s v="Severe Storm/Thunder Storm/ Wind"/>
    <x v="1"/>
    <n v="3"/>
    <x v="43"/>
    <s v="2010-2014"/>
    <n v="1"/>
    <n v="0"/>
    <n v="0"/>
    <n v="0"/>
    <x v="0"/>
    <n v="1"/>
    <n v="44859"/>
    <n v="1"/>
    <n v="0"/>
    <n v="0"/>
    <x v="2"/>
  </r>
  <r>
    <x v="1"/>
    <s v="Severe Storm/Thunder Storm/ Wind"/>
    <x v="1"/>
    <n v="1"/>
    <x v="43"/>
    <s v="2010-2014"/>
    <n v="1"/>
    <n v="0"/>
    <n v="0"/>
    <n v="0"/>
    <x v="0"/>
    <n v="1"/>
    <n v="47998"/>
    <n v="1"/>
    <n v="0"/>
    <n v="0"/>
    <x v="2"/>
  </r>
  <r>
    <x v="4"/>
    <s v="Severe Storm/Thunder Storm/ Wind"/>
    <x v="1"/>
    <n v="2"/>
    <x v="43"/>
    <s v="2010-2014"/>
    <n v="1"/>
    <n v="0"/>
    <n v="0"/>
    <n v="0"/>
    <x v="0"/>
    <n v="1"/>
    <n v="170868"/>
    <n v="1"/>
    <n v="0"/>
    <n v="0"/>
    <x v="2"/>
  </r>
  <r>
    <x v="3"/>
    <s v="Severe Storm/Thunder Storm/ Wind"/>
    <x v="1"/>
    <n v="2"/>
    <x v="43"/>
    <s v="2010-2014"/>
    <n v="1"/>
    <n v="0"/>
    <n v="0"/>
    <n v="0"/>
    <x v="0"/>
    <n v="1"/>
    <n v="6480361"/>
    <n v="0"/>
    <n v="0"/>
    <n v="1"/>
    <x v="0"/>
  </r>
  <r>
    <x v="2"/>
    <s v="Tornado"/>
    <x v="4"/>
    <n v="1"/>
    <x v="44"/>
    <s v="2010-2014"/>
    <n v="1"/>
    <n v="0"/>
    <n v="0"/>
    <n v="0"/>
    <x v="0"/>
    <n v="1"/>
    <n v="501810"/>
    <n v="0"/>
    <n v="1"/>
    <n v="0"/>
    <x v="1"/>
  </r>
  <r>
    <x v="5"/>
    <s v="Severe Storm/Thunder Storm/ Wind"/>
    <x v="1"/>
    <n v="1"/>
    <x v="44"/>
    <s v="2010-2014"/>
    <n v="1"/>
    <n v="0"/>
    <n v="0"/>
    <n v="0"/>
    <x v="0"/>
    <n v="1"/>
    <n v="29094"/>
    <n v="1"/>
    <n v="0"/>
    <n v="0"/>
    <x v="2"/>
  </r>
  <r>
    <x v="2"/>
    <s v="Severe Storm/Thunder Storm/ Wind"/>
    <x v="1"/>
    <n v="1"/>
    <x v="44"/>
    <s v="2010-2014"/>
    <n v="1"/>
    <n v="0"/>
    <n v="0"/>
    <n v="0"/>
    <x v="0"/>
    <n v="1"/>
    <n v="200191"/>
    <n v="0"/>
    <n v="1"/>
    <n v="0"/>
    <x v="1"/>
  </r>
  <r>
    <x v="2"/>
    <s v="Severe Storm/Thunder Storm/ Wind"/>
    <x v="1"/>
    <n v="1"/>
    <x v="44"/>
    <s v="2010-2014"/>
    <n v="1"/>
    <n v="0"/>
    <n v="0"/>
    <n v="0"/>
    <x v="0"/>
    <n v="1"/>
    <n v="69083"/>
    <n v="1"/>
    <n v="0"/>
    <n v="0"/>
    <x v="2"/>
  </r>
  <r>
    <x v="2"/>
    <s v="Severe Storm/Thunder Storm/ Wind"/>
    <x v="1"/>
    <n v="1"/>
    <x v="44"/>
    <s v="2010-2014"/>
    <n v="1"/>
    <n v="0"/>
    <n v="0"/>
    <n v="0"/>
    <x v="0"/>
    <n v="1"/>
    <n v="34294"/>
    <n v="1"/>
    <n v="0"/>
    <n v="0"/>
    <x v="2"/>
  </r>
  <r>
    <x v="2"/>
    <s v="Severe Storm/Thunder Storm/ Wind"/>
    <x v="1"/>
    <n v="1"/>
    <x v="44"/>
    <s v="2010-2014"/>
    <n v="1"/>
    <n v="0"/>
    <n v="0"/>
    <n v="0"/>
    <x v="0"/>
    <n v="1"/>
    <n v="51517"/>
    <n v="1"/>
    <n v="0"/>
    <n v="0"/>
    <x v="2"/>
  </r>
  <r>
    <x v="3"/>
    <s v="Severe Storm/Thunder Storm/ Wind"/>
    <x v="1"/>
    <n v="1"/>
    <x v="44"/>
    <s v="2010-2014"/>
    <n v="1"/>
    <n v="0"/>
    <n v="0"/>
    <n v="0"/>
    <x v="0"/>
    <n v="1"/>
    <n v="62057"/>
    <n v="1"/>
    <n v="0"/>
    <n v="0"/>
    <x v="2"/>
  </r>
  <r>
    <x v="4"/>
    <s v="Tornado"/>
    <x v="4"/>
    <n v="1"/>
    <x v="44"/>
    <s v="2010-2014"/>
    <n v="1"/>
    <n v="0"/>
    <n v="0"/>
    <n v="0"/>
    <x v="0"/>
    <n v="1"/>
    <n v="152559"/>
    <n v="1"/>
    <n v="0"/>
    <n v="0"/>
    <x v="2"/>
  </r>
  <r>
    <x v="3"/>
    <s v="Severe Storm/Thunder Storm/ Wind"/>
    <x v="1"/>
    <n v="1"/>
    <x v="44"/>
    <s v="2010-2014"/>
    <n v="1"/>
    <n v="0"/>
    <n v="0"/>
    <n v="0"/>
    <x v="0"/>
    <n v="1"/>
    <n v="43718"/>
    <n v="1"/>
    <n v="0"/>
    <n v="0"/>
    <x v="2"/>
  </r>
  <r>
    <x v="1"/>
    <s v="Hail"/>
    <x v="0"/>
    <n v="1"/>
    <x v="44"/>
    <s v="2010-2014"/>
    <n v="1"/>
    <n v="0"/>
    <n v="0"/>
    <n v="0"/>
    <x v="0"/>
    <n v="1"/>
    <n v="4240"/>
    <n v="1"/>
    <n v="0"/>
    <n v="0"/>
    <x v="2"/>
  </r>
  <r>
    <x v="1"/>
    <s v="Hail"/>
    <x v="0"/>
    <n v="2"/>
    <x v="44"/>
    <s v="2010-2014"/>
    <n v="1"/>
    <n v="0"/>
    <n v="0"/>
    <n v="0"/>
    <x v="0"/>
    <n v="1"/>
    <n v="50490"/>
    <n v="1"/>
    <n v="0"/>
    <n v="0"/>
    <x v="2"/>
  </r>
  <r>
    <x v="3"/>
    <s v="Severe Storm/Thunder Storm/ Wind"/>
    <x v="1"/>
    <n v="3"/>
    <x v="44"/>
    <s v="2010-2014"/>
    <n v="1"/>
    <n v="0"/>
    <n v="0"/>
    <n v="0"/>
    <x v="0"/>
    <n v="1"/>
    <n v="57752"/>
    <n v="1"/>
    <n v="0"/>
    <n v="0"/>
    <x v="2"/>
  </r>
  <r>
    <x v="3"/>
    <s v="Hail"/>
    <x v="0"/>
    <n v="2"/>
    <x v="44"/>
    <s v="2010-2014"/>
    <n v="1"/>
    <n v="0"/>
    <n v="0"/>
    <n v="0"/>
    <x v="0"/>
    <n v="1"/>
    <n v="82739"/>
    <n v="1"/>
    <n v="0"/>
    <n v="0"/>
    <x v="2"/>
  </r>
  <r>
    <x v="1"/>
    <s v="Hail"/>
    <x v="0"/>
    <n v="2"/>
    <x v="44"/>
    <s v="2010-2014"/>
    <n v="1"/>
    <n v="0"/>
    <n v="0"/>
    <n v="0"/>
    <x v="0"/>
    <n v="1"/>
    <n v="16173"/>
    <n v="1"/>
    <n v="0"/>
    <n v="0"/>
    <x v="2"/>
  </r>
  <r>
    <x v="3"/>
    <s v="Severe Storm/Thunder Storm/ Wind"/>
    <x v="1"/>
    <n v="3"/>
    <x v="44"/>
    <s v="2010-2014"/>
    <n v="1"/>
    <n v="0"/>
    <n v="0"/>
    <n v="0"/>
    <x v="0"/>
    <n v="1"/>
    <n v="45767"/>
    <n v="1"/>
    <n v="0"/>
    <n v="0"/>
    <x v="2"/>
  </r>
  <r>
    <x v="3"/>
    <s v="Severe Storm/Thunder Storm/ Wind"/>
    <x v="1"/>
    <n v="3"/>
    <x v="44"/>
    <s v="2010-2014"/>
    <n v="1"/>
    <n v="0"/>
    <n v="0"/>
    <n v="0"/>
    <x v="0"/>
    <n v="1"/>
    <n v="50604"/>
    <n v="1"/>
    <n v="0"/>
    <n v="0"/>
    <x v="2"/>
  </r>
  <r>
    <x v="1"/>
    <s v="Hail"/>
    <x v="0"/>
    <n v="2"/>
    <x v="44"/>
    <s v="2010-2014"/>
    <n v="1"/>
    <n v="0"/>
    <n v="0"/>
    <n v="0"/>
    <x v="0"/>
    <n v="1"/>
    <n v="17310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47403"/>
    <n v="1"/>
    <n v="0"/>
    <n v="0"/>
    <x v="2"/>
  </r>
  <r>
    <x v="5"/>
    <s v="Severe Storm/Thunder Storm/ Wind"/>
    <x v="1"/>
    <n v="3"/>
    <x v="44"/>
    <s v="2010-2014"/>
    <n v="1"/>
    <n v="0"/>
    <n v="0"/>
    <n v="0"/>
    <x v="0"/>
    <n v="1"/>
    <n v="34107"/>
    <n v="1"/>
    <n v="0"/>
    <n v="0"/>
    <x v="2"/>
  </r>
  <r>
    <x v="5"/>
    <s v="Severe Storm/Thunder Storm/ Wind"/>
    <x v="1"/>
    <n v="3"/>
    <x v="44"/>
    <s v="2010-2014"/>
    <n v="1"/>
    <n v="0"/>
    <n v="0"/>
    <n v="0"/>
    <x v="0"/>
    <n v="1"/>
    <n v="127640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31738"/>
    <n v="1"/>
    <n v="0"/>
    <n v="0"/>
    <x v="2"/>
  </r>
  <r>
    <x v="4"/>
    <s v="Severe Storm/Thunder Storm/ Wind"/>
    <x v="1"/>
    <n v="3"/>
    <x v="44"/>
    <s v="2010-2014"/>
    <n v="1"/>
    <n v="0"/>
    <n v="0"/>
    <n v="0"/>
    <x v="0"/>
    <n v="1"/>
    <n v="49924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32464"/>
    <n v="1"/>
    <n v="0"/>
    <n v="0"/>
    <x v="2"/>
  </r>
  <r>
    <x v="3"/>
    <s v="Severe Storm/Thunder Storm/ Wind"/>
    <x v="1"/>
    <n v="2"/>
    <x v="44"/>
    <s v="2010-2014"/>
    <n v="1"/>
    <n v="0"/>
    <n v="0"/>
    <n v="0"/>
    <x v="0"/>
    <n v="1"/>
    <n v="319829"/>
    <n v="0"/>
    <n v="1"/>
    <n v="0"/>
    <x v="1"/>
  </r>
  <r>
    <x v="3"/>
    <s v="Tornado"/>
    <x v="4"/>
    <n v="2"/>
    <x v="44"/>
    <s v="2010-2014"/>
    <n v="1"/>
    <n v="0"/>
    <n v="0"/>
    <n v="0"/>
    <x v="0"/>
    <n v="1"/>
    <n v="156522"/>
    <n v="1"/>
    <n v="0"/>
    <n v="0"/>
    <x v="2"/>
  </r>
  <r>
    <x v="1"/>
    <s v="Hail"/>
    <x v="0"/>
    <n v="2"/>
    <x v="44"/>
    <s v="2010-2014"/>
    <n v="1"/>
    <n v="0"/>
    <n v="0"/>
    <n v="0"/>
    <x v="0"/>
    <n v="1"/>
    <n v="3993"/>
    <n v="1"/>
    <n v="0"/>
    <n v="0"/>
    <x v="2"/>
  </r>
  <r>
    <x v="1"/>
    <s v="Hail"/>
    <x v="0"/>
    <n v="2"/>
    <x v="44"/>
    <s v="2010-2014"/>
    <n v="1"/>
    <n v="0"/>
    <n v="0"/>
    <n v="0"/>
    <x v="0"/>
    <n v="1"/>
    <n v="7388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69602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68924"/>
    <n v="1"/>
    <n v="0"/>
    <n v="0"/>
    <x v="2"/>
  </r>
  <r>
    <x v="3"/>
    <s v="Severe Storm/Thunder Storm/ Wind"/>
    <x v="1"/>
    <n v="3"/>
    <x v="44"/>
    <s v="2010-2014"/>
    <n v="1"/>
    <n v="0"/>
    <n v="0"/>
    <n v="0"/>
    <x v="0"/>
    <n v="1"/>
    <n v="8102"/>
    <n v="1"/>
    <n v="0"/>
    <n v="0"/>
    <x v="2"/>
  </r>
  <r>
    <x v="3"/>
    <s v="Severe Storm/Thunder Storm/ Wind"/>
    <x v="1"/>
    <n v="3"/>
    <x v="44"/>
    <s v="2010-2014"/>
    <n v="1"/>
    <n v="0"/>
    <n v="0"/>
    <n v="0"/>
    <x v="0"/>
    <n v="1"/>
    <n v="31849"/>
    <n v="1"/>
    <n v="0"/>
    <n v="0"/>
    <x v="2"/>
  </r>
  <r>
    <x v="4"/>
    <s v="Severe Storm/Thunder Storm/ Wind"/>
    <x v="1"/>
    <n v="2"/>
    <x v="44"/>
    <s v="2010-2014"/>
    <n v="1"/>
    <n v="0"/>
    <n v="0"/>
    <n v="0"/>
    <x v="0"/>
    <n v="1"/>
    <n v="91897"/>
    <n v="1"/>
    <n v="0"/>
    <n v="0"/>
    <x v="2"/>
  </r>
  <r>
    <x v="2"/>
    <s v="Flooding"/>
    <x v="1"/>
    <n v="2"/>
    <x v="44"/>
    <s v="2010-2014"/>
    <n v="1"/>
    <n v="0"/>
    <n v="0"/>
    <n v="0"/>
    <x v="0"/>
    <n v="1"/>
    <n v="15371"/>
    <n v="1"/>
    <n v="0"/>
    <n v="0"/>
    <x v="2"/>
  </r>
  <r>
    <x v="5"/>
    <s v="Severe Storm/Thunder Storm/ Wind"/>
    <x v="1"/>
    <n v="3"/>
    <x v="44"/>
    <s v="2010-2014"/>
    <n v="1"/>
    <n v="0"/>
    <n v="0"/>
    <n v="0"/>
    <x v="0"/>
    <n v="1"/>
    <n v="64181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93704"/>
    <n v="1"/>
    <n v="0"/>
    <n v="0"/>
    <x v="2"/>
  </r>
  <r>
    <x v="4"/>
    <s v="Severe Storm/Thunder Storm/ Wind"/>
    <x v="1"/>
    <n v="2"/>
    <x v="44"/>
    <s v="2010-2014"/>
    <n v="1"/>
    <n v="0"/>
    <n v="0"/>
    <n v="0"/>
    <x v="0"/>
    <n v="1"/>
    <n v="58233"/>
    <n v="1"/>
    <n v="0"/>
    <n v="0"/>
    <x v="2"/>
  </r>
  <r>
    <x v="2"/>
    <s v="Flooding"/>
    <x v="1"/>
    <n v="2"/>
    <x v="44"/>
    <s v="2010-2014"/>
    <n v="1"/>
    <n v="0"/>
    <n v="0"/>
    <n v="0"/>
    <x v="0"/>
    <n v="1"/>
    <n v="150498"/>
    <n v="1"/>
    <n v="0"/>
    <n v="0"/>
    <x v="2"/>
  </r>
  <r>
    <x v="2"/>
    <s v="Flooding"/>
    <x v="1"/>
    <n v="2"/>
    <x v="44"/>
    <s v="2010-2014"/>
    <n v="1"/>
    <n v="0"/>
    <n v="0"/>
    <n v="0"/>
    <x v="0"/>
    <n v="1"/>
    <n v="145664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119029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28593"/>
    <n v="1"/>
    <n v="0"/>
    <n v="0"/>
    <x v="2"/>
  </r>
  <r>
    <x v="2"/>
    <s v="Flooding"/>
    <x v="1"/>
    <n v="2"/>
    <x v="44"/>
    <s v="2010-2014"/>
    <n v="1"/>
    <n v="0"/>
    <n v="0"/>
    <n v="0"/>
    <x v="0"/>
    <n v="1"/>
    <n v="29056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14423"/>
    <n v="1"/>
    <n v="0"/>
    <n v="0"/>
    <x v="2"/>
  </r>
  <r>
    <x v="4"/>
    <s v="Severe Storm/Thunder Storm/ Wind"/>
    <x v="1"/>
    <n v="2"/>
    <x v="44"/>
    <s v="2010-2014"/>
    <n v="1"/>
    <n v="0"/>
    <n v="0"/>
    <n v="0"/>
    <x v="0"/>
    <n v="1"/>
    <n v="67510"/>
    <n v="1"/>
    <n v="0"/>
    <n v="0"/>
    <x v="2"/>
  </r>
  <r>
    <x v="1"/>
    <s v="Hail"/>
    <x v="0"/>
    <n v="2"/>
    <x v="44"/>
    <s v="2010-2014"/>
    <n v="1"/>
    <n v="0"/>
    <n v="0"/>
    <n v="0"/>
    <x v="0"/>
    <n v="1"/>
    <n v="14721"/>
    <n v="1"/>
    <n v="0"/>
    <n v="0"/>
    <x v="2"/>
  </r>
  <r>
    <x v="3"/>
    <s v="Severe Storm/Thunder Storm/ Wind"/>
    <x v="1"/>
    <n v="2"/>
    <x v="44"/>
    <s v="2010-2014"/>
    <n v="1"/>
    <n v="0"/>
    <n v="0"/>
    <n v="0"/>
    <x v="0"/>
    <n v="1"/>
    <n v="390831"/>
    <n v="0"/>
    <n v="1"/>
    <n v="0"/>
    <x v="1"/>
  </r>
  <r>
    <x v="1"/>
    <s v="Severe Storm/Thunder Storm/ Wind"/>
    <x v="1"/>
    <n v="2"/>
    <x v="44"/>
    <s v="2010-2014"/>
    <n v="1"/>
    <n v="0"/>
    <n v="0"/>
    <n v="0"/>
    <x v="0"/>
    <n v="1"/>
    <n v="17082"/>
    <n v="1"/>
    <n v="0"/>
    <n v="0"/>
    <x v="2"/>
  </r>
  <r>
    <x v="2"/>
    <s v="Lightning"/>
    <x v="0"/>
    <n v="2"/>
    <x v="44"/>
    <s v="2010-2014"/>
    <n v="1"/>
    <n v="0"/>
    <n v="0"/>
    <n v="0"/>
    <x v="0"/>
    <n v="1"/>
    <n v="790777"/>
    <n v="0"/>
    <n v="1"/>
    <n v="0"/>
    <x v="1"/>
  </r>
  <r>
    <x v="3"/>
    <s v="Severe Storm/Thunder Storm/ Wind"/>
    <x v="1"/>
    <n v="2"/>
    <x v="44"/>
    <s v="2010-2014"/>
    <n v="1"/>
    <n v="0"/>
    <n v="0"/>
    <n v="0"/>
    <x v="0"/>
    <n v="1"/>
    <n v="57517"/>
    <n v="1"/>
    <n v="0"/>
    <n v="0"/>
    <x v="2"/>
  </r>
  <r>
    <x v="3"/>
    <s v="Severe Storm/Thunder Storm/ Wind"/>
    <x v="1"/>
    <n v="2"/>
    <x v="44"/>
    <s v="2010-2014"/>
    <n v="1"/>
    <n v="0"/>
    <n v="0"/>
    <n v="0"/>
    <x v="0"/>
    <n v="1"/>
    <n v="49577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82747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76525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78578"/>
    <n v="1"/>
    <n v="0"/>
    <n v="0"/>
    <x v="2"/>
  </r>
  <r>
    <x v="1"/>
    <s v="Hail"/>
    <x v="0"/>
    <n v="2"/>
    <x v="44"/>
    <s v="2010-2014"/>
    <n v="1"/>
    <n v="0"/>
    <n v="0"/>
    <n v="0"/>
    <x v="0"/>
    <n v="1"/>
    <n v="15059"/>
    <n v="1"/>
    <n v="0"/>
    <n v="0"/>
    <x v="2"/>
  </r>
  <r>
    <x v="1"/>
    <s v="Hail"/>
    <x v="0"/>
    <n v="2"/>
    <x v="44"/>
    <s v="2010-2014"/>
    <n v="1"/>
    <n v="0"/>
    <n v="0"/>
    <n v="0"/>
    <x v="0"/>
    <n v="1"/>
    <n v="16245"/>
    <n v="1"/>
    <n v="0"/>
    <n v="0"/>
    <x v="2"/>
  </r>
  <r>
    <x v="1"/>
    <s v="Hail"/>
    <x v="0"/>
    <n v="4"/>
    <x v="44"/>
    <s v="2010-2014"/>
    <n v="1"/>
    <n v="0"/>
    <n v="0"/>
    <n v="0"/>
    <x v="0"/>
    <n v="1"/>
    <n v="22673"/>
    <n v="1"/>
    <n v="0"/>
    <n v="0"/>
    <x v="2"/>
  </r>
  <r>
    <x v="1"/>
    <s v="Hail"/>
    <x v="0"/>
    <n v="4"/>
    <x v="44"/>
    <s v="2010-2014"/>
    <n v="1"/>
    <n v="0"/>
    <n v="0"/>
    <n v="0"/>
    <x v="0"/>
    <n v="1"/>
    <n v="46462"/>
    <n v="1"/>
    <n v="0"/>
    <n v="0"/>
    <x v="2"/>
  </r>
  <r>
    <x v="1"/>
    <s v="Hail"/>
    <x v="0"/>
    <n v="3"/>
    <x v="44"/>
    <s v="2010-2014"/>
    <n v="1"/>
    <n v="0"/>
    <n v="0"/>
    <n v="0"/>
    <x v="0"/>
    <n v="1"/>
    <n v="25191"/>
    <n v="1"/>
    <n v="0"/>
    <n v="0"/>
    <x v="2"/>
  </r>
  <r>
    <x v="1"/>
    <s v="Hail"/>
    <x v="0"/>
    <n v="3"/>
    <x v="44"/>
    <s v="2010-2014"/>
    <n v="1"/>
    <n v="0"/>
    <n v="0"/>
    <n v="0"/>
    <x v="0"/>
    <n v="1"/>
    <n v="7489"/>
    <n v="1"/>
    <n v="0"/>
    <n v="0"/>
    <x v="2"/>
  </r>
  <r>
    <x v="1"/>
    <s v="Hail"/>
    <x v="0"/>
    <n v="3"/>
    <x v="44"/>
    <s v="2010-2014"/>
    <n v="1"/>
    <n v="0"/>
    <n v="0"/>
    <n v="0"/>
    <x v="0"/>
    <n v="1"/>
    <n v="21004"/>
    <n v="1"/>
    <n v="0"/>
    <n v="0"/>
    <x v="2"/>
  </r>
  <r>
    <x v="1"/>
    <s v="Hail"/>
    <x v="0"/>
    <n v="4"/>
    <x v="44"/>
    <s v="2010-2014"/>
    <n v="1"/>
    <n v="0"/>
    <n v="0"/>
    <n v="0"/>
    <x v="0"/>
    <n v="1"/>
    <n v="30749"/>
    <n v="1"/>
    <n v="0"/>
    <n v="0"/>
    <x v="2"/>
  </r>
  <r>
    <x v="1"/>
    <s v="Hail"/>
    <x v="0"/>
    <n v="4"/>
    <x v="44"/>
    <s v="2010-2014"/>
    <n v="1"/>
    <n v="0"/>
    <n v="0"/>
    <n v="0"/>
    <x v="0"/>
    <n v="1"/>
    <n v="32192"/>
    <n v="1"/>
    <n v="0"/>
    <n v="0"/>
    <x v="2"/>
  </r>
  <r>
    <x v="1"/>
    <s v="Hail"/>
    <x v="0"/>
    <n v="4"/>
    <x v="44"/>
    <s v="2010-2014"/>
    <n v="1"/>
    <n v="0"/>
    <n v="0"/>
    <n v="0"/>
    <x v="0"/>
    <n v="1"/>
    <n v="34468"/>
    <n v="1"/>
    <n v="0"/>
    <n v="0"/>
    <x v="2"/>
  </r>
  <r>
    <x v="1"/>
    <s v="Hail"/>
    <x v="0"/>
    <n v="4"/>
    <x v="44"/>
    <s v="2010-2014"/>
    <n v="1"/>
    <n v="0"/>
    <n v="0"/>
    <n v="0"/>
    <x v="0"/>
    <n v="1"/>
    <n v="4133"/>
    <n v="1"/>
    <n v="0"/>
    <n v="0"/>
    <x v="2"/>
  </r>
  <r>
    <x v="5"/>
    <s v="Hail"/>
    <x v="0"/>
    <n v="3"/>
    <x v="44"/>
    <s v="2010-2014"/>
    <n v="1"/>
    <n v="0"/>
    <n v="0"/>
    <n v="0"/>
    <x v="0"/>
    <n v="1"/>
    <n v="348522"/>
    <n v="0"/>
    <n v="1"/>
    <n v="0"/>
    <x v="1"/>
  </r>
  <r>
    <x v="2"/>
    <s v="Hail"/>
    <x v="0"/>
    <n v="3"/>
    <x v="44"/>
    <s v="2010-2014"/>
    <n v="1"/>
    <n v="0"/>
    <n v="0"/>
    <n v="0"/>
    <x v="0"/>
    <n v="1"/>
    <n v="82493"/>
    <n v="1"/>
    <n v="0"/>
    <n v="0"/>
    <x v="2"/>
  </r>
  <r>
    <x v="5"/>
    <s v="Hail"/>
    <x v="0"/>
    <n v="3"/>
    <x v="44"/>
    <s v="2010-2014"/>
    <n v="1"/>
    <n v="0"/>
    <n v="0"/>
    <n v="0"/>
    <x v="0"/>
    <n v="1"/>
    <n v="296020"/>
    <n v="0"/>
    <n v="1"/>
    <n v="0"/>
    <x v="1"/>
  </r>
  <r>
    <x v="2"/>
    <s v="Severe Storm/Thunder Storm/ Wind"/>
    <x v="1"/>
    <n v="3"/>
    <x v="44"/>
    <s v="2010-2014"/>
    <n v="1"/>
    <n v="0"/>
    <n v="0"/>
    <n v="0"/>
    <x v="0"/>
    <n v="1"/>
    <n v="68867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68683"/>
    <n v="1"/>
    <n v="0"/>
    <n v="0"/>
    <x v="2"/>
  </r>
  <r>
    <x v="4"/>
    <s v="Hail"/>
    <x v="0"/>
    <n v="3"/>
    <x v="44"/>
    <s v="2010-2014"/>
    <n v="1"/>
    <n v="0"/>
    <n v="0"/>
    <n v="0"/>
    <x v="0"/>
    <n v="1"/>
    <n v="83460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77349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156792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306133"/>
    <n v="0"/>
    <n v="1"/>
    <n v="0"/>
    <x v="1"/>
  </r>
  <r>
    <x v="3"/>
    <s v="Severe Storm/Thunder Storm/ Wind"/>
    <x v="1"/>
    <n v="3"/>
    <x v="44"/>
    <s v="2010-2014"/>
    <n v="1"/>
    <n v="0"/>
    <n v="0"/>
    <n v="0"/>
    <x v="0"/>
    <n v="1"/>
    <n v="28673"/>
    <n v="1"/>
    <n v="0"/>
    <n v="0"/>
    <x v="2"/>
  </r>
  <r>
    <x v="3"/>
    <s v="Severe Storm/Thunder Storm/ Wind"/>
    <x v="1"/>
    <n v="3"/>
    <x v="44"/>
    <s v="2010-2014"/>
    <n v="1"/>
    <n v="0"/>
    <n v="0"/>
    <n v="0"/>
    <x v="0"/>
    <n v="1"/>
    <n v="177764"/>
    <n v="0"/>
    <n v="1"/>
    <n v="0"/>
    <x v="1"/>
  </r>
  <r>
    <x v="3"/>
    <s v="Severe Storm/Thunder Storm/ Wind"/>
    <x v="1"/>
    <n v="3"/>
    <x v="44"/>
    <s v="2010-2014"/>
    <n v="1"/>
    <n v="0"/>
    <n v="0"/>
    <n v="0"/>
    <x v="0"/>
    <n v="1"/>
    <n v="315137"/>
    <n v="0"/>
    <n v="1"/>
    <n v="0"/>
    <x v="1"/>
  </r>
  <r>
    <x v="0"/>
    <s v="Wind"/>
    <x v="0"/>
    <n v="2"/>
    <x v="44"/>
    <s v="2010-2014"/>
    <n v="1"/>
    <n v="0"/>
    <n v="0"/>
    <n v="0"/>
    <x v="0"/>
    <n v="1"/>
    <n v="339771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34170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32918"/>
    <n v="1"/>
    <n v="0"/>
    <n v="0"/>
    <x v="2"/>
  </r>
  <r>
    <x v="5"/>
    <s v="Severe Storm/Thunder Storm/ Wind"/>
    <x v="1"/>
    <n v="3"/>
    <x v="44"/>
    <s v="2010-2014"/>
    <n v="1"/>
    <n v="0"/>
    <n v="0"/>
    <n v="0"/>
    <x v="0"/>
    <n v="1"/>
    <n v="133029"/>
    <n v="1"/>
    <n v="0"/>
    <n v="0"/>
    <x v="2"/>
  </r>
  <r>
    <x v="1"/>
    <s v="Hail"/>
    <x v="0"/>
    <n v="2"/>
    <x v="44"/>
    <s v="2010-2014"/>
    <n v="1"/>
    <n v="0"/>
    <n v="0"/>
    <n v="0"/>
    <x v="0"/>
    <n v="1"/>
    <n v="17140"/>
    <n v="1"/>
    <n v="0"/>
    <n v="0"/>
    <x v="2"/>
  </r>
  <r>
    <x v="1"/>
    <s v="Severe Storm/Thunder Storm/ Wind"/>
    <x v="1"/>
    <n v="2"/>
    <x v="44"/>
    <s v="2010-2014"/>
    <n v="1"/>
    <n v="0"/>
    <n v="0"/>
    <n v="0"/>
    <x v="0"/>
    <n v="1"/>
    <n v="161230"/>
    <n v="1"/>
    <n v="0"/>
    <n v="0"/>
    <x v="2"/>
  </r>
  <r>
    <x v="2"/>
    <s v="Severe Storm/Thunder Storm/ Wind"/>
    <x v="1"/>
    <n v="3"/>
    <x v="44"/>
    <s v="2010-2014"/>
    <n v="1"/>
    <n v="0"/>
    <n v="0"/>
    <n v="0"/>
    <x v="0"/>
    <n v="1"/>
    <n v="29135"/>
    <n v="1"/>
    <n v="0"/>
    <n v="0"/>
    <x v="2"/>
  </r>
  <r>
    <x v="2"/>
    <s v="Flooding"/>
    <x v="1"/>
    <n v="3"/>
    <x v="44"/>
    <s v="2010-2014"/>
    <n v="1"/>
    <n v="0"/>
    <n v="0"/>
    <n v="0"/>
    <x v="0"/>
    <n v="1"/>
    <n v="32899"/>
    <n v="1"/>
    <n v="0"/>
    <n v="0"/>
    <x v="2"/>
  </r>
  <r>
    <x v="2"/>
    <s v="Flooding"/>
    <x v="1"/>
    <n v="3"/>
    <x v="44"/>
    <s v="2010-2014"/>
    <n v="1"/>
    <n v="0"/>
    <n v="0"/>
    <n v="0"/>
    <x v="0"/>
    <n v="1"/>
    <n v="62450"/>
    <n v="1"/>
    <n v="0"/>
    <n v="0"/>
    <x v="2"/>
  </r>
  <r>
    <x v="1"/>
    <s v="Hail"/>
    <x v="0"/>
    <n v="2"/>
    <x v="44"/>
    <s v="2010-2014"/>
    <n v="1"/>
    <n v="0"/>
    <n v="0"/>
    <n v="0"/>
    <x v="0"/>
    <n v="1"/>
    <n v="8266"/>
    <n v="1"/>
    <n v="0"/>
    <n v="0"/>
    <x v="2"/>
  </r>
  <r>
    <x v="2"/>
    <s v="Flooding"/>
    <x v="1"/>
    <n v="3"/>
    <x v="44"/>
    <s v="2010-2014"/>
    <n v="1"/>
    <n v="0"/>
    <n v="0"/>
    <n v="0"/>
    <x v="0"/>
    <n v="1"/>
    <n v="28812"/>
    <n v="1"/>
    <n v="0"/>
    <n v="0"/>
    <x v="2"/>
  </r>
  <r>
    <x v="1"/>
    <s v="Hail"/>
    <x v="0"/>
    <n v="2"/>
    <x v="44"/>
    <s v="2010-2014"/>
    <n v="1"/>
    <n v="0"/>
    <n v="0"/>
    <n v="0"/>
    <x v="0"/>
    <n v="1"/>
    <n v="29164"/>
    <n v="1"/>
    <n v="0"/>
    <n v="0"/>
    <x v="2"/>
  </r>
  <r>
    <x v="2"/>
    <s v="Flooding"/>
    <x v="1"/>
    <n v="3"/>
    <x v="44"/>
    <s v="2010-2014"/>
    <n v="1"/>
    <n v="0"/>
    <n v="0"/>
    <n v="0"/>
    <x v="0"/>
    <n v="1"/>
    <n v="63154"/>
    <n v="1"/>
    <n v="0"/>
    <n v="0"/>
    <x v="2"/>
  </r>
  <r>
    <x v="1"/>
    <s v="Severe Storm/Thunder Storm/ Wind"/>
    <x v="1"/>
    <n v="3"/>
    <x v="44"/>
    <s v="2010-2014"/>
    <n v="1"/>
    <n v="0"/>
    <n v="0"/>
    <n v="0"/>
    <x v="0"/>
    <n v="1"/>
    <n v="17302"/>
    <n v="1"/>
    <n v="0"/>
    <n v="0"/>
    <x v="2"/>
  </r>
  <r>
    <x v="4"/>
    <s v="Lightning"/>
    <x v="0"/>
    <n v="3"/>
    <x v="44"/>
    <s v="2010-2014"/>
    <n v="1"/>
    <n v="0"/>
    <n v="0"/>
    <n v="0"/>
    <x v="0"/>
    <n v="1"/>
    <n v="20329397"/>
    <n v="0"/>
    <n v="0"/>
    <n v="1"/>
    <x v="0"/>
  </r>
  <r>
    <x v="4"/>
    <s v="Severe Storm/Thunder Storm/ Wind"/>
    <x v="1"/>
    <n v="3"/>
    <x v="44"/>
    <s v="2010-2014"/>
    <n v="1"/>
    <n v="0"/>
    <n v="0"/>
    <n v="0"/>
    <x v="0"/>
    <n v="1"/>
    <n v="34627"/>
    <n v="1"/>
    <n v="0"/>
    <n v="0"/>
    <x v="2"/>
  </r>
  <r>
    <x v="3"/>
    <s v="Severe Storm/Thunder Storm/ Wind"/>
    <x v="1"/>
    <n v="3"/>
    <x v="44"/>
    <s v="2010-2014"/>
    <n v="1"/>
    <n v="0"/>
    <n v="0"/>
    <n v="0"/>
    <x v="0"/>
    <n v="1"/>
    <n v="67751"/>
    <n v="1"/>
    <n v="0"/>
    <n v="0"/>
    <x v="2"/>
  </r>
  <r>
    <x v="4"/>
    <s v="Severe Storm/Thunder Storm/ Wind"/>
    <x v="1"/>
    <n v="4"/>
    <x v="44"/>
    <s v="2010-2014"/>
    <n v="1"/>
    <n v="0"/>
    <n v="0"/>
    <n v="0"/>
    <x v="0"/>
    <n v="1"/>
    <n v="30657"/>
    <n v="1"/>
    <n v="0"/>
    <n v="0"/>
    <x v="2"/>
  </r>
  <r>
    <x v="4"/>
    <s v="Hail"/>
    <x v="0"/>
    <n v="2"/>
    <x v="44"/>
    <s v="2010-2014"/>
    <n v="1"/>
    <n v="0"/>
    <n v="0"/>
    <n v="0"/>
    <x v="0"/>
    <n v="0"/>
    <n v="0"/>
    <n v="1"/>
    <n v="0"/>
    <n v="0"/>
    <x v="2"/>
  </r>
  <r>
    <x v="4"/>
    <s v="Hail"/>
    <x v="0"/>
    <n v="2"/>
    <x v="44"/>
    <s v="2010-2014"/>
    <n v="1"/>
    <n v="0"/>
    <n v="0"/>
    <n v="0"/>
    <x v="0"/>
    <n v="1"/>
    <n v="1307980"/>
    <n v="0"/>
    <n v="1"/>
    <n v="0"/>
    <x v="1"/>
  </r>
  <r>
    <x v="4"/>
    <s v="Severe Storm/Thunder Storm/ Wind"/>
    <x v="1"/>
    <n v="2"/>
    <x v="44"/>
    <s v="2010-2014"/>
    <n v="1"/>
    <n v="0"/>
    <n v="0"/>
    <n v="0"/>
    <x v="0"/>
    <n v="1"/>
    <n v="47598"/>
    <n v="1"/>
    <n v="0"/>
    <n v="0"/>
    <x v="2"/>
  </r>
  <r>
    <x v="4"/>
    <s v="Severe Storm/Thunder Storm/ Wind"/>
    <x v="1"/>
    <n v="2"/>
    <x v="44"/>
    <s v="2010-2014"/>
    <n v="1"/>
    <n v="0"/>
    <n v="0"/>
    <n v="0"/>
    <x v="0"/>
    <n v="1"/>
    <n v="44507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63205"/>
    <n v="1"/>
    <n v="0"/>
    <n v="0"/>
    <x v="2"/>
  </r>
  <r>
    <x v="1"/>
    <s v="Hail"/>
    <x v="0"/>
    <n v="1"/>
    <x v="44"/>
    <s v="2010-2014"/>
    <n v="1"/>
    <n v="0"/>
    <n v="0"/>
    <n v="0"/>
    <x v="0"/>
    <n v="1"/>
    <n v="14786"/>
    <n v="1"/>
    <n v="0"/>
    <n v="0"/>
    <x v="2"/>
  </r>
  <r>
    <x v="3"/>
    <s v="Tornado"/>
    <x v="4"/>
    <n v="2"/>
    <x v="44"/>
    <s v="2010-2014"/>
    <n v="1"/>
    <n v="0"/>
    <n v="0"/>
    <n v="0"/>
    <x v="0"/>
    <n v="1"/>
    <n v="314313"/>
    <n v="0"/>
    <n v="1"/>
    <n v="0"/>
    <x v="1"/>
  </r>
  <r>
    <x v="3"/>
    <s v="Severe Storm/Thunder Storm/ Wind"/>
    <x v="1"/>
    <n v="2"/>
    <x v="44"/>
    <s v="2010-2014"/>
    <n v="1"/>
    <n v="11"/>
    <n v="0"/>
    <n v="11"/>
    <x v="0"/>
    <n v="1"/>
    <n v="59502"/>
    <n v="1"/>
    <n v="0"/>
    <n v="0"/>
    <x v="2"/>
  </r>
  <r>
    <x v="4"/>
    <s v="Lightning"/>
    <x v="0"/>
    <n v="2"/>
    <x v="44"/>
    <s v="2010-2014"/>
    <n v="1"/>
    <n v="0"/>
    <n v="0"/>
    <n v="0"/>
    <x v="0"/>
    <n v="1"/>
    <n v="508658"/>
    <n v="0"/>
    <n v="1"/>
    <n v="0"/>
    <x v="1"/>
  </r>
  <r>
    <x v="1"/>
    <s v="Hail"/>
    <x v="0"/>
    <n v="1"/>
    <x v="44"/>
    <s v="2010-2014"/>
    <n v="1"/>
    <n v="0"/>
    <n v="0"/>
    <n v="0"/>
    <x v="0"/>
    <n v="1"/>
    <n v="8006"/>
    <n v="1"/>
    <n v="0"/>
    <n v="0"/>
    <x v="2"/>
  </r>
  <r>
    <x v="1"/>
    <s v="Hail"/>
    <x v="0"/>
    <n v="1"/>
    <x v="44"/>
    <s v="2010-2014"/>
    <n v="1"/>
    <n v="0"/>
    <n v="0"/>
    <n v="0"/>
    <x v="0"/>
    <n v="1"/>
    <n v="7619"/>
    <n v="1"/>
    <n v="0"/>
    <n v="0"/>
    <x v="2"/>
  </r>
  <r>
    <x v="1"/>
    <s v="Severe Storm/Thunder Storm/ Wind"/>
    <x v="1"/>
    <n v="1"/>
    <x v="44"/>
    <s v="2010-2014"/>
    <n v="1"/>
    <n v="0"/>
    <n v="0"/>
    <n v="0"/>
    <x v="0"/>
    <n v="1"/>
    <n v="14487"/>
    <n v="1"/>
    <n v="0"/>
    <n v="0"/>
    <x v="2"/>
  </r>
  <r>
    <x v="1"/>
    <s v="Hail"/>
    <x v="0"/>
    <n v="1"/>
    <x v="44"/>
    <s v="2010-2014"/>
    <n v="1"/>
    <n v="0"/>
    <n v="0"/>
    <n v="0"/>
    <x v="0"/>
    <n v="1"/>
    <n v="16560"/>
    <n v="1"/>
    <n v="0"/>
    <n v="0"/>
    <x v="2"/>
  </r>
  <r>
    <x v="1"/>
    <s v="Severe Storm/Thunder Storm/ Wind"/>
    <x v="1"/>
    <n v="3"/>
    <x v="44"/>
    <s v="2010-2014"/>
    <n v="1"/>
    <n v="0"/>
    <n v="0"/>
    <n v="0"/>
    <x v="0"/>
    <n v="1"/>
    <n v="16008"/>
    <n v="1"/>
    <n v="0"/>
    <n v="0"/>
    <x v="2"/>
  </r>
  <r>
    <x v="1"/>
    <s v="Severe Storm/Thunder Storm/ Wind"/>
    <x v="1"/>
    <n v="3"/>
    <x v="44"/>
    <s v="2010-2014"/>
    <n v="1"/>
    <n v="0"/>
    <n v="0"/>
    <n v="0"/>
    <x v="0"/>
    <n v="1"/>
    <n v="31872"/>
    <n v="1"/>
    <n v="0"/>
    <n v="0"/>
    <x v="2"/>
  </r>
  <r>
    <x v="1"/>
    <s v="Lightning"/>
    <x v="0"/>
    <n v="3"/>
    <x v="44"/>
    <s v="2010-2014"/>
    <n v="1"/>
    <n v="0"/>
    <n v="0"/>
    <n v="0"/>
    <x v="0"/>
    <n v="1"/>
    <n v="15333"/>
    <n v="1"/>
    <n v="0"/>
    <n v="0"/>
    <x v="2"/>
  </r>
  <r>
    <x v="1"/>
    <s v="Severe Storm/Thunder Storm/ Wind"/>
    <x v="1"/>
    <n v="3"/>
    <x v="44"/>
    <s v="2010-2014"/>
    <n v="1"/>
    <n v="0"/>
    <n v="0"/>
    <n v="0"/>
    <x v="0"/>
    <n v="1"/>
    <n v="16641"/>
    <n v="1"/>
    <n v="0"/>
    <n v="0"/>
    <x v="2"/>
  </r>
  <r>
    <x v="1"/>
    <s v="Severe Storm/Thunder Storm/ Wind"/>
    <x v="1"/>
    <n v="3"/>
    <x v="44"/>
    <s v="2010-2014"/>
    <n v="1"/>
    <n v="0"/>
    <n v="0"/>
    <n v="0"/>
    <x v="0"/>
    <n v="1"/>
    <n v="15839"/>
    <n v="1"/>
    <n v="0"/>
    <n v="0"/>
    <x v="2"/>
  </r>
  <r>
    <x v="1"/>
    <s v="Hail"/>
    <x v="0"/>
    <n v="3"/>
    <x v="44"/>
    <s v="2010-2014"/>
    <n v="1"/>
    <n v="0"/>
    <n v="0"/>
    <n v="0"/>
    <x v="0"/>
    <n v="1"/>
    <n v="3792"/>
    <n v="1"/>
    <n v="0"/>
    <n v="0"/>
    <x v="2"/>
  </r>
  <r>
    <x v="2"/>
    <s v="Flooding"/>
    <x v="1"/>
    <n v="3"/>
    <x v="44"/>
    <s v="2010-2014"/>
    <n v="1"/>
    <n v="0"/>
    <n v="0"/>
    <n v="0"/>
    <x v="0"/>
    <n v="1"/>
    <n v="46614"/>
    <n v="1"/>
    <n v="0"/>
    <n v="0"/>
    <x v="2"/>
  </r>
  <r>
    <x v="2"/>
    <s v="Flooding"/>
    <x v="1"/>
    <n v="3"/>
    <x v="44"/>
    <s v="2010-2014"/>
    <n v="1"/>
    <n v="0"/>
    <n v="0"/>
    <n v="0"/>
    <x v="0"/>
    <n v="1"/>
    <n v="15672"/>
    <n v="1"/>
    <n v="0"/>
    <n v="0"/>
    <x v="2"/>
  </r>
  <r>
    <x v="1"/>
    <s v="Lightning"/>
    <x v="0"/>
    <n v="3"/>
    <x v="44"/>
    <s v="2010-2014"/>
    <n v="1"/>
    <n v="0"/>
    <n v="13"/>
    <n v="13"/>
    <x v="0"/>
    <n v="0"/>
    <n v="0"/>
    <n v="1"/>
    <n v="0"/>
    <n v="0"/>
    <x v="2"/>
  </r>
  <r>
    <x v="2"/>
    <s v="Flooding"/>
    <x v="1"/>
    <n v="3"/>
    <x v="44"/>
    <s v="2010-2014"/>
    <n v="1"/>
    <n v="0"/>
    <n v="0"/>
    <n v="0"/>
    <x v="0"/>
    <n v="1"/>
    <n v="17155"/>
    <n v="1"/>
    <n v="0"/>
    <n v="0"/>
    <x v="2"/>
  </r>
  <r>
    <x v="3"/>
    <s v="Severe Storm/Thunder Storm/ Wind"/>
    <x v="1"/>
    <n v="1"/>
    <x v="44"/>
    <s v="2010-2014"/>
    <n v="1"/>
    <n v="0"/>
    <n v="0"/>
    <n v="0"/>
    <x v="0"/>
    <n v="1"/>
    <n v="122821"/>
    <n v="1"/>
    <n v="0"/>
    <n v="0"/>
    <x v="2"/>
  </r>
  <r>
    <x v="1"/>
    <s v="Hail"/>
    <x v="0"/>
    <n v="4"/>
    <x v="44"/>
    <s v="2010-2014"/>
    <n v="1"/>
    <n v="0"/>
    <n v="0"/>
    <n v="0"/>
    <x v="0"/>
    <n v="1"/>
    <n v="31510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50242"/>
    <n v="1"/>
    <n v="0"/>
    <n v="0"/>
    <x v="2"/>
  </r>
  <r>
    <x v="2"/>
    <s v="Severe Storm/Thunder Storm/ Wind"/>
    <x v="1"/>
    <n v="2"/>
    <x v="44"/>
    <s v="2010-2014"/>
    <n v="1"/>
    <n v="0"/>
    <n v="0"/>
    <n v="0"/>
    <x v="0"/>
    <n v="1"/>
    <n v="43109"/>
    <n v="1"/>
    <n v="0"/>
    <n v="0"/>
    <x v="2"/>
  </r>
  <r>
    <x v="3"/>
    <s v="Hail"/>
    <x v="0"/>
    <n v="2"/>
    <x v="44"/>
    <s v="2010-2014"/>
    <n v="1"/>
    <n v="0"/>
    <n v="0"/>
    <n v="0"/>
    <x v="0"/>
    <n v="1"/>
    <n v="226509"/>
    <n v="0"/>
    <n v="1"/>
    <n v="0"/>
    <x v="1"/>
  </r>
  <r>
    <x v="3"/>
    <s v="Severe Storm/Thunder Storm/ Wind"/>
    <x v="1"/>
    <n v="2"/>
    <x v="44"/>
    <s v="2010-2014"/>
    <n v="1"/>
    <n v="0"/>
    <n v="0"/>
    <n v="0"/>
    <x v="0"/>
    <n v="1"/>
    <n v="63965"/>
    <n v="1"/>
    <n v="0"/>
    <n v="0"/>
    <x v="2"/>
  </r>
  <r>
    <x v="1"/>
    <s v="Hail"/>
    <x v="0"/>
    <n v="2"/>
    <x v="44"/>
    <s v="2010-2014"/>
    <n v="1"/>
    <n v="0"/>
    <n v="0"/>
    <n v="0"/>
    <x v="0"/>
    <n v="1"/>
    <n v="15905"/>
    <n v="1"/>
    <n v="0"/>
    <n v="0"/>
    <x v="2"/>
  </r>
  <r>
    <x v="1"/>
    <s v="Severe Storm/Thunder Storm/ Wind"/>
    <x v="1"/>
    <n v="3"/>
    <x v="44"/>
    <s v="2010-2014"/>
    <n v="1"/>
    <n v="0"/>
    <n v="0"/>
    <n v="0"/>
    <x v="0"/>
    <n v="1"/>
    <n v="7767"/>
    <n v="1"/>
    <n v="0"/>
    <n v="0"/>
    <x v="2"/>
  </r>
  <r>
    <x v="5"/>
    <s v="Hail"/>
    <x v="0"/>
    <n v="3"/>
    <x v="44"/>
    <s v="2010-2014"/>
    <n v="1"/>
    <n v="0"/>
    <n v="0"/>
    <n v="0"/>
    <x v="0"/>
    <n v="1"/>
    <n v="290281"/>
    <n v="0"/>
    <n v="1"/>
    <n v="0"/>
    <x v="1"/>
  </r>
  <r>
    <x v="5"/>
    <s v="Severe Storm/Thunder Storm/ Wind"/>
    <x v="1"/>
    <n v="4"/>
    <x v="42"/>
    <s v="2010-2014"/>
    <n v="1"/>
    <n v="0"/>
    <n v="0"/>
    <n v="0"/>
    <x v="0"/>
    <n v="1"/>
    <n v="16738"/>
    <n v="1"/>
    <n v="0"/>
    <n v="0"/>
    <x v="2"/>
  </r>
  <r>
    <x v="1"/>
    <s v="Wind"/>
    <x v="0"/>
    <n v="1"/>
    <x v="42"/>
    <s v="2010-2014"/>
    <n v="1"/>
    <n v="0"/>
    <n v="0"/>
    <n v="0"/>
    <x v="0"/>
    <n v="1"/>
    <n v="29424"/>
    <n v="1"/>
    <n v="0"/>
    <n v="0"/>
    <x v="2"/>
  </r>
  <r>
    <x v="2"/>
    <s v="Flooding"/>
    <x v="1"/>
    <n v="2"/>
    <x v="42"/>
    <s v="2010-2014"/>
    <n v="1"/>
    <n v="0"/>
    <n v="0"/>
    <n v="0"/>
    <x v="0"/>
    <n v="1"/>
    <n v="74972"/>
    <n v="1"/>
    <n v="0"/>
    <n v="0"/>
    <x v="2"/>
  </r>
  <r>
    <x v="5"/>
    <s v="Severe Storm/Thunder Storm/ Wind"/>
    <x v="1"/>
    <n v="1"/>
    <x v="42"/>
    <s v="2010-2014"/>
    <n v="1"/>
    <n v="0"/>
    <n v="0"/>
    <n v="0"/>
    <x v="0"/>
    <n v="1"/>
    <n v="49553"/>
    <n v="1"/>
    <n v="0"/>
    <n v="0"/>
    <x v="2"/>
  </r>
  <r>
    <x v="3"/>
    <s v="Severe Storm/Thunder Storm/ Wind"/>
    <x v="1"/>
    <n v="1"/>
    <x v="42"/>
    <s v="2010-2014"/>
    <n v="1"/>
    <n v="0"/>
    <n v="0"/>
    <n v="0"/>
    <x v="0"/>
    <n v="1"/>
    <n v="28882"/>
    <n v="1"/>
    <n v="0"/>
    <n v="0"/>
    <x v="2"/>
  </r>
  <r>
    <x v="2"/>
    <s v="Severe Storm/Thunder Storm/ Wind"/>
    <x v="1"/>
    <n v="1"/>
    <x v="42"/>
    <s v="2010-2014"/>
    <n v="1"/>
    <n v="0"/>
    <n v="0"/>
    <n v="0"/>
    <x v="0"/>
    <n v="1"/>
    <n v="14995"/>
    <n v="1"/>
    <n v="0"/>
    <n v="0"/>
    <x v="2"/>
  </r>
  <r>
    <x v="5"/>
    <s v="Severe Storm/Thunder Storm/ Wind"/>
    <x v="1"/>
    <n v="2"/>
    <x v="42"/>
    <s v="2010-2014"/>
    <n v="1"/>
    <n v="0"/>
    <n v="0"/>
    <n v="0"/>
    <x v="0"/>
    <n v="0"/>
    <n v="0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16425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31681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58994"/>
    <n v="1"/>
    <n v="0"/>
    <n v="0"/>
    <x v="2"/>
  </r>
  <r>
    <x v="4"/>
    <s v="Severe Storm/Thunder Storm/ Wind"/>
    <x v="1"/>
    <n v="3"/>
    <x v="42"/>
    <s v="2010-2014"/>
    <n v="1"/>
    <n v="0"/>
    <n v="0"/>
    <n v="0"/>
    <x v="0"/>
    <n v="1"/>
    <n v="124064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123417"/>
    <n v="1"/>
    <n v="0"/>
    <n v="0"/>
    <x v="2"/>
  </r>
  <r>
    <x v="4"/>
    <s v="Severe Storm/Thunder Storm/ Wind"/>
    <x v="1"/>
    <n v="3"/>
    <x v="42"/>
    <s v="2010-2014"/>
    <n v="1"/>
    <n v="0"/>
    <n v="0"/>
    <n v="0"/>
    <x v="0"/>
    <n v="1"/>
    <n v="127627"/>
    <n v="1"/>
    <n v="0"/>
    <n v="0"/>
    <x v="2"/>
  </r>
  <r>
    <x v="4"/>
    <s v="Severe Storm/Thunder Storm/ Wind"/>
    <x v="1"/>
    <n v="3"/>
    <x v="42"/>
    <s v="2010-2014"/>
    <n v="1"/>
    <n v="0"/>
    <n v="0"/>
    <n v="0"/>
    <x v="0"/>
    <n v="1"/>
    <n v="30857"/>
    <n v="1"/>
    <n v="0"/>
    <n v="0"/>
    <x v="2"/>
  </r>
  <r>
    <x v="3"/>
    <s v="Tornado"/>
    <x v="4"/>
    <n v="3"/>
    <x v="42"/>
    <s v="2010-2014"/>
    <n v="1"/>
    <n v="0"/>
    <n v="0"/>
    <n v="0"/>
    <x v="0"/>
    <n v="1"/>
    <n v="101941"/>
    <n v="1"/>
    <n v="0"/>
    <n v="0"/>
    <x v="2"/>
  </r>
  <r>
    <x v="2"/>
    <s v="Severe Storm/Thunder Storm/ Wind"/>
    <x v="1"/>
    <n v="2"/>
    <x v="42"/>
    <s v="2010-2014"/>
    <n v="1"/>
    <n v="0"/>
    <n v="0"/>
    <n v="0"/>
    <x v="0"/>
    <n v="1"/>
    <n v="130924"/>
    <n v="1"/>
    <n v="0"/>
    <n v="0"/>
    <x v="2"/>
  </r>
  <r>
    <x v="3"/>
    <s v="Severe Storm/Thunder Storm/ Wind"/>
    <x v="1"/>
    <n v="2"/>
    <x v="42"/>
    <s v="2010-2014"/>
    <n v="1"/>
    <n v="0"/>
    <n v="0"/>
    <n v="0"/>
    <x v="0"/>
    <n v="1"/>
    <n v="58075"/>
    <n v="1"/>
    <n v="0"/>
    <n v="0"/>
    <x v="2"/>
  </r>
  <r>
    <x v="4"/>
    <s v="Severe Storm/Thunder Storm/ Wind"/>
    <x v="1"/>
    <n v="2"/>
    <x v="42"/>
    <s v="2010-2014"/>
    <n v="1"/>
    <n v="0"/>
    <n v="0"/>
    <n v="0"/>
    <x v="0"/>
    <n v="1"/>
    <n v="63946"/>
    <n v="1"/>
    <n v="0"/>
    <n v="0"/>
    <x v="2"/>
  </r>
  <r>
    <x v="3"/>
    <s v="Severe Storm/Thunder Storm/ Wind"/>
    <x v="1"/>
    <n v="2"/>
    <x v="42"/>
    <s v="2010-2014"/>
    <n v="1"/>
    <n v="0"/>
    <n v="0"/>
    <n v="0"/>
    <x v="0"/>
    <n v="1"/>
    <n v="32924"/>
    <n v="1"/>
    <n v="0"/>
    <n v="0"/>
    <x v="2"/>
  </r>
  <r>
    <x v="1"/>
    <s v="Severe Storm/Thunder Storm/ Wind"/>
    <x v="1"/>
    <n v="2"/>
    <x v="42"/>
    <s v="2010-2014"/>
    <n v="1"/>
    <n v="0"/>
    <n v="0"/>
    <n v="0"/>
    <x v="0"/>
    <n v="1"/>
    <n v="16888"/>
    <n v="1"/>
    <n v="0"/>
    <n v="0"/>
    <x v="2"/>
  </r>
  <r>
    <x v="2"/>
    <s v="Severe Storm/Thunder Storm/ Wind"/>
    <x v="1"/>
    <n v="2"/>
    <x v="42"/>
    <s v="2010-2014"/>
    <n v="1"/>
    <n v="0"/>
    <n v="0"/>
    <n v="0"/>
    <x v="0"/>
    <n v="1"/>
    <n v="58614"/>
    <n v="1"/>
    <n v="0"/>
    <n v="0"/>
    <x v="2"/>
  </r>
  <r>
    <x v="2"/>
    <s v="Severe Storm/Thunder Storm/ Wind"/>
    <x v="1"/>
    <n v="2"/>
    <x v="42"/>
    <s v="2010-2014"/>
    <n v="1"/>
    <n v="0"/>
    <n v="0"/>
    <n v="0"/>
    <x v="0"/>
    <n v="1"/>
    <n v="242954"/>
    <n v="0"/>
    <n v="1"/>
    <n v="0"/>
    <x v="1"/>
  </r>
  <r>
    <x v="2"/>
    <s v="Severe Storm/Thunder Storm/ Wind"/>
    <x v="1"/>
    <n v="2"/>
    <x v="42"/>
    <s v="2010-2014"/>
    <n v="1"/>
    <n v="0"/>
    <n v="0"/>
    <n v="0"/>
    <x v="0"/>
    <n v="1"/>
    <n v="191213"/>
    <n v="1"/>
    <n v="0"/>
    <n v="0"/>
    <x v="2"/>
  </r>
  <r>
    <x v="3"/>
    <s v="Severe Storm/Thunder Storm/ Wind"/>
    <x v="1"/>
    <n v="2"/>
    <x v="42"/>
    <s v="2010-2014"/>
    <n v="1"/>
    <n v="0"/>
    <n v="0"/>
    <n v="0"/>
    <x v="0"/>
    <n v="1"/>
    <n v="49976"/>
    <n v="1"/>
    <n v="0"/>
    <n v="0"/>
    <x v="2"/>
  </r>
  <r>
    <x v="1"/>
    <s v="Hail"/>
    <x v="0"/>
    <n v="2"/>
    <x v="42"/>
    <s v="2010-2014"/>
    <n v="1"/>
    <n v="0"/>
    <n v="0"/>
    <n v="0"/>
    <x v="0"/>
    <n v="1"/>
    <n v="515261"/>
    <n v="0"/>
    <n v="1"/>
    <n v="0"/>
    <x v="1"/>
  </r>
  <r>
    <x v="2"/>
    <s v="Severe Storm/Thunder Storm/ Wind"/>
    <x v="1"/>
    <n v="2"/>
    <x v="42"/>
    <s v="2010-2014"/>
    <n v="1"/>
    <n v="0"/>
    <n v="0"/>
    <n v="0"/>
    <x v="0"/>
    <n v="1"/>
    <n v="377176"/>
    <n v="0"/>
    <n v="1"/>
    <n v="0"/>
    <x v="1"/>
  </r>
  <r>
    <x v="4"/>
    <s v="Severe Storm/Thunder Storm/ Wind"/>
    <x v="1"/>
    <n v="2"/>
    <x v="42"/>
    <s v="2010-2014"/>
    <n v="1"/>
    <n v="0"/>
    <n v="0"/>
    <n v="0"/>
    <x v="0"/>
    <n v="1"/>
    <n v="66438"/>
    <n v="1"/>
    <n v="0"/>
    <n v="0"/>
    <x v="2"/>
  </r>
  <r>
    <x v="5"/>
    <s v="Severe Storm/Thunder Storm/ Wind"/>
    <x v="1"/>
    <n v="2"/>
    <x v="42"/>
    <s v="2010-2014"/>
    <n v="1"/>
    <n v="0"/>
    <n v="0"/>
    <n v="0"/>
    <x v="0"/>
    <n v="1"/>
    <n v="58741"/>
    <n v="1"/>
    <n v="0"/>
    <n v="0"/>
    <x v="2"/>
  </r>
  <r>
    <x v="5"/>
    <s v="Severe Storm/Thunder Storm/ Wind"/>
    <x v="1"/>
    <n v="2"/>
    <x v="42"/>
    <s v="2010-2014"/>
    <n v="1"/>
    <n v="0"/>
    <n v="0"/>
    <n v="0"/>
    <x v="0"/>
    <n v="1"/>
    <n v="66153"/>
    <n v="1"/>
    <n v="0"/>
    <n v="0"/>
    <x v="2"/>
  </r>
  <r>
    <x v="5"/>
    <s v="Severe Storm/Thunder Storm/ Wind"/>
    <x v="1"/>
    <n v="2"/>
    <x v="42"/>
    <s v="2010-2014"/>
    <n v="1"/>
    <n v="0"/>
    <n v="0"/>
    <n v="0"/>
    <x v="0"/>
    <n v="1"/>
    <n v="75257"/>
    <n v="1"/>
    <n v="0"/>
    <n v="0"/>
    <x v="2"/>
  </r>
  <r>
    <x v="3"/>
    <s v="Severe Storm/Thunder Storm/ Wind"/>
    <x v="1"/>
    <n v="2"/>
    <x v="42"/>
    <s v="2010-2014"/>
    <n v="1"/>
    <n v="0"/>
    <n v="0"/>
    <n v="0"/>
    <x v="0"/>
    <n v="1"/>
    <n v="85315"/>
    <n v="1"/>
    <n v="0"/>
    <n v="0"/>
    <x v="2"/>
  </r>
  <r>
    <x v="3"/>
    <s v="Severe Storm/Thunder Storm/ Wind"/>
    <x v="1"/>
    <n v="2"/>
    <x v="42"/>
    <s v="2010-2014"/>
    <n v="1"/>
    <n v="0"/>
    <n v="0"/>
    <n v="0"/>
    <x v="0"/>
    <n v="1"/>
    <n v="65601"/>
    <n v="1"/>
    <n v="0"/>
    <n v="0"/>
    <x v="2"/>
  </r>
  <r>
    <x v="3"/>
    <s v="Severe Storm/Thunder Storm/ Wind"/>
    <x v="1"/>
    <n v="2"/>
    <x v="42"/>
    <s v="2010-2014"/>
    <n v="1"/>
    <n v="0"/>
    <n v="0"/>
    <n v="0"/>
    <x v="0"/>
    <n v="1"/>
    <n v="97813"/>
    <n v="1"/>
    <n v="0"/>
    <n v="0"/>
    <x v="2"/>
  </r>
  <r>
    <x v="2"/>
    <s v="Severe Storm/Thunder Storm/ Wind"/>
    <x v="1"/>
    <n v="2"/>
    <x v="42"/>
    <s v="2010-2014"/>
    <n v="1"/>
    <n v="0"/>
    <n v="0"/>
    <n v="0"/>
    <x v="0"/>
    <n v="1"/>
    <n v="448161"/>
    <n v="0"/>
    <n v="1"/>
    <n v="0"/>
    <x v="1"/>
  </r>
  <r>
    <x v="2"/>
    <s v="Severe Storm/Thunder Storm/ Wind"/>
    <x v="1"/>
    <n v="2"/>
    <x v="42"/>
    <s v="2010-2014"/>
    <n v="1"/>
    <n v="0"/>
    <n v="0"/>
    <n v="0"/>
    <x v="0"/>
    <n v="1"/>
    <n v="80456"/>
    <n v="1"/>
    <n v="0"/>
    <n v="0"/>
    <x v="2"/>
  </r>
  <r>
    <x v="2"/>
    <s v="Severe Storm/Thunder Storm/ Wind"/>
    <x v="1"/>
    <n v="2"/>
    <x v="42"/>
    <s v="2010-2014"/>
    <n v="1"/>
    <n v="0"/>
    <n v="0"/>
    <n v="0"/>
    <x v="0"/>
    <n v="1"/>
    <n v="223148"/>
    <n v="0"/>
    <n v="1"/>
    <n v="0"/>
    <x v="1"/>
  </r>
  <r>
    <x v="4"/>
    <s v="Severe Storm/Thunder Storm/ Wind"/>
    <x v="1"/>
    <n v="2"/>
    <x v="42"/>
    <s v="2010-2014"/>
    <n v="1"/>
    <n v="0"/>
    <n v="0"/>
    <n v="0"/>
    <x v="0"/>
    <n v="1"/>
    <n v="390035"/>
    <n v="0"/>
    <n v="1"/>
    <n v="0"/>
    <x v="1"/>
  </r>
  <r>
    <x v="4"/>
    <s v="Severe Storm/Thunder Storm/ Wind"/>
    <x v="1"/>
    <n v="2"/>
    <x v="42"/>
    <s v="2010-2014"/>
    <n v="1"/>
    <n v="0"/>
    <n v="0"/>
    <n v="0"/>
    <x v="0"/>
    <n v="1"/>
    <n v="65081"/>
    <n v="1"/>
    <n v="0"/>
    <n v="0"/>
    <x v="2"/>
  </r>
  <r>
    <x v="5"/>
    <s v="Severe Storm/Thunder Storm/ Wind"/>
    <x v="1"/>
    <n v="2"/>
    <x v="42"/>
    <s v="2010-2014"/>
    <n v="1"/>
    <n v="0"/>
    <n v="0"/>
    <n v="0"/>
    <x v="0"/>
    <n v="1"/>
    <n v="191821"/>
    <n v="0"/>
    <n v="1"/>
    <n v="0"/>
    <x v="1"/>
  </r>
  <r>
    <x v="2"/>
    <s v="Severe Storm/Thunder Storm/ Wind"/>
    <x v="1"/>
    <n v="2"/>
    <x v="42"/>
    <s v="2010-2014"/>
    <n v="1"/>
    <n v="0"/>
    <n v="0"/>
    <n v="0"/>
    <x v="0"/>
    <n v="1"/>
    <n v="119346"/>
    <n v="1"/>
    <n v="0"/>
    <n v="0"/>
    <x v="2"/>
  </r>
  <r>
    <x v="2"/>
    <s v="Severe Storm/Thunder Storm/ Wind"/>
    <x v="1"/>
    <n v="2"/>
    <x v="42"/>
    <s v="2010-2014"/>
    <n v="1"/>
    <n v="0"/>
    <n v="0"/>
    <n v="0"/>
    <x v="0"/>
    <n v="1"/>
    <n v="84261"/>
    <n v="1"/>
    <n v="0"/>
    <n v="0"/>
    <x v="2"/>
  </r>
  <r>
    <x v="4"/>
    <s v="Severe Storm/Thunder Storm/ Wind"/>
    <x v="1"/>
    <n v="2"/>
    <x v="42"/>
    <s v="2010-2014"/>
    <n v="1"/>
    <n v="0"/>
    <n v="0"/>
    <n v="0"/>
    <x v="0"/>
    <n v="1"/>
    <n v="275349"/>
    <n v="0"/>
    <n v="1"/>
    <n v="0"/>
    <x v="1"/>
  </r>
  <r>
    <x v="4"/>
    <s v="Severe Storm/Thunder Storm/ Wind"/>
    <x v="1"/>
    <n v="2"/>
    <x v="42"/>
    <s v="2010-2014"/>
    <n v="1"/>
    <n v="0"/>
    <n v="0"/>
    <n v="0"/>
    <x v="0"/>
    <n v="1"/>
    <n v="129326"/>
    <n v="1"/>
    <n v="0"/>
    <n v="0"/>
    <x v="2"/>
  </r>
  <r>
    <x v="1"/>
    <s v="Severe Storm/Thunder Storm/ Wind"/>
    <x v="1"/>
    <n v="3"/>
    <x v="42"/>
    <s v="2010-2014"/>
    <n v="1"/>
    <n v="0"/>
    <n v="0"/>
    <n v="0"/>
    <x v="0"/>
    <n v="1"/>
    <n v="17093"/>
    <n v="1"/>
    <n v="0"/>
    <n v="0"/>
    <x v="2"/>
  </r>
  <r>
    <x v="1"/>
    <s v="Severe Storm/Thunder Storm/ Wind"/>
    <x v="1"/>
    <n v="3"/>
    <x v="42"/>
    <s v="2010-2014"/>
    <n v="1"/>
    <n v="0"/>
    <n v="0"/>
    <n v="0"/>
    <x v="0"/>
    <n v="1"/>
    <n v="15939"/>
    <n v="1"/>
    <n v="0"/>
    <n v="0"/>
    <x v="2"/>
  </r>
  <r>
    <x v="1"/>
    <s v="Severe Storm/Thunder Storm/ Wind"/>
    <x v="1"/>
    <n v="3"/>
    <x v="42"/>
    <s v="2010-2014"/>
    <n v="1"/>
    <n v="0"/>
    <n v="0"/>
    <n v="0"/>
    <x v="0"/>
    <n v="1"/>
    <n v="230789"/>
    <n v="1"/>
    <n v="0"/>
    <n v="0"/>
    <x v="2"/>
  </r>
  <r>
    <x v="1"/>
    <s v="Severe Storm/Thunder Storm/ Wind"/>
    <x v="1"/>
    <n v="3"/>
    <x v="42"/>
    <s v="2010-2014"/>
    <n v="1"/>
    <n v="0"/>
    <n v="0"/>
    <n v="0"/>
    <x v="0"/>
    <n v="1"/>
    <n v="322905"/>
    <n v="1"/>
    <n v="0"/>
    <n v="0"/>
    <x v="2"/>
  </r>
  <r>
    <x v="1"/>
    <s v="Severe Storm/Thunder Storm/ Wind"/>
    <x v="1"/>
    <n v="3"/>
    <x v="42"/>
    <s v="2010-2014"/>
    <n v="1"/>
    <n v="0"/>
    <n v="0"/>
    <n v="0"/>
    <x v="0"/>
    <n v="1"/>
    <n v="23375"/>
    <n v="1"/>
    <n v="0"/>
    <n v="0"/>
    <x v="2"/>
  </r>
  <r>
    <x v="1"/>
    <s v="Lightning"/>
    <x v="0"/>
    <n v="3"/>
    <x v="42"/>
    <s v="2010-2014"/>
    <n v="1"/>
    <n v="0"/>
    <n v="0"/>
    <n v="0"/>
    <x v="0"/>
    <n v="1"/>
    <n v="1630853"/>
    <n v="0"/>
    <n v="1"/>
    <n v="0"/>
    <x v="1"/>
  </r>
  <r>
    <x v="4"/>
    <s v="Severe Storm/Thunder Storm/ Wind"/>
    <x v="1"/>
    <n v="3"/>
    <x v="42"/>
    <s v="2010-2014"/>
    <n v="1"/>
    <n v="0"/>
    <n v="0"/>
    <n v="0"/>
    <x v="0"/>
    <n v="1"/>
    <n v="30160"/>
    <n v="1"/>
    <n v="0"/>
    <n v="0"/>
    <x v="2"/>
  </r>
  <r>
    <x v="2"/>
    <s v="Severe Storm/Thunder Storm/ Wind"/>
    <x v="1"/>
    <n v="4"/>
    <x v="42"/>
    <s v="2010-2014"/>
    <n v="1"/>
    <n v="0"/>
    <n v="0"/>
    <n v="0"/>
    <x v="0"/>
    <n v="1"/>
    <n v="42852"/>
    <n v="1"/>
    <n v="0"/>
    <n v="0"/>
    <x v="2"/>
  </r>
  <r>
    <x v="2"/>
    <s v="Severe Storm/Thunder Storm/ Wind"/>
    <x v="1"/>
    <n v="4"/>
    <x v="42"/>
    <s v="2010-2014"/>
    <n v="1"/>
    <n v="0"/>
    <n v="0"/>
    <n v="0"/>
    <x v="0"/>
    <n v="1"/>
    <n v="32315"/>
    <n v="1"/>
    <n v="0"/>
    <n v="0"/>
    <x v="2"/>
  </r>
  <r>
    <x v="5"/>
    <s v="Severe Storm/Thunder Storm/ Wind"/>
    <x v="1"/>
    <n v="4"/>
    <x v="42"/>
    <s v="2010-2014"/>
    <n v="1"/>
    <n v="0"/>
    <n v="0"/>
    <n v="0"/>
    <x v="0"/>
    <n v="1"/>
    <n v="58170"/>
    <n v="1"/>
    <n v="0"/>
    <n v="0"/>
    <x v="2"/>
  </r>
  <r>
    <x v="2"/>
    <s v="Flooding"/>
    <x v="1"/>
    <n v="3"/>
    <x v="42"/>
    <s v="2010-2014"/>
    <n v="1"/>
    <n v="0"/>
    <n v="0"/>
    <n v="0"/>
    <x v="0"/>
    <n v="1"/>
    <n v="194370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115225"/>
    <n v="1"/>
    <n v="0"/>
    <n v="0"/>
    <x v="2"/>
  </r>
  <r>
    <x v="0"/>
    <s v="Flooding"/>
    <x v="1"/>
    <n v="2"/>
    <x v="42"/>
    <s v="2010-2014"/>
    <n v="1"/>
    <n v="0"/>
    <n v="0"/>
    <n v="0"/>
    <x v="0"/>
    <n v="1"/>
    <n v="339486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61315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62843"/>
    <n v="1"/>
    <n v="0"/>
    <n v="0"/>
    <x v="2"/>
  </r>
  <r>
    <x v="5"/>
    <s v="Severe Storm/Thunder Storm/ Wind"/>
    <x v="1"/>
    <n v="3"/>
    <x v="42"/>
    <s v="2010-2014"/>
    <n v="1"/>
    <n v="0"/>
    <n v="0"/>
    <n v="0"/>
    <x v="0"/>
    <n v="1"/>
    <n v="147296"/>
    <n v="1"/>
    <n v="0"/>
    <n v="0"/>
    <x v="2"/>
  </r>
  <r>
    <x v="4"/>
    <s v="Tornado"/>
    <x v="4"/>
    <n v="3"/>
    <x v="42"/>
    <s v="2010-2014"/>
    <n v="1"/>
    <n v="0"/>
    <n v="0"/>
    <n v="0"/>
    <x v="0"/>
    <n v="1"/>
    <n v="59920"/>
    <n v="1"/>
    <n v="0"/>
    <n v="0"/>
    <x v="2"/>
  </r>
  <r>
    <x v="2"/>
    <s v="Flooding"/>
    <x v="1"/>
    <n v="3"/>
    <x v="42"/>
    <s v="2010-2014"/>
    <n v="1"/>
    <n v="0"/>
    <n v="0"/>
    <n v="0"/>
    <x v="0"/>
    <n v="1"/>
    <n v="28986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31526"/>
    <n v="1"/>
    <n v="0"/>
    <n v="0"/>
    <x v="2"/>
  </r>
  <r>
    <x v="1"/>
    <s v="Lightning"/>
    <x v="0"/>
    <n v="3"/>
    <x v="42"/>
    <s v="2010-2014"/>
    <n v="1"/>
    <n v="0"/>
    <n v="0"/>
    <n v="0"/>
    <x v="0"/>
    <n v="1"/>
    <n v="174324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28898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67973"/>
    <n v="1"/>
    <n v="0"/>
    <n v="0"/>
    <x v="2"/>
  </r>
  <r>
    <x v="4"/>
    <s v="Tornado"/>
    <x v="4"/>
    <n v="3"/>
    <x v="42"/>
    <s v="2010-2014"/>
    <n v="1"/>
    <n v="0"/>
    <n v="0"/>
    <n v="0"/>
    <x v="0"/>
    <n v="1"/>
    <n v="1378997"/>
    <n v="0"/>
    <n v="1"/>
    <n v="0"/>
    <x v="1"/>
  </r>
  <r>
    <x v="3"/>
    <s v="Severe Storm/Thunder Storm/ Wind"/>
    <x v="1"/>
    <n v="3"/>
    <x v="42"/>
    <s v="2010-2014"/>
    <n v="1"/>
    <n v="0"/>
    <n v="0"/>
    <n v="0"/>
    <x v="0"/>
    <n v="1"/>
    <n v="57885"/>
    <n v="1"/>
    <n v="0"/>
    <n v="0"/>
    <x v="2"/>
  </r>
  <r>
    <x v="4"/>
    <s v="Severe Storm/Thunder Storm/ Wind"/>
    <x v="1"/>
    <n v="3"/>
    <x v="42"/>
    <s v="2010-2014"/>
    <n v="1"/>
    <n v="0"/>
    <n v="0"/>
    <n v="0"/>
    <x v="0"/>
    <n v="1"/>
    <n v="33168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44507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100599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62082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60605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61594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31669"/>
    <n v="1"/>
    <n v="0"/>
    <n v="0"/>
    <x v="2"/>
  </r>
  <r>
    <x v="4"/>
    <s v="Severe Storm/Thunder Storm/ Wind"/>
    <x v="1"/>
    <n v="3"/>
    <x v="42"/>
    <s v="2010-2014"/>
    <n v="1"/>
    <n v="0"/>
    <n v="0"/>
    <n v="0"/>
    <x v="0"/>
    <n v="1"/>
    <n v="103348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62057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85829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48878"/>
    <n v="1"/>
    <n v="0"/>
    <n v="0"/>
    <x v="2"/>
  </r>
  <r>
    <x v="2"/>
    <s v="Lightning"/>
    <x v="0"/>
    <n v="3"/>
    <x v="42"/>
    <s v="2010-2014"/>
    <n v="1"/>
    <n v="0"/>
    <n v="0"/>
    <n v="0"/>
    <x v="0"/>
    <n v="1"/>
    <n v="3542414"/>
    <n v="0"/>
    <n v="0"/>
    <n v="1"/>
    <x v="0"/>
  </r>
  <r>
    <x v="2"/>
    <s v="Severe Storm/Thunder Storm/ Wind"/>
    <x v="1"/>
    <n v="3"/>
    <x v="42"/>
    <s v="2010-2014"/>
    <n v="1"/>
    <n v="0"/>
    <n v="0"/>
    <n v="0"/>
    <x v="0"/>
    <n v="1"/>
    <n v="90394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52140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14510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45677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62983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60700"/>
    <n v="1"/>
    <n v="0"/>
    <n v="0"/>
    <x v="2"/>
  </r>
  <r>
    <x v="4"/>
    <s v="Severe Storm/Thunder Storm/ Wind"/>
    <x v="1"/>
    <n v="3"/>
    <x v="42"/>
    <s v="2010-2014"/>
    <n v="1"/>
    <n v="0"/>
    <n v="0"/>
    <n v="0"/>
    <x v="0"/>
    <n v="1"/>
    <n v="101836"/>
    <n v="1"/>
    <n v="0"/>
    <n v="0"/>
    <x v="2"/>
  </r>
  <r>
    <x v="4"/>
    <s v="Severe Storm/Thunder Storm/ Wind"/>
    <x v="1"/>
    <n v="3"/>
    <x v="42"/>
    <s v="2010-2014"/>
    <n v="1"/>
    <n v="0"/>
    <n v="0"/>
    <n v="0"/>
    <x v="0"/>
    <n v="1"/>
    <n v="69660"/>
    <n v="1"/>
    <n v="0"/>
    <n v="0"/>
    <x v="2"/>
  </r>
  <r>
    <x v="4"/>
    <s v="Severe Storm/Thunder Storm/ Wind"/>
    <x v="1"/>
    <n v="3"/>
    <x v="42"/>
    <s v="2010-2014"/>
    <n v="1"/>
    <n v="0"/>
    <n v="0"/>
    <n v="0"/>
    <x v="0"/>
    <n v="1"/>
    <n v="67053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66502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31833"/>
    <n v="1"/>
    <n v="0"/>
    <n v="0"/>
    <x v="2"/>
  </r>
  <r>
    <x v="1"/>
    <s v="Wind"/>
    <x v="0"/>
    <n v="1"/>
    <x v="42"/>
    <s v="2010-2014"/>
    <n v="1"/>
    <n v="0"/>
    <n v="0"/>
    <n v="0"/>
    <x v="0"/>
    <n v="1"/>
    <n v="81986"/>
    <n v="1"/>
    <n v="0"/>
    <n v="0"/>
    <x v="2"/>
  </r>
  <r>
    <x v="2"/>
    <s v="Severe Storm/Thunder Storm/ Wind"/>
    <x v="1"/>
    <n v="1"/>
    <x v="42"/>
    <s v="2010-2014"/>
    <n v="1"/>
    <n v="0"/>
    <n v="0"/>
    <n v="0"/>
    <x v="0"/>
    <n v="1"/>
    <n v="17403"/>
    <n v="1"/>
    <n v="0"/>
    <n v="0"/>
    <x v="2"/>
  </r>
  <r>
    <x v="5"/>
    <s v="Tornado"/>
    <x v="4"/>
    <n v="1"/>
    <x v="42"/>
    <s v="2010-2014"/>
    <n v="1"/>
    <n v="0"/>
    <n v="0"/>
    <n v="0"/>
    <x v="0"/>
    <n v="0"/>
    <n v="0"/>
    <n v="1"/>
    <n v="0"/>
    <n v="0"/>
    <x v="2"/>
  </r>
  <r>
    <x v="5"/>
    <s v="Tornado"/>
    <x v="4"/>
    <n v="1"/>
    <x v="42"/>
    <s v="2010-2014"/>
    <n v="1"/>
    <n v="0"/>
    <n v="0"/>
    <n v="0"/>
    <x v="0"/>
    <n v="1"/>
    <n v="3746223"/>
    <n v="0"/>
    <n v="0"/>
    <n v="1"/>
    <x v="0"/>
  </r>
  <r>
    <x v="1"/>
    <s v="Hail"/>
    <x v="0"/>
    <n v="2"/>
    <x v="42"/>
    <s v="2010-2014"/>
    <n v="1"/>
    <n v="0"/>
    <n v="0"/>
    <n v="0"/>
    <x v="0"/>
    <n v="1"/>
    <n v="345732"/>
    <n v="1"/>
    <n v="0"/>
    <n v="0"/>
    <x v="2"/>
  </r>
  <r>
    <x v="1"/>
    <s v="Hail"/>
    <x v="0"/>
    <n v="2"/>
    <x v="42"/>
    <s v="2010-2014"/>
    <n v="1"/>
    <n v="0"/>
    <n v="0"/>
    <n v="0"/>
    <x v="0"/>
    <n v="1"/>
    <n v="295703"/>
    <n v="1"/>
    <n v="0"/>
    <n v="0"/>
    <x v="2"/>
  </r>
  <r>
    <x v="1"/>
    <s v="Hail"/>
    <x v="0"/>
    <n v="2"/>
    <x v="42"/>
    <s v="2010-2014"/>
    <n v="1"/>
    <n v="0"/>
    <n v="0"/>
    <n v="0"/>
    <x v="0"/>
    <n v="1"/>
    <n v="291803"/>
    <n v="1"/>
    <n v="0"/>
    <n v="0"/>
    <x v="2"/>
  </r>
  <r>
    <x v="3"/>
    <s v="Severe Storm/Thunder Storm/ Wind"/>
    <x v="1"/>
    <n v="2"/>
    <x v="42"/>
    <s v="2010-2014"/>
    <n v="1"/>
    <n v="0"/>
    <n v="0"/>
    <n v="0"/>
    <x v="0"/>
    <n v="1"/>
    <n v="339676"/>
    <n v="0"/>
    <n v="1"/>
    <n v="0"/>
    <x v="1"/>
  </r>
  <r>
    <x v="5"/>
    <s v="Hail"/>
    <x v="0"/>
    <n v="2"/>
    <x v="42"/>
    <s v="2010-2014"/>
    <n v="1"/>
    <n v="0"/>
    <n v="0"/>
    <n v="0"/>
    <x v="0"/>
    <n v="1"/>
    <n v="203663"/>
    <n v="0"/>
    <n v="1"/>
    <n v="0"/>
    <x v="1"/>
  </r>
  <r>
    <x v="5"/>
    <s v="Severe Storm/Thunder Storm/ Wind"/>
    <x v="1"/>
    <n v="2"/>
    <x v="42"/>
    <s v="2010-2014"/>
    <n v="1"/>
    <n v="0"/>
    <n v="0"/>
    <n v="0"/>
    <x v="0"/>
    <n v="1"/>
    <n v="245997"/>
    <n v="0"/>
    <n v="1"/>
    <n v="0"/>
    <x v="1"/>
  </r>
  <r>
    <x v="1"/>
    <s v="Hail"/>
    <x v="0"/>
    <n v="2"/>
    <x v="42"/>
    <s v="2010-2014"/>
    <n v="1"/>
    <n v="0"/>
    <n v="0"/>
    <n v="0"/>
    <x v="0"/>
    <n v="1"/>
    <n v="48882"/>
    <n v="1"/>
    <n v="0"/>
    <n v="0"/>
    <x v="2"/>
  </r>
  <r>
    <x v="1"/>
    <s v="Hail"/>
    <x v="0"/>
    <n v="2"/>
    <x v="42"/>
    <s v="2010-2014"/>
    <n v="1"/>
    <n v="0"/>
    <n v="0"/>
    <n v="0"/>
    <x v="0"/>
    <n v="1"/>
    <n v="784991"/>
    <n v="0"/>
    <n v="1"/>
    <n v="0"/>
    <x v="1"/>
  </r>
  <r>
    <x v="1"/>
    <s v="Hail"/>
    <x v="0"/>
    <n v="2"/>
    <x v="42"/>
    <s v="2010-2014"/>
    <n v="1"/>
    <n v="0"/>
    <n v="0"/>
    <n v="0"/>
    <x v="0"/>
    <n v="1"/>
    <n v="536954"/>
    <n v="0"/>
    <n v="1"/>
    <n v="0"/>
    <x v="1"/>
  </r>
  <r>
    <x v="1"/>
    <s v="Hail"/>
    <x v="0"/>
    <n v="2"/>
    <x v="42"/>
    <s v="2010-2014"/>
    <n v="1"/>
    <n v="0"/>
    <n v="0"/>
    <n v="0"/>
    <x v="0"/>
    <n v="1"/>
    <n v="297827"/>
    <n v="1"/>
    <n v="0"/>
    <n v="0"/>
    <x v="2"/>
  </r>
  <r>
    <x v="1"/>
    <s v="Hail"/>
    <x v="0"/>
    <n v="2"/>
    <x v="42"/>
    <s v="2010-2014"/>
    <n v="1"/>
    <n v="0"/>
    <n v="0"/>
    <n v="0"/>
    <x v="0"/>
    <n v="1"/>
    <n v="341800"/>
    <n v="1"/>
    <n v="0"/>
    <n v="0"/>
    <x v="2"/>
  </r>
  <r>
    <x v="1"/>
    <s v="Hail"/>
    <x v="0"/>
    <n v="2"/>
    <x v="42"/>
    <s v="2010-2014"/>
    <n v="1"/>
    <n v="0"/>
    <n v="0"/>
    <n v="0"/>
    <x v="0"/>
    <n v="1"/>
    <n v="290218"/>
    <n v="1"/>
    <n v="0"/>
    <n v="0"/>
    <x v="2"/>
  </r>
  <r>
    <x v="1"/>
    <s v="Hail"/>
    <x v="0"/>
    <n v="2"/>
    <x v="42"/>
    <s v="2010-2014"/>
    <n v="1"/>
    <n v="0"/>
    <n v="0"/>
    <n v="0"/>
    <x v="0"/>
    <n v="1"/>
    <n v="16126"/>
    <n v="1"/>
    <n v="0"/>
    <n v="0"/>
    <x v="2"/>
  </r>
  <r>
    <x v="1"/>
    <s v="Hail"/>
    <x v="0"/>
    <n v="2"/>
    <x v="42"/>
    <s v="2010-2014"/>
    <n v="1"/>
    <n v="0"/>
    <n v="0"/>
    <n v="0"/>
    <x v="0"/>
    <n v="1"/>
    <n v="44108"/>
    <n v="1"/>
    <n v="0"/>
    <n v="0"/>
    <x v="2"/>
  </r>
  <r>
    <x v="2"/>
    <s v="Severe Storm/Thunder Storm/ Wind"/>
    <x v="1"/>
    <n v="3"/>
    <x v="42"/>
    <s v="2010-2014"/>
    <n v="1"/>
    <n v="0"/>
    <n v="0"/>
    <n v="0"/>
    <x v="0"/>
    <n v="1"/>
    <n v="479009"/>
    <n v="0"/>
    <n v="1"/>
    <n v="0"/>
    <x v="1"/>
  </r>
  <r>
    <x v="4"/>
    <s v="Severe Storm/Thunder Storm/ Wind"/>
    <x v="1"/>
    <n v="2"/>
    <x v="42"/>
    <s v="2010-2014"/>
    <n v="1"/>
    <n v="0"/>
    <n v="0"/>
    <n v="0"/>
    <x v="0"/>
    <n v="1"/>
    <n v="1313648"/>
    <n v="0"/>
    <n v="1"/>
    <n v="0"/>
    <x v="1"/>
  </r>
  <r>
    <x v="3"/>
    <s v="Severe Storm/Thunder Storm/ Wind"/>
    <x v="1"/>
    <n v="3"/>
    <x v="42"/>
    <s v="2010-2014"/>
    <n v="1"/>
    <n v="0"/>
    <n v="0"/>
    <n v="0"/>
    <x v="0"/>
    <n v="1"/>
    <n v="14498"/>
    <n v="1"/>
    <n v="0"/>
    <n v="0"/>
    <x v="2"/>
  </r>
  <r>
    <x v="1"/>
    <s v="Severe Storm/Thunder Storm/ Wind"/>
    <x v="1"/>
    <n v="2"/>
    <x v="42"/>
    <s v="2010-2014"/>
    <n v="1"/>
    <n v="0"/>
    <n v="0"/>
    <n v="0"/>
    <x v="0"/>
    <n v="1"/>
    <n v="218115"/>
    <n v="1"/>
    <n v="0"/>
    <n v="0"/>
    <x v="2"/>
  </r>
  <r>
    <x v="2"/>
    <s v="Flooding"/>
    <x v="1"/>
    <n v="3"/>
    <x v="42"/>
    <s v="2010-2014"/>
    <n v="1"/>
    <n v="0"/>
    <n v="0"/>
    <n v="0"/>
    <x v="0"/>
    <n v="1"/>
    <n v="378003"/>
    <n v="0"/>
    <n v="1"/>
    <n v="0"/>
    <x v="1"/>
  </r>
  <r>
    <x v="1"/>
    <s v="Severe Storm/Thunder Storm/ Wind"/>
    <x v="1"/>
    <n v="2"/>
    <x v="42"/>
    <s v="2010-2014"/>
    <n v="1"/>
    <n v="0"/>
    <n v="0"/>
    <n v="0"/>
    <x v="0"/>
    <n v="1"/>
    <n v="39671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31872"/>
    <n v="1"/>
    <n v="0"/>
    <n v="0"/>
    <x v="2"/>
  </r>
  <r>
    <x v="3"/>
    <s v="Severe Storm/Thunder Storm/ Wind"/>
    <x v="1"/>
    <n v="3"/>
    <x v="42"/>
    <s v="2010-2014"/>
    <n v="1"/>
    <n v="0"/>
    <n v="0"/>
    <n v="0"/>
    <x v="0"/>
    <n v="1"/>
    <n v="30927"/>
    <n v="1"/>
    <n v="0"/>
    <n v="0"/>
    <x v="2"/>
  </r>
  <r>
    <x v="1"/>
    <s v="Wind"/>
    <x v="0"/>
    <n v="3"/>
    <x v="42"/>
    <s v="2010-2014"/>
    <n v="1"/>
    <n v="0"/>
    <n v="0"/>
    <n v="0"/>
    <x v="0"/>
    <n v="1"/>
    <n v="15208"/>
    <n v="1"/>
    <n v="0"/>
    <n v="0"/>
    <x v="2"/>
  </r>
  <r>
    <x v="1"/>
    <s v="Hail"/>
    <x v="0"/>
    <n v="4"/>
    <x v="42"/>
    <s v="2010-2014"/>
    <n v="1"/>
    <n v="0"/>
    <n v="0"/>
    <n v="0"/>
    <x v="0"/>
    <n v="1"/>
    <n v="76652"/>
    <n v="1"/>
    <n v="0"/>
    <n v="0"/>
    <x v="2"/>
  </r>
  <r>
    <x v="1"/>
    <s v="Hail"/>
    <x v="0"/>
    <n v="4"/>
    <x v="42"/>
    <s v="2010-2014"/>
    <n v="1"/>
    <n v="0"/>
    <n v="0"/>
    <n v="0"/>
    <x v="0"/>
    <n v="1"/>
    <n v="17131"/>
    <n v="1"/>
    <n v="0"/>
    <n v="0"/>
    <x v="2"/>
  </r>
  <r>
    <x v="1"/>
    <s v="Hail"/>
    <x v="0"/>
    <n v="4"/>
    <x v="42"/>
    <s v="2010-2014"/>
    <n v="1"/>
    <n v="0"/>
    <n v="0"/>
    <n v="0"/>
    <x v="0"/>
    <n v="1"/>
    <n v="45939"/>
    <n v="1"/>
    <n v="0"/>
    <n v="0"/>
    <x v="2"/>
  </r>
  <r>
    <x v="1"/>
    <s v="Hail"/>
    <x v="0"/>
    <n v="2"/>
    <x v="42"/>
    <s v="2010-2014"/>
    <n v="1"/>
    <n v="0"/>
    <n v="0"/>
    <n v="0"/>
    <x v="0"/>
    <n v="1"/>
    <n v="17270"/>
    <n v="1"/>
    <n v="0"/>
    <n v="0"/>
    <x v="2"/>
  </r>
  <r>
    <x v="1"/>
    <s v="Hail"/>
    <x v="0"/>
    <n v="2"/>
    <x v="42"/>
    <s v="2010-2014"/>
    <n v="1"/>
    <n v="0"/>
    <n v="0"/>
    <n v="0"/>
    <x v="0"/>
    <n v="1"/>
    <n v="7733"/>
    <n v="1"/>
    <n v="0"/>
    <n v="0"/>
    <x v="2"/>
  </r>
  <r>
    <x v="1"/>
    <s v="Severe Storm/Thunder Storm/ Wind"/>
    <x v="1"/>
    <n v="3"/>
    <x v="42"/>
    <s v="2010-2014"/>
    <n v="1"/>
    <n v="0"/>
    <n v="0"/>
    <n v="0"/>
    <x v="0"/>
    <n v="1"/>
    <n v="16558"/>
    <n v="1"/>
    <n v="0"/>
    <n v="0"/>
    <x v="2"/>
  </r>
  <r>
    <x v="1"/>
    <s v="Severe Storm/Thunder Storm/ Wind"/>
    <x v="1"/>
    <n v="3"/>
    <x v="42"/>
    <s v="2010-2014"/>
    <n v="1"/>
    <n v="0"/>
    <n v="0"/>
    <n v="0"/>
    <x v="0"/>
    <n v="1"/>
    <n v="23453"/>
    <n v="1"/>
    <n v="0"/>
    <n v="0"/>
    <x v="2"/>
  </r>
  <r>
    <x v="1"/>
    <s v="Severe Storm/Thunder Storm/ Wind"/>
    <x v="1"/>
    <n v="3"/>
    <x v="42"/>
    <s v="2010-2014"/>
    <n v="1"/>
    <n v="0"/>
    <n v="0"/>
    <n v="0"/>
    <x v="0"/>
    <n v="1"/>
    <n v="23453"/>
    <n v="1"/>
    <n v="0"/>
    <n v="0"/>
    <x v="2"/>
  </r>
  <r>
    <x v="2"/>
    <s v="Severe Storm/Thunder Storm/ Wind"/>
    <x v="1"/>
    <n v="2"/>
    <x v="42"/>
    <s v="2010-2014"/>
    <n v="1"/>
    <n v="0"/>
    <n v="0"/>
    <n v="0"/>
    <x v="0"/>
    <n v="1"/>
    <n v="65227"/>
    <n v="1"/>
    <n v="0"/>
    <n v="0"/>
    <x v="2"/>
  </r>
  <r>
    <x v="1"/>
    <s v="Severe Storm/Thunder Storm/ Wind"/>
    <x v="1"/>
    <n v="3"/>
    <x v="42"/>
    <s v="2010-2014"/>
    <n v="1"/>
    <n v="0"/>
    <n v="0"/>
    <n v="0"/>
    <x v="0"/>
    <n v="1"/>
    <n v="89262"/>
    <n v="1"/>
    <n v="0"/>
    <n v="0"/>
    <x v="2"/>
  </r>
  <r>
    <x v="2"/>
    <s v="Severe Storm/Thunder Storm/ Wind"/>
    <x v="1"/>
    <n v="3"/>
    <x v="45"/>
    <s v="2010-2014"/>
    <n v="1"/>
    <n v="0"/>
    <n v="0"/>
    <n v="0"/>
    <x v="0"/>
    <n v="1"/>
    <n v="32284"/>
    <n v="1"/>
    <n v="0"/>
    <n v="0"/>
    <x v="2"/>
  </r>
  <r>
    <x v="2"/>
    <s v="Severe Storm/Thunder Storm/ Wind"/>
    <x v="1"/>
    <n v="3"/>
    <x v="45"/>
    <s v="2010-2014"/>
    <n v="1"/>
    <n v="0"/>
    <n v="0"/>
    <n v="0"/>
    <x v="0"/>
    <n v="1"/>
    <n v="30737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16971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5100"/>
    <n v="1"/>
    <n v="0"/>
    <n v="0"/>
    <x v="2"/>
  </r>
  <r>
    <x v="1"/>
    <s v="Hail"/>
    <x v="0"/>
    <n v="2"/>
    <x v="45"/>
    <s v="2010-2014"/>
    <n v="1"/>
    <n v="0"/>
    <n v="0"/>
    <n v="0"/>
    <x v="0"/>
    <n v="1"/>
    <n v="46005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5855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5955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6245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5162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44231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14642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16825"/>
    <n v="1"/>
    <n v="0"/>
    <n v="0"/>
    <x v="2"/>
  </r>
  <r>
    <x v="2"/>
    <s v="Flooding"/>
    <x v="1"/>
    <n v="3"/>
    <x v="45"/>
    <s v="2010-2014"/>
    <n v="1"/>
    <n v="0"/>
    <n v="0"/>
    <n v="0"/>
    <x v="0"/>
    <n v="1"/>
    <n v="515982"/>
    <n v="0"/>
    <n v="1"/>
    <n v="0"/>
    <x v="1"/>
  </r>
  <r>
    <x v="4"/>
    <s v="Flooding"/>
    <x v="1"/>
    <n v="3"/>
    <x v="45"/>
    <s v="2010-2014"/>
    <n v="1"/>
    <n v="0"/>
    <n v="0"/>
    <n v="0"/>
    <x v="0"/>
    <n v="1"/>
    <n v="325866"/>
    <n v="0"/>
    <n v="1"/>
    <n v="0"/>
    <x v="1"/>
  </r>
  <r>
    <x v="5"/>
    <s v="Severe Storm/Thunder Storm/ Wind"/>
    <x v="1"/>
    <n v="2"/>
    <x v="45"/>
    <s v="2010-2014"/>
    <n v="1"/>
    <n v="0"/>
    <n v="0"/>
    <n v="0"/>
    <x v="0"/>
    <n v="1"/>
    <n v="301172"/>
    <n v="0"/>
    <n v="1"/>
    <n v="0"/>
    <x v="1"/>
  </r>
  <r>
    <x v="2"/>
    <s v="Severe Storm/Thunder Storm/ Wind"/>
    <x v="1"/>
    <n v="2"/>
    <x v="45"/>
    <s v="2010-2014"/>
    <n v="1"/>
    <n v="0"/>
    <n v="0"/>
    <n v="0"/>
    <x v="0"/>
    <n v="1"/>
    <n v="86542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94208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148057"/>
    <n v="1"/>
    <n v="0"/>
    <n v="0"/>
    <x v="2"/>
  </r>
  <r>
    <x v="2"/>
    <s v="Severe Storm/Thunder Storm/ Wind"/>
    <x v="1"/>
    <n v="3"/>
    <x v="45"/>
    <s v="2010-2014"/>
    <n v="1"/>
    <n v="0"/>
    <n v="0"/>
    <n v="0"/>
    <x v="0"/>
    <n v="1"/>
    <n v="189767"/>
    <n v="1"/>
    <n v="0"/>
    <n v="0"/>
    <x v="2"/>
  </r>
  <r>
    <x v="2"/>
    <s v="Severe Storm/Thunder Storm/ Wind"/>
    <x v="1"/>
    <n v="3"/>
    <x v="45"/>
    <s v="2010-2014"/>
    <n v="1"/>
    <n v="0"/>
    <n v="0"/>
    <n v="0"/>
    <x v="0"/>
    <n v="1"/>
    <n v="343259"/>
    <n v="0"/>
    <n v="1"/>
    <n v="0"/>
    <x v="1"/>
  </r>
  <r>
    <x v="4"/>
    <s v="Severe Storm/Thunder Storm/ Wind"/>
    <x v="1"/>
    <n v="3"/>
    <x v="45"/>
    <s v="2010-2014"/>
    <n v="1"/>
    <n v="0"/>
    <n v="0"/>
    <n v="0"/>
    <x v="0"/>
    <n v="1"/>
    <n v="192715"/>
    <n v="0"/>
    <n v="1"/>
    <n v="0"/>
    <x v="1"/>
  </r>
  <r>
    <x v="1"/>
    <s v="Severe Storm/Thunder Storm/ Wind"/>
    <x v="1"/>
    <n v="3"/>
    <x v="45"/>
    <s v="2010-2014"/>
    <n v="1"/>
    <n v="0"/>
    <n v="0"/>
    <n v="0"/>
    <x v="0"/>
    <n v="1"/>
    <n v="15685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67827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64435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43537"/>
    <n v="1"/>
    <n v="0"/>
    <n v="0"/>
    <x v="2"/>
  </r>
  <r>
    <x v="2"/>
    <s v="Severe Storm/Thunder Storm/ Wind"/>
    <x v="1"/>
    <n v="3"/>
    <x v="45"/>
    <s v="2010-2014"/>
    <n v="1"/>
    <n v="0"/>
    <n v="0"/>
    <n v="0"/>
    <x v="0"/>
    <n v="1"/>
    <n v="90470"/>
    <n v="1"/>
    <n v="0"/>
    <n v="0"/>
    <x v="2"/>
  </r>
  <r>
    <x v="2"/>
    <s v="Severe Storm/Thunder Storm/ Wind"/>
    <x v="1"/>
    <n v="3"/>
    <x v="45"/>
    <s v="2010-2014"/>
    <n v="1"/>
    <n v="0"/>
    <n v="0"/>
    <n v="0"/>
    <x v="0"/>
    <n v="1"/>
    <n v="90860"/>
    <n v="1"/>
    <n v="0"/>
    <n v="0"/>
    <x v="2"/>
  </r>
  <r>
    <x v="4"/>
    <s v="Severe Storm/Thunder Storm/ Wind"/>
    <x v="1"/>
    <n v="3"/>
    <x v="45"/>
    <s v="2010-2014"/>
    <n v="1"/>
    <n v="0"/>
    <n v="0"/>
    <n v="0"/>
    <x v="0"/>
    <n v="1"/>
    <n v="59387"/>
    <n v="1"/>
    <n v="0"/>
    <n v="0"/>
    <x v="2"/>
  </r>
  <r>
    <x v="1"/>
    <s v="Hail"/>
    <x v="0"/>
    <n v="3"/>
    <x v="45"/>
    <s v="2010-2014"/>
    <n v="1"/>
    <n v="0"/>
    <n v="0"/>
    <n v="0"/>
    <x v="0"/>
    <n v="1"/>
    <n v="8428"/>
    <n v="1"/>
    <n v="0"/>
    <n v="0"/>
    <x v="2"/>
  </r>
  <r>
    <x v="1"/>
    <s v="Severe Storm/Thunder Storm/ Wind"/>
    <x v="1"/>
    <n v="3"/>
    <x v="45"/>
    <s v="2010-2014"/>
    <n v="1"/>
    <n v="0"/>
    <n v="0"/>
    <n v="0"/>
    <x v="0"/>
    <n v="1"/>
    <n v="93476"/>
    <n v="1"/>
    <n v="0"/>
    <n v="0"/>
    <x v="2"/>
  </r>
  <r>
    <x v="5"/>
    <s v="Severe Storm/Thunder Storm/ Wind"/>
    <x v="1"/>
    <n v="2"/>
    <x v="45"/>
    <s v="2010-2014"/>
    <n v="1"/>
    <n v="0"/>
    <n v="0"/>
    <n v="0"/>
    <x v="0"/>
    <n v="1"/>
    <n v="30879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30743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43508"/>
    <n v="1"/>
    <n v="0"/>
    <n v="0"/>
    <x v="2"/>
  </r>
  <r>
    <x v="1"/>
    <s v="Severe Storm/Thunder Storm/ Wind"/>
    <x v="1"/>
    <n v="3"/>
    <x v="45"/>
    <s v="2010-2014"/>
    <n v="1"/>
    <n v="0"/>
    <n v="0"/>
    <n v="0"/>
    <x v="0"/>
    <n v="1"/>
    <n v="43014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64764"/>
    <n v="1"/>
    <n v="0"/>
    <n v="0"/>
    <x v="2"/>
  </r>
  <r>
    <x v="1"/>
    <s v="Coastal"/>
    <x v="0"/>
    <n v="3"/>
    <x v="45"/>
    <s v="2010-2014"/>
    <n v="1"/>
    <n v="24"/>
    <n v="0"/>
    <n v="24"/>
    <x v="0"/>
    <n v="0"/>
    <n v="0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29766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34148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49800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16004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66952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34500"/>
    <n v="1"/>
    <n v="0"/>
    <n v="0"/>
    <x v="2"/>
  </r>
  <r>
    <x v="1"/>
    <s v="Hail"/>
    <x v="0"/>
    <n v="3"/>
    <x v="45"/>
    <s v="2010-2014"/>
    <n v="1"/>
    <n v="0"/>
    <n v="0"/>
    <n v="0"/>
    <x v="0"/>
    <n v="1"/>
    <n v="7968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129859"/>
    <n v="1"/>
    <n v="0"/>
    <n v="0"/>
    <x v="2"/>
  </r>
  <r>
    <x v="3"/>
    <s v="Severe Storm/Thunder Storm/ Wind"/>
    <x v="1"/>
    <n v="3"/>
    <x v="45"/>
    <s v="2010-2014"/>
    <n v="1"/>
    <n v="0"/>
    <n v="0"/>
    <n v="0"/>
    <x v="0"/>
    <n v="1"/>
    <n v="29481"/>
    <n v="1"/>
    <n v="0"/>
    <n v="0"/>
    <x v="2"/>
  </r>
  <r>
    <x v="5"/>
    <s v="Severe Storm/Thunder Storm/ Wind"/>
    <x v="1"/>
    <n v="3"/>
    <x v="45"/>
    <s v="2010-2014"/>
    <n v="1"/>
    <n v="0"/>
    <n v="0"/>
    <n v="0"/>
    <x v="0"/>
    <n v="1"/>
    <n v="205156"/>
    <n v="0"/>
    <n v="1"/>
    <n v="0"/>
    <x v="1"/>
  </r>
  <r>
    <x v="5"/>
    <s v="Severe Storm/Thunder Storm/ Wind"/>
    <x v="1"/>
    <n v="3"/>
    <x v="45"/>
    <s v="2010-2014"/>
    <n v="1"/>
    <n v="0"/>
    <n v="0"/>
    <n v="0"/>
    <x v="0"/>
    <n v="1"/>
    <n v="48801"/>
    <n v="1"/>
    <n v="0"/>
    <n v="0"/>
    <x v="2"/>
  </r>
  <r>
    <x v="2"/>
    <s v="Severe Storm/Thunder Storm/ Wind"/>
    <x v="1"/>
    <n v="4"/>
    <x v="45"/>
    <s v="2010-2014"/>
    <n v="1"/>
    <n v="0"/>
    <n v="0"/>
    <n v="0"/>
    <x v="0"/>
    <n v="1"/>
    <n v="16481"/>
    <n v="1"/>
    <n v="0"/>
    <n v="0"/>
    <x v="2"/>
  </r>
  <r>
    <x v="4"/>
    <s v="Severe Storm/Thunder Storm/ Wind"/>
    <x v="1"/>
    <n v="4"/>
    <x v="45"/>
    <s v="2010-2014"/>
    <n v="1"/>
    <n v="0"/>
    <n v="0"/>
    <n v="0"/>
    <x v="0"/>
    <n v="1"/>
    <n v="58785"/>
    <n v="1"/>
    <n v="0"/>
    <n v="0"/>
    <x v="2"/>
  </r>
  <r>
    <x v="4"/>
    <s v="Severe Storm/Thunder Storm/ Wind"/>
    <x v="1"/>
    <n v="4"/>
    <x v="45"/>
    <s v="2010-2014"/>
    <n v="1"/>
    <n v="0"/>
    <n v="0"/>
    <n v="0"/>
    <x v="0"/>
    <n v="1"/>
    <n v="51493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59292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8695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7988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8274"/>
    <n v="1"/>
    <n v="0"/>
    <n v="0"/>
    <x v="2"/>
  </r>
  <r>
    <x v="2"/>
    <s v="Lightning"/>
    <x v="0"/>
    <n v="2"/>
    <x v="45"/>
    <s v="2010-2014"/>
    <n v="1"/>
    <n v="0"/>
    <n v="63"/>
    <n v="63"/>
    <x v="0"/>
    <n v="0"/>
    <n v="0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7236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57745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8427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8487"/>
    <n v="1"/>
    <n v="0"/>
    <n v="0"/>
    <x v="2"/>
  </r>
  <r>
    <x v="5"/>
    <s v="Severe Storm/Thunder Storm/ Wind"/>
    <x v="1"/>
    <n v="3"/>
    <x v="45"/>
    <s v="2010-2014"/>
    <n v="1"/>
    <n v="0"/>
    <n v="0"/>
    <n v="0"/>
    <x v="0"/>
    <n v="1"/>
    <n v="31199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8438"/>
    <n v="1"/>
    <n v="0"/>
    <n v="0"/>
    <x v="2"/>
  </r>
  <r>
    <x v="5"/>
    <s v="Severe Storm/Thunder Storm/ Wind"/>
    <x v="1"/>
    <n v="2"/>
    <x v="45"/>
    <s v="2010-2014"/>
    <n v="1"/>
    <n v="0"/>
    <n v="0"/>
    <n v="0"/>
    <x v="0"/>
    <n v="1"/>
    <n v="51593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69419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33628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30166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29126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165019"/>
    <n v="1"/>
    <n v="0"/>
    <n v="0"/>
    <x v="2"/>
  </r>
  <r>
    <x v="3"/>
    <s v="Severe Storm/Thunder Storm/ Wind"/>
    <x v="1"/>
    <n v="3"/>
    <x v="45"/>
    <s v="2010-2014"/>
    <n v="1"/>
    <n v="0"/>
    <n v="0"/>
    <n v="0"/>
    <x v="0"/>
    <n v="1"/>
    <n v="34056"/>
    <n v="1"/>
    <n v="0"/>
    <n v="0"/>
    <x v="2"/>
  </r>
  <r>
    <x v="3"/>
    <s v="Severe Storm/Thunder Storm/ Wind"/>
    <x v="1"/>
    <n v="3"/>
    <x v="45"/>
    <s v="2010-2014"/>
    <n v="1"/>
    <n v="0"/>
    <n v="0"/>
    <n v="0"/>
    <x v="0"/>
    <n v="1"/>
    <n v="199640"/>
    <n v="0"/>
    <n v="1"/>
    <n v="0"/>
    <x v="1"/>
  </r>
  <r>
    <x v="2"/>
    <s v="Severe Storm/Thunder Storm/ Wind"/>
    <x v="1"/>
    <n v="2"/>
    <x v="45"/>
    <s v="2010-2014"/>
    <n v="1"/>
    <n v="0"/>
    <n v="0"/>
    <n v="0"/>
    <x v="0"/>
    <n v="1"/>
    <n v="43223"/>
    <n v="1"/>
    <n v="0"/>
    <n v="0"/>
    <x v="2"/>
  </r>
  <r>
    <x v="3"/>
    <s v="Severe Storm/Thunder Storm/ Wind"/>
    <x v="1"/>
    <n v="3"/>
    <x v="45"/>
    <s v="2010-2014"/>
    <n v="1"/>
    <n v="0"/>
    <n v="0"/>
    <n v="0"/>
    <x v="0"/>
    <n v="1"/>
    <n v="8392"/>
    <n v="1"/>
    <n v="0"/>
    <n v="0"/>
    <x v="2"/>
  </r>
  <r>
    <x v="5"/>
    <s v="Severe Storm/Thunder Storm/ Wind"/>
    <x v="1"/>
    <n v="4"/>
    <x v="45"/>
    <s v="2010-2014"/>
    <n v="1"/>
    <n v="0"/>
    <n v="0"/>
    <n v="0"/>
    <x v="0"/>
    <n v="1"/>
    <n v="60098"/>
    <n v="1"/>
    <n v="0"/>
    <n v="0"/>
    <x v="2"/>
  </r>
  <r>
    <x v="5"/>
    <s v="Severe Storm/Thunder Storm/ Wind"/>
    <x v="1"/>
    <n v="4"/>
    <x v="45"/>
    <s v="2010-2014"/>
    <n v="1"/>
    <n v="0"/>
    <n v="0"/>
    <n v="0"/>
    <x v="0"/>
    <n v="1"/>
    <n v="75669"/>
    <n v="1"/>
    <n v="0"/>
    <n v="0"/>
    <x v="2"/>
  </r>
  <r>
    <x v="3"/>
    <s v="Severe Storm/Thunder Storm/ Wind"/>
    <x v="1"/>
    <n v="4"/>
    <x v="45"/>
    <s v="2010-2014"/>
    <n v="1"/>
    <n v="0"/>
    <n v="0"/>
    <n v="0"/>
    <x v="0"/>
    <n v="1"/>
    <n v="85600"/>
    <n v="1"/>
    <n v="0"/>
    <n v="0"/>
    <x v="2"/>
  </r>
  <r>
    <x v="5"/>
    <s v="Severe Storm/Thunder Storm/ Wind"/>
    <x v="1"/>
    <n v="4"/>
    <x v="45"/>
    <s v="2010-2014"/>
    <n v="1"/>
    <n v="0"/>
    <n v="0"/>
    <n v="0"/>
    <x v="0"/>
    <n v="1"/>
    <n v="17251"/>
    <n v="1"/>
    <n v="0"/>
    <n v="0"/>
    <x v="2"/>
  </r>
  <r>
    <x v="5"/>
    <s v="Severe Storm/Thunder Storm/ Wind"/>
    <x v="1"/>
    <n v="3"/>
    <x v="45"/>
    <s v="2010-2014"/>
    <n v="1"/>
    <n v="0"/>
    <n v="0"/>
    <n v="0"/>
    <x v="0"/>
    <n v="1"/>
    <n v="34084"/>
    <n v="1"/>
    <n v="0"/>
    <n v="0"/>
    <x v="2"/>
  </r>
  <r>
    <x v="5"/>
    <s v="Severe Storm/Thunder Storm/ Wind"/>
    <x v="1"/>
    <n v="4"/>
    <x v="45"/>
    <s v="2010-2014"/>
    <n v="1"/>
    <n v="0"/>
    <n v="0"/>
    <n v="0"/>
    <x v="0"/>
    <n v="1"/>
    <n v="17343"/>
    <n v="1"/>
    <n v="0"/>
    <n v="0"/>
    <x v="2"/>
  </r>
  <r>
    <x v="5"/>
    <s v="Severe Storm/Thunder Storm/ Wind"/>
    <x v="1"/>
    <n v="4"/>
    <x v="45"/>
    <s v="2010-2014"/>
    <n v="1"/>
    <n v="0"/>
    <n v="0"/>
    <n v="0"/>
    <x v="0"/>
    <n v="1"/>
    <n v="95948"/>
    <n v="1"/>
    <n v="0"/>
    <n v="0"/>
    <x v="2"/>
  </r>
  <r>
    <x v="2"/>
    <s v="Severe Storm/Thunder Storm/ Wind"/>
    <x v="1"/>
    <n v="4"/>
    <x v="45"/>
    <s v="2010-2014"/>
    <n v="1"/>
    <n v="0"/>
    <n v="0"/>
    <n v="0"/>
    <x v="0"/>
    <n v="1"/>
    <n v="75653"/>
    <n v="1"/>
    <n v="0"/>
    <n v="0"/>
    <x v="2"/>
  </r>
  <r>
    <x v="2"/>
    <s v="Severe Storm/Thunder Storm/ Wind"/>
    <x v="1"/>
    <n v="4"/>
    <x v="45"/>
    <s v="2010-2014"/>
    <n v="1"/>
    <n v="0"/>
    <n v="0"/>
    <n v="0"/>
    <x v="0"/>
    <n v="1"/>
    <n v="59711"/>
    <n v="1"/>
    <n v="0"/>
    <n v="0"/>
    <x v="2"/>
  </r>
  <r>
    <x v="2"/>
    <s v="Severe Storm/Thunder Storm/ Wind"/>
    <x v="1"/>
    <n v="4"/>
    <x v="45"/>
    <s v="2010-2014"/>
    <n v="1"/>
    <n v="0"/>
    <n v="0"/>
    <n v="0"/>
    <x v="0"/>
    <n v="1"/>
    <n v="49258"/>
    <n v="1"/>
    <n v="0"/>
    <n v="0"/>
    <x v="2"/>
  </r>
  <r>
    <x v="2"/>
    <s v="Severe Storm/Thunder Storm/ Wind"/>
    <x v="1"/>
    <n v="4"/>
    <x v="45"/>
    <s v="2010-2014"/>
    <n v="1"/>
    <n v="0"/>
    <n v="0"/>
    <n v="0"/>
    <x v="0"/>
    <n v="1"/>
    <n v="65817"/>
    <n v="1"/>
    <n v="0"/>
    <n v="0"/>
    <x v="2"/>
  </r>
  <r>
    <x v="3"/>
    <s v="Severe Storm/Thunder Storm/ Wind"/>
    <x v="1"/>
    <n v="3"/>
    <x v="45"/>
    <s v="2010-2014"/>
    <n v="1"/>
    <n v="0"/>
    <n v="0"/>
    <n v="0"/>
    <x v="0"/>
    <n v="1"/>
    <n v="134615"/>
    <n v="1"/>
    <n v="0"/>
    <n v="0"/>
    <x v="2"/>
  </r>
  <r>
    <x v="3"/>
    <s v="Severe Storm/Thunder Storm/ Wind"/>
    <x v="1"/>
    <n v="3"/>
    <x v="45"/>
    <s v="2010-2014"/>
    <n v="1"/>
    <n v="0"/>
    <n v="0"/>
    <n v="0"/>
    <x v="0"/>
    <n v="1"/>
    <n v="808670"/>
    <n v="0"/>
    <n v="1"/>
    <n v="0"/>
    <x v="1"/>
  </r>
  <r>
    <x v="1"/>
    <s v="Wind"/>
    <x v="0"/>
    <n v="4"/>
    <x v="45"/>
    <s v="2010-2014"/>
    <n v="1"/>
    <n v="0"/>
    <n v="0"/>
    <n v="0"/>
    <x v="0"/>
    <n v="1"/>
    <n v="15637"/>
    <n v="1"/>
    <n v="0"/>
    <n v="0"/>
    <x v="2"/>
  </r>
  <r>
    <x v="3"/>
    <s v="Severe Storm/Thunder Storm/ Wind"/>
    <x v="1"/>
    <n v="4"/>
    <x v="45"/>
    <s v="2010-2014"/>
    <n v="1"/>
    <n v="0"/>
    <n v="0"/>
    <n v="0"/>
    <x v="0"/>
    <n v="1"/>
    <n v="31786"/>
    <n v="1"/>
    <n v="0"/>
    <n v="0"/>
    <x v="2"/>
  </r>
  <r>
    <x v="3"/>
    <s v="Wind"/>
    <x v="0"/>
    <n v="4"/>
    <x v="45"/>
    <s v="2010-2014"/>
    <n v="1"/>
    <n v="0"/>
    <n v="0"/>
    <n v="0"/>
    <x v="0"/>
    <n v="1"/>
    <n v="7550"/>
    <n v="1"/>
    <n v="0"/>
    <n v="0"/>
    <x v="2"/>
  </r>
  <r>
    <x v="5"/>
    <s v="Severe Storm/Thunder Storm/ Wind"/>
    <x v="1"/>
    <n v="1"/>
    <x v="45"/>
    <s v="2010-2014"/>
    <n v="1"/>
    <n v="0"/>
    <n v="0"/>
    <n v="0"/>
    <x v="0"/>
    <n v="1"/>
    <n v="120449"/>
    <n v="1"/>
    <n v="0"/>
    <n v="0"/>
    <x v="2"/>
  </r>
  <r>
    <x v="2"/>
    <s v="Hail"/>
    <x v="0"/>
    <n v="2"/>
    <x v="45"/>
    <s v="2010-2014"/>
    <n v="1"/>
    <n v="0"/>
    <n v="0"/>
    <n v="0"/>
    <x v="0"/>
    <n v="0"/>
    <n v="0"/>
    <n v="1"/>
    <n v="0"/>
    <n v="0"/>
    <x v="2"/>
  </r>
  <r>
    <x v="3"/>
    <s v="Severe Storm/Thunder Storm/ Wind"/>
    <x v="1"/>
    <n v="1"/>
    <x v="45"/>
    <s v="2010-2014"/>
    <n v="1"/>
    <n v="0"/>
    <n v="0"/>
    <n v="0"/>
    <x v="0"/>
    <n v="1"/>
    <n v="28901"/>
    <n v="1"/>
    <n v="0"/>
    <n v="0"/>
    <x v="2"/>
  </r>
  <r>
    <x v="1"/>
    <s v="Coastal"/>
    <x v="0"/>
    <n v="2"/>
    <x v="45"/>
    <s v="2010-2014"/>
    <n v="1"/>
    <n v="12"/>
    <n v="0"/>
    <n v="12"/>
    <x v="0"/>
    <n v="0"/>
    <n v="0"/>
    <n v="1"/>
    <n v="0"/>
    <n v="0"/>
    <x v="2"/>
  </r>
  <r>
    <x v="2"/>
    <s v="Hail"/>
    <x v="0"/>
    <n v="2"/>
    <x v="45"/>
    <s v="2010-2014"/>
    <n v="1"/>
    <n v="0"/>
    <n v="0"/>
    <n v="0"/>
    <x v="0"/>
    <n v="1"/>
    <n v="190014"/>
    <n v="1"/>
    <n v="0"/>
    <n v="0"/>
    <x v="2"/>
  </r>
  <r>
    <x v="3"/>
    <s v="Hail"/>
    <x v="0"/>
    <n v="2"/>
    <x v="45"/>
    <s v="2010-2014"/>
    <n v="1"/>
    <n v="0"/>
    <n v="0"/>
    <n v="0"/>
    <x v="0"/>
    <n v="1"/>
    <n v="640040"/>
    <n v="0"/>
    <n v="1"/>
    <n v="0"/>
    <x v="1"/>
  </r>
  <r>
    <x v="4"/>
    <s v="Hail"/>
    <x v="0"/>
    <n v="2"/>
    <x v="45"/>
    <s v="2010-2014"/>
    <n v="1"/>
    <n v="0"/>
    <n v="0"/>
    <n v="0"/>
    <x v="0"/>
    <n v="0"/>
    <n v="0"/>
    <n v="1"/>
    <n v="0"/>
    <n v="0"/>
    <x v="2"/>
  </r>
  <r>
    <x v="2"/>
    <s v="Hail"/>
    <x v="0"/>
    <n v="2"/>
    <x v="45"/>
    <s v="2010-2014"/>
    <n v="1"/>
    <n v="0"/>
    <n v="0"/>
    <n v="0"/>
    <x v="0"/>
    <n v="0"/>
    <n v="0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173217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301971"/>
    <n v="0"/>
    <n v="1"/>
    <n v="0"/>
    <x v="1"/>
  </r>
  <r>
    <x v="2"/>
    <s v="Severe Storm/Thunder Storm/ Wind"/>
    <x v="1"/>
    <n v="2"/>
    <x v="45"/>
    <s v="2010-2014"/>
    <n v="1"/>
    <n v="0"/>
    <n v="0"/>
    <n v="0"/>
    <x v="0"/>
    <n v="1"/>
    <n v="75384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123138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59387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264335"/>
    <n v="0"/>
    <n v="1"/>
    <n v="0"/>
    <x v="1"/>
  </r>
  <r>
    <x v="4"/>
    <s v="Severe Storm/Thunder Storm/ Wind"/>
    <x v="1"/>
    <n v="2"/>
    <x v="45"/>
    <s v="2010-2014"/>
    <n v="1"/>
    <n v="0"/>
    <n v="0"/>
    <n v="0"/>
    <x v="0"/>
    <n v="1"/>
    <n v="188721"/>
    <n v="0"/>
    <n v="1"/>
    <n v="0"/>
    <x v="1"/>
  </r>
  <r>
    <x v="4"/>
    <s v="Hail"/>
    <x v="0"/>
    <n v="2"/>
    <x v="45"/>
    <s v="2010-2014"/>
    <n v="1"/>
    <n v="0"/>
    <n v="0"/>
    <n v="0"/>
    <x v="0"/>
    <n v="1"/>
    <n v="34677"/>
    <n v="1"/>
    <n v="0"/>
    <n v="0"/>
    <x v="2"/>
  </r>
  <r>
    <x v="3"/>
    <s v="Hail"/>
    <x v="0"/>
    <n v="2"/>
    <x v="45"/>
    <s v="2010-2014"/>
    <n v="1"/>
    <n v="0"/>
    <n v="0"/>
    <n v="0"/>
    <x v="0"/>
    <n v="1"/>
    <n v="33247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34791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116505"/>
    <n v="1"/>
    <n v="0"/>
    <n v="0"/>
    <x v="2"/>
  </r>
  <r>
    <x v="4"/>
    <s v="Tornado"/>
    <x v="4"/>
    <n v="2"/>
    <x v="45"/>
    <s v="2010-2014"/>
    <n v="1"/>
    <n v="0"/>
    <n v="0"/>
    <n v="0"/>
    <x v="0"/>
    <n v="1"/>
    <n v="751993"/>
    <n v="0"/>
    <n v="1"/>
    <n v="0"/>
    <x v="1"/>
  </r>
  <r>
    <x v="4"/>
    <s v="Tornado"/>
    <x v="4"/>
    <n v="2"/>
    <x v="45"/>
    <s v="2010-2014"/>
    <n v="1"/>
    <n v="0"/>
    <n v="0"/>
    <n v="0"/>
    <x v="0"/>
    <n v="1"/>
    <n v="300002"/>
    <n v="0"/>
    <n v="1"/>
    <n v="0"/>
    <x v="1"/>
  </r>
  <r>
    <x v="1"/>
    <s v="Severe Storm/Thunder Storm/ Wind"/>
    <x v="1"/>
    <n v="2"/>
    <x v="45"/>
    <s v="2010-2014"/>
    <n v="1"/>
    <n v="0"/>
    <n v="0"/>
    <n v="0"/>
    <x v="0"/>
    <n v="1"/>
    <n v="58335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49567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58969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60339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453066"/>
    <n v="0"/>
    <n v="1"/>
    <n v="0"/>
    <x v="1"/>
  </r>
  <r>
    <x v="1"/>
    <s v="Severe Storm/Thunder Storm/ Wind"/>
    <x v="1"/>
    <n v="2"/>
    <x v="45"/>
    <s v="2010-2014"/>
    <n v="1"/>
    <n v="0"/>
    <n v="0"/>
    <n v="0"/>
    <x v="0"/>
    <n v="1"/>
    <n v="61397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63452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59762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58386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155730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44074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86987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57701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77579"/>
    <n v="1"/>
    <n v="0"/>
    <n v="0"/>
    <x v="2"/>
  </r>
  <r>
    <x v="3"/>
    <s v="Severe Storm/Thunder Storm/ Wind"/>
    <x v="1"/>
    <n v="2"/>
    <x v="45"/>
    <s v="2010-2014"/>
    <n v="1"/>
    <n v="0"/>
    <n v="0"/>
    <n v="0"/>
    <x v="0"/>
    <n v="1"/>
    <n v="65424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7979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7293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7981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49210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8643"/>
    <n v="1"/>
    <n v="0"/>
    <n v="0"/>
    <x v="2"/>
  </r>
  <r>
    <x v="1"/>
    <s v="Hail"/>
    <x v="0"/>
    <n v="2"/>
    <x v="45"/>
    <s v="2010-2014"/>
    <n v="1"/>
    <n v="0"/>
    <n v="0"/>
    <n v="0"/>
    <x v="0"/>
    <n v="1"/>
    <n v="61955"/>
    <n v="1"/>
    <n v="0"/>
    <n v="0"/>
    <x v="2"/>
  </r>
  <r>
    <x v="1"/>
    <s v="Hail"/>
    <x v="0"/>
    <n v="2"/>
    <x v="45"/>
    <s v="2010-2014"/>
    <n v="1"/>
    <n v="0"/>
    <n v="0"/>
    <n v="0"/>
    <x v="0"/>
    <n v="1"/>
    <n v="25842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96205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99962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69038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33317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75835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8511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67649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70060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44253"/>
    <n v="1"/>
    <n v="0"/>
    <n v="0"/>
    <x v="2"/>
  </r>
  <r>
    <x v="1"/>
    <s v="Hail"/>
    <x v="0"/>
    <n v="2"/>
    <x v="45"/>
    <s v="2010-2014"/>
    <n v="1"/>
    <n v="0"/>
    <n v="0"/>
    <n v="0"/>
    <x v="0"/>
    <n v="1"/>
    <n v="372125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72786"/>
    <n v="1"/>
    <n v="0"/>
    <n v="0"/>
    <x v="2"/>
  </r>
  <r>
    <x v="1"/>
    <s v="Hail"/>
    <x v="0"/>
    <n v="2"/>
    <x v="45"/>
    <s v="2010-2014"/>
    <n v="1"/>
    <n v="0"/>
    <n v="0"/>
    <n v="0"/>
    <x v="0"/>
    <n v="1"/>
    <n v="29820"/>
    <n v="1"/>
    <n v="0"/>
    <n v="0"/>
    <x v="2"/>
  </r>
  <r>
    <x v="1"/>
    <s v="Hail"/>
    <x v="0"/>
    <n v="2"/>
    <x v="45"/>
    <s v="2010-2014"/>
    <n v="1"/>
    <n v="0"/>
    <n v="0"/>
    <n v="0"/>
    <x v="0"/>
    <n v="1"/>
    <n v="71603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5771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6249"/>
    <n v="1"/>
    <n v="0"/>
    <n v="0"/>
    <x v="2"/>
  </r>
  <r>
    <x v="1"/>
    <s v="Hail"/>
    <x v="0"/>
    <n v="2"/>
    <x v="45"/>
    <s v="2010-2014"/>
    <n v="1"/>
    <n v="0"/>
    <n v="0"/>
    <n v="0"/>
    <x v="0"/>
    <n v="1"/>
    <n v="48702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4309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5170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6200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61328"/>
    <n v="1"/>
    <n v="0"/>
    <n v="0"/>
    <x v="2"/>
  </r>
  <r>
    <x v="1"/>
    <s v="Hail"/>
    <x v="0"/>
    <n v="2"/>
    <x v="45"/>
    <s v="2010-2014"/>
    <n v="1"/>
    <n v="0"/>
    <n v="0"/>
    <n v="0"/>
    <x v="0"/>
    <n v="1"/>
    <n v="832539"/>
    <n v="0"/>
    <n v="1"/>
    <n v="0"/>
    <x v="1"/>
  </r>
  <r>
    <x v="1"/>
    <s v="Hail"/>
    <x v="0"/>
    <n v="2"/>
    <x v="45"/>
    <s v="2010-2014"/>
    <n v="1"/>
    <n v="0"/>
    <n v="0"/>
    <n v="0"/>
    <x v="0"/>
    <n v="1"/>
    <n v="504164"/>
    <n v="0"/>
    <n v="1"/>
    <n v="0"/>
    <x v="1"/>
  </r>
  <r>
    <x v="1"/>
    <s v="Hail"/>
    <x v="0"/>
    <n v="2"/>
    <x v="45"/>
    <s v="2010-2014"/>
    <n v="1"/>
    <n v="0"/>
    <n v="0"/>
    <n v="0"/>
    <x v="0"/>
    <n v="1"/>
    <n v="45934"/>
    <n v="1"/>
    <n v="0"/>
    <n v="0"/>
    <x v="2"/>
  </r>
  <r>
    <x v="1"/>
    <s v="Hail"/>
    <x v="0"/>
    <n v="2"/>
    <x v="45"/>
    <s v="2010-2014"/>
    <n v="1"/>
    <n v="0"/>
    <n v="0"/>
    <n v="0"/>
    <x v="0"/>
    <n v="1"/>
    <n v="46077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4766"/>
    <n v="1"/>
    <n v="0"/>
    <n v="0"/>
    <x v="2"/>
  </r>
  <r>
    <x v="1"/>
    <s v="Hail"/>
    <x v="0"/>
    <n v="2"/>
    <x v="45"/>
    <s v="2010-2014"/>
    <n v="1"/>
    <n v="0"/>
    <n v="0"/>
    <n v="0"/>
    <x v="0"/>
    <n v="1"/>
    <n v="315042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7132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7395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6297"/>
    <n v="1"/>
    <n v="0"/>
    <n v="0"/>
    <x v="2"/>
  </r>
  <r>
    <x v="1"/>
    <s v="Hail"/>
    <x v="0"/>
    <n v="2"/>
    <x v="45"/>
    <s v="2010-2014"/>
    <n v="1"/>
    <n v="0"/>
    <n v="0"/>
    <n v="0"/>
    <x v="0"/>
    <n v="1"/>
    <n v="32452"/>
    <n v="1"/>
    <n v="0"/>
    <n v="0"/>
    <x v="2"/>
  </r>
  <r>
    <x v="1"/>
    <s v="Hail"/>
    <x v="0"/>
    <n v="2"/>
    <x v="45"/>
    <s v="2010-2014"/>
    <n v="1"/>
    <n v="0"/>
    <n v="0"/>
    <n v="0"/>
    <x v="0"/>
    <n v="1"/>
    <n v="42847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7012"/>
    <n v="1"/>
    <n v="0"/>
    <n v="0"/>
    <x v="2"/>
  </r>
  <r>
    <x v="4"/>
    <s v="Hail"/>
    <x v="0"/>
    <n v="2"/>
    <x v="45"/>
    <s v="2010-2014"/>
    <n v="1"/>
    <n v="0"/>
    <n v="0"/>
    <n v="0"/>
    <x v="0"/>
    <n v="1"/>
    <n v="148041"/>
    <n v="1"/>
    <n v="0"/>
    <n v="0"/>
    <x v="2"/>
  </r>
  <r>
    <x v="4"/>
    <s v="Hail"/>
    <x v="0"/>
    <n v="2"/>
    <x v="45"/>
    <s v="2010-2014"/>
    <n v="1"/>
    <n v="0"/>
    <n v="0"/>
    <n v="0"/>
    <x v="0"/>
    <n v="1"/>
    <n v="573778"/>
    <n v="0"/>
    <n v="1"/>
    <n v="0"/>
    <x v="1"/>
  </r>
  <r>
    <x v="4"/>
    <s v="Hail"/>
    <x v="0"/>
    <n v="2"/>
    <x v="45"/>
    <s v="2010-2014"/>
    <n v="1"/>
    <n v="0"/>
    <n v="0"/>
    <n v="0"/>
    <x v="0"/>
    <n v="1"/>
    <n v="1043378"/>
    <n v="0"/>
    <n v="1"/>
    <n v="0"/>
    <x v="1"/>
  </r>
  <r>
    <x v="4"/>
    <s v="Hail"/>
    <x v="0"/>
    <n v="2"/>
    <x v="45"/>
    <s v="2010-2014"/>
    <n v="1"/>
    <n v="0"/>
    <n v="0"/>
    <n v="0"/>
    <x v="0"/>
    <n v="1"/>
    <n v="966433"/>
    <n v="0"/>
    <n v="1"/>
    <n v="0"/>
    <x v="1"/>
  </r>
  <r>
    <x v="5"/>
    <s v="Severe Storm/Thunder Storm/ Wind"/>
    <x v="1"/>
    <n v="2"/>
    <x v="45"/>
    <s v="2010-2014"/>
    <n v="1"/>
    <n v="0"/>
    <n v="0"/>
    <n v="0"/>
    <x v="0"/>
    <n v="1"/>
    <n v="8652814"/>
    <n v="0"/>
    <n v="0"/>
    <n v="1"/>
    <x v="0"/>
  </r>
  <r>
    <x v="4"/>
    <s v="Hail"/>
    <x v="0"/>
    <n v="2"/>
    <x v="45"/>
    <s v="2010-2014"/>
    <n v="1"/>
    <n v="0"/>
    <n v="0"/>
    <n v="0"/>
    <x v="0"/>
    <n v="1"/>
    <n v="630909"/>
    <n v="0"/>
    <n v="1"/>
    <n v="0"/>
    <x v="1"/>
  </r>
  <r>
    <x v="4"/>
    <s v="Hail"/>
    <x v="0"/>
    <n v="2"/>
    <x v="45"/>
    <s v="2010-2014"/>
    <n v="1"/>
    <n v="0"/>
    <n v="0"/>
    <n v="0"/>
    <x v="0"/>
    <n v="1"/>
    <n v="595401"/>
    <n v="0"/>
    <n v="1"/>
    <n v="0"/>
    <x v="1"/>
  </r>
  <r>
    <x v="4"/>
    <s v="Hail"/>
    <x v="0"/>
    <n v="2"/>
    <x v="45"/>
    <s v="2010-2014"/>
    <n v="1"/>
    <n v="0"/>
    <n v="0"/>
    <n v="0"/>
    <x v="0"/>
    <n v="1"/>
    <n v="1561580"/>
    <n v="0"/>
    <n v="0"/>
    <n v="1"/>
    <x v="0"/>
  </r>
  <r>
    <x v="4"/>
    <s v="Hail"/>
    <x v="0"/>
    <n v="2"/>
    <x v="45"/>
    <s v="2010-2014"/>
    <n v="1"/>
    <n v="0"/>
    <n v="0"/>
    <n v="0"/>
    <x v="0"/>
    <n v="1"/>
    <n v="881593"/>
    <n v="0"/>
    <n v="1"/>
    <n v="0"/>
    <x v="1"/>
  </r>
  <r>
    <x v="4"/>
    <s v="Hail"/>
    <x v="0"/>
    <n v="2"/>
    <x v="45"/>
    <s v="2010-2014"/>
    <n v="1"/>
    <n v="0"/>
    <n v="0"/>
    <n v="0"/>
    <x v="0"/>
    <n v="1"/>
    <n v="967384"/>
    <n v="0"/>
    <n v="1"/>
    <n v="0"/>
    <x v="1"/>
  </r>
  <r>
    <x v="2"/>
    <s v="Severe Storm/Thunder Storm/ Wind"/>
    <x v="1"/>
    <n v="2"/>
    <x v="45"/>
    <s v="2010-2014"/>
    <n v="1"/>
    <n v="0"/>
    <n v="0"/>
    <n v="0"/>
    <x v="0"/>
    <n v="1"/>
    <n v="15682066"/>
    <n v="0"/>
    <n v="0"/>
    <n v="1"/>
    <x v="0"/>
  </r>
  <r>
    <x v="2"/>
    <s v="Severe Storm/Thunder Storm/ Wind"/>
    <x v="1"/>
    <n v="2"/>
    <x v="45"/>
    <s v="2010-2014"/>
    <n v="1"/>
    <n v="0"/>
    <n v="0"/>
    <n v="0"/>
    <x v="0"/>
    <n v="1"/>
    <n v="344020"/>
    <n v="0"/>
    <n v="1"/>
    <n v="0"/>
    <x v="1"/>
  </r>
  <r>
    <x v="3"/>
    <s v="Severe Storm/Thunder Storm/ Wind"/>
    <x v="1"/>
    <n v="2"/>
    <x v="45"/>
    <s v="2010-2014"/>
    <n v="1"/>
    <n v="0"/>
    <n v="0"/>
    <n v="0"/>
    <x v="0"/>
    <n v="1"/>
    <n v="285906"/>
    <n v="0"/>
    <n v="1"/>
    <n v="0"/>
    <x v="1"/>
  </r>
  <r>
    <x v="4"/>
    <s v="Severe Storm/Thunder Storm/ Wind"/>
    <x v="1"/>
    <n v="2"/>
    <x v="45"/>
    <s v="2010-2014"/>
    <n v="1"/>
    <n v="0"/>
    <n v="0"/>
    <n v="0"/>
    <x v="0"/>
    <n v="1"/>
    <n v="218510"/>
    <n v="0"/>
    <n v="1"/>
    <n v="0"/>
    <x v="1"/>
  </r>
  <r>
    <x v="3"/>
    <s v="Severe Storm/Thunder Storm/ Wind"/>
    <x v="1"/>
    <n v="2"/>
    <x v="45"/>
    <s v="2010-2014"/>
    <n v="1"/>
    <n v="0"/>
    <n v="0"/>
    <n v="0"/>
    <x v="0"/>
    <n v="1"/>
    <n v="136809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151354"/>
    <n v="1"/>
    <n v="0"/>
    <n v="0"/>
    <x v="2"/>
  </r>
  <r>
    <x v="1"/>
    <s v="Coastal"/>
    <x v="0"/>
    <n v="2"/>
    <x v="45"/>
    <s v="2010-2014"/>
    <n v="1"/>
    <n v="0"/>
    <n v="12"/>
    <n v="12"/>
    <x v="0"/>
    <n v="0"/>
    <n v="0"/>
    <n v="1"/>
    <n v="0"/>
    <n v="0"/>
    <x v="2"/>
  </r>
  <r>
    <x v="2"/>
    <s v="Severe Storm/Thunder Storm/ Wind"/>
    <x v="1"/>
    <n v="2"/>
    <x v="45"/>
    <s v="2010-2014"/>
    <n v="1"/>
    <n v="0"/>
    <n v="0"/>
    <n v="0"/>
    <x v="0"/>
    <n v="1"/>
    <n v="782533"/>
    <n v="0"/>
    <n v="1"/>
    <n v="0"/>
    <x v="1"/>
  </r>
  <r>
    <x v="1"/>
    <s v="Severe Storm/Thunder Storm/ Wind"/>
    <x v="1"/>
    <n v="2"/>
    <x v="45"/>
    <s v="2010-2014"/>
    <n v="1"/>
    <n v="0"/>
    <n v="0"/>
    <n v="0"/>
    <x v="0"/>
    <n v="1"/>
    <n v="8492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268700"/>
    <n v="0"/>
    <n v="1"/>
    <n v="0"/>
    <x v="1"/>
  </r>
  <r>
    <x v="1"/>
    <s v="Severe Storm/Thunder Storm/ Wind"/>
    <x v="1"/>
    <n v="3"/>
    <x v="45"/>
    <s v="2010-2014"/>
    <n v="1"/>
    <n v="0"/>
    <n v="0"/>
    <n v="0"/>
    <x v="0"/>
    <n v="1"/>
    <n v="14984"/>
    <n v="1"/>
    <n v="0"/>
    <n v="0"/>
    <x v="2"/>
  </r>
  <r>
    <x v="2"/>
    <s v="Flooding"/>
    <x v="1"/>
    <n v="3"/>
    <x v="45"/>
    <s v="2010-2014"/>
    <n v="1"/>
    <n v="0"/>
    <n v="0"/>
    <n v="0"/>
    <x v="0"/>
    <n v="1"/>
    <n v="347881"/>
    <n v="0"/>
    <n v="1"/>
    <n v="0"/>
    <x v="1"/>
  </r>
  <r>
    <x v="4"/>
    <s v="Lightning"/>
    <x v="0"/>
    <n v="3"/>
    <x v="45"/>
    <s v="2010-2014"/>
    <n v="1"/>
    <n v="0"/>
    <n v="0"/>
    <n v="0"/>
    <x v="0"/>
    <n v="1"/>
    <n v="1422980"/>
    <n v="0"/>
    <n v="1"/>
    <n v="0"/>
    <x v="1"/>
  </r>
  <r>
    <x v="0"/>
    <s v="Severe Storm/Thunder Storm/ Wind"/>
    <x v="1"/>
    <n v="2"/>
    <x v="45"/>
    <s v="2010-2014"/>
    <n v="1"/>
    <n v="0"/>
    <n v="12"/>
    <n v="12"/>
    <x v="0"/>
    <n v="0"/>
    <n v="0"/>
    <n v="1"/>
    <n v="0"/>
    <n v="0"/>
    <x v="2"/>
  </r>
  <r>
    <x v="2"/>
    <s v="Severe Storm/Thunder Storm"/>
    <x v="1"/>
    <n v="3"/>
    <x v="45"/>
    <s v="2010-2014"/>
    <n v="1"/>
    <n v="0"/>
    <n v="0"/>
    <n v="0"/>
    <x v="0"/>
    <n v="1"/>
    <n v="2037108"/>
    <n v="0"/>
    <n v="1"/>
    <n v="0"/>
    <x v="1"/>
  </r>
  <r>
    <x v="2"/>
    <s v="Flooding"/>
    <x v="1"/>
    <n v="3"/>
    <x v="45"/>
    <s v="2010-2014"/>
    <n v="1"/>
    <n v="0"/>
    <n v="0"/>
    <n v="0"/>
    <x v="0"/>
    <n v="1"/>
    <n v="1393707"/>
    <n v="0"/>
    <n v="1"/>
    <n v="0"/>
    <x v="1"/>
  </r>
  <r>
    <x v="1"/>
    <s v="Severe Storm/Thunder Storm/ Wind"/>
    <x v="1"/>
    <n v="2"/>
    <x v="45"/>
    <s v="2010-2014"/>
    <n v="1"/>
    <n v="0"/>
    <n v="0"/>
    <n v="0"/>
    <x v="0"/>
    <n v="1"/>
    <n v="294783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87655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15173"/>
    <n v="1"/>
    <n v="0"/>
    <n v="0"/>
    <x v="2"/>
  </r>
  <r>
    <x v="1"/>
    <s v="Hail"/>
    <x v="0"/>
    <n v="3"/>
    <x v="45"/>
    <s v="2010-2014"/>
    <n v="1"/>
    <n v="0"/>
    <n v="0"/>
    <n v="0"/>
    <x v="0"/>
    <n v="1"/>
    <n v="15893"/>
    <n v="1"/>
    <n v="0"/>
    <n v="0"/>
    <x v="2"/>
  </r>
  <r>
    <x v="1"/>
    <s v="Hail"/>
    <x v="0"/>
    <n v="3"/>
    <x v="45"/>
    <s v="2010-2014"/>
    <n v="1"/>
    <n v="0"/>
    <n v="0"/>
    <n v="0"/>
    <x v="0"/>
    <n v="1"/>
    <n v="15771"/>
    <n v="1"/>
    <n v="0"/>
    <n v="0"/>
    <x v="2"/>
  </r>
  <r>
    <x v="1"/>
    <s v="Hail"/>
    <x v="0"/>
    <n v="3"/>
    <x v="45"/>
    <s v="2010-2014"/>
    <n v="1"/>
    <n v="0"/>
    <n v="0"/>
    <n v="0"/>
    <x v="0"/>
    <n v="1"/>
    <n v="4272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6440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17232"/>
    <n v="1"/>
    <n v="0"/>
    <n v="0"/>
    <x v="2"/>
  </r>
  <r>
    <x v="1"/>
    <s v="Hail"/>
    <x v="0"/>
    <n v="2"/>
    <x v="45"/>
    <s v="2010-2014"/>
    <n v="1"/>
    <n v="0"/>
    <n v="0"/>
    <n v="0"/>
    <x v="0"/>
    <n v="1"/>
    <n v="15936"/>
    <n v="1"/>
    <n v="0"/>
    <n v="0"/>
    <x v="2"/>
  </r>
  <r>
    <x v="1"/>
    <s v="Hail"/>
    <x v="0"/>
    <n v="2"/>
    <x v="45"/>
    <s v="2010-2014"/>
    <n v="1"/>
    <n v="0"/>
    <n v="0"/>
    <n v="0"/>
    <x v="0"/>
    <n v="1"/>
    <n v="7350"/>
    <n v="1"/>
    <n v="0"/>
    <n v="0"/>
    <x v="2"/>
  </r>
  <r>
    <x v="1"/>
    <s v="Hail"/>
    <x v="0"/>
    <n v="2"/>
    <x v="45"/>
    <s v="2010-2014"/>
    <n v="1"/>
    <n v="0"/>
    <n v="0"/>
    <n v="0"/>
    <x v="0"/>
    <n v="1"/>
    <n v="8566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45848"/>
    <n v="1"/>
    <n v="0"/>
    <n v="0"/>
    <x v="2"/>
  </r>
  <r>
    <x v="1"/>
    <s v="Severe Storm/Thunder Storm/ Wind"/>
    <x v="1"/>
    <n v="2"/>
    <x v="45"/>
    <s v="2010-2014"/>
    <n v="1"/>
    <n v="0"/>
    <n v="0"/>
    <n v="0"/>
    <x v="0"/>
    <n v="1"/>
    <n v="45701"/>
    <n v="1"/>
    <n v="0"/>
    <n v="0"/>
    <x v="2"/>
  </r>
  <r>
    <x v="1"/>
    <s v="Severe Storm/Thunder Storm/ Wind"/>
    <x v="1"/>
    <n v="3"/>
    <x v="45"/>
    <s v="2010-2014"/>
    <n v="1"/>
    <n v="0"/>
    <n v="0"/>
    <n v="0"/>
    <x v="0"/>
    <n v="1"/>
    <n v="17435"/>
    <n v="1"/>
    <n v="0"/>
    <n v="0"/>
    <x v="2"/>
  </r>
  <r>
    <x v="2"/>
    <s v="Flooding"/>
    <x v="1"/>
    <n v="3"/>
    <x v="45"/>
    <s v="2010-2014"/>
    <n v="1"/>
    <n v="0"/>
    <n v="0"/>
    <n v="0"/>
    <x v="0"/>
    <n v="1"/>
    <n v="79933"/>
    <n v="1"/>
    <n v="0"/>
    <n v="0"/>
    <x v="2"/>
  </r>
  <r>
    <x v="2"/>
    <s v="Flooding"/>
    <x v="1"/>
    <n v="3"/>
    <x v="45"/>
    <s v="2010-2014"/>
    <n v="1"/>
    <n v="0"/>
    <n v="0"/>
    <n v="0"/>
    <x v="0"/>
    <n v="1"/>
    <n v="664148"/>
    <n v="0"/>
    <n v="1"/>
    <n v="0"/>
    <x v="1"/>
  </r>
  <r>
    <x v="3"/>
    <s v="Severe Storm/Thunder Storm/ Wind"/>
    <x v="1"/>
    <n v="3"/>
    <x v="45"/>
    <s v="2010-2014"/>
    <n v="1"/>
    <n v="0"/>
    <n v="0"/>
    <n v="0"/>
    <x v="0"/>
    <n v="1"/>
    <n v="47451"/>
    <n v="1"/>
    <n v="0"/>
    <n v="0"/>
    <x v="2"/>
  </r>
  <r>
    <x v="2"/>
    <s v="Severe Storm/Thunder Storm/ Wind"/>
    <x v="1"/>
    <n v="3"/>
    <x v="45"/>
    <s v="2010-2014"/>
    <n v="1"/>
    <n v="0"/>
    <n v="0"/>
    <n v="0"/>
    <x v="0"/>
    <n v="1"/>
    <n v="51778"/>
    <n v="1"/>
    <n v="0"/>
    <n v="0"/>
    <x v="2"/>
  </r>
  <r>
    <x v="4"/>
    <s v="Severe Storm/Thunder Storm/ Wind"/>
    <x v="1"/>
    <n v="2"/>
    <x v="45"/>
    <s v="2010-2014"/>
    <n v="1"/>
    <n v="0"/>
    <n v="0"/>
    <n v="0"/>
    <x v="0"/>
    <n v="1"/>
    <n v="34284"/>
    <n v="1"/>
    <n v="0"/>
    <n v="0"/>
    <x v="2"/>
  </r>
  <r>
    <x v="2"/>
    <s v="Flooding"/>
    <x v="1"/>
    <n v="3"/>
    <x v="45"/>
    <s v="2010-2014"/>
    <n v="1"/>
    <n v="0"/>
    <n v="0"/>
    <n v="0"/>
    <x v="0"/>
    <n v="1"/>
    <n v="319608"/>
    <n v="0"/>
    <n v="1"/>
    <n v="0"/>
    <x v="1"/>
  </r>
  <r>
    <x v="2"/>
    <s v="Severe Storm/Thunder Storm/ Wind"/>
    <x v="1"/>
    <n v="4"/>
    <x v="46"/>
    <s v="2010-2014"/>
    <n v="1"/>
    <n v="0"/>
    <n v="0"/>
    <n v="0"/>
    <x v="0"/>
    <n v="1"/>
    <n v="47023"/>
    <n v="1"/>
    <n v="0"/>
    <n v="0"/>
    <x v="2"/>
  </r>
  <r>
    <x v="2"/>
    <s v="Severe Storm/Thunder Storm/ Wind"/>
    <x v="1"/>
    <n v="4"/>
    <x v="46"/>
    <s v="2010-2014"/>
    <n v="1"/>
    <n v="0"/>
    <n v="0"/>
    <n v="0"/>
    <x v="0"/>
    <n v="1"/>
    <n v="29554"/>
    <n v="1"/>
    <n v="0"/>
    <n v="0"/>
    <x v="2"/>
  </r>
  <r>
    <x v="5"/>
    <s v="Severe Storm/Thunder Storm/ Wind"/>
    <x v="1"/>
    <n v="4"/>
    <x v="46"/>
    <s v="2010-2014"/>
    <n v="1"/>
    <n v="0"/>
    <n v="0"/>
    <n v="0"/>
    <x v="0"/>
    <n v="1"/>
    <n v="209588"/>
    <n v="0"/>
    <n v="1"/>
    <n v="0"/>
    <x v="1"/>
  </r>
  <r>
    <x v="0"/>
    <s v="Tornado"/>
    <x v="4"/>
    <n v="4"/>
    <x v="46"/>
    <s v="2010-2014"/>
    <n v="1"/>
    <n v="0"/>
    <n v="0"/>
    <n v="0"/>
    <x v="0"/>
    <n v="1"/>
    <n v="17348"/>
    <n v="1"/>
    <n v="0"/>
    <n v="0"/>
    <x v="2"/>
  </r>
  <r>
    <x v="2"/>
    <s v="Severe Storm/Thunder Storm/ Wind"/>
    <x v="1"/>
    <n v="3"/>
    <x v="46"/>
    <s v="2010-2014"/>
    <n v="1"/>
    <n v="0"/>
    <n v="0"/>
    <n v="0"/>
    <x v="0"/>
    <n v="1"/>
    <n v="48725"/>
    <n v="1"/>
    <n v="0"/>
    <n v="0"/>
    <x v="2"/>
  </r>
  <r>
    <x v="2"/>
    <s v="Flooding"/>
    <x v="1"/>
    <n v="3"/>
    <x v="46"/>
    <s v="2010-2014"/>
    <n v="1"/>
    <n v="0"/>
    <n v="0"/>
    <n v="0"/>
    <x v="0"/>
    <n v="1"/>
    <n v="513909"/>
    <n v="0"/>
    <n v="1"/>
    <n v="0"/>
    <x v="1"/>
  </r>
  <r>
    <x v="3"/>
    <s v="Tornado"/>
    <x v="4"/>
    <n v="3"/>
    <x v="46"/>
    <s v="2010-2014"/>
    <n v="1"/>
    <n v="0"/>
    <n v="0"/>
    <n v="0"/>
    <x v="0"/>
    <n v="1"/>
    <n v="91564"/>
    <n v="1"/>
    <n v="0"/>
    <n v="0"/>
    <x v="2"/>
  </r>
  <r>
    <x v="3"/>
    <s v="Wind"/>
    <x v="0"/>
    <n v="4"/>
    <x v="46"/>
    <s v="2010-2014"/>
    <n v="1"/>
    <n v="0"/>
    <n v="0"/>
    <n v="0"/>
    <x v="0"/>
    <n v="1"/>
    <n v="290871"/>
    <n v="0"/>
    <n v="1"/>
    <n v="0"/>
    <x v="1"/>
  </r>
  <r>
    <x v="2"/>
    <s v="Severe Storm/Thunder Storm/ Wind"/>
    <x v="1"/>
    <n v="3"/>
    <x v="46"/>
    <s v="2010-2014"/>
    <n v="1"/>
    <n v="0"/>
    <n v="0"/>
    <n v="0"/>
    <x v="0"/>
    <n v="1"/>
    <n v="8333"/>
    <n v="1"/>
    <n v="0"/>
    <n v="0"/>
    <x v="2"/>
  </r>
  <r>
    <x v="2"/>
    <s v="Severe Storm/Thunder Storm/ Wind"/>
    <x v="1"/>
    <n v="3"/>
    <x v="46"/>
    <s v="2010-2014"/>
    <n v="1"/>
    <n v="0"/>
    <n v="0"/>
    <n v="0"/>
    <x v="0"/>
    <n v="1"/>
    <n v="63414"/>
    <n v="1"/>
    <n v="0"/>
    <n v="0"/>
    <x v="2"/>
  </r>
  <r>
    <x v="5"/>
    <s v="Severe Storm/Thunder Storm/ Wind"/>
    <x v="1"/>
    <n v="3"/>
    <x v="46"/>
    <s v="2010-2014"/>
    <n v="1"/>
    <n v="0"/>
    <n v="0"/>
    <n v="0"/>
    <x v="0"/>
    <n v="1"/>
    <n v="32151"/>
    <n v="1"/>
    <n v="0"/>
    <n v="0"/>
    <x v="2"/>
  </r>
  <r>
    <x v="2"/>
    <s v="Severe Storm/Thunder Storm/ Wind"/>
    <x v="1"/>
    <n v="4"/>
    <x v="46"/>
    <s v="2010-2014"/>
    <n v="1"/>
    <n v="0"/>
    <n v="0"/>
    <n v="0"/>
    <x v="0"/>
    <n v="1"/>
    <n v="67326"/>
    <n v="1"/>
    <n v="0"/>
    <n v="0"/>
    <x v="2"/>
  </r>
  <r>
    <x v="2"/>
    <s v="Flooding"/>
    <x v="1"/>
    <n v="3"/>
    <x v="46"/>
    <s v="2010-2014"/>
    <n v="1"/>
    <n v="0"/>
    <n v="0"/>
    <n v="0"/>
    <x v="0"/>
    <n v="1"/>
    <n v="30901"/>
    <n v="1"/>
    <n v="0"/>
    <n v="0"/>
    <x v="2"/>
  </r>
  <r>
    <x v="2"/>
    <s v="Flooding"/>
    <x v="1"/>
    <n v="3"/>
    <x v="46"/>
    <s v="2010-2014"/>
    <n v="1"/>
    <n v="0"/>
    <n v="0"/>
    <n v="0"/>
    <x v="0"/>
    <n v="1"/>
    <n v="28676"/>
    <n v="1"/>
    <n v="0"/>
    <n v="0"/>
    <x v="2"/>
  </r>
  <r>
    <x v="2"/>
    <s v="Flooding"/>
    <x v="1"/>
    <n v="3"/>
    <x v="46"/>
    <s v="2010-2014"/>
    <n v="1"/>
    <n v="0"/>
    <n v="0"/>
    <n v="0"/>
    <x v="0"/>
    <n v="1"/>
    <n v="215336"/>
    <n v="0"/>
    <n v="1"/>
    <n v="0"/>
    <x v="1"/>
  </r>
  <r>
    <x v="2"/>
    <s v="Severe Storm/Thunder Storm"/>
    <x v="1"/>
    <n v="3"/>
    <x v="46"/>
    <s v="2010-2014"/>
    <n v="1"/>
    <n v="0"/>
    <n v="0"/>
    <n v="0"/>
    <x v="0"/>
    <n v="1"/>
    <n v="15469"/>
    <n v="1"/>
    <n v="0"/>
    <n v="0"/>
    <x v="2"/>
  </r>
  <r>
    <x v="2"/>
    <s v="Severe Storm/Thunder Storm"/>
    <x v="1"/>
    <n v="3"/>
    <x v="46"/>
    <s v="2010-2014"/>
    <n v="1"/>
    <n v="0"/>
    <n v="0"/>
    <n v="0"/>
    <x v="0"/>
    <n v="1"/>
    <n v="14693"/>
    <n v="1"/>
    <n v="0"/>
    <n v="0"/>
    <x v="2"/>
  </r>
  <r>
    <x v="4"/>
    <s v="Winter Weather"/>
    <x v="0"/>
    <n v="1"/>
    <x v="46"/>
    <s v="2010-2014"/>
    <n v="2"/>
    <n v="0"/>
    <n v="11"/>
    <n v="11"/>
    <x v="0"/>
    <n v="0"/>
    <n v="0"/>
    <n v="1"/>
    <n v="0"/>
    <n v="0"/>
    <x v="2"/>
  </r>
  <r>
    <x v="2"/>
    <s v="Flooding"/>
    <x v="1"/>
    <n v="1"/>
    <x v="46"/>
    <s v="2010-2014"/>
    <n v="1"/>
    <n v="0"/>
    <n v="0"/>
    <n v="0"/>
    <x v="0"/>
    <n v="1"/>
    <n v="14460"/>
    <n v="1"/>
    <n v="0"/>
    <n v="0"/>
    <x v="2"/>
  </r>
  <r>
    <x v="4"/>
    <s v="Severe Storm/Thunder Storm/ Wind"/>
    <x v="1"/>
    <n v="1"/>
    <x v="46"/>
    <s v="2010-2014"/>
    <n v="1"/>
    <n v="0"/>
    <n v="0"/>
    <n v="0"/>
    <x v="0"/>
    <n v="1"/>
    <n v="28597"/>
    <n v="1"/>
    <n v="0"/>
    <n v="0"/>
    <x v="2"/>
  </r>
  <r>
    <x v="2"/>
    <s v="Severe Storm/Thunder Storm/ Wind"/>
    <x v="1"/>
    <n v="2"/>
    <x v="46"/>
    <s v="2010-2014"/>
    <n v="1"/>
    <n v="0"/>
    <n v="0"/>
    <n v="0"/>
    <x v="0"/>
    <n v="1"/>
    <n v="67161"/>
    <n v="1"/>
    <n v="0"/>
    <n v="0"/>
    <x v="2"/>
  </r>
  <r>
    <x v="2"/>
    <s v="Flooding"/>
    <x v="1"/>
    <n v="2"/>
    <x v="46"/>
    <s v="2010-2014"/>
    <n v="1"/>
    <n v="0"/>
    <n v="0"/>
    <n v="0"/>
    <x v="0"/>
    <n v="1"/>
    <n v="34861"/>
    <n v="1"/>
    <n v="0"/>
    <n v="0"/>
    <x v="2"/>
  </r>
  <r>
    <x v="3"/>
    <s v="Severe Storm/Thunder Storm/ Wind"/>
    <x v="1"/>
    <n v="2"/>
    <x v="46"/>
    <s v="2010-2014"/>
    <n v="1"/>
    <n v="0"/>
    <n v="0"/>
    <n v="0"/>
    <x v="0"/>
    <n v="1"/>
    <n v="29506"/>
    <n v="1"/>
    <n v="0"/>
    <n v="0"/>
    <x v="2"/>
  </r>
  <r>
    <x v="1"/>
    <s v="Hail"/>
    <x v="0"/>
    <n v="2"/>
    <x v="46"/>
    <s v="2010-2014"/>
    <n v="1"/>
    <n v="0"/>
    <n v="0"/>
    <n v="0"/>
    <x v="0"/>
    <n v="1"/>
    <n v="14869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162"/>
    <n v="1"/>
    <n v="0"/>
    <n v="0"/>
    <x v="2"/>
  </r>
  <r>
    <x v="1"/>
    <s v="Severe Storm/Thunder Storm/ Wind"/>
    <x v="1"/>
    <n v="2"/>
    <x v="46"/>
    <s v="2010-2014"/>
    <n v="1"/>
    <n v="0"/>
    <n v="0"/>
    <n v="0"/>
    <x v="0"/>
    <n v="1"/>
    <n v="17177"/>
    <n v="1"/>
    <n v="0"/>
    <n v="0"/>
    <x v="2"/>
  </r>
  <r>
    <x v="1"/>
    <s v="Severe Storm/Thunder Storm/ Wind"/>
    <x v="1"/>
    <n v="2"/>
    <x v="46"/>
    <s v="2010-2014"/>
    <n v="1"/>
    <n v="0"/>
    <n v="0"/>
    <n v="0"/>
    <x v="0"/>
    <n v="1"/>
    <n v="15011"/>
    <n v="1"/>
    <n v="0"/>
    <n v="0"/>
    <x v="2"/>
  </r>
  <r>
    <x v="0"/>
    <s v="Flooding"/>
    <x v="1"/>
    <n v="3"/>
    <x v="46"/>
    <s v="2010-2014"/>
    <n v="1"/>
    <n v="0"/>
    <n v="0"/>
    <n v="0"/>
    <x v="0"/>
    <n v="1"/>
    <n v="86393"/>
    <n v="1"/>
    <n v="0"/>
    <n v="0"/>
    <x v="2"/>
  </r>
  <r>
    <x v="1"/>
    <s v="Hail"/>
    <x v="0"/>
    <n v="3"/>
    <x v="46"/>
    <s v="2010-2014"/>
    <n v="1"/>
    <n v="0"/>
    <n v="0"/>
    <n v="0"/>
    <x v="0"/>
    <n v="1"/>
    <n v="11749"/>
    <n v="1"/>
    <n v="0"/>
    <n v="0"/>
    <x v="2"/>
  </r>
  <r>
    <x v="1"/>
    <s v="Hail"/>
    <x v="0"/>
    <n v="3"/>
    <x v="46"/>
    <s v="2010-2014"/>
    <n v="1"/>
    <n v="0"/>
    <n v="0"/>
    <n v="0"/>
    <x v="0"/>
    <n v="1"/>
    <n v="1463"/>
    <n v="1"/>
    <n v="0"/>
    <n v="0"/>
    <x v="2"/>
  </r>
  <r>
    <x v="1"/>
    <s v="Severe Storm/Thunder Storm/ Wind"/>
    <x v="1"/>
    <n v="3"/>
    <x v="46"/>
    <s v="2010-2014"/>
    <n v="1"/>
    <n v="0"/>
    <n v="0"/>
    <n v="0"/>
    <x v="0"/>
    <n v="1"/>
    <n v="23619"/>
    <n v="1"/>
    <n v="0"/>
    <n v="0"/>
    <x v="2"/>
  </r>
  <r>
    <x v="1"/>
    <s v="Lightning"/>
    <x v="0"/>
    <n v="2"/>
    <x v="46"/>
    <s v="2010-2014"/>
    <n v="1"/>
    <n v="0"/>
    <n v="0"/>
    <n v="0"/>
    <x v="0"/>
    <n v="1"/>
    <n v="693937"/>
    <n v="0"/>
    <n v="1"/>
    <n v="0"/>
    <x v="1"/>
  </r>
  <r>
    <x v="4"/>
    <s v="Severe Storm/Thunder Storm/ Wind"/>
    <x v="1"/>
    <n v="2"/>
    <x v="46"/>
    <s v="2010-2014"/>
    <n v="1"/>
    <n v="0"/>
    <n v="0"/>
    <n v="0"/>
    <x v="0"/>
    <n v="1"/>
    <n v="101370"/>
    <n v="1"/>
    <n v="0"/>
    <n v="0"/>
    <x v="2"/>
  </r>
  <r>
    <x v="3"/>
    <s v="Severe Storm/Thunder Storm/ Wind"/>
    <x v="1"/>
    <n v="2"/>
    <x v="46"/>
    <s v="2010-2014"/>
    <n v="1"/>
    <n v="0"/>
    <n v="0"/>
    <n v="0"/>
    <x v="0"/>
    <n v="1"/>
    <n v="57726"/>
    <n v="1"/>
    <n v="0"/>
    <n v="0"/>
    <x v="2"/>
  </r>
  <r>
    <x v="3"/>
    <s v="Severe Storm/Thunder Storm/ Wind"/>
    <x v="1"/>
    <n v="2"/>
    <x v="46"/>
    <s v="2010-2014"/>
    <n v="1"/>
    <n v="0"/>
    <n v="0"/>
    <n v="0"/>
    <x v="0"/>
    <n v="1"/>
    <n v="187047"/>
    <n v="0"/>
    <n v="1"/>
    <n v="0"/>
    <x v="1"/>
  </r>
  <r>
    <x v="4"/>
    <s v="Severe Storm/Thunder Storm/ Wind"/>
    <x v="1"/>
    <n v="2"/>
    <x v="46"/>
    <s v="2010-2014"/>
    <n v="1"/>
    <n v="0"/>
    <n v="0"/>
    <n v="0"/>
    <x v="0"/>
    <n v="1"/>
    <n v="127957"/>
    <n v="1"/>
    <n v="0"/>
    <n v="0"/>
    <x v="2"/>
  </r>
  <r>
    <x v="4"/>
    <s v="Severe Storm/Thunder Storm/ Wind"/>
    <x v="1"/>
    <n v="2"/>
    <x v="46"/>
    <s v="2010-2014"/>
    <n v="1"/>
    <n v="0"/>
    <n v="0"/>
    <n v="0"/>
    <x v="0"/>
    <n v="1"/>
    <n v="59134"/>
    <n v="1"/>
    <n v="0"/>
    <n v="0"/>
    <x v="2"/>
  </r>
  <r>
    <x v="5"/>
    <s v="Severe Storm/Thunder Storm/ Wind"/>
    <x v="1"/>
    <n v="2"/>
    <x v="46"/>
    <s v="2010-2014"/>
    <n v="1"/>
    <n v="0"/>
    <n v="0"/>
    <n v="0"/>
    <x v="0"/>
    <n v="1"/>
    <n v="89918"/>
    <n v="1"/>
    <n v="0"/>
    <n v="0"/>
    <x v="2"/>
  </r>
  <r>
    <x v="0"/>
    <s v="Lightning"/>
    <x v="0"/>
    <n v="2"/>
    <x v="46"/>
    <s v="2010-2014"/>
    <n v="1"/>
    <n v="0"/>
    <n v="0"/>
    <n v="0"/>
    <x v="0"/>
    <n v="1"/>
    <n v="357224"/>
    <n v="1"/>
    <n v="0"/>
    <n v="0"/>
    <x v="2"/>
  </r>
  <r>
    <x v="1"/>
    <s v="Coastal"/>
    <x v="0"/>
    <n v="3"/>
    <x v="46"/>
    <s v="2010-2014"/>
    <n v="1"/>
    <n v="12"/>
    <n v="0"/>
    <n v="12"/>
    <x v="0"/>
    <n v="0"/>
    <n v="0"/>
    <n v="1"/>
    <n v="0"/>
    <n v="0"/>
    <x v="2"/>
  </r>
  <r>
    <x v="0"/>
    <s v="Flooding"/>
    <x v="1"/>
    <n v="3"/>
    <x v="46"/>
    <s v="2010-2014"/>
    <n v="1"/>
    <n v="0"/>
    <n v="0"/>
    <n v="0"/>
    <x v="0"/>
    <n v="1"/>
    <n v="835241"/>
    <n v="0"/>
    <n v="1"/>
    <n v="0"/>
    <x v="1"/>
  </r>
  <r>
    <x v="2"/>
    <s v="Flooding"/>
    <x v="1"/>
    <n v="3"/>
    <x v="46"/>
    <s v="2010-2014"/>
    <n v="1"/>
    <n v="0"/>
    <n v="0"/>
    <n v="0"/>
    <x v="0"/>
    <n v="1"/>
    <n v="63870"/>
    <n v="1"/>
    <n v="0"/>
    <n v="0"/>
    <x v="2"/>
  </r>
  <r>
    <x v="1"/>
    <s v="Severe Storm/Thunder Storm/ Wind"/>
    <x v="1"/>
    <n v="3"/>
    <x v="46"/>
    <s v="2010-2014"/>
    <n v="1"/>
    <n v="0"/>
    <n v="0"/>
    <n v="0"/>
    <x v="0"/>
    <n v="1"/>
    <n v="16644"/>
    <n v="1"/>
    <n v="0"/>
    <n v="0"/>
    <x v="2"/>
  </r>
  <r>
    <x v="1"/>
    <s v="Severe Storm/Thunder Storm/ Wind"/>
    <x v="1"/>
    <n v="3"/>
    <x v="46"/>
    <s v="2010-2014"/>
    <n v="1"/>
    <n v="0"/>
    <n v="77"/>
    <n v="77"/>
    <x v="0"/>
    <n v="1"/>
    <n v="424199"/>
    <n v="1"/>
    <n v="0"/>
    <n v="0"/>
    <x v="2"/>
  </r>
  <r>
    <x v="0"/>
    <s v="Flooding"/>
    <x v="1"/>
    <n v="3"/>
    <x v="46"/>
    <s v="2010-2014"/>
    <n v="1"/>
    <n v="0"/>
    <n v="0"/>
    <n v="0"/>
    <x v="0"/>
    <n v="1"/>
    <n v="340944"/>
    <n v="1"/>
    <n v="0"/>
    <n v="0"/>
    <x v="2"/>
  </r>
  <r>
    <x v="1"/>
    <s v="Severe Storm/Thunder Storm/ Wind"/>
    <x v="1"/>
    <n v="3"/>
    <x v="46"/>
    <s v="2010-2014"/>
    <n v="1"/>
    <n v="0"/>
    <n v="0"/>
    <n v="0"/>
    <x v="0"/>
    <n v="1"/>
    <n v="96243"/>
    <n v="1"/>
    <n v="0"/>
    <n v="0"/>
    <x v="2"/>
  </r>
  <r>
    <x v="1"/>
    <s v="Hail"/>
    <x v="0"/>
    <n v="3"/>
    <x v="46"/>
    <s v="2010-2014"/>
    <n v="1"/>
    <n v="0"/>
    <n v="0"/>
    <n v="0"/>
    <x v="0"/>
    <n v="1"/>
    <n v="15152"/>
    <n v="1"/>
    <n v="0"/>
    <n v="0"/>
    <x v="2"/>
  </r>
  <r>
    <x v="1"/>
    <s v="Severe Storm/Thunder Storm/ Wind"/>
    <x v="1"/>
    <n v="3"/>
    <x v="46"/>
    <s v="2010-2014"/>
    <n v="1"/>
    <n v="0"/>
    <n v="0"/>
    <n v="0"/>
    <x v="0"/>
    <n v="1"/>
    <n v="46837"/>
    <n v="1"/>
    <n v="0"/>
    <n v="0"/>
    <x v="2"/>
  </r>
  <r>
    <x v="1"/>
    <s v="Hail"/>
    <x v="0"/>
    <n v="3"/>
    <x v="46"/>
    <s v="2010-2014"/>
    <n v="1"/>
    <n v="0"/>
    <n v="0"/>
    <n v="0"/>
    <x v="0"/>
    <n v="1"/>
    <n v="3990"/>
    <n v="1"/>
    <n v="0"/>
    <n v="0"/>
    <x v="2"/>
  </r>
  <r>
    <x v="1"/>
    <s v="Hail"/>
    <x v="0"/>
    <n v="3"/>
    <x v="46"/>
    <s v="2010-2014"/>
    <n v="1"/>
    <n v="0"/>
    <n v="0"/>
    <n v="0"/>
    <x v="0"/>
    <n v="1"/>
    <n v="14604"/>
    <n v="1"/>
    <n v="0"/>
    <n v="0"/>
    <x v="2"/>
  </r>
  <r>
    <x v="0"/>
    <s v="Flooding"/>
    <x v="1"/>
    <n v="3"/>
    <x v="46"/>
    <s v="2010-2014"/>
    <n v="2"/>
    <n v="22"/>
    <n v="0"/>
    <n v="22"/>
    <x v="0"/>
    <n v="1"/>
    <n v="22598611"/>
    <n v="0"/>
    <n v="0"/>
    <n v="1"/>
    <x v="0"/>
  </r>
  <r>
    <x v="1"/>
    <s v="Hail"/>
    <x v="0"/>
    <n v="3"/>
    <x v="46"/>
    <s v="2010-2014"/>
    <n v="1"/>
    <n v="0"/>
    <n v="0"/>
    <n v="0"/>
    <x v="0"/>
    <n v="1"/>
    <n v="3845"/>
    <n v="1"/>
    <n v="0"/>
    <n v="0"/>
    <x v="2"/>
  </r>
  <r>
    <x v="1"/>
    <s v="Hail"/>
    <x v="0"/>
    <n v="3"/>
    <x v="46"/>
    <s v="2010-2014"/>
    <n v="1"/>
    <n v="0"/>
    <n v="0"/>
    <n v="0"/>
    <x v="0"/>
    <n v="1"/>
    <n v="4272"/>
    <n v="1"/>
    <n v="0"/>
    <n v="0"/>
    <x v="2"/>
  </r>
  <r>
    <x v="0"/>
    <s v="Flooding"/>
    <x v="1"/>
    <n v="3"/>
    <x v="46"/>
    <s v="2010-2014"/>
    <n v="2"/>
    <n v="0"/>
    <n v="0"/>
    <n v="0"/>
    <x v="0"/>
    <n v="1"/>
    <n v="3169448"/>
    <n v="0"/>
    <n v="1"/>
    <n v="0"/>
    <x v="1"/>
  </r>
  <r>
    <x v="1"/>
    <s v="Hail"/>
    <x v="0"/>
    <n v="3"/>
    <x v="46"/>
    <s v="2010-2014"/>
    <n v="1"/>
    <n v="0"/>
    <n v="0"/>
    <n v="0"/>
    <x v="0"/>
    <n v="1"/>
    <n v="17286"/>
    <n v="1"/>
    <n v="0"/>
    <n v="0"/>
    <x v="2"/>
  </r>
  <r>
    <x v="1"/>
    <s v="Hail"/>
    <x v="0"/>
    <n v="3"/>
    <x v="46"/>
    <s v="2010-2014"/>
    <n v="1"/>
    <n v="0"/>
    <n v="0"/>
    <n v="0"/>
    <x v="0"/>
    <n v="1"/>
    <n v="3626"/>
    <n v="1"/>
    <n v="0"/>
    <n v="0"/>
    <x v="2"/>
  </r>
  <r>
    <x v="1"/>
    <s v="Hail"/>
    <x v="0"/>
    <n v="3"/>
    <x v="46"/>
    <s v="2010-2014"/>
    <n v="1"/>
    <n v="0"/>
    <n v="0"/>
    <n v="0"/>
    <x v="0"/>
    <n v="1"/>
    <n v="3631"/>
    <n v="1"/>
    <n v="0"/>
    <n v="0"/>
    <x v="2"/>
  </r>
  <r>
    <x v="2"/>
    <s v="Severe Storm/Thunder Storm/ Wind"/>
    <x v="1"/>
    <n v="2"/>
    <x v="46"/>
    <s v="2010-2014"/>
    <n v="1"/>
    <n v="0"/>
    <n v="0"/>
    <n v="0"/>
    <x v="0"/>
    <n v="1"/>
    <n v="46062"/>
    <n v="1"/>
    <n v="0"/>
    <n v="0"/>
    <x v="2"/>
  </r>
  <r>
    <x v="2"/>
    <s v="Severe Storm/Thunder Storm/ Wind"/>
    <x v="1"/>
    <n v="2"/>
    <x v="46"/>
    <s v="2010-2014"/>
    <n v="1"/>
    <n v="0"/>
    <n v="0"/>
    <n v="0"/>
    <x v="0"/>
    <n v="1"/>
    <n v="33593"/>
    <n v="1"/>
    <n v="0"/>
    <n v="0"/>
    <x v="2"/>
  </r>
  <r>
    <x v="2"/>
    <s v="Severe Storm/Thunder Storm/ Wind"/>
    <x v="1"/>
    <n v="2"/>
    <x v="46"/>
    <s v="2010-2014"/>
    <n v="1"/>
    <n v="0"/>
    <n v="0"/>
    <n v="0"/>
    <x v="0"/>
    <n v="1"/>
    <n v="47984"/>
    <n v="1"/>
    <n v="0"/>
    <n v="0"/>
    <x v="2"/>
  </r>
  <r>
    <x v="2"/>
    <s v="Severe Storm/Thunder Storm/ Wind"/>
    <x v="1"/>
    <n v="2"/>
    <x v="46"/>
    <s v="2010-2014"/>
    <n v="1"/>
    <n v="0"/>
    <n v="0"/>
    <n v="0"/>
    <x v="0"/>
    <n v="1"/>
    <n v="91431"/>
    <n v="1"/>
    <n v="0"/>
    <n v="0"/>
    <x v="2"/>
  </r>
  <r>
    <x v="2"/>
    <s v="Severe Storm/Thunder Storm/ Wind"/>
    <x v="1"/>
    <n v="2"/>
    <x v="46"/>
    <s v="2010-2014"/>
    <n v="1"/>
    <n v="0"/>
    <n v="0"/>
    <n v="0"/>
    <x v="0"/>
    <n v="1"/>
    <n v="28780"/>
    <n v="1"/>
    <n v="0"/>
    <n v="0"/>
    <x v="2"/>
  </r>
  <r>
    <x v="2"/>
    <s v="Severe Storm/Thunder Storm/ Wind"/>
    <x v="1"/>
    <n v="2"/>
    <x v="46"/>
    <s v="2010-2014"/>
    <n v="1"/>
    <n v="0"/>
    <n v="0"/>
    <n v="0"/>
    <x v="0"/>
    <n v="1"/>
    <n v="45144"/>
    <n v="1"/>
    <n v="0"/>
    <n v="0"/>
    <x v="2"/>
  </r>
  <r>
    <x v="2"/>
    <s v="Flooding"/>
    <x v="1"/>
    <n v="2"/>
    <x v="46"/>
    <s v="2010-2014"/>
    <n v="1"/>
    <n v="0"/>
    <n v="0"/>
    <n v="0"/>
    <x v="0"/>
    <n v="1"/>
    <n v="30683"/>
    <n v="1"/>
    <n v="0"/>
    <n v="0"/>
    <x v="2"/>
  </r>
  <r>
    <x v="1"/>
    <s v="Severe Storm/Thunder Storm/ Wind"/>
    <x v="1"/>
    <n v="2"/>
    <x v="46"/>
    <s v="2010-2014"/>
    <n v="1"/>
    <n v="0"/>
    <n v="0"/>
    <n v="0"/>
    <x v="0"/>
    <n v="1"/>
    <n v="15885"/>
    <n v="1"/>
    <n v="0"/>
    <n v="0"/>
    <x v="2"/>
  </r>
  <r>
    <x v="1"/>
    <s v="Hail"/>
    <x v="0"/>
    <n v="2"/>
    <x v="46"/>
    <s v="2010-2014"/>
    <n v="1"/>
    <n v="0"/>
    <n v="0"/>
    <n v="0"/>
    <x v="0"/>
    <n v="1"/>
    <n v="14907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0673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4503"/>
    <n v="1"/>
    <n v="0"/>
    <n v="0"/>
    <x v="2"/>
  </r>
  <r>
    <x v="1"/>
    <s v="Severe Storm/Thunder Storm/ Wind"/>
    <x v="1"/>
    <n v="2"/>
    <x v="46"/>
    <s v="2010-2014"/>
    <n v="1"/>
    <n v="0"/>
    <n v="0"/>
    <n v="0"/>
    <x v="0"/>
    <n v="1"/>
    <n v="15985"/>
    <n v="1"/>
    <n v="0"/>
    <n v="0"/>
    <x v="2"/>
  </r>
  <r>
    <x v="1"/>
    <s v="Severe Storm/Thunder Storm/ Wind"/>
    <x v="1"/>
    <n v="2"/>
    <x v="46"/>
    <s v="2010-2014"/>
    <n v="1"/>
    <n v="0"/>
    <n v="0"/>
    <n v="0"/>
    <x v="0"/>
    <n v="1"/>
    <n v="16048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1463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996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1494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4430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442"/>
    <n v="1"/>
    <n v="0"/>
    <n v="0"/>
    <x v="2"/>
  </r>
  <r>
    <x v="1"/>
    <s v="Hail"/>
    <x v="0"/>
    <n v="2"/>
    <x v="46"/>
    <s v="2010-2014"/>
    <n v="1"/>
    <n v="0"/>
    <n v="0"/>
    <n v="0"/>
    <x v="0"/>
    <n v="1"/>
    <n v="1537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4446"/>
    <n v="1"/>
    <n v="0"/>
    <n v="0"/>
    <x v="2"/>
  </r>
  <r>
    <x v="1"/>
    <s v="Hail"/>
    <x v="0"/>
    <n v="2"/>
    <x v="46"/>
    <s v="2010-2014"/>
    <n v="1"/>
    <n v="0"/>
    <n v="0"/>
    <n v="0"/>
    <x v="0"/>
    <n v="1"/>
    <n v="29123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1203"/>
    <n v="1"/>
    <n v="0"/>
    <n v="0"/>
    <x v="2"/>
  </r>
  <r>
    <x v="1"/>
    <s v="Hail"/>
    <x v="0"/>
    <n v="2"/>
    <x v="46"/>
    <s v="2010-2014"/>
    <n v="1"/>
    <n v="0"/>
    <n v="0"/>
    <n v="0"/>
    <x v="0"/>
    <n v="1"/>
    <n v="8165"/>
    <n v="1"/>
    <n v="0"/>
    <n v="0"/>
    <x v="2"/>
  </r>
  <r>
    <x v="1"/>
    <s v="Hail"/>
    <x v="0"/>
    <n v="2"/>
    <x v="46"/>
    <s v="2010-2014"/>
    <n v="1"/>
    <n v="0"/>
    <n v="0"/>
    <n v="0"/>
    <x v="0"/>
    <n v="1"/>
    <n v="7804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3729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0797"/>
    <n v="1"/>
    <n v="0"/>
    <n v="0"/>
    <x v="2"/>
  </r>
  <r>
    <x v="1"/>
    <s v="Hail"/>
    <x v="0"/>
    <n v="2"/>
    <x v="46"/>
    <s v="2010-2014"/>
    <n v="1"/>
    <n v="0"/>
    <n v="0"/>
    <n v="0"/>
    <x v="0"/>
    <n v="1"/>
    <n v="2874"/>
    <n v="1"/>
    <n v="0"/>
    <n v="0"/>
    <x v="2"/>
  </r>
  <r>
    <x v="1"/>
    <s v="Hail"/>
    <x v="0"/>
    <n v="2"/>
    <x v="46"/>
    <s v="2010-2014"/>
    <n v="1"/>
    <n v="0"/>
    <n v="0"/>
    <n v="0"/>
    <x v="0"/>
    <n v="1"/>
    <n v="16275"/>
    <n v="1"/>
    <n v="0"/>
    <n v="0"/>
    <x v="2"/>
  </r>
  <r>
    <x v="1"/>
    <s v="Hail"/>
    <x v="0"/>
    <n v="2"/>
    <x v="46"/>
    <s v="2010-2014"/>
    <n v="1"/>
    <n v="0"/>
    <n v="0"/>
    <n v="0"/>
    <x v="0"/>
    <n v="1"/>
    <n v="7664"/>
    <n v="1"/>
    <n v="0"/>
    <n v="0"/>
    <x v="2"/>
  </r>
  <r>
    <x v="1"/>
    <s v="Hail"/>
    <x v="0"/>
    <n v="2"/>
    <x v="46"/>
    <s v="2010-2014"/>
    <n v="1"/>
    <n v="0"/>
    <n v="0"/>
    <n v="0"/>
    <x v="0"/>
    <n v="1"/>
    <n v="34249"/>
    <n v="1"/>
    <n v="0"/>
    <n v="0"/>
    <x v="2"/>
  </r>
  <r>
    <x v="1"/>
    <s v="Hail"/>
    <x v="0"/>
    <n v="2"/>
    <x v="46"/>
    <s v="2010-2014"/>
    <n v="1"/>
    <n v="0"/>
    <n v="0"/>
    <n v="0"/>
    <x v="0"/>
    <n v="1"/>
    <n v="8379"/>
    <n v="1"/>
    <n v="0"/>
    <n v="0"/>
    <x v="2"/>
  </r>
  <r>
    <x v="1"/>
    <s v="Hail"/>
    <x v="0"/>
    <n v="2"/>
    <x v="46"/>
    <s v="2010-2014"/>
    <n v="1"/>
    <n v="0"/>
    <n v="0"/>
    <n v="0"/>
    <x v="0"/>
    <n v="1"/>
    <n v="8113"/>
    <n v="1"/>
    <n v="0"/>
    <n v="0"/>
    <x v="2"/>
  </r>
  <r>
    <x v="1"/>
    <s v="Hail"/>
    <x v="0"/>
    <n v="2"/>
    <x v="46"/>
    <s v="2010-2014"/>
    <n v="1"/>
    <n v="0"/>
    <n v="0"/>
    <n v="0"/>
    <x v="0"/>
    <n v="1"/>
    <n v="7417"/>
    <n v="1"/>
    <n v="0"/>
    <n v="0"/>
    <x v="2"/>
  </r>
  <r>
    <x v="0"/>
    <s v="Flooding"/>
    <x v="1"/>
    <n v="3"/>
    <x v="46"/>
    <s v="2010-2014"/>
    <n v="1"/>
    <n v="0"/>
    <n v="0"/>
    <n v="0"/>
    <x v="0"/>
    <n v="1"/>
    <n v="147391"/>
    <n v="1"/>
    <n v="0"/>
    <n v="0"/>
    <x v="2"/>
  </r>
  <r>
    <x v="1"/>
    <s v="Severe Storm/Thunder Storm/ Wind"/>
    <x v="1"/>
    <n v="2"/>
    <x v="46"/>
    <s v="2010-2014"/>
    <n v="1"/>
    <n v="0"/>
    <n v="0"/>
    <n v="0"/>
    <x v="0"/>
    <n v="1"/>
    <n v="14273"/>
    <n v="1"/>
    <n v="0"/>
    <n v="0"/>
    <x v="2"/>
  </r>
  <r>
    <x v="1"/>
    <s v="Severe Storm/Thunder Storm/ Wind"/>
    <x v="1"/>
    <n v="2"/>
    <x v="46"/>
    <s v="2010-2014"/>
    <n v="1"/>
    <n v="0"/>
    <n v="0"/>
    <n v="0"/>
    <x v="0"/>
    <n v="1"/>
    <n v="15967"/>
    <n v="1"/>
    <n v="0"/>
    <n v="0"/>
    <x v="2"/>
  </r>
  <r>
    <x v="3"/>
    <s v="Severe Storm/Thunder Storm/ Wind"/>
    <x v="1"/>
    <n v="3"/>
    <x v="46"/>
    <s v="2010-2014"/>
    <n v="1"/>
    <n v="0"/>
    <n v="0"/>
    <n v="0"/>
    <x v="0"/>
    <n v="1"/>
    <n v="67916"/>
    <n v="1"/>
    <n v="0"/>
    <n v="0"/>
    <x v="2"/>
  </r>
  <r>
    <x v="1"/>
    <s v="Hail"/>
    <x v="0"/>
    <n v="3"/>
    <x v="46"/>
    <s v="2010-2014"/>
    <n v="1"/>
    <n v="0"/>
    <n v="0"/>
    <n v="0"/>
    <x v="0"/>
    <n v="1"/>
    <n v="3989"/>
    <n v="1"/>
    <n v="0"/>
    <n v="0"/>
    <x v="2"/>
  </r>
  <r>
    <x v="2"/>
    <s v="Severe Storm/Thunder Storm/ Wind"/>
    <x v="1"/>
    <n v="2"/>
    <x v="46"/>
    <s v="2010-2014"/>
    <n v="1"/>
    <n v="0"/>
    <n v="0"/>
    <n v="0"/>
    <x v="0"/>
    <n v="1"/>
    <n v="117877"/>
    <n v="1"/>
    <n v="0"/>
    <n v="0"/>
    <x v="2"/>
  </r>
  <r>
    <x v="3"/>
    <s v="Severe Storm/Thunder Storm/ Wind"/>
    <x v="1"/>
    <n v="1"/>
    <x v="46"/>
    <s v="2010-2014"/>
    <n v="1"/>
    <n v="0"/>
    <n v="0"/>
    <n v="0"/>
    <x v="0"/>
    <n v="1"/>
    <n v="138102"/>
    <n v="1"/>
    <n v="0"/>
    <n v="0"/>
    <x v="2"/>
  </r>
  <r>
    <x v="2"/>
    <s v="Flooding"/>
    <x v="1"/>
    <n v="3"/>
    <x v="47"/>
    <s v="2015-2019"/>
    <n v="1"/>
    <n v="0"/>
    <n v="0"/>
    <n v="0"/>
    <x v="0"/>
    <n v="1"/>
    <n v="268558"/>
    <n v="0"/>
    <n v="1"/>
    <n v="0"/>
    <x v="1"/>
  </r>
  <r>
    <x v="2"/>
    <s v="Flooding"/>
    <x v="1"/>
    <n v="3"/>
    <x v="47"/>
    <s v="2015-2019"/>
    <n v="1"/>
    <n v="0"/>
    <n v="0"/>
    <n v="0"/>
    <x v="0"/>
    <n v="1"/>
    <n v="270320"/>
    <n v="0"/>
    <n v="1"/>
    <n v="0"/>
    <x v="1"/>
  </r>
  <r>
    <x v="2"/>
    <s v="Severe Storm/Thunder Storm/ Wind"/>
    <x v="1"/>
    <n v="3"/>
    <x v="47"/>
    <s v="2015-2019"/>
    <n v="1"/>
    <n v="0"/>
    <n v="0"/>
    <n v="0"/>
    <x v="0"/>
    <n v="1"/>
    <n v="17112"/>
    <n v="1"/>
    <n v="0"/>
    <n v="0"/>
    <x v="2"/>
  </r>
  <r>
    <x v="2"/>
    <s v="Flooding"/>
    <x v="1"/>
    <n v="3"/>
    <x v="47"/>
    <s v="2015-2019"/>
    <n v="1"/>
    <n v="0"/>
    <n v="0"/>
    <n v="0"/>
    <x v="0"/>
    <n v="1"/>
    <n v="65811"/>
    <n v="1"/>
    <n v="0"/>
    <n v="0"/>
    <x v="2"/>
  </r>
  <r>
    <x v="4"/>
    <s v="Flooding"/>
    <x v="1"/>
    <n v="3"/>
    <x v="47"/>
    <s v="2015-2019"/>
    <n v="1"/>
    <n v="0"/>
    <n v="0"/>
    <n v="0"/>
    <x v="0"/>
    <n v="1"/>
    <n v="30800"/>
    <n v="1"/>
    <n v="0"/>
    <n v="0"/>
    <x v="2"/>
  </r>
  <r>
    <x v="4"/>
    <s v="Flooding"/>
    <x v="1"/>
    <n v="3"/>
    <x v="47"/>
    <s v="2015-2019"/>
    <n v="1"/>
    <n v="0"/>
    <n v="0"/>
    <n v="0"/>
    <x v="0"/>
    <n v="1"/>
    <n v="34459"/>
    <n v="1"/>
    <n v="0"/>
    <n v="0"/>
    <x v="2"/>
  </r>
  <r>
    <x v="2"/>
    <s v="Flooding"/>
    <x v="1"/>
    <n v="3"/>
    <x v="47"/>
    <s v="2015-2019"/>
    <n v="2"/>
    <n v="0"/>
    <n v="0"/>
    <n v="0"/>
    <x v="0"/>
    <n v="1"/>
    <n v="285136"/>
    <n v="0"/>
    <n v="1"/>
    <n v="0"/>
    <x v="1"/>
  </r>
  <r>
    <x v="2"/>
    <s v="Flooding"/>
    <x v="1"/>
    <n v="3"/>
    <x v="47"/>
    <s v="2015-2019"/>
    <n v="1"/>
    <n v="0"/>
    <n v="0"/>
    <n v="0"/>
    <x v="0"/>
    <n v="1"/>
    <n v="927884"/>
    <n v="0"/>
    <n v="1"/>
    <n v="0"/>
    <x v="1"/>
  </r>
  <r>
    <x v="2"/>
    <s v="Flooding"/>
    <x v="1"/>
    <n v="3"/>
    <x v="47"/>
    <s v="2015-2019"/>
    <n v="1"/>
    <n v="0"/>
    <n v="0"/>
    <n v="0"/>
    <x v="0"/>
    <n v="1"/>
    <n v="237374"/>
    <n v="0"/>
    <n v="1"/>
    <n v="0"/>
    <x v="1"/>
  </r>
  <r>
    <x v="4"/>
    <s v="Flooding"/>
    <x v="1"/>
    <n v="3"/>
    <x v="47"/>
    <s v="2015-2019"/>
    <n v="1"/>
    <n v="0"/>
    <n v="0"/>
    <n v="0"/>
    <x v="0"/>
    <n v="1"/>
    <n v="33526"/>
    <n v="1"/>
    <n v="0"/>
    <n v="0"/>
    <x v="2"/>
  </r>
  <r>
    <x v="4"/>
    <s v="Flooding"/>
    <x v="1"/>
    <n v="3"/>
    <x v="47"/>
    <s v="2015-2019"/>
    <n v="1"/>
    <n v="0"/>
    <n v="0"/>
    <n v="0"/>
    <x v="0"/>
    <n v="1"/>
    <n v="30743"/>
    <n v="1"/>
    <n v="0"/>
    <n v="0"/>
    <x v="2"/>
  </r>
  <r>
    <x v="3"/>
    <s v="Flooding"/>
    <x v="1"/>
    <n v="4"/>
    <x v="47"/>
    <s v="2015-2019"/>
    <n v="1"/>
    <n v="0"/>
    <n v="0"/>
    <n v="0"/>
    <x v="0"/>
    <n v="1"/>
    <n v="47836"/>
    <n v="1"/>
    <n v="0"/>
    <n v="0"/>
    <x v="2"/>
  </r>
  <r>
    <x v="0"/>
    <s v="Wind"/>
    <x v="0"/>
    <n v="1"/>
    <x v="47"/>
    <s v="2015-2019"/>
    <n v="2"/>
    <n v="0"/>
    <n v="0"/>
    <n v="0"/>
    <x v="0"/>
    <n v="1"/>
    <n v="294625"/>
    <n v="1"/>
    <n v="0"/>
    <n v="0"/>
    <x v="2"/>
  </r>
  <r>
    <x v="0"/>
    <s v="Wind"/>
    <x v="0"/>
    <n v="1"/>
    <x v="47"/>
    <s v="2015-2019"/>
    <n v="2"/>
    <n v="0"/>
    <n v="0"/>
    <n v="0"/>
    <x v="0"/>
    <n v="1"/>
    <n v="72047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51474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32331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61784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32560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34455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43019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122352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179286"/>
    <n v="0"/>
    <n v="1"/>
    <n v="0"/>
    <x v="1"/>
  </r>
  <r>
    <x v="3"/>
    <s v="Severe Storm/Thunder Storm/ Wind"/>
    <x v="1"/>
    <n v="3"/>
    <x v="47"/>
    <s v="2015-2019"/>
    <n v="1"/>
    <n v="0"/>
    <n v="0"/>
    <n v="0"/>
    <x v="0"/>
    <n v="1"/>
    <n v="43998"/>
    <n v="1"/>
    <n v="0"/>
    <n v="0"/>
    <x v="2"/>
  </r>
  <r>
    <x v="2"/>
    <s v="Severe Storm/Thunder Storm/ Wind"/>
    <x v="1"/>
    <n v="1"/>
    <x v="47"/>
    <s v="2015-2019"/>
    <n v="1"/>
    <n v="0"/>
    <n v="0"/>
    <n v="0"/>
    <x v="0"/>
    <n v="1"/>
    <n v="63420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50613"/>
    <n v="1"/>
    <n v="0"/>
    <n v="0"/>
    <x v="2"/>
  </r>
  <r>
    <x v="2"/>
    <s v="Flooding"/>
    <x v="1"/>
    <n v="4"/>
    <x v="47"/>
    <s v="2015-2019"/>
    <n v="1"/>
    <n v="0"/>
    <n v="0"/>
    <n v="0"/>
    <x v="0"/>
    <n v="1"/>
    <n v="74662"/>
    <n v="1"/>
    <n v="0"/>
    <n v="0"/>
    <x v="2"/>
  </r>
  <r>
    <x v="1"/>
    <s v="Coastal"/>
    <x v="0"/>
    <n v="2"/>
    <x v="47"/>
    <s v="2015-2019"/>
    <n v="1"/>
    <n v="13"/>
    <n v="0"/>
    <n v="13"/>
    <x v="0"/>
    <n v="0"/>
    <n v="0"/>
    <n v="1"/>
    <n v="0"/>
    <n v="0"/>
    <x v="2"/>
  </r>
  <r>
    <x v="2"/>
    <s v="Flooding"/>
    <x v="1"/>
    <n v="3"/>
    <x v="47"/>
    <s v="2015-2019"/>
    <n v="1"/>
    <n v="0"/>
    <n v="0"/>
    <n v="0"/>
    <x v="0"/>
    <n v="1"/>
    <n v="167809"/>
    <n v="1"/>
    <n v="0"/>
    <n v="0"/>
    <x v="2"/>
  </r>
  <r>
    <x v="1"/>
    <s v="Severe Storm/Thunder Storm/ Wind"/>
    <x v="1"/>
    <n v="2"/>
    <x v="47"/>
    <s v="2015-2019"/>
    <n v="1"/>
    <n v="0"/>
    <n v="0"/>
    <n v="0"/>
    <x v="0"/>
    <n v="1"/>
    <n v="17086"/>
    <n v="1"/>
    <n v="0"/>
    <n v="0"/>
    <x v="2"/>
  </r>
  <r>
    <x v="1"/>
    <s v="Severe Storm/Thunder Storm/ Wind"/>
    <x v="1"/>
    <n v="2"/>
    <x v="47"/>
    <s v="2015-2019"/>
    <n v="1"/>
    <n v="0"/>
    <n v="0"/>
    <n v="0"/>
    <x v="0"/>
    <n v="1"/>
    <n v="108023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3316602"/>
    <n v="0"/>
    <n v="0"/>
    <n v="1"/>
    <x v="0"/>
  </r>
  <r>
    <x v="2"/>
    <s v="Flooding"/>
    <x v="1"/>
    <n v="3"/>
    <x v="47"/>
    <s v="2015-2019"/>
    <n v="1"/>
    <n v="0"/>
    <n v="0"/>
    <n v="0"/>
    <x v="0"/>
    <n v="1"/>
    <n v="206678"/>
    <n v="0"/>
    <n v="1"/>
    <n v="0"/>
    <x v="1"/>
  </r>
  <r>
    <x v="1"/>
    <s v="Hail"/>
    <x v="0"/>
    <n v="2"/>
    <x v="47"/>
    <s v="2015-2019"/>
    <n v="1"/>
    <n v="0"/>
    <n v="0"/>
    <n v="0"/>
    <x v="0"/>
    <n v="1"/>
    <n v="3637"/>
    <n v="1"/>
    <n v="0"/>
    <n v="0"/>
    <x v="2"/>
  </r>
  <r>
    <x v="1"/>
    <s v="Hail"/>
    <x v="0"/>
    <n v="2"/>
    <x v="47"/>
    <s v="2015-2019"/>
    <n v="1"/>
    <n v="0"/>
    <n v="0"/>
    <n v="0"/>
    <x v="0"/>
    <n v="1"/>
    <n v="17086"/>
    <n v="1"/>
    <n v="0"/>
    <n v="0"/>
    <x v="2"/>
  </r>
  <r>
    <x v="1"/>
    <s v="Hail"/>
    <x v="0"/>
    <n v="3"/>
    <x v="47"/>
    <s v="2015-2019"/>
    <n v="1"/>
    <n v="0"/>
    <n v="0"/>
    <n v="0"/>
    <x v="0"/>
    <n v="1"/>
    <n v="8480"/>
    <n v="1"/>
    <n v="0"/>
    <n v="0"/>
    <x v="2"/>
  </r>
  <r>
    <x v="1"/>
    <s v="Severe Storm/Thunder Storm/ Wind"/>
    <x v="1"/>
    <n v="3"/>
    <x v="47"/>
    <s v="2015-2019"/>
    <n v="1"/>
    <n v="0"/>
    <n v="0"/>
    <n v="0"/>
    <x v="0"/>
    <n v="1"/>
    <n v="15022"/>
    <n v="1"/>
    <n v="0"/>
    <n v="0"/>
    <x v="2"/>
  </r>
  <r>
    <x v="1"/>
    <s v="Coastal"/>
    <x v="0"/>
    <n v="3"/>
    <x v="47"/>
    <s v="2015-2019"/>
    <n v="1"/>
    <n v="12"/>
    <n v="0"/>
    <n v="12"/>
    <x v="0"/>
    <n v="0"/>
    <n v="0"/>
    <n v="1"/>
    <n v="0"/>
    <n v="0"/>
    <x v="2"/>
  </r>
  <r>
    <x v="1"/>
    <s v="Coastal"/>
    <x v="0"/>
    <n v="3"/>
    <x v="47"/>
    <s v="2015-2019"/>
    <n v="1"/>
    <n v="11"/>
    <n v="0"/>
    <n v="11"/>
    <x v="0"/>
    <n v="0"/>
    <n v="0"/>
    <n v="1"/>
    <n v="0"/>
    <n v="0"/>
    <x v="2"/>
  </r>
  <r>
    <x v="2"/>
    <s v="Flooding"/>
    <x v="1"/>
    <n v="3"/>
    <x v="47"/>
    <s v="2015-2019"/>
    <n v="1"/>
    <n v="0"/>
    <n v="0"/>
    <n v="0"/>
    <x v="0"/>
    <n v="1"/>
    <n v="29570"/>
    <n v="1"/>
    <n v="0"/>
    <n v="0"/>
    <x v="2"/>
  </r>
  <r>
    <x v="2"/>
    <s v="Flooding"/>
    <x v="1"/>
    <n v="3"/>
    <x v="47"/>
    <s v="2015-2019"/>
    <n v="1"/>
    <n v="0"/>
    <n v="0"/>
    <n v="0"/>
    <x v="0"/>
    <n v="1"/>
    <n v="223836"/>
    <n v="0"/>
    <n v="1"/>
    <n v="0"/>
    <x v="1"/>
  </r>
  <r>
    <x v="2"/>
    <s v="Flooding"/>
    <x v="1"/>
    <n v="3"/>
    <x v="47"/>
    <s v="2015-2019"/>
    <n v="1"/>
    <n v="0"/>
    <n v="0"/>
    <n v="0"/>
    <x v="0"/>
    <n v="1"/>
    <n v="15915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30730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32490"/>
    <n v="1"/>
    <n v="0"/>
    <n v="0"/>
    <x v="2"/>
  </r>
  <r>
    <x v="2"/>
    <s v="Flooding"/>
    <x v="1"/>
    <n v="3"/>
    <x v="47"/>
    <s v="2015-2019"/>
    <n v="1"/>
    <n v="0"/>
    <n v="0"/>
    <n v="0"/>
    <x v="0"/>
    <n v="1"/>
    <n v="14439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173500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8365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44108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29199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28882"/>
    <n v="1"/>
    <n v="0"/>
    <n v="0"/>
    <x v="2"/>
  </r>
  <r>
    <x v="1"/>
    <s v="Severe Storm/Thunder Storm/ Wind"/>
    <x v="1"/>
    <n v="2"/>
    <x v="47"/>
    <s v="2015-2019"/>
    <n v="1"/>
    <n v="0"/>
    <n v="0"/>
    <n v="0"/>
    <x v="0"/>
    <n v="1"/>
    <n v="15918"/>
    <n v="1"/>
    <n v="0"/>
    <n v="0"/>
    <x v="2"/>
  </r>
  <r>
    <x v="5"/>
    <s v="Tornado"/>
    <x v="4"/>
    <n v="2"/>
    <x v="47"/>
    <s v="2015-2019"/>
    <n v="1"/>
    <n v="0"/>
    <n v="0"/>
    <n v="0"/>
    <x v="0"/>
    <n v="1"/>
    <n v="84094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34443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30939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34103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31501"/>
    <n v="1"/>
    <n v="0"/>
    <n v="0"/>
    <x v="2"/>
  </r>
  <r>
    <x v="1"/>
    <s v="Coastal"/>
    <x v="0"/>
    <n v="2"/>
    <x v="47"/>
    <s v="2015-2019"/>
    <n v="1"/>
    <n v="13"/>
    <n v="0"/>
    <n v="13"/>
    <x v="0"/>
    <n v="0"/>
    <n v="0"/>
    <n v="1"/>
    <n v="0"/>
    <n v="0"/>
    <x v="2"/>
  </r>
  <r>
    <x v="3"/>
    <s v="Severe Storm/Thunder Storm/ Wind"/>
    <x v="1"/>
    <n v="2"/>
    <x v="47"/>
    <s v="2015-2019"/>
    <n v="1"/>
    <n v="0"/>
    <n v="0"/>
    <n v="0"/>
    <x v="0"/>
    <n v="1"/>
    <n v="30413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49791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98945"/>
    <n v="1"/>
    <n v="0"/>
    <n v="0"/>
    <x v="2"/>
  </r>
  <r>
    <x v="5"/>
    <s v="Severe Storm/Thunder Storm/ Wind"/>
    <x v="1"/>
    <n v="3"/>
    <x v="47"/>
    <s v="2015-2019"/>
    <n v="1"/>
    <n v="0"/>
    <n v="0"/>
    <n v="0"/>
    <x v="0"/>
    <n v="1"/>
    <n v="45263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50761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43694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518740"/>
    <n v="0"/>
    <n v="1"/>
    <n v="0"/>
    <x v="1"/>
  </r>
  <r>
    <x v="5"/>
    <s v="Severe Storm/Thunder Storm/ Wind"/>
    <x v="1"/>
    <n v="2"/>
    <x v="47"/>
    <s v="2015-2019"/>
    <n v="1"/>
    <n v="0"/>
    <n v="0"/>
    <n v="0"/>
    <x v="0"/>
    <n v="1"/>
    <n v="92182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30752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49320"/>
    <n v="1"/>
    <n v="0"/>
    <n v="0"/>
    <x v="2"/>
  </r>
  <r>
    <x v="4"/>
    <s v="Severe Storm/Thunder Storm/ Wind"/>
    <x v="1"/>
    <n v="3"/>
    <x v="47"/>
    <s v="2015-2019"/>
    <n v="1"/>
    <n v="0"/>
    <n v="0"/>
    <n v="0"/>
    <x v="0"/>
    <n v="1"/>
    <n v="67288"/>
    <n v="1"/>
    <n v="0"/>
    <n v="0"/>
    <x v="2"/>
  </r>
  <r>
    <x v="4"/>
    <s v="Severe Storm/Thunder Storm/ Wind"/>
    <x v="1"/>
    <n v="3"/>
    <x v="47"/>
    <s v="2015-2019"/>
    <n v="1"/>
    <n v="0"/>
    <n v="0"/>
    <n v="0"/>
    <x v="0"/>
    <n v="1"/>
    <n v="45748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8079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8665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68366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76137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33774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8516"/>
    <n v="1"/>
    <n v="0"/>
    <n v="0"/>
    <x v="2"/>
  </r>
  <r>
    <x v="3"/>
    <s v="Severe Storm/Thunder Storm/ Wind"/>
    <x v="1"/>
    <n v="3"/>
    <x v="47"/>
    <s v="2015-2019"/>
    <n v="1"/>
    <n v="0"/>
    <n v="0"/>
    <n v="0"/>
    <x v="0"/>
    <n v="1"/>
    <n v="121971"/>
    <n v="1"/>
    <n v="0"/>
    <n v="0"/>
    <x v="2"/>
  </r>
  <r>
    <x v="0"/>
    <s v="Severe Storm/Thunder Storm/ Wind"/>
    <x v="1"/>
    <n v="3"/>
    <x v="47"/>
    <s v="2015-2019"/>
    <n v="1"/>
    <n v="0"/>
    <n v="0"/>
    <n v="0"/>
    <x v="0"/>
    <n v="1"/>
    <n v="15897"/>
    <n v="1"/>
    <n v="0"/>
    <n v="0"/>
    <x v="2"/>
  </r>
  <r>
    <x v="1"/>
    <s v="Flooding"/>
    <x v="1"/>
    <n v="4"/>
    <x v="47"/>
    <s v="2015-2019"/>
    <n v="1"/>
    <n v="0"/>
    <n v="0"/>
    <n v="0"/>
    <x v="0"/>
    <n v="1"/>
    <n v="1281871"/>
    <n v="0"/>
    <n v="1"/>
    <n v="0"/>
    <x v="1"/>
  </r>
  <r>
    <x v="1"/>
    <s v="Flooding"/>
    <x v="1"/>
    <n v="4"/>
    <x v="47"/>
    <s v="2015-2019"/>
    <n v="1"/>
    <n v="0"/>
    <n v="0"/>
    <n v="0"/>
    <x v="0"/>
    <n v="1"/>
    <n v="3374573"/>
    <n v="0"/>
    <n v="1"/>
    <n v="0"/>
    <x v="1"/>
  </r>
  <r>
    <x v="1"/>
    <s v="Flooding"/>
    <x v="1"/>
    <n v="4"/>
    <x v="47"/>
    <s v="2015-2019"/>
    <n v="1"/>
    <n v="0"/>
    <n v="0"/>
    <n v="0"/>
    <x v="0"/>
    <n v="1"/>
    <n v="687731"/>
    <n v="0"/>
    <n v="1"/>
    <n v="0"/>
    <x v="1"/>
  </r>
  <r>
    <x v="2"/>
    <s v="Flooding"/>
    <x v="1"/>
    <n v="4"/>
    <x v="47"/>
    <s v="2015-2019"/>
    <n v="1"/>
    <n v="0"/>
    <n v="0"/>
    <n v="0"/>
    <x v="0"/>
    <n v="1"/>
    <n v="12933963"/>
    <n v="0"/>
    <n v="0"/>
    <n v="1"/>
    <x v="0"/>
  </r>
  <r>
    <x v="1"/>
    <s v="Flooding"/>
    <x v="1"/>
    <n v="4"/>
    <x v="47"/>
    <s v="2015-2019"/>
    <n v="1"/>
    <n v="0"/>
    <n v="0"/>
    <n v="0"/>
    <x v="0"/>
    <n v="1"/>
    <n v="647142"/>
    <n v="0"/>
    <n v="1"/>
    <n v="0"/>
    <x v="1"/>
  </r>
  <r>
    <x v="0"/>
    <s v="Flooding"/>
    <x v="1"/>
    <n v="4"/>
    <x v="47"/>
    <s v="2015-2019"/>
    <n v="1"/>
    <n v="0"/>
    <n v="0"/>
    <n v="0"/>
    <x v="0"/>
    <n v="1"/>
    <n v="14743"/>
    <n v="1"/>
    <n v="0"/>
    <n v="0"/>
    <x v="2"/>
  </r>
  <r>
    <x v="2"/>
    <s v="Hurricane/Tropical Storm"/>
    <x v="3"/>
    <n v="3"/>
    <x v="23"/>
    <s v="1985-1989"/>
    <n v="1"/>
    <n v="11"/>
    <n v="358"/>
    <n v="369"/>
    <x v="0"/>
    <n v="1"/>
    <n v="426463185"/>
    <n v="0"/>
    <n v="0"/>
    <n v="1"/>
    <x v="0"/>
  </r>
  <r>
    <x v="1"/>
    <s v="Flooding"/>
    <x v="1"/>
    <n v="4"/>
    <x v="47"/>
    <s v="2015-2019"/>
    <n v="1"/>
    <n v="0"/>
    <n v="0"/>
    <n v="0"/>
    <x v="0"/>
    <n v="1"/>
    <n v="3661812"/>
    <n v="0"/>
    <n v="1"/>
    <n v="0"/>
    <x v="1"/>
  </r>
  <r>
    <x v="1"/>
    <s v="Flooding"/>
    <x v="1"/>
    <n v="4"/>
    <x v="47"/>
    <s v="2015-2019"/>
    <n v="1"/>
    <n v="0"/>
    <n v="0"/>
    <n v="0"/>
    <x v="0"/>
    <n v="1"/>
    <n v="172469"/>
    <n v="1"/>
    <n v="0"/>
    <n v="0"/>
    <x v="2"/>
  </r>
  <r>
    <x v="1"/>
    <s v="Flooding"/>
    <x v="1"/>
    <n v="4"/>
    <x v="47"/>
    <s v="2015-2019"/>
    <n v="2"/>
    <n v="0"/>
    <n v="0"/>
    <n v="0"/>
    <x v="0"/>
    <n v="1"/>
    <n v="126587"/>
    <n v="1"/>
    <n v="0"/>
    <n v="0"/>
    <x v="2"/>
  </r>
  <r>
    <x v="1"/>
    <s v="Flooding"/>
    <x v="1"/>
    <n v="4"/>
    <x v="47"/>
    <s v="2015-2019"/>
    <n v="1"/>
    <n v="0"/>
    <n v="0"/>
    <n v="0"/>
    <x v="0"/>
    <n v="1"/>
    <n v="839284"/>
    <n v="0"/>
    <n v="1"/>
    <n v="0"/>
    <x v="1"/>
  </r>
  <r>
    <x v="1"/>
    <s v="Flooding"/>
    <x v="1"/>
    <n v="4"/>
    <x v="47"/>
    <s v="2015-2019"/>
    <n v="1"/>
    <n v="0"/>
    <n v="0"/>
    <n v="0"/>
    <x v="0"/>
    <n v="1"/>
    <n v="68512"/>
    <n v="1"/>
    <n v="0"/>
    <n v="0"/>
    <x v="2"/>
  </r>
  <r>
    <x v="1"/>
    <s v="Flooding"/>
    <x v="1"/>
    <n v="4"/>
    <x v="47"/>
    <s v="2015-2019"/>
    <n v="1"/>
    <n v="0"/>
    <n v="0"/>
    <n v="0"/>
    <x v="0"/>
    <n v="1"/>
    <n v="868134"/>
    <n v="0"/>
    <n v="1"/>
    <n v="0"/>
    <x v="1"/>
  </r>
  <r>
    <x v="1"/>
    <s v="Flooding"/>
    <x v="1"/>
    <n v="4"/>
    <x v="47"/>
    <s v="2015-2019"/>
    <n v="1"/>
    <n v="0"/>
    <n v="0"/>
    <n v="0"/>
    <x v="0"/>
    <n v="1"/>
    <n v="144110"/>
    <n v="1"/>
    <n v="0"/>
    <n v="0"/>
    <x v="2"/>
  </r>
  <r>
    <x v="1"/>
    <s v="Flooding"/>
    <x v="1"/>
    <n v="4"/>
    <x v="47"/>
    <s v="2015-2019"/>
    <n v="1"/>
    <n v="0"/>
    <n v="0"/>
    <n v="0"/>
    <x v="0"/>
    <n v="1"/>
    <n v="148041"/>
    <n v="1"/>
    <n v="0"/>
    <n v="0"/>
    <x v="2"/>
  </r>
  <r>
    <x v="1"/>
    <s v="Flooding"/>
    <x v="1"/>
    <n v="4"/>
    <x v="47"/>
    <s v="2015-2019"/>
    <n v="1"/>
    <n v="0"/>
    <n v="0"/>
    <n v="0"/>
    <x v="0"/>
    <n v="1"/>
    <n v="858861"/>
    <n v="0"/>
    <n v="1"/>
    <n v="0"/>
    <x v="1"/>
  </r>
  <r>
    <x v="1"/>
    <s v="Flooding"/>
    <x v="1"/>
    <n v="4"/>
    <x v="47"/>
    <s v="2015-2019"/>
    <n v="1"/>
    <n v="0"/>
    <n v="0"/>
    <n v="0"/>
    <x v="0"/>
    <n v="1"/>
    <n v="369827"/>
    <n v="1"/>
    <n v="0"/>
    <n v="0"/>
    <x v="2"/>
  </r>
  <r>
    <x v="1"/>
    <s v="Flooding"/>
    <x v="1"/>
    <n v="4"/>
    <x v="47"/>
    <s v="2015-2019"/>
    <n v="1"/>
    <n v="0"/>
    <n v="0"/>
    <n v="0"/>
    <x v="0"/>
    <n v="1"/>
    <n v="1306006"/>
    <n v="0"/>
    <n v="1"/>
    <n v="0"/>
    <x v="1"/>
  </r>
  <r>
    <x v="1"/>
    <s v="Flooding"/>
    <x v="1"/>
    <n v="4"/>
    <x v="47"/>
    <s v="2015-2019"/>
    <n v="1"/>
    <n v="0"/>
    <n v="0"/>
    <n v="0"/>
    <x v="0"/>
    <n v="1"/>
    <n v="900900"/>
    <n v="0"/>
    <n v="1"/>
    <n v="0"/>
    <x v="1"/>
  </r>
  <r>
    <x v="1"/>
    <s v="Flooding"/>
    <x v="1"/>
    <n v="4"/>
    <x v="47"/>
    <s v="2015-2019"/>
    <n v="1"/>
    <n v="0"/>
    <n v="0"/>
    <n v="0"/>
    <x v="0"/>
    <n v="1"/>
    <n v="4031163"/>
    <n v="0"/>
    <n v="1"/>
    <n v="0"/>
    <x v="1"/>
  </r>
  <r>
    <x v="1"/>
    <s v="Severe Storm/Thunder Storm/ Wind"/>
    <x v="1"/>
    <n v="3"/>
    <x v="47"/>
    <s v="2015-2019"/>
    <n v="1"/>
    <n v="0"/>
    <n v="0"/>
    <n v="0"/>
    <x v="0"/>
    <n v="1"/>
    <n v="16996"/>
    <n v="1"/>
    <n v="0"/>
    <n v="0"/>
    <x v="2"/>
  </r>
  <r>
    <x v="1"/>
    <s v="Severe Storm/Thunder Storm/ Wind"/>
    <x v="1"/>
    <n v="3"/>
    <x v="47"/>
    <s v="2015-2019"/>
    <n v="1"/>
    <n v="0"/>
    <n v="0"/>
    <n v="0"/>
    <x v="0"/>
    <n v="1"/>
    <n v="100999"/>
    <n v="1"/>
    <n v="0"/>
    <n v="0"/>
    <x v="2"/>
  </r>
  <r>
    <x v="1"/>
    <s v="Hail"/>
    <x v="0"/>
    <n v="3"/>
    <x v="47"/>
    <s v="2015-2019"/>
    <n v="1"/>
    <n v="0"/>
    <n v="0"/>
    <n v="0"/>
    <x v="0"/>
    <n v="1"/>
    <n v="7987"/>
    <n v="1"/>
    <n v="0"/>
    <n v="0"/>
    <x v="2"/>
  </r>
  <r>
    <x v="0"/>
    <s v="Severe Storm/Thunder Storm/ Wind"/>
    <x v="1"/>
    <n v="2"/>
    <x v="47"/>
    <s v="2015-2019"/>
    <n v="1"/>
    <n v="0"/>
    <n v="0"/>
    <n v="0"/>
    <x v="0"/>
    <n v="1"/>
    <n v="153146"/>
    <n v="1"/>
    <n v="0"/>
    <n v="0"/>
    <x v="2"/>
  </r>
  <r>
    <x v="2"/>
    <s v="Flooding"/>
    <x v="1"/>
    <n v="3"/>
    <x v="47"/>
    <s v="2015-2019"/>
    <n v="1"/>
    <n v="0"/>
    <n v="0"/>
    <n v="0"/>
    <x v="0"/>
    <n v="1"/>
    <n v="29196"/>
    <n v="1"/>
    <n v="0"/>
    <n v="0"/>
    <x v="2"/>
  </r>
  <r>
    <x v="2"/>
    <s v="Flooding"/>
    <x v="1"/>
    <n v="3"/>
    <x v="47"/>
    <s v="2015-2019"/>
    <n v="1"/>
    <n v="0"/>
    <n v="0"/>
    <n v="0"/>
    <x v="0"/>
    <n v="1"/>
    <n v="32471"/>
    <n v="1"/>
    <n v="0"/>
    <n v="0"/>
    <x v="2"/>
  </r>
  <r>
    <x v="2"/>
    <s v="Flooding"/>
    <x v="1"/>
    <n v="3"/>
    <x v="47"/>
    <s v="2015-2019"/>
    <n v="1"/>
    <n v="0"/>
    <n v="0"/>
    <n v="0"/>
    <x v="0"/>
    <n v="1"/>
    <n v="29189"/>
    <n v="1"/>
    <n v="0"/>
    <n v="0"/>
    <x v="2"/>
  </r>
  <r>
    <x v="2"/>
    <s v="Severe Storm/Thunder Storm/ Wind"/>
    <x v="1"/>
    <n v="3"/>
    <x v="47"/>
    <s v="2015-2019"/>
    <n v="1"/>
    <n v="0"/>
    <n v="0"/>
    <n v="0"/>
    <x v="0"/>
    <n v="1"/>
    <n v="99563"/>
    <n v="1"/>
    <n v="0"/>
    <n v="0"/>
    <x v="2"/>
  </r>
  <r>
    <x v="4"/>
    <s v="Severe Storm/Thunder Storm/ Wind"/>
    <x v="1"/>
    <n v="3"/>
    <x v="47"/>
    <s v="2015-2019"/>
    <n v="1"/>
    <n v="0"/>
    <n v="0"/>
    <n v="0"/>
    <x v="0"/>
    <n v="1"/>
    <n v="59673"/>
    <n v="1"/>
    <n v="0"/>
    <n v="0"/>
    <x v="2"/>
  </r>
  <r>
    <x v="0"/>
    <s v="Severe Storm/Thunder Storm/ Wind"/>
    <x v="1"/>
    <n v="3"/>
    <x v="47"/>
    <s v="2015-2019"/>
    <n v="1"/>
    <n v="0"/>
    <n v="0"/>
    <n v="0"/>
    <x v="0"/>
    <n v="1"/>
    <n v="1593601"/>
    <n v="0"/>
    <n v="1"/>
    <n v="0"/>
    <x v="1"/>
  </r>
  <r>
    <x v="2"/>
    <s v="Flooding"/>
    <x v="1"/>
    <n v="3"/>
    <x v="47"/>
    <s v="2015-2019"/>
    <n v="1"/>
    <n v="0"/>
    <n v="0"/>
    <n v="0"/>
    <x v="0"/>
    <n v="1"/>
    <n v="477589"/>
    <n v="0"/>
    <n v="1"/>
    <n v="0"/>
    <x v="1"/>
  </r>
  <r>
    <x v="4"/>
    <s v="Flooding"/>
    <x v="1"/>
    <n v="3"/>
    <x v="47"/>
    <s v="2015-2019"/>
    <n v="1"/>
    <n v="0"/>
    <n v="0"/>
    <n v="0"/>
    <x v="0"/>
    <n v="1"/>
    <n v="65189"/>
    <n v="1"/>
    <n v="0"/>
    <n v="0"/>
    <x v="2"/>
  </r>
  <r>
    <x v="1"/>
    <s v="Severe Storm/Thunder Storm/ Wind"/>
    <x v="1"/>
    <n v="3"/>
    <x v="47"/>
    <s v="2015-2019"/>
    <n v="1"/>
    <n v="0"/>
    <n v="0"/>
    <n v="0"/>
    <x v="0"/>
    <n v="1"/>
    <n v="522196"/>
    <n v="0"/>
    <n v="1"/>
    <n v="0"/>
    <x v="1"/>
  </r>
  <r>
    <x v="2"/>
    <s v="Flooding"/>
    <x v="1"/>
    <n v="3"/>
    <x v="47"/>
    <s v="2015-2019"/>
    <n v="1"/>
    <n v="0"/>
    <n v="0"/>
    <n v="0"/>
    <x v="0"/>
    <n v="1"/>
    <n v="34012"/>
    <n v="1"/>
    <n v="0"/>
    <n v="0"/>
    <x v="2"/>
  </r>
  <r>
    <x v="0"/>
    <s v="Flooding"/>
    <x v="1"/>
    <n v="4"/>
    <x v="47"/>
    <s v="2015-2019"/>
    <n v="1"/>
    <n v="0"/>
    <n v="0"/>
    <n v="0"/>
    <x v="0"/>
    <n v="1"/>
    <n v="7889"/>
    <n v="1"/>
    <n v="0"/>
    <n v="0"/>
    <x v="2"/>
  </r>
  <r>
    <x v="0"/>
    <s v="Flooding"/>
    <x v="1"/>
    <n v="4"/>
    <x v="47"/>
    <s v="2015-2019"/>
    <n v="1"/>
    <n v="0"/>
    <n v="0"/>
    <n v="0"/>
    <x v="0"/>
    <n v="1"/>
    <n v="14883"/>
    <n v="1"/>
    <n v="0"/>
    <n v="0"/>
    <x v="2"/>
  </r>
  <r>
    <x v="2"/>
    <s v="Flooding"/>
    <x v="1"/>
    <n v="4"/>
    <x v="47"/>
    <s v="2015-2019"/>
    <n v="1"/>
    <n v="0"/>
    <n v="0"/>
    <n v="0"/>
    <x v="0"/>
    <n v="1"/>
    <n v="79228"/>
    <n v="1"/>
    <n v="0"/>
    <n v="0"/>
    <x v="2"/>
  </r>
  <r>
    <x v="2"/>
    <s v="Flooding"/>
    <x v="1"/>
    <n v="4"/>
    <x v="47"/>
    <s v="2015-2019"/>
    <n v="1"/>
    <n v="0"/>
    <n v="0"/>
    <n v="0"/>
    <x v="0"/>
    <n v="1"/>
    <n v="16276"/>
    <n v="1"/>
    <n v="0"/>
    <n v="0"/>
    <x v="2"/>
  </r>
  <r>
    <x v="0"/>
    <s v="Flooding"/>
    <x v="1"/>
    <n v="4"/>
    <x v="47"/>
    <s v="2015-2019"/>
    <n v="1"/>
    <n v="0"/>
    <n v="0"/>
    <n v="0"/>
    <x v="0"/>
    <n v="1"/>
    <n v="15931"/>
    <n v="1"/>
    <n v="0"/>
    <n v="0"/>
    <x v="2"/>
  </r>
  <r>
    <x v="2"/>
    <s v="Flooding"/>
    <x v="1"/>
    <n v="4"/>
    <x v="47"/>
    <s v="2015-2019"/>
    <n v="1"/>
    <n v="0"/>
    <n v="0"/>
    <n v="0"/>
    <x v="0"/>
    <n v="1"/>
    <n v="14900880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16803120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28803084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72903348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16324389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8277121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28917218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4176209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17265998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7513848"/>
    <n v="0"/>
    <n v="0"/>
    <n v="1"/>
    <x v="0"/>
  </r>
  <r>
    <x v="3"/>
    <s v="Flooding"/>
    <x v="1"/>
    <n v="4"/>
    <x v="47"/>
    <s v="2015-2019"/>
    <n v="2"/>
    <n v="0"/>
    <n v="0"/>
    <n v="0"/>
    <x v="0"/>
    <n v="1"/>
    <n v="1722795"/>
    <n v="0"/>
    <n v="1"/>
    <n v="0"/>
    <x v="1"/>
  </r>
  <r>
    <x v="3"/>
    <s v="Flooding"/>
    <x v="1"/>
    <n v="4"/>
    <x v="47"/>
    <s v="2015-2019"/>
    <n v="2"/>
    <n v="0"/>
    <n v="0"/>
    <n v="0"/>
    <x v="0"/>
    <n v="1"/>
    <n v="305816784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12506593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14450683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260059"/>
    <n v="0"/>
    <n v="1"/>
    <n v="0"/>
    <x v="1"/>
  </r>
  <r>
    <x v="3"/>
    <s v="Flooding"/>
    <x v="1"/>
    <n v="4"/>
    <x v="47"/>
    <s v="2015-2019"/>
    <n v="1"/>
    <n v="0"/>
    <n v="0"/>
    <n v="0"/>
    <x v="0"/>
    <n v="1"/>
    <n v="7771443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4921570"/>
    <n v="0"/>
    <n v="0"/>
    <n v="1"/>
    <x v="0"/>
  </r>
  <r>
    <x v="2"/>
    <s v="Flooding"/>
    <x v="1"/>
    <n v="4"/>
    <x v="47"/>
    <s v="2015-2019"/>
    <n v="1"/>
    <n v="0"/>
    <n v="0"/>
    <n v="0"/>
    <x v="0"/>
    <n v="1"/>
    <n v="80528"/>
    <n v="1"/>
    <n v="0"/>
    <n v="0"/>
    <x v="2"/>
  </r>
  <r>
    <x v="2"/>
    <s v="Flooding"/>
    <x v="1"/>
    <n v="4"/>
    <x v="47"/>
    <s v="2015-2019"/>
    <n v="1"/>
    <n v="13"/>
    <n v="13"/>
    <n v="26"/>
    <x v="0"/>
    <n v="1"/>
    <n v="344590"/>
    <n v="0"/>
    <n v="1"/>
    <n v="0"/>
    <x v="1"/>
  </r>
  <r>
    <x v="2"/>
    <s v="Flooding"/>
    <x v="1"/>
    <n v="4"/>
    <x v="47"/>
    <s v="2015-2019"/>
    <n v="1"/>
    <n v="12"/>
    <n v="12"/>
    <n v="24"/>
    <x v="0"/>
    <n v="1"/>
    <n v="332765"/>
    <n v="0"/>
    <n v="1"/>
    <n v="0"/>
    <x v="1"/>
  </r>
  <r>
    <x v="2"/>
    <s v="Flooding"/>
    <x v="1"/>
    <n v="4"/>
    <x v="47"/>
    <s v="2015-2019"/>
    <n v="1"/>
    <n v="12"/>
    <n v="12"/>
    <n v="24"/>
    <x v="0"/>
    <n v="1"/>
    <n v="1689664"/>
    <n v="0"/>
    <n v="1"/>
    <n v="0"/>
    <x v="1"/>
  </r>
  <r>
    <x v="2"/>
    <s v="Flooding"/>
    <x v="1"/>
    <n v="4"/>
    <x v="47"/>
    <s v="2015-2019"/>
    <n v="1"/>
    <n v="21"/>
    <n v="216"/>
    <n v="237"/>
    <x v="0"/>
    <n v="1"/>
    <n v="142858224"/>
    <n v="0"/>
    <n v="0"/>
    <n v="1"/>
    <x v="0"/>
  </r>
  <r>
    <x v="2"/>
    <s v="Flooding"/>
    <x v="1"/>
    <n v="4"/>
    <x v="47"/>
    <s v="2015-2019"/>
    <n v="1"/>
    <n v="26"/>
    <n v="65"/>
    <n v="91"/>
    <x v="0"/>
    <n v="1"/>
    <n v="1743561"/>
    <n v="0"/>
    <n v="1"/>
    <n v="0"/>
    <x v="1"/>
  </r>
  <r>
    <x v="2"/>
    <s v="Flooding"/>
    <x v="1"/>
    <n v="4"/>
    <x v="47"/>
    <s v="2015-2019"/>
    <n v="1"/>
    <n v="13"/>
    <n v="13"/>
    <n v="26"/>
    <x v="0"/>
    <n v="1"/>
    <n v="13855916"/>
    <n v="0"/>
    <n v="0"/>
    <n v="1"/>
    <x v="0"/>
  </r>
  <r>
    <x v="3"/>
    <s v="Flooding"/>
    <x v="1"/>
    <n v="4"/>
    <x v="47"/>
    <s v="2015-2019"/>
    <n v="1"/>
    <n v="0"/>
    <n v="0"/>
    <n v="0"/>
    <x v="0"/>
    <n v="1"/>
    <n v="222482"/>
    <n v="0"/>
    <n v="1"/>
    <n v="0"/>
    <x v="1"/>
  </r>
  <r>
    <x v="3"/>
    <s v="Flooding"/>
    <x v="1"/>
    <n v="4"/>
    <x v="47"/>
    <s v="2015-2019"/>
    <n v="1"/>
    <n v="0"/>
    <n v="0"/>
    <n v="0"/>
    <x v="0"/>
    <n v="1"/>
    <n v="8239869"/>
    <n v="0"/>
    <n v="0"/>
    <n v="1"/>
    <x v="0"/>
  </r>
  <r>
    <x v="2"/>
    <s v="Flooding"/>
    <x v="1"/>
    <n v="4"/>
    <x v="47"/>
    <s v="2015-2019"/>
    <n v="1"/>
    <n v="12"/>
    <n v="12"/>
    <n v="24"/>
    <x v="0"/>
    <n v="1"/>
    <n v="257087"/>
    <n v="0"/>
    <n v="1"/>
    <n v="0"/>
    <x v="1"/>
  </r>
  <r>
    <x v="2"/>
    <s v="Flooding"/>
    <x v="1"/>
    <n v="4"/>
    <x v="47"/>
    <s v="2015-2019"/>
    <n v="1"/>
    <n v="0"/>
    <n v="0"/>
    <n v="0"/>
    <x v="0"/>
    <n v="1"/>
    <n v="1478516"/>
    <n v="0"/>
    <n v="1"/>
    <n v="0"/>
    <x v="1"/>
  </r>
  <r>
    <x v="2"/>
    <s v="Flooding"/>
    <x v="1"/>
    <n v="2"/>
    <x v="47"/>
    <s v="2015-2019"/>
    <n v="1"/>
    <n v="0"/>
    <n v="0"/>
    <n v="0"/>
    <x v="0"/>
    <n v="1"/>
    <n v="29475"/>
    <n v="1"/>
    <n v="0"/>
    <n v="0"/>
    <x v="2"/>
  </r>
  <r>
    <x v="2"/>
    <s v="Flooding"/>
    <x v="1"/>
    <n v="2"/>
    <x v="47"/>
    <s v="2015-2019"/>
    <n v="1"/>
    <n v="0"/>
    <n v="0"/>
    <n v="0"/>
    <x v="0"/>
    <n v="1"/>
    <n v="51331"/>
    <n v="1"/>
    <n v="0"/>
    <n v="0"/>
    <x v="2"/>
  </r>
  <r>
    <x v="2"/>
    <s v="Flooding"/>
    <x v="1"/>
    <n v="2"/>
    <x v="47"/>
    <s v="2015-2019"/>
    <n v="1"/>
    <n v="0"/>
    <n v="0"/>
    <n v="0"/>
    <x v="0"/>
    <n v="1"/>
    <n v="29865"/>
    <n v="1"/>
    <n v="0"/>
    <n v="0"/>
    <x v="2"/>
  </r>
  <r>
    <x v="3"/>
    <s v="Severe Storm/Thunder Storm/ Wind"/>
    <x v="1"/>
    <n v="2"/>
    <x v="47"/>
    <s v="2015-2019"/>
    <n v="1"/>
    <n v="0"/>
    <n v="0"/>
    <n v="0"/>
    <x v="0"/>
    <n v="1"/>
    <n v="32027"/>
    <n v="1"/>
    <n v="0"/>
    <n v="0"/>
    <x v="2"/>
  </r>
  <r>
    <x v="2"/>
    <s v="Flooding"/>
    <x v="1"/>
    <n v="2"/>
    <x v="47"/>
    <s v="2015-2019"/>
    <n v="1"/>
    <n v="0"/>
    <n v="0"/>
    <n v="0"/>
    <x v="0"/>
    <n v="1"/>
    <n v="16283"/>
    <n v="1"/>
    <n v="0"/>
    <n v="0"/>
    <x v="2"/>
  </r>
  <r>
    <x v="3"/>
    <s v="Severe Storm/Thunder Storm/ Wind"/>
    <x v="1"/>
    <n v="2"/>
    <x v="47"/>
    <s v="2015-2019"/>
    <n v="1"/>
    <n v="0"/>
    <n v="0"/>
    <n v="0"/>
    <x v="0"/>
    <n v="1"/>
    <n v="51336"/>
    <n v="1"/>
    <n v="0"/>
    <n v="0"/>
    <x v="2"/>
  </r>
  <r>
    <x v="3"/>
    <s v="Severe Storm/Thunder Storm/ Wind"/>
    <x v="1"/>
    <n v="2"/>
    <x v="47"/>
    <s v="2015-2019"/>
    <n v="1"/>
    <n v="0"/>
    <n v="0"/>
    <n v="0"/>
    <x v="0"/>
    <n v="1"/>
    <n v="182748"/>
    <n v="0"/>
    <n v="1"/>
    <n v="0"/>
    <x v="1"/>
  </r>
  <r>
    <x v="2"/>
    <s v="Severe Storm/Thunder Storm/ Wind"/>
    <x v="1"/>
    <n v="2"/>
    <x v="47"/>
    <s v="2015-2019"/>
    <n v="1"/>
    <n v="0"/>
    <n v="0"/>
    <n v="0"/>
    <x v="0"/>
    <n v="1"/>
    <n v="69247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7904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28562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47337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272695"/>
    <n v="0"/>
    <n v="1"/>
    <n v="0"/>
    <x v="1"/>
  </r>
  <r>
    <x v="3"/>
    <s v="Severe Storm/Thunder Storm/ Wind"/>
    <x v="1"/>
    <n v="2"/>
    <x v="47"/>
    <s v="2015-2019"/>
    <n v="1"/>
    <n v="0"/>
    <n v="0"/>
    <n v="0"/>
    <x v="0"/>
    <n v="1"/>
    <n v="8049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169331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65576"/>
    <n v="1"/>
    <n v="0"/>
    <n v="0"/>
    <x v="2"/>
  </r>
  <r>
    <x v="2"/>
    <s v="Flooding"/>
    <x v="1"/>
    <n v="2"/>
    <x v="47"/>
    <s v="2015-2019"/>
    <n v="1"/>
    <n v="0"/>
    <n v="0"/>
    <n v="0"/>
    <x v="0"/>
    <n v="1"/>
    <n v="1942567"/>
    <n v="0"/>
    <n v="1"/>
    <n v="0"/>
    <x v="1"/>
  </r>
  <r>
    <x v="2"/>
    <s v="Severe Storm/Thunder Storm/ Wind"/>
    <x v="1"/>
    <n v="2"/>
    <x v="47"/>
    <s v="2015-2019"/>
    <n v="1"/>
    <n v="0"/>
    <n v="0"/>
    <n v="0"/>
    <x v="0"/>
    <n v="1"/>
    <n v="69507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30134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86694"/>
    <n v="1"/>
    <n v="0"/>
    <n v="0"/>
    <x v="2"/>
  </r>
  <r>
    <x v="3"/>
    <s v="Severe Storm/Thunder Storm/ Wind"/>
    <x v="1"/>
    <n v="2"/>
    <x v="47"/>
    <s v="2015-2019"/>
    <n v="1"/>
    <n v="0"/>
    <n v="0"/>
    <n v="0"/>
    <x v="0"/>
    <n v="1"/>
    <n v="46314"/>
    <n v="1"/>
    <n v="0"/>
    <n v="0"/>
    <x v="2"/>
  </r>
  <r>
    <x v="3"/>
    <s v="Severe Storm/Thunder Storm/ Wind"/>
    <x v="1"/>
    <n v="2"/>
    <x v="47"/>
    <s v="2015-2019"/>
    <n v="1"/>
    <n v="0"/>
    <n v="0"/>
    <n v="0"/>
    <x v="0"/>
    <n v="1"/>
    <n v="48597"/>
    <n v="1"/>
    <n v="0"/>
    <n v="0"/>
    <x v="2"/>
  </r>
  <r>
    <x v="3"/>
    <s v="Severe Storm/Thunder Storm/ Wind"/>
    <x v="1"/>
    <n v="2"/>
    <x v="47"/>
    <s v="2015-2019"/>
    <n v="1"/>
    <n v="0"/>
    <n v="0"/>
    <n v="0"/>
    <x v="0"/>
    <n v="1"/>
    <n v="46937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33511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33317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769113"/>
    <n v="0"/>
    <n v="1"/>
    <n v="0"/>
    <x v="1"/>
  </r>
  <r>
    <x v="3"/>
    <s v="Severe Storm/Thunder Storm/ Wind"/>
    <x v="1"/>
    <n v="2"/>
    <x v="47"/>
    <s v="2015-2019"/>
    <n v="1"/>
    <n v="0"/>
    <n v="0"/>
    <n v="0"/>
    <x v="0"/>
    <n v="1"/>
    <n v="30340"/>
    <n v="1"/>
    <n v="0"/>
    <n v="0"/>
    <x v="2"/>
  </r>
  <r>
    <x v="3"/>
    <s v="Severe Storm/Thunder Storm/ Wind"/>
    <x v="1"/>
    <n v="2"/>
    <x v="47"/>
    <s v="2015-2019"/>
    <n v="1"/>
    <n v="0"/>
    <n v="0"/>
    <n v="0"/>
    <x v="0"/>
    <n v="1"/>
    <n v="28730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51241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46880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8424"/>
    <n v="1"/>
    <n v="0"/>
    <n v="0"/>
    <x v="2"/>
  </r>
  <r>
    <x v="2"/>
    <s v="Severe Storm/Thunder Storm/ Wind"/>
    <x v="1"/>
    <n v="2"/>
    <x v="47"/>
    <s v="2015-2019"/>
    <n v="1"/>
    <n v="0"/>
    <n v="0"/>
    <n v="0"/>
    <x v="0"/>
    <n v="1"/>
    <n v="45701"/>
    <n v="1"/>
    <n v="0"/>
    <n v="0"/>
    <x v="2"/>
  </r>
  <r>
    <x v="3"/>
    <s v="Severe Storm/Thunder Storm/ Wind"/>
    <x v="1"/>
    <n v="2"/>
    <x v="47"/>
    <s v="2015-2019"/>
    <n v="1"/>
    <n v="0"/>
    <n v="0"/>
    <n v="0"/>
    <x v="0"/>
    <n v="1"/>
    <n v="17053"/>
    <n v="1"/>
    <n v="0"/>
    <n v="0"/>
    <x v="2"/>
  </r>
  <r>
    <x v="4"/>
    <s v="Severe Storm/Thunder Storm/ Wind"/>
    <x v="1"/>
    <n v="2"/>
    <x v="47"/>
    <s v="2015-2019"/>
    <n v="1"/>
    <n v="0"/>
    <n v="0"/>
    <n v="0"/>
    <x v="0"/>
    <n v="1"/>
    <n v="100305"/>
    <n v="1"/>
    <n v="0"/>
    <n v="0"/>
    <x v="2"/>
  </r>
  <r>
    <x v="2"/>
    <s v="Wind"/>
    <x v="0"/>
    <n v="1"/>
    <x v="39"/>
    <s v="2015-2019"/>
    <n v="1"/>
    <n v="0"/>
    <n v="0"/>
    <n v="0"/>
    <x v="0"/>
    <n v="1"/>
    <n v="259394"/>
    <n v="0"/>
    <n v="1"/>
    <n v="0"/>
    <x v="1"/>
  </r>
  <r>
    <x v="4"/>
    <s v="Severe Storm/Thunder Storm/ Wind"/>
    <x v="1"/>
    <n v="2"/>
    <x v="39"/>
    <s v="2015-2019"/>
    <n v="1"/>
    <n v="0"/>
    <n v="0"/>
    <n v="0"/>
    <x v="0"/>
    <n v="0"/>
    <n v="0"/>
    <n v="1"/>
    <n v="0"/>
    <n v="0"/>
    <x v="2"/>
  </r>
  <r>
    <x v="1"/>
    <s v="Severe Storm/Thunder Storm/ Wind"/>
    <x v="1"/>
    <n v="2"/>
    <x v="39"/>
    <s v="2015-2019"/>
    <n v="1"/>
    <n v="0"/>
    <n v="0"/>
    <n v="0"/>
    <x v="0"/>
    <n v="1"/>
    <n v="49696"/>
    <n v="1"/>
    <n v="0"/>
    <n v="0"/>
    <x v="2"/>
  </r>
  <r>
    <x v="1"/>
    <s v="Severe Storm/Thunder Storm/ Wind"/>
    <x v="1"/>
    <n v="2"/>
    <x v="39"/>
    <s v="2015-2019"/>
    <n v="1"/>
    <n v="0"/>
    <n v="0"/>
    <n v="0"/>
    <x v="0"/>
    <n v="1"/>
    <n v="73104"/>
    <n v="1"/>
    <n v="0"/>
    <n v="0"/>
    <x v="2"/>
  </r>
  <r>
    <x v="1"/>
    <s v="Severe Storm/Thunder Storm/ Wind"/>
    <x v="1"/>
    <n v="2"/>
    <x v="39"/>
    <s v="2015-2019"/>
    <n v="1"/>
    <n v="0"/>
    <n v="0"/>
    <n v="0"/>
    <x v="0"/>
    <n v="1"/>
    <n v="17364"/>
    <n v="1"/>
    <n v="0"/>
    <n v="0"/>
    <x v="2"/>
  </r>
  <r>
    <x v="0"/>
    <s v="Severe Storm/Thunder Storm/ Wind"/>
    <x v="1"/>
    <n v="3"/>
    <x v="39"/>
    <s v="2015-2019"/>
    <n v="1"/>
    <n v="0"/>
    <n v="0"/>
    <n v="0"/>
    <x v="0"/>
    <n v="1"/>
    <n v="8423"/>
    <n v="1"/>
    <n v="0"/>
    <n v="0"/>
    <x v="2"/>
  </r>
  <r>
    <x v="1"/>
    <s v="Severe Storm/Thunder Storm/ Wind"/>
    <x v="1"/>
    <n v="2"/>
    <x v="39"/>
    <s v="2015-2019"/>
    <n v="1"/>
    <n v="0"/>
    <n v="0"/>
    <n v="0"/>
    <x v="0"/>
    <n v="1"/>
    <n v="16354"/>
    <n v="1"/>
    <n v="0"/>
    <n v="0"/>
    <x v="2"/>
  </r>
  <r>
    <x v="1"/>
    <s v="Lightning"/>
    <x v="0"/>
    <n v="2"/>
    <x v="39"/>
    <s v="2015-2019"/>
    <n v="1"/>
    <n v="0"/>
    <n v="51"/>
    <n v="51"/>
    <x v="0"/>
    <n v="0"/>
    <n v="0"/>
    <n v="1"/>
    <n v="0"/>
    <n v="0"/>
    <x v="2"/>
  </r>
  <r>
    <x v="1"/>
    <s v="Severe Storm/Thunder Storm/ Wind"/>
    <x v="1"/>
    <n v="2"/>
    <x v="39"/>
    <s v="2015-2019"/>
    <n v="1"/>
    <n v="0"/>
    <n v="0"/>
    <n v="0"/>
    <x v="0"/>
    <n v="1"/>
    <n v="15772"/>
    <n v="1"/>
    <n v="0"/>
    <n v="0"/>
    <x v="2"/>
  </r>
  <r>
    <x v="1"/>
    <s v="Severe Storm/Thunder Storm/ Wind"/>
    <x v="1"/>
    <n v="2"/>
    <x v="39"/>
    <s v="2015-2019"/>
    <n v="1"/>
    <n v="0"/>
    <n v="0"/>
    <n v="0"/>
    <x v="0"/>
    <n v="1"/>
    <n v="46809"/>
    <n v="1"/>
    <n v="0"/>
    <n v="0"/>
    <x v="2"/>
  </r>
  <r>
    <x v="1"/>
    <s v="Severe Storm/Thunder Storm/ Wind"/>
    <x v="1"/>
    <n v="2"/>
    <x v="39"/>
    <s v="2015-2019"/>
    <n v="1"/>
    <n v="0"/>
    <n v="0"/>
    <n v="0"/>
    <x v="0"/>
    <n v="1"/>
    <n v="14387"/>
    <n v="1"/>
    <n v="0"/>
    <n v="0"/>
    <x v="2"/>
  </r>
  <r>
    <x v="1"/>
    <s v="Severe Storm/Thunder Storm/ Wind"/>
    <x v="1"/>
    <n v="2"/>
    <x v="39"/>
    <s v="2015-2019"/>
    <n v="1"/>
    <n v="0"/>
    <n v="0"/>
    <n v="0"/>
    <x v="0"/>
    <n v="1"/>
    <n v="14918"/>
    <n v="1"/>
    <n v="0"/>
    <n v="0"/>
    <x v="2"/>
  </r>
  <r>
    <x v="1"/>
    <s v="Flooding"/>
    <x v="1"/>
    <n v="4"/>
    <x v="39"/>
    <s v="2015-2019"/>
    <n v="1"/>
    <n v="0"/>
    <n v="0"/>
    <n v="0"/>
    <x v="0"/>
    <n v="1"/>
    <n v="15899556"/>
    <n v="0"/>
    <n v="0"/>
    <n v="1"/>
    <x v="0"/>
  </r>
  <r>
    <x v="1"/>
    <s v="Flooding"/>
    <x v="1"/>
    <n v="4"/>
    <x v="39"/>
    <s v="2015-2019"/>
    <n v="2"/>
    <n v="0"/>
    <n v="0"/>
    <n v="0"/>
    <x v="0"/>
    <n v="1"/>
    <n v="15390706"/>
    <n v="0"/>
    <n v="0"/>
    <n v="1"/>
    <x v="0"/>
  </r>
  <r>
    <x v="1"/>
    <s v="Flooding"/>
    <x v="1"/>
    <n v="4"/>
    <x v="39"/>
    <s v="2015-2019"/>
    <n v="2"/>
    <n v="0"/>
    <n v="0"/>
    <n v="0"/>
    <x v="0"/>
    <n v="1"/>
    <n v="16463887"/>
    <n v="0"/>
    <n v="0"/>
    <n v="1"/>
    <x v="0"/>
  </r>
  <r>
    <x v="1"/>
    <s v="Flooding"/>
    <x v="1"/>
    <n v="4"/>
    <x v="39"/>
    <s v="2015-2019"/>
    <n v="2"/>
    <n v="0"/>
    <n v="0"/>
    <n v="0"/>
    <x v="0"/>
    <n v="1"/>
    <n v="15403388"/>
    <n v="0"/>
    <n v="0"/>
    <n v="1"/>
    <x v="0"/>
  </r>
  <r>
    <x v="1"/>
    <s v="Flooding"/>
    <x v="1"/>
    <n v="4"/>
    <x v="39"/>
    <s v="2015-2019"/>
    <n v="1"/>
    <n v="0"/>
    <n v="0"/>
    <n v="0"/>
    <x v="0"/>
    <n v="1"/>
    <n v="4188891"/>
    <n v="0"/>
    <n v="1"/>
    <n v="0"/>
    <x v="1"/>
  </r>
  <r>
    <x v="1"/>
    <s v="Flooding"/>
    <x v="1"/>
    <n v="4"/>
    <x v="39"/>
    <s v="2015-2019"/>
    <n v="1"/>
    <n v="0"/>
    <n v="0"/>
    <n v="0"/>
    <x v="0"/>
    <n v="1"/>
    <n v="3712934"/>
    <n v="0"/>
    <n v="1"/>
    <n v="0"/>
    <x v="1"/>
  </r>
  <r>
    <x v="1"/>
    <s v="Flooding"/>
    <x v="1"/>
    <n v="4"/>
    <x v="39"/>
    <s v="2015-2019"/>
    <n v="1"/>
    <n v="0"/>
    <n v="0"/>
    <n v="0"/>
    <x v="0"/>
    <n v="1"/>
    <n v="12433516"/>
    <n v="0"/>
    <n v="0"/>
    <n v="1"/>
    <x v="0"/>
  </r>
  <r>
    <x v="1"/>
    <s v="Flooding"/>
    <x v="1"/>
    <n v="4"/>
    <x v="39"/>
    <s v="2015-2019"/>
    <n v="1"/>
    <n v="0"/>
    <n v="0"/>
    <n v="0"/>
    <x v="0"/>
    <n v="1"/>
    <n v="14529943"/>
    <n v="0"/>
    <n v="0"/>
    <n v="1"/>
    <x v="0"/>
  </r>
  <r>
    <x v="1"/>
    <s v="Flooding"/>
    <x v="1"/>
    <n v="4"/>
    <x v="39"/>
    <s v="2015-2019"/>
    <n v="1"/>
    <n v="0"/>
    <n v="0"/>
    <n v="0"/>
    <x v="0"/>
    <n v="1"/>
    <n v="14333378"/>
    <n v="0"/>
    <n v="0"/>
    <n v="1"/>
    <x v="0"/>
  </r>
  <r>
    <x v="1"/>
    <s v="Flooding"/>
    <x v="1"/>
    <n v="4"/>
    <x v="39"/>
    <s v="2015-2019"/>
    <n v="1"/>
    <n v="0"/>
    <n v="0"/>
    <n v="0"/>
    <x v="0"/>
    <n v="1"/>
    <n v="16075513"/>
    <n v="0"/>
    <n v="0"/>
    <n v="1"/>
    <x v="0"/>
  </r>
  <r>
    <x v="4"/>
    <s v="Flooding"/>
    <x v="1"/>
    <n v="3"/>
    <x v="39"/>
    <s v="2015-2019"/>
    <n v="1"/>
    <n v="0"/>
    <n v="0"/>
    <n v="0"/>
    <x v="0"/>
    <n v="1"/>
    <n v="14434"/>
    <n v="1"/>
    <n v="0"/>
    <n v="0"/>
    <x v="2"/>
  </r>
  <r>
    <x v="3"/>
    <s v="Flooding"/>
    <x v="1"/>
    <n v="3"/>
    <x v="39"/>
    <s v="2015-2019"/>
    <n v="1"/>
    <n v="0"/>
    <n v="0"/>
    <n v="0"/>
    <x v="0"/>
    <n v="1"/>
    <n v="6413085"/>
    <n v="0"/>
    <n v="0"/>
    <n v="1"/>
    <x v="0"/>
  </r>
  <r>
    <x v="2"/>
    <s v="Wind"/>
    <x v="0"/>
    <n v="3"/>
    <x v="39"/>
    <s v="2015-2019"/>
    <n v="1"/>
    <n v="0"/>
    <n v="0"/>
    <n v="0"/>
    <x v="0"/>
    <n v="1"/>
    <n v="14601"/>
    <n v="1"/>
    <n v="0"/>
    <n v="0"/>
    <x v="2"/>
  </r>
  <r>
    <x v="4"/>
    <s v="Flooding"/>
    <x v="1"/>
    <n v="3"/>
    <x v="39"/>
    <s v="2015-2019"/>
    <n v="1"/>
    <n v="0"/>
    <n v="0"/>
    <n v="0"/>
    <x v="0"/>
    <n v="1"/>
    <n v="33187"/>
    <n v="1"/>
    <n v="0"/>
    <n v="0"/>
    <x v="2"/>
  </r>
  <r>
    <x v="3"/>
    <s v="Flooding"/>
    <x v="1"/>
    <n v="3"/>
    <x v="39"/>
    <s v="2015-2019"/>
    <n v="1"/>
    <n v="0"/>
    <n v="0"/>
    <n v="0"/>
    <x v="0"/>
    <n v="1"/>
    <n v="153922"/>
    <n v="1"/>
    <n v="0"/>
    <n v="0"/>
    <x v="2"/>
  </r>
  <r>
    <x v="2"/>
    <s v="Flooding"/>
    <x v="1"/>
    <n v="3"/>
    <x v="39"/>
    <s v="2015-2019"/>
    <n v="1"/>
    <n v="0"/>
    <n v="0"/>
    <n v="0"/>
    <x v="0"/>
    <n v="1"/>
    <n v="32404"/>
    <n v="1"/>
    <n v="0"/>
    <n v="0"/>
    <x v="2"/>
  </r>
  <r>
    <x v="4"/>
    <s v="Flooding"/>
    <x v="1"/>
    <n v="3"/>
    <x v="39"/>
    <s v="2015-2019"/>
    <n v="1"/>
    <n v="0"/>
    <n v="0"/>
    <n v="0"/>
    <x v="0"/>
    <n v="1"/>
    <n v="7257"/>
    <n v="1"/>
    <n v="0"/>
    <n v="0"/>
    <x v="2"/>
  </r>
  <r>
    <x v="4"/>
    <s v="Flooding"/>
    <x v="1"/>
    <n v="3"/>
    <x v="39"/>
    <s v="2015-2019"/>
    <n v="1"/>
    <n v="0"/>
    <n v="0"/>
    <n v="0"/>
    <x v="0"/>
    <n v="1"/>
    <n v="77040"/>
    <n v="1"/>
    <n v="0"/>
    <n v="0"/>
    <x v="2"/>
  </r>
  <r>
    <x v="4"/>
    <s v="Wind"/>
    <x v="0"/>
    <n v="3"/>
    <x v="39"/>
    <s v="2015-2019"/>
    <n v="1"/>
    <n v="0"/>
    <n v="0"/>
    <n v="0"/>
    <x v="0"/>
    <n v="1"/>
    <n v="223251"/>
    <n v="0"/>
    <n v="1"/>
    <n v="0"/>
    <x v="1"/>
  </r>
  <r>
    <x v="0"/>
    <s v="Winter Weather"/>
    <x v="0"/>
    <n v="4"/>
    <x v="48"/>
    <s v="2000-2004"/>
    <n v="2"/>
    <n v="0"/>
    <n v="0"/>
    <n v="0"/>
    <x v="0"/>
    <n v="1"/>
    <n v="183566160"/>
    <n v="0"/>
    <n v="0"/>
    <n v="1"/>
    <x v="0"/>
  </r>
  <r>
    <x v="1"/>
    <s v="Wildfire"/>
    <x v="2"/>
    <n v="1"/>
    <x v="43"/>
    <s v="2010-2014"/>
    <n v="1"/>
    <n v="0"/>
    <n v="0"/>
    <n v="0"/>
    <x v="0"/>
    <n v="1"/>
    <n v="177745305"/>
    <n v="0"/>
    <n v="0"/>
    <n v="1"/>
    <x v="0"/>
  </r>
  <r>
    <x v="0"/>
    <s v="Flooding"/>
    <x v="1"/>
    <n v="2"/>
    <x v="39"/>
    <s v="2015-2019"/>
    <n v="2"/>
    <n v="0"/>
    <n v="0"/>
    <n v="0"/>
    <x v="0"/>
    <n v="1"/>
    <n v="851490"/>
    <n v="0"/>
    <n v="1"/>
    <n v="0"/>
    <x v="1"/>
  </r>
  <r>
    <x v="1"/>
    <s v="Lightning"/>
    <x v="0"/>
    <n v="3"/>
    <x v="39"/>
    <s v="2015-2019"/>
    <n v="1"/>
    <n v="0"/>
    <n v="11"/>
    <n v="11"/>
    <x v="0"/>
    <n v="0"/>
    <n v="0"/>
    <n v="1"/>
    <n v="0"/>
    <n v="0"/>
    <x v="2"/>
  </r>
  <r>
    <x v="2"/>
    <s v="Flooding"/>
    <x v="1"/>
    <n v="3"/>
    <x v="39"/>
    <s v="2015-2019"/>
    <n v="1"/>
    <n v="0"/>
    <n v="0"/>
    <n v="0"/>
    <x v="0"/>
    <n v="1"/>
    <n v="424754"/>
    <n v="0"/>
    <n v="1"/>
    <n v="0"/>
    <x v="1"/>
  </r>
  <r>
    <x v="2"/>
    <s v="Flooding"/>
    <x v="1"/>
    <n v="3"/>
    <x v="39"/>
    <s v="2015-2019"/>
    <n v="1"/>
    <n v="0"/>
    <n v="0"/>
    <n v="0"/>
    <x v="0"/>
    <n v="1"/>
    <n v="15008"/>
    <n v="1"/>
    <n v="0"/>
    <n v="0"/>
    <x v="2"/>
  </r>
  <r>
    <x v="2"/>
    <s v="Flooding"/>
    <x v="1"/>
    <n v="3"/>
    <x v="39"/>
    <s v="2015-2019"/>
    <n v="1"/>
    <n v="0"/>
    <n v="0"/>
    <n v="0"/>
    <x v="0"/>
    <n v="1"/>
    <n v="15482"/>
    <n v="1"/>
    <n v="0"/>
    <n v="0"/>
    <x v="2"/>
  </r>
  <r>
    <x v="2"/>
    <s v="Flooding"/>
    <x v="1"/>
    <n v="3"/>
    <x v="39"/>
    <s v="2015-2019"/>
    <n v="1"/>
    <n v="0"/>
    <n v="0"/>
    <n v="0"/>
    <x v="0"/>
    <n v="1"/>
    <n v="16906"/>
    <n v="1"/>
    <n v="0"/>
    <n v="0"/>
    <x v="2"/>
  </r>
  <r>
    <x v="2"/>
    <s v="Flooding"/>
    <x v="1"/>
    <n v="3"/>
    <x v="39"/>
    <s v="2015-2019"/>
    <n v="1"/>
    <n v="0"/>
    <n v="0"/>
    <n v="0"/>
    <x v="0"/>
    <n v="1"/>
    <n v="14628225"/>
    <n v="0"/>
    <n v="0"/>
    <n v="1"/>
    <x v="0"/>
  </r>
  <r>
    <x v="2"/>
    <s v="Flooding"/>
    <x v="1"/>
    <n v="3"/>
    <x v="39"/>
    <s v="2015-2019"/>
    <n v="1"/>
    <n v="0"/>
    <n v="0"/>
    <n v="0"/>
    <x v="0"/>
    <n v="1"/>
    <n v="152337"/>
    <n v="1"/>
    <n v="0"/>
    <n v="0"/>
    <x v="2"/>
  </r>
  <r>
    <x v="2"/>
    <s v="Flooding"/>
    <x v="1"/>
    <n v="3"/>
    <x v="39"/>
    <s v="2015-2019"/>
    <n v="1"/>
    <n v="0"/>
    <n v="0"/>
    <n v="0"/>
    <x v="0"/>
    <n v="1"/>
    <n v="404067"/>
    <n v="0"/>
    <n v="1"/>
    <n v="0"/>
    <x v="1"/>
  </r>
  <r>
    <x v="2"/>
    <s v="Flooding"/>
    <x v="1"/>
    <n v="3"/>
    <x v="39"/>
    <s v="2015-2019"/>
    <n v="1"/>
    <n v="0"/>
    <n v="0"/>
    <n v="0"/>
    <x v="0"/>
    <n v="1"/>
    <n v="16102"/>
    <n v="1"/>
    <n v="0"/>
    <n v="0"/>
    <x v="2"/>
  </r>
  <r>
    <x v="2"/>
    <s v="Severe Storm/Thunder Storm"/>
    <x v="1"/>
    <n v="3"/>
    <x v="39"/>
    <s v="2015-2019"/>
    <n v="1"/>
    <n v="0"/>
    <n v="0"/>
    <n v="0"/>
    <x v="0"/>
    <n v="1"/>
    <n v="15813955"/>
    <n v="0"/>
    <n v="0"/>
    <n v="1"/>
    <x v="0"/>
  </r>
  <r>
    <x v="2"/>
    <s v="Flooding"/>
    <x v="1"/>
    <n v="3"/>
    <x v="39"/>
    <s v="2015-2019"/>
    <n v="1"/>
    <n v="0"/>
    <n v="0"/>
    <n v="0"/>
    <x v="0"/>
    <n v="1"/>
    <n v="152353"/>
    <n v="1"/>
    <n v="0"/>
    <n v="0"/>
    <x v="2"/>
  </r>
  <r>
    <x v="2"/>
    <s v="Severe Storm/Thunder Storm/ Wind"/>
    <x v="1"/>
    <n v="3"/>
    <x v="39"/>
    <s v="2015-2019"/>
    <n v="1"/>
    <n v="0"/>
    <n v="0"/>
    <n v="0"/>
    <x v="0"/>
    <n v="1"/>
    <n v="293357"/>
    <n v="0"/>
    <n v="1"/>
    <n v="0"/>
    <x v="1"/>
  </r>
  <r>
    <x v="2"/>
    <s v="Hail"/>
    <x v="0"/>
    <n v="3"/>
    <x v="39"/>
    <s v="2015-2019"/>
    <n v="1"/>
    <n v="0"/>
    <n v="0"/>
    <n v="0"/>
    <x v="0"/>
    <n v="1"/>
    <n v="141"/>
    <n v="1"/>
    <n v="0"/>
    <n v="0"/>
    <x v="2"/>
  </r>
  <r>
    <x v="2"/>
    <s v="Severe Storm/Thunder Storm/ Wind"/>
    <x v="1"/>
    <n v="3"/>
    <x v="39"/>
    <s v="2015-2019"/>
    <n v="1"/>
    <n v="0"/>
    <n v="10"/>
    <n v="10"/>
    <x v="0"/>
    <n v="0"/>
    <n v="0"/>
    <n v="1"/>
    <n v="0"/>
    <n v="0"/>
    <x v="2"/>
  </r>
  <r>
    <x v="4"/>
    <s v="Severe Storm/Thunder Storm/ Wind"/>
    <x v="1"/>
    <n v="3"/>
    <x v="39"/>
    <s v="2015-2019"/>
    <n v="1"/>
    <n v="0"/>
    <n v="0"/>
    <n v="0"/>
    <x v="0"/>
    <n v="1"/>
    <n v="166"/>
    <n v="1"/>
    <n v="0"/>
    <n v="0"/>
    <x v="2"/>
  </r>
  <r>
    <x v="2"/>
    <s v="Flooding"/>
    <x v="1"/>
    <n v="4"/>
    <x v="39"/>
    <s v="2015-2019"/>
    <n v="1"/>
    <n v="0"/>
    <n v="0"/>
    <n v="0"/>
    <x v="0"/>
    <n v="1"/>
    <n v="31374"/>
    <n v="1"/>
    <n v="0"/>
    <n v="0"/>
    <x v="2"/>
  </r>
  <r>
    <x v="4"/>
    <s v="Flooding"/>
    <x v="1"/>
    <n v="4"/>
    <x v="39"/>
    <s v="2015-2019"/>
    <n v="1"/>
    <n v="0"/>
    <n v="0"/>
    <n v="0"/>
    <x v="0"/>
    <n v="1"/>
    <n v="167539"/>
    <n v="1"/>
    <n v="0"/>
    <n v="0"/>
    <x v="2"/>
  </r>
  <r>
    <x v="3"/>
    <s v="Flooding"/>
    <x v="1"/>
    <n v="4"/>
    <x v="39"/>
    <s v="2015-2019"/>
    <n v="1"/>
    <n v="0"/>
    <n v="0"/>
    <n v="0"/>
    <x v="0"/>
    <n v="1"/>
    <n v="49843"/>
    <n v="1"/>
    <n v="0"/>
    <n v="0"/>
    <x v="2"/>
  </r>
  <r>
    <x v="1"/>
    <s v="Severe Storm/Thunder Storm/ Wind"/>
    <x v="1"/>
    <n v="3"/>
    <x v="39"/>
    <s v="2015-2019"/>
    <n v="1"/>
    <n v="0"/>
    <n v="0"/>
    <n v="0"/>
    <x v="0"/>
    <n v="1"/>
    <n v="15000"/>
    <n v="1"/>
    <n v="0"/>
    <n v="0"/>
    <x v="2"/>
  </r>
  <r>
    <x v="3"/>
    <s v="Flooding"/>
    <x v="1"/>
    <n v="4"/>
    <x v="39"/>
    <s v="2015-2019"/>
    <n v="1"/>
    <n v="0"/>
    <n v="0"/>
    <n v="0"/>
    <x v="0"/>
    <n v="1"/>
    <n v="323190"/>
    <n v="0"/>
    <n v="1"/>
    <n v="0"/>
    <x v="1"/>
  </r>
  <r>
    <x v="3"/>
    <s v="Flooding"/>
    <x v="1"/>
    <n v="4"/>
    <x v="39"/>
    <s v="2015-2019"/>
    <n v="1"/>
    <n v="0"/>
    <n v="0"/>
    <n v="0"/>
    <x v="0"/>
    <n v="1"/>
    <n v="32309"/>
    <n v="1"/>
    <n v="0"/>
    <n v="0"/>
    <x v="2"/>
  </r>
  <r>
    <x v="1"/>
    <s v="Severe Storm/Thunder Storm/ Wind"/>
    <x v="1"/>
    <n v="3"/>
    <x v="39"/>
    <s v="2015-2019"/>
    <n v="1"/>
    <n v="0"/>
    <n v="0"/>
    <n v="0"/>
    <x v="0"/>
    <n v="1"/>
    <n v="14510"/>
    <n v="1"/>
    <n v="0"/>
    <n v="0"/>
    <x v="2"/>
  </r>
  <r>
    <x v="1"/>
    <s v="Severe Storm/Thunder Storm/ Wind"/>
    <x v="1"/>
    <n v="3"/>
    <x v="39"/>
    <s v="2015-2019"/>
    <n v="1"/>
    <n v="0"/>
    <n v="0"/>
    <n v="0"/>
    <x v="0"/>
    <n v="1"/>
    <n v="15370"/>
    <n v="1"/>
    <n v="0"/>
    <n v="0"/>
    <x v="2"/>
  </r>
  <r>
    <x v="1"/>
    <s v="Severe Storm/Thunder Storm/ Wind"/>
    <x v="1"/>
    <n v="3"/>
    <x v="39"/>
    <s v="2015-2019"/>
    <n v="1"/>
    <n v="0"/>
    <n v="0"/>
    <n v="0"/>
    <x v="0"/>
    <n v="1"/>
    <n v="33003"/>
    <n v="1"/>
    <n v="0"/>
    <n v="0"/>
    <x v="2"/>
  </r>
  <r>
    <x v="1"/>
    <s v="Hail"/>
    <x v="0"/>
    <n v="3"/>
    <x v="39"/>
    <s v="2015-2019"/>
    <n v="1"/>
    <n v="0"/>
    <n v="0"/>
    <n v="0"/>
    <x v="0"/>
    <n v="1"/>
    <n v="3870"/>
    <n v="1"/>
    <n v="0"/>
    <n v="0"/>
    <x v="2"/>
  </r>
  <r>
    <x v="1"/>
    <s v="Severe Storm/Thunder Storm/ Wind"/>
    <x v="1"/>
    <n v="3"/>
    <x v="39"/>
    <s v="2015-2019"/>
    <n v="1"/>
    <n v="0"/>
    <n v="0"/>
    <n v="0"/>
    <x v="0"/>
    <n v="1"/>
    <n v="14436"/>
    <n v="1"/>
    <n v="0"/>
    <n v="0"/>
    <x v="2"/>
  </r>
  <r>
    <x v="1"/>
    <s v="Hail"/>
    <x v="0"/>
    <n v="3"/>
    <x v="39"/>
    <s v="2015-2019"/>
    <n v="1"/>
    <n v="0"/>
    <n v="0"/>
    <n v="0"/>
    <x v="0"/>
    <n v="1"/>
    <n v="3868"/>
    <n v="1"/>
    <n v="0"/>
    <n v="0"/>
    <x v="2"/>
  </r>
  <r>
    <x v="1"/>
    <s v="Hail"/>
    <x v="0"/>
    <n v="3"/>
    <x v="39"/>
    <s v="2015-2019"/>
    <n v="1"/>
    <n v="0"/>
    <n v="0"/>
    <n v="0"/>
    <x v="0"/>
    <n v="1"/>
    <n v="4157"/>
    <n v="1"/>
    <n v="0"/>
    <n v="0"/>
    <x v="2"/>
  </r>
  <r>
    <x v="2"/>
    <s v="Wind"/>
    <x v="0"/>
    <n v="4"/>
    <x v="39"/>
    <s v="2015-2019"/>
    <n v="1"/>
    <n v="0"/>
    <n v="0"/>
    <n v="0"/>
    <x v="0"/>
    <n v="1"/>
    <n v="14980140"/>
    <n v="0"/>
    <n v="0"/>
    <n v="1"/>
    <x v="0"/>
  </r>
  <r>
    <x v="3"/>
    <s v="Wind"/>
    <x v="0"/>
    <n v="4"/>
    <x v="39"/>
    <s v="2015-2019"/>
    <n v="1"/>
    <n v="0"/>
    <n v="0"/>
    <n v="0"/>
    <x v="0"/>
    <n v="1"/>
    <n v="15802858"/>
    <n v="0"/>
    <n v="0"/>
    <n v="1"/>
    <x v="0"/>
  </r>
  <r>
    <x v="1"/>
    <s v="Severe Storm/Thunder Storm/ Wind"/>
    <x v="1"/>
    <n v="3"/>
    <x v="39"/>
    <s v="2015-2019"/>
    <n v="1"/>
    <n v="0"/>
    <n v="0"/>
    <n v="0"/>
    <x v="0"/>
    <n v="1"/>
    <n v="16034"/>
    <n v="1"/>
    <n v="0"/>
    <n v="0"/>
    <x v="2"/>
  </r>
  <r>
    <x v="4"/>
    <s v="Wind"/>
    <x v="0"/>
    <n v="4"/>
    <x v="39"/>
    <s v="2015-2019"/>
    <n v="1"/>
    <n v="0"/>
    <n v="0"/>
    <n v="0"/>
    <x v="0"/>
    <n v="1"/>
    <n v="21849604"/>
    <n v="0"/>
    <n v="0"/>
    <n v="1"/>
    <x v="0"/>
  </r>
  <r>
    <x v="4"/>
    <s v="Flooding"/>
    <x v="1"/>
    <n v="4"/>
    <x v="39"/>
    <s v="2015-2019"/>
    <n v="1"/>
    <n v="0"/>
    <n v="0"/>
    <n v="0"/>
    <x v="0"/>
    <n v="1"/>
    <n v="165304"/>
    <n v="1"/>
    <n v="0"/>
    <n v="0"/>
    <x v="2"/>
  </r>
  <r>
    <x v="4"/>
    <s v="Hail"/>
    <x v="0"/>
    <n v="3"/>
    <x v="39"/>
    <s v="2015-2019"/>
    <n v="1"/>
    <n v="0"/>
    <n v="0"/>
    <n v="0"/>
    <x v="0"/>
    <n v="1"/>
    <n v="1509"/>
    <n v="1"/>
    <n v="0"/>
    <n v="0"/>
    <x v="2"/>
  </r>
  <r>
    <x v="5"/>
    <s v="Lightning"/>
    <x v="0"/>
    <n v="3"/>
    <x v="39"/>
    <s v="2015-2019"/>
    <n v="1"/>
    <n v="0"/>
    <n v="52"/>
    <n v="52"/>
    <x v="0"/>
    <n v="0"/>
    <n v="0"/>
    <n v="1"/>
    <n v="0"/>
    <n v="0"/>
    <x v="2"/>
  </r>
  <r>
    <x v="2"/>
    <s v="Severe Storm/Thunder Storm/ Wind"/>
    <x v="1"/>
    <n v="3"/>
    <x v="39"/>
    <s v="2015-2019"/>
    <n v="1"/>
    <n v="0"/>
    <n v="0"/>
    <n v="0"/>
    <x v="0"/>
    <n v="1"/>
    <n v="154"/>
    <n v="1"/>
    <n v="0"/>
    <n v="0"/>
    <x v="2"/>
  </r>
  <r>
    <x v="0"/>
    <s v="Tornado"/>
    <x v="4"/>
    <n v="4"/>
    <x v="39"/>
    <s v="2015-2019"/>
    <n v="1"/>
    <n v="0"/>
    <n v="0"/>
    <n v="0"/>
    <x v="0"/>
    <n v="1"/>
    <n v="7163518"/>
    <n v="0"/>
    <n v="0"/>
    <n v="1"/>
    <x v="0"/>
  </r>
  <r>
    <x v="1"/>
    <s v="Severe Storm/Thunder Storm/ Wind"/>
    <x v="1"/>
    <n v="3"/>
    <x v="39"/>
    <s v="2015-2019"/>
    <n v="1"/>
    <n v="0"/>
    <n v="0"/>
    <n v="0"/>
    <x v="0"/>
    <n v="1"/>
    <n v="30356"/>
    <n v="1"/>
    <n v="0"/>
    <n v="0"/>
    <x v="2"/>
  </r>
  <r>
    <x v="4"/>
    <s v="Hail"/>
    <x v="0"/>
    <n v="1"/>
    <x v="49"/>
    <s v="2015-2019"/>
    <n v="1"/>
    <n v="0"/>
    <n v="0"/>
    <n v="0"/>
    <x v="0"/>
    <n v="1"/>
    <n v="157"/>
    <n v="1"/>
    <n v="0"/>
    <n v="0"/>
    <x v="2"/>
  </r>
  <r>
    <x v="2"/>
    <s v="Hail"/>
    <x v="0"/>
    <n v="1"/>
    <x v="49"/>
    <s v="2015-2019"/>
    <n v="1"/>
    <n v="0"/>
    <n v="0"/>
    <n v="0"/>
    <x v="0"/>
    <n v="1"/>
    <n v="145"/>
    <n v="1"/>
    <n v="0"/>
    <n v="0"/>
    <x v="2"/>
  </r>
  <r>
    <x v="2"/>
    <s v="Hail"/>
    <x v="0"/>
    <n v="1"/>
    <x v="49"/>
    <s v="2015-2019"/>
    <n v="1"/>
    <n v="0"/>
    <n v="0"/>
    <n v="0"/>
    <x v="0"/>
    <n v="1"/>
    <n v="145"/>
    <n v="1"/>
    <n v="0"/>
    <n v="0"/>
    <x v="2"/>
  </r>
  <r>
    <x v="2"/>
    <s v="Hail"/>
    <x v="0"/>
    <n v="1"/>
    <x v="49"/>
    <s v="2015-2019"/>
    <n v="1"/>
    <n v="0"/>
    <n v="0"/>
    <n v="0"/>
    <x v="0"/>
    <n v="1"/>
    <n v="163"/>
    <n v="1"/>
    <n v="0"/>
    <n v="0"/>
    <x v="2"/>
  </r>
  <r>
    <x v="2"/>
    <s v="Flooding"/>
    <x v="1"/>
    <n v="1"/>
    <x v="49"/>
    <s v="2015-2019"/>
    <n v="1"/>
    <n v="0"/>
    <n v="0"/>
    <n v="0"/>
    <x v="0"/>
    <n v="1"/>
    <n v="74829"/>
    <n v="1"/>
    <n v="0"/>
    <n v="0"/>
    <x v="2"/>
  </r>
  <r>
    <x v="0"/>
    <s v="Severe Storm/Thunder Storm/ Wind"/>
    <x v="1"/>
    <n v="1"/>
    <x v="49"/>
    <s v="2015-2019"/>
    <n v="1"/>
    <n v="0"/>
    <n v="0"/>
    <n v="0"/>
    <x v="0"/>
    <n v="1"/>
    <n v="305024"/>
    <n v="1"/>
    <n v="0"/>
    <n v="0"/>
    <x v="2"/>
  </r>
  <r>
    <x v="0"/>
    <s v="Severe Storm/Thunder Storm/ Wind"/>
    <x v="1"/>
    <n v="2"/>
    <x v="49"/>
    <s v="2015-2019"/>
    <n v="1"/>
    <n v="0"/>
    <n v="0"/>
    <n v="0"/>
    <x v="0"/>
    <n v="1"/>
    <n v="7883"/>
    <n v="1"/>
    <n v="0"/>
    <n v="0"/>
    <x v="2"/>
  </r>
  <r>
    <x v="0"/>
    <s v="Severe Storm/Thunder Storm/ Wind"/>
    <x v="1"/>
    <n v="2"/>
    <x v="49"/>
    <s v="2015-2019"/>
    <n v="1"/>
    <n v="0"/>
    <n v="0"/>
    <n v="0"/>
    <x v="0"/>
    <n v="1"/>
    <n v="144903"/>
    <n v="1"/>
    <n v="0"/>
    <n v="0"/>
    <x v="2"/>
  </r>
  <r>
    <x v="0"/>
    <s v="Severe Storm/Thunder Storm/ Wind"/>
    <x v="1"/>
    <n v="2"/>
    <x v="49"/>
    <s v="2015-2019"/>
    <n v="1"/>
    <n v="0"/>
    <n v="0"/>
    <n v="0"/>
    <x v="0"/>
    <n v="1"/>
    <n v="170234"/>
    <n v="1"/>
    <n v="0"/>
    <n v="0"/>
    <x v="2"/>
  </r>
  <r>
    <x v="0"/>
    <s v="Wind/ Winter Weather"/>
    <x v="0"/>
    <n v="1"/>
    <x v="49"/>
    <s v="2015-2019"/>
    <n v="1"/>
    <n v="0"/>
    <n v="0"/>
    <n v="0"/>
    <x v="0"/>
    <n v="0"/>
    <n v="0"/>
    <n v="1"/>
    <n v="0"/>
    <n v="0"/>
    <x v="2"/>
  </r>
  <r>
    <x v="0"/>
    <s v="Wind/ Winter Weather"/>
    <x v="0"/>
    <n v="1"/>
    <x v="49"/>
    <s v="2015-2019"/>
    <n v="1"/>
    <n v="0"/>
    <n v="0"/>
    <n v="0"/>
    <x v="0"/>
    <n v="0"/>
    <n v="0"/>
    <n v="1"/>
    <n v="0"/>
    <n v="0"/>
    <x v="2"/>
  </r>
  <r>
    <x v="1"/>
    <s v="Severe Storm/Thunder Storm/ Wind"/>
    <x v="1"/>
    <n v="2"/>
    <x v="49"/>
    <s v="2015-2019"/>
    <n v="1"/>
    <n v="0"/>
    <n v="0"/>
    <n v="0"/>
    <x v="0"/>
    <n v="1"/>
    <n v="16520"/>
    <n v="1"/>
    <n v="0"/>
    <n v="0"/>
    <x v="2"/>
  </r>
  <r>
    <x v="1"/>
    <s v="Severe Storm/Thunder Storm/ Wind"/>
    <x v="1"/>
    <n v="2"/>
    <x v="49"/>
    <s v="2015-2019"/>
    <n v="1"/>
    <n v="0"/>
    <n v="0"/>
    <n v="0"/>
    <x v="0"/>
    <n v="1"/>
    <n v="16130"/>
    <n v="1"/>
    <n v="0"/>
    <n v="0"/>
    <x v="2"/>
  </r>
  <r>
    <x v="1"/>
    <s v="Severe Storm/Thunder Storm/ Wind"/>
    <x v="1"/>
    <n v="2"/>
    <x v="49"/>
    <s v="2015-2019"/>
    <n v="1"/>
    <n v="0"/>
    <n v="0"/>
    <n v="0"/>
    <x v="0"/>
    <n v="1"/>
    <n v="49824"/>
    <n v="1"/>
    <n v="0"/>
    <n v="0"/>
    <x v="2"/>
  </r>
  <r>
    <x v="0"/>
    <s v="Tornado"/>
    <x v="4"/>
    <n v="2"/>
    <x v="49"/>
    <s v="2015-2019"/>
    <n v="1"/>
    <n v="0"/>
    <n v="0"/>
    <n v="0"/>
    <x v="0"/>
    <n v="1"/>
    <n v="340944"/>
    <n v="1"/>
    <n v="0"/>
    <n v="0"/>
    <x v="2"/>
  </r>
  <r>
    <x v="0"/>
    <s v="Severe Storm/Thunder Storm/ Wind"/>
    <x v="1"/>
    <n v="2"/>
    <x v="49"/>
    <s v="2015-2019"/>
    <n v="1"/>
    <n v="0"/>
    <n v="0"/>
    <n v="0"/>
    <x v="0"/>
    <n v="1"/>
    <n v="745202"/>
    <n v="0"/>
    <n v="1"/>
    <n v="0"/>
    <x v="1"/>
  </r>
  <r>
    <x v="2"/>
    <s v="Hail"/>
    <x v="0"/>
    <n v="2"/>
    <x v="49"/>
    <s v="2015-2019"/>
    <n v="1"/>
    <n v="0"/>
    <n v="0"/>
    <n v="0"/>
    <x v="0"/>
    <n v="1"/>
    <n v="141"/>
    <n v="1"/>
    <n v="0"/>
    <n v="0"/>
    <x v="2"/>
  </r>
  <r>
    <x v="3"/>
    <s v="Hail"/>
    <x v="0"/>
    <n v="2"/>
    <x v="49"/>
    <s v="2015-2019"/>
    <n v="1"/>
    <n v="0"/>
    <n v="0"/>
    <n v="0"/>
    <x v="0"/>
    <n v="1"/>
    <n v="1504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592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5048"/>
    <n v="1"/>
    <n v="0"/>
    <n v="0"/>
    <x v="2"/>
  </r>
  <r>
    <x v="0"/>
    <s v="Tornado"/>
    <x v="4"/>
    <n v="4"/>
    <x v="49"/>
    <s v="2015-2019"/>
    <n v="1"/>
    <n v="0"/>
    <n v="0"/>
    <n v="0"/>
    <x v="0"/>
    <n v="1"/>
    <n v="816457"/>
    <n v="0"/>
    <n v="1"/>
    <n v="0"/>
    <x v="1"/>
  </r>
  <r>
    <x v="2"/>
    <s v="Flooding"/>
    <x v="1"/>
    <n v="2"/>
    <x v="49"/>
    <s v="2015-2019"/>
    <n v="1"/>
    <n v="0"/>
    <n v="0"/>
    <n v="0"/>
    <x v="0"/>
    <n v="1"/>
    <n v="1562"/>
    <n v="1"/>
    <n v="0"/>
    <n v="0"/>
    <x v="2"/>
  </r>
  <r>
    <x v="1"/>
    <s v="Severe Storm/Thunder Storm/ Wind"/>
    <x v="1"/>
    <n v="2"/>
    <x v="49"/>
    <s v="2015-2019"/>
    <n v="1"/>
    <n v="0"/>
    <n v="0"/>
    <n v="0"/>
    <x v="0"/>
    <n v="1"/>
    <n v="15951"/>
    <n v="1"/>
    <n v="0"/>
    <n v="0"/>
    <x v="2"/>
  </r>
  <r>
    <x v="3"/>
    <s v="Hail"/>
    <x v="0"/>
    <n v="2"/>
    <x v="49"/>
    <s v="2015-2019"/>
    <n v="1"/>
    <n v="0"/>
    <n v="0"/>
    <n v="0"/>
    <x v="0"/>
    <n v="1"/>
    <n v="1621"/>
    <n v="1"/>
    <n v="0"/>
    <n v="0"/>
    <x v="2"/>
  </r>
  <r>
    <x v="1"/>
    <s v="Tornado"/>
    <x v="4"/>
    <n v="1"/>
    <x v="49"/>
    <s v="2015-2019"/>
    <n v="1"/>
    <n v="0"/>
    <n v="0"/>
    <n v="0"/>
    <x v="0"/>
    <n v="1"/>
    <n v="14288797"/>
    <n v="0"/>
    <n v="0"/>
    <n v="1"/>
    <x v="0"/>
  </r>
  <r>
    <x v="1"/>
    <s v="Hail"/>
    <x v="0"/>
    <n v="2"/>
    <x v="49"/>
    <s v="2015-2019"/>
    <n v="1"/>
    <n v="0"/>
    <n v="0"/>
    <n v="0"/>
    <x v="0"/>
    <n v="1"/>
    <n v="8094"/>
    <n v="1"/>
    <n v="0"/>
    <n v="0"/>
    <x v="2"/>
  </r>
  <r>
    <x v="0"/>
    <s v="Severe Storm/Thunder Storm/ Wind"/>
    <x v="1"/>
    <n v="2"/>
    <x v="49"/>
    <s v="2015-2019"/>
    <n v="1"/>
    <n v="0"/>
    <n v="0"/>
    <n v="0"/>
    <x v="0"/>
    <n v="1"/>
    <n v="164385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524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433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724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455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500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729"/>
    <n v="1"/>
    <n v="0"/>
    <n v="0"/>
    <x v="2"/>
  </r>
  <r>
    <x v="2"/>
    <s v="Severe Storm/Thunder Storm"/>
    <x v="1"/>
    <n v="2"/>
    <x v="49"/>
    <s v="2015-2019"/>
    <n v="2"/>
    <n v="0"/>
    <n v="0"/>
    <n v="0"/>
    <x v="0"/>
    <n v="1"/>
    <n v="1480"/>
    <n v="1"/>
    <n v="0"/>
    <n v="0"/>
    <x v="2"/>
  </r>
  <r>
    <x v="2"/>
    <s v="Severe Storm/Thunder Storm"/>
    <x v="1"/>
    <n v="2"/>
    <x v="49"/>
    <s v="2015-2019"/>
    <n v="2"/>
    <n v="0"/>
    <n v="0"/>
    <n v="0"/>
    <x v="0"/>
    <n v="1"/>
    <n v="1542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459"/>
    <n v="1"/>
    <n v="0"/>
    <n v="0"/>
    <x v="2"/>
  </r>
  <r>
    <x v="5"/>
    <s v="Severe Storm/Thunder Storm"/>
    <x v="1"/>
    <n v="3"/>
    <x v="49"/>
    <s v="2015-2019"/>
    <n v="1"/>
    <n v="0"/>
    <n v="0"/>
    <n v="0"/>
    <x v="0"/>
    <n v="1"/>
    <n v="1443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681"/>
    <n v="1"/>
    <n v="0"/>
    <n v="0"/>
    <x v="2"/>
  </r>
  <r>
    <x v="2"/>
    <s v="Severe Storm/Thunder Storm"/>
    <x v="1"/>
    <n v="3"/>
    <x v="49"/>
    <s v="2015-2019"/>
    <n v="1"/>
    <n v="0"/>
    <n v="0"/>
    <n v="0"/>
    <x v="0"/>
    <n v="1"/>
    <n v="1635"/>
    <n v="1"/>
    <n v="0"/>
    <n v="0"/>
    <x v="2"/>
  </r>
  <r>
    <x v="0"/>
    <s v="Flooding"/>
    <x v="1"/>
    <n v="3"/>
    <x v="49"/>
    <s v="2015-2019"/>
    <n v="1"/>
    <n v="0"/>
    <n v="0"/>
    <n v="0"/>
    <x v="0"/>
    <n v="1"/>
    <n v="8318"/>
    <n v="1"/>
    <n v="0"/>
    <n v="0"/>
    <x v="2"/>
  </r>
  <r>
    <x v="1"/>
    <s v="Severe Storm/Thunder Storm/ Wind"/>
    <x v="1"/>
    <n v="3"/>
    <x v="49"/>
    <s v="2015-2019"/>
    <n v="1"/>
    <n v="0"/>
    <n v="0"/>
    <n v="0"/>
    <x v="0"/>
    <n v="1"/>
    <n v="33095"/>
    <n v="1"/>
    <n v="0"/>
    <n v="0"/>
    <x v="2"/>
  </r>
  <r>
    <x v="3"/>
    <s v="Wind"/>
    <x v="0"/>
    <n v="3"/>
    <x v="49"/>
    <s v="2015-2019"/>
    <n v="1"/>
    <n v="0"/>
    <n v="0"/>
    <n v="0"/>
    <x v="0"/>
    <n v="1"/>
    <n v="1725"/>
    <n v="1"/>
    <n v="0"/>
    <n v="0"/>
    <x v="2"/>
  </r>
  <r>
    <x v="0"/>
    <s v="Wind"/>
    <x v="0"/>
    <n v="3"/>
    <x v="49"/>
    <s v="2015-2019"/>
    <n v="1"/>
    <n v="0"/>
    <n v="0"/>
    <n v="0"/>
    <x v="0"/>
    <n v="1"/>
    <n v="168221"/>
    <n v="1"/>
    <n v="0"/>
    <n v="0"/>
    <x v="2"/>
  </r>
  <r>
    <x v="0"/>
    <s v="Wind"/>
    <x v="0"/>
    <n v="3"/>
    <x v="49"/>
    <s v="2015-2019"/>
    <n v="1"/>
    <n v="0"/>
    <n v="0"/>
    <n v="0"/>
    <x v="0"/>
    <n v="1"/>
    <n v="172279"/>
    <n v="1"/>
    <n v="0"/>
    <n v="0"/>
    <x v="2"/>
  </r>
  <r>
    <x v="4"/>
    <s v="Wind"/>
    <x v="0"/>
    <n v="3"/>
    <x v="49"/>
    <s v="2015-2019"/>
    <n v="1"/>
    <n v="0"/>
    <n v="0"/>
    <n v="0"/>
    <x v="0"/>
    <n v="1"/>
    <n v="1711"/>
    <n v="1"/>
    <n v="0"/>
    <n v="0"/>
    <x v="2"/>
  </r>
  <r>
    <x v="1"/>
    <s v="Severe Storm/Thunder Storm/ Wind"/>
    <x v="1"/>
    <n v="3"/>
    <x v="49"/>
    <s v="2015-2019"/>
    <n v="1"/>
    <n v="0"/>
    <n v="0"/>
    <n v="0"/>
    <x v="0"/>
    <n v="1"/>
    <n v="47227"/>
    <n v="1"/>
    <n v="0"/>
    <n v="0"/>
    <x v="2"/>
  </r>
  <r>
    <x v="1"/>
    <s v="Severe Storm/Thunder Storm/ Wind"/>
    <x v="1"/>
    <n v="3"/>
    <x v="49"/>
    <s v="2015-2019"/>
    <n v="1"/>
    <n v="0"/>
    <n v="0"/>
    <n v="0"/>
    <x v="0"/>
    <n v="1"/>
    <n v="17159"/>
    <n v="1"/>
    <n v="0"/>
    <n v="0"/>
    <x v="2"/>
  </r>
  <r>
    <x v="4"/>
    <s v="Hail"/>
    <x v="0"/>
    <n v="2"/>
    <x v="49"/>
    <s v="2015-2019"/>
    <n v="1"/>
    <n v="0"/>
    <n v="0"/>
    <n v="0"/>
    <x v="0"/>
    <n v="1"/>
    <n v="1588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539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4417"/>
    <n v="1"/>
    <n v="0"/>
    <n v="0"/>
    <x v="2"/>
  </r>
  <r>
    <x v="2"/>
    <s v="Severe Storm/Thunder Storm"/>
    <x v="1"/>
    <n v="2"/>
    <x v="49"/>
    <s v="2015-2019"/>
    <n v="2"/>
    <n v="0"/>
    <n v="0"/>
    <n v="0"/>
    <x v="0"/>
    <n v="1"/>
    <n v="1609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623"/>
    <n v="1"/>
    <n v="0"/>
    <n v="0"/>
    <x v="2"/>
  </r>
  <r>
    <x v="3"/>
    <s v="Flooding"/>
    <x v="1"/>
    <n v="2"/>
    <x v="49"/>
    <s v="2015-2019"/>
    <n v="1"/>
    <n v="0"/>
    <n v="0"/>
    <n v="0"/>
    <x v="0"/>
    <n v="1"/>
    <n v="1681"/>
    <n v="1"/>
    <n v="0"/>
    <n v="0"/>
    <x v="2"/>
  </r>
  <r>
    <x v="3"/>
    <s v="Flooding"/>
    <x v="1"/>
    <n v="2"/>
    <x v="49"/>
    <s v="2015-2019"/>
    <n v="1"/>
    <n v="0"/>
    <n v="0"/>
    <n v="0"/>
    <x v="0"/>
    <n v="1"/>
    <n v="1602"/>
    <n v="1"/>
    <n v="0"/>
    <n v="0"/>
    <x v="2"/>
  </r>
  <r>
    <x v="3"/>
    <s v="Flooding"/>
    <x v="1"/>
    <n v="2"/>
    <x v="49"/>
    <s v="2015-2019"/>
    <n v="1"/>
    <n v="0"/>
    <n v="0"/>
    <n v="0"/>
    <x v="0"/>
    <n v="1"/>
    <n v="1530"/>
    <n v="1"/>
    <n v="0"/>
    <n v="0"/>
    <x v="2"/>
  </r>
  <r>
    <x v="3"/>
    <s v="Hail"/>
    <x v="0"/>
    <n v="2"/>
    <x v="49"/>
    <s v="2015-2019"/>
    <n v="1"/>
    <n v="0"/>
    <n v="0"/>
    <n v="0"/>
    <x v="0"/>
    <n v="1"/>
    <n v="1713"/>
    <n v="1"/>
    <n v="0"/>
    <n v="0"/>
    <x v="2"/>
  </r>
  <r>
    <x v="1"/>
    <s v="Severe Storm/Thunder Storm/ Wind"/>
    <x v="1"/>
    <n v="4"/>
    <x v="49"/>
    <s v="2015-2019"/>
    <n v="1"/>
    <n v="0"/>
    <n v="0"/>
    <n v="0"/>
    <x v="0"/>
    <n v="1"/>
    <n v="235402"/>
    <n v="1"/>
    <n v="0"/>
    <n v="0"/>
    <x v="2"/>
  </r>
  <r>
    <x v="1"/>
    <s v="Tornado"/>
    <x v="4"/>
    <n v="4"/>
    <x v="49"/>
    <s v="2015-2019"/>
    <n v="1"/>
    <n v="0"/>
    <n v="0"/>
    <n v="0"/>
    <x v="0"/>
    <n v="1"/>
    <n v="430896"/>
    <n v="1"/>
    <n v="0"/>
    <n v="0"/>
    <x v="2"/>
  </r>
  <r>
    <x v="5"/>
    <s v="Tornado"/>
    <x v="4"/>
    <n v="2"/>
    <x v="49"/>
    <s v="2015-2019"/>
    <n v="1"/>
    <n v="0"/>
    <n v="12"/>
    <n v="12"/>
    <x v="0"/>
    <n v="0"/>
    <n v="0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434"/>
    <n v="1"/>
    <n v="0"/>
    <n v="0"/>
    <x v="2"/>
  </r>
  <r>
    <x v="2"/>
    <s v="Flooding"/>
    <x v="1"/>
    <n v="2"/>
    <x v="49"/>
    <s v="2015-2019"/>
    <n v="1"/>
    <n v="0"/>
    <n v="0"/>
    <n v="0"/>
    <x v="0"/>
    <n v="1"/>
    <n v="1509"/>
    <n v="1"/>
    <n v="0"/>
    <n v="0"/>
    <x v="2"/>
  </r>
  <r>
    <x v="4"/>
    <s v="Severe Storm/Thunder Storm"/>
    <x v="1"/>
    <n v="2"/>
    <x v="49"/>
    <s v="2015-2019"/>
    <n v="1"/>
    <n v="0"/>
    <n v="0"/>
    <n v="0"/>
    <x v="0"/>
    <n v="1"/>
    <n v="1524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684"/>
    <n v="1"/>
    <n v="0"/>
    <n v="0"/>
    <x v="2"/>
  </r>
  <r>
    <x v="2"/>
    <s v="Severe Storm/Thunder Storm"/>
    <x v="1"/>
    <n v="3"/>
    <x v="49"/>
    <s v="2015-2019"/>
    <n v="1"/>
    <n v="0"/>
    <n v="0"/>
    <n v="0"/>
    <x v="0"/>
    <n v="1"/>
    <n v="1688"/>
    <n v="1"/>
    <n v="0"/>
    <n v="0"/>
    <x v="2"/>
  </r>
  <r>
    <x v="2"/>
    <s v="Severe Storm/Thunder Storm"/>
    <x v="1"/>
    <n v="3"/>
    <x v="49"/>
    <s v="2015-2019"/>
    <n v="1"/>
    <n v="0"/>
    <n v="0"/>
    <n v="0"/>
    <x v="0"/>
    <n v="1"/>
    <n v="1530"/>
    <n v="1"/>
    <n v="0"/>
    <n v="0"/>
    <x v="2"/>
  </r>
  <r>
    <x v="2"/>
    <s v="Severe Storm/Thunder Storm"/>
    <x v="1"/>
    <n v="3"/>
    <x v="49"/>
    <s v="2015-2019"/>
    <n v="1"/>
    <n v="0"/>
    <n v="0"/>
    <n v="0"/>
    <x v="0"/>
    <n v="1"/>
    <n v="1713"/>
    <n v="1"/>
    <n v="0"/>
    <n v="0"/>
    <x v="2"/>
  </r>
  <r>
    <x v="2"/>
    <s v="Hail"/>
    <x v="0"/>
    <n v="3"/>
    <x v="49"/>
    <s v="2015-2019"/>
    <n v="1"/>
    <n v="0"/>
    <n v="0"/>
    <n v="0"/>
    <x v="0"/>
    <n v="1"/>
    <n v="1579"/>
    <n v="1"/>
    <n v="0"/>
    <n v="0"/>
    <x v="2"/>
  </r>
  <r>
    <x v="3"/>
    <s v="Hail"/>
    <x v="0"/>
    <n v="3"/>
    <x v="49"/>
    <s v="2015-2019"/>
    <n v="1"/>
    <n v="0"/>
    <n v="0"/>
    <n v="0"/>
    <x v="0"/>
    <n v="1"/>
    <n v="1491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626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653"/>
    <n v="1"/>
    <n v="0"/>
    <n v="0"/>
    <x v="2"/>
  </r>
  <r>
    <x v="2"/>
    <s v="Hail"/>
    <x v="0"/>
    <n v="3"/>
    <x v="49"/>
    <s v="2015-2019"/>
    <n v="1"/>
    <n v="0"/>
    <n v="0"/>
    <n v="0"/>
    <x v="0"/>
    <n v="1"/>
    <n v="1729"/>
    <n v="1"/>
    <n v="0"/>
    <n v="0"/>
    <x v="2"/>
  </r>
  <r>
    <x v="2"/>
    <s v="Severe Storm/Thunder Storm"/>
    <x v="1"/>
    <n v="3"/>
    <x v="49"/>
    <s v="2015-2019"/>
    <n v="1"/>
    <n v="0"/>
    <n v="0"/>
    <n v="0"/>
    <x v="0"/>
    <n v="1"/>
    <n v="1637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604"/>
    <n v="1"/>
    <n v="0"/>
    <n v="0"/>
    <x v="2"/>
  </r>
  <r>
    <x v="0"/>
    <s v="Severe Storm/Thunder Storm/ Wind"/>
    <x v="1"/>
    <n v="3"/>
    <x v="49"/>
    <s v="2015-2019"/>
    <n v="1"/>
    <n v="0"/>
    <n v="0"/>
    <n v="0"/>
    <x v="0"/>
    <n v="1"/>
    <n v="144094"/>
    <n v="1"/>
    <n v="0"/>
    <n v="0"/>
    <x v="2"/>
  </r>
  <r>
    <x v="3"/>
    <s v="Hail"/>
    <x v="0"/>
    <n v="3"/>
    <x v="49"/>
    <s v="2015-2019"/>
    <n v="1"/>
    <n v="0"/>
    <n v="0"/>
    <n v="0"/>
    <x v="0"/>
    <n v="1"/>
    <n v="1689"/>
    <n v="1"/>
    <n v="0"/>
    <n v="0"/>
    <x v="2"/>
  </r>
  <r>
    <x v="3"/>
    <s v="Flooding"/>
    <x v="1"/>
    <n v="3"/>
    <x v="49"/>
    <s v="2015-2019"/>
    <n v="1"/>
    <n v="0"/>
    <n v="0"/>
    <n v="0"/>
    <x v="0"/>
    <n v="1"/>
    <n v="1673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587"/>
    <n v="1"/>
    <n v="0"/>
    <n v="0"/>
    <x v="2"/>
  </r>
  <r>
    <x v="0"/>
    <s v="Severe Storm/Thunder Storm/ Wind"/>
    <x v="1"/>
    <n v="3"/>
    <x v="49"/>
    <s v="2015-2019"/>
    <n v="1"/>
    <n v="0"/>
    <n v="0"/>
    <n v="0"/>
    <x v="0"/>
    <n v="1"/>
    <n v="28876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691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633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561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588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546"/>
    <n v="1"/>
    <n v="0"/>
    <n v="0"/>
    <x v="2"/>
  </r>
  <r>
    <x v="1"/>
    <s v="Severe Storm/Thunder Storm/ Wind"/>
    <x v="1"/>
    <n v="3"/>
    <x v="49"/>
    <s v="2015-2019"/>
    <n v="1"/>
    <n v="0"/>
    <n v="0"/>
    <n v="0"/>
    <x v="0"/>
    <n v="1"/>
    <n v="16199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489"/>
    <n v="1"/>
    <n v="0"/>
    <n v="0"/>
    <x v="2"/>
  </r>
  <r>
    <x v="2"/>
    <s v="Flooding"/>
    <x v="1"/>
    <n v="3"/>
    <x v="49"/>
    <s v="2015-2019"/>
    <n v="1"/>
    <n v="0"/>
    <n v="0"/>
    <n v="0"/>
    <x v="0"/>
    <n v="1"/>
    <n v="1600"/>
    <n v="1"/>
    <n v="0"/>
    <n v="0"/>
    <x v="2"/>
  </r>
  <r>
    <x v="2"/>
    <s v="Severe Storm/Thunder Storm"/>
    <x v="1"/>
    <n v="3"/>
    <x v="49"/>
    <s v="2015-2019"/>
    <n v="1"/>
    <n v="0"/>
    <n v="0"/>
    <n v="0"/>
    <x v="0"/>
    <n v="1"/>
    <n v="1667"/>
    <n v="1"/>
    <n v="0"/>
    <n v="0"/>
    <x v="2"/>
  </r>
  <r>
    <x v="2"/>
    <s v="Severe Storm/Thunder Storm/ Wind"/>
    <x v="1"/>
    <n v="3"/>
    <x v="49"/>
    <s v="2015-2019"/>
    <n v="1"/>
    <n v="0"/>
    <n v="0"/>
    <n v="0"/>
    <x v="0"/>
    <n v="1"/>
    <n v="1673"/>
    <n v="1"/>
    <n v="0"/>
    <n v="0"/>
    <x v="2"/>
  </r>
  <r>
    <x v="1"/>
    <s v="Severe Storm/Thunder Storm/ Wind"/>
    <x v="1"/>
    <n v="3"/>
    <x v="49"/>
    <s v="2015-2019"/>
    <n v="1"/>
    <n v="0"/>
    <n v="0"/>
    <n v="0"/>
    <x v="0"/>
    <n v="1"/>
    <n v="235901"/>
    <n v="1"/>
    <n v="0"/>
    <n v="0"/>
    <x v="2"/>
  </r>
  <r>
    <x v="1"/>
    <s v="Severe Storm/Thunder Storm/ Wind"/>
    <x v="1"/>
    <n v="3"/>
    <x v="49"/>
    <s v="2015-2019"/>
    <n v="1"/>
    <n v="0"/>
    <n v="0"/>
    <n v="0"/>
    <x v="0"/>
    <n v="1"/>
    <n v="15948"/>
    <n v="1"/>
    <n v="0"/>
    <n v="0"/>
    <x v="2"/>
  </r>
  <r>
    <x v="1"/>
    <s v="Flooding"/>
    <x v="1"/>
    <n v="3"/>
    <x v="49"/>
    <s v="2015-2019"/>
    <n v="1"/>
    <n v="0"/>
    <n v="0"/>
    <n v="0"/>
    <x v="0"/>
    <n v="1"/>
    <n v="261201"/>
    <n v="1"/>
    <n v="0"/>
    <n v="0"/>
    <x v="2"/>
  </r>
  <r>
    <x v="1"/>
    <s v="Wind"/>
    <x v="0"/>
    <n v="4"/>
    <x v="50"/>
    <s v="2015-2019"/>
    <n v="1"/>
    <n v="0"/>
    <n v="0"/>
    <n v="0"/>
    <x v="0"/>
    <n v="1"/>
    <n v="16360"/>
    <n v="1"/>
    <n v="0"/>
    <n v="0"/>
    <x v="2"/>
  </r>
  <r>
    <x v="1"/>
    <s v="Hurricane/Tropical Storm"/>
    <x v="3"/>
    <n v="3"/>
    <x v="50"/>
    <s v="2015-2019"/>
    <n v="1"/>
    <n v="0"/>
    <n v="0"/>
    <n v="0"/>
    <x v="0"/>
    <n v="1"/>
    <n v="666861"/>
    <n v="0"/>
    <n v="1"/>
    <n v="0"/>
    <x v="1"/>
  </r>
  <r>
    <x v="1"/>
    <s v="Hurricane/Tropical Storm"/>
    <x v="3"/>
    <n v="3"/>
    <x v="50"/>
    <s v="2015-2019"/>
    <n v="1"/>
    <n v="0"/>
    <n v="0"/>
    <n v="0"/>
    <x v="0"/>
    <n v="1"/>
    <n v="44507"/>
    <n v="1"/>
    <n v="0"/>
    <n v="0"/>
    <x v="2"/>
  </r>
  <r>
    <x v="1"/>
    <s v="Coastal"/>
    <x v="0"/>
    <n v="3"/>
    <x v="50"/>
    <s v="2015-2019"/>
    <n v="1"/>
    <n v="11"/>
    <n v="0"/>
    <n v="11"/>
    <x v="0"/>
    <n v="0"/>
    <n v="0"/>
    <n v="1"/>
    <n v="0"/>
    <n v="0"/>
    <x v="2"/>
  </r>
  <r>
    <x v="1"/>
    <s v="Hurricane/Tropical Storm"/>
    <x v="3"/>
    <n v="4"/>
    <x v="50"/>
    <s v="2015-2019"/>
    <n v="1"/>
    <n v="0"/>
    <n v="0"/>
    <n v="0"/>
    <x v="0"/>
    <n v="1"/>
    <n v="62279"/>
    <n v="1"/>
    <n v="0"/>
    <n v="0"/>
    <x v="2"/>
  </r>
  <r>
    <x v="1"/>
    <s v="Hurricane/Tropical Storm"/>
    <x v="3"/>
    <n v="4"/>
    <x v="50"/>
    <s v="2015-2019"/>
    <n v="1"/>
    <n v="0"/>
    <n v="0"/>
    <n v="0"/>
    <x v="0"/>
    <n v="1"/>
    <n v="515126"/>
    <n v="0"/>
    <n v="1"/>
    <n v="0"/>
    <x v="1"/>
  </r>
  <r>
    <x v="0"/>
    <s v="Wind"/>
    <x v="0"/>
    <n v="3"/>
    <x v="50"/>
    <s v="2015-2019"/>
    <n v="2"/>
    <n v="0"/>
    <n v="0"/>
    <n v="0"/>
    <x v="0"/>
    <n v="1"/>
    <n v="306228"/>
    <n v="1"/>
    <n v="0"/>
    <n v="0"/>
    <x v="2"/>
  </r>
  <r>
    <x v="0"/>
    <s v="Lightning"/>
    <x v="0"/>
    <n v="2"/>
    <x v="50"/>
    <s v="2015-2019"/>
    <n v="1"/>
    <n v="0"/>
    <n v="11"/>
    <n v="11"/>
    <x v="0"/>
    <n v="0"/>
    <n v="0"/>
    <n v="1"/>
    <n v="0"/>
    <n v="0"/>
    <x v="2"/>
  </r>
  <r>
    <x v="0"/>
    <s v="Severe Storm/Thunder Storm/ Wind"/>
    <x v="1"/>
    <n v="2"/>
    <x v="50"/>
    <s v="2015-2019"/>
    <n v="1"/>
    <n v="0"/>
    <n v="0"/>
    <n v="0"/>
    <x v="0"/>
    <n v="1"/>
    <n v="85719"/>
    <n v="1"/>
    <n v="0"/>
    <n v="0"/>
    <x v="2"/>
  </r>
  <r>
    <x v="0"/>
    <s v="Severe Storm/Thunder Storm/ Wind"/>
    <x v="1"/>
    <n v="2"/>
    <x v="50"/>
    <s v="2015-2019"/>
    <n v="1"/>
    <n v="0"/>
    <n v="0"/>
    <n v="0"/>
    <x v="0"/>
    <n v="1"/>
    <n v="83421"/>
    <n v="1"/>
    <n v="0"/>
    <n v="0"/>
    <x v="2"/>
  </r>
  <r>
    <x v="0"/>
    <s v="Flooding"/>
    <x v="1"/>
    <n v="4"/>
    <x v="50"/>
    <s v="2015-2019"/>
    <n v="2"/>
    <n v="0"/>
    <n v="0"/>
    <n v="0"/>
    <x v="0"/>
    <n v="1"/>
    <n v="17220"/>
    <n v="1"/>
    <n v="0"/>
    <n v="0"/>
    <x v="2"/>
  </r>
  <r>
    <x v="0"/>
    <s v="Flooding"/>
    <x v="1"/>
    <n v="4"/>
    <x v="50"/>
    <s v="2015-2019"/>
    <n v="2"/>
    <n v="0"/>
    <n v="0"/>
    <n v="0"/>
    <x v="0"/>
    <n v="1"/>
    <n v="28790"/>
    <n v="1"/>
    <n v="0"/>
    <n v="0"/>
    <x v="2"/>
  </r>
  <r>
    <x v="1"/>
    <s v="Hail"/>
    <x v="0"/>
    <n v="1"/>
    <x v="50"/>
    <s v="2015-2019"/>
    <n v="1"/>
    <n v="0"/>
    <n v="0"/>
    <n v="0"/>
    <x v="0"/>
    <n v="1"/>
    <n v="21210"/>
    <n v="1"/>
    <n v="0"/>
    <n v="0"/>
    <x v="2"/>
  </r>
  <r>
    <x v="1"/>
    <s v="Hail"/>
    <x v="0"/>
    <n v="1"/>
    <x v="50"/>
    <s v="2015-2019"/>
    <n v="1"/>
    <n v="0"/>
    <n v="0"/>
    <n v="0"/>
    <x v="0"/>
    <n v="1"/>
    <n v="34427"/>
    <n v="1"/>
    <n v="0"/>
    <n v="0"/>
    <x v="2"/>
  </r>
  <r>
    <x v="1"/>
    <s v="Hail"/>
    <x v="0"/>
    <n v="1"/>
    <x v="50"/>
    <s v="2015-2019"/>
    <n v="1"/>
    <n v="0"/>
    <n v="0"/>
    <n v="0"/>
    <x v="0"/>
    <n v="1"/>
    <n v="14946"/>
    <n v="1"/>
    <n v="0"/>
    <n v="0"/>
    <x v="2"/>
  </r>
  <r>
    <x v="1"/>
    <s v="Hail"/>
    <x v="0"/>
    <n v="1"/>
    <x v="50"/>
    <s v="2015-2019"/>
    <n v="1"/>
    <n v="0"/>
    <n v="0"/>
    <n v="0"/>
    <x v="0"/>
    <n v="1"/>
    <n v="8380"/>
    <n v="1"/>
    <n v="0"/>
    <n v="0"/>
    <x v="2"/>
  </r>
  <r>
    <x v="1"/>
    <s v="Severe Storm/Thunder Storm/ Wind"/>
    <x v="1"/>
    <n v="3"/>
    <x v="50"/>
    <s v="2015-2019"/>
    <n v="1"/>
    <n v="0"/>
    <n v="0"/>
    <n v="0"/>
    <x v="0"/>
    <n v="1"/>
    <n v="17391"/>
    <n v="1"/>
    <n v="0"/>
    <n v="0"/>
    <x v="2"/>
  </r>
  <r>
    <x v="1"/>
    <s v="Tornado"/>
    <x v="4"/>
    <n v="3"/>
    <x v="50"/>
    <s v="2015-2019"/>
    <n v="1"/>
    <n v="0"/>
    <n v="0"/>
    <n v="0"/>
    <x v="0"/>
    <n v="1"/>
    <n v="7136"/>
    <n v="1"/>
    <n v="0"/>
    <n v="0"/>
    <x v="2"/>
  </r>
  <r>
    <x v="1"/>
    <s v="Severe Storm/Thunder Storm/ Wind"/>
    <x v="1"/>
    <n v="3"/>
    <x v="50"/>
    <s v="2015-2019"/>
    <n v="1"/>
    <n v="0"/>
    <n v="0"/>
    <n v="0"/>
    <x v="0"/>
    <n v="1"/>
    <n v="332860"/>
    <n v="1"/>
    <n v="0"/>
    <n v="0"/>
    <x v="2"/>
  </r>
  <r>
    <x v="1"/>
    <s v="Severe Storm/Thunder Storm/ Wind"/>
    <x v="1"/>
    <n v="2"/>
    <x v="50"/>
    <s v="2015-2019"/>
    <n v="1"/>
    <n v="0"/>
    <n v="0"/>
    <n v="0"/>
    <x v="0"/>
    <n v="1"/>
    <n v="8615"/>
    <n v="1"/>
    <n v="0"/>
    <n v="0"/>
    <x v="2"/>
  </r>
  <r>
    <x v="1"/>
    <s v="Severe Storm/Thunder Storm/ Wind"/>
    <x v="1"/>
    <n v="2"/>
    <x v="50"/>
    <s v="2015-2019"/>
    <n v="1"/>
    <n v="0"/>
    <n v="0"/>
    <n v="0"/>
    <x v="0"/>
    <n v="1"/>
    <n v="257491"/>
    <n v="1"/>
    <n v="0"/>
    <n v="0"/>
    <x v="2"/>
  </r>
  <r>
    <x v="1"/>
    <s v="Severe Storm/Thunder Storm/ Wind"/>
    <x v="1"/>
    <n v="2"/>
    <x v="50"/>
    <s v="2015-2019"/>
    <n v="1"/>
    <n v="0"/>
    <n v="0"/>
    <n v="0"/>
    <x v="0"/>
    <n v="1"/>
    <n v="16826"/>
    <n v="1"/>
    <n v="0"/>
    <n v="0"/>
    <x v="2"/>
  </r>
  <r>
    <x v="1"/>
    <s v="Severe Storm/Thunder Storm/ Wind"/>
    <x v="1"/>
    <n v="2"/>
    <x v="50"/>
    <s v="2015-2019"/>
    <n v="1"/>
    <n v="0"/>
    <n v="0"/>
    <n v="0"/>
    <x v="0"/>
    <n v="1"/>
    <n v="7667"/>
    <n v="1"/>
    <n v="0"/>
    <n v="0"/>
    <x v="2"/>
  </r>
  <r>
    <x v="1"/>
    <s v="Lightning"/>
    <x v="0"/>
    <n v="2"/>
    <x v="50"/>
    <s v="2015-2019"/>
    <n v="1"/>
    <n v="0"/>
    <n v="0"/>
    <n v="0"/>
    <x v="0"/>
    <n v="1"/>
    <n v="148232"/>
    <n v="1"/>
    <n v="0"/>
    <n v="0"/>
    <x v="2"/>
  </r>
  <r>
    <x v="1"/>
    <s v="Flooding"/>
    <x v="1"/>
    <n v="3"/>
    <x v="50"/>
    <s v="2015-2019"/>
    <n v="2"/>
    <n v="0"/>
    <n v="0"/>
    <n v="0"/>
    <x v="0"/>
    <n v="1"/>
    <n v="158472"/>
    <n v="1"/>
    <n v="0"/>
    <n v="0"/>
    <x v="2"/>
  </r>
  <r>
    <x v="1"/>
    <s v="Tornado"/>
    <x v="4"/>
    <n v="3"/>
    <x v="50"/>
    <s v="2015-2019"/>
    <n v="1"/>
    <n v="0"/>
    <n v="0"/>
    <n v="0"/>
    <x v="0"/>
    <n v="1"/>
    <n v="80599"/>
    <n v="1"/>
    <n v="0"/>
    <n v="0"/>
    <x v="2"/>
  </r>
  <r>
    <x v="1"/>
    <s v="Flooding"/>
    <x v="1"/>
    <n v="3"/>
    <x v="50"/>
    <s v="2015-2019"/>
    <n v="1"/>
    <n v="0"/>
    <n v="0"/>
    <n v="0"/>
    <x v="0"/>
    <n v="1"/>
    <n v="833339"/>
    <n v="0"/>
    <n v="1"/>
    <n v="0"/>
    <x v="1"/>
  </r>
  <r>
    <x v="1"/>
    <s v="Flooding"/>
    <x v="1"/>
    <n v="3"/>
    <x v="50"/>
    <s v="2015-2019"/>
    <n v="1"/>
    <n v="11"/>
    <n v="0"/>
    <n v="11"/>
    <x v="0"/>
    <n v="1"/>
    <n v="157521"/>
    <n v="1"/>
    <n v="0"/>
    <n v="0"/>
    <x v="2"/>
  </r>
  <r>
    <x v="1"/>
    <s v="Flooding"/>
    <x v="1"/>
    <n v="3"/>
    <x v="50"/>
    <s v="2015-2019"/>
    <n v="1"/>
    <n v="0"/>
    <n v="0"/>
    <n v="0"/>
    <x v="0"/>
    <n v="1"/>
    <n v="163006"/>
    <n v="1"/>
    <n v="0"/>
    <n v="0"/>
    <x v="2"/>
  </r>
  <r>
    <x v="1"/>
    <s v="Flooding"/>
    <x v="1"/>
    <n v="3"/>
    <x v="50"/>
    <s v="2015-2019"/>
    <n v="1"/>
    <n v="26"/>
    <n v="0"/>
    <n v="26"/>
    <x v="0"/>
    <n v="1"/>
    <n v="173864"/>
    <n v="1"/>
    <n v="0"/>
    <n v="0"/>
    <x v="2"/>
  </r>
  <r>
    <x v="3"/>
    <s v="Flooding"/>
    <x v="1"/>
    <n v="2"/>
    <x v="50"/>
    <s v="2015-2019"/>
    <n v="1"/>
    <n v="0"/>
    <n v="0"/>
    <n v="0"/>
    <x v="0"/>
    <n v="1"/>
    <n v="1693"/>
    <n v="1"/>
    <n v="0"/>
    <n v="0"/>
    <x v="2"/>
  </r>
  <r>
    <x v="3"/>
    <s v="Flooding"/>
    <x v="1"/>
    <n v="2"/>
    <x v="50"/>
    <s v="2015-2019"/>
    <n v="1"/>
    <n v="0"/>
    <n v="0"/>
    <n v="0"/>
    <x v="0"/>
    <n v="1"/>
    <n v="1486"/>
    <n v="1"/>
    <n v="0"/>
    <n v="0"/>
    <x v="2"/>
  </r>
  <r>
    <x v="3"/>
    <s v="Flooding"/>
    <x v="1"/>
    <n v="2"/>
    <x v="50"/>
    <s v="2015-2019"/>
    <n v="1"/>
    <n v="0"/>
    <n v="0"/>
    <n v="0"/>
    <x v="0"/>
    <n v="1"/>
    <n v="1490"/>
    <n v="1"/>
    <n v="0"/>
    <n v="0"/>
    <x v="2"/>
  </r>
  <r>
    <x v="2"/>
    <s v="Severe Storm/Thunder Storm/ Wind"/>
    <x v="1"/>
    <n v="1"/>
    <x v="50"/>
    <s v="2015-2019"/>
    <n v="1"/>
    <n v="0"/>
    <n v="0"/>
    <n v="0"/>
    <x v="0"/>
    <n v="1"/>
    <n v="1644"/>
    <n v="1"/>
    <n v="0"/>
    <n v="0"/>
    <x v="2"/>
  </r>
  <r>
    <x v="2"/>
    <s v="Severe Storm/Thunder Storm/ Wind"/>
    <x v="1"/>
    <n v="1"/>
    <x v="50"/>
    <s v="2015-2019"/>
    <n v="1"/>
    <n v="0"/>
    <n v="0"/>
    <n v="0"/>
    <x v="0"/>
    <n v="1"/>
    <n v="1489"/>
    <n v="1"/>
    <n v="0"/>
    <n v="0"/>
    <x v="2"/>
  </r>
  <r>
    <x v="2"/>
    <s v="Lightning"/>
    <x v="0"/>
    <n v="3"/>
    <x v="50"/>
    <s v="2015-2019"/>
    <n v="1"/>
    <n v="0"/>
    <n v="0"/>
    <n v="0"/>
    <x v="0"/>
    <n v="1"/>
    <n v="1509"/>
    <n v="1"/>
    <n v="0"/>
    <n v="0"/>
    <x v="2"/>
  </r>
  <r>
    <x v="2"/>
    <s v="Severe Storm/Thunder Storm/ Wind"/>
    <x v="1"/>
    <n v="3"/>
    <x v="50"/>
    <s v="2015-2019"/>
    <n v="1"/>
    <n v="0"/>
    <n v="0"/>
    <n v="0"/>
    <x v="0"/>
    <n v="1"/>
    <n v="1684"/>
    <n v="1"/>
    <n v="0"/>
    <n v="0"/>
    <x v="2"/>
  </r>
  <r>
    <x v="2"/>
    <s v="Hail"/>
    <x v="0"/>
    <n v="3"/>
    <x v="50"/>
    <s v="2015-2019"/>
    <n v="1"/>
    <n v="0"/>
    <n v="0"/>
    <n v="0"/>
    <x v="0"/>
    <n v="1"/>
    <n v="1491"/>
    <n v="1"/>
    <n v="0"/>
    <n v="0"/>
    <x v="2"/>
  </r>
  <r>
    <x v="2"/>
    <s v="Hail"/>
    <x v="0"/>
    <n v="2"/>
    <x v="50"/>
    <s v="2015-2019"/>
    <n v="1"/>
    <n v="0"/>
    <n v="0"/>
    <n v="0"/>
    <x v="0"/>
    <n v="1"/>
    <n v="1495"/>
    <n v="1"/>
    <n v="0"/>
    <n v="0"/>
    <x v="2"/>
  </r>
  <r>
    <x v="2"/>
    <s v="Hail"/>
    <x v="0"/>
    <n v="2"/>
    <x v="50"/>
    <s v="2015-2019"/>
    <n v="1"/>
    <n v="0"/>
    <n v="0"/>
    <n v="0"/>
    <x v="0"/>
    <n v="1"/>
    <n v="1553"/>
    <n v="1"/>
    <n v="0"/>
    <n v="0"/>
    <x v="2"/>
  </r>
  <r>
    <x v="2"/>
    <s v="Severe Storm/Thunder Storm/ Wind"/>
    <x v="1"/>
    <n v="2"/>
    <x v="50"/>
    <s v="2015-2019"/>
    <n v="1"/>
    <n v="0"/>
    <n v="0"/>
    <n v="0"/>
    <x v="0"/>
    <n v="1"/>
    <n v="1577"/>
    <n v="1"/>
    <n v="0"/>
    <n v="0"/>
    <x v="2"/>
  </r>
  <r>
    <x v="2"/>
    <s v="Hurricane/Tropical Storm"/>
    <x v="3"/>
    <n v="4"/>
    <x v="50"/>
    <s v="2015-2019"/>
    <n v="2"/>
    <n v="0"/>
    <n v="12"/>
    <n v="12"/>
    <x v="0"/>
    <n v="0"/>
    <n v="0"/>
    <n v="1"/>
    <n v="0"/>
    <n v="0"/>
    <x v="2"/>
  </r>
  <r>
    <x v="2"/>
    <s v="Flooding"/>
    <x v="1"/>
    <n v="4"/>
    <x v="50"/>
    <s v="2015-2019"/>
    <n v="2"/>
    <n v="0"/>
    <n v="0"/>
    <n v="0"/>
    <x v="0"/>
    <n v="1"/>
    <n v="83159"/>
    <n v="1"/>
    <n v="0"/>
    <n v="0"/>
    <x v="2"/>
  </r>
  <r>
    <x v="2"/>
    <s v="Flooding"/>
    <x v="1"/>
    <n v="4"/>
    <x v="50"/>
    <s v="2015-2019"/>
    <n v="2"/>
    <n v="0"/>
    <n v="0"/>
    <n v="0"/>
    <x v="0"/>
    <n v="1"/>
    <n v="1579"/>
    <n v="1"/>
    <n v="0"/>
    <n v="0"/>
    <x v="2"/>
  </r>
  <r>
    <x v="4"/>
    <s v="Severe Storm/Thunder Storm/ Wind"/>
    <x v="1"/>
    <n v="1"/>
    <x v="50"/>
    <s v="2015-2019"/>
    <n v="1"/>
    <n v="0"/>
    <n v="0"/>
    <n v="0"/>
    <x v="0"/>
    <n v="1"/>
    <n v="1738"/>
    <n v="1"/>
    <n v="0"/>
    <n v="0"/>
    <x v="2"/>
  </r>
  <r>
    <x v="4"/>
    <s v="Hail"/>
    <x v="0"/>
    <n v="2"/>
    <x v="50"/>
    <s v="2015-2019"/>
    <n v="1"/>
    <n v="0"/>
    <n v="0"/>
    <n v="0"/>
    <x v="0"/>
    <n v="0"/>
    <n v="0"/>
    <n v="1"/>
    <n v="0"/>
    <n v="0"/>
    <x v="2"/>
  </r>
  <r>
    <x v="4"/>
    <s v="Hail"/>
    <x v="0"/>
    <n v="2"/>
    <x v="50"/>
    <s v="2015-2019"/>
    <n v="1"/>
    <n v="0"/>
    <n v="0"/>
    <n v="0"/>
    <x v="0"/>
    <n v="0"/>
    <n v="0"/>
    <n v="1"/>
    <n v="0"/>
    <n v="0"/>
    <x v="2"/>
  </r>
  <r>
    <x v="4"/>
    <s v="Flooding"/>
    <x v="1"/>
    <n v="3"/>
    <x v="50"/>
    <s v="2015-2019"/>
    <n v="1"/>
    <n v="0"/>
    <n v="0"/>
    <n v="0"/>
    <x v="0"/>
    <n v="1"/>
    <n v="1542"/>
    <n v="1"/>
    <n v="0"/>
    <n v="0"/>
    <x v="2"/>
  </r>
  <r>
    <x v="4"/>
    <s v="Lightning"/>
    <x v="0"/>
    <n v="3"/>
    <x v="50"/>
    <s v="2015-2019"/>
    <n v="1"/>
    <n v="0"/>
    <n v="0"/>
    <n v="0"/>
    <x v="0"/>
    <n v="0"/>
    <n v="0"/>
    <n v="1"/>
    <n v="0"/>
    <n v="0"/>
    <x v="2"/>
  </r>
  <r>
    <x v="4"/>
    <s v="Flooding"/>
    <x v="1"/>
    <n v="3"/>
    <x v="50"/>
    <s v="2015-2019"/>
    <n v="1"/>
    <n v="0"/>
    <n v="0"/>
    <n v="0"/>
    <x v="0"/>
    <n v="1"/>
    <n v="1556"/>
    <n v="1"/>
    <n v="0"/>
    <n v="0"/>
    <x v="2"/>
  </r>
  <r>
    <x v="4"/>
    <s v="Hail"/>
    <x v="0"/>
    <n v="2"/>
    <x v="50"/>
    <s v="2015-2019"/>
    <n v="1"/>
    <n v="0"/>
    <n v="0"/>
    <n v="0"/>
    <x v="0"/>
    <n v="1"/>
    <n v="1731"/>
    <n v="1"/>
    <n v="0"/>
    <n v="0"/>
    <x v="2"/>
  </r>
  <r>
    <x v="0"/>
    <s v="Severe Storm/Thunder Storm/ Wind"/>
    <x v="1"/>
    <n v="2"/>
    <x v="51"/>
    <s v="2000-2004"/>
    <n v="1"/>
    <n v="0"/>
    <n v="0"/>
    <n v="0"/>
    <x v="0"/>
    <n v="1"/>
    <n v="15772"/>
    <n v="1"/>
    <n v="0"/>
    <n v="0"/>
    <x v="2"/>
  </r>
  <r>
    <x v="1"/>
    <s v="Severe Storm/Thunder Storm/ Wind"/>
    <x v="1"/>
    <n v="2"/>
    <x v="51"/>
    <s v="2000-2004"/>
    <n v="1"/>
    <n v="0"/>
    <n v="0"/>
    <n v="0"/>
    <x v="0"/>
    <n v="1"/>
    <n v="81241"/>
    <n v="1"/>
    <n v="0"/>
    <n v="0"/>
    <x v="2"/>
  </r>
  <r>
    <x v="2"/>
    <s v="Severe Storm/Thunder Storm/ Wind"/>
    <x v="1"/>
    <n v="2"/>
    <x v="51"/>
    <s v="2000-2004"/>
    <n v="1"/>
    <n v="11"/>
    <n v="11"/>
    <n v="22"/>
    <x v="0"/>
    <n v="0"/>
    <n v="0"/>
    <n v="1"/>
    <n v="0"/>
    <n v="0"/>
    <x v="2"/>
  </r>
  <r>
    <x v="0"/>
    <s v="Severe Storm/Thunder Storm/ Wind"/>
    <x v="1"/>
    <n v="2"/>
    <x v="51"/>
    <s v="2000-2004"/>
    <n v="1"/>
    <n v="0"/>
    <n v="23"/>
    <n v="23"/>
    <x v="0"/>
    <n v="0"/>
    <n v="0"/>
    <n v="1"/>
    <n v="0"/>
    <n v="0"/>
    <x v="2"/>
  </r>
  <r>
    <x v="2"/>
    <s v="Severe Storm/Thunder Storm/ Wind"/>
    <x v="1"/>
    <n v="2"/>
    <x v="51"/>
    <s v="2000-2004"/>
    <n v="1"/>
    <n v="0"/>
    <n v="12"/>
    <n v="12"/>
    <x v="0"/>
    <n v="0"/>
    <n v="0"/>
    <n v="1"/>
    <n v="0"/>
    <n v="0"/>
    <x v="2"/>
  </r>
  <r>
    <x v="0"/>
    <s v="Severe Storm/Thunder Storm/ Wind"/>
    <x v="1"/>
    <n v="3"/>
    <x v="51"/>
    <s v="2000-2004"/>
    <n v="1"/>
    <n v="0"/>
    <n v="0"/>
    <n v="0"/>
    <x v="0"/>
    <n v="1"/>
    <n v="1968850"/>
    <n v="0"/>
    <n v="1"/>
    <n v="0"/>
    <x v="1"/>
  </r>
  <r>
    <x v="1"/>
    <s v="Flooding"/>
    <x v="1"/>
    <n v="3"/>
    <x v="51"/>
    <s v="2000-2004"/>
    <n v="1"/>
    <n v="0"/>
    <n v="0"/>
    <n v="0"/>
    <x v="0"/>
    <n v="1"/>
    <n v="152892"/>
    <n v="1"/>
    <n v="0"/>
    <n v="0"/>
    <x v="2"/>
  </r>
  <r>
    <x v="1"/>
    <s v="Flooding"/>
    <x v="1"/>
    <n v="3"/>
    <x v="51"/>
    <s v="2000-2004"/>
    <n v="1"/>
    <n v="0"/>
    <n v="0"/>
    <n v="0"/>
    <x v="0"/>
    <n v="1"/>
    <n v="428677"/>
    <n v="1"/>
    <n v="0"/>
    <n v="0"/>
    <x v="2"/>
  </r>
  <r>
    <x v="1"/>
    <s v="Flooding"/>
    <x v="1"/>
    <n v="3"/>
    <x v="51"/>
    <s v="2000-2004"/>
    <n v="1"/>
    <n v="0"/>
    <n v="0"/>
    <n v="0"/>
    <x v="0"/>
    <n v="1"/>
    <n v="1171898"/>
    <n v="0"/>
    <n v="1"/>
    <n v="0"/>
    <x v="1"/>
  </r>
  <r>
    <x v="1"/>
    <s v="Hail"/>
    <x v="0"/>
    <n v="2"/>
    <x v="51"/>
    <s v="2000-2004"/>
    <n v="1"/>
    <n v="0"/>
    <n v="0"/>
    <n v="0"/>
    <x v="0"/>
    <n v="1"/>
    <n v="32569"/>
    <n v="1"/>
    <n v="0"/>
    <n v="0"/>
    <x v="2"/>
  </r>
  <r>
    <x v="0"/>
    <s v="Lightning"/>
    <x v="0"/>
    <n v="2"/>
    <x v="51"/>
    <s v="2000-2004"/>
    <n v="1"/>
    <n v="0"/>
    <n v="0"/>
    <n v="0"/>
    <x v="0"/>
    <n v="1"/>
    <n v="6622331"/>
    <n v="0"/>
    <n v="0"/>
    <n v="1"/>
    <x v="0"/>
  </r>
  <r>
    <x v="0"/>
    <s v="Severe Storm/Thunder Storm/ Wind"/>
    <x v="1"/>
    <n v="4"/>
    <x v="51"/>
    <s v="2000-2004"/>
    <n v="1"/>
    <n v="0"/>
    <n v="0"/>
    <n v="0"/>
    <x v="0"/>
    <n v="1"/>
    <n v="16704"/>
    <n v="1"/>
    <n v="0"/>
    <n v="0"/>
    <x v="2"/>
  </r>
  <r>
    <x v="1"/>
    <s v="Lightning"/>
    <x v="0"/>
    <n v="3"/>
    <x v="51"/>
    <s v="2000-2004"/>
    <n v="1"/>
    <n v="0"/>
    <n v="11"/>
    <n v="11"/>
    <x v="0"/>
    <n v="0"/>
    <n v="0"/>
    <n v="1"/>
    <n v="0"/>
    <n v="0"/>
    <x v="2"/>
  </r>
  <r>
    <x v="1"/>
    <s v="Flooding"/>
    <x v="1"/>
    <n v="3"/>
    <x v="51"/>
    <s v="2000-2004"/>
    <n v="1"/>
    <n v="0"/>
    <n v="0"/>
    <n v="0"/>
    <x v="0"/>
    <n v="1"/>
    <n v="30762391"/>
    <n v="0"/>
    <n v="0"/>
    <n v="1"/>
    <x v="0"/>
  </r>
  <r>
    <x v="1"/>
    <s v="Severe Storm/Thunder Storm/ Wind"/>
    <x v="1"/>
    <n v="3"/>
    <x v="51"/>
    <s v="2000-2004"/>
    <n v="1"/>
    <n v="0"/>
    <n v="0"/>
    <n v="0"/>
    <x v="0"/>
    <n v="1"/>
    <n v="232429"/>
    <n v="1"/>
    <n v="0"/>
    <n v="0"/>
    <x v="2"/>
  </r>
  <r>
    <x v="1"/>
    <s v="Severe Storm/Thunder Storm/ Wind"/>
    <x v="1"/>
    <n v="3"/>
    <x v="51"/>
    <s v="2000-2004"/>
    <n v="1"/>
    <n v="0"/>
    <n v="0"/>
    <n v="0"/>
    <x v="0"/>
    <n v="1"/>
    <n v="33504"/>
    <n v="1"/>
    <n v="0"/>
    <n v="0"/>
    <x v="2"/>
  </r>
  <r>
    <x v="1"/>
    <s v="Severe Storm/Thunder Storm/ Wind"/>
    <x v="1"/>
    <n v="3"/>
    <x v="51"/>
    <s v="2000-2004"/>
    <n v="1"/>
    <n v="0"/>
    <n v="0"/>
    <n v="0"/>
    <x v="0"/>
    <n v="1"/>
    <n v="45668"/>
    <n v="1"/>
    <n v="0"/>
    <n v="0"/>
    <x v="2"/>
  </r>
  <r>
    <x v="1"/>
    <s v="Fog"/>
    <x v="0"/>
    <n v="4"/>
    <x v="52"/>
    <s v="2000-2004"/>
    <n v="1"/>
    <n v="10"/>
    <n v="109"/>
    <n v="119"/>
    <x v="0"/>
    <n v="1"/>
    <n v="217925"/>
    <n v="1"/>
    <n v="0"/>
    <n v="0"/>
    <x v="2"/>
  </r>
  <r>
    <x v="1"/>
    <s v="Severe Storm/Thunder Storm/ Wind"/>
    <x v="1"/>
    <n v="1"/>
    <x v="52"/>
    <s v="2000-2004"/>
    <n v="1"/>
    <n v="0"/>
    <n v="0"/>
    <n v="0"/>
    <x v="0"/>
    <n v="1"/>
    <n v="50219"/>
    <n v="1"/>
    <n v="0"/>
    <n v="0"/>
    <x v="2"/>
  </r>
  <r>
    <x v="1"/>
    <s v="Flooding"/>
    <x v="1"/>
    <n v="1"/>
    <x v="52"/>
    <s v="2000-2004"/>
    <n v="1"/>
    <n v="10"/>
    <n v="0"/>
    <n v="10"/>
    <x v="0"/>
    <n v="1"/>
    <n v="726180"/>
    <n v="0"/>
    <n v="1"/>
    <n v="0"/>
    <x v="1"/>
  </r>
  <r>
    <x v="1"/>
    <s v="Severe Storm/Thunder Storm/ Wind"/>
    <x v="1"/>
    <n v="2"/>
    <x v="52"/>
    <s v="2000-2004"/>
    <n v="1"/>
    <n v="0"/>
    <n v="0"/>
    <n v="0"/>
    <x v="0"/>
    <n v="1"/>
    <n v="255137"/>
    <n v="1"/>
    <n v="0"/>
    <n v="0"/>
    <x v="2"/>
  </r>
  <r>
    <x v="1"/>
    <s v="Wind/ Winter Weather"/>
    <x v="0"/>
    <n v="2"/>
    <x v="52"/>
    <s v="2000-2004"/>
    <n v="1"/>
    <n v="0"/>
    <n v="0"/>
    <n v="0"/>
    <x v="0"/>
    <n v="0"/>
    <n v="0"/>
    <n v="1"/>
    <n v="0"/>
    <n v="0"/>
    <x v="2"/>
  </r>
  <r>
    <x v="1"/>
    <s v="Lightning"/>
    <x v="0"/>
    <n v="2"/>
    <x v="52"/>
    <s v="2000-2004"/>
    <n v="1"/>
    <n v="0"/>
    <n v="0"/>
    <n v="0"/>
    <x v="0"/>
    <n v="1"/>
    <n v="2863822"/>
    <n v="0"/>
    <n v="1"/>
    <n v="0"/>
    <x v="1"/>
  </r>
  <r>
    <x v="1"/>
    <s v="Lightning"/>
    <x v="0"/>
    <n v="2"/>
    <x v="52"/>
    <s v="2000-2004"/>
    <n v="1"/>
    <n v="0"/>
    <n v="0"/>
    <n v="0"/>
    <x v="0"/>
    <n v="1"/>
    <n v="321668"/>
    <n v="1"/>
    <n v="0"/>
    <n v="0"/>
    <x v="2"/>
  </r>
  <r>
    <x v="1"/>
    <s v="Tornado"/>
    <x v="4"/>
    <n v="3"/>
    <x v="52"/>
    <s v="2000-2004"/>
    <n v="1"/>
    <n v="0"/>
    <n v="471"/>
    <n v="471"/>
    <x v="0"/>
    <n v="1"/>
    <n v="127652985"/>
    <n v="0"/>
    <n v="0"/>
    <n v="1"/>
    <x v="0"/>
  </r>
  <r>
    <x v="1"/>
    <s v="Severe Storm/Thunder Storm/ Wind"/>
    <x v="1"/>
    <n v="2"/>
    <x v="52"/>
    <s v="2000-2004"/>
    <n v="1"/>
    <n v="0"/>
    <n v="0"/>
    <n v="0"/>
    <x v="0"/>
    <n v="1"/>
    <n v="82604"/>
    <n v="1"/>
    <n v="0"/>
    <n v="0"/>
    <x v="2"/>
  </r>
  <r>
    <x v="1"/>
    <s v="Tornado"/>
    <x v="4"/>
    <n v="3"/>
    <x v="52"/>
    <s v="2000-2004"/>
    <n v="1"/>
    <n v="0"/>
    <n v="0"/>
    <n v="0"/>
    <x v="0"/>
    <n v="1"/>
    <n v="11943530"/>
    <n v="0"/>
    <n v="0"/>
    <n v="1"/>
    <x v="0"/>
  </r>
  <r>
    <x v="1"/>
    <s v="Lightning"/>
    <x v="0"/>
    <n v="3"/>
    <x v="52"/>
    <s v="2000-2004"/>
    <n v="1"/>
    <n v="0"/>
    <n v="0"/>
    <n v="0"/>
    <x v="0"/>
    <n v="1"/>
    <n v="388374"/>
    <n v="1"/>
    <n v="0"/>
    <n v="0"/>
    <x v="2"/>
  </r>
  <r>
    <x v="2"/>
    <s v="Tornado"/>
    <x v="4"/>
    <n v="1"/>
    <x v="6"/>
    <s v="1995-1999"/>
    <n v="1"/>
    <n v="0"/>
    <n v="0"/>
    <n v="0"/>
    <x v="0"/>
    <n v="1"/>
    <n v="164844948"/>
    <n v="0"/>
    <n v="0"/>
    <n v="1"/>
    <x v="0"/>
  </r>
  <r>
    <x v="0"/>
    <s v="Severe Storm/Thunder Storm/ Wind"/>
    <x v="1"/>
    <n v="4"/>
    <x v="48"/>
    <s v="2000-2004"/>
    <n v="1"/>
    <n v="0"/>
    <n v="0"/>
    <n v="0"/>
    <x v="0"/>
    <n v="1"/>
    <n v="78879"/>
    <n v="1"/>
    <n v="0"/>
    <n v="0"/>
    <x v="2"/>
  </r>
  <r>
    <x v="1"/>
    <s v="Wind/ Winter Weather"/>
    <x v="0"/>
    <n v="1"/>
    <x v="48"/>
    <s v="2000-2004"/>
    <n v="1"/>
    <n v="12"/>
    <n v="0"/>
    <n v="12"/>
    <x v="0"/>
    <n v="0"/>
    <n v="0"/>
    <n v="1"/>
    <n v="0"/>
    <n v="0"/>
    <x v="2"/>
  </r>
  <r>
    <x v="3"/>
    <s v="Severe Storm/Thunder Storm/ Wind"/>
    <x v="1"/>
    <n v="2"/>
    <x v="48"/>
    <s v="2000-2004"/>
    <n v="1"/>
    <n v="0"/>
    <n v="0"/>
    <n v="0"/>
    <x v="0"/>
    <n v="1"/>
    <n v="29766"/>
    <n v="1"/>
    <n v="0"/>
    <n v="0"/>
    <x v="2"/>
  </r>
  <r>
    <x v="0"/>
    <s v="Severe Storm/Thunder Storm/ Wind"/>
    <x v="1"/>
    <n v="2"/>
    <x v="48"/>
    <s v="2000-2004"/>
    <n v="1"/>
    <n v="0"/>
    <n v="0"/>
    <n v="0"/>
    <x v="0"/>
    <n v="1"/>
    <n v="168490"/>
    <n v="1"/>
    <n v="0"/>
    <n v="0"/>
    <x v="2"/>
  </r>
  <r>
    <x v="0"/>
    <s v="Flooding"/>
    <x v="1"/>
    <n v="2"/>
    <x v="48"/>
    <s v="2000-2004"/>
    <n v="1"/>
    <n v="0"/>
    <n v="0"/>
    <n v="0"/>
    <x v="0"/>
    <n v="1"/>
    <n v="775638"/>
    <n v="0"/>
    <n v="1"/>
    <n v="0"/>
    <x v="1"/>
  </r>
  <r>
    <x v="0"/>
    <s v="Severe Storm/Thunder Storm/ Wind"/>
    <x v="1"/>
    <n v="2"/>
    <x v="48"/>
    <s v="2000-2004"/>
    <n v="1"/>
    <n v="0"/>
    <n v="0"/>
    <n v="0"/>
    <x v="0"/>
    <n v="1"/>
    <n v="43504"/>
    <n v="1"/>
    <n v="0"/>
    <n v="0"/>
    <x v="2"/>
  </r>
  <r>
    <x v="0"/>
    <s v="Severe Storm/Thunder Storm/ Wind"/>
    <x v="1"/>
    <n v="3"/>
    <x v="48"/>
    <s v="2000-2004"/>
    <n v="1"/>
    <n v="0"/>
    <n v="0"/>
    <n v="0"/>
    <x v="0"/>
    <n v="1"/>
    <n v="402640"/>
    <n v="1"/>
    <n v="0"/>
    <n v="0"/>
    <x v="2"/>
  </r>
  <r>
    <x v="3"/>
    <s v="Severe Storm/Thunder Storm/ Wind"/>
    <x v="1"/>
    <n v="3"/>
    <x v="48"/>
    <s v="2000-2004"/>
    <n v="1"/>
    <n v="0"/>
    <n v="0"/>
    <n v="0"/>
    <x v="0"/>
    <n v="1"/>
    <n v="97489"/>
    <n v="1"/>
    <n v="0"/>
    <n v="0"/>
    <x v="2"/>
  </r>
  <r>
    <x v="3"/>
    <s v="Severe Storm/Thunder Storm/ Wind"/>
    <x v="1"/>
    <n v="3"/>
    <x v="48"/>
    <s v="2000-2004"/>
    <n v="1"/>
    <n v="0"/>
    <n v="11"/>
    <n v="11"/>
    <x v="0"/>
    <n v="1"/>
    <n v="122225"/>
    <n v="1"/>
    <n v="0"/>
    <n v="0"/>
    <x v="2"/>
  </r>
  <r>
    <x v="1"/>
    <s v="Lightning"/>
    <x v="0"/>
    <n v="3"/>
    <x v="48"/>
    <s v="2000-2004"/>
    <n v="1"/>
    <n v="0"/>
    <n v="0"/>
    <n v="0"/>
    <x v="0"/>
    <n v="1"/>
    <n v="437610"/>
    <n v="1"/>
    <n v="0"/>
    <n v="0"/>
    <x v="2"/>
  </r>
  <r>
    <x v="0"/>
    <s v="Severe Storm/Thunder Storm/ Wind"/>
    <x v="1"/>
    <n v="3"/>
    <x v="48"/>
    <s v="2000-2004"/>
    <n v="1"/>
    <n v="0"/>
    <n v="0"/>
    <n v="0"/>
    <x v="0"/>
    <n v="1"/>
    <n v="157362"/>
    <n v="1"/>
    <n v="0"/>
    <n v="0"/>
    <x v="2"/>
  </r>
  <r>
    <x v="0"/>
    <s v="Severe Storm/Thunder Storm/ Wind"/>
    <x v="1"/>
    <n v="3"/>
    <x v="48"/>
    <s v="2000-2004"/>
    <n v="1"/>
    <n v="0"/>
    <n v="0"/>
    <n v="0"/>
    <x v="0"/>
    <n v="1"/>
    <n v="151307"/>
    <n v="1"/>
    <n v="0"/>
    <n v="0"/>
    <x v="2"/>
  </r>
  <r>
    <x v="2"/>
    <s v="Severe Storm/Thunder Storm/ Wind"/>
    <x v="1"/>
    <n v="4"/>
    <x v="48"/>
    <s v="2000-2004"/>
    <n v="1"/>
    <n v="0"/>
    <n v="0"/>
    <n v="0"/>
    <x v="0"/>
    <n v="1"/>
    <n v="46676"/>
    <n v="1"/>
    <n v="0"/>
    <n v="0"/>
    <x v="2"/>
  </r>
  <r>
    <x v="3"/>
    <s v="Severe Storm/Thunder Storm/ Wind"/>
    <x v="1"/>
    <n v="2"/>
    <x v="48"/>
    <s v="2000-2004"/>
    <n v="1"/>
    <n v="0"/>
    <n v="0"/>
    <n v="0"/>
    <x v="0"/>
    <n v="1"/>
    <n v="29541"/>
    <n v="1"/>
    <n v="0"/>
    <n v="0"/>
    <x v="2"/>
  </r>
  <r>
    <x v="0"/>
    <s v="Tornado"/>
    <x v="4"/>
    <n v="4"/>
    <x v="48"/>
    <s v="2000-2004"/>
    <n v="1"/>
    <n v="0"/>
    <n v="0"/>
    <n v="0"/>
    <x v="0"/>
    <n v="1"/>
    <n v="4018482"/>
    <n v="0"/>
    <n v="1"/>
    <n v="0"/>
    <x v="1"/>
  </r>
  <r>
    <x v="0"/>
    <s v="Severe Storm/Thunder Storm/ Wind"/>
    <x v="1"/>
    <n v="4"/>
    <x v="48"/>
    <s v="2000-2004"/>
    <n v="1"/>
    <n v="0"/>
    <n v="0"/>
    <n v="0"/>
    <x v="0"/>
    <n v="1"/>
    <n v="170615"/>
    <n v="1"/>
    <n v="0"/>
    <n v="0"/>
    <x v="2"/>
  </r>
  <r>
    <x v="0"/>
    <s v="Tornado"/>
    <x v="4"/>
    <n v="4"/>
    <x v="48"/>
    <s v="2000-2004"/>
    <n v="1"/>
    <n v="0"/>
    <n v="0"/>
    <n v="0"/>
    <x v="0"/>
    <n v="1"/>
    <n v="30930"/>
    <n v="1"/>
    <n v="0"/>
    <n v="0"/>
    <x v="2"/>
  </r>
  <r>
    <x v="0"/>
    <s v="Severe Storm/Thunder Storm/ Wind"/>
    <x v="1"/>
    <n v="3"/>
    <x v="53"/>
    <s v="2000-2004"/>
    <n v="1"/>
    <n v="0"/>
    <n v="0"/>
    <n v="0"/>
    <x v="0"/>
    <n v="1"/>
    <n v="14336"/>
    <n v="1"/>
    <n v="0"/>
    <n v="0"/>
    <x v="2"/>
  </r>
  <r>
    <x v="0"/>
    <s v="Severe Storm/Thunder Storm/ Wind"/>
    <x v="1"/>
    <n v="3"/>
    <x v="53"/>
    <s v="2000-2004"/>
    <n v="1"/>
    <n v="0"/>
    <n v="0"/>
    <n v="0"/>
    <x v="0"/>
    <n v="1"/>
    <n v="16032"/>
    <n v="1"/>
    <n v="0"/>
    <n v="0"/>
    <x v="2"/>
  </r>
  <r>
    <x v="0"/>
    <s v="Lightning"/>
    <x v="0"/>
    <n v="3"/>
    <x v="53"/>
    <s v="2000-2004"/>
    <n v="1"/>
    <n v="0"/>
    <n v="0"/>
    <n v="0"/>
    <x v="0"/>
    <n v="1"/>
    <n v="1627366"/>
    <n v="0"/>
    <n v="1"/>
    <n v="0"/>
    <x v="1"/>
  </r>
  <r>
    <x v="0"/>
    <s v="Severe Storm/Thunder Storm/ Wind"/>
    <x v="1"/>
    <n v="1"/>
    <x v="53"/>
    <s v="2000-2004"/>
    <n v="1"/>
    <n v="0"/>
    <n v="0"/>
    <n v="0"/>
    <x v="0"/>
    <n v="1"/>
    <n v="15720"/>
    <n v="1"/>
    <n v="0"/>
    <n v="0"/>
    <x v="2"/>
  </r>
  <r>
    <x v="2"/>
    <s v="Lightning"/>
    <x v="0"/>
    <n v="1"/>
    <x v="53"/>
    <s v="2000-2004"/>
    <n v="1"/>
    <n v="0"/>
    <n v="0"/>
    <n v="0"/>
    <x v="0"/>
    <n v="1"/>
    <n v="1084007"/>
    <n v="0"/>
    <n v="1"/>
    <n v="0"/>
    <x v="1"/>
  </r>
  <r>
    <x v="0"/>
    <s v="Severe Storm/Thunder Storm/ Wind"/>
    <x v="1"/>
    <n v="2"/>
    <x v="53"/>
    <s v="2000-2004"/>
    <n v="1"/>
    <n v="0"/>
    <n v="0"/>
    <n v="0"/>
    <x v="0"/>
    <n v="1"/>
    <n v="34826"/>
    <n v="1"/>
    <n v="0"/>
    <n v="0"/>
    <x v="2"/>
  </r>
  <r>
    <x v="0"/>
    <s v="Hail"/>
    <x v="0"/>
    <n v="2"/>
    <x v="53"/>
    <s v="2000-2004"/>
    <n v="1"/>
    <n v="0"/>
    <n v="11"/>
    <n v="11"/>
    <x v="0"/>
    <n v="0"/>
    <n v="0"/>
    <n v="1"/>
    <n v="0"/>
    <n v="0"/>
    <x v="2"/>
  </r>
  <r>
    <x v="0"/>
    <s v="Flooding"/>
    <x v="1"/>
    <n v="1"/>
    <x v="53"/>
    <s v="2000-2004"/>
    <n v="1"/>
    <n v="0"/>
    <n v="0"/>
    <n v="0"/>
    <x v="0"/>
    <n v="1"/>
    <n v="16417916"/>
    <n v="0"/>
    <n v="0"/>
    <n v="1"/>
    <x v="0"/>
  </r>
  <r>
    <x v="0"/>
    <s v="Hail"/>
    <x v="0"/>
    <n v="2"/>
    <x v="53"/>
    <s v="2000-2004"/>
    <n v="1"/>
    <n v="0"/>
    <n v="0"/>
    <n v="0"/>
    <x v="0"/>
    <n v="1"/>
    <n v="16799"/>
    <n v="1"/>
    <n v="0"/>
    <n v="0"/>
    <x v="2"/>
  </r>
  <r>
    <x v="3"/>
    <s v="Lightning"/>
    <x v="0"/>
    <n v="3"/>
    <x v="53"/>
    <s v="2000-2004"/>
    <n v="1"/>
    <n v="0"/>
    <n v="11"/>
    <n v="11"/>
    <x v="0"/>
    <n v="0"/>
    <n v="0"/>
    <n v="1"/>
    <n v="0"/>
    <n v="0"/>
    <x v="2"/>
  </r>
  <r>
    <x v="0"/>
    <s v="Severe Storm/Thunder Storm/ Wind"/>
    <x v="1"/>
    <n v="2"/>
    <x v="53"/>
    <s v="2000-2004"/>
    <n v="1"/>
    <n v="0"/>
    <n v="0"/>
    <n v="0"/>
    <x v="0"/>
    <n v="1"/>
    <n v="16944"/>
    <n v="1"/>
    <n v="0"/>
    <n v="0"/>
    <x v="2"/>
  </r>
  <r>
    <x v="0"/>
    <s v="Severe Storm/Thunder Storm/ Wind"/>
    <x v="1"/>
    <n v="2"/>
    <x v="53"/>
    <s v="2000-2004"/>
    <n v="1"/>
    <n v="0"/>
    <n v="0"/>
    <n v="0"/>
    <x v="0"/>
    <n v="1"/>
    <n v="50228"/>
    <n v="1"/>
    <n v="0"/>
    <n v="0"/>
    <x v="2"/>
  </r>
  <r>
    <x v="2"/>
    <s v="Lightning"/>
    <x v="0"/>
    <n v="2"/>
    <x v="53"/>
    <s v="2000-2004"/>
    <n v="1"/>
    <n v="0"/>
    <n v="0"/>
    <n v="0"/>
    <x v="0"/>
    <n v="1"/>
    <n v="786330"/>
    <n v="0"/>
    <n v="1"/>
    <n v="0"/>
    <x v="1"/>
  </r>
  <r>
    <x v="2"/>
    <s v="Severe Storm/Thunder Storm/ Wind"/>
    <x v="1"/>
    <n v="2"/>
    <x v="53"/>
    <s v="2000-2004"/>
    <n v="1"/>
    <n v="0"/>
    <n v="0"/>
    <n v="0"/>
    <x v="0"/>
    <n v="1"/>
    <n v="474989"/>
    <n v="0"/>
    <n v="1"/>
    <n v="0"/>
    <x v="1"/>
  </r>
  <r>
    <x v="2"/>
    <s v="Lightning"/>
    <x v="0"/>
    <n v="3"/>
    <x v="53"/>
    <s v="2000-2004"/>
    <n v="1"/>
    <n v="0"/>
    <n v="0"/>
    <n v="0"/>
    <x v="0"/>
    <n v="1"/>
    <n v="2551339"/>
    <n v="0"/>
    <n v="1"/>
    <n v="0"/>
    <x v="1"/>
  </r>
  <r>
    <x v="1"/>
    <s v="Severe Storm/Thunder Storm/ Wind"/>
    <x v="1"/>
    <n v="3"/>
    <x v="53"/>
    <s v="2000-2004"/>
    <n v="1"/>
    <n v="0"/>
    <n v="0"/>
    <n v="0"/>
    <x v="0"/>
    <n v="1"/>
    <n v="1713125"/>
    <n v="0"/>
    <n v="1"/>
    <n v="0"/>
    <x v="1"/>
  </r>
  <r>
    <x v="1"/>
    <s v="Severe Storm/Thunder Storm/ Wind"/>
    <x v="1"/>
    <n v="3"/>
    <x v="53"/>
    <s v="2000-2004"/>
    <n v="1"/>
    <n v="0"/>
    <n v="0"/>
    <n v="0"/>
    <x v="0"/>
    <n v="1"/>
    <n v="72958"/>
    <n v="1"/>
    <n v="0"/>
    <n v="0"/>
    <x v="2"/>
  </r>
  <r>
    <x v="0"/>
    <s v="Severe Storm/Thunder Storm/ Wind"/>
    <x v="1"/>
    <n v="3"/>
    <x v="53"/>
    <s v="2000-2004"/>
    <n v="1"/>
    <n v="0"/>
    <n v="0"/>
    <n v="0"/>
    <x v="0"/>
    <n v="1"/>
    <n v="4704239"/>
    <n v="0"/>
    <n v="1"/>
    <n v="0"/>
    <x v="1"/>
  </r>
  <r>
    <x v="0"/>
    <s v="Flooding"/>
    <x v="1"/>
    <n v="3"/>
    <x v="53"/>
    <s v="2000-2004"/>
    <n v="1"/>
    <n v="0"/>
    <n v="0"/>
    <n v="0"/>
    <x v="0"/>
    <n v="1"/>
    <n v="171835"/>
    <n v="1"/>
    <n v="0"/>
    <n v="0"/>
    <x v="2"/>
  </r>
  <r>
    <x v="1"/>
    <s v="Severe Storm/Thunder Storm/ Wind"/>
    <x v="1"/>
    <n v="3"/>
    <x v="53"/>
    <s v="2000-2004"/>
    <n v="1"/>
    <n v="0"/>
    <n v="0"/>
    <n v="0"/>
    <x v="0"/>
    <n v="1"/>
    <n v="147534"/>
    <n v="1"/>
    <n v="0"/>
    <n v="0"/>
    <x v="2"/>
  </r>
  <r>
    <x v="1"/>
    <s v="Winter Weather"/>
    <x v="0"/>
    <n v="1"/>
    <x v="54"/>
    <s v="2000-2004"/>
    <n v="2"/>
    <n v="0"/>
    <n v="0"/>
    <n v="0"/>
    <x v="0"/>
    <n v="1"/>
    <n v="52567926"/>
    <n v="0"/>
    <n v="0"/>
    <n v="1"/>
    <x v="0"/>
  </r>
  <r>
    <x v="0"/>
    <s v="Winter Weather"/>
    <x v="0"/>
    <n v="1"/>
    <x v="54"/>
    <s v="2000-2004"/>
    <n v="2"/>
    <n v="0"/>
    <n v="0"/>
    <n v="0"/>
    <x v="0"/>
    <n v="1"/>
    <n v="30854"/>
    <n v="1"/>
    <n v="0"/>
    <n v="0"/>
    <x v="2"/>
  </r>
  <r>
    <x v="0"/>
    <s v="Wind"/>
    <x v="0"/>
    <n v="1"/>
    <x v="54"/>
    <s v="2000-2004"/>
    <n v="1"/>
    <n v="0"/>
    <n v="0"/>
    <n v="0"/>
    <x v="0"/>
    <n v="1"/>
    <n v="32287"/>
    <n v="1"/>
    <n v="0"/>
    <n v="0"/>
    <x v="2"/>
  </r>
  <r>
    <x v="0"/>
    <s v="Wind"/>
    <x v="0"/>
    <n v="1"/>
    <x v="54"/>
    <s v="2000-2004"/>
    <n v="1"/>
    <n v="0"/>
    <n v="0"/>
    <n v="0"/>
    <x v="0"/>
    <n v="1"/>
    <n v="147233"/>
    <n v="1"/>
    <n v="0"/>
    <n v="0"/>
    <x v="2"/>
  </r>
  <r>
    <x v="1"/>
    <s v="Wind"/>
    <x v="0"/>
    <n v="1"/>
    <x v="54"/>
    <s v="2000-2004"/>
    <n v="1"/>
    <n v="0"/>
    <n v="0"/>
    <n v="0"/>
    <x v="0"/>
    <n v="1"/>
    <n v="248099"/>
    <n v="1"/>
    <n v="0"/>
    <n v="0"/>
    <x v="2"/>
  </r>
  <r>
    <x v="3"/>
    <s v="Lightning"/>
    <x v="0"/>
    <n v="3"/>
    <x v="54"/>
    <s v="2000-2004"/>
    <n v="1"/>
    <n v="0"/>
    <n v="0"/>
    <n v="0"/>
    <x v="0"/>
    <n v="1"/>
    <n v="2407522"/>
    <n v="0"/>
    <n v="0"/>
    <n v="1"/>
    <x v="0"/>
  </r>
  <r>
    <x v="1"/>
    <s v="Severe Storm/Thunder Storm/ Wind"/>
    <x v="1"/>
    <n v="2"/>
    <x v="54"/>
    <s v="2000-2004"/>
    <n v="1"/>
    <n v="0"/>
    <n v="0"/>
    <n v="0"/>
    <x v="0"/>
    <n v="1"/>
    <n v="576315"/>
    <n v="0"/>
    <n v="1"/>
    <n v="0"/>
    <x v="1"/>
  </r>
  <r>
    <x v="1"/>
    <s v="Coastal"/>
    <x v="0"/>
    <n v="2"/>
    <x v="54"/>
    <s v="2000-2004"/>
    <n v="1"/>
    <n v="23"/>
    <n v="0"/>
    <n v="23"/>
    <x v="0"/>
    <n v="0"/>
    <n v="0"/>
    <n v="1"/>
    <n v="0"/>
    <n v="0"/>
    <x v="2"/>
  </r>
  <r>
    <x v="4"/>
    <s v="Tornado"/>
    <x v="4"/>
    <n v="3"/>
    <x v="54"/>
    <s v="2000-2004"/>
    <n v="1"/>
    <n v="0"/>
    <n v="37"/>
    <n v="37"/>
    <x v="0"/>
    <n v="1"/>
    <n v="28198805"/>
    <n v="0"/>
    <n v="0"/>
    <n v="1"/>
    <x v="0"/>
  </r>
  <r>
    <x v="2"/>
    <s v="Tornado"/>
    <x v="4"/>
    <n v="3"/>
    <x v="54"/>
    <s v="2000-2004"/>
    <n v="1"/>
    <n v="0"/>
    <n v="36"/>
    <n v="36"/>
    <x v="0"/>
    <n v="1"/>
    <n v="1622927"/>
    <n v="0"/>
    <n v="1"/>
    <n v="0"/>
    <x v="1"/>
  </r>
  <r>
    <x v="2"/>
    <s v="Tornado"/>
    <x v="4"/>
    <n v="3"/>
    <x v="54"/>
    <s v="2000-2004"/>
    <n v="1"/>
    <n v="0"/>
    <n v="0"/>
    <n v="0"/>
    <x v="0"/>
    <n v="1"/>
    <n v="5049020"/>
    <n v="0"/>
    <n v="0"/>
    <n v="1"/>
    <x v="0"/>
  </r>
  <r>
    <x v="1"/>
    <s v="Severe Storm/Thunder Storm/ Wind"/>
    <x v="1"/>
    <n v="3"/>
    <x v="54"/>
    <s v="2000-2004"/>
    <n v="1"/>
    <n v="0"/>
    <n v="0"/>
    <n v="0"/>
    <x v="0"/>
    <n v="1"/>
    <n v="156617"/>
    <n v="1"/>
    <n v="0"/>
    <n v="0"/>
    <x v="2"/>
  </r>
  <r>
    <x v="1"/>
    <s v="Hurricane/Tropical Storm"/>
    <x v="3"/>
    <n v="3"/>
    <x v="54"/>
    <s v="2000-2004"/>
    <n v="1"/>
    <n v="0"/>
    <n v="38"/>
    <n v="38"/>
    <x v="0"/>
    <n v="1"/>
    <n v="68683545"/>
    <n v="0"/>
    <n v="0"/>
    <n v="1"/>
    <x v="0"/>
  </r>
  <r>
    <x v="2"/>
    <s v="Severe Storm/Thunder Storm/ Wind"/>
    <x v="1"/>
    <n v="3"/>
    <x v="54"/>
    <s v="2000-2004"/>
    <n v="1"/>
    <n v="0"/>
    <n v="33"/>
    <n v="33"/>
    <x v="0"/>
    <n v="1"/>
    <n v="4387992"/>
    <n v="0"/>
    <n v="0"/>
    <n v="1"/>
    <x v="0"/>
  </r>
  <r>
    <x v="2"/>
    <s v="Severe Storm/Thunder Storm/ Wind"/>
    <x v="1"/>
    <n v="3"/>
    <x v="54"/>
    <s v="2000-2004"/>
    <n v="1"/>
    <n v="0"/>
    <n v="0"/>
    <n v="0"/>
    <x v="0"/>
    <n v="1"/>
    <n v="94046"/>
    <n v="1"/>
    <n v="0"/>
    <n v="0"/>
    <x v="2"/>
  </r>
  <r>
    <x v="0"/>
    <s v="Lightning"/>
    <x v="0"/>
    <n v="2"/>
    <x v="54"/>
    <s v="2000-2004"/>
    <n v="1"/>
    <n v="0"/>
    <n v="0"/>
    <n v="0"/>
    <x v="0"/>
    <n v="1"/>
    <n v="153685"/>
    <n v="1"/>
    <n v="0"/>
    <n v="0"/>
    <x v="2"/>
  </r>
  <r>
    <x v="1"/>
    <s v="Severe Storm/Thunder Storm/ Wind"/>
    <x v="1"/>
    <n v="2"/>
    <x v="54"/>
    <s v="2000-2004"/>
    <n v="1"/>
    <n v="0"/>
    <n v="0"/>
    <n v="0"/>
    <x v="0"/>
    <n v="1"/>
    <n v="1934538"/>
    <n v="0"/>
    <n v="1"/>
    <n v="0"/>
    <x v="1"/>
  </r>
  <r>
    <x v="1"/>
    <s v="Severe Storm/Thunder Storm/ Wind"/>
    <x v="1"/>
    <n v="2"/>
    <x v="54"/>
    <s v="2000-2004"/>
    <n v="1"/>
    <n v="0"/>
    <n v="0"/>
    <n v="0"/>
    <x v="0"/>
    <n v="1"/>
    <n v="322683"/>
    <n v="1"/>
    <n v="0"/>
    <n v="0"/>
    <x v="2"/>
  </r>
  <r>
    <x v="0"/>
    <s v="Severe Storm/Thunder Storm/ Wind"/>
    <x v="1"/>
    <n v="3"/>
    <x v="54"/>
    <s v="2000-2004"/>
    <n v="1"/>
    <n v="0"/>
    <n v="0"/>
    <n v="0"/>
    <x v="0"/>
    <n v="1"/>
    <n v="2158091"/>
    <n v="0"/>
    <n v="1"/>
    <n v="0"/>
    <x v="1"/>
  </r>
  <r>
    <x v="0"/>
    <s v="Flooding"/>
    <x v="1"/>
    <n v="3"/>
    <x v="54"/>
    <s v="2000-2004"/>
    <n v="2"/>
    <n v="0"/>
    <n v="0"/>
    <n v="0"/>
    <x v="0"/>
    <n v="1"/>
    <n v="261343"/>
    <n v="1"/>
    <n v="0"/>
    <n v="0"/>
    <x v="2"/>
  </r>
  <r>
    <x v="0"/>
    <s v="Flooding"/>
    <x v="1"/>
    <n v="3"/>
    <x v="54"/>
    <s v="2000-2004"/>
    <n v="1"/>
    <n v="0"/>
    <n v="0"/>
    <n v="0"/>
    <x v="0"/>
    <n v="1"/>
    <n v="56691507"/>
    <n v="0"/>
    <n v="0"/>
    <n v="1"/>
    <x v="0"/>
  </r>
  <r>
    <x v="0"/>
    <s v="Severe Storm/Thunder Storm/ Wind"/>
    <x v="1"/>
    <n v="3"/>
    <x v="54"/>
    <s v="2000-2004"/>
    <n v="1"/>
    <n v="0"/>
    <n v="0"/>
    <n v="0"/>
    <x v="0"/>
    <n v="1"/>
    <n v="30334"/>
    <n v="1"/>
    <n v="0"/>
    <n v="0"/>
    <x v="2"/>
  </r>
  <r>
    <x v="3"/>
    <s v="Tornado"/>
    <x v="4"/>
    <n v="4"/>
    <x v="54"/>
    <s v="2000-2004"/>
    <n v="1"/>
    <n v="0"/>
    <n v="11"/>
    <n v="11"/>
    <x v="0"/>
    <n v="0"/>
    <n v="0"/>
    <n v="1"/>
    <n v="0"/>
    <n v="0"/>
    <x v="2"/>
  </r>
  <r>
    <x v="0"/>
    <s v="Flooding"/>
    <x v="1"/>
    <n v="3"/>
    <x v="54"/>
    <s v="2000-2004"/>
    <n v="1"/>
    <n v="0"/>
    <n v="0"/>
    <n v="0"/>
    <x v="0"/>
    <n v="1"/>
    <n v="121857"/>
    <n v="1"/>
    <n v="0"/>
    <n v="0"/>
    <x v="2"/>
  </r>
  <r>
    <x v="0"/>
    <s v="Flooding"/>
    <x v="1"/>
    <n v="3"/>
    <x v="54"/>
    <s v="2000-2004"/>
    <n v="1"/>
    <n v="0"/>
    <n v="0"/>
    <n v="0"/>
    <x v="0"/>
    <n v="1"/>
    <n v="286952"/>
    <n v="1"/>
    <n v="0"/>
    <n v="0"/>
    <x v="2"/>
  </r>
  <r>
    <x v="0"/>
    <s v="Wind"/>
    <x v="0"/>
    <n v="3"/>
    <x v="54"/>
    <s v="2000-2004"/>
    <n v="1"/>
    <n v="0"/>
    <n v="0"/>
    <n v="0"/>
    <x v="0"/>
    <n v="1"/>
    <n v="76921"/>
    <n v="1"/>
    <n v="0"/>
    <n v="0"/>
    <x v="2"/>
  </r>
  <r>
    <x v="0"/>
    <s v="Wind"/>
    <x v="0"/>
    <n v="3"/>
    <x v="54"/>
    <s v="2000-2004"/>
    <n v="2"/>
    <n v="0"/>
    <n v="0"/>
    <n v="0"/>
    <x v="0"/>
    <n v="1"/>
    <n v="77262"/>
    <n v="1"/>
    <n v="0"/>
    <n v="0"/>
    <x v="2"/>
  </r>
  <r>
    <x v="0"/>
    <s v="Wind"/>
    <x v="0"/>
    <n v="3"/>
    <x v="54"/>
    <s v="2000-2004"/>
    <n v="2"/>
    <n v="0"/>
    <n v="0"/>
    <n v="0"/>
    <x v="0"/>
    <n v="1"/>
    <n v="85172"/>
    <n v="1"/>
    <n v="0"/>
    <n v="0"/>
    <x v="2"/>
  </r>
  <r>
    <x v="0"/>
    <s v="Severe Storm/Thunder Storm/ Wind"/>
    <x v="1"/>
    <n v="3"/>
    <x v="54"/>
    <s v="2000-2004"/>
    <n v="1"/>
    <n v="0"/>
    <n v="0"/>
    <n v="0"/>
    <x v="0"/>
    <n v="1"/>
    <n v="76715"/>
    <n v="1"/>
    <n v="0"/>
    <n v="0"/>
    <x v="2"/>
  </r>
  <r>
    <x v="0"/>
    <s v="Wind"/>
    <x v="0"/>
    <n v="2"/>
    <x v="55"/>
    <s v="2005-2009"/>
    <n v="1"/>
    <n v="0"/>
    <n v="0"/>
    <n v="0"/>
    <x v="0"/>
    <n v="1"/>
    <n v="75201"/>
    <n v="1"/>
    <n v="0"/>
    <n v="0"/>
    <x v="2"/>
  </r>
  <r>
    <x v="0"/>
    <s v="Severe Storm/Thunder Storm/ Wind"/>
    <x v="1"/>
    <n v="2"/>
    <x v="55"/>
    <s v="2005-2009"/>
    <n v="1"/>
    <n v="0"/>
    <n v="0"/>
    <n v="0"/>
    <x v="0"/>
    <n v="1"/>
    <n v="87051"/>
    <n v="1"/>
    <n v="0"/>
    <n v="0"/>
    <x v="2"/>
  </r>
  <r>
    <x v="0"/>
    <s v="Severe Storm/Thunder Storm/ Wind"/>
    <x v="1"/>
    <n v="2"/>
    <x v="55"/>
    <s v="2005-2009"/>
    <n v="1"/>
    <n v="0"/>
    <n v="0"/>
    <n v="0"/>
    <x v="0"/>
    <n v="1"/>
    <n v="381716"/>
    <n v="1"/>
    <n v="0"/>
    <n v="0"/>
    <x v="2"/>
  </r>
  <r>
    <x v="1"/>
    <s v="Severe Storm/Thunder Storm/ Wind"/>
    <x v="1"/>
    <n v="2"/>
    <x v="55"/>
    <s v="2005-2009"/>
    <n v="1"/>
    <n v="0"/>
    <n v="0"/>
    <n v="0"/>
    <x v="0"/>
    <n v="1"/>
    <n v="19581658"/>
    <n v="0"/>
    <n v="0"/>
    <n v="1"/>
    <x v="0"/>
  </r>
  <r>
    <x v="1"/>
    <s v="Coastal"/>
    <x v="0"/>
    <n v="2"/>
    <x v="55"/>
    <s v="2005-2009"/>
    <n v="1"/>
    <n v="24"/>
    <n v="0"/>
    <n v="24"/>
    <x v="0"/>
    <n v="0"/>
    <n v="0"/>
    <n v="1"/>
    <n v="0"/>
    <n v="0"/>
    <x v="2"/>
  </r>
  <r>
    <x v="2"/>
    <s v="Lightning"/>
    <x v="0"/>
    <n v="2"/>
    <x v="55"/>
    <s v="2005-2009"/>
    <n v="1"/>
    <n v="0"/>
    <n v="0"/>
    <n v="0"/>
    <x v="0"/>
    <n v="1"/>
    <n v="11421809"/>
    <n v="0"/>
    <n v="0"/>
    <n v="1"/>
    <x v="0"/>
  </r>
  <r>
    <x v="0"/>
    <s v="Severe Storm/Thunder Storm/ Wind"/>
    <x v="1"/>
    <n v="2"/>
    <x v="55"/>
    <s v="2005-2009"/>
    <n v="1"/>
    <n v="0"/>
    <n v="0"/>
    <n v="0"/>
    <x v="0"/>
    <n v="1"/>
    <n v="14288"/>
    <n v="1"/>
    <n v="0"/>
    <n v="0"/>
    <x v="2"/>
  </r>
  <r>
    <x v="0"/>
    <s v="Flooding"/>
    <x v="1"/>
    <n v="3"/>
    <x v="55"/>
    <s v="2005-2009"/>
    <n v="1"/>
    <n v="0"/>
    <n v="0"/>
    <n v="0"/>
    <x v="0"/>
    <n v="1"/>
    <n v="4574887"/>
    <n v="0"/>
    <n v="1"/>
    <n v="0"/>
    <x v="1"/>
  </r>
  <r>
    <x v="1"/>
    <s v="Coastal"/>
    <x v="0"/>
    <n v="3"/>
    <x v="55"/>
    <s v="2005-2009"/>
    <n v="1"/>
    <n v="24"/>
    <n v="0"/>
    <n v="24"/>
    <x v="0"/>
    <n v="0"/>
    <n v="0"/>
    <n v="1"/>
    <n v="0"/>
    <n v="0"/>
    <x v="2"/>
  </r>
  <r>
    <x v="1"/>
    <s v="Severe Storm/Thunder Storm"/>
    <x v="1"/>
    <n v="4"/>
    <x v="55"/>
    <s v="2005-2009"/>
    <n v="3"/>
    <n v="0"/>
    <n v="0"/>
    <n v="0"/>
    <x v="0"/>
    <n v="1"/>
    <n v="7582011"/>
    <n v="0"/>
    <n v="1"/>
    <n v="0"/>
    <x v="1"/>
  </r>
  <r>
    <x v="2"/>
    <s v="Lightning"/>
    <x v="0"/>
    <n v="3"/>
    <x v="55"/>
    <s v="2005-2009"/>
    <n v="1"/>
    <n v="0"/>
    <n v="0"/>
    <n v="0"/>
    <x v="0"/>
    <n v="1"/>
    <n v="4921570"/>
    <n v="0"/>
    <n v="0"/>
    <n v="1"/>
    <x v="0"/>
  </r>
  <r>
    <x v="0"/>
    <s v="Winter Weather"/>
    <x v="0"/>
    <n v="4"/>
    <x v="55"/>
    <s v="2005-2009"/>
    <n v="1"/>
    <n v="0"/>
    <n v="0"/>
    <n v="0"/>
    <x v="0"/>
    <n v="1"/>
    <n v="1486600"/>
    <n v="0"/>
    <n v="1"/>
    <n v="0"/>
    <x v="1"/>
  </r>
  <r>
    <x v="0"/>
    <s v="Winter Weather"/>
    <x v="0"/>
    <n v="4"/>
    <x v="55"/>
    <s v="2005-2009"/>
    <n v="1"/>
    <n v="0"/>
    <n v="0"/>
    <n v="0"/>
    <x v="0"/>
    <n v="1"/>
    <n v="5093723"/>
    <n v="0"/>
    <n v="0"/>
    <n v="1"/>
    <x v="0"/>
  </r>
  <r>
    <x v="3"/>
    <s v="Tornado"/>
    <x v="4"/>
    <n v="1"/>
    <x v="56"/>
    <s v="2005-2009"/>
    <n v="1"/>
    <n v="0"/>
    <n v="0"/>
    <n v="0"/>
    <x v="0"/>
    <n v="1"/>
    <n v="86821"/>
    <n v="1"/>
    <n v="0"/>
    <n v="0"/>
    <x v="2"/>
  </r>
  <r>
    <x v="1"/>
    <s v="Coastal"/>
    <x v="0"/>
    <n v="2"/>
    <x v="56"/>
    <s v="2005-2009"/>
    <n v="1"/>
    <n v="12"/>
    <n v="0"/>
    <n v="12"/>
    <x v="0"/>
    <n v="0"/>
    <n v="0"/>
    <n v="1"/>
    <n v="0"/>
    <n v="0"/>
    <x v="2"/>
  </r>
  <r>
    <x v="1"/>
    <s v="Severe Storm/Thunder Storm/ Wind"/>
    <x v="1"/>
    <n v="2"/>
    <x v="56"/>
    <s v="2005-2009"/>
    <n v="1"/>
    <n v="0"/>
    <n v="0"/>
    <n v="0"/>
    <x v="0"/>
    <n v="1"/>
    <n v="660394"/>
    <n v="0"/>
    <n v="1"/>
    <n v="0"/>
    <x v="1"/>
  </r>
  <r>
    <x v="1"/>
    <s v="Severe Storm/Thunder Storm/ Wind"/>
    <x v="1"/>
    <n v="2"/>
    <x v="56"/>
    <s v="2005-2009"/>
    <n v="1"/>
    <n v="0"/>
    <n v="0"/>
    <n v="0"/>
    <x v="0"/>
    <n v="1"/>
    <n v="15205"/>
    <n v="1"/>
    <n v="0"/>
    <n v="0"/>
    <x v="2"/>
  </r>
  <r>
    <x v="3"/>
    <s v="Severe Storm/Thunder Storm/ Wind"/>
    <x v="1"/>
    <n v="2"/>
    <x v="56"/>
    <s v="2005-2009"/>
    <n v="1"/>
    <n v="0"/>
    <n v="0"/>
    <n v="0"/>
    <x v="0"/>
    <n v="1"/>
    <n v="86559"/>
    <n v="1"/>
    <n v="0"/>
    <n v="0"/>
    <x v="2"/>
  </r>
  <r>
    <x v="4"/>
    <s v="Hail"/>
    <x v="0"/>
    <n v="2"/>
    <x v="56"/>
    <s v="2005-2009"/>
    <n v="1"/>
    <n v="0"/>
    <n v="117"/>
    <n v="117"/>
    <x v="0"/>
    <n v="0"/>
    <n v="0"/>
    <n v="1"/>
    <n v="0"/>
    <n v="0"/>
    <x v="2"/>
  </r>
  <r>
    <x v="3"/>
    <s v="Severe Storm/Thunder Storm/ Wind"/>
    <x v="1"/>
    <n v="3"/>
    <x v="56"/>
    <s v="2005-2009"/>
    <n v="1"/>
    <n v="0"/>
    <n v="0"/>
    <n v="0"/>
    <x v="0"/>
    <n v="1"/>
    <n v="673036"/>
    <n v="0"/>
    <n v="1"/>
    <n v="0"/>
    <x v="1"/>
  </r>
  <r>
    <x v="2"/>
    <s v="Lightning"/>
    <x v="0"/>
    <n v="2"/>
    <x v="56"/>
    <s v="2005-2009"/>
    <n v="1"/>
    <n v="0"/>
    <n v="0"/>
    <n v="0"/>
    <x v="0"/>
    <n v="1"/>
    <n v="25342592"/>
    <n v="0"/>
    <n v="0"/>
    <n v="1"/>
    <x v="0"/>
  </r>
  <r>
    <x v="0"/>
    <s v="Severe Storm/Thunder Storm/ Wind"/>
    <x v="1"/>
    <n v="3"/>
    <x v="56"/>
    <s v="2005-2009"/>
    <n v="1"/>
    <n v="11"/>
    <n v="0"/>
    <n v="11"/>
    <x v="0"/>
    <n v="0"/>
    <n v="0"/>
    <n v="1"/>
    <n v="0"/>
    <n v="0"/>
    <x v="2"/>
  </r>
  <r>
    <x v="0"/>
    <s v="Wind"/>
    <x v="0"/>
    <n v="3"/>
    <x v="56"/>
    <s v="2005-2009"/>
    <n v="1"/>
    <n v="0"/>
    <n v="0"/>
    <n v="0"/>
    <x v="0"/>
    <n v="1"/>
    <n v="16753"/>
    <n v="1"/>
    <n v="0"/>
    <n v="0"/>
    <x v="2"/>
  </r>
  <r>
    <x v="1"/>
    <s v="Lightning"/>
    <x v="0"/>
    <n v="3"/>
    <x v="56"/>
    <s v="2005-2009"/>
    <n v="1"/>
    <n v="0"/>
    <n v="0"/>
    <n v="0"/>
    <x v="0"/>
    <n v="1"/>
    <n v="431967"/>
    <n v="1"/>
    <n v="0"/>
    <n v="0"/>
    <x v="2"/>
  </r>
  <r>
    <x v="1"/>
    <s v="Severe Storm/Thunder Storm/ Wind"/>
    <x v="1"/>
    <n v="3"/>
    <x v="56"/>
    <s v="2005-2009"/>
    <n v="1"/>
    <n v="0"/>
    <n v="0"/>
    <n v="0"/>
    <x v="0"/>
    <n v="1"/>
    <n v="151957"/>
    <n v="1"/>
    <n v="0"/>
    <n v="0"/>
    <x v="2"/>
  </r>
  <r>
    <x v="1"/>
    <s v="Lightning"/>
    <x v="0"/>
    <n v="3"/>
    <x v="56"/>
    <s v="2005-2009"/>
    <n v="1"/>
    <n v="0"/>
    <n v="0"/>
    <n v="0"/>
    <x v="0"/>
    <n v="1"/>
    <n v="76113"/>
    <n v="1"/>
    <n v="0"/>
    <n v="0"/>
    <x v="2"/>
  </r>
  <r>
    <x v="4"/>
    <s v="Severe Storm/Thunder Storm/ Wind"/>
    <x v="1"/>
    <n v="4"/>
    <x v="56"/>
    <s v="2005-2009"/>
    <n v="1"/>
    <n v="0"/>
    <n v="0"/>
    <n v="0"/>
    <x v="0"/>
    <n v="1"/>
    <n v="76882"/>
    <n v="1"/>
    <n v="0"/>
    <n v="0"/>
    <x v="2"/>
  </r>
  <r>
    <x v="5"/>
    <s v="Tornado"/>
    <x v="4"/>
    <n v="1"/>
    <x v="57"/>
    <s v="2005-2009"/>
    <n v="1"/>
    <n v="0"/>
    <n v="0"/>
    <n v="0"/>
    <x v="0"/>
    <n v="0"/>
    <n v="0"/>
    <n v="1"/>
    <n v="0"/>
    <n v="0"/>
    <x v="2"/>
  </r>
  <r>
    <x v="0"/>
    <s v="Severe Storm/Thunder Storm/ Wind"/>
    <x v="1"/>
    <n v="2"/>
    <x v="57"/>
    <s v="2005-2009"/>
    <n v="1"/>
    <n v="0"/>
    <n v="0"/>
    <n v="0"/>
    <x v="0"/>
    <n v="1"/>
    <n v="45006"/>
    <n v="1"/>
    <n v="0"/>
    <n v="0"/>
    <x v="2"/>
  </r>
  <r>
    <x v="2"/>
    <s v="Flooding"/>
    <x v="1"/>
    <n v="2"/>
    <x v="57"/>
    <s v="2005-2009"/>
    <n v="2"/>
    <n v="0"/>
    <n v="0"/>
    <n v="0"/>
    <x v="0"/>
    <n v="1"/>
    <n v="849667"/>
    <n v="0"/>
    <n v="1"/>
    <n v="0"/>
    <x v="1"/>
  </r>
  <r>
    <x v="4"/>
    <s v="Severe Storm/Thunder Storm/ Wind"/>
    <x v="1"/>
    <n v="2"/>
    <x v="57"/>
    <s v="2005-2009"/>
    <n v="1"/>
    <n v="0"/>
    <n v="0"/>
    <n v="0"/>
    <x v="0"/>
    <n v="1"/>
    <n v="731094"/>
    <n v="0"/>
    <n v="1"/>
    <n v="0"/>
    <x v="1"/>
  </r>
  <r>
    <x v="0"/>
    <s v="Lightning"/>
    <x v="0"/>
    <n v="3"/>
    <x v="57"/>
    <s v="2005-2009"/>
    <n v="1"/>
    <n v="0"/>
    <n v="0"/>
    <n v="0"/>
    <x v="0"/>
    <n v="1"/>
    <n v="79077"/>
    <n v="1"/>
    <n v="0"/>
    <n v="0"/>
    <x v="2"/>
  </r>
  <r>
    <x v="4"/>
    <s v="Severe Storm/Thunder Storm/ Wind"/>
    <x v="1"/>
    <n v="3"/>
    <x v="57"/>
    <s v="2005-2009"/>
    <n v="1"/>
    <n v="0"/>
    <n v="0"/>
    <n v="0"/>
    <x v="0"/>
    <n v="1"/>
    <n v="77738"/>
    <n v="1"/>
    <n v="0"/>
    <n v="0"/>
    <x v="2"/>
  </r>
  <r>
    <x v="4"/>
    <s v="Tornado"/>
    <x v="4"/>
    <n v="2"/>
    <x v="57"/>
    <s v="2005-2009"/>
    <n v="1"/>
    <n v="11"/>
    <n v="55"/>
    <n v="66"/>
    <x v="0"/>
    <n v="0"/>
    <n v="0"/>
    <n v="1"/>
    <n v="0"/>
    <n v="0"/>
    <x v="2"/>
  </r>
  <r>
    <x v="2"/>
    <s v="Heat"/>
    <x v="2"/>
    <n v="3"/>
    <x v="57"/>
    <s v="2005-2009"/>
    <n v="1"/>
    <n v="13"/>
    <n v="0"/>
    <n v="13"/>
    <x v="0"/>
    <n v="0"/>
    <n v="0"/>
    <n v="1"/>
    <n v="0"/>
    <n v="0"/>
    <x v="2"/>
  </r>
  <r>
    <x v="3"/>
    <s v="Tornado"/>
    <x v="4"/>
    <n v="2"/>
    <x v="57"/>
    <s v="2005-2009"/>
    <n v="1"/>
    <n v="0"/>
    <n v="0"/>
    <n v="0"/>
    <x v="0"/>
    <n v="1"/>
    <n v="14645"/>
    <n v="1"/>
    <n v="0"/>
    <n v="0"/>
    <x v="2"/>
  </r>
  <r>
    <x v="1"/>
    <s v="Severe Storm/Thunder Storm/ Wind"/>
    <x v="1"/>
    <n v="2"/>
    <x v="57"/>
    <s v="2005-2009"/>
    <n v="1"/>
    <n v="0"/>
    <n v="0"/>
    <n v="0"/>
    <x v="0"/>
    <n v="1"/>
    <n v="148057"/>
    <n v="1"/>
    <n v="0"/>
    <n v="0"/>
    <x v="2"/>
  </r>
  <r>
    <x v="1"/>
    <s v="Tornado"/>
    <x v="4"/>
    <n v="3"/>
    <x v="57"/>
    <s v="2005-2009"/>
    <n v="1"/>
    <n v="0"/>
    <n v="0"/>
    <n v="0"/>
    <x v="0"/>
    <n v="1"/>
    <n v="8422"/>
    <n v="1"/>
    <n v="0"/>
    <n v="0"/>
    <x v="2"/>
  </r>
  <r>
    <x v="0"/>
    <s v="Wind"/>
    <x v="0"/>
    <n v="2"/>
    <x v="57"/>
    <s v="2005-2009"/>
    <n v="1"/>
    <n v="0"/>
    <n v="0"/>
    <n v="0"/>
    <x v="0"/>
    <n v="1"/>
    <n v="7606582"/>
    <n v="0"/>
    <n v="0"/>
    <n v="1"/>
    <x v="0"/>
  </r>
  <r>
    <x v="1"/>
    <s v="Lightning"/>
    <x v="0"/>
    <n v="2"/>
    <x v="57"/>
    <s v="2005-2009"/>
    <n v="1"/>
    <n v="0"/>
    <n v="12"/>
    <n v="12"/>
    <x v="0"/>
    <n v="0"/>
    <n v="0"/>
    <n v="1"/>
    <n v="0"/>
    <n v="0"/>
    <x v="2"/>
  </r>
  <r>
    <x v="0"/>
    <s v="Severe Storm/Thunder Storm/ Wind"/>
    <x v="1"/>
    <n v="2"/>
    <x v="57"/>
    <s v="2005-2009"/>
    <n v="1"/>
    <n v="0"/>
    <n v="0"/>
    <n v="0"/>
    <x v="0"/>
    <n v="1"/>
    <n v="155428"/>
    <n v="1"/>
    <n v="0"/>
    <n v="0"/>
    <x v="2"/>
  </r>
  <r>
    <x v="0"/>
    <s v="Winter Weather"/>
    <x v="0"/>
    <n v="2"/>
    <x v="57"/>
    <s v="2005-2009"/>
    <n v="1"/>
    <n v="0"/>
    <n v="0"/>
    <n v="0"/>
    <x v="0"/>
    <n v="0"/>
    <n v="0"/>
    <n v="1"/>
    <n v="0"/>
    <n v="0"/>
    <x v="2"/>
  </r>
  <r>
    <x v="0"/>
    <s v="Winter Weather"/>
    <x v="0"/>
    <n v="2"/>
    <x v="57"/>
    <s v="2005-2009"/>
    <n v="1"/>
    <n v="0"/>
    <n v="0"/>
    <n v="0"/>
    <x v="0"/>
    <n v="0"/>
    <n v="0"/>
    <n v="1"/>
    <n v="0"/>
    <n v="0"/>
    <x v="2"/>
  </r>
  <r>
    <x v="1"/>
    <s v="Coastal"/>
    <x v="0"/>
    <n v="3"/>
    <x v="57"/>
    <s v="2005-2009"/>
    <n v="1"/>
    <n v="12"/>
    <n v="0"/>
    <n v="12"/>
    <x v="0"/>
    <n v="0"/>
    <n v="0"/>
    <n v="1"/>
    <n v="0"/>
    <n v="0"/>
    <x v="2"/>
  </r>
  <r>
    <x v="1"/>
    <s v="Severe Storm/Thunder Storm/ Wind"/>
    <x v="1"/>
    <n v="3"/>
    <x v="57"/>
    <s v="2005-2009"/>
    <n v="1"/>
    <n v="0"/>
    <n v="0"/>
    <n v="0"/>
    <x v="0"/>
    <n v="1"/>
    <n v="216094"/>
    <n v="1"/>
    <n v="0"/>
    <n v="0"/>
    <x v="2"/>
  </r>
  <r>
    <x v="1"/>
    <s v="Coastal"/>
    <x v="0"/>
    <n v="3"/>
    <x v="57"/>
    <s v="2005-2009"/>
    <n v="1"/>
    <n v="11"/>
    <n v="0"/>
    <n v="11"/>
    <x v="0"/>
    <n v="0"/>
    <n v="0"/>
    <n v="1"/>
    <n v="0"/>
    <n v="0"/>
    <x v="2"/>
  </r>
  <r>
    <x v="1"/>
    <s v="Severe Storm/Thunder Storm/ Wind"/>
    <x v="1"/>
    <n v="3"/>
    <x v="57"/>
    <s v="2005-2009"/>
    <n v="1"/>
    <n v="0"/>
    <n v="90"/>
    <n v="90"/>
    <x v="0"/>
    <n v="1"/>
    <n v="17131256"/>
    <n v="0"/>
    <n v="0"/>
    <n v="1"/>
    <x v="0"/>
  </r>
  <r>
    <x v="1"/>
    <s v="Severe Storm/Thunder Storm/ Wind"/>
    <x v="1"/>
    <n v="3"/>
    <x v="57"/>
    <s v="2005-2009"/>
    <n v="1"/>
    <n v="0"/>
    <n v="0"/>
    <n v="0"/>
    <x v="0"/>
    <n v="1"/>
    <n v="86353"/>
    <n v="1"/>
    <n v="0"/>
    <n v="0"/>
    <x v="2"/>
  </r>
  <r>
    <x v="5"/>
    <s v="Tornado"/>
    <x v="4"/>
    <n v="2"/>
    <x v="58"/>
    <s v="2005-2009"/>
    <n v="1"/>
    <n v="0"/>
    <n v="0"/>
    <n v="0"/>
    <x v="0"/>
    <n v="0"/>
    <n v="0"/>
    <n v="1"/>
    <n v="0"/>
    <n v="0"/>
    <x v="2"/>
  </r>
  <r>
    <x v="0"/>
    <s v="Wind"/>
    <x v="0"/>
    <n v="2"/>
    <x v="58"/>
    <s v="2005-2009"/>
    <n v="1"/>
    <n v="0"/>
    <n v="0"/>
    <n v="0"/>
    <x v="0"/>
    <n v="1"/>
    <n v="31012"/>
    <n v="1"/>
    <n v="0"/>
    <n v="0"/>
    <x v="2"/>
  </r>
  <r>
    <x v="3"/>
    <s v="Severe Storm/Thunder Storm/ Wind"/>
    <x v="1"/>
    <n v="4"/>
    <x v="58"/>
    <s v="2005-2009"/>
    <n v="1"/>
    <n v="0"/>
    <n v="0"/>
    <n v="0"/>
    <x v="0"/>
    <n v="1"/>
    <n v="15775"/>
    <n v="1"/>
    <n v="0"/>
    <n v="0"/>
    <x v="2"/>
  </r>
  <r>
    <x v="2"/>
    <s v="Severe Storm/Thunder Storm/ Wind"/>
    <x v="1"/>
    <n v="2"/>
    <x v="58"/>
    <s v="2005-2009"/>
    <n v="1"/>
    <n v="0"/>
    <n v="0"/>
    <n v="0"/>
    <x v="0"/>
    <n v="1"/>
    <n v="79584"/>
    <n v="1"/>
    <n v="0"/>
    <n v="0"/>
    <x v="2"/>
  </r>
  <r>
    <x v="2"/>
    <s v="Flooding"/>
    <x v="1"/>
    <n v="3"/>
    <x v="58"/>
    <s v="2005-2009"/>
    <n v="1"/>
    <n v="0"/>
    <n v="0"/>
    <n v="0"/>
    <x v="0"/>
    <n v="1"/>
    <n v="431285"/>
    <n v="0"/>
    <n v="1"/>
    <n v="0"/>
    <x v="1"/>
  </r>
  <r>
    <x v="3"/>
    <s v="Lightning"/>
    <x v="0"/>
    <n v="3"/>
    <x v="58"/>
    <s v="2005-2009"/>
    <n v="1"/>
    <n v="12"/>
    <n v="0"/>
    <n v="12"/>
    <x v="0"/>
    <n v="0"/>
    <n v="0"/>
    <n v="1"/>
    <n v="0"/>
    <n v="0"/>
    <x v="2"/>
  </r>
  <r>
    <x v="2"/>
    <s v="Flooding"/>
    <x v="1"/>
    <n v="3"/>
    <x v="58"/>
    <s v="2005-2009"/>
    <n v="1"/>
    <n v="0"/>
    <n v="0"/>
    <n v="0"/>
    <x v="0"/>
    <n v="1"/>
    <n v="345129"/>
    <n v="0"/>
    <n v="1"/>
    <n v="0"/>
    <x v="1"/>
  </r>
  <r>
    <x v="2"/>
    <s v="Flooding"/>
    <x v="1"/>
    <n v="3"/>
    <x v="58"/>
    <s v="2005-2009"/>
    <n v="1"/>
    <n v="0"/>
    <n v="0"/>
    <n v="0"/>
    <x v="0"/>
    <n v="1"/>
    <n v="34753"/>
    <n v="1"/>
    <n v="0"/>
    <n v="0"/>
    <x v="2"/>
  </r>
  <r>
    <x v="3"/>
    <s v="Severe Storm/Thunder Storm/ Wind"/>
    <x v="1"/>
    <n v="3"/>
    <x v="58"/>
    <s v="2005-2009"/>
    <n v="1"/>
    <n v="0"/>
    <n v="0"/>
    <n v="0"/>
    <x v="0"/>
    <n v="1"/>
    <n v="61239"/>
    <n v="1"/>
    <n v="0"/>
    <n v="0"/>
    <x v="2"/>
  </r>
  <r>
    <x v="4"/>
    <s v="Tornado"/>
    <x v="4"/>
    <n v="4"/>
    <x v="58"/>
    <s v="2005-2009"/>
    <n v="1"/>
    <n v="0"/>
    <n v="0"/>
    <n v="0"/>
    <x v="0"/>
    <n v="1"/>
    <n v="159661"/>
    <n v="1"/>
    <n v="0"/>
    <n v="0"/>
    <x v="2"/>
  </r>
  <r>
    <x v="4"/>
    <s v="Severe Storm/Thunder Storm/ Wind"/>
    <x v="1"/>
    <n v="4"/>
    <x v="58"/>
    <s v="2005-2009"/>
    <n v="1"/>
    <n v="0"/>
    <n v="0"/>
    <n v="0"/>
    <x v="0"/>
    <n v="1"/>
    <n v="169410"/>
    <n v="1"/>
    <n v="0"/>
    <n v="0"/>
    <x v="2"/>
  </r>
  <r>
    <x v="2"/>
    <s v="Wind"/>
    <x v="0"/>
    <n v="4"/>
    <x v="58"/>
    <s v="2005-2009"/>
    <n v="1"/>
    <n v="0"/>
    <n v="0"/>
    <n v="0"/>
    <x v="0"/>
    <n v="1"/>
    <n v="1473284"/>
    <n v="0"/>
    <n v="1"/>
    <n v="0"/>
    <x v="1"/>
  </r>
  <r>
    <x v="4"/>
    <s v="Wind"/>
    <x v="0"/>
    <n v="4"/>
    <x v="58"/>
    <s v="2005-2009"/>
    <n v="1"/>
    <n v="0"/>
    <n v="0"/>
    <n v="0"/>
    <x v="0"/>
    <n v="1"/>
    <n v="156506"/>
    <n v="1"/>
    <n v="0"/>
    <n v="0"/>
    <x v="2"/>
  </r>
  <r>
    <x v="5"/>
    <s v="Wind"/>
    <x v="0"/>
    <n v="4"/>
    <x v="58"/>
    <s v="2005-2009"/>
    <n v="1"/>
    <n v="0"/>
    <n v="0"/>
    <n v="0"/>
    <x v="0"/>
    <n v="1"/>
    <n v="172342"/>
    <n v="1"/>
    <n v="0"/>
    <n v="0"/>
    <x v="2"/>
  </r>
  <r>
    <x v="3"/>
    <s v="Wind"/>
    <x v="0"/>
    <n v="4"/>
    <x v="58"/>
    <s v="2005-2009"/>
    <n v="1"/>
    <n v="0"/>
    <n v="0"/>
    <n v="0"/>
    <x v="0"/>
    <n v="1"/>
    <n v="253853"/>
    <n v="0"/>
    <n v="1"/>
    <n v="0"/>
    <x v="1"/>
  </r>
  <r>
    <x v="0"/>
    <s v="Severe Storm/Thunder Storm/ Wind"/>
    <x v="1"/>
    <n v="3"/>
    <x v="58"/>
    <s v="2005-2009"/>
    <n v="1"/>
    <n v="0"/>
    <n v="0"/>
    <n v="0"/>
    <x v="0"/>
    <n v="1"/>
    <n v="8193106"/>
    <n v="0"/>
    <n v="0"/>
    <n v="1"/>
    <x v="0"/>
  </r>
  <r>
    <x v="2"/>
    <s v="Tornado"/>
    <x v="4"/>
    <n v="1"/>
    <x v="58"/>
    <s v="2005-2009"/>
    <n v="1"/>
    <n v="0"/>
    <n v="0"/>
    <n v="0"/>
    <x v="0"/>
    <n v="1"/>
    <n v="150942"/>
    <n v="1"/>
    <n v="0"/>
    <n v="0"/>
    <x v="2"/>
  </r>
  <r>
    <x v="1"/>
    <s v="Lightning"/>
    <x v="0"/>
    <n v="1"/>
    <x v="58"/>
    <s v="2005-2009"/>
    <n v="1"/>
    <n v="0"/>
    <n v="0"/>
    <n v="0"/>
    <x v="0"/>
    <n v="1"/>
    <n v="15748"/>
    <n v="1"/>
    <n v="0"/>
    <n v="0"/>
    <x v="2"/>
  </r>
  <r>
    <x v="1"/>
    <s v="Tornado"/>
    <x v="4"/>
    <n v="1"/>
    <x v="58"/>
    <s v="2005-2009"/>
    <n v="1"/>
    <n v="0"/>
    <n v="0"/>
    <n v="0"/>
    <x v="0"/>
    <n v="1"/>
    <n v="87146"/>
    <n v="1"/>
    <n v="0"/>
    <n v="0"/>
    <x v="2"/>
  </r>
  <r>
    <x v="1"/>
    <s v="Lightning"/>
    <x v="0"/>
    <n v="3"/>
    <x v="58"/>
    <s v="2005-2009"/>
    <n v="1"/>
    <n v="0"/>
    <n v="0"/>
    <n v="0"/>
    <x v="0"/>
    <n v="1"/>
    <n v="298176"/>
    <n v="1"/>
    <n v="0"/>
    <n v="0"/>
    <x v="2"/>
  </r>
  <r>
    <x v="0"/>
    <s v="Tornado"/>
    <x v="4"/>
    <n v="3"/>
    <x v="58"/>
    <s v="2005-2009"/>
    <n v="1"/>
    <n v="0"/>
    <n v="0"/>
    <n v="0"/>
    <x v="0"/>
    <n v="1"/>
    <n v="767791"/>
    <n v="0"/>
    <n v="1"/>
    <n v="0"/>
    <x v="1"/>
  </r>
  <r>
    <x v="0"/>
    <s v="Severe Storm/Thunder Storm/ Wind"/>
    <x v="1"/>
    <n v="3"/>
    <x v="58"/>
    <s v="2005-2009"/>
    <n v="1"/>
    <n v="0"/>
    <n v="0"/>
    <n v="0"/>
    <x v="0"/>
    <n v="1"/>
    <n v="148089"/>
    <n v="1"/>
    <n v="0"/>
    <n v="0"/>
    <x v="2"/>
  </r>
  <r>
    <x v="2"/>
    <s v="Severe Storm/Thunder Storm/ Wind"/>
    <x v="1"/>
    <n v="4"/>
    <x v="58"/>
    <s v="2005-2009"/>
    <n v="1"/>
    <n v="0"/>
    <n v="0"/>
    <n v="0"/>
    <x v="0"/>
    <n v="1"/>
    <n v="337425"/>
    <n v="0"/>
    <n v="1"/>
    <n v="0"/>
    <x v="1"/>
  </r>
  <r>
    <x v="1"/>
    <s v="Severe Storm/Thunder Storm/ Wind"/>
    <x v="1"/>
    <n v="1"/>
    <x v="58"/>
    <s v="2005-2009"/>
    <n v="1"/>
    <n v="0"/>
    <n v="0"/>
    <n v="0"/>
    <x v="0"/>
    <n v="1"/>
    <n v="72586"/>
    <n v="1"/>
    <n v="0"/>
    <n v="0"/>
    <x v="2"/>
  </r>
  <r>
    <x v="2"/>
    <s v="Flooding"/>
    <x v="1"/>
    <n v="3"/>
    <x v="58"/>
    <s v="2005-2009"/>
    <n v="1"/>
    <n v="0"/>
    <n v="0"/>
    <n v="0"/>
    <x v="0"/>
    <n v="1"/>
    <n v="77857"/>
    <n v="1"/>
    <n v="0"/>
    <n v="0"/>
    <x v="2"/>
  </r>
  <r>
    <x v="2"/>
    <s v="Flooding"/>
    <x v="1"/>
    <n v="4"/>
    <x v="40"/>
    <s v="2005-2009"/>
    <n v="1"/>
    <n v="0"/>
    <n v="0"/>
    <n v="0"/>
    <x v="0"/>
    <n v="1"/>
    <n v="61315"/>
    <n v="1"/>
    <n v="0"/>
    <n v="0"/>
    <x v="2"/>
  </r>
  <r>
    <x v="2"/>
    <s v="Flooding"/>
    <x v="1"/>
    <n v="4"/>
    <x v="40"/>
    <s v="2005-2009"/>
    <n v="1"/>
    <n v="0"/>
    <n v="0"/>
    <n v="0"/>
    <x v="0"/>
    <n v="1"/>
    <n v="124330"/>
    <n v="1"/>
    <n v="0"/>
    <n v="0"/>
    <x v="2"/>
  </r>
  <r>
    <x v="5"/>
    <s v="Severe Storm/Thunder Storm/ Wind"/>
    <x v="1"/>
    <n v="3"/>
    <x v="40"/>
    <s v="2005-2009"/>
    <n v="1"/>
    <n v="0"/>
    <n v="0"/>
    <n v="0"/>
    <x v="0"/>
    <n v="1"/>
    <n v="32290"/>
    <n v="1"/>
    <n v="0"/>
    <n v="0"/>
    <x v="2"/>
  </r>
  <r>
    <x v="4"/>
    <s v="Lightning"/>
    <x v="0"/>
    <n v="3"/>
    <x v="40"/>
    <s v="2005-2009"/>
    <n v="1"/>
    <n v="0"/>
    <n v="0"/>
    <n v="0"/>
    <x v="0"/>
    <n v="1"/>
    <n v="262204"/>
    <n v="0"/>
    <n v="1"/>
    <n v="0"/>
    <x v="1"/>
  </r>
  <r>
    <x v="4"/>
    <s v="Severe Storm/Thunder Storm/ Wind"/>
    <x v="1"/>
    <n v="3"/>
    <x v="40"/>
    <s v="2005-2009"/>
    <n v="1"/>
    <n v="0"/>
    <n v="0"/>
    <n v="0"/>
    <x v="0"/>
    <n v="1"/>
    <n v="14376"/>
    <n v="1"/>
    <n v="0"/>
    <n v="0"/>
    <x v="2"/>
  </r>
  <r>
    <x v="4"/>
    <s v="Severe Storm/Thunder Storm/ Wind"/>
    <x v="1"/>
    <n v="3"/>
    <x v="40"/>
    <s v="2005-2009"/>
    <n v="1"/>
    <n v="0"/>
    <n v="0"/>
    <n v="0"/>
    <x v="0"/>
    <n v="1"/>
    <n v="67954"/>
    <n v="1"/>
    <n v="0"/>
    <n v="0"/>
    <x v="2"/>
  </r>
  <r>
    <x v="4"/>
    <s v="Severe Storm/Thunder Storm/ Wind"/>
    <x v="1"/>
    <n v="3"/>
    <x v="40"/>
    <s v="2005-2009"/>
    <n v="1"/>
    <n v="0"/>
    <n v="0"/>
    <n v="0"/>
    <x v="0"/>
    <n v="1"/>
    <n v="59166"/>
    <n v="1"/>
    <n v="0"/>
    <n v="0"/>
    <x v="2"/>
  </r>
  <r>
    <x v="4"/>
    <s v="Severe Storm/Thunder Storm/ Wind"/>
    <x v="1"/>
    <n v="3"/>
    <x v="40"/>
    <s v="2005-2009"/>
    <n v="1"/>
    <n v="0"/>
    <n v="0"/>
    <n v="0"/>
    <x v="0"/>
    <n v="1"/>
    <n v="59235"/>
    <n v="1"/>
    <n v="0"/>
    <n v="0"/>
    <x v="2"/>
  </r>
  <r>
    <x v="3"/>
    <s v="Severe Storm/Thunder Storm/ Wind"/>
    <x v="1"/>
    <n v="3"/>
    <x v="40"/>
    <s v="2005-2009"/>
    <n v="1"/>
    <n v="0"/>
    <n v="0"/>
    <n v="0"/>
    <x v="0"/>
    <n v="1"/>
    <n v="33580"/>
    <n v="1"/>
    <n v="0"/>
    <n v="0"/>
    <x v="2"/>
  </r>
  <r>
    <x v="4"/>
    <s v="Severe Storm/Thunder Storm/ Wind"/>
    <x v="1"/>
    <n v="3"/>
    <x v="40"/>
    <s v="2005-2009"/>
    <n v="1"/>
    <n v="0"/>
    <n v="0"/>
    <n v="0"/>
    <x v="0"/>
    <n v="1"/>
    <n v="67757"/>
    <n v="1"/>
    <n v="0"/>
    <n v="0"/>
    <x v="2"/>
  </r>
  <r>
    <x v="3"/>
    <s v="Severe Storm/Thunder Storm/ Wind"/>
    <x v="1"/>
    <n v="3"/>
    <x v="40"/>
    <s v="2005-2009"/>
    <n v="1"/>
    <n v="0"/>
    <n v="0"/>
    <n v="0"/>
    <x v="0"/>
    <n v="1"/>
    <n v="65760"/>
    <n v="1"/>
    <n v="0"/>
    <n v="0"/>
    <x v="2"/>
  </r>
  <r>
    <x v="3"/>
    <s v="Severe Storm/Thunder Storm/ Wind"/>
    <x v="1"/>
    <n v="3"/>
    <x v="40"/>
    <s v="2005-2009"/>
    <n v="1"/>
    <n v="0"/>
    <n v="0"/>
    <n v="0"/>
    <x v="0"/>
    <n v="1"/>
    <n v="29922"/>
    <n v="1"/>
    <n v="0"/>
    <n v="0"/>
    <x v="2"/>
  </r>
  <r>
    <x v="2"/>
    <s v="Severe Storm/Thunder Storm/ Wind"/>
    <x v="1"/>
    <n v="3"/>
    <x v="40"/>
    <s v="2005-2009"/>
    <n v="1"/>
    <n v="0"/>
    <n v="0"/>
    <n v="0"/>
    <x v="0"/>
    <n v="1"/>
    <n v="96890"/>
    <n v="1"/>
    <n v="0"/>
    <n v="0"/>
    <x v="2"/>
  </r>
  <r>
    <x v="4"/>
    <s v="Severe Storm/Thunder Storm/ Wind"/>
    <x v="1"/>
    <n v="3"/>
    <x v="40"/>
    <s v="2005-2009"/>
    <n v="1"/>
    <n v="0"/>
    <n v="0"/>
    <n v="0"/>
    <x v="0"/>
    <n v="1"/>
    <n v="68626"/>
    <n v="1"/>
    <n v="0"/>
    <n v="0"/>
    <x v="2"/>
  </r>
  <r>
    <x v="3"/>
    <s v="Severe Storm/Thunder Storm/ Wind"/>
    <x v="1"/>
    <n v="3"/>
    <x v="40"/>
    <s v="2005-2009"/>
    <n v="1"/>
    <n v="0"/>
    <n v="0"/>
    <n v="0"/>
    <x v="0"/>
    <n v="1"/>
    <n v="34468"/>
    <n v="1"/>
    <n v="0"/>
    <n v="0"/>
    <x v="2"/>
  </r>
  <r>
    <x v="3"/>
    <s v="Wind"/>
    <x v="0"/>
    <n v="1"/>
    <x v="40"/>
    <s v="2005-2009"/>
    <n v="1"/>
    <n v="0"/>
    <n v="0"/>
    <n v="0"/>
    <x v="0"/>
    <n v="1"/>
    <n v="243462"/>
    <n v="0"/>
    <n v="1"/>
    <n v="0"/>
    <x v="1"/>
  </r>
  <r>
    <x v="2"/>
    <s v="Wind"/>
    <x v="0"/>
    <n v="1"/>
    <x v="40"/>
    <s v="2005-2009"/>
    <n v="1"/>
    <n v="0"/>
    <n v="0"/>
    <n v="0"/>
    <x v="0"/>
    <n v="1"/>
    <n v="434661"/>
    <n v="0"/>
    <n v="1"/>
    <n v="0"/>
    <x v="1"/>
  </r>
  <r>
    <x v="4"/>
    <s v="Wind"/>
    <x v="0"/>
    <n v="1"/>
    <x v="40"/>
    <s v="2005-2009"/>
    <n v="1"/>
    <n v="0"/>
    <n v="0"/>
    <n v="0"/>
    <x v="0"/>
    <n v="1"/>
    <n v="239230"/>
    <n v="0"/>
    <n v="1"/>
    <n v="0"/>
    <x v="1"/>
  </r>
  <r>
    <x v="5"/>
    <s v="Wind"/>
    <x v="0"/>
    <n v="1"/>
    <x v="40"/>
    <s v="2005-2009"/>
    <n v="1"/>
    <n v="0"/>
    <n v="0"/>
    <n v="0"/>
    <x v="0"/>
    <n v="1"/>
    <n v="172501"/>
    <n v="1"/>
    <n v="0"/>
    <n v="0"/>
    <x v="2"/>
  </r>
  <r>
    <x v="2"/>
    <s v="Flooding"/>
    <x v="1"/>
    <n v="4"/>
    <x v="40"/>
    <s v="2005-2009"/>
    <n v="1"/>
    <n v="0"/>
    <n v="0"/>
    <n v="0"/>
    <x v="0"/>
    <n v="1"/>
    <n v="34154"/>
    <n v="1"/>
    <n v="0"/>
    <n v="0"/>
    <x v="2"/>
  </r>
  <r>
    <x v="2"/>
    <s v="Severe Storm/Thunder Storm/ Wind"/>
    <x v="1"/>
    <n v="4"/>
    <x v="40"/>
    <s v="2005-2009"/>
    <n v="1"/>
    <n v="0"/>
    <n v="0"/>
    <n v="0"/>
    <x v="0"/>
    <n v="1"/>
    <n v="28971"/>
    <n v="1"/>
    <n v="0"/>
    <n v="0"/>
    <x v="2"/>
  </r>
  <r>
    <x v="1"/>
    <s v="Coastal"/>
    <x v="0"/>
    <n v="2"/>
    <x v="40"/>
    <s v="2005-2009"/>
    <n v="1"/>
    <n v="12"/>
    <n v="0"/>
    <n v="12"/>
    <x v="0"/>
    <n v="0"/>
    <n v="0"/>
    <n v="1"/>
    <n v="0"/>
    <n v="0"/>
    <x v="2"/>
  </r>
  <r>
    <x v="3"/>
    <s v="Severe Storm/Thunder Storm/ Wind"/>
    <x v="1"/>
    <n v="1"/>
    <x v="40"/>
    <s v="2005-2009"/>
    <n v="1"/>
    <n v="0"/>
    <n v="0"/>
    <n v="0"/>
    <x v="0"/>
    <n v="1"/>
    <n v="91402"/>
    <n v="1"/>
    <n v="0"/>
    <n v="0"/>
    <x v="2"/>
  </r>
  <r>
    <x v="5"/>
    <s v="Severe Storm/Thunder Storm/ Wind"/>
    <x v="1"/>
    <n v="2"/>
    <x v="40"/>
    <s v="2005-2009"/>
    <n v="1"/>
    <n v="0"/>
    <n v="0"/>
    <n v="0"/>
    <x v="0"/>
    <n v="1"/>
    <n v="80742"/>
    <n v="1"/>
    <n v="0"/>
    <n v="0"/>
    <x v="2"/>
  </r>
  <r>
    <x v="4"/>
    <s v="Severe Storm/Thunder Storm/ Wind"/>
    <x v="1"/>
    <n v="2"/>
    <x v="40"/>
    <s v="2005-2009"/>
    <n v="1"/>
    <n v="0"/>
    <n v="0"/>
    <n v="0"/>
    <x v="0"/>
    <n v="1"/>
    <n v="74393"/>
    <n v="1"/>
    <n v="0"/>
    <n v="0"/>
    <x v="2"/>
  </r>
  <r>
    <x v="2"/>
    <s v="Flooding"/>
    <x v="1"/>
    <n v="2"/>
    <x v="40"/>
    <s v="2005-2009"/>
    <n v="1"/>
    <n v="0"/>
    <n v="0"/>
    <n v="0"/>
    <x v="0"/>
    <n v="1"/>
    <n v="267429"/>
    <n v="0"/>
    <n v="1"/>
    <n v="0"/>
    <x v="1"/>
  </r>
  <r>
    <x v="3"/>
    <s v="Flooding"/>
    <x v="1"/>
    <n v="2"/>
    <x v="40"/>
    <s v="2005-2009"/>
    <n v="1"/>
    <n v="0"/>
    <n v="0"/>
    <n v="0"/>
    <x v="0"/>
    <n v="1"/>
    <n v="130278"/>
    <n v="1"/>
    <n v="0"/>
    <n v="0"/>
    <x v="2"/>
  </r>
  <r>
    <x v="2"/>
    <s v="Severe Storm/Thunder Storm/ Wind"/>
    <x v="1"/>
    <n v="2"/>
    <x v="40"/>
    <s v="2005-2009"/>
    <n v="1"/>
    <n v="0"/>
    <n v="0"/>
    <n v="0"/>
    <x v="0"/>
    <n v="1"/>
    <n v="46490"/>
    <n v="1"/>
    <n v="0"/>
    <n v="0"/>
    <x v="2"/>
  </r>
  <r>
    <x v="4"/>
    <s v="Severe Storm/Thunder Storm/ Wind"/>
    <x v="1"/>
    <n v="2"/>
    <x v="40"/>
    <s v="2005-2009"/>
    <n v="1"/>
    <n v="0"/>
    <n v="0"/>
    <n v="0"/>
    <x v="0"/>
    <n v="1"/>
    <n v="86295"/>
    <n v="1"/>
    <n v="0"/>
    <n v="0"/>
    <x v="2"/>
  </r>
  <r>
    <x v="3"/>
    <s v="Severe Storm/Thunder Storm/ Wind"/>
    <x v="1"/>
    <n v="2"/>
    <x v="40"/>
    <s v="2005-2009"/>
    <n v="1"/>
    <n v="0"/>
    <n v="0"/>
    <n v="0"/>
    <x v="0"/>
    <n v="1"/>
    <n v="31783"/>
    <n v="1"/>
    <n v="0"/>
    <n v="0"/>
    <x v="2"/>
  </r>
  <r>
    <x v="3"/>
    <s v="Severe Storm/Thunder Storm/ Wind"/>
    <x v="1"/>
    <n v="2"/>
    <x v="40"/>
    <s v="2005-2009"/>
    <n v="1"/>
    <n v="0"/>
    <n v="0"/>
    <n v="0"/>
    <x v="0"/>
    <n v="1"/>
    <n v="118103"/>
    <n v="1"/>
    <n v="0"/>
    <n v="0"/>
    <x v="2"/>
  </r>
  <r>
    <x v="2"/>
    <s v="Severe Storm/Thunder Storm/ Wind"/>
    <x v="1"/>
    <n v="2"/>
    <x v="40"/>
    <s v="2005-2009"/>
    <n v="1"/>
    <n v="0"/>
    <n v="0"/>
    <n v="0"/>
    <x v="0"/>
    <n v="1"/>
    <n v="33501"/>
    <n v="1"/>
    <n v="0"/>
    <n v="0"/>
    <x v="2"/>
  </r>
  <r>
    <x v="4"/>
    <s v="Severe Storm/Thunder Storm/ Wind"/>
    <x v="1"/>
    <n v="2"/>
    <x v="40"/>
    <s v="2005-2009"/>
    <n v="1"/>
    <n v="0"/>
    <n v="0"/>
    <n v="0"/>
    <x v="0"/>
    <n v="1"/>
    <n v="30385"/>
    <n v="1"/>
    <n v="0"/>
    <n v="0"/>
    <x v="2"/>
  </r>
  <r>
    <x v="5"/>
    <s v="Severe Storm/Thunder Storm/ Wind"/>
    <x v="1"/>
    <n v="2"/>
    <x v="40"/>
    <s v="2005-2009"/>
    <n v="1"/>
    <n v="0"/>
    <n v="0"/>
    <n v="0"/>
    <x v="0"/>
    <n v="1"/>
    <n v="65804"/>
    <n v="1"/>
    <n v="0"/>
    <n v="0"/>
    <x v="2"/>
  </r>
  <r>
    <x v="2"/>
    <s v="Severe Storm/Thunder Storm/ Wind"/>
    <x v="1"/>
    <n v="2"/>
    <x v="40"/>
    <s v="2005-2009"/>
    <n v="1"/>
    <n v="0"/>
    <n v="0"/>
    <n v="0"/>
    <x v="0"/>
    <n v="1"/>
    <n v="31333"/>
    <n v="1"/>
    <n v="0"/>
    <n v="0"/>
    <x v="2"/>
  </r>
  <r>
    <x v="1"/>
    <s v="Coastal"/>
    <x v="0"/>
    <n v="3"/>
    <x v="40"/>
    <s v="2005-2009"/>
    <n v="1"/>
    <n v="10"/>
    <n v="10"/>
    <n v="20"/>
    <x v="0"/>
    <n v="0"/>
    <n v="0"/>
    <n v="1"/>
    <n v="0"/>
    <n v="0"/>
    <x v="2"/>
  </r>
  <r>
    <x v="1"/>
    <s v="Coastal"/>
    <x v="0"/>
    <n v="3"/>
    <x v="40"/>
    <s v="2005-2009"/>
    <n v="1"/>
    <n v="12"/>
    <n v="12"/>
    <n v="24"/>
    <x v="0"/>
    <n v="0"/>
    <n v="0"/>
    <n v="1"/>
    <n v="0"/>
    <n v="0"/>
    <x v="2"/>
  </r>
  <r>
    <x v="5"/>
    <s v="Severe Storm/Thunder Storm/ Wind"/>
    <x v="1"/>
    <n v="3"/>
    <x v="40"/>
    <s v="2005-2009"/>
    <n v="1"/>
    <n v="0"/>
    <n v="0"/>
    <n v="0"/>
    <x v="0"/>
    <n v="1"/>
    <n v="28660"/>
    <n v="1"/>
    <n v="0"/>
    <n v="0"/>
    <x v="2"/>
  </r>
  <r>
    <x v="3"/>
    <s v="Severe Storm/Thunder Storm/ Wind"/>
    <x v="1"/>
    <n v="3"/>
    <x v="40"/>
    <s v="2005-2009"/>
    <n v="1"/>
    <n v="0"/>
    <n v="0"/>
    <n v="0"/>
    <x v="0"/>
    <n v="1"/>
    <n v="33270"/>
    <n v="1"/>
    <n v="0"/>
    <n v="0"/>
    <x v="2"/>
  </r>
  <r>
    <x v="2"/>
    <s v="Severe Storm/Thunder Storm/ Wind"/>
    <x v="1"/>
    <n v="3"/>
    <x v="40"/>
    <s v="2005-2009"/>
    <n v="1"/>
    <n v="0"/>
    <n v="34"/>
    <n v="34"/>
    <x v="0"/>
    <n v="1"/>
    <n v="241280"/>
    <n v="0"/>
    <n v="1"/>
    <n v="0"/>
    <x v="1"/>
  </r>
  <r>
    <x v="2"/>
    <s v="Severe Storm/Thunder Storm/ Wind"/>
    <x v="1"/>
    <n v="3"/>
    <x v="40"/>
    <s v="2005-2009"/>
    <n v="1"/>
    <n v="0"/>
    <n v="0"/>
    <n v="0"/>
    <x v="0"/>
    <n v="1"/>
    <n v="63566"/>
    <n v="1"/>
    <n v="0"/>
    <n v="0"/>
    <x v="2"/>
  </r>
  <r>
    <x v="2"/>
    <s v="Severe Storm/Thunder Storm/ Wind"/>
    <x v="1"/>
    <n v="3"/>
    <x v="40"/>
    <s v="2005-2009"/>
    <n v="1"/>
    <n v="0"/>
    <n v="0"/>
    <n v="0"/>
    <x v="0"/>
    <n v="1"/>
    <n v="93257"/>
    <n v="1"/>
    <n v="0"/>
    <n v="0"/>
    <x v="2"/>
  </r>
  <r>
    <x v="2"/>
    <s v="Severe Storm/Thunder Storm/ Wind"/>
    <x v="1"/>
    <n v="3"/>
    <x v="40"/>
    <s v="2005-2009"/>
    <n v="1"/>
    <n v="0"/>
    <n v="0"/>
    <n v="0"/>
    <x v="0"/>
    <n v="1"/>
    <n v="101532"/>
    <n v="1"/>
    <n v="0"/>
    <n v="0"/>
    <x v="2"/>
  </r>
  <r>
    <x v="4"/>
    <s v="Severe Storm/Thunder Storm/ Wind"/>
    <x v="1"/>
    <n v="3"/>
    <x v="40"/>
    <s v="2005-2009"/>
    <n v="1"/>
    <n v="0"/>
    <n v="0"/>
    <n v="0"/>
    <x v="0"/>
    <n v="1"/>
    <n v="32179"/>
    <n v="1"/>
    <n v="0"/>
    <n v="0"/>
    <x v="2"/>
  </r>
  <r>
    <x v="1"/>
    <s v="Lightning"/>
    <x v="0"/>
    <n v="2"/>
    <x v="40"/>
    <s v="2005-2009"/>
    <n v="1"/>
    <n v="0"/>
    <n v="0"/>
    <n v="0"/>
    <x v="0"/>
    <n v="1"/>
    <n v="5045216"/>
    <n v="0"/>
    <n v="1"/>
    <n v="0"/>
    <x v="1"/>
  </r>
  <r>
    <x v="2"/>
    <s v="Heat"/>
    <x v="2"/>
    <n v="4"/>
    <x v="40"/>
    <s v="2005-2009"/>
    <n v="1"/>
    <n v="12"/>
    <n v="0"/>
    <n v="12"/>
    <x v="0"/>
    <n v="0"/>
    <n v="0"/>
    <n v="1"/>
    <n v="0"/>
    <n v="0"/>
    <x v="2"/>
  </r>
  <r>
    <x v="1"/>
    <s v="Lightning"/>
    <x v="0"/>
    <n v="2"/>
    <x v="40"/>
    <s v="2005-2009"/>
    <n v="1"/>
    <n v="0"/>
    <n v="0"/>
    <n v="0"/>
    <x v="0"/>
    <n v="1"/>
    <n v="6733929"/>
    <n v="0"/>
    <n v="1"/>
    <n v="0"/>
    <x v="1"/>
  </r>
  <r>
    <x v="1"/>
    <s v="Lightning"/>
    <x v="0"/>
    <n v="2"/>
    <x v="40"/>
    <s v="2005-2009"/>
    <n v="1"/>
    <n v="0"/>
    <n v="0"/>
    <n v="0"/>
    <x v="0"/>
    <n v="1"/>
    <n v="1277235"/>
    <n v="0"/>
    <n v="1"/>
    <n v="0"/>
    <x v="1"/>
  </r>
  <r>
    <x v="2"/>
    <s v="Flooding"/>
    <x v="1"/>
    <n v="3"/>
    <x v="40"/>
    <s v="2005-2009"/>
    <n v="2"/>
    <n v="0"/>
    <n v="0"/>
    <n v="0"/>
    <x v="0"/>
    <n v="1"/>
    <n v="4653830"/>
    <n v="0"/>
    <n v="0"/>
    <n v="1"/>
    <x v="0"/>
  </r>
  <r>
    <x v="2"/>
    <s v="Severe Storm/Thunder Storm/ Wind"/>
    <x v="1"/>
    <n v="3"/>
    <x v="40"/>
    <s v="2005-2009"/>
    <n v="1"/>
    <n v="0"/>
    <n v="0"/>
    <n v="0"/>
    <x v="0"/>
    <n v="1"/>
    <n v="44864"/>
    <n v="1"/>
    <n v="0"/>
    <n v="0"/>
    <x v="2"/>
  </r>
  <r>
    <x v="2"/>
    <s v="Severe Storm/Thunder Storm/ Wind"/>
    <x v="1"/>
    <n v="3"/>
    <x v="40"/>
    <s v="2005-2009"/>
    <n v="1"/>
    <n v="0"/>
    <n v="0"/>
    <n v="0"/>
    <x v="0"/>
    <n v="1"/>
    <n v="43713"/>
    <n v="1"/>
    <n v="0"/>
    <n v="0"/>
    <x v="2"/>
  </r>
  <r>
    <x v="3"/>
    <s v="Severe Storm/Thunder Storm/ Wind"/>
    <x v="1"/>
    <n v="2"/>
    <x v="40"/>
    <s v="2005-2009"/>
    <n v="1"/>
    <n v="0"/>
    <n v="0"/>
    <n v="0"/>
    <x v="0"/>
    <n v="1"/>
    <n v="985360"/>
    <n v="0"/>
    <n v="1"/>
    <n v="0"/>
    <x v="1"/>
  </r>
  <r>
    <x v="0"/>
    <s v="Flooding"/>
    <x v="1"/>
    <n v="4"/>
    <x v="40"/>
    <s v="2005-2009"/>
    <n v="1"/>
    <n v="0"/>
    <n v="0"/>
    <n v="0"/>
    <x v="0"/>
    <n v="1"/>
    <n v="16917"/>
    <n v="1"/>
    <n v="0"/>
    <n v="0"/>
    <x v="2"/>
  </r>
  <r>
    <x v="4"/>
    <s v="Severe Storm/Thunder Storm/ Wind"/>
    <x v="1"/>
    <n v="2"/>
    <x v="40"/>
    <s v="2005-2009"/>
    <n v="1"/>
    <n v="0"/>
    <n v="0"/>
    <n v="0"/>
    <x v="0"/>
    <n v="1"/>
    <n v="196101"/>
    <n v="0"/>
    <n v="1"/>
    <n v="0"/>
    <x v="1"/>
  </r>
  <r>
    <x v="1"/>
    <s v="Flooding"/>
    <x v="1"/>
    <n v="4"/>
    <x v="47"/>
    <s v="2015-2019"/>
    <n v="16"/>
    <n v="0"/>
    <n v="0"/>
    <n v="0"/>
    <x v="0"/>
    <n v="1"/>
    <n v="158393184"/>
    <n v="0"/>
    <n v="0"/>
    <n v="1"/>
    <x v="0"/>
  </r>
  <r>
    <x v="2"/>
    <s v="Lightning"/>
    <x v="0"/>
    <n v="2"/>
    <x v="40"/>
    <s v="2005-2009"/>
    <n v="1"/>
    <n v="0"/>
    <n v="0"/>
    <n v="0"/>
    <x v="0"/>
    <n v="1"/>
    <n v="3722493"/>
    <n v="0"/>
    <n v="0"/>
    <n v="1"/>
    <x v="0"/>
  </r>
  <r>
    <x v="2"/>
    <s v="Lightning"/>
    <x v="0"/>
    <n v="2"/>
    <x v="40"/>
    <s v="2005-2009"/>
    <n v="1"/>
    <n v="0"/>
    <n v="0"/>
    <n v="0"/>
    <x v="0"/>
    <n v="1"/>
    <n v="8583065"/>
    <n v="0"/>
    <n v="0"/>
    <n v="1"/>
    <x v="0"/>
  </r>
  <r>
    <x v="0"/>
    <s v="Lightning"/>
    <x v="0"/>
    <n v="3"/>
    <x v="40"/>
    <s v="2005-2009"/>
    <n v="1"/>
    <n v="0"/>
    <n v="0"/>
    <n v="0"/>
    <x v="0"/>
    <n v="1"/>
    <n v="3265512"/>
    <n v="0"/>
    <n v="1"/>
    <n v="0"/>
    <x v="1"/>
  </r>
  <r>
    <x v="1"/>
    <s v="Severe Storm/Thunder Storm/ Wind"/>
    <x v="1"/>
    <n v="3"/>
    <x v="40"/>
    <s v="2005-2009"/>
    <n v="1"/>
    <n v="0"/>
    <n v="0"/>
    <n v="0"/>
    <x v="0"/>
    <n v="1"/>
    <n v="15558"/>
    <n v="1"/>
    <n v="0"/>
    <n v="0"/>
    <x v="2"/>
  </r>
  <r>
    <x v="1"/>
    <s v="Tornado"/>
    <x v="4"/>
    <n v="3"/>
    <x v="40"/>
    <s v="2005-2009"/>
    <n v="1"/>
    <n v="0"/>
    <n v="0"/>
    <n v="0"/>
    <x v="0"/>
    <n v="1"/>
    <n v="192619"/>
    <n v="1"/>
    <n v="0"/>
    <n v="0"/>
    <x v="2"/>
  </r>
  <r>
    <x v="1"/>
    <s v="Severe Storm/Thunder Storm/ Wind"/>
    <x v="1"/>
    <n v="3"/>
    <x v="40"/>
    <s v="2005-2009"/>
    <n v="1"/>
    <n v="0"/>
    <n v="0"/>
    <n v="0"/>
    <x v="0"/>
    <n v="1"/>
    <n v="31488"/>
    <n v="1"/>
    <n v="0"/>
    <n v="0"/>
    <x v="2"/>
  </r>
  <r>
    <x v="1"/>
    <s v="Severe Storm/Thunder Storm/ Wind"/>
    <x v="1"/>
    <n v="2"/>
    <x v="40"/>
    <s v="2005-2009"/>
    <n v="1"/>
    <n v="0"/>
    <n v="0"/>
    <n v="0"/>
    <x v="0"/>
    <n v="1"/>
    <n v="15468"/>
    <n v="1"/>
    <n v="0"/>
    <n v="0"/>
    <x v="2"/>
  </r>
  <r>
    <x v="2"/>
    <s v="Severe Storm/Thunder Storm/ Wind"/>
    <x v="1"/>
    <n v="3"/>
    <x v="40"/>
    <s v="2005-2009"/>
    <n v="1"/>
    <n v="0"/>
    <n v="0"/>
    <n v="0"/>
    <x v="0"/>
    <n v="1"/>
    <n v="7284"/>
    <n v="1"/>
    <n v="0"/>
    <n v="0"/>
    <x v="2"/>
  </r>
  <r>
    <x v="2"/>
    <s v="Severe Storm/Thunder Storm/ Wind"/>
    <x v="1"/>
    <n v="1"/>
    <x v="59"/>
    <s v="2015-2019"/>
    <n v="1"/>
    <n v="0"/>
    <n v="0"/>
    <n v="0"/>
    <x v="0"/>
    <n v="1"/>
    <n v="147"/>
    <n v="1"/>
    <n v="0"/>
    <n v="0"/>
    <x v="2"/>
  </r>
  <r>
    <x v="2"/>
    <s v="Severe Storm/Thunder Storm/ Wind"/>
    <x v="1"/>
    <n v="2"/>
    <x v="59"/>
    <s v="2015-2019"/>
    <n v="1"/>
    <n v="0"/>
    <n v="0"/>
    <n v="0"/>
    <x v="0"/>
    <n v="1"/>
    <n v="1619"/>
    <n v="1"/>
    <n v="0"/>
    <n v="0"/>
    <x v="2"/>
  </r>
  <r>
    <x v="2"/>
    <s v="Severe Storm/Thunder Storm/ Wind"/>
    <x v="1"/>
    <n v="2"/>
    <x v="59"/>
    <s v="2015-2019"/>
    <n v="1"/>
    <n v="0"/>
    <n v="0"/>
    <n v="0"/>
    <x v="0"/>
    <n v="1"/>
    <n v="1441"/>
    <n v="1"/>
    <n v="0"/>
    <n v="0"/>
    <x v="2"/>
  </r>
  <r>
    <x v="2"/>
    <s v="Severe Storm/Thunder Storm/ Wind"/>
    <x v="1"/>
    <n v="2"/>
    <x v="59"/>
    <s v="2015-2019"/>
    <n v="1"/>
    <n v="0"/>
    <n v="0"/>
    <n v="0"/>
    <x v="0"/>
    <n v="1"/>
    <n v="1516"/>
    <n v="1"/>
    <n v="0"/>
    <n v="0"/>
    <x v="2"/>
  </r>
  <r>
    <x v="5"/>
    <s v="Tornado"/>
    <x v="4"/>
    <n v="1"/>
    <x v="59"/>
    <s v="2015-2019"/>
    <n v="1"/>
    <n v="0"/>
    <n v="78"/>
    <n v="78"/>
    <x v="0"/>
    <n v="0"/>
    <n v="0"/>
    <n v="1"/>
    <n v="0"/>
    <n v="0"/>
    <x v="2"/>
  </r>
  <r>
    <x v="0"/>
    <s v="Tornado"/>
    <x v="4"/>
    <n v="2"/>
    <x v="59"/>
    <s v="2015-2019"/>
    <n v="1"/>
    <n v="0"/>
    <n v="0"/>
    <n v="0"/>
    <x v="0"/>
    <n v="1"/>
    <n v="2289583"/>
    <n v="0"/>
    <n v="1"/>
    <n v="0"/>
    <x v="1"/>
  </r>
  <r>
    <x v="1"/>
    <s v="Severe Storm/Thunder Storm/ Wind"/>
    <x v="1"/>
    <n v="2"/>
    <x v="59"/>
    <s v="2015-2019"/>
    <n v="1"/>
    <n v="0"/>
    <n v="0"/>
    <n v="0"/>
    <x v="0"/>
    <n v="1"/>
    <n v="158837"/>
    <n v="1"/>
    <n v="0"/>
    <n v="0"/>
    <x v="2"/>
  </r>
  <r>
    <x v="1"/>
    <s v="Severe Storm/Thunder Storm/ Wind"/>
    <x v="1"/>
    <n v="2"/>
    <x v="59"/>
    <s v="2015-2019"/>
    <n v="1"/>
    <n v="0"/>
    <n v="0"/>
    <n v="0"/>
    <x v="0"/>
    <n v="1"/>
    <n v="168554"/>
    <n v="1"/>
    <n v="0"/>
    <n v="0"/>
    <x v="2"/>
  </r>
  <r>
    <x v="1"/>
    <s v="Severe Storm/Thunder Storm/ Wind"/>
    <x v="1"/>
    <n v="2"/>
    <x v="59"/>
    <s v="2015-2019"/>
    <n v="1"/>
    <n v="0"/>
    <n v="0"/>
    <n v="0"/>
    <x v="0"/>
    <n v="1"/>
    <n v="14387"/>
    <n v="1"/>
    <n v="0"/>
    <n v="0"/>
    <x v="2"/>
  </r>
  <r>
    <x v="1"/>
    <s v="Severe Storm/Thunder Storm/ Wind"/>
    <x v="1"/>
    <n v="2"/>
    <x v="59"/>
    <s v="2015-2019"/>
    <n v="1"/>
    <n v="0"/>
    <n v="0"/>
    <n v="0"/>
    <x v="0"/>
    <n v="1"/>
    <n v="163148"/>
    <n v="1"/>
    <n v="0"/>
    <n v="0"/>
    <x v="2"/>
  </r>
  <r>
    <x v="2"/>
    <s v="Hail"/>
    <x v="0"/>
    <n v="2"/>
    <x v="59"/>
    <s v="2015-2019"/>
    <n v="1"/>
    <n v="0"/>
    <n v="0"/>
    <n v="0"/>
    <x v="0"/>
    <n v="1"/>
    <n v="1523"/>
    <n v="1"/>
    <n v="0"/>
    <n v="0"/>
    <x v="2"/>
  </r>
  <r>
    <x v="3"/>
    <s v="Severe Storm/Thunder Storm/ Wind"/>
    <x v="1"/>
    <n v="2"/>
    <x v="59"/>
    <s v="2015-2019"/>
    <n v="1"/>
    <n v="0"/>
    <n v="0"/>
    <n v="0"/>
    <x v="0"/>
    <n v="1"/>
    <n v="1451"/>
    <n v="1"/>
    <n v="0"/>
    <n v="0"/>
    <x v="2"/>
  </r>
  <r>
    <x v="3"/>
    <s v="Severe Storm/Thunder Storm/ Wind"/>
    <x v="1"/>
    <n v="2"/>
    <x v="59"/>
    <s v="2015-2019"/>
    <n v="1"/>
    <n v="0"/>
    <n v="0"/>
    <n v="0"/>
    <x v="0"/>
    <n v="1"/>
    <n v="1622"/>
    <n v="1"/>
    <n v="0"/>
    <n v="0"/>
    <x v="2"/>
  </r>
  <r>
    <x v="2"/>
    <s v="Severe Storm/Thunder Storm/ Wind"/>
    <x v="1"/>
    <n v="2"/>
    <x v="59"/>
    <s v="2015-2019"/>
    <n v="1"/>
    <n v="0"/>
    <n v="0"/>
    <n v="0"/>
    <x v="0"/>
    <n v="1"/>
    <n v="1520"/>
    <n v="1"/>
    <n v="0"/>
    <n v="0"/>
    <x v="2"/>
  </r>
  <r>
    <x v="4"/>
    <s v="Severe Storm/Thunder Storm/ Wind"/>
    <x v="1"/>
    <n v="2"/>
    <x v="59"/>
    <s v="2015-2019"/>
    <n v="1"/>
    <n v="0"/>
    <n v="0"/>
    <n v="0"/>
    <x v="0"/>
    <n v="1"/>
    <n v="1578"/>
    <n v="1"/>
    <n v="0"/>
    <n v="0"/>
    <x v="2"/>
  </r>
  <r>
    <x v="4"/>
    <s v="Severe Storm/Thunder Storm/ Wind"/>
    <x v="1"/>
    <n v="2"/>
    <x v="59"/>
    <s v="2015-2019"/>
    <n v="1"/>
    <n v="0"/>
    <n v="0"/>
    <n v="0"/>
    <x v="0"/>
    <n v="1"/>
    <n v="1576"/>
    <n v="1"/>
    <n v="0"/>
    <n v="0"/>
    <x v="2"/>
  </r>
  <r>
    <x v="1"/>
    <s v="Lightning"/>
    <x v="0"/>
    <n v="2"/>
    <x v="59"/>
    <s v="2015-2019"/>
    <n v="1"/>
    <n v="0"/>
    <n v="0"/>
    <n v="0"/>
    <x v="0"/>
    <n v="1"/>
    <n v="803775"/>
    <n v="0"/>
    <n v="1"/>
    <n v="0"/>
    <x v="1"/>
  </r>
  <r>
    <x v="1"/>
    <s v="Severe Storm/Thunder Storm/ Wind"/>
    <x v="1"/>
    <n v="2"/>
    <x v="59"/>
    <s v="2015-2019"/>
    <n v="1"/>
    <n v="0"/>
    <n v="0"/>
    <n v="0"/>
    <x v="0"/>
    <n v="1"/>
    <n v="17189"/>
    <n v="1"/>
    <n v="0"/>
    <n v="0"/>
    <x v="2"/>
  </r>
  <r>
    <x v="1"/>
    <s v="Severe Storm/Thunder Storm/ Wind"/>
    <x v="1"/>
    <n v="2"/>
    <x v="59"/>
    <s v="2015-2019"/>
    <n v="1"/>
    <n v="0"/>
    <n v="0"/>
    <n v="0"/>
    <x v="0"/>
    <n v="1"/>
    <n v="14487"/>
    <n v="1"/>
    <n v="0"/>
    <n v="0"/>
    <x v="2"/>
  </r>
  <r>
    <x v="1"/>
    <s v="Severe Storm/Thunder Storm/ Wind"/>
    <x v="1"/>
    <n v="2"/>
    <x v="59"/>
    <s v="2015-2019"/>
    <n v="1"/>
    <n v="0"/>
    <n v="0"/>
    <n v="0"/>
    <x v="0"/>
    <n v="1"/>
    <n v="83690"/>
    <n v="1"/>
    <n v="0"/>
    <n v="0"/>
    <x v="2"/>
  </r>
  <r>
    <x v="1"/>
    <s v="Severe Storm/Thunder Storm/ Wind"/>
    <x v="1"/>
    <n v="2"/>
    <x v="59"/>
    <s v="2015-2019"/>
    <n v="1"/>
    <n v="0"/>
    <n v="0"/>
    <n v="0"/>
    <x v="0"/>
    <n v="1"/>
    <n v="14988"/>
    <n v="1"/>
    <n v="0"/>
    <n v="0"/>
    <x v="2"/>
  </r>
  <r>
    <x v="2"/>
    <s v="Severe Storm/Thunder Storm/ Wind"/>
    <x v="1"/>
    <n v="2"/>
    <x v="59"/>
    <s v="2015-2019"/>
    <n v="1"/>
    <n v="0"/>
    <n v="0"/>
    <n v="0"/>
    <x v="0"/>
    <n v="1"/>
    <n v="1518"/>
    <n v="1"/>
    <n v="0"/>
    <n v="0"/>
    <x v="2"/>
  </r>
  <r>
    <x v="2"/>
    <s v="Severe Storm/Thunder Storm/ Wind"/>
    <x v="1"/>
    <n v="2"/>
    <x v="59"/>
    <s v="2015-2019"/>
    <n v="1"/>
    <n v="0"/>
    <n v="0"/>
    <n v="0"/>
    <x v="0"/>
    <n v="1"/>
    <n v="1680"/>
    <n v="1"/>
    <n v="0"/>
    <n v="0"/>
    <x v="2"/>
  </r>
  <r>
    <x v="3"/>
    <s v="Severe Storm/Thunder Storm/ Wind"/>
    <x v="1"/>
    <n v="2"/>
    <x v="59"/>
    <s v="2015-2019"/>
    <n v="1"/>
    <n v="0"/>
    <n v="0"/>
    <n v="0"/>
    <x v="0"/>
    <n v="1"/>
    <n v="1654"/>
    <n v="1"/>
    <n v="0"/>
    <n v="0"/>
    <x v="2"/>
  </r>
  <r>
    <x v="2"/>
    <s v="Severe Storm/Thunder Storm/ Wind"/>
    <x v="1"/>
    <n v="2"/>
    <x v="59"/>
    <s v="2015-2019"/>
    <n v="1"/>
    <n v="12"/>
    <n v="0"/>
    <n v="12"/>
    <x v="0"/>
    <n v="0"/>
    <n v="0"/>
    <n v="1"/>
    <n v="0"/>
    <n v="0"/>
    <x v="2"/>
  </r>
  <r>
    <x v="4"/>
    <s v="Severe Storm/Thunder Storm/ Wind"/>
    <x v="1"/>
    <n v="2"/>
    <x v="59"/>
    <s v="2015-2019"/>
    <n v="1"/>
    <n v="0"/>
    <n v="0"/>
    <n v="0"/>
    <x v="0"/>
    <n v="1"/>
    <n v="1436"/>
    <n v="1"/>
    <n v="0"/>
    <n v="0"/>
    <x v="2"/>
  </r>
  <r>
    <x v="1"/>
    <s v="Tornado"/>
    <x v="4"/>
    <n v="3"/>
    <x v="59"/>
    <s v="2015-2019"/>
    <n v="1"/>
    <n v="0"/>
    <n v="0"/>
    <n v="0"/>
    <x v="0"/>
    <n v="1"/>
    <n v="160549"/>
    <n v="1"/>
    <n v="0"/>
    <n v="0"/>
    <x v="2"/>
  </r>
  <r>
    <x v="1"/>
    <s v="Tornado"/>
    <x v="4"/>
    <n v="3"/>
    <x v="59"/>
    <s v="2015-2019"/>
    <n v="1"/>
    <n v="0"/>
    <n v="0"/>
    <n v="0"/>
    <x v="0"/>
    <n v="1"/>
    <n v="3178326"/>
    <n v="0"/>
    <n v="1"/>
    <n v="0"/>
    <x v="1"/>
  </r>
  <r>
    <x v="1"/>
    <s v="Tornado"/>
    <x v="4"/>
    <n v="3"/>
    <x v="59"/>
    <s v="2015-2019"/>
    <n v="1"/>
    <n v="0"/>
    <n v="0"/>
    <n v="0"/>
    <x v="0"/>
    <n v="1"/>
    <n v="3353649"/>
    <n v="0"/>
    <n v="1"/>
    <n v="0"/>
    <x v="1"/>
  </r>
  <r>
    <x v="1"/>
    <s v="Tornado"/>
    <x v="4"/>
    <n v="4"/>
    <x v="59"/>
    <s v="2015-2019"/>
    <n v="1"/>
    <n v="0"/>
    <n v="0"/>
    <n v="0"/>
    <x v="0"/>
    <n v="1"/>
    <n v="420949"/>
    <n v="1"/>
    <n v="0"/>
    <n v="0"/>
    <x v="2"/>
  </r>
  <r>
    <x v="2"/>
    <s v="Flooding"/>
    <x v="1"/>
    <n v="2"/>
    <x v="59"/>
    <s v="2015-2019"/>
    <n v="1"/>
    <n v="0"/>
    <n v="0"/>
    <n v="0"/>
    <x v="0"/>
    <n v="1"/>
    <n v="51883"/>
    <n v="1"/>
    <n v="0"/>
    <n v="0"/>
    <x v="2"/>
  </r>
  <r>
    <x v="3"/>
    <s v="Severe Storm/Thunder Storm/ Wind"/>
    <x v="1"/>
    <n v="3"/>
    <x v="59"/>
    <s v="2015-2019"/>
    <n v="1"/>
    <n v="11"/>
    <n v="0"/>
    <n v="11"/>
    <x v="0"/>
    <n v="0"/>
    <n v="0"/>
    <n v="1"/>
    <n v="0"/>
    <n v="0"/>
    <x v="2"/>
  </r>
  <r>
    <x v="1"/>
    <s v="Lightning"/>
    <x v="0"/>
    <n v="3"/>
    <x v="59"/>
    <s v="2015-2019"/>
    <n v="1"/>
    <n v="0"/>
    <n v="0"/>
    <n v="0"/>
    <x v="0"/>
    <n v="1"/>
    <n v="2266281"/>
    <n v="0"/>
    <n v="1"/>
    <n v="0"/>
    <x v="1"/>
  </r>
  <r>
    <x v="3"/>
    <s v="Severe Storm/Thunder Storm/ Wind"/>
    <x v="1"/>
    <n v="3"/>
    <x v="59"/>
    <s v="2015-2019"/>
    <n v="1"/>
    <n v="0"/>
    <n v="0"/>
    <n v="0"/>
    <x v="0"/>
    <n v="1"/>
    <n v="166"/>
    <n v="1"/>
    <n v="0"/>
    <n v="0"/>
    <x v="2"/>
  </r>
  <r>
    <x v="1"/>
    <s v="Lightning"/>
    <x v="0"/>
    <n v="3"/>
    <x v="59"/>
    <s v="2015-2019"/>
    <n v="1"/>
    <n v="0"/>
    <n v="0"/>
    <n v="0"/>
    <x v="0"/>
    <n v="1"/>
    <n v="77991"/>
    <n v="1"/>
    <n v="0"/>
    <n v="0"/>
    <x v="2"/>
  </r>
  <r>
    <x v="2"/>
    <s v="Hail"/>
    <x v="0"/>
    <n v="3"/>
    <x v="59"/>
    <s v="2015-2019"/>
    <n v="1"/>
    <n v="0"/>
    <n v="0"/>
    <n v="0"/>
    <x v="0"/>
    <n v="1"/>
    <n v="150"/>
    <n v="1"/>
    <n v="0"/>
    <n v="0"/>
    <x v="2"/>
  </r>
  <r>
    <x v="3"/>
    <s v="Hail"/>
    <x v="0"/>
    <n v="3"/>
    <x v="59"/>
    <s v="2015-2019"/>
    <n v="1"/>
    <n v="0"/>
    <n v="0"/>
    <n v="0"/>
    <x v="0"/>
    <n v="1"/>
    <n v="157"/>
    <n v="1"/>
    <n v="0"/>
    <n v="0"/>
    <x v="2"/>
  </r>
  <r>
    <x v="3"/>
    <s v="Hail"/>
    <x v="0"/>
    <n v="3"/>
    <x v="59"/>
    <s v="2015-2019"/>
    <n v="1"/>
    <n v="0"/>
    <n v="0"/>
    <n v="0"/>
    <x v="0"/>
    <n v="1"/>
    <n v="155"/>
    <n v="1"/>
    <n v="0"/>
    <n v="0"/>
    <x v="2"/>
  </r>
  <r>
    <x v="4"/>
    <s v="Severe Storm/Thunder Storm/ Wind"/>
    <x v="1"/>
    <n v="3"/>
    <x v="59"/>
    <s v="2015-2019"/>
    <n v="1"/>
    <n v="0"/>
    <n v="0"/>
    <n v="0"/>
    <x v="0"/>
    <n v="1"/>
    <n v="170"/>
    <n v="1"/>
    <n v="0"/>
    <n v="0"/>
    <x v="2"/>
  </r>
  <r>
    <x v="1"/>
    <s v="Severe Storm/Thunder Storm/ Wind"/>
    <x v="1"/>
    <n v="2"/>
    <x v="59"/>
    <s v="2015-2019"/>
    <n v="1"/>
    <n v="0"/>
    <n v="0"/>
    <n v="0"/>
    <x v="0"/>
    <n v="1"/>
    <n v="15135"/>
    <n v="1"/>
    <n v="0"/>
    <n v="0"/>
    <x v="2"/>
  </r>
  <r>
    <x v="1"/>
    <s v="Severe Storm/Thunder Storm/ Wind"/>
    <x v="1"/>
    <n v="2"/>
    <x v="59"/>
    <s v="2015-2019"/>
    <n v="1"/>
    <n v="0"/>
    <n v="0"/>
    <n v="0"/>
    <x v="0"/>
    <n v="1"/>
    <n v="823590"/>
    <n v="0"/>
    <n v="1"/>
    <n v="0"/>
    <x v="1"/>
  </r>
  <r>
    <x v="1"/>
    <s v="Severe Storm/Thunder Storm/ Wind"/>
    <x v="1"/>
    <n v="2"/>
    <x v="59"/>
    <s v="2015-2019"/>
    <n v="1"/>
    <n v="0"/>
    <n v="0"/>
    <n v="0"/>
    <x v="0"/>
    <n v="1"/>
    <n v="14783"/>
    <n v="1"/>
    <n v="0"/>
    <n v="0"/>
    <x v="2"/>
  </r>
  <r>
    <x v="2"/>
    <s v="Heat"/>
    <x v="2"/>
    <n v="2"/>
    <x v="59"/>
    <s v="2015-2019"/>
    <n v="1"/>
    <n v="11"/>
    <n v="0"/>
    <n v="11"/>
    <x v="0"/>
    <n v="0"/>
    <n v="0"/>
    <n v="1"/>
    <n v="0"/>
    <n v="0"/>
    <x v="2"/>
  </r>
  <r>
    <x v="2"/>
    <s v="Severe Storm/Thunder Storm/ Wind"/>
    <x v="1"/>
    <n v="2"/>
    <x v="59"/>
    <s v="2015-2019"/>
    <n v="1"/>
    <n v="0"/>
    <n v="0"/>
    <n v="0"/>
    <x v="0"/>
    <n v="1"/>
    <n v="1642"/>
    <n v="1"/>
    <n v="0"/>
    <n v="0"/>
    <x v="2"/>
  </r>
  <r>
    <x v="2"/>
    <s v="Flooding"/>
    <x v="1"/>
    <n v="4"/>
    <x v="59"/>
    <s v="2015-2019"/>
    <n v="1"/>
    <n v="0"/>
    <n v="0"/>
    <n v="0"/>
    <x v="0"/>
    <n v="1"/>
    <n v="1588"/>
    <n v="1"/>
    <n v="0"/>
    <n v="0"/>
    <x v="2"/>
  </r>
  <r>
    <x v="0"/>
    <s v="Wind"/>
    <x v="0"/>
    <n v="1"/>
    <x v="53"/>
    <s v="2000-2004"/>
    <n v="1"/>
    <n v="0"/>
    <n v="23"/>
    <n v="23"/>
    <x v="0"/>
    <n v="1"/>
    <n v="772071"/>
    <n v="0"/>
    <n v="1"/>
    <n v="0"/>
    <x v="1"/>
  </r>
  <r>
    <x v="0"/>
    <s v="Wind"/>
    <x v="0"/>
    <n v="1"/>
    <x v="48"/>
    <s v="2000-2004"/>
    <n v="1"/>
    <n v="0"/>
    <n v="0"/>
    <n v="0"/>
    <x v="0"/>
    <n v="1"/>
    <n v="14403"/>
    <n v="1"/>
    <n v="0"/>
    <n v="0"/>
    <x v="2"/>
  </r>
  <r>
    <x v="0"/>
    <s v="Heat"/>
    <x v="2"/>
    <n v="3"/>
    <x v="51"/>
    <s v="2000-2004"/>
    <n v="1"/>
    <n v="11"/>
    <n v="0"/>
    <n v="11"/>
    <x v="0"/>
    <n v="0"/>
    <n v="0"/>
    <n v="1"/>
    <n v="0"/>
    <n v="0"/>
    <x v="2"/>
  </r>
  <r>
    <x v="1"/>
    <s v="Lightning"/>
    <x v="0"/>
    <n v="3"/>
    <x v="60"/>
    <s v="2020-2024"/>
    <n v="1"/>
    <n v="0"/>
    <n v="0"/>
    <n v="0"/>
    <x v="0"/>
    <n v="1"/>
    <n v="81479"/>
    <n v="1"/>
    <n v="0"/>
    <n v="0"/>
    <x v="2"/>
  </r>
  <r>
    <x v="0"/>
    <s v="Flooding"/>
    <x v="1"/>
    <n v="1"/>
    <x v="60"/>
    <s v="2020-2024"/>
    <n v="1"/>
    <n v="0"/>
    <n v="0"/>
    <n v="0"/>
    <x v="0"/>
    <n v="1"/>
    <n v="13494490"/>
    <n v="0"/>
    <n v="0"/>
    <n v="1"/>
    <x v="0"/>
  </r>
  <r>
    <x v="0"/>
    <s v="Flooding"/>
    <x v="1"/>
    <n v="1"/>
    <x v="60"/>
    <s v="2020-2024"/>
    <n v="2"/>
    <n v="0"/>
    <n v="0"/>
    <n v="0"/>
    <x v="0"/>
    <n v="1"/>
    <n v="15038792"/>
    <n v="0"/>
    <n v="0"/>
    <n v="1"/>
    <x v="0"/>
  </r>
  <r>
    <x v="4"/>
    <s v="Wind"/>
    <x v="0"/>
    <n v="4"/>
    <x v="60"/>
    <s v="2020-2024"/>
    <n v="1"/>
    <n v="0"/>
    <n v="0"/>
    <n v="0"/>
    <x v="0"/>
    <n v="1"/>
    <n v="150"/>
    <n v="1"/>
    <n v="0"/>
    <n v="0"/>
    <x v="2"/>
  </r>
  <r>
    <x v="1"/>
    <s v="Severe Storm/Thunder Storm/ Wind"/>
    <x v="1"/>
    <n v="2"/>
    <x v="60"/>
    <s v="2020-2024"/>
    <n v="1"/>
    <n v="0"/>
    <n v="0"/>
    <n v="0"/>
    <x v="0"/>
    <n v="1"/>
    <n v="28980"/>
    <n v="1"/>
    <n v="0"/>
    <n v="0"/>
    <x v="2"/>
  </r>
  <r>
    <x v="1"/>
    <s v="Severe Storm/Thunder Storm/ Wind"/>
    <x v="1"/>
    <n v="2"/>
    <x v="60"/>
    <s v="2020-2024"/>
    <n v="1"/>
    <n v="0"/>
    <n v="0"/>
    <n v="0"/>
    <x v="0"/>
    <n v="1"/>
    <n v="85640"/>
    <n v="1"/>
    <n v="0"/>
    <n v="0"/>
    <x v="2"/>
  </r>
  <r>
    <x v="1"/>
    <s v="Severe Storm/Thunder Storm/ Wind"/>
    <x v="1"/>
    <n v="2"/>
    <x v="60"/>
    <s v="2020-2024"/>
    <n v="1"/>
    <n v="0"/>
    <n v="0"/>
    <n v="0"/>
    <x v="0"/>
    <n v="1"/>
    <n v="32052"/>
    <n v="1"/>
    <n v="0"/>
    <n v="0"/>
    <x v="2"/>
  </r>
  <r>
    <x v="1"/>
    <s v="Severe Storm/Thunder Storm/ Wind"/>
    <x v="1"/>
    <n v="2"/>
    <x v="60"/>
    <s v="2020-2024"/>
    <n v="1"/>
    <n v="0"/>
    <n v="0"/>
    <n v="0"/>
    <x v="0"/>
    <n v="1"/>
    <n v="171645"/>
    <n v="1"/>
    <n v="0"/>
    <n v="0"/>
    <x v="2"/>
  </r>
  <r>
    <x v="4"/>
    <s v="Hail"/>
    <x v="0"/>
    <n v="2"/>
    <x v="60"/>
    <s v="2020-2024"/>
    <n v="1"/>
    <n v="0"/>
    <n v="0"/>
    <n v="0"/>
    <x v="0"/>
    <n v="1"/>
    <n v="168"/>
    <n v="1"/>
    <n v="0"/>
    <n v="0"/>
    <x v="2"/>
  </r>
  <r>
    <x v="2"/>
    <s v="Lightning"/>
    <x v="0"/>
    <n v="1"/>
    <x v="60"/>
    <s v="2020-2024"/>
    <n v="1"/>
    <n v="0"/>
    <n v="0"/>
    <n v="0"/>
    <x v="0"/>
    <n v="1"/>
    <n v="81764"/>
    <n v="1"/>
    <n v="0"/>
    <n v="0"/>
    <x v="2"/>
  </r>
  <r>
    <x v="2"/>
    <s v="Hail"/>
    <x v="0"/>
    <n v="1"/>
    <x v="60"/>
    <s v="2020-2024"/>
    <n v="1"/>
    <n v="0"/>
    <n v="0"/>
    <n v="0"/>
    <x v="0"/>
    <n v="1"/>
    <n v="166"/>
    <n v="1"/>
    <n v="0"/>
    <n v="0"/>
    <x v="2"/>
  </r>
  <r>
    <x v="3"/>
    <s v="Severe Storm/Thunder Storm/ Wind"/>
    <x v="1"/>
    <n v="2"/>
    <x v="60"/>
    <s v="2020-2024"/>
    <n v="1"/>
    <n v="0"/>
    <n v="0"/>
    <n v="0"/>
    <x v="0"/>
    <n v="1"/>
    <n v="168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1429"/>
    <n v="1"/>
    <n v="0"/>
    <n v="0"/>
    <x v="2"/>
  </r>
  <r>
    <x v="0"/>
    <s v="Severe Storm/Thunder Storm/ Wind"/>
    <x v="1"/>
    <n v="2"/>
    <x v="60"/>
    <s v="2020-2024"/>
    <n v="1"/>
    <n v="0"/>
    <n v="0"/>
    <n v="0"/>
    <x v="0"/>
    <n v="1"/>
    <n v="29995"/>
    <n v="1"/>
    <n v="0"/>
    <n v="0"/>
    <x v="2"/>
  </r>
  <r>
    <x v="2"/>
    <s v="Hail"/>
    <x v="0"/>
    <n v="2"/>
    <x v="60"/>
    <s v="2020-2024"/>
    <n v="1"/>
    <n v="0"/>
    <n v="0"/>
    <n v="0"/>
    <x v="0"/>
    <n v="1"/>
    <n v="144"/>
    <n v="1"/>
    <n v="0"/>
    <n v="0"/>
    <x v="2"/>
  </r>
  <r>
    <x v="0"/>
    <s v="Flooding"/>
    <x v="1"/>
    <n v="2"/>
    <x v="60"/>
    <s v="2020-2024"/>
    <n v="1"/>
    <n v="0"/>
    <n v="0"/>
    <n v="0"/>
    <x v="0"/>
    <n v="1"/>
    <n v="3302605"/>
    <n v="0"/>
    <n v="1"/>
    <n v="0"/>
    <x v="1"/>
  </r>
  <r>
    <x v="0"/>
    <s v="Flooding"/>
    <x v="1"/>
    <n v="2"/>
    <x v="60"/>
    <s v="2020-2024"/>
    <n v="2"/>
    <n v="0"/>
    <n v="0"/>
    <n v="0"/>
    <x v="0"/>
    <n v="1"/>
    <n v="162213"/>
    <n v="1"/>
    <n v="0"/>
    <n v="0"/>
    <x v="2"/>
  </r>
  <r>
    <x v="2"/>
    <s v="Flooding"/>
    <x v="1"/>
    <n v="2"/>
    <x v="60"/>
    <s v="2020-2024"/>
    <n v="1"/>
    <n v="0"/>
    <n v="25"/>
    <n v="25"/>
    <x v="0"/>
    <n v="1"/>
    <n v="166604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169061"/>
    <n v="1"/>
    <n v="0"/>
    <n v="0"/>
    <x v="2"/>
  </r>
  <r>
    <x v="4"/>
    <s v="Flooding"/>
    <x v="1"/>
    <n v="2"/>
    <x v="60"/>
    <s v="2020-2024"/>
    <n v="1"/>
    <n v="0"/>
    <n v="0"/>
    <n v="0"/>
    <x v="0"/>
    <n v="1"/>
    <n v="1710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71357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1489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1636"/>
    <n v="1"/>
    <n v="0"/>
    <n v="0"/>
    <x v="2"/>
  </r>
  <r>
    <x v="0"/>
    <s v="Tornado"/>
    <x v="4"/>
    <n v="2"/>
    <x v="60"/>
    <s v="2020-2024"/>
    <n v="1"/>
    <n v="0"/>
    <n v="0"/>
    <n v="0"/>
    <x v="0"/>
    <n v="1"/>
    <n v="1694261"/>
    <n v="0"/>
    <n v="1"/>
    <n v="0"/>
    <x v="1"/>
  </r>
  <r>
    <x v="0"/>
    <s v="Severe Storm/Thunder Storm/ Wind"/>
    <x v="1"/>
    <n v="2"/>
    <x v="60"/>
    <s v="2020-2024"/>
    <n v="1"/>
    <n v="0"/>
    <n v="0"/>
    <n v="0"/>
    <x v="0"/>
    <n v="1"/>
    <n v="163101"/>
    <n v="1"/>
    <n v="0"/>
    <n v="0"/>
    <x v="2"/>
  </r>
  <r>
    <x v="2"/>
    <s v="Wind"/>
    <x v="0"/>
    <n v="1"/>
    <x v="60"/>
    <s v="2020-2024"/>
    <n v="1"/>
    <n v="12"/>
    <n v="0"/>
    <n v="12"/>
    <x v="0"/>
    <n v="0"/>
    <n v="0"/>
    <n v="1"/>
    <n v="0"/>
    <n v="0"/>
    <x v="2"/>
  </r>
  <r>
    <x v="1"/>
    <s v="Tornado"/>
    <x v="4"/>
    <n v="1"/>
    <x v="60"/>
    <s v="2020-2024"/>
    <n v="1"/>
    <n v="0"/>
    <n v="0"/>
    <n v="0"/>
    <x v="0"/>
    <n v="1"/>
    <n v="3452565"/>
    <n v="0"/>
    <n v="1"/>
    <n v="0"/>
    <x v="1"/>
  </r>
  <r>
    <x v="0"/>
    <s v="Severe Storm/Thunder Storm/ Wind"/>
    <x v="1"/>
    <n v="2"/>
    <x v="60"/>
    <s v="2020-2024"/>
    <n v="1"/>
    <n v="0"/>
    <n v="0"/>
    <n v="0"/>
    <x v="0"/>
    <n v="1"/>
    <n v="80092"/>
    <n v="1"/>
    <n v="0"/>
    <n v="0"/>
    <x v="2"/>
  </r>
  <r>
    <x v="0"/>
    <s v="Tornado"/>
    <x v="4"/>
    <n v="2"/>
    <x v="60"/>
    <s v="2020-2024"/>
    <n v="1"/>
    <n v="0"/>
    <n v="0"/>
    <n v="0"/>
    <x v="0"/>
    <n v="1"/>
    <n v="333779"/>
    <n v="1"/>
    <n v="0"/>
    <n v="0"/>
    <x v="2"/>
  </r>
  <r>
    <x v="0"/>
    <s v="Tornado"/>
    <x v="4"/>
    <n v="2"/>
    <x v="60"/>
    <s v="2020-2024"/>
    <n v="1"/>
    <n v="0"/>
    <n v="0"/>
    <n v="0"/>
    <x v="0"/>
    <n v="1"/>
    <n v="78110730"/>
    <n v="0"/>
    <n v="0"/>
    <n v="1"/>
    <x v="0"/>
  </r>
  <r>
    <x v="1"/>
    <s v="Severe Storm/Thunder Storm/ Wind"/>
    <x v="1"/>
    <n v="1"/>
    <x v="60"/>
    <s v="2020-2024"/>
    <n v="1"/>
    <n v="0"/>
    <n v="0"/>
    <n v="0"/>
    <x v="0"/>
    <n v="1"/>
    <n v="333716"/>
    <n v="1"/>
    <n v="0"/>
    <n v="0"/>
    <x v="2"/>
  </r>
  <r>
    <x v="1"/>
    <s v="Severe Storm/Thunder Storm/ Wind"/>
    <x v="1"/>
    <n v="1"/>
    <x v="60"/>
    <s v="2020-2024"/>
    <n v="1"/>
    <n v="0"/>
    <n v="0"/>
    <n v="0"/>
    <x v="0"/>
    <n v="1"/>
    <n v="147788"/>
    <n v="1"/>
    <n v="0"/>
    <n v="0"/>
    <x v="2"/>
  </r>
  <r>
    <x v="0"/>
    <s v="Flooding"/>
    <x v="1"/>
    <n v="1"/>
    <x v="60"/>
    <s v="2020-2024"/>
    <n v="1"/>
    <n v="0"/>
    <n v="0"/>
    <n v="0"/>
    <x v="0"/>
    <n v="1"/>
    <n v="3386304"/>
    <n v="0"/>
    <n v="1"/>
    <n v="0"/>
    <x v="1"/>
  </r>
  <r>
    <x v="5"/>
    <s v="Wind"/>
    <x v="0"/>
    <n v="2"/>
    <x v="60"/>
    <s v="2020-2024"/>
    <n v="1"/>
    <n v="0"/>
    <n v="0"/>
    <n v="0"/>
    <x v="0"/>
    <n v="1"/>
    <n v="167"/>
    <n v="1"/>
    <n v="0"/>
    <n v="0"/>
    <x v="2"/>
  </r>
  <r>
    <x v="4"/>
    <s v="Severe Storm/Thunder Storm/ Wind"/>
    <x v="1"/>
    <n v="1"/>
    <x v="60"/>
    <s v="2020-2024"/>
    <n v="1"/>
    <n v="0"/>
    <n v="0"/>
    <n v="0"/>
    <x v="0"/>
    <n v="1"/>
    <n v="163"/>
    <n v="1"/>
    <n v="0"/>
    <n v="0"/>
    <x v="2"/>
  </r>
  <r>
    <x v="2"/>
    <s v="Severe Storm/Thunder Storm/ Wind"/>
    <x v="1"/>
    <n v="1"/>
    <x v="60"/>
    <s v="2020-2024"/>
    <n v="1"/>
    <n v="0"/>
    <n v="0"/>
    <n v="0"/>
    <x v="0"/>
    <n v="1"/>
    <n v="168"/>
    <n v="1"/>
    <n v="0"/>
    <n v="0"/>
    <x v="2"/>
  </r>
  <r>
    <x v="3"/>
    <s v="Severe Storm/Thunder Storm/ Wind"/>
    <x v="1"/>
    <n v="1"/>
    <x v="60"/>
    <s v="2020-2024"/>
    <n v="1"/>
    <n v="0"/>
    <n v="0"/>
    <n v="0"/>
    <x v="0"/>
    <n v="1"/>
    <n v="147"/>
    <n v="1"/>
    <n v="0"/>
    <n v="0"/>
    <x v="2"/>
  </r>
  <r>
    <x v="2"/>
    <s v="Severe Storm/Thunder Storm/ Wind"/>
    <x v="1"/>
    <n v="1"/>
    <x v="60"/>
    <s v="2020-2024"/>
    <n v="1"/>
    <n v="0"/>
    <n v="0"/>
    <n v="0"/>
    <x v="0"/>
    <n v="1"/>
    <n v="148"/>
    <n v="1"/>
    <n v="0"/>
    <n v="0"/>
    <x v="2"/>
  </r>
  <r>
    <x v="5"/>
    <s v="Flooding"/>
    <x v="1"/>
    <n v="3"/>
    <x v="60"/>
    <s v="2020-2024"/>
    <n v="1"/>
    <n v="0"/>
    <n v="0"/>
    <n v="0"/>
    <x v="0"/>
    <n v="1"/>
    <n v="81669"/>
    <n v="1"/>
    <n v="0"/>
    <n v="0"/>
    <x v="2"/>
  </r>
  <r>
    <x v="5"/>
    <s v="Flooding"/>
    <x v="1"/>
    <n v="3"/>
    <x v="60"/>
    <s v="2020-2024"/>
    <n v="1"/>
    <n v="0"/>
    <n v="0"/>
    <n v="0"/>
    <x v="0"/>
    <n v="1"/>
    <n v="163735"/>
    <n v="1"/>
    <n v="0"/>
    <n v="0"/>
    <x v="2"/>
  </r>
  <r>
    <x v="5"/>
    <s v="Flooding"/>
    <x v="1"/>
    <n v="3"/>
    <x v="60"/>
    <s v="2020-2024"/>
    <n v="1"/>
    <n v="0"/>
    <n v="0"/>
    <n v="0"/>
    <x v="0"/>
    <n v="1"/>
    <n v="161706"/>
    <n v="1"/>
    <n v="0"/>
    <n v="0"/>
    <x v="2"/>
  </r>
  <r>
    <x v="5"/>
    <s v="Flooding"/>
    <x v="1"/>
    <n v="3"/>
    <x v="60"/>
    <s v="2020-2024"/>
    <n v="1"/>
    <n v="0"/>
    <n v="0"/>
    <n v="0"/>
    <x v="0"/>
    <n v="1"/>
    <n v="85252"/>
    <n v="1"/>
    <n v="0"/>
    <n v="0"/>
    <x v="2"/>
  </r>
  <r>
    <x v="5"/>
    <s v="Flooding"/>
    <x v="1"/>
    <n v="3"/>
    <x v="60"/>
    <s v="2020-2024"/>
    <n v="1"/>
    <n v="0"/>
    <n v="0"/>
    <n v="0"/>
    <x v="0"/>
    <n v="1"/>
    <n v="167508"/>
    <n v="1"/>
    <n v="0"/>
    <n v="0"/>
    <x v="2"/>
  </r>
  <r>
    <x v="2"/>
    <s v="Wind"/>
    <x v="0"/>
    <n v="2"/>
    <x v="60"/>
    <s v="2020-2024"/>
    <n v="1"/>
    <n v="0"/>
    <n v="0"/>
    <n v="0"/>
    <x v="0"/>
    <n v="1"/>
    <n v="155"/>
    <n v="1"/>
    <n v="0"/>
    <n v="0"/>
    <x v="2"/>
  </r>
  <r>
    <x v="3"/>
    <s v="Flooding"/>
    <x v="1"/>
    <n v="4"/>
    <x v="60"/>
    <s v="2020-2024"/>
    <n v="1"/>
    <n v="0"/>
    <n v="0"/>
    <n v="0"/>
    <x v="0"/>
    <n v="1"/>
    <n v="16397"/>
    <n v="1"/>
    <n v="0"/>
    <n v="0"/>
    <x v="2"/>
  </r>
  <r>
    <x v="2"/>
    <s v="Wind"/>
    <x v="0"/>
    <n v="2"/>
    <x v="60"/>
    <s v="2020-2024"/>
    <n v="1"/>
    <n v="0"/>
    <n v="0"/>
    <n v="0"/>
    <x v="0"/>
    <n v="1"/>
    <n v="165"/>
    <n v="1"/>
    <n v="0"/>
    <n v="0"/>
    <x v="2"/>
  </r>
  <r>
    <x v="2"/>
    <s v="Lightning"/>
    <x v="0"/>
    <n v="3"/>
    <x v="60"/>
    <s v="2020-2024"/>
    <n v="1"/>
    <n v="0"/>
    <n v="0"/>
    <n v="0"/>
    <x v="0"/>
    <n v="1"/>
    <n v="166"/>
    <n v="1"/>
    <n v="0"/>
    <n v="0"/>
    <x v="2"/>
  </r>
  <r>
    <x v="2"/>
    <s v="Flooding"/>
    <x v="1"/>
    <n v="3"/>
    <x v="60"/>
    <s v="2020-2024"/>
    <n v="1"/>
    <n v="0"/>
    <n v="0"/>
    <n v="0"/>
    <x v="0"/>
    <n v="1"/>
    <n v="33057"/>
    <n v="1"/>
    <n v="0"/>
    <n v="0"/>
    <x v="2"/>
  </r>
  <r>
    <x v="2"/>
    <s v="Flooding"/>
    <x v="1"/>
    <n v="3"/>
    <x v="60"/>
    <s v="2020-2024"/>
    <n v="1"/>
    <n v="0"/>
    <n v="0"/>
    <n v="0"/>
    <x v="0"/>
    <n v="1"/>
    <n v="74377"/>
    <n v="1"/>
    <n v="0"/>
    <n v="0"/>
    <x v="2"/>
  </r>
  <r>
    <x v="2"/>
    <s v="Lightning"/>
    <x v="0"/>
    <n v="3"/>
    <x v="60"/>
    <s v="2020-2024"/>
    <n v="1"/>
    <n v="0"/>
    <n v="12"/>
    <n v="12"/>
    <x v="0"/>
    <n v="0"/>
    <n v="0"/>
    <n v="1"/>
    <n v="0"/>
    <n v="0"/>
    <x v="2"/>
  </r>
  <r>
    <x v="2"/>
    <s v="Lightning"/>
    <x v="0"/>
    <n v="3"/>
    <x v="60"/>
    <s v="2020-2024"/>
    <n v="1"/>
    <n v="0"/>
    <n v="0"/>
    <n v="0"/>
    <x v="0"/>
    <n v="1"/>
    <n v="148"/>
    <n v="1"/>
    <n v="0"/>
    <n v="0"/>
    <x v="2"/>
  </r>
  <r>
    <x v="1"/>
    <s v="Tornado"/>
    <x v="4"/>
    <n v="3"/>
    <x v="60"/>
    <s v="2020-2024"/>
    <n v="1"/>
    <n v="0"/>
    <n v="0"/>
    <n v="0"/>
    <x v="0"/>
    <n v="1"/>
    <n v="50223"/>
    <n v="1"/>
    <n v="0"/>
    <n v="0"/>
    <x v="2"/>
  </r>
  <r>
    <x v="2"/>
    <s v="Flooding"/>
    <x v="1"/>
    <n v="4"/>
    <x v="60"/>
    <s v="2020-2024"/>
    <n v="1"/>
    <n v="0"/>
    <n v="0"/>
    <n v="0"/>
    <x v="0"/>
    <n v="1"/>
    <n v="16509"/>
    <n v="1"/>
    <n v="0"/>
    <n v="0"/>
    <x v="2"/>
  </r>
  <r>
    <x v="1"/>
    <s v="Coastal"/>
    <x v="0"/>
    <n v="3"/>
    <x v="60"/>
    <s v="2020-2024"/>
    <n v="1"/>
    <n v="12"/>
    <n v="0"/>
    <n v="12"/>
    <x v="0"/>
    <n v="0"/>
    <n v="0"/>
    <n v="1"/>
    <n v="0"/>
    <n v="0"/>
    <x v="2"/>
  </r>
  <r>
    <x v="3"/>
    <s v="Tornado"/>
    <x v="4"/>
    <n v="2"/>
    <x v="60"/>
    <s v="2020-2024"/>
    <n v="8"/>
    <n v="23"/>
    <n v="83"/>
    <n v="106"/>
    <x v="0"/>
    <n v="0"/>
    <n v="0"/>
    <n v="1"/>
    <n v="0"/>
    <n v="0"/>
    <x v="2"/>
  </r>
  <r>
    <x v="5"/>
    <s v="Hail"/>
    <x v="0"/>
    <n v="4"/>
    <x v="60"/>
    <s v="2020-2024"/>
    <n v="1"/>
    <n v="0"/>
    <n v="0"/>
    <n v="0"/>
    <x v="0"/>
    <n v="1"/>
    <n v="160"/>
    <n v="1"/>
    <n v="0"/>
    <n v="0"/>
    <x v="2"/>
  </r>
  <r>
    <x v="1"/>
    <s v="Severe Storm/Thunder Storm/ Wind"/>
    <x v="1"/>
    <n v="4"/>
    <x v="60"/>
    <s v="2020-2024"/>
    <n v="1"/>
    <n v="0"/>
    <n v="0"/>
    <n v="0"/>
    <x v="0"/>
    <n v="1"/>
    <n v="87059"/>
    <n v="1"/>
    <n v="0"/>
    <n v="0"/>
    <x v="2"/>
  </r>
  <r>
    <x v="2"/>
    <s v="Wind"/>
    <x v="0"/>
    <n v="4"/>
    <x v="60"/>
    <s v="2020-2024"/>
    <n v="1"/>
    <n v="0"/>
    <n v="0"/>
    <n v="0"/>
    <x v="0"/>
    <n v="1"/>
    <n v="152"/>
    <n v="1"/>
    <n v="0"/>
    <n v="0"/>
    <x v="2"/>
  </r>
  <r>
    <x v="0"/>
    <s v="Hurricane/Tropical Storm"/>
    <x v="3"/>
    <n v="4"/>
    <x v="60"/>
    <s v="2020-2024"/>
    <n v="1"/>
    <n v="0"/>
    <n v="0"/>
    <n v="0"/>
    <x v="0"/>
    <n v="1"/>
    <n v="2145964"/>
    <n v="0"/>
    <n v="1"/>
    <n v="0"/>
    <x v="1"/>
  </r>
  <r>
    <x v="1"/>
    <s v="Tornado"/>
    <x v="4"/>
    <n v="4"/>
    <x v="60"/>
    <s v="2020-2024"/>
    <n v="1"/>
    <n v="0"/>
    <n v="11"/>
    <n v="11"/>
    <x v="0"/>
    <n v="1"/>
    <n v="2285303"/>
    <n v="0"/>
    <n v="1"/>
    <n v="0"/>
    <x v="1"/>
  </r>
  <r>
    <x v="1"/>
    <s v="Tornado"/>
    <x v="4"/>
    <n v="4"/>
    <x v="60"/>
    <s v="2020-2024"/>
    <n v="1"/>
    <n v="0"/>
    <n v="0"/>
    <n v="0"/>
    <x v="0"/>
    <n v="1"/>
    <n v="300839"/>
    <n v="1"/>
    <n v="0"/>
    <n v="0"/>
    <x v="2"/>
  </r>
  <r>
    <x v="1"/>
    <s v="Wind"/>
    <x v="0"/>
    <n v="4"/>
    <x v="60"/>
    <s v="2020-2024"/>
    <n v="1"/>
    <n v="0"/>
    <n v="0"/>
    <n v="0"/>
    <x v="0"/>
    <n v="1"/>
    <n v="34291"/>
    <n v="1"/>
    <n v="0"/>
    <n v="0"/>
    <x v="2"/>
  </r>
  <r>
    <x v="0"/>
    <s v="Severe Storm/Thunder Storm/ Wind"/>
    <x v="1"/>
    <n v="2"/>
    <x v="60"/>
    <s v="2020-2024"/>
    <n v="1"/>
    <n v="0"/>
    <n v="0"/>
    <n v="0"/>
    <x v="0"/>
    <n v="1"/>
    <n v="4312932"/>
    <n v="0"/>
    <n v="1"/>
    <n v="0"/>
    <x v="1"/>
  </r>
  <r>
    <x v="1"/>
    <s v="Coastal"/>
    <x v="0"/>
    <n v="2"/>
    <x v="60"/>
    <s v="2020-2024"/>
    <n v="2"/>
    <n v="34"/>
    <n v="0"/>
    <n v="34"/>
    <x v="0"/>
    <n v="0"/>
    <n v="0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1503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32303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1611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51065"/>
    <n v="1"/>
    <n v="0"/>
    <n v="0"/>
    <x v="2"/>
  </r>
  <r>
    <x v="2"/>
    <s v="Flooding"/>
    <x v="1"/>
    <n v="2"/>
    <x v="60"/>
    <s v="2020-2024"/>
    <n v="1"/>
    <n v="0"/>
    <n v="0"/>
    <n v="0"/>
    <x v="0"/>
    <n v="1"/>
    <n v="1646"/>
    <n v="1"/>
    <n v="0"/>
    <n v="0"/>
    <x v="2"/>
  </r>
  <r>
    <x v="1"/>
    <s v="Flooding"/>
    <x v="1"/>
    <n v="4"/>
    <x v="60"/>
    <s v="2020-2024"/>
    <n v="1"/>
    <n v="0"/>
    <n v="0"/>
    <n v="0"/>
    <x v="0"/>
    <n v="1"/>
    <n v="16822"/>
    <n v="1"/>
    <n v="0"/>
    <n v="0"/>
    <x v="2"/>
  </r>
  <r>
    <x v="3"/>
    <s v="Severe Storm/Thunder Storm/ Wind"/>
    <x v="1"/>
    <n v="2"/>
    <x v="60"/>
    <s v="2020-2024"/>
    <n v="1"/>
    <n v="0"/>
    <n v="0"/>
    <n v="0"/>
    <x v="0"/>
    <n v="1"/>
    <n v="1654"/>
    <n v="1"/>
    <n v="0"/>
    <n v="0"/>
    <x v="2"/>
  </r>
  <r>
    <x v="2"/>
    <s v="Flooding"/>
    <x v="1"/>
    <n v="3"/>
    <x v="60"/>
    <s v="2020-2024"/>
    <n v="1"/>
    <n v="0"/>
    <n v="0"/>
    <n v="0"/>
    <x v="0"/>
    <n v="1"/>
    <n v="8586"/>
    <n v="1"/>
    <n v="0"/>
    <n v="0"/>
    <x v="2"/>
  </r>
  <r>
    <x v="4"/>
    <s v="Flooding"/>
    <x v="1"/>
    <n v="3"/>
    <x v="60"/>
    <s v="2020-2024"/>
    <n v="1"/>
    <n v="0"/>
    <n v="0"/>
    <n v="0"/>
    <x v="0"/>
    <n v="1"/>
    <n v="7767"/>
    <n v="1"/>
    <n v="0"/>
    <n v="0"/>
    <x v="2"/>
  </r>
  <r>
    <x v="4"/>
    <s v="Flooding"/>
    <x v="1"/>
    <n v="3"/>
    <x v="60"/>
    <s v="2020-2024"/>
    <n v="1"/>
    <n v="0"/>
    <n v="0"/>
    <n v="0"/>
    <x v="0"/>
    <n v="1"/>
    <n v="7833"/>
    <n v="1"/>
    <n v="0"/>
    <n v="0"/>
    <x v="2"/>
  </r>
  <r>
    <x v="4"/>
    <s v="Flooding"/>
    <x v="1"/>
    <n v="3"/>
    <x v="60"/>
    <s v="2020-2024"/>
    <n v="1"/>
    <n v="0"/>
    <n v="0"/>
    <n v="0"/>
    <x v="0"/>
    <n v="1"/>
    <n v="8450"/>
    <n v="1"/>
    <n v="0"/>
    <n v="0"/>
    <x v="2"/>
  </r>
  <r>
    <x v="4"/>
    <s v="Flooding"/>
    <x v="1"/>
    <n v="3"/>
    <x v="60"/>
    <s v="2020-2024"/>
    <n v="1"/>
    <n v="0"/>
    <n v="0"/>
    <n v="0"/>
    <x v="0"/>
    <n v="1"/>
    <n v="29833"/>
    <n v="1"/>
    <n v="0"/>
    <n v="0"/>
    <x v="2"/>
  </r>
  <r>
    <x v="3"/>
    <s v="Flooding"/>
    <x v="1"/>
    <n v="3"/>
    <x v="60"/>
    <s v="2020-2024"/>
    <n v="1"/>
    <n v="0"/>
    <n v="0"/>
    <n v="0"/>
    <x v="0"/>
    <n v="1"/>
    <n v="15715"/>
    <n v="1"/>
    <n v="0"/>
    <n v="0"/>
    <x v="2"/>
  </r>
  <r>
    <x v="3"/>
    <s v="Flooding"/>
    <x v="1"/>
    <n v="3"/>
    <x v="60"/>
    <s v="2020-2024"/>
    <n v="1"/>
    <n v="0"/>
    <n v="0"/>
    <n v="0"/>
    <x v="0"/>
    <n v="1"/>
    <n v="7726"/>
    <n v="1"/>
    <n v="0"/>
    <n v="0"/>
    <x v="2"/>
  </r>
  <r>
    <x v="3"/>
    <s v="Flooding"/>
    <x v="1"/>
    <n v="3"/>
    <x v="60"/>
    <s v="2020-2024"/>
    <n v="1"/>
    <n v="0"/>
    <n v="0"/>
    <n v="0"/>
    <x v="0"/>
    <n v="1"/>
    <n v="8342"/>
    <n v="1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6">
  <r>
    <x v="0"/>
    <s v="Winter Weather"/>
    <s v="Storm"/>
    <n v="1"/>
    <x v="0"/>
    <s v="1995-1999"/>
    <n v="2"/>
    <n v="0"/>
    <n v="0"/>
    <n v="0"/>
    <x v="0"/>
    <n v="1"/>
    <x v="0"/>
    <n v="0"/>
    <n v="0"/>
    <x v="0"/>
  </r>
  <r>
    <x v="1"/>
    <s v="Severe Storm/Thunder Storm/ Wind"/>
    <s v="Severe Storm"/>
    <n v="1"/>
    <x v="0"/>
    <s v="1995-1999"/>
    <n v="1"/>
    <n v="0"/>
    <n v="21"/>
    <n v="21"/>
    <x v="0"/>
    <n v="1"/>
    <x v="1"/>
    <n v="0"/>
    <n v="1"/>
    <x v="1"/>
  </r>
  <r>
    <x v="2"/>
    <s v="Lightning"/>
    <s v="Storm"/>
    <n v="2"/>
    <x v="0"/>
    <s v="1995-1999"/>
    <n v="1"/>
    <n v="0"/>
    <n v="35"/>
    <n v="35"/>
    <x v="0"/>
    <n v="0"/>
    <x v="2"/>
    <n v="1"/>
    <n v="0"/>
    <x v="1"/>
  </r>
  <r>
    <x v="0"/>
    <s v="Lightning"/>
    <s v="Storm"/>
    <n v="2"/>
    <x v="0"/>
    <s v="1995-1999"/>
    <n v="1"/>
    <n v="0"/>
    <n v="0"/>
    <n v="0"/>
    <x v="0"/>
    <n v="1"/>
    <x v="3"/>
    <n v="1"/>
    <n v="0"/>
    <x v="1"/>
  </r>
  <r>
    <x v="0"/>
    <s v="Severe Storm/Thunder Storm/ Wind"/>
    <s v="Severe Storm"/>
    <n v="2"/>
    <x v="0"/>
    <s v="1995-1999"/>
    <n v="1"/>
    <n v="0"/>
    <n v="0"/>
    <n v="0"/>
    <x v="0"/>
    <n v="1"/>
    <x v="4"/>
    <n v="1"/>
    <n v="0"/>
    <x v="1"/>
  </r>
  <r>
    <x v="0"/>
    <s v="Hail"/>
    <s v="Storm"/>
    <n v="2"/>
    <x v="0"/>
    <s v="1995-1999"/>
    <n v="1"/>
    <n v="0"/>
    <n v="0"/>
    <n v="0"/>
    <x v="0"/>
    <n v="1"/>
    <x v="5"/>
    <n v="1"/>
    <n v="0"/>
    <x v="1"/>
  </r>
  <r>
    <x v="1"/>
    <s v="Flooding"/>
    <s v="Severe Storm"/>
    <n v="2"/>
    <x v="0"/>
    <s v="1995-1999"/>
    <n v="1"/>
    <n v="0"/>
    <n v="0"/>
    <n v="0"/>
    <x v="0"/>
    <n v="1"/>
    <x v="6"/>
    <n v="1"/>
    <n v="0"/>
    <x v="1"/>
  </r>
  <r>
    <x v="0"/>
    <s v="Severe Storm/Thunder Storm/ Wind"/>
    <s v="Severe Storm"/>
    <n v="3"/>
    <x v="0"/>
    <s v="1995-1999"/>
    <n v="1"/>
    <n v="0"/>
    <n v="0"/>
    <n v="0"/>
    <x v="0"/>
    <n v="1"/>
    <x v="7"/>
    <n v="1"/>
    <n v="0"/>
    <x v="1"/>
  </r>
  <r>
    <x v="3"/>
    <s v="Hail"/>
    <s v="Storm"/>
    <n v="3"/>
    <x v="0"/>
    <s v="1995-1999"/>
    <n v="1"/>
    <n v="0"/>
    <n v="0"/>
    <n v="0"/>
    <x v="0"/>
    <n v="1"/>
    <x v="8"/>
    <n v="1"/>
    <n v="0"/>
    <x v="1"/>
  </r>
  <r>
    <x v="1"/>
    <s v="Heat"/>
    <s v="Heat/Drought/Fire"/>
    <n v="3"/>
    <x v="0"/>
    <s v="1995-1999"/>
    <n v="12"/>
    <n v="0"/>
    <n v="175"/>
    <n v="175"/>
    <x v="0"/>
    <n v="0"/>
    <x v="2"/>
    <n v="1"/>
    <n v="0"/>
    <x v="1"/>
  </r>
  <r>
    <x v="0"/>
    <s v="Heat"/>
    <s v="Heat/Drought/Fire"/>
    <n v="3"/>
    <x v="0"/>
    <s v="1995-1999"/>
    <n v="6"/>
    <n v="16"/>
    <n v="0"/>
    <n v="16"/>
    <x v="0"/>
    <n v="0"/>
    <x v="2"/>
    <n v="1"/>
    <n v="0"/>
    <x v="1"/>
  </r>
  <r>
    <x v="0"/>
    <s v="Severe Storm/Thunder Storm/ Wind"/>
    <s v="Severe Storm"/>
    <n v="3"/>
    <x v="0"/>
    <s v="1995-1999"/>
    <n v="1"/>
    <n v="0"/>
    <n v="0"/>
    <n v="0"/>
    <x v="0"/>
    <n v="1"/>
    <x v="9"/>
    <n v="0"/>
    <n v="1"/>
    <x v="1"/>
  </r>
  <r>
    <x v="1"/>
    <s v="Lightning"/>
    <s v="Storm"/>
    <n v="3"/>
    <x v="0"/>
    <s v="1995-1999"/>
    <n v="1"/>
    <n v="0"/>
    <n v="12"/>
    <n v="12"/>
    <x v="0"/>
    <n v="0"/>
    <x v="2"/>
    <n v="1"/>
    <n v="0"/>
    <x v="1"/>
  </r>
  <r>
    <x v="4"/>
    <s v="Severe Storm/Thunder Storm/ Wind"/>
    <s v="Severe Storm"/>
    <n v="3"/>
    <x v="0"/>
    <s v="1995-1999"/>
    <n v="1"/>
    <n v="0"/>
    <n v="0"/>
    <n v="0"/>
    <x v="0"/>
    <n v="1"/>
    <x v="10"/>
    <n v="0"/>
    <n v="0"/>
    <x v="0"/>
  </r>
  <r>
    <x v="0"/>
    <s v="Flooding"/>
    <s v="Severe Storm"/>
    <n v="3"/>
    <x v="1"/>
    <s v="1995-1999"/>
    <n v="1"/>
    <n v="0"/>
    <n v="0"/>
    <n v="0"/>
    <x v="0"/>
    <n v="1"/>
    <x v="11"/>
    <n v="0"/>
    <n v="1"/>
    <x v="1"/>
  </r>
  <r>
    <x v="1"/>
    <s v="Hail"/>
    <s v="Storm"/>
    <n v="2"/>
    <x v="1"/>
    <s v="1995-1999"/>
    <n v="1"/>
    <n v="0"/>
    <n v="0"/>
    <n v="0"/>
    <x v="0"/>
    <n v="0"/>
    <x v="2"/>
    <n v="1"/>
    <n v="0"/>
    <x v="1"/>
  </r>
  <r>
    <x v="3"/>
    <s v="Lightning"/>
    <s v="Storm"/>
    <n v="3"/>
    <x v="1"/>
    <s v="1995-1999"/>
    <n v="1"/>
    <n v="0"/>
    <n v="0"/>
    <n v="0"/>
    <x v="0"/>
    <n v="1"/>
    <x v="12"/>
    <n v="0"/>
    <n v="0"/>
    <x v="0"/>
  </r>
  <r>
    <x v="4"/>
    <s v="Lightning"/>
    <s v="Storm"/>
    <n v="3"/>
    <x v="1"/>
    <s v="1995-1999"/>
    <n v="1"/>
    <n v="0"/>
    <n v="0"/>
    <n v="0"/>
    <x v="0"/>
    <n v="1"/>
    <x v="13"/>
    <n v="0"/>
    <n v="0"/>
    <x v="0"/>
  </r>
  <r>
    <x v="0"/>
    <s v="Winter Weather"/>
    <s v="Storm"/>
    <n v="1"/>
    <x v="1"/>
    <s v="1995-1999"/>
    <n v="1"/>
    <n v="0"/>
    <n v="0"/>
    <n v="0"/>
    <x v="0"/>
    <n v="1"/>
    <x v="14"/>
    <n v="0"/>
    <n v="1"/>
    <x v="1"/>
  </r>
  <r>
    <x v="0"/>
    <s v="Wind"/>
    <s v="Storm"/>
    <n v="2"/>
    <x v="1"/>
    <s v="1995-1999"/>
    <n v="1"/>
    <n v="0"/>
    <n v="68"/>
    <n v="68"/>
    <x v="0"/>
    <n v="1"/>
    <x v="15"/>
    <n v="1"/>
    <n v="0"/>
    <x v="1"/>
  </r>
  <r>
    <x v="1"/>
    <s v="Severe Storm/Thunder Storm/ Wind"/>
    <s v="Severe Storm"/>
    <n v="4"/>
    <x v="1"/>
    <s v="1995-1999"/>
    <n v="1"/>
    <n v="0"/>
    <n v="0"/>
    <n v="0"/>
    <x v="0"/>
    <n v="1"/>
    <x v="16"/>
    <n v="1"/>
    <n v="0"/>
    <x v="1"/>
  </r>
  <r>
    <x v="1"/>
    <s v="Severe Storm/Thunder Storm/ Wind"/>
    <s v="Severe Storm"/>
    <n v="3"/>
    <x v="1"/>
    <s v="1995-1999"/>
    <n v="1"/>
    <n v="0"/>
    <n v="25"/>
    <n v="25"/>
    <x v="0"/>
    <n v="1"/>
    <x v="17"/>
    <n v="0"/>
    <n v="1"/>
    <x v="1"/>
  </r>
  <r>
    <x v="3"/>
    <s v="Severe Storm/Thunder Storm/ Wind"/>
    <s v="Severe Storm"/>
    <n v="3"/>
    <x v="1"/>
    <s v="1995-1999"/>
    <n v="1"/>
    <n v="0"/>
    <n v="49"/>
    <n v="49"/>
    <x v="0"/>
    <n v="1"/>
    <x v="18"/>
    <n v="0"/>
    <n v="1"/>
    <x v="1"/>
  </r>
  <r>
    <x v="3"/>
    <s v="Severe Storm/Thunder Storm/ Wind"/>
    <s v="Severe Storm"/>
    <n v="2"/>
    <x v="1"/>
    <s v="1995-1999"/>
    <n v="1"/>
    <n v="0"/>
    <n v="49"/>
    <n v="49"/>
    <x v="0"/>
    <n v="0"/>
    <x v="2"/>
    <n v="1"/>
    <n v="0"/>
    <x v="1"/>
  </r>
  <r>
    <x v="2"/>
    <s v="Severe Storm/Thunder Storm/ Wind"/>
    <s v="Severe Storm"/>
    <n v="3"/>
    <x v="1"/>
    <s v="1995-1999"/>
    <n v="1"/>
    <n v="0"/>
    <n v="0"/>
    <n v="0"/>
    <x v="0"/>
    <n v="1"/>
    <x v="19"/>
    <n v="0"/>
    <n v="1"/>
    <x v="1"/>
  </r>
  <r>
    <x v="2"/>
    <s v="Severe Storm/Thunder Storm/ Wind"/>
    <s v="Severe Storm"/>
    <n v="2"/>
    <x v="1"/>
    <s v="1995-1999"/>
    <n v="1"/>
    <n v="0"/>
    <n v="10"/>
    <n v="10"/>
    <x v="0"/>
    <n v="1"/>
    <x v="20"/>
    <n v="0"/>
    <n v="1"/>
    <x v="1"/>
  </r>
  <r>
    <x v="2"/>
    <s v="Severe Storm/Thunder Storm/ Wind"/>
    <s v="Severe Storm"/>
    <n v="4"/>
    <x v="1"/>
    <s v="1995-1999"/>
    <n v="1"/>
    <n v="0"/>
    <n v="0"/>
    <n v="0"/>
    <x v="0"/>
    <n v="1"/>
    <x v="21"/>
    <n v="1"/>
    <n v="0"/>
    <x v="1"/>
  </r>
  <r>
    <x v="2"/>
    <s v="Severe Storm/Thunder Storm/ Wind"/>
    <s v="Severe Storm"/>
    <n v="1"/>
    <x v="1"/>
    <s v="1995-1999"/>
    <n v="1"/>
    <n v="0"/>
    <n v="0"/>
    <n v="0"/>
    <x v="0"/>
    <n v="1"/>
    <x v="22"/>
    <n v="1"/>
    <n v="0"/>
    <x v="1"/>
  </r>
  <r>
    <x v="4"/>
    <s v="Severe Storm/Thunder Storm/ Wind"/>
    <s v="Severe Storm"/>
    <n v="2"/>
    <x v="1"/>
    <s v="1995-1999"/>
    <n v="1"/>
    <n v="0"/>
    <n v="0"/>
    <n v="0"/>
    <x v="0"/>
    <n v="1"/>
    <x v="23"/>
    <n v="0"/>
    <n v="1"/>
    <x v="1"/>
  </r>
  <r>
    <x v="0"/>
    <s v="Severe Storm/Thunder Storm/ Wind"/>
    <s v="Severe Storm"/>
    <n v="3"/>
    <x v="1"/>
    <s v="1995-1999"/>
    <n v="1"/>
    <n v="0"/>
    <n v="0"/>
    <n v="0"/>
    <x v="0"/>
    <n v="1"/>
    <x v="24"/>
    <n v="1"/>
    <n v="0"/>
    <x v="1"/>
  </r>
  <r>
    <x v="0"/>
    <s v="Severe Storm/Thunder Storm/ Wind"/>
    <s v="Severe Storm"/>
    <n v="3"/>
    <x v="1"/>
    <s v="1995-1999"/>
    <n v="1"/>
    <n v="0"/>
    <n v="0"/>
    <n v="0"/>
    <x v="0"/>
    <n v="1"/>
    <x v="25"/>
    <n v="1"/>
    <n v="0"/>
    <x v="1"/>
  </r>
  <r>
    <x v="0"/>
    <s v="Severe Storm/Thunder Storm/ Wind"/>
    <s v="Severe Storm"/>
    <n v="1"/>
    <x v="2"/>
    <s v="1995-1999"/>
    <n v="1"/>
    <n v="0"/>
    <n v="0"/>
    <n v="0"/>
    <x v="0"/>
    <n v="1"/>
    <x v="26"/>
    <n v="1"/>
    <n v="0"/>
    <x v="1"/>
  </r>
  <r>
    <x v="0"/>
    <s v="Severe Storm/Thunder Storm/ Wind"/>
    <s v="Severe Storm"/>
    <n v="1"/>
    <x v="2"/>
    <s v="1995-1999"/>
    <n v="1"/>
    <n v="0"/>
    <n v="0"/>
    <n v="0"/>
    <x v="0"/>
    <n v="1"/>
    <x v="27"/>
    <n v="0"/>
    <n v="0"/>
    <x v="0"/>
  </r>
  <r>
    <x v="0"/>
    <s v="Severe Storm/Thunder Storm/ Wind"/>
    <s v="Severe Storm"/>
    <n v="1"/>
    <x v="2"/>
    <s v="1995-1999"/>
    <n v="1"/>
    <n v="0"/>
    <n v="0"/>
    <n v="0"/>
    <x v="0"/>
    <n v="1"/>
    <x v="28"/>
    <n v="1"/>
    <n v="0"/>
    <x v="1"/>
  </r>
  <r>
    <x v="0"/>
    <s v="Severe Storm/Thunder Storm/ Wind"/>
    <s v="Severe Storm"/>
    <n v="2"/>
    <x v="2"/>
    <s v="1995-1999"/>
    <n v="1"/>
    <n v="0"/>
    <n v="0"/>
    <n v="0"/>
    <x v="0"/>
    <n v="1"/>
    <x v="29"/>
    <n v="1"/>
    <n v="0"/>
    <x v="1"/>
  </r>
  <r>
    <x v="0"/>
    <s v="Severe Storm/Thunder Storm/ Wind"/>
    <s v="Severe Storm"/>
    <n v="2"/>
    <x v="2"/>
    <s v="1995-1999"/>
    <n v="1"/>
    <n v="0"/>
    <n v="0"/>
    <n v="0"/>
    <x v="0"/>
    <n v="1"/>
    <x v="30"/>
    <n v="1"/>
    <n v="0"/>
    <x v="1"/>
  </r>
  <r>
    <x v="0"/>
    <s v="Severe Storm/Thunder Storm/ Wind"/>
    <s v="Severe Storm"/>
    <n v="2"/>
    <x v="2"/>
    <s v="1995-1999"/>
    <n v="1"/>
    <n v="0"/>
    <n v="0"/>
    <n v="0"/>
    <x v="0"/>
    <n v="1"/>
    <x v="31"/>
    <n v="1"/>
    <n v="0"/>
    <x v="1"/>
  </r>
  <r>
    <x v="0"/>
    <s v="Severe Storm/Thunder Storm/ Wind"/>
    <s v="Severe Storm"/>
    <n v="3"/>
    <x v="2"/>
    <s v="1995-1999"/>
    <n v="1"/>
    <n v="0"/>
    <n v="0"/>
    <n v="0"/>
    <x v="0"/>
    <n v="1"/>
    <x v="32"/>
    <n v="1"/>
    <n v="0"/>
    <x v="1"/>
  </r>
  <r>
    <x v="0"/>
    <s v="Severe Storm/Thunder Storm/ Wind"/>
    <s v="Severe Storm"/>
    <n v="3"/>
    <x v="2"/>
    <s v="1995-1999"/>
    <n v="1"/>
    <n v="0"/>
    <n v="0"/>
    <n v="0"/>
    <x v="0"/>
    <n v="1"/>
    <x v="33"/>
    <n v="1"/>
    <n v="0"/>
    <x v="1"/>
  </r>
  <r>
    <x v="0"/>
    <s v="Severe Storm/Thunder Storm/ Wind"/>
    <s v="Severe Storm"/>
    <n v="3"/>
    <x v="2"/>
    <s v="1995-1999"/>
    <n v="1"/>
    <n v="0"/>
    <n v="0"/>
    <n v="0"/>
    <x v="0"/>
    <n v="1"/>
    <x v="34"/>
    <n v="1"/>
    <n v="0"/>
    <x v="1"/>
  </r>
  <r>
    <x v="0"/>
    <s v="Severe Storm/Thunder Storm/ Wind"/>
    <s v="Severe Storm"/>
    <n v="3"/>
    <x v="2"/>
    <s v="1995-1999"/>
    <n v="1"/>
    <n v="0"/>
    <n v="0"/>
    <n v="0"/>
    <x v="0"/>
    <n v="1"/>
    <x v="35"/>
    <n v="1"/>
    <n v="0"/>
    <x v="1"/>
  </r>
  <r>
    <x v="0"/>
    <s v="Winter Weather"/>
    <s v="Storm"/>
    <n v="1"/>
    <x v="2"/>
    <s v="1995-1999"/>
    <n v="1"/>
    <n v="23"/>
    <n v="0"/>
    <n v="23"/>
    <x v="0"/>
    <n v="0"/>
    <x v="2"/>
    <n v="1"/>
    <n v="0"/>
    <x v="1"/>
  </r>
  <r>
    <x v="1"/>
    <s v="Severe Storm/Thunder Storm/ Wind"/>
    <s v="Severe Storm"/>
    <n v="1"/>
    <x v="2"/>
    <s v="1995-1999"/>
    <n v="1"/>
    <n v="0"/>
    <n v="0"/>
    <n v="0"/>
    <x v="0"/>
    <n v="1"/>
    <x v="36"/>
    <n v="1"/>
    <n v="0"/>
    <x v="1"/>
  </r>
  <r>
    <x v="1"/>
    <s v="Flooding"/>
    <s v="Severe Storm"/>
    <n v="3"/>
    <x v="2"/>
    <s v="1995-1999"/>
    <n v="1"/>
    <n v="0"/>
    <n v="0"/>
    <n v="0"/>
    <x v="0"/>
    <n v="1"/>
    <x v="37"/>
    <n v="0"/>
    <n v="1"/>
    <x v="1"/>
  </r>
  <r>
    <x v="1"/>
    <s v="Hurricane/Tropical Storm"/>
    <s v="Tropical Storm"/>
    <n v="3"/>
    <x v="2"/>
    <s v="1995-1999"/>
    <n v="1"/>
    <n v="0"/>
    <n v="0"/>
    <n v="0"/>
    <x v="0"/>
    <n v="1"/>
    <x v="38"/>
    <n v="0"/>
    <n v="0"/>
    <x v="0"/>
  </r>
  <r>
    <x v="1"/>
    <s v="Lightning"/>
    <s v="Storm"/>
    <n v="3"/>
    <x v="2"/>
    <s v="1995-1999"/>
    <n v="1"/>
    <n v="0"/>
    <n v="0"/>
    <n v="0"/>
    <x v="0"/>
    <n v="1"/>
    <x v="39"/>
    <n v="1"/>
    <n v="0"/>
    <x v="1"/>
  </r>
  <r>
    <x v="1"/>
    <s v="Hurricane/Tropical Storm"/>
    <s v="Tropical Storm"/>
    <n v="3"/>
    <x v="2"/>
    <s v="1995-1999"/>
    <n v="1"/>
    <n v="10"/>
    <n v="0"/>
    <n v="10"/>
    <x v="0"/>
    <n v="1"/>
    <x v="40"/>
    <n v="0"/>
    <n v="0"/>
    <x v="0"/>
  </r>
  <r>
    <x v="3"/>
    <s v="Lightning"/>
    <s v="Storm"/>
    <n v="2"/>
    <x v="2"/>
    <s v="1995-1999"/>
    <n v="1"/>
    <n v="0"/>
    <n v="11"/>
    <n v="11"/>
    <x v="0"/>
    <n v="0"/>
    <x v="2"/>
    <n v="1"/>
    <n v="0"/>
    <x v="1"/>
  </r>
  <r>
    <x v="3"/>
    <s v="Lightning"/>
    <s v="Storm"/>
    <n v="3"/>
    <x v="2"/>
    <s v="1995-1999"/>
    <n v="1"/>
    <n v="0"/>
    <n v="0"/>
    <n v="0"/>
    <x v="0"/>
    <n v="1"/>
    <x v="41"/>
    <n v="0"/>
    <n v="0"/>
    <x v="0"/>
  </r>
  <r>
    <x v="2"/>
    <s v="Flooding"/>
    <s v="Severe Storm"/>
    <n v="1"/>
    <x v="2"/>
    <s v="1995-1999"/>
    <n v="1"/>
    <n v="0"/>
    <n v="0"/>
    <n v="0"/>
    <x v="0"/>
    <n v="1"/>
    <x v="42"/>
    <n v="1"/>
    <n v="0"/>
    <x v="1"/>
  </r>
  <r>
    <x v="2"/>
    <s v="Lightning"/>
    <s v="Storm"/>
    <n v="3"/>
    <x v="2"/>
    <s v="1995-1999"/>
    <n v="1"/>
    <n v="0"/>
    <n v="0"/>
    <n v="0"/>
    <x v="0"/>
    <n v="1"/>
    <x v="43"/>
    <n v="0"/>
    <n v="1"/>
    <x v="1"/>
  </r>
  <r>
    <x v="0"/>
    <s v="Hail"/>
    <s v="Storm"/>
    <n v="1"/>
    <x v="3"/>
    <s v="1990-1994"/>
    <n v="1"/>
    <n v="0"/>
    <n v="0"/>
    <n v="0"/>
    <x v="0"/>
    <n v="1"/>
    <x v="44"/>
    <n v="0"/>
    <n v="1"/>
    <x v="1"/>
  </r>
  <r>
    <x v="0"/>
    <s v="Severe Storm/Thunder Storm"/>
    <s v="Severe Storm"/>
    <n v="2"/>
    <x v="3"/>
    <s v="1990-1994"/>
    <n v="1"/>
    <n v="0"/>
    <n v="0"/>
    <n v="0"/>
    <x v="0"/>
    <n v="1"/>
    <x v="45"/>
    <n v="0"/>
    <n v="1"/>
    <x v="1"/>
  </r>
  <r>
    <x v="0"/>
    <s v="Severe Storm/Thunder Storm/ Wind"/>
    <s v="Severe Storm"/>
    <n v="3"/>
    <x v="3"/>
    <s v="1990-1994"/>
    <n v="1"/>
    <n v="0"/>
    <n v="0"/>
    <n v="0"/>
    <x v="0"/>
    <n v="1"/>
    <x v="46"/>
    <n v="0"/>
    <n v="1"/>
    <x v="1"/>
  </r>
  <r>
    <x v="5"/>
    <s v="Heat"/>
    <s v="Heat/Drought/Fire"/>
    <n v="2"/>
    <x v="4"/>
    <s v="1990-1994"/>
    <n v="30"/>
    <n v="0"/>
    <n v="0"/>
    <n v="0"/>
    <x v="0"/>
    <n v="0"/>
    <x v="2"/>
    <n v="1"/>
    <n v="0"/>
    <x v="1"/>
  </r>
  <r>
    <x v="0"/>
    <s v="Heat"/>
    <s v="Heat/Drought/Fire"/>
    <n v="2"/>
    <x v="4"/>
    <s v="1990-1994"/>
    <n v="30"/>
    <n v="0"/>
    <n v="0"/>
    <n v="0"/>
    <x v="0"/>
    <n v="0"/>
    <x v="2"/>
    <n v="1"/>
    <n v="0"/>
    <x v="1"/>
  </r>
  <r>
    <x v="1"/>
    <s v="Heat"/>
    <s v="Heat/Drought/Fire"/>
    <n v="2"/>
    <x v="4"/>
    <s v="1990-1994"/>
    <n v="30"/>
    <n v="0"/>
    <n v="0"/>
    <n v="0"/>
    <x v="0"/>
    <n v="0"/>
    <x v="2"/>
    <n v="1"/>
    <n v="0"/>
    <x v="1"/>
  </r>
  <r>
    <x v="3"/>
    <s v="Heat"/>
    <s v="Heat/Drought/Fire"/>
    <n v="2"/>
    <x v="4"/>
    <s v="1990-1994"/>
    <n v="30"/>
    <n v="0"/>
    <n v="0"/>
    <n v="0"/>
    <x v="0"/>
    <n v="0"/>
    <x v="2"/>
    <n v="1"/>
    <n v="0"/>
    <x v="1"/>
  </r>
  <r>
    <x v="2"/>
    <s v="Heat"/>
    <s v="Heat/Drought/Fire"/>
    <n v="2"/>
    <x v="4"/>
    <s v="1990-1994"/>
    <n v="30"/>
    <n v="0"/>
    <n v="0"/>
    <n v="0"/>
    <x v="0"/>
    <n v="0"/>
    <x v="2"/>
    <n v="1"/>
    <n v="0"/>
    <x v="1"/>
  </r>
  <r>
    <x v="4"/>
    <s v="Heat"/>
    <s v="Heat/Drought/Fire"/>
    <n v="2"/>
    <x v="4"/>
    <s v="1990-1994"/>
    <n v="30"/>
    <n v="0"/>
    <n v="0"/>
    <n v="0"/>
    <x v="0"/>
    <n v="0"/>
    <x v="2"/>
    <n v="1"/>
    <n v="0"/>
    <x v="1"/>
  </r>
  <r>
    <x v="5"/>
    <s v="Drought/ Heat"/>
    <s v="Heat/Drought/Fire"/>
    <n v="3"/>
    <x v="4"/>
    <s v="1990-1994"/>
    <n v="31"/>
    <n v="0"/>
    <n v="0"/>
    <n v="0"/>
    <x v="0"/>
    <n v="1"/>
    <x v="47"/>
    <n v="0"/>
    <n v="0"/>
    <x v="0"/>
  </r>
  <r>
    <x v="0"/>
    <s v="Drought/ Heat"/>
    <s v="Heat/Drought/Fire"/>
    <n v="3"/>
    <x v="4"/>
    <s v="1990-1994"/>
    <n v="31"/>
    <n v="0"/>
    <n v="0"/>
    <n v="0"/>
    <x v="0"/>
    <n v="1"/>
    <x v="48"/>
    <n v="0"/>
    <n v="0"/>
    <x v="0"/>
  </r>
  <r>
    <x v="1"/>
    <s v="Drought/ Heat"/>
    <s v="Heat/Drought/Fire"/>
    <n v="3"/>
    <x v="4"/>
    <s v="1990-1994"/>
    <n v="31"/>
    <n v="0"/>
    <n v="0"/>
    <n v="0"/>
    <x v="0"/>
    <n v="1"/>
    <x v="49"/>
    <n v="0"/>
    <n v="0"/>
    <x v="0"/>
  </r>
  <r>
    <x v="3"/>
    <s v="Drought/ Heat"/>
    <s v="Heat/Drought/Fire"/>
    <n v="3"/>
    <x v="4"/>
    <s v="1990-1994"/>
    <n v="31"/>
    <n v="0"/>
    <n v="0"/>
    <n v="0"/>
    <x v="0"/>
    <n v="1"/>
    <x v="50"/>
    <n v="0"/>
    <n v="0"/>
    <x v="0"/>
  </r>
  <r>
    <x v="2"/>
    <s v="Drought/ Heat"/>
    <s v="Heat/Drought/Fire"/>
    <n v="3"/>
    <x v="4"/>
    <s v="1990-1994"/>
    <n v="31"/>
    <n v="0"/>
    <n v="0"/>
    <n v="0"/>
    <x v="0"/>
    <n v="1"/>
    <x v="51"/>
    <n v="0"/>
    <n v="0"/>
    <x v="0"/>
  </r>
  <r>
    <x v="4"/>
    <s v="Drought/ Heat"/>
    <s v="Heat/Drought/Fire"/>
    <n v="3"/>
    <x v="4"/>
    <s v="1990-1994"/>
    <n v="31"/>
    <n v="0"/>
    <n v="0"/>
    <n v="0"/>
    <x v="0"/>
    <n v="1"/>
    <x v="52"/>
    <n v="0"/>
    <n v="0"/>
    <x v="0"/>
  </r>
  <r>
    <x v="0"/>
    <s v="Hail/ Severe Storm/Thunder Storm/ Wind"/>
    <s v="Severe Storm"/>
    <n v="3"/>
    <x v="4"/>
    <s v="1990-1994"/>
    <n v="1"/>
    <n v="0"/>
    <n v="0"/>
    <n v="0"/>
    <x v="0"/>
    <n v="1"/>
    <x v="53"/>
    <n v="0"/>
    <n v="1"/>
    <x v="1"/>
  </r>
  <r>
    <x v="0"/>
    <s v="Flooding"/>
    <s v="Severe Storm"/>
    <n v="3"/>
    <x v="4"/>
    <s v="1990-1994"/>
    <n v="1"/>
    <n v="0"/>
    <n v="0"/>
    <n v="0"/>
    <x v="0"/>
    <n v="1"/>
    <x v="54"/>
    <n v="0"/>
    <n v="1"/>
    <x v="1"/>
  </r>
  <r>
    <x v="0"/>
    <s v="Lightning/ Severe Storm/Thunder Storm"/>
    <s v="Severe Storm"/>
    <n v="3"/>
    <x v="4"/>
    <s v="1990-1994"/>
    <n v="1"/>
    <n v="0"/>
    <n v="0"/>
    <n v="0"/>
    <x v="0"/>
    <n v="1"/>
    <x v="55"/>
    <n v="0"/>
    <n v="0"/>
    <x v="0"/>
  </r>
  <r>
    <x v="5"/>
    <s v="Winter Weather"/>
    <s v="Storm"/>
    <n v="1"/>
    <x v="5"/>
    <s v="1990-1994"/>
    <n v="1"/>
    <n v="12"/>
    <n v="0"/>
    <n v="12"/>
    <x v="0"/>
    <n v="0"/>
    <x v="2"/>
    <n v="1"/>
    <n v="0"/>
    <x v="1"/>
  </r>
  <r>
    <x v="5"/>
    <s v="Drought"/>
    <s v="Heat/Drought/Fire"/>
    <n v="2"/>
    <x v="5"/>
    <s v="1990-1994"/>
    <n v="31"/>
    <n v="0"/>
    <n v="0"/>
    <n v="0"/>
    <x v="0"/>
    <n v="0"/>
    <x v="2"/>
    <n v="1"/>
    <n v="0"/>
    <x v="1"/>
  </r>
  <r>
    <x v="0"/>
    <s v="Drought"/>
    <s v="Heat/Drought/Fire"/>
    <n v="2"/>
    <x v="5"/>
    <s v="1990-1994"/>
    <n v="31"/>
    <n v="0"/>
    <n v="0"/>
    <n v="0"/>
    <x v="0"/>
    <n v="0"/>
    <x v="2"/>
    <n v="1"/>
    <n v="0"/>
    <x v="1"/>
  </r>
  <r>
    <x v="1"/>
    <s v="Drought"/>
    <s v="Heat/Drought/Fire"/>
    <n v="2"/>
    <x v="5"/>
    <s v="1990-1994"/>
    <n v="31"/>
    <n v="0"/>
    <n v="0"/>
    <n v="0"/>
    <x v="0"/>
    <n v="0"/>
    <x v="2"/>
    <n v="1"/>
    <n v="0"/>
    <x v="1"/>
  </r>
  <r>
    <x v="3"/>
    <s v="Drought"/>
    <s v="Heat/Drought/Fire"/>
    <n v="2"/>
    <x v="5"/>
    <s v="1990-1994"/>
    <n v="31"/>
    <n v="0"/>
    <n v="0"/>
    <n v="0"/>
    <x v="0"/>
    <n v="0"/>
    <x v="2"/>
    <n v="1"/>
    <n v="0"/>
    <x v="1"/>
  </r>
  <r>
    <x v="2"/>
    <s v="Drought"/>
    <s v="Heat/Drought/Fire"/>
    <n v="2"/>
    <x v="5"/>
    <s v="1990-1994"/>
    <n v="31"/>
    <n v="0"/>
    <n v="0"/>
    <n v="0"/>
    <x v="0"/>
    <n v="0"/>
    <x v="2"/>
    <n v="1"/>
    <n v="0"/>
    <x v="1"/>
  </r>
  <r>
    <x v="4"/>
    <s v="Drought"/>
    <s v="Heat/Drought/Fire"/>
    <n v="2"/>
    <x v="5"/>
    <s v="1990-1994"/>
    <n v="31"/>
    <n v="0"/>
    <n v="0"/>
    <n v="0"/>
    <x v="0"/>
    <n v="0"/>
    <x v="2"/>
    <n v="1"/>
    <n v="0"/>
    <x v="1"/>
  </r>
  <r>
    <x v="1"/>
    <s v="Flooding"/>
    <s v="Severe Storm"/>
    <n v="2"/>
    <x v="5"/>
    <s v="1990-1994"/>
    <n v="1"/>
    <n v="0"/>
    <n v="0"/>
    <n v="0"/>
    <x v="0"/>
    <n v="1"/>
    <x v="56"/>
    <n v="1"/>
    <n v="0"/>
    <x v="1"/>
  </r>
  <r>
    <x v="0"/>
    <s v="Hail/ Lightning/ Severe Storm/Thunder Storm/ Wind"/>
    <s v="Severe Storm"/>
    <n v="3"/>
    <x v="5"/>
    <s v="1990-1994"/>
    <n v="1"/>
    <n v="0"/>
    <n v="0"/>
    <n v="0"/>
    <x v="0"/>
    <n v="1"/>
    <x v="57"/>
    <n v="0"/>
    <n v="1"/>
    <x v="1"/>
  </r>
  <r>
    <x v="3"/>
    <s v="Flooding"/>
    <s v="Severe Storm"/>
    <n v="3"/>
    <x v="5"/>
    <s v="1990-1994"/>
    <n v="1"/>
    <n v="0"/>
    <n v="0"/>
    <n v="0"/>
    <x v="0"/>
    <n v="1"/>
    <x v="58"/>
    <n v="0"/>
    <n v="1"/>
    <x v="1"/>
  </r>
  <r>
    <x v="0"/>
    <s v="Flooding"/>
    <s v="Severe Storm"/>
    <n v="3"/>
    <x v="5"/>
    <s v="1990-1994"/>
    <n v="1"/>
    <n v="0"/>
    <n v="0"/>
    <n v="0"/>
    <x v="0"/>
    <n v="1"/>
    <x v="59"/>
    <n v="0"/>
    <n v="1"/>
    <x v="1"/>
  </r>
  <r>
    <x v="0"/>
    <s v="Lightning"/>
    <s v="Storm"/>
    <n v="3"/>
    <x v="5"/>
    <s v="1990-1994"/>
    <n v="1"/>
    <n v="0"/>
    <n v="0"/>
    <n v="0"/>
    <x v="0"/>
    <n v="1"/>
    <x v="60"/>
    <n v="0"/>
    <n v="1"/>
    <x v="1"/>
  </r>
  <r>
    <x v="1"/>
    <s v="Flooding"/>
    <s v="Severe Storm"/>
    <n v="4"/>
    <x v="5"/>
    <s v="1990-1994"/>
    <n v="1"/>
    <n v="0"/>
    <n v="0"/>
    <n v="0"/>
    <x v="0"/>
    <n v="1"/>
    <x v="61"/>
    <n v="0"/>
    <n v="1"/>
    <x v="1"/>
  </r>
  <r>
    <x v="1"/>
    <s v="Flooding/ Severe Storm/Thunder Storm"/>
    <s v="Severe Storm"/>
    <n v="4"/>
    <x v="5"/>
    <s v="1990-1994"/>
    <n v="2"/>
    <n v="0"/>
    <n v="0"/>
    <n v="0"/>
    <x v="0"/>
    <n v="1"/>
    <x v="62"/>
    <n v="0"/>
    <n v="1"/>
    <x v="1"/>
  </r>
  <r>
    <x v="0"/>
    <s v="Winter Weather"/>
    <s v="Storm"/>
    <n v="1"/>
    <x v="6"/>
    <s v="1995-1999"/>
    <n v="1"/>
    <n v="0"/>
    <n v="0"/>
    <n v="0"/>
    <x v="0"/>
    <n v="1"/>
    <x v="63"/>
    <n v="1"/>
    <n v="0"/>
    <x v="1"/>
  </r>
  <r>
    <x v="3"/>
    <s v="Severe Storm/Thunder Storm/ Wind"/>
    <s v="Severe Storm"/>
    <n v="1"/>
    <x v="6"/>
    <s v="1995-1999"/>
    <n v="1"/>
    <n v="0"/>
    <n v="0"/>
    <n v="0"/>
    <x v="0"/>
    <n v="1"/>
    <x v="64"/>
    <n v="1"/>
    <n v="0"/>
    <x v="1"/>
  </r>
  <r>
    <x v="3"/>
    <s v="Severe Storm/Thunder Storm/ Wind"/>
    <s v="Severe Storm"/>
    <n v="1"/>
    <x v="6"/>
    <s v="1995-1999"/>
    <n v="1"/>
    <n v="0"/>
    <n v="0"/>
    <n v="0"/>
    <x v="0"/>
    <n v="1"/>
    <x v="65"/>
    <n v="0"/>
    <n v="1"/>
    <x v="1"/>
  </r>
  <r>
    <x v="3"/>
    <s v="Flooding"/>
    <s v="Severe Storm"/>
    <n v="1"/>
    <x v="6"/>
    <s v="1995-1999"/>
    <n v="1"/>
    <n v="0"/>
    <n v="0"/>
    <n v="0"/>
    <x v="0"/>
    <n v="1"/>
    <x v="66"/>
    <n v="1"/>
    <n v="0"/>
    <x v="1"/>
  </r>
  <r>
    <x v="4"/>
    <s v="Flooding/ Severe Storm/Thunder Storm/ Wind"/>
    <s v="Severe Storm"/>
    <n v="1"/>
    <x v="6"/>
    <s v="1995-1999"/>
    <n v="1"/>
    <n v="0"/>
    <n v="0"/>
    <n v="0"/>
    <x v="0"/>
    <n v="1"/>
    <x v="67"/>
    <n v="1"/>
    <n v="0"/>
    <x v="1"/>
  </r>
  <r>
    <x v="1"/>
    <s v="Severe Storm/Thunder Storm/ Wind"/>
    <s v="Severe Storm"/>
    <n v="1"/>
    <x v="6"/>
    <s v="1995-1999"/>
    <n v="1"/>
    <n v="0"/>
    <n v="0"/>
    <n v="0"/>
    <x v="0"/>
    <n v="1"/>
    <x v="68"/>
    <n v="1"/>
    <n v="0"/>
    <x v="1"/>
  </r>
  <r>
    <x v="0"/>
    <s v="Severe Storm/Thunder Storm/ Wind"/>
    <s v="Severe Storm"/>
    <n v="1"/>
    <x v="6"/>
    <s v="1995-1999"/>
    <n v="1"/>
    <n v="0"/>
    <n v="0"/>
    <n v="0"/>
    <x v="0"/>
    <n v="1"/>
    <x v="69"/>
    <n v="1"/>
    <n v="0"/>
    <x v="1"/>
  </r>
  <r>
    <x v="0"/>
    <s v="Lightning"/>
    <s v="Storm"/>
    <n v="1"/>
    <x v="6"/>
    <s v="1995-1999"/>
    <n v="1"/>
    <n v="0"/>
    <n v="0"/>
    <n v="0"/>
    <x v="0"/>
    <n v="1"/>
    <x v="70"/>
    <n v="1"/>
    <n v="0"/>
    <x v="1"/>
  </r>
  <r>
    <x v="0"/>
    <s v="Flooding"/>
    <s v="Severe Storm"/>
    <n v="1"/>
    <x v="6"/>
    <s v="1995-1999"/>
    <n v="1"/>
    <n v="0"/>
    <n v="0"/>
    <n v="0"/>
    <x v="0"/>
    <n v="1"/>
    <x v="71"/>
    <n v="1"/>
    <n v="0"/>
    <x v="1"/>
  </r>
  <r>
    <x v="3"/>
    <s v="Flooding"/>
    <s v="Severe Storm"/>
    <n v="1"/>
    <x v="6"/>
    <s v="1995-1999"/>
    <n v="3"/>
    <n v="0"/>
    <n v="0"/>
    <n v="0"/>
    <x v="0"/>
    <n v="1"/>
    <x v="72"/>
    <n v="1"/>
    <n v="0"/>
    <x v="1"/>
  </r>
  <r>
    <x v="0"/>
    <s v="Wind"/>
    <s v="Storm"/>
    <n v="1"/>
    <x v="6"/>
    <s v="1995-1999"/>
    <n v="1"/>
    <n v="0"/>
    <n v="0"/>
    <n v="0"/>
    <x v="0"/>
    <n v="1"/>
    <x v="73"/>
    <n v="1"/>
    <n v="0"/>
    <x v="1"/>
  </r>
  <r>
    <x v="3"/>
    <s v="Hail"/>
    <s v="Storm"/>
    <n v="2"/>
    <x v="6"/>
    <s v="1995-1999"/>
    <n v="1"/>
    <n v="0"/>
    <n v="0"/>
    <n v="0"/>
    <x v="0"/>
    <n v="1"/>
    <x v="74"/>
    <n v="1"/>
    <n v="0"/>
    <x v="1"/>
  </r>
  <r>
    <x v="5"/>
    <s v="Hail"/>
    <s v="Storm"/>
    <n v="2"/>
    <x v="6"/>
    <s v="1995-1999"/>
    <n v="1"/>
    <n v="0"/>
    <n v="0"/>
    <n v="0"/>
    <x v="0"/>
    <n v="1"/>
    <x v="75"/>
    <n v="1"/>
    <n v="0"/>
    <x v="1"/>
  </r>
  <r>
    <x v="2"/>
    <s v="Hail"/>
    <s v="Storm"/>
    <n v="2"/>
    <x v="6"/>
    <s v="1995-1999"/>
    <n v="1"/>
    <n v="0"/>
    <n v="0"/>
    <n v="0"/>
    <x v="0"/>
    <n v="1"/>
    <x v="76"/>
    <n v="1"/>
    <n v="0"/>
    <x v="1"/>
  </r>
  <r>
    <x v="4"/>
    <s v="Hail"/>
    <s v="Storm"/>
    <n v="2"/>
    <x v="6"/>
    <s v="1995-1999"/>
    <n v="1"/>
    <n v="0"/>
    <n v="0"/>
    <n v="0"/>
    <x v="0"/>
    <n v="1"/>
    <x v="77"/>
    <n v="1"/>
    <n v="0"/>
    <x v="1"/>
  </r>
  <r>
    <x v="5"/>
    <s v="Drought"/>
    <s v="Heat/Drought/Fire"/>
    <n v="2"/>
    <x v="6"/>
    <s v="1995-1999"/>
    <n v="31"/>
    <n v="0"/>
    <n v="0"/>
    <n v="0"/>
    <x v="0"/>
    <n v="0"/>
    <x v="2"/>
    <n v="1"/>
    <n v="0"/>
    <x v="1"/>
  </r>
  <r>
    <x v="0"/>
    <s v="Drought"/>
    <s v="Heat/Drought/Fire"/>
    <n v="2"/>
    <x v="6"/>
    <s v="1995-1999"/>
    <n v="31"/>
    <n v="0"/>
    <n v="0"/>
    <n v="0"/>
    <x v="0"/>
    <n v="0"/>
    <x v="2"/>
    <n v="1"/>
    <n v="0"/>
    <x v="1"/>
  </r>
  <r>
    <x v="1"/>
    <s v="Drought"/>
    <s v="Heat/Drought/Fire"/>
    <n v="2"/>
    <x v="6"/>
    <s v="1995-1999"/>
    <n v="31"/>
    <n v="0"/>
    <n v="0"/>
    <n v="0"/>
    <x v="0"/>
    <n v="0"/>
    <x v="2"/>
    <n v="1"/>
    <n v="0"/>
    <x v="1"/>
  </r>
  <r>
    <x v="3"/>
    <s v="Drought"/>
    <s v="Heat/Drought/Fire"/>
    <n v="2"/>
    <x v="6"/>
    <s v="1995-1999"/>
    <n v="31"/>
    <n v="0"/>
    <n v="0"/>
    <n v="0"/>
    <x v="0"/>
    <n v="0"/>
    <x v="2"/>
    <n v="1"/>
    <n v="0"/>
    <x v="1"/>
  </r>
  <r>
    <x v="2"/>
    <s v="Drought"/>
    <s v="Heat/Drought/Fire"/>
    <n v="2"/>
    <x v="6"/>
    <s v="1995-1999"/>
    <n v="31"/>
    <n v="0"/>
    <n v="0"/>
    <n v="0"/>
    <x v="0"/>
    <n v="0"/>
    <x v="2"/>
    <n v="1"/>
    <n v="0"/>
    <x v="1"/>
  </r>
  <r>
    <x v="4"/>
    <s v="Drought"/>
    <s v="Heat/Drought/Fire"/>
    <n v="2"/>
    <x v="6"/>
    <s v="1995-1999"/>
    <n v="31"/>
    <n v="0"/>
    <n v="0"/>
    <n v="0"/>
    <x v="0"/>
    <n v="0"/>
    <x v="2"/>
    <n v="1"/>
    <n v="0"/>
    <x v="1"/>
  </r>
  <r>
    <x v="3"/>
    <s v="Severe Storm/Thunder Storm/ Wind"/>
    <s v="Severe Storm"/>
    <n v="2"/>
    <x v="6"/>
    <s v="1995-1999"/>
    <n v="1"/>
    <n v="0"/>
    <n v="0"/>
    <n v="0"/>
    <x v="0"/>
    <n v="1"/>
    <x v="78"/>
    <n v="1"/>
    <n v="0"/>
    <x v="1"/>
  </r>
  <r>
    <x v="1"/>
    <s v="Severe Storm/Thunder Storm/ Wind"/>
    <s v="Severe Storm"/>
    <n v="2"/>
    <x v="6"/>
    <s v="1995-1999"/>
    <n v="1"/>
    <n v="0"/>
    <n v="23"/>
    <n v="23"/>
    <x v="0"/>
    <n v="0"/>
    <x v="2"/>
    <n v="1"/>
    <n v="0"/>
    <x v="1"/>
  </r>
  <r>
    <x v="2"/>
    <s v="Severe Storm/Thunder Storm/ Wind"/>
    <s v="Severe Storm"/>
    <n v="2"/>
    <x v="6"/>
    <s v="1995-1999"/>
    <n v="1"/>
    <n v="0"/>
    <n v="0"/>
    <n v="0"/>
    <x v="0"/>
    <n v="1"/>
    <x v="79"/>
    <n v="0"/>
    <n v="1"/>
    <x v="1"/>
  </r>
  <r>
    <x v="4"/>
    <s v="Severe Storm/Thunder Storm/ Wind"/>
    <s v="Severe Storm"/>
    <n v="2"/>
    <x v="6"/>
    <s v="1995-1999"/>
    <n v="1"/>
    <n v="0"/>
    <n v="0"/>
    <n v="0"/>
    <x v="0"/>
    <n v="1"/>
    <x v="80"/>
    <n v="1"/>
    <n v="0"/>
    <x v="1"/>
  </r>
  <r>
    <x v="0"/>
    <s v="Severe Storm/Thunder Storm/ Wind"/>
    <s v="Severe Storm"/>
    <n v="2"/>
    <x v="6"/>
    <s v="1995-1999"/>
    <n v="1"/>
    <n v="0"/>
    <n v="0"/>
    <n v="0"/>
    <x v="0"/>
    <n v="1"/>
    <x v="81"/>
    <n v="1"/>
    <n v="0"/>
    <x v="1"/>
  </r>
  <r>
    <x v="3"/>
    <s v="Severe Storm/Thunder Storm/ Wind"/>
    <s v="Severe Storm"/>
    <n v="2"/>
    <x v="6"/>
    <s v="1995-1999"/>
    <n v="1"/>
    <n v="0"/>
    <n v="0"/>
    <n v="0"/>
    <x v="0"/>
    <n v="1"/>
    <x v="82"/>
    <n v="1"/>
    <n v="0"/>
    <x v="1"/>
  </r>
  <r>
    <x v="1"/>
    <s v="Flooding"/>
    <s v="Severe Storm"/>
    <n v="2"/>
    <x v="6"/>
    <s v="1995-1999"/>
    <n v="1"/>
    <n v="0"/>
    <n v="0"/>
    <n v="0"/>
    <x v="0"/>
    <n v="1"/>
    <x v="83"/>
    <n v="1"/>
    <n v="0"/>
    <x v="1"/>
  </r>
  <r>
    <x v="1"/>
    <s v="Flooding"/>
    <s v="Severe Storm"/>
    <n v="2"/>
    <x v="6"/>
    <s v="1995-1999"/>
    <n v="1"/>
    <n v="0"/>
    <n v="0"/>
    <n v="0"/>
    <x v="0"/>
    <n v="1"/>
    <x v="84"/>
    <n v="1"/>
    <n v="0"/>
    <x v="1"/>
  </r>
  <r>
    <x v="5"/>
    <s v="Severe Storm/Thunder Storm/ Wind"/>
    <s v="Severe Storm"/>
    <n v="2"/>
    <x v="6"/>
    <s v="1995-1999"/>
    <n v="1"/>
    <n v="0"/>
    <n v="0"/>
    <n v="0"/>
    <x v="0"/>
    <n v="1"/>
    <x v="85"/>
    <n v="1"/>
    <n v="0"/>
    <x v="1"/>
  </r>
  <r>
    <x v="0"/>
    <s v="Severe Storm/Thunder Storm/ Wind"/>
    <s v="Severe Storm"/>
    <n v="2"/>
    <x v="6"/>
    <s v="1995-1999"/>
    <n v="1"/>
    <n v="0"/>
    <n v="0"/>
    <n v="0"/>
    <x v="0"/>
    <n v="1"/>
    <x v="86"/>
    <n v="1"/>
    <n v="0"/>
    <x v="1"/>
  </r>
  <r>
    <x v="2"/>
    <s v="Severe Storm/Thunder Storm/ Wind"/>
    <s v="Severe Storm"/>
    <n v="2"/>
    <x v="6"/>
    <s v="1995-1999"/>
    <n v="1"/>
    <n v="0"/>
    <n v="0"/>
    <n v="0"/>
    <x v="0"/>
    <n v="1"/>
    <x v="87"/>
    <n v="0"/>
    <n v="1"/>
    <x v="1"/>
  </r>
  <r>
    <x v="0"/>
    <s v="Severe Storm/Thunder Storm/ Wind"/>
    <s v="Severe Storm"/>
    <n v="2"/>
    <x v="6"/>
    <s v="1995-1999"/>
    <n v="1"/>
    <n v="0"/>
    <n v="0"/>
    <n v="0"/>
    <x v="0"/>
    <n v="1"/>
    <x v="88"/>
    <n v="1"/>
    <n v="0"/>
    <x v="1"/>
  </r>
  <r>
    <x v="3"/>
    <s v="Severe Storm/Thunder Storm/ Wind"/>
    <s v="Severe Storm"/>
    <n v="2"/>
    <x v="6"/>
    <s v="1995-1999"/>
    <n v="1"/>
    <n v="0"/>
    <n v="0"/>
    <n v="0"/>
    <x v="0"/>
    <n v="1"/>
    <x v="89"/>
    <n v="1"/>
    <n v="0"/>
    <x v="1"/>
  </r>
  <r>
    <x v="4"/>
    <s v="Severe Storm/Thunder Storm/ Wind"/>
    <s v="Severe Storm"/>
    <n v="2"/>
    <x v="6"/>
    <s v="1995-1999"/>
    <n v="1"/>
    <n v="0"/>
    <n v="0"/>
    <n v="0"/>
    <x v="0"/>
    <n v="1"/>
    <x v="90"/>
    <n v="1"/>
    <n v="0"/>
    <x v="1"/>
  </r>
  <r>
    <x v="1"/>
    <s v="Severe Storm/Thunder Storm/ Wind"/>
    <s v="Severe Storm"/>
    <n v="2"/>
    <x v="6"/>
    <s v="1995-1999"/>
    <n v="1"/>
    <n v="0"/>
    <n v="0"/>
    <n v="0"/>
    <x v="0"/>
    <n v="1"/>
    <x v="91"/>
    <n v="1"/>
    <n v="0"/>
    <x v="1"/>
  </r>
  <r>
    <x v="2"/>
    <s v="Severe Storm/Thunder Storm/ Wind"/>
    <s v="Severe Storm"/>
    <n v="2"/>
    <x v="6"/>
    <s v="1995-1999"/>
    <n v="1"/>
    <n v="0"/>
    <n v="0"/>
    <n v="0"/>
    <x v="0"/>
    <n v="1"/>
    <x v="92"/>
    <n v="1"/>
    <n v="0"/>
    <x v="1"/>
  </r>
  <r>
    <x v="1"/>
    <s v="Lightning"/>
    <s v="Storm"/>
    <n v="2"/>
    <x v="6"/>
    <s v="1995-1999"/>
    <n v="1"/>
    <n v="0"/>
    <n v="12"/>
    <n v="12"/>
    <x v="0"/>
    <n v="0"/>
    <x v="2"/>
    <n v="1"/>
    <n v="0"/>
    <x v="1"/>
  </r>
  <r>
    <x v="4"/>
    <s v="Severe Storm/Thunder Storm/ Wind"/>
    <s v="Severe Storm"/>
    <n v="2"/>
    <x v="6"/>
    <s v="1995-1999"/>
    <n v="1"/>
    <n v="0"/>
    <n v="0"/>
    <n v="0"/>
    <x v="0"/>
    <n v="1"/>
    <x v="93"/>
    <n v="1"/>
    <n v="0"/>
    <x v="1"/>
  </r>
  <r>
    <x v="2"/>
    <s v="Severe Storm/Thunder Storm"/>
    <s v="Severe Storm"/>
    <n v="2"/>
    <x v="6"/>
    <s v="1995-1999"/>
    <n v="1"/>
    <n v="0"/>
    <n v="0"/>
    <n v="0"/>
    <x v="0"/>
    <n v="1"/>
    <x v="94"/>
    <n v="1"/>
    <n v="0"/>
    <x v="1"/>
  </r>
  <r>
    <x v="2"/>
    <s v="Lightning"/>
    <s v="Storm"/>
    <n v="3"/>
    <x v="6"/>
    <s v="1995-1999"/>
    <n v="1"/>
    <n v="11"/>
    <n v="44"/>
    <n v="55"/>
    <x v="0"/>
    <n v="0"/>
    <x v="2"/>
    <n v="1"/>
    <n v="0"/>
    <x v="1"/>
  </r>
  <r>
    <x v="2"/>
    <s v="Hail"/>
    <s v="Storm"/>
    <n v="3"/>
    <x v="6"/>
    <s v="1995-1999"/>
    <n v="1"/>
    <n v="0"/>
    <n v="0"/>
    <n v="0"/>
    <x v="0"/>
    <n v="1"/>
    <x v="95"/>
    <n v="1"/>
    <n v="0"/>
    <x v="1"/>
  </r>
  <r>
    <x v="1"/>
    <s v="Lightning"/>
    <s v="Storm"/>
    <n v="3"/>
    <x v="6"/>
    <s v="1995-1999"/>
    <n v="1"/>
    <n v="0"/>
    <n v="21"/>
    <n v="21"/>
    <x v="0"/>
    <n v="0"/>
    <x v="2"/>
    <n v="1"/>
    <n v="0"/>
    <x v="1"/>
  </r>
  <r>
    <x v="1"/>
    <s v="Severe Storm/Thunder Storm/ Wind"/>
    <s v="Severe Storm"/>
    <n v="3"/>
    <x v="6"/>
    <s v="1995-1999"/>
    <n v="1"/>
    <n v="0"/>
    <n v="0"/>
    <n v="0"/>
    <x v="0"/>
    <n v="1"/>
    <x v="96"/>
    <n v="1"/>
    <n v="0"/>
    <x v="1"/>
  </r>
  <r>
    <x v="1"/>
    <s v="Heat"/>
    <s v="Heat/Drought/Fire"/>
    <n v="3"/>
    <x v="6"/>
    <s v="1995-1999"/>
    <n v="1"/>
    <n v="12"/>
    <n v="0"/>
    <n v="12"/>
    <x v="0"/>
    <n v="0"/>
    <x v="2"/>
    <n v="1"/>
    <n v="0"/>
    <x v="1"/>
  </r>
  <r>
    <x v="0"/>
    <s v="Heat"/>
    <s v="Heat/Drought/Fire"/>
    <n v="3"/>
    <x v="6"/>
    <s v="1995-1999"/>
    <n v="1"/>
    <n v="13"/>
    <n v="0"/>
    <n v="13"/>
    <x v="0"/>
    <n v="0"/>
    <x v="2"/>
    <n v="1"/>
    <n v="0"/>
    <x v="1"/>
  </r>
  <r>
    <x v="0"/>
    <s v="Flooding"/>
    <s v="Severe Storm"/>
    <n v="3"/>
    <x v="6"/>
    <s v="1995-1999"/>
    <n v="1"/>
    <n v="11"/>
    <n v="59"/>
    <n v="70"/>
    <x v="0"/>
    <n v="1"/>
    <x v="97"/>
    <n v="0"/>
    <n v="0"/>
    <x v="0"/>
  </r>
  <r>
    <x v="0"/>
    <s v="Flooding"/>
    <s v="Severe Storm"/>
    <n v="3"/>
    <x v="6"/>
    <s v="1995-1999"/>
    <n v="1"/>
    <n v="0"/>
    <n v="0"/>
    <n v="0"/>
    <x v="0"/>
    <n v="1"/>
    <x v="98"/>
    <n v="0"/>
    <n v="0"/>
    <x v="0"/>
  </r>
  <r>
    <x v="3"/>
    <s v="Severe Storm/Thunder Storm/ Wind"/>
    <s v="Severe Storm"/>
    <n v="4"/>
    <x v="6"/>
    <s v="1995-1999"/>
    <n v="1"/>
    <n v="0"/>
    <n v="0"/>
    <n v="0"/>
    <x v="0"/>
    <n v="1"/>
    <x v="99"/>
    <n v="1"/>
    <n v="0"/>
    <x v="1"/>
  </r>
  <r>
    <x v="0"/>
    <s v="Wind"/>
    <s v="Storm"/>
    <n v="4"/>
    <x v="6"/>
    <s v="1995-1999"/>
    <n v="1"/>
    <n v="0"/>
    <n v="0"/>
    <n v="0"/>
    <x v="0"/>
    <n v="1"/>
    <x v="100"/>
    <n v="0"/>
    <n v="1"/>
    <x v="1"/>
  </r>
  <r>
    <x v="0"/>
    <s v="Winter Weather"/>
    <s v="Storm"/>
    <n v="4"/>
    <x v="6"/>
    <s v="1995-1999"/>
    <n v="1"/>
    <n v="12"/>
    <n v="0"/>
    <n v="12"/>
    <x v="0"/>
    <n v="0"/>
    <x v="2"/>
    <n v="1"/>
    <n v="0"/>
    <x v="1"/>
  </r>
  <r>
    <x v="0"/>
    <s v="Flooding"/>
    <s v="Severe Storm"/>
    <n v="1"/>
    <x v="7"/>
    <s v="1995-1999"/>
    <n v="2"/>
    <n v="0"/>
    <n v="0"/>
    <n v="0"/>
    <x v="0"/>
    <n v="1"/>
    <x v="101"/>
    <n v="0"/>
    <n v="1"/>
    <x v="1"/>
  </r>
  <r>
    <x v="0"/>
    <s v="Wind"/>
    <s v="Storm"/>
    <n v="1"/>
    <x v="7"/>
    <s v="1995-1999"/>
    <n v="1"/>
    <n v="0"/>
    <n v="0"/>
    <n v="0"/>
    <x v="0"/>
    <n v="1"/>
    <x v="102"/>
    <n v="1"/>
    <n v="0"/>
    <x v="1"/>
  </r>
  <r>
    <x v="1"/>
    <s v="Severe Storm/Thunder Storm/ Wind"/>
    <s v="Severe Storm"/>
    <n v="1"/>
    <x v="7"/>
    <s v="1995-1999"/>
    <n v="1"/>
    <n v="0"/>
    <n v="0"/>
    <n v="0"/>
    <x v="0"/>
    <n v="1"/>
    <x v="103"/>
    <n v="1"/>
    <n v="0"/>
    <x v="1"/>
  </r>
  <r>
    <x v="1"/>
    <s v="Lightning"/>
    <s v="Storm"/>
    <n v="2"/>
    <x v="7"/>
    <s v="1995-1999"/>
    <n v="1"/>
    <n v="0"/>
    <n v="0"/>
    <n v="0"/>
    <x v="0"/>
    <n v="1"/>
    <x v="104"/>
    <n v="1"/>
    <n v="0"/>
    <x v="1"/>
  </r>
  <r>
    <x v="1"/>
    <s v="Severe Storm/Thunder Storm/ Wind"/>
    <s v="Severe Storm"/>
    <n v="2"/>
    <x v="7"/>
    <s v="1995-1999"/>
    <n v="1"/>
    <n v="0"/>
    <n v="0"/>
    <n v="0"/>
    <x v="0"/>
    <n v="1"/>
    <x v="105"/>
    <n v="1"/>
    <n v="0"/>
    <x v="1"/>
  </r>
  <r>
    <x v="0"/>
    <s v="Severe Storm/Thunder Storm/ Wind"/>
    <s v="Severe Storm"/>
    <n v="2"/>
    <x v="7"/>
    <s v="1995-1999"/>
    <n v="1"/>
    <n v="0"/>
    <n v="36"/>
    <n v="36"/>
    <x v="0"/>
    <n v="0"/>
    <x v="2"/>
    <n v="1"/>
    <n v="0"/>
    <x v="1"/>
  </r>
  <r>
    <x v="0"/>
    <s v="Severe Storm/Thunder Storm/ Wind"/>
    <s v="Severe Storm"/>
    <n v="2"/>
    <x v="7"/>
    <s v="1995-1999"/>
    <n v="1"/>
    <n v="0"/>
    <n v="0"/>
    <n v="0"/>
    <x v="0"/>
    <n v="1"/>
    <x v="106"/>
    <n v="1"/>
    <n v="0"/>
    <x v="1"/>
  </r>
  <r>
    <x v="1"/>
    <s v="Severe Storm/Thunder Storm/ Wind"/>
    <s v="Severe Storm"/>
    <n v="2"/>
    <x v="7"/>
    <s v="1995-1999"/>
    <n v="1"/>
    <n v="0"/>
    <n v="0"/>
    <n v="0"/>
    <x v="0"/>
    <n v="1"/>
    <x v="107"/>
    <n v="0"/>
    <n v="1"/>
    <x v="1"/>
  </r>
  <r>
    <x v="1"/>
    <s v="Hail"/>
    <s v="Storm"/>
    <n v="2"/>
    <x v="7"/>
    <s v="1995-1999"/>
    <n v="1"/>
    <n v="0"/>
    <n v="0"/>
    <n v="0"/>
    <x v="0"/>
    <n v="1"/>
    <x v="108"/>
    <n v="0"/>
    <n v="1"/>
    <x v="1"/>
  </r>
  <r>
    <x v="1"/>
    <s v="Lightning"/>
    <s v="Storm"/>
    <n v="3"/>
    <x v="7"/>
    <s v="1995-1999"/>
    <n v="1"/>
    <n v="0"/>
    <n v="0"/>
    <n v="0"/>
    <x v="0"/>
    <n v="1"/>
    <x v="109"/>
    <n v="0"/>
    <n v="1"/>
    <x v="1"/>
  </r>
  <r>
    <x v="1"/>
    <s v="Severe Storm/Thunder Storm/ Wind"/>
    <s v="Severe Storm"/>
    <n v="3"/>
    <x v="7"/>
    <s v="1995-1999"/>
    <n v="1"/>
    <n v="0"/>
    <n v="0"/>
    <n v="0"/>
    <x v="0"/>
    <n v="1"/>
    <x v="110"/>
    <n v="1"/>
    <n v="0"/>
    <x v="1"/>
  </r>
  <r>
    <x v="1"/>
    <s v="Severe Storm/Thunder Storm/ Wind"/>
    <s v="Severe Storm"/>
    <n v="3"/>
    <x v="7"/>
    <s v="1995-1999"/>
    <n v="1"/>
    <n v="0"/>
    <n v="0"/>
    <n v="0"/>
    <x v="0"/>
    <n v="1"/>
    <x v="111"/>
    <n v="1"/>
    <n v="0"/>
    <x v="1"/>
  </r>
  <r>
    <x v="0"/>
    <s v="Lightning"/>
    <s v="Storm"/>
    <n v="3"/>
    <x v="7"/>
    <s v="1995-1999"/>
    <n v="1"/>
    <n v="0"/>
    <n v="0"/>
    <n v="0"/>
    <x v="0"/>
    <n v="1"/>
    <x v="112"/>
    <n v="1"/>
    <n v="0"/>
    <x v="1"/>
  </r>
  <r>
    <x v="1"/>
    <s v="Lightning"/>
    <s v="Storm"/>
    <n v="3"/>
    <x v="7"/>
    <s v="1995-1999"/>
    <n v="1"/>
    <n v="11"/>
    <n v="11"/>
    <n v="22"/>
    <x v="0"/>
    <n v="0"/>
    <x v="2"/>
    <n v="1"/>
    <n v="0"/>
    <x v="1"/>
  </r>
  <r>
    <x v="1"/>
    <s v="Severe Storm/Thunder Storm"/>
    <s v="Severe Storm"/>
    <n v="3"/>
    <x v="7"/>
    <s v="1995-1999"/>
    <n v="1"/>
    <n v="0"/>
    <n v="0"/>
    <n v="0"/>
    <x v="0"/>
    <n v="1"/>
    <x v="113"/>
    <n v="0"/>
    <n v="1"/>
    <x v="1"/>
  </r>
  <r>
    <x v="1"/>
    <s v="Severe Storm/Thunder Storm/ Wind"/>
    <s v="Severe Storm"/>
    <n v="3"/>
    <x v="7"/>
    <s v="1995-1999"/>
    <n v="1"/>
    <n v="0"/>
    <n v="0"/>
    <n v="0"/>
    <x v="0"/>
    <n v="1"/>
    <x v="114"/>
    <n v="1"/>
    <n v="0"/>
    <x v="1"/>
  </r>
  <r>
    <x v="2"/>
    <s v="Tornado"/>
    <s v="Tornado"/>
    <n v="3"/>
    <x v="8"/>
    <s v="1960-1964"/>
    <n v="1"/>
    <n v="0"/>
    <n v="0"/>
    <n v="0"/>
    <x v="0"/>
    <n v="1"/>
    <x v="115"/>
    <n v="0"/>
    <n v="1"/>
    <x v="1"/>
  </r>
  <r>
    <x v="1"/>
    <s v="Tornado"/>
    <s v="Tornado"/>
    <n v="3"/>
    <x v="9"/>
    <s v="1965-1969"/>
    <n v="1"/>
    <n v="0"/>
    <n v="511"/>
    <n v="511"/>
    <x v="0"/>
    <n v="1"/>
    <x v="116"/>
    <n v="0"/>
    <n v="1"/>
    <x v="1"/>
  </r>
  <r>
    <x v="1"/>
    <s v="Tornado"/>
    <s v="Tornado"/>
    <n v="4"/>
    <x v="9"/>
    <s v="1965-1969"/>
    <n v="1"/>
    <n v="0"/>
    <n v="0"/>
    <n v="0"/>
    <x v="0"/>
    <n v="1"/>
    <x v="117"/>
    <n v="0"/>
    <n v="1"/>
    <x v="1"/>
  </r>
  <r>
    <x v="2"/>
    <s v="Tornado"/>
    <s v="Tornado"/>
    <n v="4"/>
    <x v="10"/>
    <s v="1965-1969"/>
    <n v="1"/>
    <n v="0"/>
    <n v="0"/>
    <n v="0"/>
    <x v="0"/>
    <n v="1"/>
    <x v="118"/>
    <n v="0"/>
    <n v="1"/>
    <x v="1"/>
  </r>
  <r>
    <x v="5"/>
    <s v="Tornado"/>
    <s v="Tornado"/>
    <n v="2"/>
    <x v="11"/>
    <s v="1975-1979"/>
    <n v="1"/>
    <n v="0"/>
    <n v="0"/>
    <n v="0"/>
    <x v="0"/>
    <n v="1"/>
    <x v="119"/>
    <n v="0"/>
    <n v="0"/>
    <x v="0"/>
  </r>
  <r>
    <x v="1"/>
    <s v="Tornado"/>
    <s v="Tornado"/>
    <n v="2"/>
    <x v="12"/>
    <s v="1970-1974"/>
    <n v="1"/>
    <n v="0"/>
    <n v="0"/>
    <n v="0"/>
    <x v="0"/>
    <n v="1"/>
    <x v="120"/>
    <n v="0"/>
    <n v="1"/>
    <x v="1"/>
  </r>
  <r>
    <x v="0"/>
    <s v="Tornado"/>
    <s v="Tornado"/>
    <n v="2"/>
    <x v="12"/>
    <s v="1970-1974"/>
    <n v="1"/>
    <n v="0"/>
    <n v="165"/>
    <n v="165"/>
    <x v="0"/>
    <n v="1"/>
    <x v="121"/>
    <n v="0"/>
    <n v="1"/>
    <x v="1"/>
  </r>
  <r>
    <x v="1"/>
    <s v="Tornado"/>
    <s v="Tornado"/>
    <n v="1"/>
    <x v="13"/>
    <s v="1975-1979"/>
    <n v="1"/>
    <n v="0"/>
    <n v="38"/>
    <n v="38"/>
    <x v="0"/>
    <n v="1"/>
    <x v="122"/>
    <n v="0"/>
    <n v="1"/>
    <x v="1"/>
  </r>
  <r>
    <x v="3"/>
    <s v="Tornado"/>
    <s v="Tornado"/>
    <n v="2"/>
    <x v="13"/>
    <s v="1975-1979"/>
    <n v="1"/>
    <n v="0"/>
    <n v="37"/>
    <n v="37"/>
    <x v="0"/>
    <n v="1"/>
    <x v="123"/>
    <n v="0"/>
    <n v="1"/>
    <x v="1"/>
  </r>
  <r>
    <x v="2"/>
    <s v="Tornado"/>
    <s v="Tornado"/>
    <n v="2"/>
    <x v="13"/>
    <s v="1975-1979"/>
    <n v="1"/>
    <n v="12"/>
    <n v="37"/>
    <n v="49"/>
    <x v="0"/>
    <n v="1"/>
    <x v="124"/>
    <n v="0"/>
    <n v="1"/>
    <x v="1"/>
  </r>
  <r>
    <x v="3"/>
    <s v="Tornado"/>
    <s v="Tornado"/>
    <n v="4"/>
    <x v="14"/>
    <s v="1975-1979"/>
    <n v="1"/>
    <n v="0"/>
    <n v="78"/>
    <n v="78"/>
    <x v="0"/>
    <n v="1"/>
    <x v="125"/>
    <n v="0"/>
    <n v="0"/>
    <x v="0"/>
  </r>
  <r>
    <x v="0"/>
    <s v="Tornado"/>
    <s v="Tornado"/>
    <n v="2"/>
    <x v="15"/>
    <s v="1980-1984"/>
    <n v="1"/>
    <n v="0"/>
    <n v="30"/>
    <n v="30"/>
    <x v="0"/>
    <n v="1"/>
    <x v="126"/>
    <n v="0"/>
    <n v="1"/>
    <x v="1"/>
  </r>
  <r>
    <x v="0"/>
    <s v="Tornado"/>
    <s v="Tornado"/>
    <n v="1"/>
    <x v="16"/>
    <s v="1975-1979"/>
    <n v="1"/>
    <n v="0"/>
    <n v="24"/>
    <n v="24"/>
    <x v="0"/>
    <n v="1"/>
    <x v="127"/>
    <n v="0"/>
    <n v="0"/>
    <x v="0"/>
  </r>
  <r>
    <x v="1"/>
    <s v="Tornado"/>
    <s v="Tornado"/>
    <n v="3"/>
    <x v="16"/>
    <s v="1975-1979"/>
    <n v="1"/>
    <n v="0"/>
    <n v="0"/>
    <n v="0"/>
    <x v="0"/>
    <n v="1"/>
    <x v="128"/>
    <n v="0"/>
    <n v="1"/>
    <x v="1"/>
  </r>
  <r>
    <x v="1"/>
    <s v="Tornado"/>
    <s v="Tornado"/>
    <n v="3"/>
    <x v="16"/>
    <s v="1975-1979"/>
    <n v="1"/>
    <n v="0"/>
    <n v="0"/>
    <n v="0"/>
    <x v="0"/>
    <n v="1"/>
    <x v="129"/>
    <n v="0"/>
    <n v="1"/>
    <x v="1"/>
  </r>
  <r>
    <x v="1"/>
    <s v="Tornado"/>
    <s v="Tornado"/>
    <n v="3"/>
    <x v="16"/>
    <s v="1975-1979"/>
    <n v="1"/>
    <n v="0"/>
    <n v="0"/>
    <n v="0"/>
    <x v="0"/>
    <n v="1"/>
    <x v="130"/>
    <n v="0"/>
    <n v="1"/>
    <x v="1"/>
  </r>
  <r>
    <x v="2"/>
    <s v="Tornado"/>
    <s v="Tornado"/>
    <n v="2"/>
    <x v="15"/>
    <s v="1980-1984"/>
    <n v="1"/>
    <n v="0"/>
    <n v="0"/>
    <n v="0"/>
    <x v="0"/>
    <n v="1"/>
    <x v="131"/>
    <n v="0"/>
    <n v="1"/>
    <x v="1"/>
  </r>
  <r>
    <x v="0"/>
    <s v="Tornado"/>
    <s v="Tornado"/>
    <n v="1"/>
    <x v="17"/>
    <s v="1975-1979"/>
    <n v="1"/>
    <n v="0"/>
    <n v="52"/>
    <n v="52"/>
    <x v="0"/>
    <n v="1"/>
    <x v="132"/>
    <n v="1"/>
    <n v="0"/>
    <x v="1"/>
  </r>
  <r>
    <x v="5"/>
    <s v="Tornado"/>
    <s v="Tornado"/>
    <n v="4"/>
    <x v="17"/>
    <s v="1975-1979"/>
    <n v="1"/>
    <n v="0"/>
    <n v="44"/>
    <n v="44"/>
    <x v="0"/>
    <n v="1"/>
    <x v="133"/>
    <n v="0"/>
    <n v="1"/>
    <x v="1"/>
  </r>
  <r>
    <x v="2"/>
    <s v="Tornado"/>
    <s v="Tornado"/>
    <n v="4"/>
    <x v="17"/>
    <s v="1975-1979"/>
    <n v="1"/>
    <n v="0"/>
    <n v="79"/>
    <n v="79"/>
    <x v="0"/>
    <n v="1"/>
    <x v="134"/>
    <n v="0"/>
    <n v="1"/>
    <x v="1"/>
  </r>
  <r>
    <x v="1"/>
    <s v="Tornado"/>
    <s v="Tornado"/>
    <n v="2"/>
    <x v="18"/>
    <s v="1980-1984"/>
    <n v="1"/>
    <n v="0"/>
    <n v="93"/>
    <n v="93"/>
    <x v="0"/>
    <n v="1"/>
    <x v="135"/>
    <n v="0"/>
    <n v="1"/>
    <x v="1"/>
  </r>
  <r>
    <x v="1"/>
    <s v="Tornado"/>
    <s v="Tornado"/>
    <n v="2"/>
    <x v="18"/>
    <s v="1980-1984"/>
    <n v="1"/>
    <n v="0"/>
    <n v="0"/>
    <n v="0"/>
    <x v="0"/>
    <n v="1"/>
    <x v="136"/>
    <n v="0"/>
    <n v="1"/>
    <x v="1"/>
  </r>
  <r>
    <x v="3"/>
    <s v="Tornado"/>
    <s v="Tornado"/>
    <n v="2"/>
    <x v="19"/>
    <s v="1980-1984"/>
    <n v="1"/>
    <n v="0"/>
    <n v="23"/>
    <n v="23"/>
    <x v="0"/>
    <n v="1"/>
    <x v="137"/>
    <n v="0"/>
    <n v="1"/>
    <x v="1"/>
  </r>
  <r>
    <x v="3"/>
    <s v="Tornado"/>
    <s v="Tornado"/>
    <n v="2"/>
    <x v="19"/>
    <s v="1980-1984"/>
    <n v="1"/>
    <n v="0"/>
    <n v="0"/>
    <n v="0"/>
    <x v="0"/>
    <n v="1"/>
    <x v="138"/>
    <n v="0"/>
    <n v="1"/>
    <x v="1"/>
  </r>
  <r>
    <x v="1"/>
    <s v="Tornado"/>
    <s v="Tornado"/>
    <n v="1"/>
    <x v="20"/>
    <s v="1980-1984"/>
    <n v="1"/>
    <n v="0"/>
    <n v="89"/>
    <n v="89"/>
    <x v="0"/>
    <n v="1"/>
    <x v="133"/>
    <n v="0"/>
    <n v="1"/>
    <x v="1"/>
  </r>
  <r>
    <x v="1"/>
    <s v="Hail/ Tornado"/>
    <s v="Tornado"/>
    <n v="2"/>
    <x v="21"/>
    <s v="1985-1989"/>
    <n v="1"/>
    <n v="0"/>
    <n v="0"/>
    <n v="0"/>
    <x v="0"/>
    <n v="1"/>
    <x v="139"/>
    <n v="0"/>
    <n v="1"/>
    <x v="1"/>
  </r>
  <r>
    <x v="1"/>
    <s v="Tornado"/>
    <s v="Tornado"/>
    <n v="4"/>
    <x v="21"/>
    <s v="1985-1989"/>
    <n v="1"/>
    <n v="0"/>
    <n v="0"/>
    <n v="0"/>
    <x v="0"/>
    <n v="1"/>
    <x v="140"/>
    <n v="0"/>
    <n v="1"/>
    <x v="1"/>
  </r>
  <r>
    <x v="4"/>
    <s v="Tornado"/>
    <s v="Tornado"/>
    <n v="4"/>
    <x v="21"/>
    <s v="1985-1989"/>
    <n v="1"/>
    <n v="0"/>
    <n v="0"/>
    <n v="0"/>
    <x v="0"/>
    <n v="1"/>
    <x v="141"/>
    <n v="0"/>
    <n v="1"/>
    <x v="1"/>
  </r>
  <r>
    <x v="2"/>
    <s v="Tornado"/>
    <s v="Tornado"/>
    <n v="3"/>
    <x v="22"/>
    <s v="1985-1989"/>
    <n v="1"/>
    <n v="0"/>
    <n v="22"/>
    <n v="22"/>
    <x v="0"/>
    <n v="1"/>
    <x v="142"/>
    <n v="0"/>
    <n v="1"/>
    <x v="1"/>
  </r>
  <r>
    <x v="4"/>
    <s v="Tornado"/>
    <s v="Tornado"/>
    <n v="3"/>
    <x v="23"/>
    <s v="1985-1989"/>
    <n v="1"/>
    <n v="0"/>
    <n v="0"/>
    <n v="0"/>
    <x v="0"/>
    <n v="1"/>
    <x v="143"/>
    <n v="0"/>
    <n v="0"/>
    <x v="0"/>
  </r>
  <r>
    <x v="5"/>
    <s v="Tornado"/>
    <s v="Tornado"/>
    <n v="4"/>
    <x v="3"/>
    <s v="1990-1994"/>
    <n v="1"/>
    <n v="0"/>
    <n v="28"/>
    <n v="28"/>
    <x v="0"/>
    <n v="1"/>
    <x v="144"/>
    <n v="0"/>
    <n v="1"/>
    <x v="1"/>
  </r>
  <r>
    <x v="5"/>
    <s v="Tornado"/>
    <s v="Tornado"/>
    <n v="2"/>
    <x v="7"/>
    <s v="1995-1999"/>
    <n v="1"/>
    <n v="0"/>
    <n v="0"/>
    <n v="0"/>
    <x v="0"/>
    <n v="1"/>
    <x v="145"/>
    <n v="0"/>
    <n v="0"/>
    <x v="0"/>
  </r>
  <r>
    <x v="5"/>
    <s v="Tornado"/>
    <s v="Tornado"/>
    <n v="2"/>
    <x v="7"/>
    <s v="1995-1999"/>
    <n v="1"/>
    <n v="0"/>
    <n v="23"/>
    <n v="23"/>
    <x v="0"/>
    <n v="1"/>
    <x v="146"/>
    <n v="0"/>
    <n v="0"/>
    <x v="0"/>
  </r>
  <r>
    <x v="5"/>
    <s v="Tornado"/>
    <s v="Tornado"/>
    <n v="2"/>
    <x v="7"/>
    <s v="1995-1999"/>
    <n v="1"/>
    <n v="12"/>
    <n v="110"/>
    <n v="122"/>
    <x v="0"/>
    <n v="1"/>
    <x v="147"/>
    <n v="0"/>
    <n v="0"/>
    <x v="0"/>
  </r>
  <r>
    <x v="5"/>
    <s v="Tornado"/>
    <s v="Tornado"/>
    <n v="2"/>
    <x v="0"/>
    <s v="1995-1999"/>
    <n v="1"/>
    <n v="0"/>
    <n v="0"/>
    <n v="0"/>
    <x v="0"/>
    <n v="1"/>
    <x v="148"/>
    <n v="1"/>
    <n v="0"/>
    <x v="1"/>
  </r>
  <r>
    <x v="0"/>
    <s v="Tornado"/>
    <s v="Tornado"/>
    <n v="4"/>
    <x v="6"/>
    <s v="1995-1999"/>
    <n v="1"/>
    <n v="0"/>
    <n v="0"/>
    <n v="0"/>
    <x v="0"/>
    <n v="1"/>
    <x v="149"/>
    <n v="0"/>
    <n v="1"/>
    <x v="1"/>
  </r>
  <r>
    <x v="0"/>
    <s v="Tornado"/>
    <s v="Tornado"/>
    <n v="3"/>
    <x v="2"/>
    <s v="1995-1999"/>
    <n v="1"/>
    <n v="0"/>
    <n v="0"/>
    <n v="0"/>
    <x v="0"/>
    <n v="1"/>
    <x v="150"/>
    <n v="1"/>
    <n v="0"/>
    <x v="1"/>
  </r>
  <r>
    <x v="1"/>
    <s v="Tornado"/>
    <s v="Tornado"/>
    <n v="4"/>
    <x v="6"/>
    <s v="1995-1999"/>
    <n v="1"/>
    <n v="0"/>
    <n v="0"/>
    <n v="0"/>
    <x v="0"/>
    <n v="1"/>
    <x v="151"/>
    <n v="0"/>
    <n v="0"/>
    <x v="0"/>
  </r>
  <r>
    <x v="1"/>
    <s v="Tornado"/>
    <s v="Tornado"/>
    <n v="4"/>
    <x v="2"/>
    <s v="1995-1999"/>
    <n v="1"/>
    <n v="0"/>
    <n v="0"/>
    <n v="0"/>
    <x v="0"/>
    <n v="1"/>
    <x v="152"/>
    <n v="0"/>
    <n v="1"/>
    <x v="1"/>
  </r>
  <r>
    <x v="1"/>
    <s v="Tornado"/>
    <s v="Tornado"/>
    <n v="2"/>
    <x v="1"/>
    <s v="1995-1999"/>
    <n v="1"/>
    <n v="0"/>
    <n v="13"/>
    <n v="13"/>
    <x v="0"/>
    <n v="1"/>
    <x v="153"/>
    <n v="1"/>
    <n v="0"/>
    <x v="1"/>
  </r>
  <r>
    <x v="1"/>
    <s v="Tornado"/>
    <s v="Tornado"/>
    <n v="1"/>
    <x v="7"/>
    <s v="1995-1999"/>
    <n v="1"/>
    <n v="0"/>
    <n v="0"/>
    <n v="0"/>
    <x v="0"/>
    <n v="1"/>
    <x v="154"/>
    <n v="1"/>
    <n v="0"/>
    <x v="1"/>
  </r>
  <r>
    <x v="1"/>
    <s v="Tornado"/>
    <s v="Tornado"/>
    <n v="2"/>
    <x v="0"/>
    <s v="1995-1999"/>
    <n v="1"/>
    <n v="0"/>
    <n v="0"/>
    <n v="0"/>
    <x v="0"/>
    <n v="1"/>
    <x v="155"/>
    <n v="1"/>
    <n v="0"/>
    <x v="1"/>
  </r>
  <r>
    <x v="3"/>
    <s v="Tornado"/>
    <s v="Tornado"/>
    <n v="1"/>
    <x v="6"/>
    <s v="1995-1999"/>
    <n v="1"/>
    <n v="0"/>
    <n v="0"/>
    <n v="0"/>
    <x v="0"/>
    <n v="1"/>
    <x v="156"/>
    <n v="1"/>
    <n v="0"/>
    <x v="1"/>
  </r>
  <r>
    <x v="3"/>
    <s v="Tornado"/>
    <s v="Tornado"/>
    <n v="4"/>
    <x v="6"/>
    <s v="1995-1999"/>
    <n v="1"/>
    <n v="0"/>
    <n v="0"/>
    <n v="0"/>
    <x v="0"/>
    <n v="1"/>
    <x v="157"/>
    <n v="0"/>
    <n v="1"/>
    <x v="1"/>
  </r>
  <r>
    <x v="3"/>
    <s v="Tornado"/>
    <s v="Tornado"/>
    <n v="4"/>
    <x v="6"/>
    <s v="1995-1999"/>
    <n v="1"/>
    <n v="0"/>
    <n v="36"/>
    <n v="36"/>
    <x v="0"/>
    <n v="1"/>
    <x v="158"/>
    <n v="0"/>
    <n v="0"/>
    <x v="0"/>
  </r>
  <r>
    <x v="3"/>
    <s v="Tornado"/>
    <s v="Tornado"/>
    <n v="1"/>
    <x v="2"/>
    <s v="1995-1999"/>
    <n v="1"/>
    <n v="0"/>
    <n v="0"/>
    <n v="0"/>
    <x v="0"/>
    <n v="1"/>
    <x v="159"/>
    <n v="0"/>
    <n v="1"/>
    <x v="1"/>
  </r>
  <r>
    <x v="3"/>
    <s v="Tornado"/>
    <s v="Tornado"/>
    <n v="1"/>
    <x v="2"/>
    <s v="1995-1999"/>
    <n v="1"/>
    <n v="0"/>
    <n v="0"/>
    <n v="0"/>
    <x v="0"/>
    <n v="1"/>
    <x v="160"/>
    <n v="1"/>
    <n v="0"/>
    <x v="1"/>
  </r>
  <r>
    <x v="3"/>
    <s v="Tornado"/>
    <s v="Tornado"/>
    <n v="1"/>
    <x v="7"/>
    <s v="1995-1999"/>
    <n v="1"/>
    <n v="0"/>
    <n v="0"/>
    <n v="0"/>
    <x v="0"/>
    <n v="1"/>
    <x v="161"/>
    <n v="0"/>
    <n v="1"/>
    <x v="1"/>
  </r>
  <r>
    <x v="3"/>
    <s v="Tornado"/>
    <s v="Tornado"/>
    <n v="1"/>
    <x v="7"/>
    <s v="1995-1999"/>
    <n v="1"/>
    <n v="0"/>
    <n v="0"/>
    <n v="0"/>
    <x v="0"/>
    <n v="1"/>
    <x v="162"/>
    <n v="0"/>
    <n v="0"/>
    <x v="0"/>
  </r>
  <r>
    <x v="1"/>
    <s v="Hurricane/Tropical Storm"/>
    <s v="Tropical Storm"/>
    <n v="3"/>
    <x v="23"/>
    <s v="1985-1989"/>
    <n v="1"/>
    <n v="0"/>
    <n v="0"/>
    <n v="0"/>
    <x v="0"/>
    <n v="0"/>
    <x v="2"/>
    <n v="1"/>
    <n v="0"/>
    <x v="1"/>
  </r>
  <r>
    <x v="2"/>
    <s v="Tornado"/>
    <s v="Tornado"/>
    <n v="3"/>
    <x v="1"/>
    <s v="1995-1999"/>
    <n v="1"/>
    <n v="0"/>
    <n v="11"/>
    <n v="11"/>
    <x v="0"/>
    <n v="1"/>
    <x v="163"/>
    <n v="0"/>
    <n v="0"/>
    <x v="0"/>
  </r>
  <r>
    <x v="4"/>
    <s v="Tornado"/>
    <s v="Tornado"/>
    <n v="3"/>
    <x v="2"/>
    <s v="1995-1999"/>
    <n v="1"/>
    <n v="0"/>
    <n v="0"/>
    <n v="0"/>
    <x v="0"/>
    <n v="1"/>
    <x v="164"/>
    <n v="0"/>
    <n v="1"/>
    <x v="1"/>
  </r>
  <r>
    <x v="4"/>
    <s v="Tornado"/>
    <s v="Tornado"/>
    <n v="2"/>
    <x v="7"/>
    <s v="1995-1999"/>
    <n v="1"/>
    <n v="0"/>
    <n v="0"/>
    <n v="0"/>
    <x v="0"/>
    <n v="1"/>
    <x v="165"/>
    <n v="1"/>
    <n v="0"/>
    <x v="1"/>
  </r>
  <r>
    <x v="0"/>
    <s v="Hail/ Wind"/>
    <s v="Storm"/>
    <n v="1"/>
    <x v="24"/>
    <s v="1960-1964"/>
    <n v="1"/>
    <n v="0"/>
    <n v="0"/>
    <n v="0"/>
    <x v="0"/>
    <n v="1"/>
    <x v="166"/>
    <n v="1"/>
    <n v="0"/>
    <x v="1"/>
  </r>
  <r>
    <x v="3"/>
    <s v="Hail/ Wind"/>
    <s v="Storm"/>
    <n v="1"/>
    <x v="24"/>
    <s v="1960-1964"/>
    <n v="1"/>
    <n v="0"/>
    <n v="0"/>
    <n v="0"/>
    <x v="0"/>
    <n v="1"/>
    <x v="167"/>
    <n v="1"/>
    <n v="0"/>
    <x v="1"/>
  </r>
  <r>
    <x v="2"/>
    <s v="Hail/ Wind"/>
    <s v="Storm"/>
    <n v="1"/>
    <x v="24"/>
    <s v="1960-1964"/>
    <n v="1"/>
    <n v="0"/>
    <n v="0"/>
    <n v="0"/>
    <x v="0"/>
    <n v="1"/>
    <x v="168"/>
    <n v="1"/>
    <n v="0"/>
    <x v="1"/>
  </r>
  <r>
    <x v="4"/>
    <s v="Hail/ Wind"/>
    <s v="Storm"/>
    <n v="1"/>
    <x v="24"/>
    <s v="1960-1964"/>
    <n v="1"/>
    <n v="0"/>
    <n v="0"/>
    <n v="0"/>
    <x v="0"/>
    <n v="1"/>
    <x v="169"/>
    <n v="1"/>
    <n v="0"/>
    <x v="1"/>
  </r>
  <r>
    <x v="0"/>
    <s v="Winter Weather"/>
    <s v="Storm"/>
    <n v="1"/>
    <x v="24"/>
    <s v="1960-1964"/>
    <n v="3"/>
    <n v="0"/>
    <n v="0"/>
    <n v="0"/>
    <x v="0"/>
    <n v="1"/>
    <x v="170"/>
    <n v="1"/>
    <n v="0"/>
    <x v="1"/>
  </r>
  <r>
    <x v="3"/>
    <s v="Winter Weather"/>
    <s v="Storm"/>
    <n v="1"/>
    <x v="24"/>
    <s v="1960-1964"/>
    <n v="3"/>
    <n v="0"/>
    <n v="0"/>
    <n v="0"/>
    <x v="0"/>
    <n v="1"/>
    <x v="171"/>
    <n v="1"/>
    <n v="0"/>
    <x v="1"/>
  </r>
  <r>
    <x v="2"/>
    <s v="Winter Weather"/>
    <s v="Storm"/>
    <n v="1"/>
    <x v="24"/>
    <s v="1960-1964"/>
    <n v="3"/>
    <n v="0"/>
    <n v="0"/>
    <n v="0"/>
    <x v="0"/>
    <n v="1"/>
    <x v="172"/>
    <n v="1"/>
    <n v="0"/>
    <x v="1"/>
  </r>
  <r>
    <x v="4"/>
    <s v="Winter Weather"/>
    <s v="Storm"/>
    <n v="1"/>
    <x v="24"/>
    <s v="1960-1964"/>
    <n v="3"/>
    <n v="0"/>
    <n v="0"/>
    <n v="0"/>
    <x v="0"/>
    <n v="1"/>
    <x v="173"/>
    <n v="1"/>
    <n v="0"/>
    <x v="1"/>
  </r>
  <r>
    <x v="0"/>
    <s v="Winter Weather"/>
    <s v="Storm"/>
    <n v="1"/>
    <x v="24"/>
    <s v="1960-1964"/>
    <n v="1"/>
    <n v="3"/>
    <n v="0"/>
    <n v="3"/>
    <x v="0"/>
    <n v="1"/>
    <x v="174"/>
    <n v="1"/>
    <n v="0"/>
    <x v="1"/>
  </r>
  <r>
    <x v="3"/>
    <s v="Wind"/>
    <s v="Storm"/>
    <n v="1"/>
    <x v="24"/>
    <s v="1960-1964"/>
    <n v="1"/>
    <n v="0"/>
    <n v="0"/>
    <n v="0"/>
    <x v="0"/>
    <n v="1"/>
    <x v="175"/>
    <n v="1"/>
    <n v="0"/>
    <x v="1"/>
  </r>
  <r>
    <x v="5"/>
    <s v="Winter Weather"/>
    <s v="Storm"/>
    <n v="1"/>
    <x v="25"/>
    <s v="1960-1964"/>
    <n v="2"/>
    <n v="0"/>
    <n v="0"/>
    <n v="0"/>
    <x v="0"/>
    <n v="1"/>
    <x v="176"/>
    <n v="1"/>
    <n v="0"/>
    <x v="1"/>
  </r>
  <r>
    <x v="0"/>
    <s v="Winter Weather"/>
    <s v="Storm"/>
    <n v="1"/>
    <x v="25"/>
    <s v="1960-1964"/>
    <n v="2"/>
    <n v="0"/>
    <n v="0"/>
    <n v="0"/>
    <x v="0"/>
    <n v="1"/>
    <x v="177"/>
    <n v="1"/>
    <n v="0"/>
    <x v="1"/>
  </r>
  <r>
    <x v="0"/>
    <s v="Severe Storm/Thunder Storm"/>
    <s v="Severe Storm"/>
    <n v="2"/>
    <x v="25"/>
    <s v="1960-1964"/>
    <n v="2"/>
    <n v="0"/>
    <n v="0"/>
    <n v="0"/>
    <x v="0"/>
    <n v="1"/>
    <x v="178"/>
    <n v="1"/>
    <n v="0"/>
    <x v="1"/>
  </r>
  <r>
    <x v="1"/>
    <s v="Winter Weather"/>
    <s v="Storm"/>
    <n v="1"/>
    <x v="25"/>
    <s v="1960-1964"/>
    <n v="2"/>
    <n v="0"/>
    <n v="0"/>
    <n v="0"/>
    <x v="0"/>
    <n v="1"/>
    <x v="179"/>
    <n v="1"/>
    <n v="0"/>
    <x v="1"/>
  </r>
  <r>
    <x v="1"/>
    <s v="Wind"/>
    <s v="Storm"/>
    <n v="2"/>
    <x v="25"/>
    <s v="1960-1964"/>
    <n v="1"/>
    <n v="1"/>
    <n v="13"/>
    <n v="14"/>
    <x v="0"/>
    <n v="1"/>
    <x v="180"/>
    <n v="1"/>
    <n v="0"/>
    <x v="1"/>
  </r>
  <r>
    <x v="3"/>
    <s v="Winter Weather"/>
    <s v="Storm"/>
    <n v="1"/>
    <x v="25"/>
    <s v="1960-1964"/>
    <n v="2"/>
    <n v="0"/>
    <n v="0"/>
    <n v="0"/>
    <x v="0"/>
    <n v="1"/>
    <x v="181"/>
    <n v="1"/>
    <n v="0"/>
    <x v="1"/>
  </r>
  <r>
    <x v="2"/>
    <s v="Winter Weather"/>
    <s v="Storm"/>
    <n v="1"/>
    <x v="25"/>
    <s v="1960-1964"/>
    <n v="2"/>
    <n v="0"/>
    <n v="0"/>
    <n v="0"/>
    <x v="0"/>
    <n v="1"/>
    <x v="182"/>
    <n v="1"/>
    <n v="0"/>
    <x v="1"/>
  </r>
  <r>
    <x v="4"/>
    <s v="Winter Weather"/>
    <s v="Storm"/>
    <n v="1"/>
    <x v="25"/>
    <s v="1960-1964"/>
    <n v="2"/>
    <n v="0"/>
    <n v="0"/>
    <n v="0"/>
    <x v="0"/>
    <n v="1"/>
    <x v="183"/>
    <n v="1"/>
    <n v="0"/>
    <x v="1"/>
  </r>
  <r>
    <x v="1"/>
    <s v="Coastal/ Wind"/>
    <s v="Storm"/>
    <n v="1"/>
    <x v="26"/>
    <s v="1960-1964"/>
    <n v="3"/>
    <n v="3"/>
    <n v="0"/>
    <n v="3"/>
    <x v="0"/>
    <n v="1"/>
    <x v="184"/>
    <n v="1"/>
    <n v="0"/>
    <x v="1"/>
  </r>
  <r>
    <x v="1"/>
    <s v="Coastal/ Wind"/>
    <s v="Storm"/>
    <n v="4"/>
    <x v="26"/>
    <s v="1960-1964"/>
    <n v="8"/>
    <n v="0"/>
    <n v="0"/>
    <n v="0"/>
    <x v="0"/>
    <n v="1"/>
    <x v="185"/>
    <n v="1"/>
    <n v="0"/>
    <x v="1"/>
  </r>
  <r>
    <x v="5"/>
    <s v="Hail"/>
    <s v="Storm"/>
    <n v="2"/>
    <x v="27"/>
    <s v="1960-1964"/>
    <n v="1"/>
    <n v="0"/>
    <n v="0"/>
    <n v="0"/>
    <x v="0"/>
    <n v="0"/>
    <x v="2"/>
    <n v="1"/>
    <n v="0"/>
    <x v="1"/>
  </r>
  <r>
    <x v="5"/>
    <s v="Winter Weather"/>
    <s v="Storm"/>
    <n v="4"/>
    <x v="27"/>
    <s v="1960-1964"/>
    <n v="2"/>
    <n v="0"/>
    <n v="6"/>
    <n v="6"/>
    <x v="0"/>
    <n v="1"/>
    <x v="186"/>
    <n v="1"/>
    <n v="0"/>
    <x v="1"/>
  </r>
  <r>
    <x v="0"/>
    <s v="Hail"/>
    <s v="Storm"/>
    <n v="2"/>
    <x v="27"/>
    <s v="1960-1964"/>
    <n v="1"/>
    <n v="0"/>
    <n v="0"/>
    <n v="0"/>
    <x v="0"/>
    <n v="0"/>
    <x v="2"/>
    <n v="1"/>
    <n v="0"/>
    <x v="1"/>
  </r>
  <r>
    <x v="0"/>
    <s v="Severe Storm/Thunder Storm"/>
    <s v="Severe Storm"/>
    <n v="1"/>
    <x v="27"/>
    <s v="1960-1964"/>
    <n v="2"/>
    <n v="0"/>
    <n v="0"/>
    <n v="0"/>
    <x v="0"/>
    <n v="1"/>
    <x v="187"/>
    <n v="1"/>
    <n v="0"/>
    <x v="1"/>
  </r>
  <r>
    <x v="0"/>
    <s v="Hail/ Wind"/>
    <s v="Storm"/>
    <n v="2"/>
    <x v="27"/>
    <s v="1960-1964"/>
    <n v="1"/>
    <n v="0"/>
    <n v="0"/>
    <n v="0"/>
    <x v="0"/>
    <n v="0"/>
    <x v="2"/>
    <n v="1"/>
    <n v="0"/>
    <x v="1"/>
  </r>
  <r>
    <x v="0"/>
    <s v="Winter Weather"/>
    <s v="Storm"/>
    <n v="4"/>
    <x v="27"/>
    <s v="1960-1964"/>
    <n v="2"/>
    <n v="0"/>
    <n v="7"/>
    <n v="7"/>
    <x v="0"/>
    <n v="1"/>
    <x v="188"/>
    <n v="1"/>
    <n v="0"/>
    <x v="1"/>
  </r>
  <r>
    <x v="0"/>
    <s v="Severe Storm/Thunder Storm"/>
    <s v="Severe Storm"/>
    <n v="1"/>
    <x v="27"/>
    <s v="1960-1964"/>
    <n v="2"/>
    <n v="2"/>
    <n v="0"/>
    <n v="2"/>
    <x v="0"/>
    <n v="1"/>
    <x v="189"/>
    <n v="1"/>
    <n v="0"/>
    <x v="1"/>
  </r>
  <r>
    <x v="1"/>
    <s v="Hail"/>
    <s v="Storm"/>
    <n v="2"/>
    <x v="27"/>
    <s v="1960-1964"/>
    <n v="1"/>
    <n v="0"/>
    <n v="0"/>
    <n v="0"/>
    <x v="0"/>
    <n v="0"/>
    <x v="2"/>
    <n v="1"/>
    <n v="0"/>
    <x v="1"/>
  </r>
  <r>
    <x v="1"/>
    <s v="Winter Weather"/>
    <s v="Storm"/>
    <n v="4"/>
    <x v="27"/>
    <s v="1960-1964"/>
    <n v="2"/>
    <n v="0"/>
    <n v="6"/>
    <n v="6"/>
    <x v="0"/>
    <n v="1"/>
    <x v="190"/>
    <n v="1"/>
    <n v="0"/>
    <x v="1"/>
  </r>
  <r>
    <x v="3"/>
    <s v="Hail"/>
    <s v="Storm"/>
    <n v="2"/>
    <x v="27"/>
    <s v="1960-1964"/>
    <n v="1"/>
    <n v="0"/>
    <n v="0"/>
    <n v="0"/>
    <x v="0"/>
    <n v="0"/>
    <x v="2"/>
    <n v="1"/>
    <n v="0"/>
    <x v="1"/>
  </r>
  <r>
    <x v="3"/>
    <s v="Wind"/>
    <s v="Storm"/>
    <n v="1"/>
    <x v="27"/>
    <s v="1960-1964"/>
    <n v="1"/>
    <n v="0"/>
    <n v="0"/>
    <n v="0"/>
    <x v="0"/>
    <n v="1"/>
    <x v="191"/>
    <n v="0"/>
    <n v="1"/>
    <x v="1"/>
  </r>
  <r>
    <x v="3"/>
    <s v="Winter Weather"/>
    <s v="Storm"/>
    <n v="4"/>
    <x v="27"/>
    <s v="1960-1964"/>
    <n v="2"/>
    <n v="0"/>
    <n v="6"/>
    <n v="6"/>
    <x v="0"/>
    <n v="1"/>
    <x v="192"/>
    <n v="1"/>
    <n v="0"/>
    <x v="1"/>
  </r>
  <r>
    <x v="2"/>
    <s v="Hail"/>
    <s v="Storm"/>
    <n v="2"/>
    <x v="27"/>
    <s v="1960-1964"/>
    <n v="1"/>
    <n v="0"/>
    <n v="0"/>
    <n v="0"/>
    <x v="0"/>
    <n v="0"/>
    <x v="2"/>
    <n v="1"/>
    <n v="0"/>
    <x v="1"/>
  </r>
  <r>
    <x v="2"/>
    <s v="Winter Weather"/>
    <s v="Storm"/>
    <n v="4"/>
    <x v="27"/>
    <s v="1960-1964"/>
    <n v="2"/>
    <n v="0"/>
    <n v="7"/>
    <n v="7"/>
    <x v="0"/>
    <n v="1"/>
    <x v="193"/>
    <n v="1"/>
    <n v="0"/>
    <x v="1"/>
  </r>
  <r>
    <x v="4"/>
    <s v="Hail"/>
    <s v="Storm"/>
    <n v="2"/>
    <x v="27"/>
    <s v="1960-1964"/>
    <n v="1"/>
    <n v="0"/>
    <n v="0"/>
    <n v="0"/>
    <x v="0"/>
    <n v="0"/>
    <x v="2"/>
    <n v="1"/>
    <n v="0"/>
    <x v="1"/>
  </r>
  <r>
    <x v="4"/>
    <s v="Winter Weather"/>
    <s v="Storm"/>
    <n v="4"/>
    <x v="27"/>
    <s v="1960-1964"/>
    <n v="2"/>
    <n v="0"/>
    <n v="7"/>
    <n v="7"/>
    <x v="0"/>
    <n v="1"/>
    <x v="194"/>
    <n v="0"/>
    <n v="1"/>
    <x v="1"/>
  </r>
  <r>
    <x v="0"/>
    <s v="Severe Storm/Thunder Storm"/>
    <s v="Severe Storm"/>
    <n v="2"/>
    <x v="8"/>
    <s v="1960-1964"/>
    <n v="3"/>
    <n v="0"/>
    <n v="0"/>
    <n v="0"/>
    <x v="0"/>
    <n v="1"/>
    <x v="195"/>
    <n v="0"/>
    <n v="1"/>
    <x v="1"/>
  </r>
  <r>
    <x v="1"/>
    <s v="Severe Storm/Thunder Storm"/>
    <s v="Severe Storm"/>
    <n v="2"/>
    <x v="8"/>
    <s v="1960-1964"/>
    <n v="2"/>
    <n v="0"/>
    <n v="0"/>
    <n v="0"/>
    <x v="0"/>
    <n v="1"/>
    <x v="196"/>
    <n v="0"/>
    <n v="1"/>
    <x v="1"/>
  </r>
  <r>
    <x v="5"/>
    <s v="Hurricane/Tropical Storm"/>
    <s v="Tropical Storm"/>
    <n v="3"/>
    <x v="8"/>
    <s v="1960-1964"/>
    <n v="3"/>
    <n v="0"/>
    <n v="0"/>
    <n v="0"/>
    <x v="0"/>
    <n v="1"/>
    <x v="197"/>
    <n v="1"/>
    <n v="0"/>
    <x v="1"/>
  </r>
  <r>
    <x v="0"/>
    <s v="Hurricane/Tropical Storm"/>
    <s v="Tropical Storm"/>
    <n v="3"/>
    <x v="8"/>
    <s v="1960-1964"/>
    <n v="3"/>
    <n v="0"/>
    <n v="0"/>
    <n v="0"/>
    <x v="0"/>
    <n v="1"/>
    <x v="198"/>
    <n v="1"/>
    <n v="0"/>
    <x v="1"/>
  </r>
  <r>
    <x v="1"/>
    <s v="Hurricane/Tropical Storm"/>
    <s v="Tropical Storm"/>
    <n v="3"/>
    <x v="8"/>
    <s v="1960-1964"/>
    <n v="3"/>
    <n v="0"/>
    <n v="0"/>
    <n v="0"/>
    <x v="0"/>
    <n v="1"/>
    <x v="199"/>
    <n v="1"/>
    <n v="0"/>
    <x v="1"/>
  </r>
  <r>
    <x v="3"/>
    <s v="Hurricane/Tropical Storm"/>
    <s v="Tropical Storm"/>
    <n v="3"/>
    <x v="8"/>
    <s v="1960-1964"/>
    <n v="3"/>
    <n v="0"/>
    <n v="0"/>
    <n v="0"/>
    <x v="0"/>
    <n v="1"/>
    <x v="200"/>
    <n v="1"/>
    <n v="0"/>
    <x v="1"/>
  </r>
  <r>
    <x v="2"/>
    <s v="Hurricane/Tropical Storm"/>
    <s v="Tropical Storm"/>
    <n v="3"/>
    <x v="8"/>
    <s v="1960-1964"/>
    <n v="3"/>
    <n v="0"/>
    <n v="0"/>
    <n v="0"/>
    <x v="0"/>
    <n v="1"/>
    <x v="201"/>
    <n v="1"/>
    <n v="0"/>
    <x v="1"/>
  </r>
  <r>
    <x v="4"/>
    <s v="Hurricane/Tropical Storm"/>
    <s v="Tropical Storm"/>
    <n v="3"/>
    <x v="8"/>
    <s v="1960-1964"/>
    <n v="3"/>
    <n v="0"/>
    <n v="0"/>
    <n v="0"/>
    <x v="0"/>
    <n v="1"/>
    <x v="202"/>
    <n v="1"/>
    <n v="0"/>
    <x v="1"/>
  </r>
  <r>
    <x v="3"/>
    <s v="Severe Storm/Thunder Storm"/>
    <s v="Severe Storm"/>
    <n v="3"/>
    <x v="8"/>
    <s v="1960-1964"/>
    <n v="2"/>
    <n v="0"/>
    <n v="0"/>
    <n v="0"/>
    <x v="0"/>
    <n v="1"/>
    <x v="203"/>
    <n v="1"/>
    <n v="0"/>
    <x v="1"/>
  </r>
  <r>
    <x v="2"/>
    <s v="Severe Storm/Thunder Storm"/>
    <s v="Severe Storm"/>
    <n v="3"/>
    <x v="8"/>
    <s v="1960-1964"/>
    <n v="2"/>
    <n v="0"/>
    <n v="0"/>
    <n v="0"/>
    <x v="0"/>
    <n v="1"/>
    <x v="204"/>
    <n v="1"/>
    <n v="0"/>
    <x v="1"/>
  </r>
  <r>
    <x v="4"/>
    <s v="Severe Storm/Thunder Storm"/>
    <s v="Severe Storm"/>
    <n v="3"/>
    <x v="8"/>
    <s v="1960-1964"/>
    <n v="2"/>
    <n v="0"/>
    <n v="0"/>
    <n v="0"/>
    <x v="0"/>
    <n v="1"/>
    <x v="205"/>
    <n v="1"/>
    <n v="0"/>
    <x v="1"/>
  </r>
  <r>
    <x v="5"/>
    <s v="Severe Storm/Thunder Storm"/>
    <s v="Severe Storm"/>
    <n v="4"/>
    <x v="8"/>
    <s v="1960-1964"/>
    <n v="2"/>
    <n v="0"/>
    <n v="0"/>
    <n v="0"/>
    <x v="0"/>
    <n v="0"/>
    <x v="2"/>
    <n v="1"/>
    <n v="0"/>
    <x v="1"/>
  </r>
  <r>
    <x v="0"/>
    <s v="Severe Storm/Thunder Storm"/>
    <s v="Severe Storm"/>
    <n v="4"/>
    <x v="8"/>
    <s v="1960-1964"/>
    <n v="2"/>
    <n v="0"/>
    <n v="0"/>
    <n v="0"/>
    <x v="0"/>
    <n v="0"/>
    <x v="2"/>
    <n v="1"/>
    <n v="0"/>
    <x v="1"/>
  </r>
  <r>
    <x v="1"/>
    <s v="Severe Storm/Thunder Storm"/>
    <s v="Severe Storm"/>
    <n v="4"/>
    <x v="8"/>
    <s v="1960-1964"/>
    <n v="2"/>
    <n v="0"/>
    <n v="0"/>
    <n v="0"/>
    <x v="0"/>
    <n v="0"/>
    <x v="2"/>
    <n v="1"/>
    <n v="0"/>
    <x v="1"/>
  </r>
  <r>
    <x v="3"/>
    <s v="Severe Storm/Thunder Storm"/>
    <s v="Severe Storm"/>
    <n v="4"/>
    <x v="8"/>
    <s v="1960-1964"/>
    <n v="2"/>
    <n v="0"/>
    <n v="0"/>
    <n v="0"/>
    <x v="0"/>
    <n v="0"/>
    <x v="2"/>
    <n v="1"/>
    <n v="0"/>
    <x v="1"/>
  </r>
  <r>
    <x v="2"/>
    <s v="Severe Storm/Thunder Storm"/>
    <s v="Severe Storm"/>
    <n v="4"/>
    <x v="8"/>
    <s v="1960-1964"/>
    <n v="2"/>
    <n v="0"/>
    <n v="0"/>
    <n v="0"/>
    <x v="0"/>
    <n v="0"/>
    <x v="2"/>
    <n v="1"/>
    <n v="0"/>
    <x v="1"/>
  </r>
  <r>
    <x v="4"/>
    <s v="Severe Storm/Thunder Storm"/>
    <s v="Severe Storm"/>
    <n v="4"/>
    <x v="8"/>
    <s v="1960-1964"/>
    <n v="2"/>
    <n v="0"/>
    <n v="0"/>
    <n v="0"/>
    <x v="0"/>
    <n v="0"/>
    <x v="2"/>
    <n v="1"/>
    <n v="0"/>
    <x v="1"/>
  </r>
  <r>
    <x v="5"/>
    <s v="Severe Storm/Thunder Storm"/>
    <s v="Severe Storm"/>
    <n v="4"/>
    <x v="8"/>
    <s v="1960-1964"/>
    <n v="3"/>
    <n v="3"/>
    <n v="0"/>
    <n v="3"/>
    <x v="0"/>
    <n v="1"/>
    <x v="206"/>
    <n v="0"/>
    <n v="1"/>
    <x v="1"/>
  </r>
  <r>
    <x v="0"/>
    <s v="Severe Storm/Thunder Storm"/>
    <s v="Severe Storm"/>
    <n v="4"/>
    <x v="8"/>
    <s v="1960-1964"/>
    <n v="3"/>
    <n v="2"/>
    <n v="0"/>
    <n v="2"/>
    <x v="0"/>
    <n v="1"/>
    <x v="207"/>
    <n v="1"/>
    <n v="0"/>
    <x v="1"/>
  </r>
  <r>
    <x v="1"/>
    <s v="Severe Storm/Thunder Storm"/>
    <s v="Severe Storm"/>
    <n v="4"/>
    <x v="8"/>
    <s v="1960-1964"/>
    <n v="3"/>
    <n v="0"/>
    <n v="0"/>
    <n v="0"/>
    <x v="0"/>
    <n v="1"/>
    <x v="208"/>
    <n v="1"/>
    <n v="0"/>
    <x v="1"/>
  </r>
  <r>
    <x v="3"/>
    <s v="Severe Storm/Thunder Storm"/>
    <s v="Severe Storm"/>
    <n v="4"/>
    <x v="8"/>
    <s v="1960-1964"/>
    <n v="3"/>
    <n v="1"/>
    <n v="0"/>
    <n v="1"/>
    <x v="0"/>
    <n v="1"/>
    <x v="209"/>
    <n v="0"/>
    <n v="1"/>
    <x v="1"/>
  </r>
  <r>
    <x v="2"/>
    <s v="Severe Storm/Thunder Storm"/>
    <s v="Severe Storm"/>
    <n v="4"/>
    <x v="8"/>
    <s v="1960-1964"/>
    <n v="3"/>
    <n v="2"/>
    <n v="0"/>
    <n v="2"/>
    <x v="0"/>
    <n v="1"/>
    <x v="210"/>
    <n v="1"/>
    <n v="0"/>
    <x v="1"/>
  </r>
  <r>
    <x v="4"/>
    <s v="Severe Storm/Thunder Storm"/>
    <s v="Severe Storm"/>
    <n v="4"/>
    <x v="8"/>
    <s v="1960-1964"/>
    <n v="3"/>
    <n v="2"/>
    <n v="0"/>
    <n v="2"/>
    <x v="0"/>
    <n v="1"/>
    <x v="211"/>
    <n v="0"/>
    <n v="1"/>
    <x v="1"/>
  </r>
  <r>
    <x v="5"/>
    <s v="Flooding"/>
    <s v="Severe Storm"/>
    <n v="1"/>
    <x v="28"/>
    <s v="1965-1969"/>
    <n v="5"/>
    <n v="0"/>
    <n v="0"/>
    <n v="0"/>
    <x v="0"/>
    <n v="1"/>
    <x v="212"/>
    <n v="1"/>
    <n v="0"/>
    <x v="1"/>
  </r>
  <r>
    <x v="5"/>
    <s v="Wildfire"/>
    <s v="Heat/Drought/Fire"/>
    <n v="1"/>
    <x v="28"/>
    <s v="1965-1969"/>
    <n v="17"/>
    <n v="0"/>
    <n v="0"/>
    <n v="0"/>
    <x v="0"/>
    <n v="1"/>
    <x v="213"/>
    <n v="0"/>
    <n v="1"/>
    <x v="1"/>
  </r>
  <r>
    <x v="5"/>
    <s v="Winter Weather"/>
    <s v="Storm"/>
    <n v="1"/>
    <x v="28"/>
    <s v="1965-1969"/>
    <n v="2"/>
    <n v="1"/>
    <n v="0"/>
    <n v="1"/>
    <x v="0"/>
    <n v="0"/>
    <x v="2"/>
    <n v="1"/>
    <n v="0"/>
    <x v="1"/>
  </r>
  <r>
    <x v="0"/>
    <s v="Flooding"/>
    <s v="Severe Storm"/>
    <n v="1"/>
    <x v="28"/>
    <s v="1965-1969"/>
    <n v="5"/>
    <n v="0"/>
    <n v="0"/>
    <n v="0"/>
    <x v="0"/>
    <n v="1"/>
    <x v="214"/>
    <n v="1"/>
    <n v="0"/>
    <x v="1"/>
  </r>
  <r>
    <x v="0"/>
    <s v="Wildfire"/>
    <s v="Heat/Drought/Fire"/>
    <n v="1"/>
    <x v="28"/>
    <s v="1965-1969"/>
    <n v="17"/>
    <n v="0"/>
    <n v="0"/>
    <n v="0"/>
    <x v="0"/>
    <n v="1"/>
    <x v="215"/>
    <n v="1"/>
    <n v="0"/>
    <x v="1"/>
  </r>
  <r>
    <x v="0"/>
    <s v="Winter Weather"/>
    <s v="Storm"/>
    <n v="1"/>
    <x v="28"/>
    <s v="1965-1969"/>
    <n v="2"/>
    <n v="2"/>
    <n v="0"/>
    <n v="2"/>
    <x v="0"/>
    <n v="1"/>
    <x v="216"/>
    <n v="1"/>
    <n v="0"/>
    <x v="1"/>
  </r>
  <r>
    <x v="0"/>
    <s v="Winter Weather"/>
    <s v="Storm"/>
    <n v="1"/>
    <x v="28"/>
    <s v="1965-1969"/>
    <n v="2"/>
    <n v="2"/>
    <n v="0"/>
    <n v="2"/>
    <x v="0"/>
    <n v="0"/>
    <x v="2"/>
    <n v="1"/>
    <n v="0"/>
    <x v="1"/>
  </r>
  <r>
    <x v="1"/>
    <s v="Flooding"/>
    <s v="Severe Storm"/>
    <n v="1"/>
    <x v="28"/>
    <s v="1965-1969"/>
    <n v="5"/>
    <n v="0"/>
    <n v="0"/>
    <n v="0"/>
    <x v="0"/>
    <n v="1"/>
    <x v="217"/>
    <n v="1"/>
    <n v="0"/>
    <x v="1"/>
  </r>
  <r>
    <x v="1"/>
    <s v="Wildfire"/>
    <s v="Heat/Drought/Fire"/>
    <n v="1"/>
    <x v="28"/>
    <s v="1965-1969"/>
    <n v="17"/>
    <n v="0"/>
    <n v="0"/>
    <n v="0"/>
    <x v="0"/>
    <n v="1"/>
    <x v="218"/>
    <n v="1"/>
    <n v="0"/>
    <x v="1"/>
  </r>
  <r>
    <x v="1"/>
    <s v="Winter Weather"/>
    <s v="Storm"/>
    <n v="1"/>
    <x v="28"/>
    <s v="1965-1969"/>
    <n v="2"/>
    <n v="3"/>
    <n v="0"/>
    <n v="3"/>
    <x v="0"/>
    <n v="0"/>
    <x v="2"/>
    <n v="1"/>
    <n v="0"/>
    <x v="1"/>
  </r>
  <r>
    <x v="3"/>
    <s v="Flooding"/>
    <s v="Severe Storm"/>
    <n v="1"/>
    <x v="28"/>
    <s v="1965-1969"/>
    <n v="5"/>
    <n v="0"/>
    <n v="0"/>
    <n v="0"/>
    <x v="0"/>
    <n v="1"/>
    <x v="219"/>
    <n v="1"/>
    <n v="0"/>
    <x v="1"/>
  </r>
  <r>
    <x v="3"/>
    <s v="Wildfire"/>
    <s v="Heat/Drought/Fire"/>
    <n v="1"/>
    <x v="28"/>
    <s v="1965-1969"/>
    <n v="17"/>
    <n v="0"/>
    <n v="0"/>
    <n v="0"/>
    <x v="0"/>
    <n v="1"/>
    <x v="220"/>
    <n v="0"/>
    <n v="1"/>
    <x v="1"/>
  </r>
  <r>
    <x v="3"/>
    <s v="Winter Weather"/>
    <s v="Storm"/>
    <n v="1"/>
    <x v="28"/>
    <s v="1965-1969"/>
    <n v="2"/>
    <n v="2"/>
    <n v="0"/>
    <n v="2"/>
    <x v="0"/>
    <n v="1"/>
    <x v="221"/>
    <n v="0"/>
    <n v="1"/>
    <x v="1"/>
  </r>
  <r>
    <x v="3"/>
    <s v="Winter Weather"/>
    <s v="Storm"/>
    <n v="1"/>
    <x v="28"/>
    <s v="1965-1969"/>
    <n v="2"/>
    <n v="1"/>
    <n v="0"/>
    <n v="1"/>
    <x v="0"/>
    <n v="0"/>
    <x v="2"/>
    <n v="1"/>
    <n v="0"/>
    <x v="1"/>
  </r>
  <r>
    <x v="2"/>
    <s v="Flooding"/>
    <s v="Severe Storm"/>
    <n v="1"/>
    <x v="28"/>
    <s v="1965-1969"/>
    <n v="5"/>
    <n v="0"/>
    <n v="0"/>
    <n v="0"/>
    <x v="0"/>
    <n v="1"/>
    <x v="222"/>
    <n v="1"/>
    <n v="0"/>
    <x v="1"/>
  </r>
  <r>
    <x v="2"/>
    <s v="Wildfire"/>
    <s v="Heat/Drought/Fire"/>
    <n v="1"/>
    <x v="28"/>
    <s v="1965-1969"/>
    <n v="17"/>
    <n v="0"/>
    <n v="0"/>
    <n v="0"/>
    <x v="0"/>
    <n v="1"/>
    <x v="223"/>
    <n v="1"/>
    <n v="0"/>
    <x v="1"/>
  </r>
  <r>
    <x v="2"/>
    <s v="Winter Weather"/>
    <s v="Storm"/>
    <n v="1"/>
    <x v="28"/>
    <s v="1965-1969"/>
    <n v="2"/>
    <n v="3"/>
    <n v="0"/>
    <n v="3"/>
    <x v="0"/>
    <n v="1"/>
    <x v="224"/>
    <n v="0"/>
    <n v="1"/>
    <x v="1"/>
  </r>
  <r>
    <x v="2"/>
    <s v="Winter Weather"/>
    <s v="Storm"/>
    <n v="1"/>
    <x v="28"/>
    <s v="1965-1969"/>
    <n v="2"/>
    <n v="2"/>
    <n v="0"/>
    <n v="2"/>
    <x v="0"/>
    <n v="0"/>
    <x v="2"/>
    <n v="1"/>
    <n v="0"/>
    <x v="1"/>
  </r>
  <r>
    <x v="4"/>
    <s v="Flooding"/>
    <s v="Severe Storm"/>
    <n v="1"/>
    <x v="28"/>
    <s v="1965-1969"/>
    <n v="5"/>
    <n v="0"/>
    <n v="0"/>
    <n v="0"/>
    <x v="0"/>
    <n v="1"/>
    <x v="225"/>
    <n v="1"/>
    <n v="0"/>
    <x v="1"/>
  </r>
  <r>
    <x v="4"/>
    <s v="Wildfire"/>
    <s v="Heat/Drought/Fire"/>
    <n v="1"/>
    <x v="28"/>
    <s v="1965-1969"/>
    <n v="17"/>
    <n v="0"/>
    <n v="0"/>
    <n v="0"/>
    <x v="0"/>
    <n v="1"/>
    <x v="226"/>
    <n v="0"/>
    <n v="1"/>
    <x v="1"/>
  </r>
  <r>
    <x v="4"/>
    <s v="Winter Weather"/>
    <s v="Storm"/>
    <n v="1"/>
    <x v="28"/>
    <s v="1965-1969"/>
    <n v="2"/>
    <n v="2"/>
    <n v="0"/>
    <n v="2"/>
    <x v="0"/>
    <n v="1"/>
    <x v="227"/>
    <n v="0"/>
    <n v="1"/>
    <x v="1"/>
  </r>
  <r>
    <x v="4"/>
    <s v="Winter Weather"/>
    <s v="Storm"/>
    <n v="1"/>
    <x v="28"/>
    <s v="1965-1969"/>
    <n v="2"/>
    <n v="1"/>
    <n v="0"/>
    <n v="1"/>
    <x v="0"/>
    <n v="0"/>
    <x v="2"/>
    <n v="1"/>
    <n v="0"/>
    <x v="1"/>
  </r>
  <r>
    <x v="5"/>
    <s v="Severe Storm/Thunder Storm"/>
    <s v="Severe Storm"/>
    <n v="3"/>
    <x v="10"/>
    <s v="1965-1969"/>
    <n v="6"/>
    <n v="0"/>
    <n v="0"/>
    <n v="0"/>
    <x v="0"/>
    <n v="1"/>
    <x v="228"/>
    <n v="1"/>
    <n v="0"/>
    <x v="1"/>
  </r>
  <r>
    <x v="0"/>
    <s v="Severe Storm/Thunder Storm"/>
    <s v="Severe Storm"/>
    <n v="3"/>
    <x v="10"/>
    <s v="1965-1969"/>
    <n v="6"/>
    <n v="0"/>
    <n v="0"/>
    <n v="0"/>
    <x v="0"/>
    <n v="1"/>
    <x v="229"/>
    <n v="1"/>
    <n v="0"/>
    <x v="1"/>
  </r>
  <r>
    <x v="1"/>
    <s v="Severe Storm/Thunder Storm"/>
    <s v="Severe Storm"/>
    <n v="3"/>
    <x v="10"/>
    <s v="1965-1969"/>
    <n v="6"/>
    <n v="0"/>
    <n v="0"/>
    <n v="0"/>
    <x v="0"/>
    <n v="1"/>
    <x v="230"/>
    <n v="1"/>
    <n v="0"/>
    <x v="1"/>
  </r>
  <r>
    <x v="3"/>
    <s v="Severe Storm/Thunder Storm"/>
    <s v="Severe Storm"/>
    <n v="3"/>
    <x v="10"/>
    <s v="1965-1969"/>
    <n v="6"/>
    <n v="0"/>
    <n v="0"/>
    <n v="0"/>
    <x v="0"/>
    <n v="1"/>
    <x v="231"/>
    <n v="1"/>
    <n v="0"/>
    <x v="1"/>
  </r>
  <r>
    <x v="2"/>
    <s v="Severe Storm/Thunder Storm"/>
    <s v="Severe Storm"/>
    <n v="3"/>
    <x v="10"/>
    <s v="1965-1969"/>
    <n v="6"/>
    <n v="0"/>
    <n v="0"/>
    <n v="0"/>
    <x v="0"/>
    <n v="1"/>
    <x v="232"/>
    <n v="1"/>
    <n v="0"/>
    <x v="1"/>
  </r>
  <r>
    <x v="4"/>
    <s v="Severe Storm/Thunder Storm"/>
    <s v="Severe Storm"/>
    <n v="3"/>
    <x v="10"/>
    <s v="1965-1969"/>
    <n v="6"/>
    <n v="0"/>
    <n v="0"/>
    <n v="0"/>
    <x v="0"/>
    <n v="1"/>
    <x v="233"/>
    <n v="1"/>
    <n v="0"/>
    <x v="1"/>
  </r>
  <r>
    <x v="2"/>
    <s v="Severe Storm/Thunder Storm/ Wind"/>
    <s v="Severe Storm"/>
    <n v="3"/>
    <x v="29"/>
    <s v="1965-1969"/>
    <n v="1"/>
    <n v="0"/>
    <n v="0"/>
    <n v="0"/>
    <x v="0"/>
    <n v="1"/>
    <x v="234"/>
    <n v="0"/>
    <n v="1"/>
    <x v="1"/>
  </r>
  <r>
    <x v="0"/>
    <s v="Severe Storm/Thunder Storm/ Winter Weather"/>
    <s v="Severe Storm"/>
    <n v="1"/>
    <x v="29"/>
    <s v="1965-1969"/>
    <n v="5"/>
    <n v="0"/>
    <n v="0"/>
    <n v="0"/>
    <x v="0"/>
    <n v="1"/>
    <x v="235"/>
    <n v="1"/>
    <n v="0"/>
    <x v="1"/>
  </r>
  <r>
    <x v="1"/>
    <s v="Severe Storm/Thunder Storm/ Winter Weather"/>
    <s v="Severe Storm"/>
    <n v="1"/>
    <x v="29"/>
    <s v="1965-1969"/>
    <n v="5"/>
    <n v="0"/>
    <n v="0"/>
    <n v="0"/>
    <x v="0"/>
    <n v="1"/>
    <x v="236"/>
    <n v="1"/>
    <n v="0"/>
    <x v="1"/>
  </r>
  <r>
    <x v="5"/>
    <s v="Severe Storm/Thunder Storm/ Winter Weather"/>
    <s v="Severe Storm"/>
    <n v="1"/>
    <x v="29"/>
    <s v="1965-1969"/>
    <n v="5"/>
    <n v="0"/>
    <n v="0"/>
    <n v="0"/>
    <x v="0"/>
    <n v="1"/>
    <x v="237"/>
    <n v="0"/>
    <n v="1"/>
    <x v="1"/>
  </r>
  <r>
    <x v="2"/>
    <s v="Severe Storm/Thunder Storm/ Winter Weather"/>
    <s v="Severe Storm"/>
    <n v="1"/>
    <x v="29"/>
    <s v="1965-1969"/>
    <n v="5"/>
    <n v="0"/>
    <n v="0"/>
    <n v="0"/>
    <x v="0"/>
    <n v="1"/>
    <x v="238"/>
    <n v="0"/>
    <n v="1"/>
    <x v="1"/>
  </r>
  <r>
    <x v="4"/>
    <s v="Severe Storm/Thunder Storm/ Winter Weather"/>
    <s v="Severe Storm"/>
    <n v="1"/>
    <x v="29"/>
    <s v="1965-1969"/>
    <n v="5"/>
    <n v="0"/>
    <n v="0"/>
    <n v="0"/>
    <x v="0"/>
    <n v="1"/>
    <x v="239"/>
    <n v="0"/>
    <n v="1"/>
    <x v="1"/>
  </r>
  <r>
    <x v="5"/>
    <s v="Winter Weather"/>
    <s v="Storm"/>
    <n v="1"/>
    <x v="30"/>
    <s v="1965-1969"/>
    <n v="3"/>
    <n v="0"/>
    <n v="0"/>
    <n v="0"/>
    <x v="0"/>
    <n v="1"/>
    <x v="240"/>
    <n v="1"/>
    <n v="0"/>
    <x v="1"/>
  </r>
  <r>
    <x v="0"/>
    <s v="Winter Weather"/>
    <s v="Storm"/>
    <n v="1"/>
    <x v="30"/>
    <s v="1965-1969"/>
    <n v="3"/>
    <n v="0"/>
    <n v="0"/>
    <n v="0"/>
    <x v="0"/>
    <n v="1"/>
    <x v="241"/>
    <n v="1"/>
    <n v="0"/>
    <x v="1"/>
  </r>
  <r>
    <x v="0"/>
    <s v="Severe Storm/Thunder Storm"/>
    <s v="Severe Storm"/>
    <n v="3"/>
    <x v="30"/>
    <s v="1965-1969"/>
    <n v="1"/>
    <n v="0"/>
    <n v="0"/>
    <n v="0"/>
    <x v="0"/>
    <n v="1"/>
    <x v="242"/>
    <n v="0"/>
    <n v="1"/>
    <x v="1"/>
  </r>
  <r>
    <x v="1"/>
    <s v="Winter Weather"/>
    <s v="Storm"/>
    <n v="1"/>
    <x v="30"/>
    <s v="1965-1969"/>
    <n v="3"/>
    <n v="0"/>
    <n v="0"/>
    <n v="0"/>
    <x v="0"/>
    <n v="1"/>
    <x v="243"/>
    <n v="1"/>
    <n v="0"/>
    <x v="1"/>
  </r>
  <r>
    <x v="3"/>
    <s v="Winter Weather"/>
    <s v="Storm"/>
    <n v="1"/>
    <x v="30"/>
    <s v="1965-1969"/>
    <n v="3"/>
    <n v="11"/>
    <n v="0"/>
    <n v="11"/>
    <x v="0"/>
    <n v="1"/>
    <x v="244"/>
    <n v="1"/>
    <n v="0"/>
    <x v="1"/>
  </r>
  <r>
    <x v="3"/>
    <s v="Wind/ Winter Weather"/>
    <s v="Storm"/>
    <n v="4"/>
    <x v="30"/>
    <s v="1965-1969"/>
    <n v="1"/>
    <n v="2"/>
    <n v="2"/>
    <n v="4"/>
    <x v="0"/>
    <n v="1"/>
    <x v="245"/>
    <n v="1"/>
    <n v="0"/>
    <x v="1"/>
  </r>
  <r>
    <x v="2"/>
    <s v="Winter Weather"/>
    <s v="Storm"/>
    <n v="1"/>
    <x v="30"/>
    <s v="1965-1969"/>
    <n v="3"/>
    <n v="0"/>
    <n v="0"/>
    <n v="0"/>
    <x v="0"/>
    <n v="1"/>
    <x v="246"/>
    <n v="1"/>
    <n v="0"/>
    <x v="1"/>
  </r>
  <r>
    <x v="2"/>
    <s v="Wind/ Winter Weather"/>
    <s v="Storm"/>
    <n v="4"/>
    <x v="30"/>
    <s v="1965-1969"/>
    <n v="1"/>
    <n v="1"/>
    <n v="1"/>
    <n v="2"/>
    <x v="0"/>
    <n v="1"/>
    <x v="247"/>
    <n v="1"/>
    <n v="0"/>
    <x v="1"/>
  </r>
  <r>
    <x v="4"/>
    <s v="Winter Weather"/>
    <s v="Storm"/>
    <n v="1"/>
    <x v="30"/>
    <s v="1965-1969"/>
    <n v="3"/>
    <n v="0"/>
    <n v="0"/>
    <n v="0"/>
    <x v="0"/>
    <n v="1"/>
    <x v="248"/>
    <n v="1"/>
    <n v="0"/>
    <x v="1"/>
  </r>
  <r>
    <x v="4"/>
    <s v="Wind/ Winter Weather"/>
    <s v="Storm"/>
    <n v="4"/>
    <x v="30"/>
    <s v="1965-1969"/>
    <n v="1"/>
    <n v="2"/>
    <n v="2"/>
    <n v="4"/>
    <x v="0"/>
    <n v="1"/>
    <x v="249"/>
    <n v="1"/>
    <n v="0"/>
    <x v="1"/>
  </r>
  <r>
    <x v="0"/>
    <s v="Severe Storm/Thunder Storm/ Wind"/>
    <s v="Severe Storm"/>
    <n v="3"/>
    <x v="31"/>
    <s v="1970-1974"/>
    <n v="1"/>
    <n v="0"/>
    <n v="0"/>
    <n v="0"/>
    <x v="0"/>
    <n v="1"/>
    <x v="250"/>
    <n v="0"/>
    <n v="1"/>
    <x v="1"/>
  </r>
  <r>
    <x v="1"/>
    <s v="Hail/ Severe Storm/Thunder Storm/ Wind"/>
    <s v="Severe Storm"/>
    <n v="3"/>
    <x v="31"/>
    <s v="1970-1974"/>
    <n v="2"/>
    <n v="0"/>
    <n v="0"/>
    <n v="0"/>
    <x v="0"/>
    <n v="0"/>
    <x v="2"/>
    <n v="1"/>
    <n v="0"/>
    <x v="1"/>
  </r>
  <r>
    <x v="1"/>
    <s v="Coastal/ Hurricane/Tropical Storm/ Wind"/>
    <s v="Tropical Storm"/>
    <n v="4"/>
    <x v="31"/>
    <s v="1970-1974"/>
    <n v="1"/>
    <n v="0"/>
    <n v="0"/>
    <n v="0"/>
    <x v="0"/>
    <n v="1"/>
    <x v="251"/>
    <n v="0"/>
    <n v="1"/>
    <x v="1"/>
  </r>
  <r>
    <x v="4"/>
    <s v="Wind"/>
    <s v="Storm"/>
    <n v="2"/>
    <x v="31"/>
    <s v="1970-1974"/>
    <n v="1"/>
    <n v="0"/>
    <n v="2"/>
    <n v="2"/>
    <x v="0"/>
    <n v="1"/>
    <x v="252"/>
    <n v="1"/>
    <n v="0"/>
    <x v="1"/>
  </r>
  <r>
    <x v="5"/>
    <s v="Severe Storm/Thunder Storm/ Wind/ Winter Weather"/>
    <s v="Severe Storm"/>
    <n v="4"/>
    <x v="32"/>
    <s v="1970-1974"/>
    <n v="1"/>
    <n v="0"/>
    <n v="0"/>
    <n v="0"/>
    <x v="0"/>
    <n v="1"/>
    <x v="253"/>
    <n v="1"/>
    <n v="0"/>
    <x v="1"/>
  </r>
  <r>
    <x v="0"/>
    <s v="Winter Weather"/>
    <s v="Storm"/>
    <n v="1"/>
    <x v="32"/>
    <s v="1970-1974"/>
    <n v="1"/>
    <n v="4"/>
    <n v="8"/>
    <n v="12"/>
    <x v="0"/>
    <n v="1"/>
    <x v="254"/>
    <n v="1"/>
    <n v="0"/>
    <x v="1"/>
  </r>
  <r>
    <x v="0"/>
    <s v="Severe Storm/Thunder Storm/ Wind/ Winter Weather"/>
    <s v="Severe Storm"/>
    <n v="4"/>
    <x v="32"/>
    <s v="1970-1974"/>
    <n v="1"/>
    <n v="0"/>
    <n v="0"/>
    <n v="0"/>
    <x v="0"/>
    <n v="1"/>
    <x v="255"/>
    <n v="1"/>
    <n v="0"/>
    <x v="1"/>
  </r>
  <r>
    <x v="1"/>
    <s v="Severe Storm/Thunder Storm/ Wind/ Winter Weather"/>
    <s v="Severe Storm"/>
    <n v="4"/>
    <x v="32"/>
    <s v="1970-1974"/>
    <n v="1"/>
    <n v="0"/>
    <n v="0"/>
    <n v="0"/>
    <x v="0"/>
    <n v="1"/>
    <x v="256"/>
    <n v="1"/>
    <n v="0"/>
    <x v="1"/>
  </r>
  <r>
    <x v="1"/>
    <s v="Hurricane/Tropical Storm"/>
    <s v="Tropical Storm"/>
    <n v="3"/>
    <x v="32"/>
    <s v="1970-1974"/>
    <n v="4"/>
    <n v="0"/>
    <n v="0"/>
    <n v="0"/>
    <x v="0"/>
    <n v="1"/>
    <x v="257"/>
    <n v="0"/>
    <n v="1"/>
    <x v="1"/>
  </r>
  <r>
    <x v="3"/>
    <s v="Hail/ Severe Storm/Thunder Storm/ Wind"/>
    <s v="Severe Storm"/>
    <n v="2"/>
    <x v="32"/>
    <s v="1970-1974"/>
    <n v="1"/>
    <n v="0"/>
    <n v="0"/>
    <n v="0"/>
    <x v="0"/>
    <n v="1"/>
    <x v="258"/>
    <n v="0"/>
    <n v="1"/>
    <x v="1"/>
  </r>
  <r>
    <x v="3"/>
    <s v="Severe Storm/Thunder Storm/ Wind/ Winter Weather"/>
    <s v="Severe Storm"/>
    <n v="4"/>
    <x v="32"/>
    <s v="1970-1974"/>
    <n v="1"/>
    <n v="0"/>
    <n v="0"/>
    <n v="0"/>
    <x v="0"/>
    <n v="1"/>
    <x v="259"/>
    <n v="0"/>
    <n v="1"/>
    <x v="1"/>
  </r>
  <r>
    <x v="2"/>
    <s v="Hail/ Severe Storm/Thunder Storm/ Wind"/>
    <s v="Severe Storm"/>
    <n v="2"/>
    <x v="32"/>
    <s v="1970-1974"/>
    <n v="1"/>
    <n v="0"/>
    <n v="0"/>
    <n v="0"/>
    <x v="0"/>
    <n v="1"/>
    <x v="260"/>
    <n v="1"/>
    <n v="0"/>
    <x v="1"/>
  </r>
  <r>
    <x v="2"/>
    <s v="Severe Storm/Thunder Storm"/>
    <s v="Severe Storm"/>
    <n v="3"/>
    <x v="32"/>
    <s v="1970-1974"/>
    <n v="1"/>
    <n v="0"/>
    <n v="0"/>
    <n v="0"/>
    <x v="0"/>
    <n v="1"/>
    <x v="261"/>
    <n v="0"/>
    <n v="1"/>
    <x v="1"/>
  </r>
  <r>
    <x v="2"/>
    <s v="Severe Storm/Thunder Storm/ Wind/ Winter Weather"/>
    <s v="Severe Storm"/>
    <n v="4"/>
    <x v="32"/>
    <s v="1970-1974"/>
    <n v="1"/>
    <n v="0"/>
    <n v="12"/>
    <n v="12"/>
    <x v="0"/>
    <n v="1"/>
    <x v="262"/>
    <n v="1"/>
    <n v="0"/>
    <x v="1"/>
  </r>
  <r>
    <x v="4"/>
    <s v="Hail/ Severe Storm/Thunder Storm/ Wind"/>
    <s v="Severe Storm"/>
    <n v="2"/>
    <x v="32"/>
    <s v="1970-1974"/>
    <n v="1"/>
    <n v="0"/>
    <n v="33"/>
    <n v="33"/>
    <x v="0"/>
    <n v="1"/>
    <x v="263"/>
    <n v="1"/>
    <n v="0"/>
    <x v="1"/>
  </r>
  <r>
    <x v="4"/>
    <s v="Severe Storm/Thunder Storm/ Wind/ Winter Weather"/>
    <s v="Severe Storm"/>
    <n v="4"/>
    <x v="32"/>
    <s v="1970-1974"/>
    <n v="1"/>
    <n v="0"/>
    <n v="0"/>
    <n v="0"/>
    <x v="0"/>
    <n v="1"/>
    <x v="264"/>
    <n v="0"/>
    <n v="1"/>
    <x v="1"/>
  </r>
  <r>
    <x v="5"/>
    <s v="Winter Weather"/>
    <s v="Storm"/>
    <n v="2"/>
    <x v="33"/>
    <s v="1970-1974"/>
    <n v="30"/>
    <n v="0"/>
    <n v="0"/>
    <n v="0"/>
    <x v="0"/>
    <n v="0"/>
    <x v="2"/>
    <n v="1"/>
    <n v="0"/>
    <x v="1"/>
  </r>
  <r>
    <x v="5"/>
    <s v="Hurricane/Tropical Storm"/>
    <s v="Tropical Storm"/>
    <n v="2"/>
    <x v="33"/>
    <s v="1970-1974"/>
    <n v="2"/>
    <n v="0"/>
    <n v="0"/>
    <n v="0"/>
    <x v="0"/>
    <n v="1"/>
    <x v="265"/>
    <n v="1"/>
    <n v="0"/>
    <x v="1"/>
  </r>
  <r>
    <x v="0"/>
    <s v="Winter Weather"/>
    <s v="Storm"/>
    <n v="2"/>
    <x v="33"/>
    <s v="1970-1974"/>
    <n v="30"/>
    <n v="0"/>
    <n v="0"/>
    <n v="0"/>
    <x v="0"/>
    <n v="0"/>
    <x v="2"/>
    <n v="1"/>
    <n v="0"/>
    <x v="1"/>
  </r>
  <r>
    <x v="0"/>
    <s v="Hurricane/Tropical Storm"/>
    <s v="Tropical Storm"/>
    <n v="2"/>
    <x v="33"/>
    <s v="1970-1974"/>
    <n v="2"/>
    <n v="0"/>
    <n v="0"/>
    <n v="0"/>
    <x v="0"/>
    <n v="1"/>
    <x v="266"/>
    <n v="1"/>
    <n v="0"/>
    <x v="1"/>
  </r>
  <r>
    <x v="0"/>
    <s v="Lightning/ Severe Storm/Thunder Storm/ Wind"/>
    <s v="Severe Storm"/>
    <n v="3"/>
    <x v="33"/>
    <s v="1970-1974"/>
    <n v="1"/>
    <n v="0"/>
    <n v="0"/>
    <n v="0"/>
    <x v="0"/>
    <n v="1"/>
    <x v="267"/>
    <n v="0"/>
    <n v="1"/>
    <x v="1"/>
  </r>
  <r>
    <x v="1"/>
    <s v="Winter Weather"/>
    <s v="Storm"/>
    <n v="2"/>
    <x v="33"/>
    <s v="1970-1974"/>
    <n v="30"/>
    <n v="0"/>
    <n v="0"/>
    <n v="0"/>
    <x v="0"/>
    <n v="0"/>
    <x v="2"/>
    <n v="1"/>
    <n v="0"/>
    <x v="1"/>
  </r>
  <r>
    <x v="1"/>
    <s v="Hurricane/Tropical Storm"/>
    <s v="Tropical Storm"/>
    <n v="2"/>
    <x v="33"/>
    <s v="1970-1974"/>
    <n v="2"/>
    <n v="0"/>
    <n v="0"/>
    <n v="0"/>
    <x v="0"/>
    <n v="1"/>
    <x v="268"/>
    <n v="1"/>
    <n v="0"/>
    <x v="1"/>
  </r>
  <r>
    <x v="3"/>
    <s v="Winter Weather"/>
    <s v="Storm"/>
    <n v="2"/>
    <x v="33"/>
    <s v="1970-1974"/>
    <n v="30"/>
    <n v="0"/>
    <n v="0"/>
    <n v="0"/>
    <x v="0"/>
    <n v="0"/>
    <x v="2"/>
    <n v="1"/>
    <n v="0"/>
    <x v="1"/>
  </r>
  <r>
    <x v="3"/>
    <s v="Hurricane/Tropical Storm"/>
    <s v="Tropical Storm"/>
    <n v="2"/>
    <x v="33"/>
    <s v="1970-1974"/>
    <n v="2"/>
    <n v="0"/>
    <n v="0"/>
    <n v="0"/>
    <x v="0"/>
    <n v="1"/>
    <x v="269"/>
    <n v="1"/>
    <n v="0"/>
    <x v="1"/>
  </r>
  <r>
    <x v="2"/>
    <s v="Winter Weather"/>
    <s v="Storm"/>
    <n v="2"/>
    <x v="33"/>
    <s v="1970-1974"/>
    <n v="30"/>
    <n v="0"/>
    <n v="0"/>
    <n v="0"/>
    <x v="0"/>
    <n v="0"/>
    <x v="2"/>
    <n v="1"/>
    <n v="0"/>
    <x v="1"/>
  </r>
  <r>
    <x v="2"/>
    <s v="Hurricane/Tropical Storm"/>
    <s v="Tropical Storm"/>
    <n v="2"/>
    <x v="33"/>
    <s v="1970-1974"/>
    <n v="2"/>
    <n v="0"/>
    <n v="0"/>
    <n v="0"/>
    <x v="0"/>
    <n v="1"/>
    <x v="270"/>
    <n v="1"/>
    <n v="0"/>
    <x v="1"/>
  </r>
  <r>
    <x v="4"/>
    <s v="Winter Weather"/>
    <s v="Storm"/>
    <n v="2"/>
    <x v="33"/>
    <s v="1970-1974"/>
    <n v="30"/>
    <n v="0"/>
    <n v="0"/>
    <n v="0"/>
    <x v="0"/>
    <n v="0"/>
    <x v="2"/>
    <n v="1"/>
    <n v="0"/>
    <x v="1"/>
  </r>
  <r>
    <x v="4"/>
    <s v="Hurricane/Tropical Storm"/>
    <s v="Tropical Storm"/>
    <n v="2"/>
    <x v="33"/>
    <s v="1970-1974"/>
    <n v="2"/>
    <n v="0"/>
    <n v="0"/>
    <n v="0"/>
    <x v="0"/>
    <n v="1"/>
    <x v="271"/>
    <n v="1"/>
    <n v="0"/>
    <x v="1"/>
  </r>
  <r>
    <x v="5"/>
    <s v="Winter Weather"/>
    <s v="Storm"/>
    <n v="1"/>
    <x v="12"/>
    <s v="1970-1974"/>
    <n v="2"/>
    <n v="0"/>
    <n v="0"/>
    <n v="0"/>
    <x v="0"/>
    <n v="1"/>
    <x v="272"/>
    <n v="1"/>
    <n v="0"/>
    <x v="1"/>
  </r>
  <r>
    <x v="5"/>
    <s v="Flooding"/>
    <s v="Severe Storm"/>
    <n v="1"/>
    <x v="12"/>
    <s v="1970-1974"/>
    <n v="1"/>
    <n v="0"/>
    <n v="0"/>
    <n v="0"/>
    <x v="0"/>
    <n v="1"/>
    <x v="273"/>
    <n v="1"/>
    <n v="0"/>
    <x v="1"/>
  </r>
  <r>
    <x v="5"/>
    <s v="Winter Weather"/>
    <s v="Storm"/>
    <n v="1"/>
    <x v="12"/>
    <s v="1970-1974"/>
    <n v="2"/>
    <n v="3"/>
    <n v="0"/>
    <n v="3"/>
    <x v="0"/>
    <n v="1"/>
    <x v="274"/>
    <n v="0"/>
    <n v="1"/>
    <x v="1"/>
  </r>
  <r>
    <x v="0"/>
    <s v="Winter Weather"/>
    <s v="Storm"/>
    <n v="1"/>
    <x v="12"/>
    <s v="1970-1974"/>
    <n v="2"/>
    <n v="0"/>
    <n v="0"/>
    <n v="0"/>
    <x v="0"/>
    <n v="1"/>
    <x v="275"/>
    <n v="1"/>
    <n v="0"/>
    <x v="1"/>
  </r>
  <r>
    <x v="0"/>
    <s v="Flooding"/>
    <s v="Severe Storm"/>
    <n v="1"/>
    <x v="12"/>
    <s v="1970-1974"/>
    <n v="1"/>
    <n v="0"/>
    <n v="0"/>
    <n v="0"/>
    <x v="0"/>
    <n v="1"/>
    <x v="276"/>
    <n v="1"/>
    <n v="0"/>
    <x v="1"/>
  </r>
  <r>
    <x v="0"/>
    <s v="Winter Weather"/>
    <s v="Storm"/>
    <n v="1"/>
    <x v="12"/>
    <s v="1970-1974"/>
    <n v="2"/>
    <n v="2"/>
    <n v="0"/>
    <n v="2"/>
    <x v="0"/>
    <n v="1"/>
    <x v="277"/>
    <n v="0"/>
    <n v="1"/>
    <x v="1"/>
  </r>
  <r>
    <x v="0"/>
    <s v="Hail/ Lightning/ Severe Storm/Thunder Storm/ Wind"/>
    <s v="Severe Storm"/>
    <n v="2"/>
    <x v="12"/>
    <s v="1970-1974"/>
    <n v="1"/>
    <n v="0"/>
    <n v="0"/>
    <n v="0"/>
    <x v="0"/>
    <n v="1"/>
    <x v="278"/>
    <n v="1"/>
    <n v="0"/>
    <x v="1"/>
  </r>
  <r>
    <x v="0"/>
    <s v="Winter Weather"/>
    <s v="Storm"/>
    <n v="2"/>
    <x v="12"/>
    <s v="1970-1974"/>
    <n v="2"/>
    <n v="0"/>
    <n v="0"/>
    <n v="0"/>
    <x v="0"/>
    <n v="0"/>
    <x v="2"/>
    <n v="1"/>
    <n v="0"/>
    <x v="1"/>
  </r>
  <r>
    <x v="1"/>
    <s v="Winter Weather"/>
    <s v="Storm"/>
    <n v="1"/>
    <x v="12"/>
    <s v="1970-1974"/>
    <n v="2"/>
    <n v="0"/>
    <n v="0"/>
    <n v="0"/>
    <x v="0"/>
    <n v="1"/>
    <x v="279"/>
    <n v="1"/>
    <n v="0"/>
    <x v="1"/>
  </r>
  <r>
    <x v="1"/>
    <s v="Flooding"/>
    <s v="Severe Storm"/>
    <n v="1"/>
    <x v="12"/>
    <s v="1970-1974"/>
    <n v="1"/>
    <n v="0"/>
    <n v="0"/>
    <n v="0"/>
    <x v="0"/>
    <n v="1"/>
    <x v="280"/>
    <n v="1"/>
    <n v="0"/>
    <x v="1"/>
  </r>
  <r>
    <x v="1"/>
    <s v="Winter Weather"/>
    <s v="Storm"/>
    <n v="1"/>
    <x v="12"/>
    <s v="1970-1974"/>
    <n v="2"/>
    <n v="2"/>
    <n v="0"/>
    <n v="2"/>
    <x v="0"/>
    <n v="1"/>
    <x v="281"/>
    <n v="0"/>
    <n v="1"/>
    <x v="1"/>
  </r>
  <r>
    <x v="1"/>
    <s v="Hail/ Lightning/ Severe Storm/Thunder Storm/ Wind"/>
    <s v="Severe Storm"/>
    <n v="2"/>
    <x v="12"/>
    <s v="1970-1974"/>
    <n v="1"/>
    <n v="0"/>
    <n v="0"/>
    <n v="0"/>
    <x v="0"/>
    <n v="1"/>
    <x v="282"/>
    <n v="1"/>
    <n v="0"/>
    <x v="1"/>
  </r>
  <r>
    <x v="3"/>
    <s v="Winter Weather"/>
    <s v="Storm"/>
    <n v="1"/>
    <x v="12"/>
    <s v="1970-1974"/>
    <n v="2"/>
    <n v="0"/>
    <n v="0"/>
    <n v="0"/>
    <x v="0"/>
    <n v="1"/>
    <x v="283"/>
    <n v="0"/>
    <n v="1"/>
    <x v="1"/>
  </r>
  <r>
    <x v="3"/>
    <s v="Flooding"/>
    <s v="Severe Storm"/>
    <n v="1"/>
    <x v="12"/>
    <s v="1970-1974"/>
    <n v="1"/>
    <n v="0"/>
    <n v="0"/>
    <n v="0"/>
    <x v="0"/>
    <n v="1"/>
    <x v="284"/>
    <n v="1"/>
    <n v="0"/>
    <x v="1"/>
  </r>
  <r>
    <x v="3"/>
    <s v="Winter Weather"/>
    <s v="Storm"/>
    <n v="1"/>
    <x v="12"/>
    <s v="1970-1974"/>
    <n v="2"/>
    <n v="2"/>
    <n v="0"/>
    <n v="2"/>
    <x v="0"/>
    <n v="1"/>
    <x v="285"/>
    <n v="0"/>
    <n v="1"/>
    <x v="1"/>
  </r>
  <r>
    <x v="2"/>
    <s v="Winter Weather"/>
    <s v="Storm"/>
    <n v="1"/>
    <x v="12"/>
    <s v="1970-1974"/>
    <n v="2"/>
    <n v="0"/>
    <n v="0"/>
    <n v="0"/>
    <x v="0"/>
    <n v="1"/>
    <x v="286"/>
    <n v="1"/>
    <n v="0"/>
    <x v="1"/>
  </r>
  <r>
    <x v="2"/>
    <s v="Flooding"/>
    <s v="Severe Storm"/>
    <n v="1"/>
    <x v="12"/>
    <s v="1970-1974"/>
    <n v="1"/>
    <n v="0"/>
    <n v="0"/>
    <n v="0"/>
    <x v="0"/>
    <n v="1"/>
    <x v="287"/>
    <n v="1"/>
    <n v="0"/>
    <x v="1"/>
  </r>
  <r>
    <x v="2"/>
    <s v="Winter Weather"/>
    <s v="Storm"/>
    <n v="1"/>
    <x v="12"/>
    <s v="1970-1974"/>
    <n v="2"/>
    <n v="3"/>
    <n v="0"/>
    <n v="3"/>
    <x v="0"/>
    <n v="1"/>
    <x v="288"/>
    <n v="0"/>
    <n v="1"/>
    <x v="1"/>
  </r>
  <r>
    <x v="4"/>
    <s v="Winter Weather"/>
    <s v="Storm"/>
    <n v="1"/>
    <x v="12"/>
    <s v="1970-1974"/>
    <n v="2"/>
    <n v="0"/>
    <n v="0"/>
    <n v="0"/>
    <x v="0"/>
    <n v="1"/>
    <x v="289"/>
    <n v="1"/>
    <n v="0"/>
    <x v="1"/>
  </r>
  <r>
    <x v="4"/>
    <s v="Flooding"/>
    <s v="Severe Storm"/>
    <n v="1"/>
    <x v="12"/>
    <s v="1970-1974"/>
    <n v="1"/>
    <n v="0"/>
    <n v="0"/>
    <n v="0"/>
    <x v="0"/>
    <n v="1"/>
    <x v="290"/>
    <n v="1"/>
    <n v="0"/>
    <x v="1"/>
  </r>
  <r>
    <x v="4"/>
    <s v="Winter Weather"/>
    <s v="Storm"/>
    <n v="1"/>
    <x v="12"/>
    <s v="1970-1974"/>
    <n v="2"/>
    <n v="3"/>
    <n v="0"/>
    <n v="3"/>
    <x v="0"/>
    <n v="1"/>
    <x v="291"/>
    <n v="0"/>
    <n v="0"/>
    <x v="0"/>
  </r>
  <r>
    <x v="5"/>
    <s v="Lightning/ Wind"/>
    <s v="Storm"/>
    <n v="1"/>
    <x v="34"/>
    <s v="1970-1974"/>
    <n v="1"/>
    <n v="0"/>
    <n v="1"/>
    <n v="1"/>
    <x v="0"/>
    <n v="1"/>
    <x v="292"/>
    <n v="1"/>
    <n v="0"/>
    <x v="1"/>
  </r>
  <r>
    <x v="5"/>
    <s v="Lightning/ Wind"/>
    <s v="Storm"/>
    <n v="2"/>
    <x v="34"/>
    <s v="1970-1974"/>
    <n v="1"/>
    <n v="0"/>
    <n v="0"/>
    <n v="0"/>
    <x v="0"/>
    <n v="1"/>
    <x v="293"/>
    <n v="1"/>
    <n v="0"/>
    <x v="1"/>
  </r>
  <r>
    <x v="5"/>
    <s v="Winter Weather"/>
    <s v="Storm"/>
    <n v="4"/>
    <x v="34"/>
    <s v="1970-1974"/>
    <n v="2"/>
    <n v="0"/>
    <n v="0"/>
    <n v="0"/>
    <x v="0"/>
    <n v="1"/>
    <x v="294"/>
    <n v="1"/>
    <n v="0"/>
    <x v="1"/>
  </r>
  <r>
    <x v="0"/>
    <s v="Lightning/ Wind"/>
    <s v="Storm"/>
    <n v="1"/>
    <x v="34"/>
    <s v="1970-1974"/>
    <n v="1"/>
    <n v="0"/>
    <n v="2"/>
    <n v="2"/>
    <x v="0"/>
    <n v="1"/>
    <x v="295"/>
    <n v="1"/>
    <n v="0"/>
    <x v="1"/>
  </r>
  <r>
    <x v="0"/>
    <s v="Winter Weather"/>
    <s v="Storm"/>
    <n v="1"/>
    <x v="34"/>
    <s v="1970-1974"/>
    <n v="1"/>
    <n v="0"/>
    <n v="0"/>
    <n v="0"/>
    <x v="0"/>
    <n v="0"/>
    <x v="2"/>
    <n v="1"/>
    <n v="0"/>
    <x v="1"/>
  </r>
  <r>
    <x v="0"/>
    <s v="Hail/ Lightning/ Wind"/>
    <s v="Storm"/>
    <n v="1"/>
    <x v="34"/>
    <s v="1970-1974"/>
    <n v="1"/>
    <n v="0"/>
    <n v="0"/>
    <n v="0"/>
    <x v="0"/>
    <n v="1"/>
    <x v="296"/>
    <n v="1"/>
    <n v="0"/>
    <x v="1"/>
  </r>
  <r>
    <x v="0"/>
    <s v="Lightning/ Wind"/>
    <s v="Storm"/>
    <n v="2"/>
    <x v="34"/>
    <s v="1970-1974"/>
    <n v="1"/>
    <n v="0"/>
    <n v="9"/>
    <n v="9"/>
    <x v="0"/>
    <n v="1"/>
    <x v="297"/>
    <n v="1"/>
    <n v="0"/>
    <x v="1"/>
  </r>
  <r>
    <x v="0"/>
    <s v="Hail/ Wind"/>
    <s v="Storm"/>
    <n v="2"/>
    <x v="34"/>
    <s v="1970-1974"/>
    <n v="1"/>
    <n v="0"/>
    <n v="5"/>
    <n v="5"/>
    <x v="0"/>
    <n v="1"/>
    <x v="298"/>
    <n v="1"/>
    <n v="0"/>
    <x v="1"/>
  </r>
  <r>
    <x v="0"/>
    <s v="Lightning/ Wind"/>
    <s v="Storm"/>
    <n v="2"/>
    <x v="34"/>
    <s v="1970-1974"/>
    <n v="1"/>
    <n v="0"/>
    <n v="0"/>
    <n v="0"/>
    <x v="0"/>
    <n v="1"/>
    <x v="299"/>
    <n v="1"/>
    <n v="0"/>
    <x v="1"/>
  </r>
  <r>
    <x v="0"/>
    <s v="Winter Weather"/>
    <s v="Storm"/>
    <n v="4"/>
    <x v="34"/>
    <s v="1970-1974"/>
    <n v="2"/>
    <n v="0"/>
    <n v="0"/>
    <n v="0"/>
    <x v="0"/>
    <n v="1"/>
    <x v="300"/>
    <n v="1"/>
    <n v="0"/>
    <x v="1"/>
  </r>
  <r>
    <x v="1"/>
    <s v="Lightning/ Wind"/>
    <s v="Storm"/>
    <n v="1"/>
    <x v="34"/>
    <s v="1970-1974"/>
    <n v="1"/>
    <n v="0"/>
    <n v="1"/>
    <n v="1"/>
    <x v="0"/>
    <n v="1"/>
    <x v="301"/>
    <n v="1"/>
    <n v="0"/>
    <x v="1"/>
  </r>
  <r>
    <x v="1"/>
    <s v="Hail/ Lightning/ Wind"/>
    <s v="Storm"/>
    <n v="1"/>
    <x v="34"/>
    <s v="1970-1974"/>
    <n v="1"/>
    <n v="0"/>
    <n v="0"/>
    <n v="0"/>
    <x v="0"/>
    <n v="1"/>
    <x v="302"/>
    <n v="1"/>
    <n v="0"/>
    <x v="1"/>
  </r>
  <r>
    <x v="1"/>
    <s v="Hail/ Lightning/ Wind"/>
    <s v="Storm"/>
    <n v="2"/>
    <x v="34"/>
    <s v="1970-1974"/>
    <n v="1"/>
    <n v="0"/>
    <n v="0"/>
    <n v="0"/>
    <x v="0"/>
    <n v="1"/>
    <x v="303"/>
    <n v="1"/>
    <n v="0"/>
    <x v="1"/>
  </r>
  <r>
    <x v="1"/>
    <s v="Hail/ Severe Storm/Thunder Storm/ Wind"/>
    <s v="Severe Storm"/>
    <n v="3"/>
    <x v="34"/>
    <s v="1970-1974"/>
    <n v="1"/>
    <n v="0"/>
    <n v="0"/>
    <n v="0"/>
    <x v="0"/>
    <n v="1"/>
    <x v="304"/>
    <n v="1"/>
    <n v="0"/>
    <x v="1"/>
  </r>
  <r>
    <x v="3"/>
    <s v="Lightning/ Wind"/>
    <s v="Storm"/>
    <n v="1"/>
    <x v="34"/>
    <s v="1970-1974"/>
    <n v="1"/>
    <n v="0"/>
    <n v="1"/>
    <n v="1"/>
    <x v="0"/>
    <n v="1"/>
    <x v="305"/>
    <n v="1"/>
    <n v="0"/>
    <x v="1"/>
  </r>
  <r>
    <x v="3"/>
    <s v="Hail/ Lightning/ Wind"/>
    <s v="Storm"/>
    <n v="1"/>
    <x v="34"/>
    <s v="1970-1974"/>
    <n v="1"/>
    <n v="0"/>
    <n v="0"/>
    <n v="0"/>
    <x v="0"/>
    <n v="1"/>
    <x v="306"/>
    <n v="1"/>
    <n v="0"/>
    <x v="1"/>
  </r>
  <r>
    <x v="3"/>
    <s v="Lightning/ Wind"/>
    <s v="Storm"/>
    <n v="2"/>
    <x v="34"/>
    <s v="1970-1974"/>
    <n v="1"/>
    <n v="0"/>
    <n v="0"/>
    <n v="0"/>
    <x v="0"/>
    <n v="1"/>
    <x v="307"/>
    <n v="1"/>
    <n v="0"/>
    <x v="1"/>
  </r>
  <r>
    <x v="3"/>
    <s v="Lightning/ Severe Storm/Thunder Storm/ Wind"/>
    <s v="Severe Storm"/>
    <n v="2"/>
    <x v="34"/>
    <s v="1970-1974"/>
    <n v="1"/>
    <n v="0"/>
    <n v="0"/>
    <n v="0"/>
    <x v="0"/>
    <n v="1"/>
    <x v="308"/>
    <n v="1"/>
    <n v="0"/>
    <x v="1"/>
  </r>
  <r>
    <x v="3"/>
    <s v="Winter Weather"/>
    <s v="Storm"/>
    <n v="4"/>
    <x v="34"/>
    <s v="1970-1974"/>
    <n v="2"/>
    <n v="0"/>
    <n v="0"/>
    <n v="0"/>
    <x v="0"/>
    <n v="1"/>
    <x v="309"/>
    <n v="1"/>
    <n v="0"/>
    <x v="1"/>
  </r>
  <r>
    <x v="2"/>
    <s v="Lightning/ Wind"/>
    <s v="Storm"/>
    <n v="1"/>
    <x v="34"/>
    <s v="1970-1974"/>
    <n v="1"/>
    <n v="0"/>
    <n v="1"/>
    <n v="1"/>
    <x v="0"/>
    <n v="1"/>
    <x v="310"/>
    <n v="1"/>
    <n v="0"/>
    <x v="1"/>
  </r>
  <r>
    <x v="2"/>
    <s v="Hail/ Lightning/ Wind"/>
    <s v="Storm"/>
    <n v="1"/>
    <x v="34"/>
    <s v="1970-1974"/>
    <n v="1"/>
    <n v="0"/>
    <n v="0"/>
    <n v="0"/>
    <x v="0"/>
    <n v="1"/>
    <x v="311"/>
    <n v="1"/>
    <n v="0"/>
    <x v="1"/>
  </r>
  <r>
    <x v="2"/>
    <s v="Lightning/ Wind"/>
    <s v="Storm"/>
    <n v="2"/>
    <x v="34"/>
    <s v="1970-1974"/>
    <n v="1"/>
    <n v="0"/>
    <n v="0"/>
    <n v="0"/>
    <x v="0"/>
    <n v="1"/>
    <x v="312"/>
    <n v="1"/>
    <n v="0"/>
    <x v="1"/>
  </r>
  <r>
    <x v="2"/>
    <s v="Lightning/ Severe Storm/Thunder Storm/ Wind"/>
    <s v="Severe Storm"/>
    <n v="2"/>
    <x v="34"/>
    <s v="1970-1974"/>
    <n v="1"/>
    <n v="0"/>
    <n v="0"/>
    <n v="0"/>
    <x v="0"/>
    <n v="1"/>
    <x v="313"/>
    <n v="1"/>
    <n v="0"/>
    <x v="1"/>
  </r>
  <r>
    <x v="2"/>
    <s v="Hail/ Severe Storm/Thunder Storm/ Wind"/>
    <s v="Severe Storm"/>
    <n v="3"/>
    <x v="34"/>
    <s v="1970-1974"/>
    <n v="1"/>
    <n v="0"/>
    <n v="0"/>
    <n v="0"/>
    <x v="0"/>
    <n v="1"/>
    <x v="314"/>
    <n v="1"/>
    <n v="0"/>
    <x v="1"/>
  </r>
  <r>
    <x v="2"/>
    <s v="Winter Weather"/>
    <s v="Storm"/>
    <n v="4"/>
    <x v="34"/>
    <s v="1970-1974"/>
    <n v="2"/>
    <n v="0"/>
    <n v="0"/>
    <n v="0"/>
    <x v="0"/>
    <n v="1"/>
    <x v="315"/>
    <n v="1"/>
    <n v="0"/>
    <x v="1"/>
  </r>
  <r>
    <x v="4"/>
    <s v="Lightning/ Wind"/>
    <s v="Storm"/>
    <n v="1"/>
    <x v="34"/>
    <s v="1970-1974"/>
    <n v="1"/>
    <n v="0"/>
    <n v="2"/>
    <n v="2"/>
    <x v="0"/>
    <n v="1"/>
    <x v="316"/>
    <n v="1"/>
    <n v="0"/>
    <x v="1"/>
  </r>
  <r>
    <x v="4"/>
    <s v="Hail/ Lightning/ Wind"/>
    <s v="Storm"/>
    <n v="1"/>
    <x v="34"/>
    <s v="1970-1974"/>
    <n v="1"/>
    <n v="0"/>
    <n v="0"/>
    <n v="0"/>
    <x v="0"/>
    <n v="1"/>
    <x v="317"/>
    <n v="1"/>
    <n v="0"/>
    <x v="1"/>
  </r>
  <r>
    <x v="4"/>
    <s v="Lightning/ Wind"/>
    <s v="Storm"/>
    <n v="2"/>
    <x v="34"/>
    <s v="1970-1974"/>
    <n v="1"/>
    <n v="0"/>
    <n v="0"/>
    <n v="0"/>
    <x v="0"/>
    <n v="1"/>
    <x v="318"/>
    <n v="1"/>
    <n v="0"/>
    <x v="1"/>
  </r>
  <r>
    <x v="4"/>
    <s v="Lightning/ Severe Storm/Thunder Storm/ Wind"/>
    <s v="Severe Storm"/>
    <n v="2"/>
    <x v="34"/>
    <s v="1970-1974"/>
    <n v="1"/>
    <n v="0"/>
    <n v="0"/>
    <n v="0"/>
    <x v="0"/>
    <n v="1"/>
    <x v="319"/>
    <n v="1"/>
    <n v="0"/>
    <x v="1"/>
  </r>
  <r>
    <x v="4"/>
    <s v="Winter Weather"/>
    <s v="Storm"/>
    <n v="4"/>
    <x v="34"/>
    <s v="1970-1974"/>
    <n v="2"/>
    <n v="0"/>
    <n v="0"/>
    <n v="0"/>
    <x v="0"/>
    <n v="1"/>
    <x v="320"/>
    <n v="1"/>
    <n v="0"/>
    <x v="1"/>
  </r>
  <r>
    <x v="1"/>
    <s v="Wind"/>
    <s v="Storm"/>
    <n v="1"/>
    <x v="13"/>
    <s v="1975-1979"/>
    <n v="1"/>
    <n v="0"/>
    <n v="3"/>
    <n v="3"/>
    <x v="0"/>
    <n v="1"/>
    <x v="321"/>
    <n v="1"/>
    <n v="0"/>
    <x v="1"/>
  </r>
  <r>
    <x v="3"/>
    <s v="Wind"/>
    <s v="Storm"/>
    <n v="1"/>
    <x v="13"/>
    <s v="1975-1979"/>
    <n v="1"/>
    <n v="0"/>
    <n v="2"/>
    <n v="2"/>
    <x v="0"/>
    <n v="1"/>
    <x v="322"/>
    <n v="0"/>
    <n v="1"/>
    <x v="1"/>
  </r>
  <r>
    <x v="4"/>
    <s v="Wind"/>
    <s v="Storm"/>
    <n v="1"/>
    <x v="13"/>
    <s v="1975-1979"/>
    <n v="1"/>
    <n v="0"/>
    <n v="1"/>
    <n v="1"/>
    <x v="0"/>
    <n v="1"/>
    <x v="323"/>
    <n v="0"/>
    <n v="1"/>
    <x v="1"/>
  </r>
  <r>
    <x v="3"/>
    <s v="Severe Storm/Thunder Storm/ Wind"/>
    <s v="Severe Storm"/>
    <n v="1"/>
    <x v="13"/>
    <s v="1975-1979"/>
    <n v="1"/>
    <n v="0"/>
    <n v="0"/>
    <n v="0"/>
    <x v="0"/>
    <n v="1"/>
    <x v="324"/>
    <n v="0"/>
    <n v="1"/>
    <x v="1"/>
  </r>
  <r>
    <x v="1"/>
    <s v="Hail"/>
    <s v="Storm"/>
    <n v="2"/>
    <x v="13"/>
    <s v="1975-1979"/>
    <n v="1"/>
    <n v="0"/>
    <n v="0"/>
    <n v="0"/>
    <x v="0"/>
    <n v="1"/>
    <x v="325"/>
    <n v="1"/>
    <n v="0"/>
    <x v="1"/>
  </r>
  <r>
    <x v="0"/>
    <s v="Hail/ Lightning/ Wind"/>
    <s v="Storm"/>
    <n v="2"/>
    <x v="13"/>
    <s v="1975-1979"/>
    <n v="1"/>
    <n v="0"/>
    <n v="0"/>
    <n v="0"/>
    <x v="0"/>
    <n v="1"/>
    <x v="326"/>
    <n v="1"/>
    <n v="0"/>
    <x v="1"/>
  </r>
  <r>
    <x v="3"/>
    <s v="Hail/ Lightning/ Wind"/>
    <s v="Storm"/>
    <n v="2"/>
    <x v="13"/>
    <s v="1975-1979"/>
    <n v="1"/>
    <n v="0"/>
    <n v="0"/>
    <n v="0"/>
    <x v="0"/>
    <n v="1"/>
    <x v="327"/>
    <n v="1"/>
    <n v="0"/>
    <x v="1"/>
  </r>
  <r>
    <x v="0"/>
    <s v="Flooding"/>
    <s v="Severe Storm"/>
    <n v="2"/>
    <x v="13"/>
    <s v="1975-1979"/>
    <n v="2"/>
    <n v="7"/>
    <n v="27"/>
    <n v="34"/>
    <x v="0"/>
    <n v="1"/>
    <x v="328"/>
    <n v="0"/>
    <n v="1"/>
    <x v="1"/>
  </r>
  <r>
    <x v="0"/>
    <s v="Lightning"/>
    <s v="Storm"/>
    <n v="2"/>
    <x v="13"/>
    <s v="1975-1979"/>
    <n v="1"/>
    <n v="0"/>
    <n v="0"/>
    <n v="0"/>
    <x v="0"/>
    <n v="1"/>
    <x v="329"/>
    <n v="1"/>
    <n v="0"/>
    <x v="1"/>
  </r>
  <r>
    <x v="0"/>
    <s v="Flooding/ Severe Storm/Thunder Storm"/>
    <s v="Severe Storm"/>
    <n v="4"/>
    <x v="13"/>
    <s v="1975-1979"/>
    <n v="1"/>
    <n v="0"/>
    <n v="0"/>
    <n v="0"/>
    <x v="0"/>
    <n v="1"/>
    <x v="330"/>
    <n v="0"/>
    <n v="1"/>
    <x v="1"/>
  </r>
  <r>
    <x v="0"/>
    <s v="Flooding/ Severe Storm/Thunder Storm"/>
    <s v="Severe Storm"/>
    <n v="4"/>
    <x v="13"/>
    <s v="1975-1979"/>
    <n v="2"/>
    <n v="0"/>
    <n v="4"/>
    <n v="4"/>
    <x v="0"/>
    <n v="1"/>
    <x v="331"/>
    <n v="0"/>
    <n v="1"/>
    <x v="1"/>
  </r>
  <r>
    <x v="5"/>
    <s v="Flooding"/>
    <s v="Severe Storm"/>
    <n v="4"/>
    <x v="13"/>
    <s v="1975-1979"/>
    <n v="11"/>
    <n v="0"/>
    <n v="0"/>
    <n v="0"/>
    <x v="0"/>
    <n v="1"/>
    <x v="332"/>
    <n v="1"/>
    <n v="0"/>
    <x v="1"/>
  </r>
  <r>
    <x v="0"/>
    <s v="Flooding"/>
    <s v="Severe Storm"/>
    <n v="4"/>
    <x v="13"/>
    <s v="1975-1979"/>
    <n v="11"/>
    <n v="0"/>
    <n v="0"/>
    <n v="0"/>
    <x v="0"/>
    <n v="1"/>
    <x v="333"/>
    <n v="1"/>
    <n v="0"/>
    <x v="1"/>
  </r>
  <r>
    <x v="1"/>
    <s v="Flooding"/>
    <s v="Severe Storm"/>
    <n v="4"/>
    <x v="13"/>
    <s v="1975-1979"/>
    <n v="11"/>
    <n v="0"/>
    <n v="0"/>
    <n v="0"/>
    <x v="0"/>
    <n v="1"/>
    <x v="334"/>
    <n v="1"/>
    <n v="0"/>
    <x v="1"/>
  </r>
  <r>
    <x v="3"/>
    <s v="Flooding"/>
    <s v="Severe Storm"/>
    <n v="4"/>
    <x v="13"/>
    <s v="1975-1979"/>
    <n v="11"/>
    <n v="0"/>
    <n v="0"/>
    <n v="0"/>
    <x v="0"/>
    <n v="1"/>
    <x v="335"/>
    <n v="0"/>
    <n v="1"/>
    <x v="1"/>
  </r>
  <r>
    <x v="2"/>
    <s v="Flooding"/>
    <s v="Severe Storm"/>
    <n v="4"/>
    <x v="13"/>
    <s v="1975-1979"/>
    <n v="11"/>
    <n v="0"/>
    <n v="0"/>
    <n v="0"/>
    <x v="0"/>
    <n v="1"/>
    <x v="336"/>
    <n v="1"/>
    <n v="0"/>
    <x v="1"/>
  </r>
  <r>
    <x v="4"/>
    <s v="Flooding"/>
    <s v="Severe Storm"/>
    <n v="4"/>
    <x v="13"/>
    <s v="1975-1979"/>
    <n v="11"/>
    <n v="0"/>
    <n v="0"/>
    <n v="0"/>
    <x v="0"/>
    <n v="1"/>
    <x v="337"/>
    <n v="1"/>
    <n v="0"/>
    <x v="1"/>
  </r>
  <r>
    <x v="3"/>
    <s v="Lightning/ Wind"/>
    <s v="Storm"/>
    <n v="4"/>
    <x v="13"/>
    <s v="1975-1979"/>
    <n v="1"/>
    <n v="0"/>
    <n v="0"/>
    <n v="0"/>
    <x v="0"/>
    <n v="1"/>
    <x v="338"/>
    <n v="1"/>
    <n v="0"/>
    <x v="1"/>
  </r>
  <r>
    <x v="2"/>
    <s v="Lightning/ Wind"/>
    <s v="Storm"/>
    <n v="4"/>
    <x v="13"/>
    <s v="1975-1979"/>
    <n v="1"/>
    <n v="0"/>
    <n v="0"/>
    <n v="0"/>
    <x v="0"/>
    <n v="1"/>
    <x v="339"/>
    <n v="1"/>
    <n v="0"/>
    <x v="1"/>
  </r>
  <r>
    <x v="4"/>
    <s v="Lightning/ Wind"/>
    <s v="Storm"/>
    <n v="4"/>
    <x v="13"/>
    <s v="1975-1979"/>
    <n v="1"/>
    <n v="0"/>
    <n v="0"/>
    <n v="0"/>
    <x v="0"/>
    <n v="1"/>
    <x v="340"/>
    <n v="1"/>
    <n v="0"/>
    <x v="1"/>
  </r>
  <r>
    <x v="1"/>
    <s v="Lightning/ Wind"/>
    <s v="Storm"/>
    <n v="4"/>
    <x v="13"/>
    <s v="1975-1979"/>
    <n v="1"/>
    <n v="0"/>
    <n v="0"/>
    <n v="0"/>
    <x v="0"/>
    <n v="1"/>
    <x v="341"/>
    <n v="1"/>
    <n v="0"/>
    <x v="1"/>
  </r>
  <r>
    <x v="1"/>
    <s v="Severe Storm/Thunder Storm/ Wind"/>
    <s v="Severe Storm"/>
    <n v="1"/>
    <x v="13"/>
    <s v="1975-1979"/>
    <n v="1"/>
    <n v="0"/>
    <n v="0"/>
    <n v="0"/>
    <x v="0"/>
    <n v="1"/>
    <x v="342"/>
    <n v="1"/>
    <n v="0"/>
    <x v="1"/>
  </r>
  <r>
    <x v="0"/>
    <s v="Hail/ Lightning/ Wind"/>
    <s v="Storm"/>
    <n v="2"/>
    <x v="14"/>
    <s v="1975-1979"/>
    <n v="1"/>
    <n v="0"/>
    <n v="0"/>
    <n v="0"/>
    <x v="0"/>
    <n v="1"/>
    <x v="343"/>
    <n v="1"/>
    <n v="0"/>
    <x v="1"/>
  </r>
  <r>
    <x v="5"/>
    <s v="Lightning/ Wind"/>
    <s v="Storm"/>
    <n v="3"/>
    <x v="14"/>
    <s v="1975-1979"/>
    <n v="1"/>
    <n v="0"/>
    <n v="0"/>
    <n v="0"/>
    <x v="0"/>
    <n v="1"/>
    <x v="295"/>
    <n v="1"/>
    <n v="0"/>
    <x v="1"/>
  </r>
  <r>
    <x v="0"/>
    <s v="Lightning/ Wind"/>
    <s v="Storm"/>
    <n v="3"/>
    <x v="14"/>
    <s v="1975-1979"/>
    <n v="1"/>
    <n v="0"/>
    <n v="0"/>
    <n v="0"/>
    <x v="0"/>
    <n v="1"/>
    <x v="344"/>
    <n v="1"/>
    <n v="0"/>
    <x v="1"/>
  </r>
  <r>
    <x v="1"/>
    <s v="Lightning/ Wind"/>
    <s v="Storm"/>
    <n v="3"/>
    <x v="14"/>
    <s v="1975-1979"/>
    <n v="1"/>
    <n v="0"/>
    <n v="0"/>
    <n v="0"/>
    <x v="0"/>
    <n v="1"/>
    <x v="345"/>
    <n v="1"/>
    <n v="0"/>
    <x v="1"/>
  </r>
  <r>
    <x v="3"/>
    <s v="Lightning/ Wind"/>
    <s v="Storm"/>
    <n v="3"/>
    <x v="14"/>
    <s v="1975-1979"/>
    <n v="1"/>
    <n v="0"/>
    <n v="0"/>
    <n v="0"/>
    <x v="0"/>
    <n v="1"/>
    <x v="346"/>
    <n v="1"/>
    <n v="0"/>
    <x v="1"/>
  </r>
  <r>
    <x v="2"/>
    <s v="Lightning/ Wind"/>
    <s v="Storm"/>
    <n v="3"/>
    <x v="14"/>
    <s v="1975-1979"/>
    <n v="1"/>
    <n v="0"/>
    <n v="0"/>
    <n v="0"/>
    <x v="0"/>
    <n v="1"/>
    <x v="347"/>
    <n v="1"/>
    <n v="0"/>
    <x v="1"/>
  </r>
  <r>
    <x v="4"/>
    <s v="Lightning/ Wind"/>
    <s v="Storm"/>
    <n v="3"/>
    <x v="14"/>
    <s v="1975-1979"/>
    <n v="1"/>
    <n v="0"/>
    <n v="0"/>
    <n v="0"/>
    <x v="0"/>
    <n v="1"/>
    <x v="348"/>
    <n v="1"/>
    <n v="0"/>
    <x v="1"/>
  </r>
  <r>
    <x v="5"/>
    <s v="Drought/ Heat"/>
    <s v="Heat/Drought/Fire"/>
    <n v="3"/>
    <x v="14"/>
    <s v="1975-1979"/>
    <n v="31"/>
    <n v="0"/>
    <n v="0"/>
    <n v="0"/>
    <x v="0"/>
    <n v="1"/>
    <x v="349"/>
    <n v="1"/>
    <n v="0"/>
    <x v="1"/>
  </r>
  <r>
    <x v="0"/>
    <s v="Drought/ Heat"/>
    <s v="Heat/Drought/Fire"/>
    <n v="3"/>
    <x v="14"/>
    <s v="1975-1979"/>
    <n v="31"/>
    <n v="0"/>
    <n v="0"/>
    <n v="0"/>
    <x v="0"/>
    <n v="1"/>
    <x v="350"/>
    <n v="1"/>
    <n v="0"/>
    <x v="1"/>
  </r>
  <r>
    <x v="1"/>
    <s v="Drought/ Heat"/>
    <s v="Heat/Drought/Fire"/>
    <n v="3"/>
    <x v="14"/>
    <s v="1975-1979"/>
    <n v="31"/>
    <n v="0"/>
    <n v="0"/>
    <n v="0"/>
    <x v="0"/>
    <n v="1"/>
    <x v="351"/>
    <n v="1"/>
    <n v="0"/>
    <x v="1"/>
  </r>
  <r>
    <x v="3"/>
    <s v="Drought/ Heat"/>
    <s v="Heat/Drought/Fire"/>
    <n v="3"/>
    <x v="14"/>
    <s v="1975-1979"/>
    <n v="31"/>
    <n v="0"/>
    <n v="0"/>
    <n v="0"/>
    <x v="0"/>
    <n v="1"/>
    <x v="352"/>
    <n v="1"/>
    <n v="0"/>
    <x v="1"/>
  </r>
  <r>
    <x v="2"/>
    <s v="Drought/ Heat"/>
    <s v="Heat/Drought/Fire"/>
    <n v="3"/>
    <x v="14"/>
    <s v="1975-1979"/>
    <n v="31"/>
    <n v="0"/>
    <n v="0"/>
    <n v="0"/>
    <x v="0"/>
    <n v="1"/>
    <x v="353"/>
    <n v="1"/>
    <n v="0"/>
    <x v="1"/>
  </r>
  <r>
    <x v="4"/>
    <s v="Drought/ Heat"/>
    <s v="Heat/Drought/Fire"/>
    <n v="3"/>
    <x v="14"/>
    <s v="1975-1979"/>
    <n v="31"/>
    <n v="0"/>
    <n v="0"/>
    <n v="0"/>
    <x v="0"/>
    <n v="1"/>
    <x v="354"/>
    <n v="1"/>
    <n v="0"/>
    <x v="1"/>
  </r>
  <r>
    <x v="0"/>
    <s v="Flooding/ Severe Storm/Thunder Storm"/>
    <s v="Severe Storm"/>
    <n v="4"/>
    <x v="14"/>
    <s v="1975-1979"/>
    <n v="2"/>
    <n v="0"/>
    <n v="0"/>
    <n v="0"/>
    <x v="0"/>
    <n v="1"/>
    <x v="355"/>
    <n v="1"/>
    <n v="0"/>
    <x v="1"/>
  </r>
  <r>
    <x v="1"/>
    <s v="Wind"/>
    <s v="Storm"/>
    <n v="1"/>
    <x v="11"/>
    <s v="1975-1979"/>
    <n v="2"/>
    <n v="0"/>
    <n v="0"/>
    <n v="0"/>
    <x v="0"/>
    <n v="1"/>
    <x v="356"/>
    <n v="1"/>
    <n v="0"/>
    <x v="1"/>
  </r>
  <r>
    <x v="5"/>
    <s v="Flooding/ Wind"/>
    <s v="Storm"/>
    <n v="1"/>
    <x v="11"/>
    <s v="1975-1979"/>
    <n v="2"/>
    <n v="0"/>
    <n v="0"/>
    <n v="0"/>
    <x v="0"/>
    <n v="1"/>
    <x v="357"/>
    <n v="0"/>
    <n v="1"/>
    <x v="1"/>
  </r>
  <r>
    <x v="0"/>
    <s v="Flooding/ Wind"/>
    <s v="Storm"/>
    <n v="1"/>
    <x v="11"/>
    <s v="1975-1979"/>
    <n v="2"/>
    <n v="0"/>
    <n v="0"/>
    <n v="0"/>
    <x v="0"/>
    <n v="1"/>
    <x v="358"/>
    <n v="1"/>
    <n v="0"/>
    <x v="1"/>
  </r>
  <r>
    <x v="1"/>
    <s v="Flooding/ Wind"/>
    <s v="Storm"/>
    <n v="1"/>
    <x v="11"/>
    <s v="1975-1979"/>
    <n v="2"/>
    <n v="0"/>
    <n v="0"/>
    <n v="0"/>
    <x v="0"/>
    <n v="1"/>
    <x v="359"/>
    <n v="1"/>
    <n v="0"/>
    <x v="1"/>
  </r>
  <r>
    <x v="3"/>
    <s v="Flooding/ Wind"/>
    <s v="Storm"/>
    <n v="1"/>
    <x v="11"/>
    <s v="1975-1979"/>
    <n v="2"/>
    <n v="0"/>
    <n v="0"/>
    <n v="0"/>
    <x v="0"/>
    <n v="1"/>
    <x v="360"/>
    <n v="0"/>
    <n v="1"/>
    <x v="1"/>
  </r>
  <r>
    <x v="2"/>
    <s v="Flooding/ Wind"/>
    <s v="Storm"/>
    <n v="1"/>
    <x v="11"/>
    <s v="1975-1979"/>
    <n v="2"/>
    <n v="0"/>
    <n v="0"/>
    <n v="0"/>
    <x v="0"/>
    <n v="1"/>
    <x v="361"/>
    <n v="1"/>
    <n v="0"/>
    <x v="1"/>
  </r>
  <r>
    <x v="4"/>
    <s v="Flooding/ Wind"/>
    <s v="Storm"/>
    <n v="1"/>
    <x v="11"/>
    <s v="1975-1979"/>
    <n v="2"/>
    <n v="0"/>
    <n v="0"/>
    <n v="0"/>
    <x v="0"/>
    <n v="1"/>
    <x v="362"/>
    <n v="1"/>
    <n v="0"/>
    <x v="1"/>
  </r>
  <r>
    <x v="1"/>
    <s v="Hail"/>
    <s v="Storm"/>
    <n v="1"/>
    <x v="11"/>
    <s v="1975-1979"/>
    <n v="1"/>
    <n v="0"/>
    <n v="0"/>
    <n v="0"/>
    <x v="0"/>
    <n v="1"/>
    <x v="363"/>
    <n v="1"/>
    <n v="0"/>
    <x v="1"/>
  </r>
  <r>
    <x v="5"/>
    <s v="Drought"/>
    <s v="Heat/Drought/Fire"/>
    <n v="2"/>
    <x v="11"/>
    <s v="1975-1979"/>
    <n v="13"/>
    <n v="0"/>
    <n v="0"/>
    <n v="0"/>
    <x v="0"/>
    <n v="1"/>
    <x v="364"/>
    <n v="1"/>
    <n v="0"/>
    <x v="1"/>
  </r>
  <r>
    <x v="0"/>
    <s v="Drought"/>
    <s v="Heat/Drought/Fire"/>
    <n v="2"/>
    <x v="11"/>
    <s v="1975-1979"/>
    <n v="13"/>
    <n v="0"/>
    <n v="0"/>
    <n v="0"/>
    <x v="0"/>
    <n v="1"/>
    <x v="365"/>
    <n v="1"/>
    <n v="0"/>
    <x v="1"/>
  </r>
  <r>
    <x v="1"/>
    <s v="Drought"/>
    <s v="Heat/Drought/Fire"/>
    <n v="2"/>
    <x v="11"/>
    <s v="1975-1979"/>
    <n v="13"/>
    <n v="0"/>
    <n v="0"/>
    <n v="0"/>
    <x v="0"/>
    <n v="1"/>
    <x v="366"/>
    <n v="1"/>
    <n v="0"/>
    <x v="1"/>
  </r>
  <r>
    <x v="3"/>
    <s v="Drought"/>
    <s v="Heat/Drought/Fire"/>
    <n v="2"/>
    <x v="11"/>
    <s v="1975-1979"/>
    <n v="13"/>
    <n v="0"/>
    <n v="0"/>
    <n v="0"/>
    <x v="0"/>
    <n v="1"/>
    <x v="367"/>
    <n v="1"/>
    <n v="0"/>
    <x v="1"/>
  </r>
  <r>
    <x v="2"/>
    <s v="Drought"/>
    <s v="Heat/Drought/Fire"/>
    <n v="2"/>
    <x v="11"/>
    <s v="1975-1979"/>
    <n v="13"/>
    <n v="0"/>
    <n v="0"/>
    <n v="0"/>
    <x v="0"/>
    <n v="1"/>
    <x v="368"/>
    <n v="1"/>
    <n v="0"/>
    <x v="1"/>
  </r>
  <r>
    <x v="4"/>
    <s v="Drought"/>
    <s v="Heat/Drought/Fire"/>
    <n v="2"/>
    <x v="11"/>
    <s v="1975-1979"/>
    <n v="13"/>
    <n v="0"/>
    <n v="0"/>
    <n v="0"/>
    <x v="0"/>
    <n v="1"/>
    <x v="369"/>
    <n v="1"/>
    <n v="0"/>
    <x v="1"/>
  </r>
  <r>
    <x v="0"/>
    <s v="Flooding/ Severe Storm/Thunder Storm"/>
    <s v="Severe Storm"/>
    <n v="3"/>
    <x v="11"/>
    <s v="1975-1979"/>
    <n v="2"/>
    <n v="0"/>
    <n v="0"/>
    <n v="0"/>
    <x v="0"/>
    <n v="1"/>
    <x v="370"/>
    <n v="0"/>
    <n v="1"/>
    <x v="1"/>
  </r>
  <r>
    <x v="5"/>
    <s v="Drought/ Heat"/>
    <s v="Heat/Drought/Fire"/>
    <n v="4"/>
    <x v="11"/>
    <s v="1975-1979"/>
    <n v="31"/>
    <n v="0"/>
    <n v="0"/>
    <n v="0"/>
    <x v="0"/>
    <n v="1"/>
    <x v="371"/>
    <n v="1"/>
    <n v="0"/>
    <x v="1"/>
  </r>
  <r>
    <x v="0"/>
    <s v="Drought/ Heat"/>
    <s v="Heat/Drought/Fire"/>
    <n v="4"/>
    <x v="11"/>
    <s v="1975-1979"/>
    <n v="31"/>
    <n v="0"/>
    <n v="0"/>
    <n v="0"/>
    <x v="0"/>
    <n v="1"/>
    <x v="372"/>
    <n v="1"/>
    <n v="0"/>
    <x v="1"/>
  </r>
  <r>
    <x v="1"/>
    <s v="Drought/ Heat"/>
    <s v="Heat/Drought/Fire"/>
    <n v="4"/>
    <x v="11"/>
    <s v="1975-1979"/>
    <n v="31"/>
    <n v="0"/>
    <n v="0"/>
    <n v="0"/>
    <x v="0"/>
    <n v="1"/>
    <x v="373"/>
    <n v="1"/>
    <n v="0"/>
    <x v="1"/>
  </r>
  <r>
    <x v="3"/>
    <s v="Drought/ Heat"/>
    <s v="Heat/Drought/Fire"/>
    <n v="4"/>
    <x v="11"/>
    <s v="1975-1979"/>
    <n v="31"/>
    <n v="0"/>
    <n v="0"/>
    <n v="0"/>
    <x v="0"/>
    <n v="1"/>
    <x v="374"/>
    <n v="1"/>
    <n v="0"/>
    <x v="1"/>
  </r>
  <r>
    <x v="2"/>
    <s v="Drought/ Heat"/>
    <s v="Heat/Drought/Fire"/>
    <n v="4"/>
    <x v="11"/>
    <s v="1975-1979"/>
    <n v="31"/>
    <n v="0"/>
    <n v="0"/>
    <n v="0"/>
    <x v="0"/>
    <n v="1"/>
    <x v="375"/>
    <n v="1"/>
    <n v="0"/>
    <x v="1"/>
  </r>
  <r>
    <x v="4"/>
    <s v="Drought/ Heat"/>
    <s v="Heat/Drought/Fire"/>
    <n v="4"/>
    <x v="11"/>
    <s v="1975-1979"/>
    <n v="31"/>
    <n v="0"/>
    <n v="0"/>
    <n v="0"/>
    <x v="0"/>
    <n v="1"/>
    <x v="376"/>
    <n v="1"/>
    <n v="0"/>
    <x v="1"/>
  </r>
  <r>
    <x v="5"/>
    <s v="Wind"/>
    <s v="Storm"/>
    <n v="1"/>
    <x v="35"/>
    <s v="1980-1984"/>
    <n v="1"/>
    <n v="0"/>
    <n v="0"/>
    <n v="0"/>
    <x v="0"/>
    <n v="1"/>
    <x v="377"/>
    <n v="1"/>
    <n v="0"/>
    <x v="1"/>
  </r>
  <r>
    <x v="0"/>
    <s v="Wind"/>
    <s v="Storm"/>
    <n v="1"/>
    <x v="35"/>
    <s v="1980-1984"/>
    <n v="1"/>
    <n v="0"/>
    <n v="0"/>
    <n v="0"/>
    <x v="0"/>
    <n v="1"/>
    <x v="378"/>
    <n v="1"/>
    <n v="0"/>
    <x v="1"/>
  </r>
  <r>
    <x v="1"/>
    <s v="Wind"/>
    <s v="Storm"/>
    <n v="1"/>
    <x v="35"/>
    <s v="1980-1984"/>
    <n v="1"/>
    <n v="0"/>
    <n v="0"/>
    <n v="0"/>
    <x v="0"/>
    <n v="1"/>
    <x v="379"/>
    <n v="1"/>
    <n v="0"/>
    <x v="1"/>
  </r>
  <r>
    <x v="3"/>
    <s v="Wind"/>
    <s v="Storm"/>
    <n v="1"/>
    <x v="35"/>
    <s v="1980-1984"/>
    <n v="1"/>
    <n v="0"/>
    <n v="0"/>
    <n v="0"/>
    <x v="0"/>
    <n v="1"/>
    <x v="380"/>
    <n v="1"/>
    <n v="0"/>
    <x v="1"/>
  </r>
  <r>
    <x v="2"/>
    <s v="Wind"/>
    <s v="Storm"/>
    <n v="1"/>
    <x v="35"/>
    <s v="1980-1984"/>
    <n v="1"/>
    <n v="0"/>
    <n v="0"/>
    <n v="0"/>
    <x v="0"/>
    <n v="1"/>
    <x v="381"/>
    <n v="1"/>
    <n v="0"/>
    <x v="1"/>
  </r>
  <r>
    <x v="4"/>
    <s v="Wind"/>
    <s v="Storm"/>
    <n v="1"/>
    <x v="35"/>
    <s v="1980-1984"/>
    <n v="1"/>
    <n v="0"/>
    <n v="0"/>
    <n v="0"/>
    <x v="0"/>
    <n v="1"/>
    <x v="382"/>
    <n v="1"/>
    <n v="0"/>
    <x v="1"/>
  </r>
  <r>
    <x v="1"/>
    <s v="Coastal/ Wind"/>
    <s v="Storm"/>
    <n v="1"/>
    <x v="35"/>
    <s v="1980-1984"/>
    <n v="1"/>
    <n v="43"/>
    <n v="0"/>
    <n v="43"/>
    <x v="0"/>
    <n v="1"/>
    <x v="383"/>
    <n v="1"/>
    <n v="0"/>
    <x v="1"/>
  </r>
  <r>
    <x v="2"/>
    <s v="Lightning/ Severe Storm/Thunder Storm/ Wind"/>
    <s v="Severe Storm"/>
    <n v="3"/>
    <x v="35"/>
    <s v="1980-1984"/>
    <n v="1"/>
    <n v="0"/>
    <n v="5"/>
    <n v="5"/>
    <x v="0"/>
    <n v="1"/>
    <x v="384"/>
    <n v="1"/>
    <n v="0"/>
    <x v="1"/>
  </r>
  <r>
    <x v="1"/>
    <s v="Hurricane/Tropical Storm/ Severe Storm/Thunder Storm"/>
    <s v="Tropical Storm"/>
    <n v="3"/>
    <x v="35"/>
    <s v="1980-1984"/>
    <n v="1"/>
    <n v="0"/>
    <n v="0"/>
    <n v="0"/>
    <x v="0"/>
    <n v="1"/>
    <x v="385"/>
    <n v="0"/>
    <n v="1"/>
    <x v="1"/>
  </r>
  <r>
    <x v="1"/>
    <s v="Coastal/ Flooding"/>
    <s v="Storm"/>
    <n v="4"/>
    <x v="35"/>
    <s v="1980-1984"/>
    <n v="4"/>
    <n v="0"/>
    <n v="0"/>
    <n v="0"/>
    <x v="0"/>
    <n v="1"/>
    <x v="386"/>
    <n v="1"/>
    <n v="0"/>
    <x v="1"/>
  </r>
  <r>
    <x v="0"/>
    <s v="Winter Weather"/>
    <s v="Storm"/>
    <n v="4"/>
    <x v="35"/>
    <s v="1980-1984"/>
    <n v="1"/>
    <n v="0"/>
    <n v="0"/>
    <n v="0"/>
    <x v="0"/>
    <n v="1"/>
    <x v="387"/>
    <n v="1"/>
    <n v="0"/>
    <x v="1"/>
  </r>
  <r>
    <x v="0"/>
    <s v="Winter Weather"/>
    <s v="Storm"/>
    <n v="1"/>
    <x v="20"/>
    <s v="1980-1984"/>
    <n v="1"/>
    <n v="0"/>
    <n v="0"/>
    <n v="0"/>
    <x v="0"/>
    <n v="1"/>
    <x v="388"/>
    <n v="1"/>
    <n v="0"/>
    <x v="1"/>
  </r>
  <r>
    <x v="1"/>
    <s v="Winter Weather"/>
    <s v="Storm"/>
    <n v="1"/>
    <x v="20"/>
    <s v="1980-1984"/>
    <n v="1"/>
    <n v="0"/>
    <n v="0"/>
    <n v="0"/>
    <x v="0"/>
    <n v="1"/>
    <x v="389"/>
    <n v="1"/>
    <n v="0"/>
    <x v="1"/>
  </r>
  <r>
    <x v="2"/>
    <s v="Winter Weather"/>
    <s v="Storm"/>
    <n v="1"/>
    <x v="20"/>
    <s v="1980-1984"/>
    <n v="1"/>
    <n v="0"/>
    <n v="0"/>
    <n v="0"/>
    <x v="0"/>
    <n v="1"/>
    <x v="390"/>
    <n v="1"/>
    <n v="0"/>
    <x v="1"/>
  </r>
  <r>
    <x v="4"/>
    <s v="Winter Weather"/>
    <s v="Storm"/>
    <n v="1"/>
    <x v="20"/>
    <s v="1980-1984"/>
    <n v="1"/>
    <n v="0"/>
    <n v="0"/>
    <n v="0"/>
    <x v="0"/>
    <n v="1"/>
    <x v="391"/>
    <n v="1"/>
    <n v="0"/>
    <x v="1"/>
  </r>
  <r>
    <x v="4"/>
    <s v="Lightning"/>
    <s v="Storm"/>
    <n v="1"/>
    <x v="20"/>
    <s v="1980-1984"/>
    <n v="1"/>
    <n v="0"/>
    <n v="0"/>
    <n v="0"/>
    <x v="0"/>
    <n v="1"/>
    <x v="392"/>
    <n v="0"/>
    <n v="1"/>
    <x v="1"/>
  </r>
  <r>
    <x v="5"/>
    <s v="Flooding/ Severe Storm/Thunder Storm/ Wind"/>
    <s v="Severe Storm"/>
    <n v="1"/>
    <x v="20"/>
    <s v="1980-1984"/>
    <n v="1"/>
    <n v="0"/>
    <n v="0"/>
    <n v="0"/>
    <x v="0"/>
    <n v="1"/>
    <x v="393"/>
    <n v="1"/>
    <n v="0"/>
    <x v="1"/>
  </r>
  <r>
    <x v="0"/>
    <s v="Flooding/ Severe Storm/Thunder Storm/ Wind"/>
    <s v="Severe Storm"/>
    <n v="1"/>
    <x v="20"/>
    <s v="1980-1984"/>
    <n v="1"/>
    <n v="0"/>
    <n v="0"/>
    <n v="0"/>
    <x v="0"/>
    <n v="1"/>
    <x v="394"/>
    <n v="1"/>
    <n v="0"/>
    <x v="1"/>
  </r>
  <r>
    <x v="1"/>
    <s v="Flooding/ Severe Storm/Thunder Storm/ Wind"/>
    <s v="Severe Storm"/>
    <n v="1"/>
    <x v="20"/>
    <s v="1980-1984"/>
    <n v="1"/>
    <n v="0"/>
    <n v="0"/>
    <n v="0"/>
    <x v="0"/>
    <n v="1"/>
    <x v="395"/>
    <n v="1"/>
    <n v="0"/>
    <x v="1"/>
  </r>
  <r>
    <x v="3"/>
    <s v="Flooding/ Severe Storm/Thunder Storm/ Wind"/>
    <s v="Severe Storm"/>
    <n v="1"/>
    <x v="20"/>
    <s v="1980-1984"/>
    <n v="1"/>
    <n v="0"/>
    <n v="0"/>
    <n v="0"/>
    <x v="0"/>
    <n v="1"/>
    <x v="396"/>
    <n v="1"/>
    <n v="0"/>
    <x v="1"/>
  </r>
  <r>
    <x v="2"/>
    <s v="Flooding/ Severe Storm/Thunder Storm/ Wind"/>
    <s v="Severe Storm"/>
    <n v="1"/>
    <x v="20"/>
    <s v="1980-1984"/>
    <n v="1"/>
    <n v="0"/>
    <n v="0"/>
    <n v="0"/>
    <x v="0"/>
    <n v="1"/>
    <x v="397"/>
    <n v="1"/>
    <n v="0"/>
    <x v="1"/>
  </r>
  <r>
    <x v="4"/>
    <s v="Flooding/ Severe Storm/Thunder Storm/ Wind"/>
    <s v="Severe Storm"/>
    <n v="1"/>
    <x v="20"/>
    <s v="1980-1984"/>
    <n v="1"/>
    <n v="0"/>
    <n v="0"/>
    <n v="0"/>
    <x v="0"/>
    <n v="1"/>
    <x v="398"/>
    <n v="1"/>
    <n v="0"/>
    <x v="1"/>
  </r>
  <r>
    <x v="0"/>
    <s v="Hail/ Wind"/>
    <s v="Storm"/>
    <n v="1"/>
    <x v="20"/>
    <s v="1980-1984"/>
    <n v="1"/>
    <n v="0"/>
    <n v="0"/>
    <n v="0"/>
    <x v="0"/>
    <n v="1"/>
    <x v="399"/>
    <n v="0"/>
    <n v="1"/>
    <x v="1"/>
  </r>
  <r>
    <x v="2"/>
    <s v="Hail"/>
    <s v="Storm"/>
    <n v="1"/>
    <x v="20"/>
    <s v="1980-1984"/>
    <n v="1"/>
    <n v="0"/>
    <n v="0"/>
    <n v="0"/>
    <x v="0"/>
    <n v="1"/>
    <x v="400"/>
    <n v="0"/>
    <n v="1"/>
    <x v="1"/>
  </r>
  <r>
    <x v="3"/>
    <s v="Flooding/ Severe Storm/Thunder Storm"/>
    <s v="Severe Storm"/>
    <n v="2"/>
    <x v="20"/>
    <s v="1980-1984"/>
    <n v="1"/>
    <n v="11"/>
    <n v="0"/>
    <n v="11"/>
    <x v="0"/>
    <n v="1"/>
    <x v="401"/>
    <n v="0"/>
    <n v="1"/>
    <x v="1"/>
  </r>
  <r>
    <x v="5"/>
    <s v="Drought"/>
    <s v="Heat/Drought/Fire"/>
    <n v="2"/>
    <x v="20"/>
    <s v="1980-1984"/>
    <n v="20"/>
    <n v="0"/>
    <n v="0"/>
    <n v="0"/>
    <x v="0"/>
    <n v="0"/>
    <x v="2"/>
    <n v="1"/>
    <n v="0"/>
    <x v="1"/>
  </r>
  <r>
    <x v="0"/>
    <s v="Drought"/>
    <s v="Heat/Drought/Fire"/>
    <n v="2"/>
    <x v="20"/>
    <s v="1980-1984"/>
    <n v="20"/>
    <n v="0"/>
    <n v="0"/>
    <n v="0"/>
    <x v="0"/>
    <n v="0"/>
    <x v="2"/>
    <n v="1"/>
    <n v="0"/>
    <x v="1"/>
  </r>
  <r>
    <x v="1"/>
    <s v="Drought"/>
    <s v="Heat/Drought/Fire"/>
    <n v="2"/>
    <x v="20"/>
    <s v="1980-1984"/>
    <n v="20"/>
    <n v="0"/>
    <n v="0"/>
    <n v="0"/>
    <x v="0"/>
    <n v="0"/>
    <x v="2"/>
    <n v="1"/>
    <n v="0"/>
    <x v="1"/>
  </r>
  <r>
    <x v="3"/>
    <s v="Drought"/>
    <s v="Heat/Drought/Fire"/>
    <n v="2"/>
    <x v="20"/>
    <s v="1980-1984"/>
    <n v="20"/>
    <n v="0"/>
    <n v="0"/>
    <n v="0"/>
    <x v="0"/>
    <n v="0"/>
    <x v="2"/>
    <n v="1"/>
    <n v="0"/>
    <x v="1"/>
  </r>
  <r>
    <x v="2"/>
    <s v="Drought"/>
    <s v="Heat/Drought/Fire"/>
    <n v="2"/>
    <x v="20"/>
    <s v="1980-1984"/>
    <n v="20"/>
    <n v="0"/>
    <n v="0"/>
    <n v="0"/>
    <x v="0"/>
    <n v="0"/>
    <x v="2"/>
    <n v="1"/>
    <n v="0"/>
    <x v="1"/>
  </r>
  <r>
    <x v="4"/>
    <s v="Drought"/>
    <s v="Heat/Drought/Fire"/>
    <n v="2"/>
    <x v="20"/>
    <s v="1980-1984"/>
    <n v="20"/>
    <n v="0"/>
    <n v="0"/>
    <n v="0"/>
    <x v="0"/>
    <n v="0"/>
    <x v="2"/>
    <n v="1"/>
    <n v="0"/>
    <x v="1"/>
  </r>
  <r>
    <x v="5"/>
    <s v="Hail/ Lightning/ Severe Storm/Thunder Storm/ Wind"/>
    <s v="Severe Storm"/>
    <n v="2"/>
    <x v="20"/>
    <s v="1980-1984"/>
    <n v="1"/>
    <n v="0"/>
    <n v="0"/>
    <n v="0"/>
    <x v="0"/>
    <n v="1"/>
    <x v="402"/>
    <n v="1"/>
    <n v="0"/>
    <x v="1"/>
  </r>
  <r>
    <x v="0"/>
    <s v="Hail/ Lightning/ Severe Storm/Thunder Storm/ Wind"/>
    <s v="Severe Storm"/>
    <n v="2"/>
    <x v="20"/>
    <s v="1980-1984"/>
    <n v="1"/>
    <n v="0"/>
    <n v="0"/>
    <n v="0"/>
    <x v="0"/>
    <n v="1"/>
    <x v="403"/>
    <n v="1"/>
    <n v="0"/>
    <x v="1"/>
  </r>
  <r>
    <x v="1"/>
    <s v="Hail/ Lightning/ Severe Storm/Thunder Storm/ Wind"/>
    <s v="Severe Storm"/>
    <n v="2"/>
    <x v="20"/>
    <s v="1980-1984"/>
    <n v="1"/>
    <n v="0"/>
    <n v="0"/>
    <n v="0"/>
    <x v="0"/>
    <n v="1"/>
    <x v="404"/>
    <n v="1"/>
    <n v="0"/>
    <x v="1"/>
  </r>
  <r>
    <x v="3"/>
    <s v="Hail/ Lightning/ Severe Storm/Thunder Storm/ Wind"/>
    <s v="Severe Storm"/>
    <n v="2"/>
    <x v="20"/>
    <s v="1980-1984"/>
    <n v="1"/>
    <n v="0"/>
    <n v="0"/>
    <n v="0"/>
    <x v="0"/>
    <n v="1"/>
    <x v="405"/>
    <n v="1"/>
    <n v="0"/>
    <x v="1"/>
  </r>
  <r>
    <x v="2"/>
    <s v="Hail/ Lightning/ Severe Storm/Thunder Storm/ Wind"/>
    <s v="Severe Storm"/>
    <n v="2"/>
    <x v="20"/>
    <s v="1980-1984"/>
    <n v="1"/>
    <n v="0"/>
    <n v="0"/>
    <n v="0"/>
    <x v="0"/>
    <n v="1"/>
    <x v="406"/>
    <n v="1"/>
    <n v="0"/>
    <x v="1"/>
  </r>
  <r>
    <x v="4"/>
    <s v="Hail/ Lightning/ Severe Storm/Thunder Storm/ Wind"/>
    <s v="Severe Storm"/>
    <n v="2"/>
    <x v="20"/>
    <s v="1980-1984"/>
    <n v="1"/>
    <n v="0"/>
    <n v="0"/>
    <n v="0"/>
    <x v="0"/>
    <n v="1"/>
    <x v="407"/>
    <n v="1"/>
    <n v="0"/>
    <x v="1"/>
  </r>
  <r>
    <x v="2"/>
    <s v="Flooding/ Lightning/ Severe Storm/Thunder Storm"/>
    <s v="Severe Storm"/>
    <n v="2"/>
    <x v="20"/>
    <s v="1980-1984"/>
    <n v="1"/>
    <n v="0"/>
    <n v="36"/>
    <n v="36"/>
    <x v="0"/>
    <n v="1"/>
    <x v="408"/>
    <n v="0"/>
    <n v="1"/>
    <x v="1"/>
  </r>
  <r>
    <x v="0"/>
    <s v="Flooding/ Lightning/ Wind"/>
    <s v="Storm"/>
    <n v="3"/>
    <x v="20"/>
    <s v="1980-1984"/>
    <n v="1"/>
    <n v="0"/>
    <n v="24"/>
    <n v="24"/>
    <x v="0"/>
    <n v="1"/>
    <x v="409"/>
    <n v="0"/>
    <n v="1"/>
    <x v="1"/>
  </r>
  <r>
    <x v="0"/>
    <s v="Lightning"/>
    <s v="Storm"/>
    <n v="3"/>
    <x v="20"/>
    <s v="1980-1984"/>
    <n v="1"/>
    <n v="0"/>
    <n v="0"/>
    <n v="0"/>
    <x v="0"/>
    <n v="1"/>
    <x v="410"/>
    <n v="0"/>
    <n v="1"/>
    <x v="1"/>
  </r>
  <r>
    <x v="3"/>
    <s v="Flooding/ Severe Storm/Thunder Storm"/>
    <s v="Severe Storm"/>
    <n v="3"/>
    <x v="20"/>
    <s v="1980-1984"/>
    <n v="1"/>
    <n v="0"/>
    <n v="0"/>
    <n v="0"/>
    <x v="0"/>
    <n v="1"/>
    <x v="411"/>
    <n v="0"/>
    <n v="1"/>
    <x v="1"/>
  </r>
  <r>
    <x v="3"/>
    <s v="Hail/ Lightning/ Severe Storm/Thunder Storm/ Wind"/>
    <s v="Severe Storm"/>
    <n v="3"/>
    <x v="20"/>
    <s v="1980-1984"/>
    <n v="1"/>
    <n v="0"/>
    <n v="0"/>
    <n v="0"/>
    <x v="0"/>
    <n v="1"/>
    <x v="412"/>
    <n v="0"/>
    <n v="1"/>
    <x v="1"/>
  </r>
  <r>
    <x v="2"/>
    <s v="Hail/ Lightning/ Severe Storm/Thunder Storm/ Wind"/>
    <s v="Severe Storm"/>
    <n v="3"/>
    <x v="20"/>
    <s v="1980-1984"/>
    <n v="1"/>
    <n v="0"/>
    <n v="38"/>
    <n v="38"/>
    <x v="0"/>
    <n v="1"/>
    <x v="413"/>
    <n v="0"/>
    <n v="1"/>
    <x v="1"/>
  </r>
  <r>
    <x v="4"/>
    <s v="Hail/ Lightning/ Severe Storm/Thunder Storm/ Wind"/>
    <s v="Severe Storm"/>
    <n v="3"/>
    <x v="20"/>
    <s v="1980-1984"/>
    <n v="1"/>
    <n v="0"/>
    <n v="0"/>
    <n v="0"/>
    <x v="0"/>
    <n v="1"/>
    <x v="414"/>
    <n v="0"/>
    <n v="1"/>
    <x v="1"/>
  </r>
  <r>
    <x v="5"/>
    <s v="Flooding/ Severe Storm/Thunder Storm/ Wind"/>
    <s v="Severe Storm"/>
    <n v="3"/>
    <x v="20"/>
    <s v="1980-1984"/>
    <n v="1"/>
    <n v="0"/>
    <n v="2"/>
    <n v="2"/>
    <x v="0"/>
    <n v="1"/>
    <x v="415"/>
    <n v="1"/>
    <n v="0"/>
    <x v="1"/>
  </r>
  <r>
    <x v="0"/>
    <s v="Flooding/ Severe Storm/Thunder Storm/ Wind"/>
    <s v="Severe Storm"/>
    <n v="3"/>
    <x v="20"/>
    <s v="1980-1984"/>
    <n v="1"/>
    <n v="0"/>
    <n v="2"/>
    <n v="2"/>
    <x v="0"/>
    <n v="1"/>
    <x v="416"/>
    <n v="1"/>
    <n v="0"/>
    <x v="1"/>
  </r>
  <r>
    <x v="1"/>
    <s v="Flooding/ Severe Storm/Thunder Storm/ Wind"/>
    <s v="Severe Storm"/>
    <n v="3"/>
    <x v="20"/>
    <s v="1980-1984"/>
    <n v="1"/>
    <n v="0"/>
    <n v="3"/>
    <n v="3"/>
    <x v="0"/>
    <n v="1"/>
    <x v="417"/>
    <n v="1"/>
    <n v="0"/>
    <x v="1"/>
  </r>
  <r>
    <x v="3"/>
    <s v="Flooding/ Severe Storm/Thunder Storm/ Wind"/>
    <s v="Severe Storm"/>
    <n v="3"/>
    <x v="20"/>
    <s v="1980-1984"/>
    <n v="1"/>
    <n v="0"/>
    <n v="1"/>
    <n v="1"/>
    <x v="0"/>
    <n v="1"/>
    <x v="418"/>
    <n v="1"/>
    <n v="0"/>
    <x v="1"/>
  </r>
  <r>
    <x v="2"/>
    <s v="Flooding/ Severe Storm/Thunder Storm/ Wind"/>
    <s v="Severe Storm"/>
    <n v="3"/>
    <x v="20"/>
    <s v="1980-1984"/>
    <n v="1"/>
    <n v="0"/>
    <n v="2"/>
    <n v="2"/>
    <x v="0"/>
    <n v="1"/>
    <x v="419"/>
    <n v="1"/>
    <n v="0"/>
    <x v="1"/>
  </r>
  <r>
    <x v="4"/>
    <s v="Flooding/ Severe Storm/Thunder Storm/ Wind"/>
    <s v="Severe Storm"/>
    <n v="3"/>
    <x v="20"/>
    <s v="1980-1984"/>
    <n v="1"/>
    <n v="0"/>
    <n v="1"/>
    <n v="1"/>
    <x v="0"/>
    <n v="1"/>
    <x v="420"/>
    <n v="1"/>
    <n v="0"/>
    <x v="1"/>
  </r>
  <r>
    <x v="1"/>
    <s v="Flooding/ Lightning/ Severe Storm/Thunder Storm"/>
    <s v="Severe Storm"/>
    <n v="3"/>
    <x v="20"/>
    <s v="1980-1984"/>
    <n v="1"/>
    <n v="0"/>
    <n v="0"/>
    <n v="0"/>
    <x v="0"/>
    <n v="1"/>
    <x v="421"/>
    <n v="1"/>
    <n v="0"/>
    <x v="1"/>
  </r>
  <r>
    <x v="3"/>
    <s v="Flooding/ Lightning/ Severe Storm/Thunder Storm"/>
    <s v="Severe Storm"/>
    <n v="3"/>
    <x v="20"/>
    <s v="1980-1984"/>
    <n v="1"/>
    <n v="0"/>
    <n v="0"/>
    <n v="0"/>
    <x v="0"/>
    <n v="1"/>
    <x v="422"/>
    <n v="1"/>
    <n v="0"/>
    <x v="1"/>
  </r>
  <r>
    <x v="2"/>
    <s v="Flooding/ Lightning/ Severe Storm/Thunder Storm"/>
    <s v="Severe Storm"/>
    <n v="3"/>
    <x v="20"/>
    <s v="1980-1984"/>
    <n v="1"/>
    <n v="0"/>
    <n v="0"/>
    <n v="0"/>
    <x v="0"/>
    <n v="1"/>
    <x v="423"/>
    <n v="1"/>
    <n v="0"/>
    <x v="1"/>
  </r>
  <r>
    <x v="4"/>
    <s v="Flooding/ Lightning/ Severe Storm/Thunder Storm"/>
    <s v="Severe Storm"/>
    <n v="3"/>
    <x v="20"/>
    <s v="1980-1984"/>
    <n v="1"/>
    <n v="0"/>
    <n v="0"/>
    <n v="0"/>
    <x v="0"/>
    <n v="1"/>
    <x v="424"/>
    <n v="1"/>
    <n v="0"/>
    <x v="1"/>
  </r>
  <r>
    <x v="1"/>
    <s v="Hurricane/Tropical Storm"/>
    <s v="Tropical Storm"/>
    <n v="3"/>
    <x v="20"/>
    <s v="1980-1984"/>
    <n v="5"/>
    <n v="0"/>
    <n v="0"/>
    <n v="0"/>
    <x v="0"/>
    <n v="1"/>
    <x v="425"/>
    <n v="0"/>
    <n v="1"/>
    <x v="1"/>
  </r>
  <r>
    <x v="1"/>
    <s v="Flooding/ Wind"/>
    <s v="Storm"/>
    <n v="4"/>
    <x v="20"/>
    <s v="1980-1984"/>
    <n v="13"/>
    <n v="0"/>
    <n v="0"/>
    <n v="0"/>
    <x v="0"/>
    <n v="1"/>
    <x v="426"/>
    <n v="1"/>
    <n v="0"/>
    <x v="1"/>
  </r>
  <r>
    <x v="5"/>
    <s v="Winter Weather"/>
    <s v="Storm"/>
    <n v="1"/>
    <x v="21"/>
    <s v="1985-1989"/>
    <n v="5"/>
    <n v="3"/>
    <n v="0"/>
    <n v="3"/>
    <x v="0"/>
    <n v="1"/>
    <x v="427"/>
    <n v="1"/>
    <n v="0"/>
    <x v="1"/>
  </r>
  <r>
    <x v="0"/>
    <s v="Winter Weather"/>
    <s v="Storm"/>
    <n v="1"/>
    <x v="21"/>
    <s v="1985-1989"/>
    <n v="5"/>
    <n v="3"/>
    <n v="0"/>
    <n v="3"/>
    <x v="0"/>
    <n v="1"/>
    <x v="289"/>
    <n v="1"/>
    <n v="0"/>
    <x v="1"/>
  </r>
  <r>
    <x v="1"/>
    <s v="Winter Weather"/>
    <s v="Storm"/>
    <n v="1"/>
    <x v="21"/>
    <s v="1985-1989"/>
    <n v="5"/>
    <n v="4"/>
    <n v="0"/>
    <n v="4"/>
    <x v="0"/>
    <n v="1"/>
    <x v="428"/>
    <n v="1"/>
    <n v="0"/>
    <x v="1"/>
  </r>
  <r>
    <x v="3"/>
    <s v="Winter Weather"/>
    <s v="Storm"/>
    <n v="1"/>
    <x v="21"/>
    <s v="1985-1989"/>
    <n v="5"/>
    <n v="4"/>
    <n v="0"/>
    <n v="4"/>
    <x v="0"/>
    <n v="1"/>
    <x v="429"/>
    <n v="0"/>
    <n v="1"/>
    <x v="1"/>
  </r>
  <r>
    <x v="2"/>
    <s v="Winter Weather"/>
    <s v="Storm"/>
    <n v="1"/>
    <x v="21"/>
    <s v="1985-1989"/>
    <n v="5"/>
    <n v="4"/>
    <n v="0"/>
    <n v="4"/>
    <x v="0"/>
    <n v="1"/>
    <x v="430"/>
    <n v="1"/>
    <n v="0"/>
    <x v="1"/>
  </r>
  <r>
    <x v="4"/>
    <s v="Winter Weather"/>
    <s v="Storm"/>
    <n v="1"/>
    <x v="21"/>
    <s v="1985-1989"/>
    <n v="5"/>
    <n v="4"/>
    <n v="0"/>
    <n v="4"/>
    <x v="0"/>
    <n v="1"/>
    <x v="431"/>
    <n v="0"/>
    <n v="1"/>
    <x v="1"/>
  </r>
  <r>
    <x v="1"/>
    <s v="Drought"/>
    <s v="Heat/Drought/Fire"/>
    <n v="1"/>
    <x v="21"/>
    <s v="1985-1989"/>
    <n v="31"/>
    <n v="0"/>
    <n v="0"/>
    <n v="0"/>
    <x v="0"/>
    <n v="1"/>
    <x v="432"/>
    <n v="1"/>
    <n v="0"/>
    <x v="1"/>
  </r>
  <r>
    <x v="5"/>
    <s v="Hail/ Severe Storm/Thunder Storm/ Wind/ Winter Weather"/>
    <s v="Severe Storm"/>
    <n v="1"/>
    <x v="21"/>
    <s v="1985-1989"/>
    <n v="2"/>
    <n v="0"/>
    <n v="0"/>
    <n v="0"/>
    <x v="0"/>
    <n v="1"/>
    <x v="433"/>
    <n v="1"/>
    <n v="0"/>
    <x v="1"/>
  </r>
  <r>
    <x v="0"/>
    <s v="Hail/ Severe Storm/Thunder Storm/ Wind/ Winter Weather"/>
    <s v="Severe Storm"/>
    <n v="1"/>
    <x v="21"/>
    <s v="1985-1989"/>
    <n v="2"/>
    <n v="0"/>
    <n v="0"/>
    <n v="0"/>
    <x v="0"/>
    <n v="1"/>
    <x v="434"/>
    <n v="1"/>
    <n v="0"/>
    <x v="1"/>
  </r>
  <r>
    <x v="1"/>
    <s v="Hail/ Severe Storm/Thunder Storm/ Wind/ Winter Weather"/>
    <s v="Severe Storm"/>
    <n v="1"/>
    <x v="21"/>
    <s v="1985-1989"/>
    <n v="2"/>
    <n v="0"/>
    <n v="0"/>
    <n v="0"/>
    <x v="0"/>
    <n v="1"/>
    <x v="435"/>
    <n v="1"/>
    <n v="0"/>
    <x v="1"/>
  </r>
  <r>
    <x v="3"/>
    <s v="Hail/ Severe Storm/Thunder Storm/ Wind/ Winter Weather"/>
    <s v="Severe Storm"/>
    <n v="1"/>
    <x v="21"/>
    <s v="1985-1989"/>
    <n v="2"/>
    <n v="0"/>
    <n v="0"/>
    <n v="0"/>
    <x v="0"/>
    <n v="1"/>
    <x v="436"/>
    <n v="1"/>
    <n v="0"/>
    <x v="1"/>
  </r>
  <r>
    <x v="2"/>
    <s v="Hail/ Severe Storm/Thunder Storm/ Wind/ Winter Weather"/>
    <s v="Severe Storm"/>
    <n v="1"/>
    <x v="21"/>
    <s v="1985-1989"/>
    <n v="2"/>
    <n v="0"/>
    <n v="0"/>
    <n v="0"/>
    <x v="0"/>
    <n v="1"/>
    <x v="437"/>
    <n v="1"/>
    <n v="0"/>
    <x v="1"/>
  </r>
  <r>
    <x v="4"/>
    <s v="Hail/ Severe Storm/Thunder Storm/ Wind/ Winter Weather"/>
    <s v="Severe Storm"/>
    <n v="1"/>
    <x v="21"/>
    <s v="1985-1989"/>
    <n v="2"/>
    <n v="0"/>
    <n v="0"/>
    <n v="0"/>
    <x v="0"/>
    <n v="1"/>
    <x v="438"/>
    <n v="1"/>
    <n v="0"/>
    <x v="1"/>
  </r>
  <r>
    <x v="5"/>
    <s v="Wildfire"/>
    <s v="Heat/Drought/Fire"/>
    <n v="1"/>
    <x v="21"/>
    <s v="1985-1989"/>
    <n v="21"/>
    <n v="0"/>
    <n v="0"/>
    <n v="0"/>
    <x v="0"/>
    <n v="1"/>
    <x v="439"/>
    <n v="0"/>
    <n v="1"/>
    <x v="1"/>
  </r>
  <r>
    <x v="0"/>
    <s v="Wildfire"/>
    <s v="Heat/Drought/Fire"/>
    <n v="1"/>
    <x v="21"/>
    <s v="1985-1989"/>
    <n v="21"/>
    <n v="0"/>
    <n v="0"/>
    <n v="0"/>
    <x v="0"/>
    <n v="1"/>
    <x v="440"/>
    <n v="1"/>
    <n v="0"/>
    <x v="1"/>
  </r>
  <r>
    <x v="1"/>
    <s v="Wildfire"/>
    <s v="Heat/Drought/Fire"/>
    <n v="1"/>
    <x v="21"/>
    <s v="1985-1989"/>
    <n v="21"/>
    <n v="0"/>
    <n v="0"/>
    <n v="0"/>
    <x v="0"/>
    <n v="1"/>
    <x v="441"/>
    <n v="1"/>
    <n v="0"/>
    <x v="1"/>
  </r>
  <r>
    <x v="3"/>
    <s v="Wildfire"/>
    <s v="Heat/Drought/Fire"/>
    <n v="1"/>
    <x v="21"/>
    <s v="1985-1989"/>
    <n v="21"/>
    <n v="0"/>
    <n v="0"/>
    <n v="0"/>
    <x v="0"/>
    <n v="1"/>
    <x v="442"/>
    <n v="0"/>
    <n v="1"/>
    <x v="1"/>
  </r>
  <r>
    <x v="2"/>
    <s v="Wildfire"/>
    <s v="Heat/Drought/Fire"/>
    <n v="1"/>
    <x v="21"/>
    <s v="1985-1989"/>
    <n v="21"/>
    <n v="0"/>
    <n v="0"/>
    <n v="0"/>
    <x v="0"/>
    <n v="1"/>
    <x v="443"/>
    <n v="1"/>
    <n v="0"/>
    <x v="1"/>
  </r>
  <r>
    <x v="4"/>
    <s v="Wildfire"/>
    <s v="Heat/Drought/Fire"/>
    <n v="1"/>
    <x v="21"/>
    <s v="1985-1989"/>
    <n v="21"/>
    <n v="0"/>
    <n v="0"/>
    <n v="0"/>
    <x v="0"/>
    <n v="1"/>
    <x v="444"/>
    <n v="1"/>
    <n v="0"/>
    <x v="1"/>
  </r>
  <r>
    <x v="5"/>
    <s v="Winter Weather"/>
    <s v="Storm"/>
    <n v="1"/>
    <x v="21"/>
    <s v="1985-1989"/>
    <n v="1"/>
    <n v="0"/>
    <n v="0"/>
    <n v="0"/>
    <x v="0"/>
    <n v="0"/>
    <x v="2"/>
    <n v="1"/>
    <n v="0"/>
    <x v="1"/>
  </r>
  <r>
    <x v="0"/>
    <s v="Winter Weather"/>
    <s v="Storm"/>
    <n v="1"/>
    <x v="21"/>
    <s v="1985-1989"/>
    <n v="1"/>
    <n v="0"/>
    <n v="0"/>
    <n v="0"/>
    <x v="0"/>
    <n v="0"/>
    <x v="2"/>
    <n v="1"/>
    <n v="0"/>
    <x v="1"/>
  </r>
  <r>
    <x v="1"/>
    <s v="Winter Weather"/>
    <s v="Storm"/>
    <n v="1"/>
    <x v="21"/>
    <s v="1985-1989"/>
    <n v="1"/>
    <n v="0"/>
    <n v="0"/>
    <n v="0"/>
    <x v="0"/>
    <n v="0"/>
    <x v="2"/>
    <n v="1"/>
    <n v="0"/>
    <x v="1"/>
  </r>
  <r>
    <x v="3"/>
    <s v="Winter Weather"/>
    <s v="Storm"/>
    <n v="1"/>
    <x v="21"/>
    <s v="1985-1989"/>
    <n v="1"/>
    <n v="0"/>
    <n v="0"/>
    <n v="0"/>
    <x v="0"/>
    <n v="0"/>
    <x v="2"/>
    <n v="1"/>
    <n v="0"/>
    <x v="1"/>
  </r>
  <r>
    <x v="2"/>
    <s v="Winter Weather"/>
    <s v="Storm"/>
    <n v="1"/>
    <x v="21"/>
    <s v="1985-1989"/>
    <n v="1"/>
    <n v="0"/>
    <n v="0"/>
    <n v="0"/>
    <x v="0"/>
    <n v="0"/>
    <x v="2"/>
    <n v="1"/>
    <n v="0"/>
    <x v="1"/>
  </r>
  <r>
    <x v="4"/>
    <s v="Winter Weather"/>
    <s v="Storm"/>
    <n v="1"/>
    <x v="21"/>
    <s v="1985-1989"/>
    <n v="1"/>
    <n v="0"/>
    <n v="0"/>
    <n v="0"/>
    <x v="0"/>
    <n v="0"/>
    <x v="2"/>
    <n v="1"/>
    <n v="0"/>
    <x v="1"/>
  </r>
  <r>
    <x v="5"/>
    <s v="Wildfire"/>
    <s v="Heat/Drought/Fire"/>
    <n v="2"/>
    <x v="21"/>
    <s v="1985-1989"/>
    <n v="30"/>
    <n v="0"/>
    <n v="0"/>
    <n v="0"/>
    <x v="0"/>
    <n v="1"/>
    <x v="445"/>
    <n v="1"/>
    <n v="0"/>
    <x v="1"/>
  </r>
  <r>
    <x v="0"/>
    <s v="Wildfire"/>
    <s v="Heat/Drought/Fire"/>
    <n v="2"/>
    <x v="21"/>
    <s v="1985-1989"/>
    <n v="30"/>
    <n v="0"/>
    <n v="0"/>
    <n v="0"/>
    <x v="0"/>
    <n v="1"/>
    <x v="446"/>
    <n v="1"/>
    <n v="0"/>
    <x v="1"/>
  </r>
  <r>
    <x v="1"/>
    <s v="Wildfire"/>
    <s v="Heat/Drought/Fire"/>
    <n v="2"/>
    <x v="21"/>
    <s v="1985-1989"/>
    <n v="30"/>
    <n v="0"/>
    <n v="0"/>
    <n v="0"/>
    <x v="0"/>
    <n v="1"/>
    <x v="447"/>
    <n v="1"/>
    <n v="0"/>
    <x v="1"/>
  </r>
  <r>
    <x v="3"/>
    <s v="Wildfire"/>
    <s v="Heat/Drought/Fire"/>
    <n v="2"/>
    <x v="21"/>
    <s v="1985-1989"/>
    <n v="30"/>
    <n v="0"/>
    <n v="0"/>
    <n v="0"/>
    <x v="0"/>
    <n v="1"/>
    <x v="448"/>
    <n v="1"/>
    <n v="0"/>
    <x v="1"/>
  </r>
  <r>
    <x v="2"/>
    <s v="Wildfire"/>
    <s v="Heat/Drought/Fire"/>
    <n v="2"/>
    <x v="21"/>
    <s v="1985-1989"/>
    <n v="30"/>
    <n v="0"/>
    <n v="0"/>
    <n v="0"/>
    <x v="0"/>
    <n v="1"/>
    <x v="449"/>
    <n v="1"/>
    <n v="0"/>
    <x v="1"/>
  </r>
  <r>
    <x v="4"/>
    <s v="Wildfire"/>
    <s v="Heat/Drought/Fire"/>
    <n v="2"/>
    <x v="21"/>
    <s v="1985-1989"/>
    <n v="30"/>
    <n v="0"/>
    <n v="0"/>
    <n v="0"/>
    <x v="0"/>
    <n v="1"/>
    <x v="450"/>
    <n v="1"/>
    <n v="0"/>
    <x v="1"/>
  </r>
  <r>
    <x v="0"/>
    <s v="Winter Weather"/>
    <s v="Storm"/>
    <n v="2"/>
    <x v="21"/>
    <s v="1985-1989"/>
    <n v="1"/>
    <n v="0"/>
    <n v="0"/>
    <n v="0"/>
    <x v="0"/>
    <n v="0"/>
    <x v="2"/>
    <n v="1"/>
    <n v="0"/>
    <x v="1"/>
  </r>
  <r>
    <x v="5"/>
    <s v="Heat"/>
    <s v="Heat/Drought/Fire"/>
    <n v="2"/>
    <x v="21"/>
    <s v="1985-1989"/>
    <n v="7"/>
    <n v="0"/>
    <n v="0"/>
    <n v="0"/>
    <x v="0"/>
    <n v="0"/>
    <x v="2"/>
    <n v="1"/>
    <n v="0"/>
    <x v="1"/>
  </r>
  <r>
    <x v="0"/>
    <s v="Heat"/>
    <s v="Heat/Drought/Fire"/>
    <n v="2"/>
    <x v="21"/>
    <s v="1985-1989"/>
    <n v="7"/>
    <n v="0"/>
    <n v="0"/>
    <n v="0"/>
    <x v="0"/>
    <n v="0"/>
    <x v="2"/>
    <n v="1"/>
    <n v="0"/>
    <x v="1"/>
  </r>
  <r>
    <x v="1"/>
    <s v="Heat"/>
    <s v="Heat/Drought/Fire"/>
    <n v="2"/>
    <x v="21"/>
    <s v="1985-1989"/>
    <n v="7"/>
    <n v="0"/>
    <n v="0"/>
    <n v="0"/>
    <x v="0"/>
    <n v="0"/>
    <x v="2"/>
    <n v="1"/>
    <n v="0"/>
    <x v="1"/>
  </r>
  <r>
    <x v="3"/>
    <s v="Heat"/>
    <s v="Heat/Drought/Fire"/>
    <n v="2"/>
    <x v="21"/>
    <s v="1985-1989"/>
    <n v="7"/>
    <n v="0"/>
    <n v="0"/>
    <n v="0"/>
    <x v="0"/>
    <n v="0"/>
    <x v="2"/>
    <n v="1"/>
    <n v="0"/>
    <x v="1"/>
  </r>
  <r>
    <x v="2"/>
    <s v="Heat"/>
    <s v="Heat/Drought/Fire"/>
    <n v="2"/>
    <x v="21"/>
    <s v="1985-1989"/>
    <n v="7"/>
    <n v="0"/>
    <n v="0"/>
    <n v="0"/>
    <x v="0"/>
    <n v="0"/>
    <x v="2"/>
    <n v="1"/>
    <n v="0"/>
    <x v="1"/>
  </r>
  <r>
    <x v="4"/>
    <s v="Heat"/>
    <s v="Heat/Drought/Fire"/>
    <n v="2"/>
    <x v="21"/>
    <s v="1985-1989"/>
    <n v="7"/>
    <n v="0"/>
    <n v="0"/>
    <n v="0"/>
    <x v="0"/>
    <n v="0"/>
    <x v="2"/>
    <n v="1"/>
    <n v="0"/>
    <x v="1"/>
  </r>
  <r>
    <x v="0"/>
    <s v="Hail/ Wind"/>
    <s v="Storm"/>
    <n v="2"/>
    <x v="21"/>
    <s v="1985-1989"/>
    <n v="1"/>
    <n v="0"/>
    <n v="0"/>
    <n v="0"/>
    <x v="0"/>
    <n v="1"/>
    <x v="451"/>
    <n v="1"/>
    <n v="0"/>
    <x v="1"/>
  </r>
  <r>
    <x v="5"/>
    <s v="Hail/ Wind"/>
    <s v="Storm"/>
    <n v="2"/>
    <x v="21"/>
    <s v="1985-1989"/>
    <n v="1"/>
    <n v="0"/>
    <n v="0"/>
    <n v="0"/>
    <x v="0"/>
    <n v="1"/>
    <x v="452"/>
    <n v="1"/>
    <n v="0"/>
    <x v="1"/>
  </r>
  <r>
    <x v="0"/>
    <s v="Hail/ Wind"/>
    <s v="Storm"/>
    <n v="2"/>
    <x v="21"/>
    <s v="1985-1989"/>
    <n v="1"/>
    <n v="0"/>
    <n v="0"/>
    <n v="0"/>
    <x v="0"/>
    <n v="1"/>
    <x v="453"/>
    <n v="1"/>
    <n v="0"/>
    <x v="1"/>
  </r>
  <r>
    <x v="1"/>
    <s v="Hail/ Wind"/>
    <s v="Storm"/>
    <n v="2"/>
    <x v="21"/>
    <s v="1985-1989"/>
    <n v="1"/>
    <n v="0"/>
    <n v="0"/>
    <n v="0"/>
    <x v="0"/>
    <n v="1"/>
    <x v="454"/>
    <n v="1"/>
    <n v="0"/>
    <x v="1"/>
  </r>
  <r>
    <x v="3"/>
    <s v="Hail/ Wind"/>
    <s v="Storm"/>
    <n v="2"/>
    <x v="21"/>
    <s v="1985-1989"/>
    <n v="1"/>
    <n v="0"/>
    <n v="0"/>
    <n v="0"/>
    <x v="0"/>
    <n v="1"/>
    <x v="455"/>
    <n v="1"/>
    <n v="0"/>
    <x v="1"/>
  </r>
  <r>
    <x v="2"/>
    <s v="Hail/ Wind"/>
    <s v="Storm"/>
    <n v="2"/>
    <x v="21"/>
    <s v="1985-1989"/>
    <n v="1"/>
    <n v="0"/>
    <n v="0"/>
    <n v="0"/>
    <x v="0"/>
    <n v="1"/>
    <x v="456"/>
    <n v="1"/>
    <n v="0"/>
    <x v="1"/>
  </r>
  <r>
    <x v="4"/>
    <s v="Hail/ Wind"/>
    <s v="Storm"/>
    <n v="2"/>
    <x v="21"/>
    <s v="1985-1989"/>
    <n v="1"/>
    <n v="0"/>
    <n v="0"/>
    <n v="0"/>
    <x v="0"/>
    <n v="1"/>
    <x v="457"/>
    <n v="1"/>
    <n v="0"/>
    <x v="1"/>
  </r>
  <r>
    <x v="1"/>
    <s v="Hail/ Wind"/>
    <s v="Storm"/>
    <n v="2"/>
    <x v="21"/>
    <s v="1985-1989"/>
    <n v="1"/>
    <n v="0"/>
    <n v="0"/>
    <n v="0"/>
    <x v="0"/>
    <n v="1"/>
    <x v="458"/>
    <n v="1"/>
    <n v="0"/>
    <x v="1"/>
  </r>
  <r>
    <x v="1"/>
    <s v="Coastal/ Hurricane/Tropical Storm/ Severe Storm/Thunder Storm/ Wind"/>
    <s v="Tropical Storm"/>
    <n v="3"/>
    <x v="21"/>
    <s v="1985-1989"/>
    <n v="2"/>
    <n v="0"/>
    <n v="0"/>
    <n v="0"/>
    <x v="0"/>
    <n v="1"/>
    <x v="459"/>
    <n v="0"/>
    <n v="1"/>
    <x v="1"/>
  </r>
  <r>
    <x v="0"/>
    <s v="Flooding/ Severe Storm/Thunder Storm"/>
    <s v="Severe Storm"/>
    <n v="3"/>
    <x v="21"/>
    <s v="1985-1989"/>
    <n v="3"/>
    <n v="0"/>
    <n v="0"/>
    <n v="0"/>
    <x v="0"/>
    <n v="1"/>
    <x v="460"/>
    <n v="1"/>
    <n v="0"/>
    <x v="1"/>
  </r>
  <r>
    <x v="2"/>
    <s v="Severe Storm/Thunder Storm/ Wind"/>
    <s v="Severe Storm"/>
    <n v="1"/>
    <x v="36"/>
    <s v="1985-1989"/>
    <n v="1"/>
    <n v="0"/>
    <n v="0"/>
    <n v="0"/>
    <x v="0"/>
    <n v="1"/>
    <x v="461"/>
    <n v="0"/>
    <n v="0"/>
    <x v="0"/>
  </r>
  <r>
    <x v="3"/>
    <s v="Wind"/>
    <s v="Storm"/>
    <n v="2"/>
    <x v="36"/>
    <s v="1985-1989"/>
    <n v="1"/>
    <n v="0"/>
    <n v="0"/>
    <n v="0"/>
    <x v="0"/>
    <n v="1"/>
    <x v="462"/>
    <n v="0"/>
    <n v="1"/>
    <x v="1"/>
  </r>
  <r>
    <x v="4"/>
    <s v="Wind"/>
    <s v="Storm"/>
    <n v="2"/>
    <x v="36"/>
    <s v="1985-1989"/>
    <n v="1"/>
    <n v="0"/>
    <n v="0"/>
    <n v="0"/>
    <x v="0"/>
    <n v="1"/>
    <x v="463"/>
    <n v="0"/>
    <n v="1"/>
    <x v="1"/>
  </r>
  <r>
    <x v="0"/>
    <s v="Hail"/>
    <s v="Storm"/>
    <n v="2"/>
    <x v="36"/>
    <s v="1985-1989"/>
    <n v="1"/>
    <n v="0"/>
    <n v="0"/>
    <n v="0"/>
    <x v="0"/>
    <n v="1"/>
    <x v="464"/>
    <n v="1"/>
    <n v="0"/>
    <x v="1"/>
  </r>
  <r>
    <x v="2"/>
    <s v="Wind"/>
    <s v="Storm"/>
    <n v="3"/>
    <x v="36"/>
    <s v="1985-1989"/>
    <n v="1"/>
    <n v="0"/>
    <n v="12"/>
    <n v="12"/>
    <x v="0"/>
    <n v="1"/>
    <x v="465"/>
    <n v="0"/>
    <n v="1"/>
    <x v="1"/>
  </r>
  <r>
    <x v="1"/>
    <s v="Wind"/>
    <s v="Storm"/>
    <n v="3"/>
    <x v="36"/>
    <s v="1985-1989"/>
    <n v="1"/>
    <n v="0"/>
    <n v="0"/>
    <n v="0"/>
    <x v="0"/>
    <n v="1"/>
    <x v="466"/>
    <n v="0"/>
    <n v="1"/>
    <x v="1"/>
  </r>
  <r>
    <x v="2"/>
    <s v="Lightning"/>
    <s v="Storm"/>
    <n v="3"/>
    <x v="36"/>
    <s v="1985-1989"/>
    <n v="1"/>
    <n v="0"/>
    <n v="0"/>
    <n v="0"/>
    <x v="0"/>
    <n v="1"/>
    <x v="467"/>
    <n v="0"/>
    <n v="1"/>
    <x v="1"/>
  </r>
  <r>
    <x v="1"/>
    <s v="Lightning"/>
    <s v="Storm"/>
    <n v="3"/>
    <x v="36"/>
    <s v="1985-1989"/>
    <n v="1"/>
    <n v="0"/>
    <n v="0"/>
    <n v="0"/>
    <x v="0"/>
    <n v="1"/>
    <x v="468"/>
    <n v="0"/>
    <n v="1"/>
    <x v="1"/>
  </r>
  <r>
    <x v="0"/>
    <s v="Lightning"/>
    <s v="Storm"/>
    <n v="3"/>
    <x v="36"/>
    <s v="1985-1989"/>
    <n v="1"/>
    <n v="0"/>
    <n v="0"/>
    <n v="0"/>
    <x v="0"/>
    <n v="1"/>
    <x v="469"/>
    <n v="0"/>
    <n v="1"/>
    <x v="1"/>
  </r>
  <r>
    <x v="2"/>
    <s v="Flooding"/>
    <s v="Severe Storm"/>
    <n v="3"/>
    <x v="36"/>
    <s v="1985-1989"/>
    <n v="1"/>
    <n v="0"/>
    <n v="0"/>
    <n v="0"/>
    <x v="0"/>
    <n v="1"/>
    <x v="470"/>
    <n v="0"/>
    <n v="1"/>
    <x v="1"/>
  </r>
  <r>
    <x v="1"/>
    <s v="Flooding"/>
    <s v="Severe Storm"/>
    <n v="3"/>
    <x v="36"/>
    <s v="1985-1989"/>
    <n v="1"/>
    <n v="0"/>
    <n v="0"/>
    <n v="0"/>
    <x v="0"/>
    <n v="1"/>
    <x v="471"/>
    <n v="0"/>
    <n v="1"/>
    <x v="1"/>
  </r>
  <r>
    <x v="1"/>
    <s v="Lightning"/>
    <s v="Storm"/>
    <n v="4"/>
    <x v="36"/>
    <s v="1985-1989"/>
    <n v="1"/>
    <n v="0"/>
    <n v="0"/>
    <n v="0"/>
    <x v="0"/>
    <n v="1"/>
    <x v="472"/>
    <n v="0"/>
    <n v="1"/>
    <x v="1"/>
  </r>
  <r>
    <x v="1"/>
    <s v="Coastal"/>
    <s v="Storm"/>
    <n v="4"/>
    <x v="36"/>
    <s v="1985-1989"/>
    <n v="2"/>
    <n v="0"/>
    <n v="0"/>
    <n v="0"/>
    <x v="0"/>
    <n v="1"/>
    <x v="473"/>
    <n v="0"/>
    <n v="1"/>
    <x v="1"/>
  </r>
  <r>
    <x v="3"/>
    <s v="Severe Storm/Thunder Storm"/>
    <s v="Severe Storm"/>
    <n v="1"/>
    <x v="22"/>
    <s v="1985-1989"/>
    <n v="15"/>
    <n v="0"/>
    <n v="0"/>
    <n v="0"/>
    <x v="0"/>
    <n v="1"/>
    <x v="474"/>
    <n v="0"/>
    <n v="1"/>
    <x v="1"/>
  </r>
  <r>
    <x v="1"/>
    <s v="Wind"/>
    <s v="Storm"/>
    <n v="2"/>
    <x v="22"/>
    <s v="1985-1989"/>
    <n v="1"/>
    <n v="0"/>
    <n v="0"/>
    <n v="0"/>
    <x v="0"/>
    <n v="1"/>
    <x v="475"/>
    <n v="0"/>
    <n v="1"/>
    <x v="1"/>
  </r>
  <r>
    <x v="1"/>
    <s v="Hail"/>
    <s v="Storm"/>
    <n v="2"/>
    <x v="22"/>
    <s v="1985-1989"/>
    <n v="1"/>
    <n v="0"/>
    <n v="0"/>
    <n v="0"/>
    <x v="0"/>
    <n v="1"/>
    <x v="476"/>
    <n v="0"/>
    <n v="1"/>
    <x v="1"/>
  </r>
  <r>
    <x v="0"/>
    <s v="Lightning"/>
    <s v="Storm"/>
    <n v="2"/>
    <x v="22"/>
    <s v="1985-1989"/>
    <n v="1"/>
    <n v="0"/>
    <n v="0"/>
    <n v="0"/>
    <x v="0"/>
    <n v="1"/>
    <x v="477"/>
    <n v="0"/>
    <n v="1"/>
    <x v="1"/>
  </r>
  <r>
    <x v="3"/>
    <s v="Severe Storm/Thunder Storm/ Wind"/>
    <s v="Severe Storm"/>
    <n v="3"/>
    <x v="22"/>
    <s v="1985-1989"/>
    <n v="1"/>
    <n v="0"/>
    <n v="0"/>
    <n v="0"/>
    <x v="0"/>
    <n v="1"/>
    <x v="478"/>
    <n v="0"/>
    <n v="1"/>
    <x v="1"/>
  </r>
  <r>
    <x v="3"/>
    <s v="Severe Storm/Thunder Storm/ Wind"/>
    <s v="Severe Storm"/>
    <n v="3"/>
    <x v="22"/>
    <s v="1985-1989"/>
    <n v="1"/>
    <n v="0"/>
    <n v="11"/>
    <n v="11"/>
    <x v="0"/>
    <n v="1"/>
    <x v="479"/>
    <n v="0"/>
    <n v="1"/>
    <x v="1"/>
  </r>
  <r>
    <x v="5"/>
    <s v="Winter Weather"/>
    <s v="Storm"/>
    <n v="1"/>
    <x v="37"/>
    <s v="1985-1989"/>
    <n v="5"/>
    <n v="0"/>
    <n v="0"/>
    <n v="0"/>
    <x v="0"/>
    <n v="1"/>
    <x v="480"/>
    <n v="1"/>
    <n v="0"/>
    <x v="1"/>
  </r>
  <r>
    <x v="0"/>
    <s v="Winter Weather"/>
    <s v="Storm"/>
    <n v="1"/>
    <x v="37"/>
    <s v="1985-1989"/>
    <n v="5"/>
    <n v="0"/>
    <n v="0"/>
    <n v="0"/>
    <x v="0"/>
    <n v="1"/>
    <x v="481"/>
    <n v="1"/>
    <n v="0"/>
    <x v="1"/>
  </r>
  <r>
    <x v="1"/>
    <s v="Winter Weather"/>
    <s v="Storm"/>
    <n v="1"/>
    <x v="37"/>
    <s v="1985-1989"/>
    <n v="5"/>
    <n v="0"/>
    <n v="0"/>
    <n v="0"/>
    <x v="0"/>
    <n v="1"/>
    <x v="482"/>
    <n v="1"/>
    <n v="0"/>
    <x v="1"/>
  </r>
  <r>
    <x v="3"/>
    <s v="Winter Weather"/>
    <s v="Storm"/>
    <n v="1"/>
    <x v="37"/>
    <s v="1985-1989"/>
    <n v="5"/>
    <n v="0"/>
    <n v="0"/>
    <n v="0"/>
    <x v="0"/>
    <n v="1"/>
    <x v="483"/>
    <n v="1"/>
    <n v="0"/>
    <x v="1"/>
  </r>
  <r>
    <x v="2"/>
    <s v="Winter Weather"/>
    <s v="Storm"/>
    <n v="1"/>
    <x v="37"/>
    <s v="1985-1989"/>
    <n v="5"/>
    <n v="0"/>
    <n v="0"/>
    <n v="0"/>
    <x v="0"/>
    <n v="1"/>
    <x v="484"/>
    <n v="1"/>
    <n v="0"/>
    <x v="1"/>
  </r>
  <r>
    <x v="4"/>
    <s v="Winter Weather"/>
    <s v="Storm"/>
    <n v="1"/>
    <x v="37"/>
    <s v="1985-1989"/>
    <n v="5"/>
    <n v="0"/>
    <n v="0"/>
    <n v="0"/>
    <x v="0"/>
    <n v="1"/>
    <x v="485"/>
    <n v="1"/>
    <n v="0"/>
    <x v="1"/>
  </r>
  <r>
    <x v="5"/>
    <s v="Drought"/>
    <s v="Heat/Drought/Fire"/>
    <n v="1"/>
    <x v="37"/>
    <s v="1985-1989"/>
    <n v="28"/>
    <n v="0"/>
    <n v="0"/>
    <n v="0"/>
    <x v="0"/>
    <n v="1"/>
    <x v="486"/>
    <n v="1"/>
    <n v="0"/>
    <x v="1"/>
  </r>
  <r>
    <x v="0"/>
    <s v="Drought"/>
    <s v="Heat/Drought/Fire"/>
    <n v="1"/>
    <x v="37"/>
    <s v="1985-1989"/>
    <n v="28"/>
    <n v="0"/>
    <n v="0"/>
    <n v="0"/>
    <x v="0"/>
    <n v="1"/>
    <x v="487"/>
    <n v="1"/>
    <n v="0"/>
    <x v="1"/>
  </r>
  <r>
    <x v="1"/>
    <s v="Drought"/>
    <s v="Heat/Drought/Fire"/>
    <n v="1"/>
    <x v="37"/>
    <s v="1985-1989"/>
    <n v="28"/>
    <n v="0"/>
    <n v="0"/>
    <n v="0"/>
    <x v="0"/>
    <n v="1"/>
    <x v="488"/>
    <n v="1"/>
    <n v="0"/>
    <x v="1"/>
  </r>
  <r>
    <x v="3"/>
    <s v="Drought"/>
    <s v="Heat/Drought/Fire"/>
    <n v="1"/>
    <x v="37"/>
    <s v="1985-1989"/>
    <n v="28"/>
    <n v="0"/>
    <n v="0"/>
    <n v="0"/>
    <x v="0"/>
    <n v="1"/>
    <x v="489"/>
    <n v="1"/>
    <n v="0"/>
    <x v="1"/>
  </r>
  <r>
    <x v="2"/>
    <s v="Drought"/>
    <s v="Heat/Drought/Fire"/>
    <n v="1"/>
    <x v="37"/>
    <s v="1985-1989"/>
    <n v="28"/>
    <n v="0"/>
    <n v="0"/>
    <n v="0"/>
    <x v="0"/>
    <n v="1"/>
    <x v="490"/>
    <n v="1"/>
    <n v="0"/>
    <x v="1"/>
  </r>
  <r>
    <x v="4"/>
    <s v="Drought"/>
    <s v="Heat/Drought/Fire"/>
    <n v="1"/>
    <x v="37"/>
    <s v="1985-1989"/>
    <n v="28"/>
    <n v="0"/>
    <n v="0"/>
    <n v="0"/>
    <x v="0"/>
    <n v="1"/>
    <x v="491"/>
    <n v="1"/>
    <n v="0"/>
    <x v="1"/>
  </r>
  <r>
    <x v="0"/>
    <s v="Lightning"/>
    <s v="Storm"/>
    <n v="2"/>
    <x v="37"/>
    <s v="1985-1989"/>
    <n v="1"/>
    <n v="0"/>
    <n v="0"/>
    <n v="0"/>
    <x v="0"/>
    <n v="1"/>
    <x v="492"/>
    <n v="0"/>
    <n v="0"/>
    <x v="0"/>
  </r>
  <r>
    <x v="1"/>
    <s v="Hail/ Severe Storm/Thunder Storm"/>
    <s v="Severe Storm"/>
    <n v="2"/>
    <x v="37"/>
    <s v="1985-1989"/>
    <n v="1"/>
    <n v="0"/>
    <n v="0"/>
    <n v="0"/>
    <x v="0"/>
    <n v="1"/>
    <x v="493"/>
    <n v="1"/>
    <n v="0"/>
    <x v="1"/>
  </r>
  <r>
    <x v="1"/>
    <s v="Severe Storm/Thunder Storm/ Wind"/>
    <s v="Severe Storm"/>
    <n v="2"/>
    <x v="37"/>
    <s v="1985-1989"/>
    <n v="1"/>
    <n v="0"/>
    <n v="23"/>
    <n v="23"/>
    <x v="0"/>
    <n v="1"/>
    <x v="494"/>
    <n v="0"/>
    <n v="1"/>
    <x v="1"/>
  </r>
  <r>
    <x v="5"/>
    <s v="Drought"/>
    <s v="Heat/Drought/Fire"/>
    <n v="2"/>
    <x v="37"/>
    <s v="1985-1989"/>
    <n v="30"/>
    <n v="0"/>
    <n v="0"/>
    <n v="0"/>
    <x v="0"/>
    <n v="1"/>
    <x v="495"/>
    <n v="1"/>
    <n v="0"/>
    <x v="1"/>
  </r>
  <r>
    <x v="0"/>
    <s v="Drought"/>
    <s v="Heat/Drought/Fire"/>
    <n v="2"/>
    <x v="37"/>
    <s v="1985-1989"/>
    <n v="30"/>
    <n v="0"/>
    <n v="0"/>
    <n v="0"/>
    <x v="0"/>
    <n v="1"/>
    <x v="496"/>
    <n v="1"/>
    <n v="0"/>
    <x v="1"/>
  </r>
  <r>
    <x v="1"/>
    <s v="Drought"/>
    <s v="Heat/Drought/Fire"/>
    <n v="2"/>
    <x v="37"/>
    <s v="1985-1989"/>
    <n v="30"/>
    <n v="0"/>
    <n v="0"/>
    <n v="0"/>
    <x v="0"/>
    <n v="1"/>
    <x v="497"/>
    <n v="1"/>
    <n v="0"/>
    <x v="1"/>
  </r>
  <r>
    <x v="3"/>
    <s v="Drought"/>
    <s v="Heat/Drought/Fire"/>
    <n v="2"/>
    <x v="37"/>
    <s v="1985-1989"/>
    <n v="30"/>
    <n v="0"/>
    <n v="0"/>
    <n v="0"/>
    <x v="0"/>
    <n v="1"/>
    <x v="498"/>
    <n v="1"/>
    <n v="0"/>
    <x v="1"/>
  </r>
  <r>
    <x v="2"/>
    <s v="Drought"/>
    <s v="Heat/Drought/Fire"/>
    <n v="2"/>
    <x v="37"/>
    <s v="1985-1989"/>
    <n v="30"/>
    <n v="0"/>
    <n v="0"/>
    <n v="0"/>
    <x v="0"/>
    <n v="1"/>
    <x v="499"/>
    <n v="1"/>
    <n v="0"/>
    <x v="1"/>
  </r>
  <r>
    <x v="4"/>
    <s v="Drought"/>
    <s v="Heat/Drought/Fire"/>
    <n v="2"/>
    <x v="37"/>
    <s v="1985-1989"/>
    <n v="30"/>
    <n v="0"/>
    <n v="0"/>
    <n v="0"/>
    <x v="0"/>
    <n v="1"/>
    <x v="500"/>
    <n v="1"/>
    <n v="0"/>
    <x v="1"/>
  </r>
  <r>
    <x v="0"/>
    <s v="Lightning"/>
    <s v="Storm"/>
    <n v="3"/>
    <x v="37"/>
    <s v="1985-1989"/>
    <n v="1"/>
    <n v="0"/>
    <n v="0"/>
    <n v="0"/>
    <x v="0"/>
    <n v="1"/>
    <x v="501"/>
    <n v="0"/>
    <n v="1"/>
    <x v="1"/>
  </r>
  <r>
    <x v="0"/>
    <s v="Severe Storm/Thunder Storm/ Wind"/>
    <s v="Severe Storm"/>
    <n v="3"/>
    <x v="37"/>
    <s v="1985-1989"/>
    <n v="1"/>
    <n v="0"/>
    <n v="0"/>
    <n v="0"/>
    <x v="0"/>
    <n v="1"/>
    <x v="502"/>
    <n v="0"/>
    <n v="1"/>
    <x v="1"/>
  </r>
  <r>
    <x v="5"/>
    <s v="Drought"/>
    <s v="Heat/Drought/Fire"/>
    <n v="3"/>
    <x v="37"/>
    <s v="1985-1989"/>
    <n v="31"/>
    <n v="0"/>
    <n v="0"/>
    <n v="0"/>
    <x v="0"/>
    <n v="1"/>
    <x v="503"/>
    <n v="1"/>
    <n v="0"/>
    <x v="1"/>
  </r>
  <r>
    <x v="0"/>
    <s v="Drought"/>
    <s v="Heat/Drought/Fire"/>
    <n v="3"/>
    <x v="37"/>
    <s v="1985-1989"/>
    <n v="31"/>
    <n v="0"/>
    <n v="0"/>
    <n v="0"/>
    <x v="0"/>
    <n v="1"/>
    <x v="504"/>
    <n v="1"/>
    <n v="0"/>
    <x v="1"/>
  </r>
  <r>
    <x v="1"/>
    <s v="Drought"/>
    <s v="Heat/Drought/Fire"/>
    <n v="3"/>
    <x v="37"/>
    <s v="1985-1989"/>
    <n v="31"/>
    <n v="0"/>
    <n v="0"/>
    <n v="0"/>
    <x v="0"/>
    <n v="1"/>
    <x v="505"/>
    <n v="1"/>
    <n v="0"/>
    <x v="1"/>
  </r>
  <r>
    <x v="3"/>
    <s v="Drought"/>
    <s v="Heat/Drought/Fire"/>
    <n v="3"/>
    <x v="37"/>
    <s v="1985-1989"/>
    <n v="31"/>
    <n v="0"/>
    <n v="0"/>
    <n v="0"/>
    <x v="0"/>
    <n v="1"/>
    <x v="506"/>
    <n v="1"/>
    <n v="0"/>
    <x v="1"/>
  </r>
  <r>
    <x v="2"/>
    <s v="Drought"/>
    <s v="Heat/Drought/Fire"/>
    <n v="3"/>
    <x v="37"/>
    <s v="1985-1989"/>
    <n v="31"/>
    <n v="0"/>
    <n v="0"/>
    <n v="0"/>
    <x v="0"/>
    <n v="1"/>
    <x v="507"/>
    <n v="1"/>
    <n v="0"/>
    <x v="1"/>
  </r>
  <r>
    <x v="4"/>
    <s v="Drought"/>
    <s v="Heat/Drought/Fire"/>
    <n v="3"/>
    <x v="37"/>
    <s v="1985-1989"/>
    <n v="31"/>
    <n v="0"/>
    <n v="0"/>
    <n v="0"/>
    <x v="0"/>
    <n v="1"/>
    <x v="508"/>
    <n v="1"/>
    <n v="0"/>
    <x v="1"/>
  </r>
  <r>
    <x v="2"/>
    <s v="Hail/ Severe Storm/Thunder Storm"/>
    <s v="Severe Storm"/>
    <n v="3"/>
    <x v="37"/>
    <s v="1985-1989"/>
    <n v="1"/>
    <n v="0"/>
    <n v="0"/>
    <n v="0"/>
    <x v="0"/>
    <n v="1"/>
    <x v="509"/>
    <n v="0"/>
    <n v="1"/>
    <x v="1"/>
  </r>
  <r>
    <x v="1"/>
    <s v="Severe Storm/Thunder Storm/ Wind"/>
    <s v="Severe Storm"/>
    <n v="1"/>
    <x v="38"/>
    <s v="1990-1994"/>
    <n v="1"/>
    <n v="0"/>
    <n v="0"/>
    <n v="0"/>
    <x v="0"/>
    <n v="1"/>
    <x v="510"/>
    <n v="0"/>
    <n v="1"/>
    <x v="1"/>
  </r>
  <r>
    <x v="0"/>
    <s v="Hail/ Severe Storm/Thunder Storm/ Wind"/>
    <s v="Severe Storm"/>
    <n v="2"/>
    <x v="38"/>
    <s v="1990-1994"/>
    <n v="1"/>
    <n v="12"/>
    <n v="0"/>
    <n v="12"/>
    <x v="0"/>
    <n v="1"/>
    <x v="511"/>
    <n v="0"/>
    <n v="1"/>
    <x v="1"/>
  </r>
  <r>
    <x v="2"/>
    <s v="Lightning"/>
    <s v="Storm"/>
    <n v="3"/>
    <x v="38"/>
    <s v="1990-1994"/>
    <n v="1"/>
    <n v="0"/>
    <n v="0"/>
    <n v="0"/>
    <x v="0"/>
    <n v="1"/>
    <x v="512"/>
    <n v="0"/>
    <n v="0"/>
    <x v="0"/>
  </r>
  <r>
    <x v="0"/>
    <s v="Flooding"/>
    <s v="Severe Storm"/>
    <n v="3"/>
    <x v="38"/>
    <s v="1990-1994"/>
    <n v="1"/>
    <n v="0"/>
    <n v="0"/>
    <n v="0"/>
    <x v="0"/>
    <n v="1"/>
    <x v="513"/>
    <n v="0"/>
    <n v="1"/>
    <x v="1"/>
  </r>
  <r>
    <x v="0"/>
    <s v="Lightning"/>
    <s v="Storm"/>
    <n v="3"/>
    <x v="38"/>
    <s v="1990-1994"/>
    <n v="1"/>
    <n v="0"/>
    <n v="0"/>
    <n v="0"/>
    <x v="0"/>
    <n v="1"/>
    <x v="514"/>
    <n v="0"/>
    <n v="1"/>
    <x v="1"/>
  </r>
  <r>
    <x v="5"/>
    <s v="Winter Weather"/>
    <s v="Storm"/>
    <n v="1"/>
    <x v="16"/>
    <s v="1975-1979"/>
    <n v="2"/>
    <n v="0"/>
    <n v="0"/>
    <n v="0"/>
    <x v="0"/>
    <n v="1"/>
    <x v="515"/>
    <n v="0"/>
    <n v="1"/>
    <x v="1"/>
  </r>
  <r>
    <x v="0"/>
    <s v="Flooding/ Severe Storm/Thunder Storm"/>
    <s v="Severe Storm"/>
    <n v="2"/>
    <x v="16"/>
    <s v="1975-1979"/>
    <n v="1"/>
    <n v="0"/>
    <n v="0"/>
    <n v="0"/>
    <x v="0"/>
    <n v="1"/>
    <x v="516"/>
    <n v="0"/>
    <n v="1"/>
    <x v="1"/>
  </r>
  <r>
    <x v="0"/>
    <s v="Winter Weather"/>
    <s v="Storm"/>
    <n v="1"/>
    <x v="16"/>
    <s v="1975-1979"/>
    <n v="2"/>
    <n v="0"/>
    <n v="0"/>
    <n v="0"/>
    <x v="0"/>
    <n v="1"/>
    <x v="517"/>
    <n v="1"/>
    <n v="0"/>
    <x v="1"/>
  </r>
  <r>
    <x v="1"/>
    <s v="Winter Weather"/>
    <s v="Storm"/>
    <n v="1"/>
    <x v="16"/>
    <s v="1975-1979"/>
    <n v="2"/>
    <n v="0"/>
    <n v="0"/>
    <n v="0"/>
    <x v="0"/>
    <n v="1"/>
    <x v="518"/>
    <n v="1"/>
    <n v="0"/>
    <x v="1"/>
  </r>
  <r>
    <x v="3"/>
    <s v="Winter Weather"/>
    <s v="Storm"/>
    <n v="1"/>
    <x v="16"/>
    <s v="1975-1979"/>
    <n v="2"/>
    <n v="0"/>
    <n v="0"/>
    <n v="0"/>
    <x v="0"/>
    <n v="1"/>
    <x v="519"/>
    <n v="1"/>
    <n v="0"/>
    <x v="1"/>
  </r>
  <r>
    <x v="2"/>
    <s v="Flooding/ Severe Storm/Thunder Storm"/>
    <s v="Severe Storm"/>
    <n v="3"/>
    <x v="16"/>
    <s v="1975-1979"/>
    <n v="1"/>
    <n v="0"/>
    <n v="0"/>
    <n v="0"/>
    <x v="0"/>
    <n v="1"/>
    <x v="520"/>
    <n v="0"/>
    <n v="1"/>
    <x v="1"/>
  </r>
  <r>
    <x v="2"/>
    <s v="Winter Weather"/>
    <s v="Storm"/>
    <n v="1"/>
    <x v="16"/>
    <s v="1975-1979"/>
    <n v="2"/>
    <n v="11"/>
    <n v="0"/>
    <n v="11"/>
    <x v="0"/>
    <n v="1"/>
    <x v="521"/>
    <n v="1"/>
    <n v="0"/>
    <x v="1"/>
  </r>
  <r>
    <x v="4"/>
    <s v="Winter Weather"/>
    <s v="Storm"/>
    <n v="1"/>
    <x v="16"/>
    <s v="1975-1979"/>
    <n v="2"/>
    <n v="0"/>
    <n v="0"/>
    <n v="0"/>
    <x v="0"/>
    <n v="1"/>
    <x v="522"/>
    <n v="1"/>
    <n v="0"/>
    <x v="1"/>
  </r>
  <r>
    <x v="1"/>
    <s v="Hurricane/Tropical Storm"/>
    <s v="Tropical Storm"/>
    <n v="3"/>
    <x v="16"/>
    <s v="1975-1979"/>
    <n v="2"/>
    <n v="0"/>
    <n v="0"/>
    <n v="0"/>
    <x v="0"/>
    <n v="1"/>
    <x v="523"/>
    <n v="0"/>
    <n v="1"/>
    <x v="1"/>
  </r>
  <r>
    <x v="3"/>
    <s v="Hurricane/Tropical Storm"/>
    <s v="Tropical Storm"/>
    <n v="3"/>
    <x v="16"/>
    <s v="1975-1979"/>
    <n v="2"/>
    <n v="0"/>
    <n v="0"/>
    <n v="0"/>
    <x v="0"/>
    <n v="1"/>
    <x v="524"/>
    <n v="0"/>
    <n v="0"/>
    <x v="0"/>
  </r>
  <r>
    <x v="2"/>
    <s v="Hurricane/Tropical Storm"/>
    <s v="Tropical Storm"/>
    <n v="3"/>
    <x v="16"/>
    <s v="1975-1979"/>
    <n v="2"/>
    <n v="0"/>
    <n v="0"/>
    <n v="0"/>
    <x v="0"/>
    <n v="1"/>
    <x v="525"/>
    <n v="0"/>
    <n v="0"/>
    <x v="0"/>
  </r>
  <r>
    <x v="4"/>
    <s v="Hurricane/Tropical Storm"/>
    <s v="Tropical Storm"/>
    <n v="3"/>
    <x v="16"/>
    <s v="1975-1979"/>
    <n v="2"/>
    <n v="0"/>
    <n v="0"/>
    <n v="0"/>
    <x v="0"/>
    <n v="1"/>
    <x v="526"/>
    <n v="0"/>
    <n v="0"/>
    <x v="0"/>
  </r>
  <r>
    <x v="1"/>
    <s v="Flooding"/>
    <s v="Severe Storm"/>
    <n v="2"/>
    <x v="16"/>
    <s v="1975-1979"/>
    <n v="3"/>
    <n v="0"/>
    <n v="0"/>
    <n v="0"/>
    <x v="0"/>
    <n v="1"/>
    <x v="527"/>
    <n v="1"/>
    <n v="0"/>
    <x v="1"/>
  </r>
  <r>
    <x v="5"/>
    <s v="Winter Weather"/>
    <s v="Storm"/>
    <n v="1"/>
    <x v="16"/>
    <s v="1975-1979"/>
    <n v="1"/>
    <n v="0"/>
    <n v="0"/>
    <n v="0"/>
    <x v="0"/>
    <n v="1"/>
    <x v="528"/>
    <n v="0"/>
    <n v="1"/>
    <x v="1"/>
  </r>
  <r>
    <x v="0"/>
    <s v="Winter Weather"/>
    <s v="Storm"/>
    <n v="1"/>
    <x v="16"/>
    <s v="1975-1979"/>
    <n v="1"/>
    <n v="0"/>
    <n v="0"/>
    <n v="0"/>
    <x v="0"/>
    <n v="1"/>
    <x v="529"/>
    <n v="0"/>
    <n v="1"/>
    <x v="1"/>
  </r>
  <r>
    <x v="3"/>
    <s v="Winter Weather"/>
    <s v="Storm"/>
    <n v="1"/>
    <x v="16"/>
    <s v="1975-1979"/>
    <n v="1"/>
    <n v="0"/>
    <n v="0"/>
    <n v="0"/>
    <x v="0"/>
    <n v="1"/>
    <x v="530"/>
    <n v="0"/>
    <n v="0"/>
    <x v="0"/>
  </r>
  <r>
    <x v="2"/>
    <s v="Winter Weather"/>
    <s v="Storm"/>
    <n v="1"/>
    <x v="16"/>
    <s v="1975-1979"/>
    <n v="1"/>
    <n v="0"/>
    <n v="0"/>
    <n v="0"/>
    <x v="0"/>
    <n v="1"/>
    <x v="531"/>
    <n v="0"/>
    <n v="1"/>
    <x v="1"/>
  </r>
  <r>
    <x v="4"/>
    <s v="Winter Weather"/>
    <s v="Storm"/>
    <n v="1"/>
    <x v="16"/>
    <s v="1975-1979"/>
    <n v="1"/>
    <n v="0"/>
    <n v="0"/>
    <n v="0"/>
    <x v="0"/>
    <n v="1"/>
    <x v="532"/>
    <n v="0"/>
    <n v="0"/>
    <x v="0"/>
  </r>
  <r>
    <x v="5"/>
    <s v="Hail/ Severe Storm/Thunder Storm"/>
    <s v="Severe Storm"/>
    <n v="2"/>
    <x v="16"/>
    <s v="1975-1979"/>
    <n v="1"/>
    <n v="0"/>
    <n v="0"/>
    <n v="0"/>
    <x v="0"/>
    <n v="1"/>
    <x v="533"/>
    <n v="1"/>
    <n v="0"/>
    <x v="1"/>
  </r>
  <r>
    <x v="0"/>
    <s v="Hail/ Severe Storm/Thunder Storm"/>
    <s v="Severe Storm"/>
    <n v="2"/>
    <x v="16"/>
    <s v="1975-1979"/>
    <n v="1"/>
    <n v="0"/>
    <n v="0"/>
    <n v="0"/>
    <x v="0"/>
    <n v="1"/>
    <x v="534"/>
    <n v="1"/>
    <n v="0"/>
    <x v="1"/>
  </r>
  <r>
    <x v="5"/>
    <s v="Wind"/>
    <s v="Storm"/>
    <n v="1"/>
    <x v="15"/>
    <s v="1980-1984"/>
    <n v="1"/>
    <n v="0"/>
    <n v="0"/>
    <n v="0"/>
    <x v="0"/>
    <n v="1"/>
    <x v="535"/>
    <n v="1"/>
    <n v="0"/>
    <x v="1"/>
  </r>
  <r>
    <x v="0"/>
    <s v="Wind"/>
    <s v="Storm"/>
    <n v="1"/>
    <x v="15"/>
    <s v="1980-1984"/>
    <n v="1"/>
    <n v="1"/>
    <n v="0"/>
    <n v="1"/>
    <x v="0"/>
    <n v="1"/>
    <x v="536"/>
    <n v="1"/>
    <n v="0"/>
    <x v="1"/>
  </r>
  <r>
    <x v="1"/>
    <s v="Wind"/>
    <s v="Storm"/>
    <n v="1"/>
    <x v="15"/>
    <s v="1980-1984"/>
    <n v="1"/>
    <n v="0"/>
    <n v="0"/>
    <n v="0"/>
    <x v="0"/>
    <n v="1"/>
    <x v="537"/>
    <n v="1"/>
    <n v="0"/>
    <x v="1"/>
  </r>
  <r>
    <x v="3"/>
    <s v="Wind"/>
    <s v="Storm"/>
    <n v="1"/>
    <x v="15"/>
    <s v="1980-1984"/>
    <n v="1"/>
    <n v="1"/>
    <n v="0"/>
    <n v="1"/>
    <x v="0"/>
    <n v="1"/>
    <x v="538"/>
    <n v="1"/>
    <n v="0"/>
    <x v="1"/>
  </r>
  <r>
    <x v="2"/>
    <s v="Wind"/>
    <s v="Storm"/>
    <n v="1"/>
    <x v="15"/>
    <s v="1980-1984"/>
    <n v="1"/>
    <n v="2"/>
    <n v="0"/>
    <n v="2"/>
    <x v="0"/>
    <n v="1"/>
    <x v="539"/>
    <n v="1"/>
    <n v="0"/>
    <x v="1"/>
  </r>
  <r>
    <x v="4"/>
    <s v="Wind"/>
    <s v="Storm"/>
    <n v="1"/>
    <x v="15"/>
    <s v="1980-1984"/>
    <n v="1"/>
    <n v="1"/>
    <n v="0"/>
    <n v="1"/>
    <x v="0"/>
    <n v="1"/>
    <x v="540"/>
    <n v="1"/>
    <n v="0"/>
    <x v="1"/>
  </r>
  <r>
    <x v="1"/>
    <s v="Wind"/>
    <s v="Storm"/>
    <n v="4"/>
    <x v="15"/>
    <s v="1980-1984"/>
    <n v="3"/>
    <n v="1"/>
    <n v="1"/>
    <n v="2"/>
    <x v="0"/>
    <n v="1"/>
    <x v="541"/>
    <n v="1"/>
    <n v="0"/>
    <x v="1"/>
  </r>
  <r>
    <x v="0"/>
    <s v="Winter Weather"/>
    <s v="Storm"/>
    <n v="1"/>
    <x v="15"/>
    <s v="1980-1984"/>
    <n v="1"/>
    <n v="0"/>
    <n v="0"/>
    <n v="0"/>
    <x v="0"/>
    <n v="1"/>
    <x v="542"/>
    <n v="1"/>
    <n v="0"/>
    <x v="1"/>
  </r>
  <r>
    <x v="5"/>
    <s v="Flooding/ Wind"/>
    <s v="Storm"/>
    <n v="3"/>
    <x v="15"/>
    <s v="1980-1984"/>
    <n v="1"/>
    <n v="0"/>
    <n v="0"/>
    <n v="0"/>
    <x v="0"/>
    <n v="1"/>
    <x v="543"/>
    <n v="1"/>
    <n v="0"/>
    <x v="1"/>
  </r>
  <r>
    <x v="0"/>
    <s v="Flooding/ Wind"/>
    <s v="Storm"/>
    <n v="3"/>
    <x v="15"/>
    <s v="1980-1984"/>
    <n v="1"/>
    <n v="0"/>
    <n v="0"/>
    <n v="0"/>
    <x v="0"/>
    <n v="1"/>
    <x v="544"/>
    <n v="1"/>
    <n v="0"/>
    <x v="1"/>
  </r>
  <r>
    <x v="1"/>
    <s v="Flooding/ Wind"/>
    <s v="Storm"/>
    <n v="3"/>
    <x v="15"/>
    <s v="1980-1984"/>
    <n v="1"/>
    <n v="0"/>
    <n v="0"/>
    <n v="0"/>
    <x v="0"/>
    <n v="1"/>
    <x v="545"/>
    <n v="1"/>
    <n v="0"/>
    <x v="1"/>
  </r>
  <r>
    <x v="3"/>
    <s v="Flooding/ Wind"/>
    <s v="Storm"/>
    <n v="3"/>
    <x v="15"/>
    <s v="1980-1984"/>
    <n v="1"/>
    <n v="0"/>
    <n v="0"/>
    <n v="0"/>
    <x v="0"/>
    <n v="1"/>
    <x v="546"/>
    <n v="1"/>
    <n v="0"/>
    <x v="1"/>
  </r>
  <r>
    <x v="2"/>
    <s v="Flooding/ Wind"/>
    <s v="Storm"/>
    <n v="3"/>
    <x v="15"/>
    <s v="1980-1984"/>
    <n v="1"/>
    <n v="0"/>
    <n v="0"/>
    <n v="0"/>
    <x v="0"/>
    <n v="1"/>
    <x v="547"/>
    <n v="1"/>
    <n v="0"/>
    <x v="1"/>
  </r>
  <r>
    <x v="4"/>
    <s v="Flooding/ Wind"/>
    <s v="Storm"/>
    <n v="3"/>
    <x v="15"/>
    <s v="1980-1984"/>
    <n v="1"/>
    <n v="0"/>
    <n v="0"/>
    <n v="0"/>
    <x v="0"/>
    <n v="1"/>
    <x v="548"/>
    <n v="1"/>
    <n v="0"/>
    <x v="1"/>
  </r>
  <r>
    <x v="5"/>
    <s v="Winter Weather"/>
    <s v="Storm"/>
    <n v="1"/>
    <x v="15"/>
    <s v="1980-1984"/>
    <n v="2"/>
    <n v="0"/>
    <n v="0"/>
    <n v="0"/>
    <x v="0"/>
    <n v="1"/>
    <x v="549"/>
    <n v="1"/>
    <n v="0"/>
    <x v="1"/>
  </r>
  <r>
    <x v="0"/>
    <s v="Winter Weather"/>
    <s v="Storm"/>
    <n v="1"/>
    <x v="15"/>
    <s v="1980-1984"/>
    <n v="2"/>
    <n v="0"/>
    <n v="0"/>
    <n v="0"/>
    <x v="0"/>
    <n v="1"/>
    <x v="550"/>
    <n v="1"/>
    <n v="0"/>
    <x v="1"/>
  </r>
  <r>
    <x v="1"/>
    <s v="Winter Weather"/>
    <s v="Storm"/>
    <n v="1"/>
    <x v="15"/>
    <s v="1980-1984"/>
    <n v="2"/>
    <n v="0"/>
    <n v="0"/>
    <n v="0"/>
    <x v="0"/>
    <n v="1"/>
    <x v="551"/>
    <n v="1"/>
    <n v="0"/>
    <x v="1"/>
  </r>
  <r>
    <x v="3"/>
    <s v="Winter Weather"/>
    <s v="Storm"/>
    <n v="1"/>
    <x v="15"/>
    <s v="1980-1984"/>
    <n v="2"/>
    <n v="0"/>
    <n v="0"/>
    <n v="0"/>
    <x v="0"/>
    <n v="1"/>
    <x v="552"/>
    <n v="0"/>
    <n v="1"/>
    <x v="1"/>
  </r>
  <r>
    <x v="2"/>
    <s v="Winter Weather"/>
    <s v="Storm"/>
    <n v="1"/>
    <x v="15"/>
    <s v="1980-1984"/>
    <n v="2"/>
    <n v="0"/>
    <n v="0"/>
    <n v="0"/>
    <x v="0"/>
    <n v="1"/>
    <x v="553"/>
    <n v="1"/>
    <n v="0"/>
    <x v="1"/>
  </r>
  <r>
    <x v="4"/>
    <s v="Winter Weather"/>
    <s v="Storm"/>
    <n v="1"/>
    <x v="15"/>
    <s v="1980-1984"/>
    <n v="2"/>
    <n v="0"/>
    <n v="0"/>
    <n v="0"/>
    <x v="0"/>
    <n v="1"/>
    <x v="554"/>
    <n v="0"/>
    <n v="1"/>
    <x v="1"/>
  </r>
  <r>
    <x v="5"/>
    <s v="Winter Weather"/>
    <s v="Storm"/>
    <n v="1"/>
    <x v="15"/>
    <s v="1980-1984"/>
    <n v="2"/>
    <n v="0"/>
    <n v="0"/>
    <n v="0"/>
    <x v="0"/>
    <n v="1"/>
    <x v="555"/>
    <n v="1"/>
    <n v="0"/>
    <x v="1"/>
  </r>
  <r>
    <x v="0"/>
    <s v="Winter Weather"/>
    <s v="Storm"/>
    <n v="1"/>
    <x v="15"/>
    <s v="1980-1984"/>
    <n v="2"/>
    <n v="0"/>
    <n v="0"/>
    <n v="0"/>
    <x v="0"/>
    <n v="1"/>
    <x v="556"/>
    <n v="1"/>
    <n v="0"/>
    <x v="1"/>
  </r>
  <r>
    <x v="1"/>
    <s v="Winter Weather"/>
    <s v="Storm"/>
    <n v="1"/>
    <x v="15"/>
    <s v="1980-1984"/>
    <n v="2"/>
    <n v="0"/>
    <n v="0"/>
    <n v="0"/>
    <x v="0"/>
    <n v="1"/>
    <x v="455"/>
    <n v="1"/>
    <n v="0"/>
    <x v="1"/>
  </r>
  <r>
    <x v="3"/>
    <s v="Winter Weather"/>
    <s v="Storm"/>
    <n v="1"/>
    <x v="15"/>
    <s v="1980-1984"/>
    <n v="2"/>
    <n v="0"/>
    <n v="0"/>
    <n v="0"/>
    <x v="0"/>
    <n v="1"/>
    <x v="557"/>
    <n v="1"/>
    <n v="0"/>
    <x v="1"/>
  </r>
  <r>
    <x v="2"/>
    <s v="Winter Weather"/>
    <s v="Storm"/>
    <n v="1"/>
    <x v="15"/>
    <s v="1980-1984"/>
    <n v="2"/>
    <n v="0"/>
    <n v="0"/>
    <n v="0"/>
    <x v="0"/>
    <n v="1"/>
    <x v="558"/>
    <n v="1"/>
    <n v="0"/>
    <x v="1"/>
  </r>
  <r>
    <x v="4"/>
    <s v="Winter Weather"/>
    <s v="Storm"/>
    <n v="1"/>
    <x v="15"/>
    <s v="1980-1984"/>
    <n v="2"/>
    <n v="0"/>
    <n v="0"/>
    <n v="0"/>
    <x v="0"/>
    <n v="1"/>
    <x v="353"/>
    <n v="1"/>
    <n v="0"/>
    <x v="1"/>
  </r>
  <r>
    <x v="5"/>
    <s v="Flooding"/>
    <s v="Severe Storm"/>
    <n v="1"/>
    <x v="15"/>
    <s v="1980-1984"/>
    <n v="17"/>
    <n v="0"/>
    <n v="0"/>
    <n v="0"/>
    <x v="0"/>
    <n v="1"/>
    <x v="559"/>
    <n v="1"/>
    <n v="0"/>
    <x v="1"/>
  </r>
  <r>
    <x v="0"/>
    <s v="Flooding"/>
    <s v="Severe Storm"/>
    <n v="1"/>
    <x v="15"/>
    <s v="1980-1984"/>
    <n v="17"/>
    <n v="0"/>
    <n v="0"/>
    <n v="0"/>
    <x v="0"/>
    <n v="1"/>
    <x v="560"/>
    <n v="1"/>
    <n v="0"/>
    <x v="1"/>
  </r>
  <r>
    <x v="1"/>
    <s v="Flooding"/>
    <s v="Severe Storm"/>
    <n v="1"/>
    <x v="15"/>
    <s v="1980-1984"/>
    <n v="17"/>
    <n v="0"/>
    <n v="0"/>
    <n v="0"/>
    <x v="0"/>
    <n v="1"/>
    <x v="561"/>
    <n v="1"/>
    <n v="0"/>
    <x v="1"/>
  </r>
  <r>
    <x v="3"/>
    <s v="Flooding"/>
    <s v="Severe Storm"/>
    <n v="1"/>
    <x v="15"/>
    <s v="1980-1984"/>
    <n v="17"/>
    <n v="0"/>
    <n v="0"/>
    <n v="0"/>
    <x v="0"/>
    <n v="1"/>
    <x v="562"/>
    <n v="1"/>
    <n v="0"/>
    <x v="1"/>
  </r>
  <r>
    <x v="2"/>
    <s v="Flooding"/>
    <s v="Severe Storm"/>
    <n v="1"/>
    <x v="15"/>
    <s v="1980-1984"/>
    <n v="17"/>
    <n v="0"/>
    <n v="0"/>
    <n v="0"/>
    <x v="0"/>
    <n v="1"/>
    <x v="563"/>
    <n v="1"/>
    <n v="0"/>
    <x v="1"/>
  </r>
  <r>
    <x v="4"/>
    <s v="Flooding"/>
    <s v="Severe Storm"/>
    <n v="1"/>
    <x v="15"/>
    <s v="1980-1984"/>
    <n v="17"/>
    <n v="0"/>
    <n v="0"/>
    <n v="0"/>
    <x v="0"/>
    <n v="1"/>
    <x v="564"/>
    <n v="1"/>
    <n v="0"/>
    <x v="1"/>
  </r>
  <r>
    <x v="0"/>
    <s v="Lightning/ Wind"/>
    <s v="Storm"/>
    <n v="3"/>
    <x v="15"/>
    <s v="1980-1984"/>
    <n v="1"/>
    <n v="0"/>
    <n v="0"/>
    <n v="0"/>
    <x v="0"/>
    <n v="1"/>
    <x v="565"/>
    <n v="1"/>
    <n v="0"/>
    <x v="1"/>
  </r>
  <r>
    <x v="2"/>
    <s v="Severe Storm/Thunder Storm/ Wind"/>
    <s v="Severe Storm"/>
    <n v="3"/>
    <x v="15"/>
    <s v="1980-1984"/>
    <n v="1"/>
    <n v="0"/>
    <n v="14"/>
    <n v="14"/>
    <x v="0"/>
    <n v="1"/>
    <x v="566"/>
    <n v="0"/>
    <n v="1"/>
    <x v="1"/>
  </r>
  <r>
    <x v="4"/>
    <s v="Severe Storm/Thunder Storm/ Wind"/>
    <s v="Severe Storm"/>
    <n v="3"/>
    <x v="15"/>
    <s v="1980-1984"/>
    <n v="1"/>
    <n v="11"/>
    <n v="15"/>
    <n v="26"/>
    <x v="0"/>
    <n v="1"/>
    <x v="567"/>
    <n v="0"/>
    <n v="1"/>
    <x v="1"/>
  </r>
  <r>
    <x v="5"/>
    <s v="Flooding"/>
    <s v="Severe Storm"/>
    <n v="1"/>
    <x v="15"/>
    <s v="1980-1984"/>
    <n v="3"/>
    <n v="0"/>
    <n v="0"/>
    <n v="0"/>
    <x v="0"/>
    <n v="1"/>
    <x v="568"/>
    <n v="0"/>
    <n v="1"/>
    <x v="1"/>
  </r>
  <r>
    <x v="3"/>
    <s v="Flooding"/>
    <s v="Severe Storm"/>
    <n v="1"/>
    <x v="15"/>
    <s v="1980-1984"/>
    <n v="3"/>
    <n v="0"/>
    <n v="0"/>
    <n v="0"/>
    <x v="0"/>
    <n v="1"/>
    <x v="569"/>
    <n v="0"/>
    <n v="1"/>
    <x v="1"/>
  </r>
  <r>
    <x v="0"/>
    <s v="Winter Weather"/>
    <s v="Storm"/>
    <n v="1"/>
    <x v="17"/>
    <s v="1975-1979"/>
    <n v="2"/>
    <n v="0"/>
    <n v="0"/>
    <n v="0"/>
    <x v="0"/>
    <n v="1"/>
    <x v="570"/>
    <n v="1"/>
    <n v="0"/>
    <x v="1"/>
  </r>
  <r>
    <x v="5"/>
    <s v="Winter Weather"/>
    <s v="Storm"/>
    <n v="1"/>
    <x v="17"/>
    <s v="1975-1979"/>
    <n v="2"/>
    <n v="0"/>
    <n v="0"/>
    <n v="0"/>
    <x v="0"/>
    <n v="0"/>
    <x v="2"/>
    <n v="1"/>
    <n v="0"/>
    <x v="1"/>
  </r>
  <r>
    <x v="0"/>
    <s v="Winter Weather"/>
    <s v="Storm"/>
    <n v="1"/>
    <x v="17"/>
    <s v="1975-1979"/>
    <n v="2"/>
    <n v="0"/>
    <n v="0"/>
    <n v="0"/>
    <x v="0"/>
    <n v="0"/>
    <x v="2"/>
    <n v="1"/>
    <n v="0"/>
    <x v="1"/>
  </r>
  <r>
    <x v="1"/>
    <s v="Winter Weather"/>
    <s v="Storm"/>
    <n v="1"/>
    <x v="17"/>
    <s v="1975-1979"/>
    <n v="2"/>
    <n v="0"/>
    <n v="0"/>
    <n v="0"/>
    <x v="0"/>
    <n v="0"/>
    <x v="2"/>
    <n v="1"/>
    <n v="0"/>
    <x v="1"/>
  </r>
  <r>
    <x v="3"/>
    <s v="Winter Weather"/>
    <s v="Storm"/>
    <n v="1"/>
    <x v="17"/>
    <s v="1975-1979"/>
    <n v="2"/>
    <n v="0"/>
    <n v="0"/>
    <n v="0"/>
    <x v="0"/>
    <n v="0"/>
    <x v="2"/>
    <n v="1"/>
    <n v="0"/>
    <x v="1"/>
  </r>
  <r>
    <x v="2"/>
    <s v="Winter Weather"/>
    <s v="Storm"/>
    <n v="1"/>
    <x v="17"/>
    <s v="1975-1979"/>
    <n v="2"/>
    <n v="0"/>
    <n v="0"/>
    <n v="0"/>
    <x v="0"/>
    <n v="0"/>
    <x v="2"/>
    <n v="1"/>
    <n v="0"/>
    <x v="1"/>
  </r>
  <r>
    <x v="4"/>
    <s v="Winter Weather"/>
    <s v="Storm"/>
    <n v="1"/>
    <x v="17"/>
    <s v="1975-1979"/>
    <n v="2"/>
    <n v="0"/>
    <n v="0"/>
    <n v="0"/>
    <x v="0"/>
    <n v="0"/>
    <x v="2"/>
    <n v="1"/>
    <n v="0"/>
    <x v="1"/>
  </r>
  <r>
    <x v="5"/>
    <s v="Flooding/ Severe Storm/Thunder Storm"/>
    <s v="Severe Storm"/>
    <n v="1"/>
    <x v="17"/>
    <s v="1975-1979"/>
    <n v="7"/>
    <n v="0"/>
    <n v="0"/>
    <n v="0"/>
    <x v="0"/>
    <n v="1"/>
    <x v="393"/>
    <n v="1"/>
    <n v="0"/>
    <x v="1"/>
  </r>
  <r>
    <x v="0"/>
    <s v="Flooding/ Severe Storm/Thunder Storm"/>
    <s v="Severe Storm"/>
    <n v="1"/>
    <x v="17"/>
    <s v="1975-1979"/>
    <n v="7"/>
    <n v="0"/>
    <n v="0"/>
    <n v="0"/>
    <x v="0"/>
    <n v="1"/>
    <x v="571"/>
    <n v="1"/>
    <n v="0"/>
    <x v="1"/>
  </r>
  <r>
    <x v="1"/>
    <s v="Flooding/ Severe Storm/Thunder Storm"/>
    <s v="Severe Storm"/>
    <n v="1"/>
    <x v="17"/>
    <s v="1975-1979"/>
    <n v="7"/>
    <n v="0"/>
    <n v="0"/>
    <n v="0"/>
    <x v="0"/>
    <n v="1"/>
    <x v="572"/>
    <n v="1"/>
    <n v="0"/>
    <x v="1"/>
  </r>
  <r>
    <x v="3"/>
    <s v="Flooding/ Severe Storm/Thunder Storm"/>
    <s v="Severe Storm"/>
    <n v="1"/>
    <x v="17"/>
    <s v="1975-1979"/>
    <n v="7"/>
    <n v="0"/>
    <n v="0"/>
    <n v="0"/>
    <x v="0"/>
    <n v="1"/>
    <x v="573"/>
    <n v="1"/>
    <n v="0"/>
    <x v="1"/>
  </r>
  <r>
    <x v="2"/>
    <s v="Flooding/ Severe Storm/Thunder Storm"/>
    <s v="Severe Storm"/>
    <n v="1"/>
    <x v="17"/>
    <s v="1975-1979"/>
    <n v="7"/>
    <n v="0"/>
    <n v="0"/>
    <n v="0"/>
    <x v="0"/>
    <n v="1"/>
    <x v="574"/>
    <n v="1"/>
    <n v="0"/>
    <x v="1"/>
  </r>
  <r>
    <x v="4"/>
    <s v="Flooding/ Severe Storm/Thunder Storm"/>
    <s v="Severe Storm"/>
    <n v="1"/>
    <x v="17"/>
    <s v="1975-1979"/>
    <n v="7"/>
    <n v="0"/>
    <n v="0"/>
    <n v="0"/>
    <x v="0"/>
    <n v="1"/>
    <x v="575"/>
    <n v="1"/>
    <n v="0"/>
    <x v="1"/>
  </r>
  <r>
    <x v="5"/>
    <s v="Hail/ Lightning/ Wind"/>
    <s v="Storm"/>
    <n v="1"/>
    <x v="17"/>
    <s v="1975-1979"/>
    <n v="1"/>
    <n v="0"/>
    <n v="3"/>
    <n v="3"/>
    <x v="0"/>
    <n v="1"/>
    <x v="576"/>
    <n v="1"/>
    <n v="0"/>
    <x v="1"/>
  </r>
  <r>
    <x v="0"/>
    <s v="Hail/ Lightning/ Wind"/>
    <s v="Storm"/>
    <n v="1"/>
    <x v="17"/>
    <s v="1975-1979"/>
    <n v="1"/>
    <n v="0"/>
    <n v="3"/>
    <n v="3"/>
    <x v="0"/>
    <n v="1"/>
    <x v="577"/>
    <n v="1"/>
    <n v="0"/>
    <x v="1"/>
  </r>
  <r>
    <x v="1"/>
    <s v="Hail/ Lightning/ Wind"/>
    <s v="Storm"/>
    <n v="1"/>
    <x v="17"/>
    <s v="1975-1979"/>
    <n v="1"/>
    <n v="0"/>
    <n v="3"/>
    <n v="3"/>
    <x v="0"/>
    <n v="1"/>
    <x v="578"/>
    <n v="1"/>
    <n v="0"/>
    <x v="1"/>
  </r>
  <r>
    <x v="3"/>
    <s v="Hail/ Lightning/ Wind"/>
    <s v="Storm"/>
    <n v="1"/>
    <x v="17"/>
    <s v="1975-1979"/>
    <n v="1"/>
    <n v="0"/>
    <n v="3"/>
    <n v="3"/>
    <x v="0"/>
    <n v="1"/>
    <x v="579"/>
    <n v="1"/>
    <n v="0"/>
    <x v="1"/>
  </r>
  <r>
    <x v="2"/>
    <s v="Hail/ Lightning/ Wind"/>
    <s v="Storm"/>
    <n v="1"/>
    <x v="17"/>
    <s v="1975-1979"/>
    <n v="1"/>
    <n v="0"/>
    <n v="3"/>
    <n v="3"/>
    <x v="0"/>
    <n v="1"/>
    <x v="580"/>
    <n v="1"/>
    <n v="0"/>
    <x v="1"/>
  </r>
  <r>
    <x v="4"/>
    <s v="Hail/ Lightning/ Wind"/>
    <s v="Storm"/>
    <n v="1"/>
    <x v="17"/>
    <s v="1975-1979"/>
    <n v="1"/>
    <n v="0"/>
    <n v="3"/>
    <n v="3"/>
    <x v="0"/>
    <n v="1"/>
    <x v="581"/>
    <n v="1"/>
    <n v="0"/>
    <x v="1"/>
  </r>
  <r>
    <x v="0"/>
    <s v="Hail/ Lightning/ Wind"/>
    <s v="Storm"/>
    <n v="2"/>
    <x v="17"/>
    <s v="1975-1979"/>
    <n v="1"/>
    <n v="0"/>
    <n v="0"/>
    <n v="0"/>
    <x v="0"/>
    <n v="1"/>
    <x v="582"/>
    <n v="1"/>
    <n v="0"/>
    <x v="1"/>
  </r>
  <r>
    <x v="3"/>
    <s v="Hail/ Lightning/ Wind"/>
    <s v="Storm"/>
    <n v="2"/>
    <x v="17"/>
    <s v="1975-1979"/>
    <n v="1"/>
    <n v="0"/>
    <n v="0"/>
    <n v="0"/>
    <x v="0"/>
    <n v="1"/>
    <x v="583"/>
    <n v="1"/>
    <n v="0"/>
    <x v="1"/>
  </r>
  <r>
    <x v="2"/>
    <s v="Hail/ Lightning/ Wind"/>
    <s v="Storm"/>
    <n v="2"/>
    <x v="17"/>
    <s v="1975-1979"/>
    <n v="1"/>
    <n v="0"/>
    <n v="0"/>
    <n v="0"/>
    <x v="0"/>
    <n v="1"/>
    <x v="584"/>
    <n v="1"/>
    <n v="0"/>
    <x v="1"/>
  </r>
  <r>
    <x v="5"/>
    <s v="Lightning/ Wind"/>
    <s v="Storm"/>
    <n v="2"/>
    <x v="17"/>
    <s v="1975-1979"/>
    <n v="1"/>
    <n v="0"/>
    <n v="0"/>
    <n v="0"/>
    <x v="0"/>
    <n v="1"/>
    <x v="585"/>
    <n v="1"/>
    <n v="0"/>
    <x v="1"/>
  </r>
  <r>
    <x v="0"/>
    <s v="Lightning/ Wind"/>
    <s v="Storm"/>
    <n v="2"/>
    <x v="17"/>
    <s v="1975-1979"/>
    <n v="1"/>
    <n v="0"/>
    <n v="0"/>
    <n v="0"/>
    <x v="0"/>
    <n v="1"/>
    <x v="586"/>
    <n v="1"/>
    <n v="0"/>
    <x v="1"/>
  </r>
  <r>
    <x v="1"/>
    <s v="Lightning/ Wind"/>
    <s v="Storm"/>
    <n v="2"/>
    <x v="17"/>
    <s v="1975-1979"/>
    <n v="1"/>
    <n v="0"/>
    <n v="0"/>
    <n v="0"/>
    <x v="0"/>
    <n v="1"/>
    <x v="587"/>
    <n v="1"/>
    <n v="0"/>
    <x v="1"/>
  </r>
  <r>
    <x v="3"/>
    <s v="Lightning/ Wind"/>
    <s v="Storm"/>
    <n v="2"/>
    <x v="17"/>
    <s v="1975-1979"/>
    <n v="1"/>
    <n v="0"/>
    <n v="0"/>
    <n v="0"/>
    <x v="0"/>
    <n v="1"/>
    <x v="588"/>
    <n v="1"/>
    <n v="0"/>
    <x v="1"/>
  </r>
  <r>
    <x v="2"/>
    <s v="Lightning/ Wind"/>
    <s v="Storm"/>
    <n v="2"/>
    <x v="17"/>
    <s v="1975-1979"/>
    <n v="1"/>
    <n v="0"/>
    <n v="0"/>
    <n v="0"/>
    <x v="0"/>
    <n v="1"/>
    <x v="284"/>
    <n v="1"/>
    <n v="0"/>
    <x v="1"/>
  </r>
  <r>
    <x v="4"/>
    <s v="Lightning/ Wind"/>
    <s v="Storm"/>
    <n v="2"/>
    <x v="17"/>
    <s v="1975-1979"/>
    <n v="1"/>
    <n v="0"/>
    <n v="0"/>
    <n v="0"/>
    <x v="0"/>
    <n v="1"/>
    <x v="589"/>
    <n v="1"/>
    <n v="0"/>
    <x v="1"/>
  </r>
  <r>
    <x v="5"/>
    <s v="Hail/ Lightning/ Wind"/>
    <s v="Storm"/>
    <n v="2"/>
    <x v="17"/>
    <s v="1975-1979"/>
    <n v="1"/>
    <n v="0"/>
    <n v="0"/>
    <n v="0"/>
    <x v="0"/>
    <n v="1"/>
    <x v="590"/>
    <n v="1"/>
    <n v="0"/>
    <x v="1"/>
  </r>
  <r>
    <x v="0"/>
    <s v="Hail/ Lightning/ Wind"/>
    <s v="Storm"/>
    <n v="2"/>
    <x v="17"/>
    <s v="1975-1979"/>
    <n v="1"/>
    <n v="0"/>
    <n v="0"/>
    <n v="0"/>
    <x v="0"/>
    <n v="1"/>
    <x v="487"/>
    <n v="1"/>
    <n v="0"/>
    <x v="1"/>
  </r>
  <r>
    <x v="1"/>
    <s v="Hail/ Lightning/ Wind"/>
    <s v="Storm"/>
    <n v="2"/>
    <x v="17"/>
    <s v="1975-1979"/>
    <n v="1"/>
    <n v="0"/>
    <n v="0"/>
    <n v="0"/>
    <x v="0"/>
    <n v="1"/>
    <x v="591"/>
    <n v="1"/>
    <n v="0"/>
    <x v="1"/>
  </r>
  <r>
    <x v="3"/>
    <s v="Hail/ Lightning/ Wind"/>
    <s v="Storm"/>
    <n v="2"/>
    <x v="17"/>
    <s v="1975-1979"/>
    <n v="1"/>
    <n v="0"/>
    <n v="0"/>
    <n v="0"/>
    <x v="0"/>
    <n v="1"/>
    <x v="592"/>
    <n v="1"/>
    <n v="0"/>
    <x v="1"/>
  </r>
  <r>
    <x v="2"/>
    <s v="Hail/ Lightning/ Wind"/>
    <s v="Storm"/>
    <n v="2"/>
    <x v="17"/>
    <s v="1975-1979"/>
    <n v="1"/>
    <n v="0"/>
    <n v="0"/>
    <n v="0"/>
    <x v="0"/>
    <n v="1"/>
    <x v="489"/>
    <n v="1"/>
    <n v="0"/>
    <x v="1"/>
  </r>
  <r>
    <x v="4"/>
    <s v="Hail/ Lightning/ Wind"/>
    <s v="Storm"/>
    <n v="2"/>
    <x v="17"/>
    <s v="1975-1979"/>
    <n v="1"/>
    <n v="0"/>
    <n v="0"/>
    <n v="0"/>
    <x v="0"/>
    <n v="1"/>
    <x v="593"/>
    <n v="1"/>
    <n v="0"/>
    <x v="1"/>
  </r>
  <r>
    <x v="0"/>
    <s v="Hail/ Lightning/ Wind"/>
    <s v="Storm"/>
    <n v="3"/>
    <x v="17"/>
    <s v="1975-1979"/>
    <n v="1"/>
    <n v="0"/>
    <n v="0"/>
    <n v="0"/>
    <x v="0"/>
    <n v="1"/>
    <x v="594"/>
    <n v="1"/>
    <n v="0"/>
    <x v="1"/>
  </r>
  <r>
    <x v="3"/>
    <s v="Hail/ Lightning/ Wind"/>
    <s v="Storm"/>
    <n v="3"/>
    <x v="17"/>
    <s v="1975-1979"/>
    <n v="1"/>
    <n v="0"/>
    <n v="0"/>
    <n v="0"/>
    <x v="0"/>
    <n v="1"/>
    <x v="595"/>
    <n v="1"/>
    <n v="0"/>
    <x v="1"/>
  </r>
  <r>
    <x v="2"/>
    <s v="Hail/ Lightning/ Wind"/>
    <s v="Storm"/>
    <n v="3"/>
    <x v="17"/>
    <s v="1975-1979"/>
    <n v="1"/>
    <n v="0"/>
    <n v="0"/>
    <n v="0"/>
    <x v="0"/>
    <n v="1"/>
    <x v="596"/>
    <n v="1"/>
    <n v="0"/>
    <x v="1"/>
  </r>
  <r>
    <x v="4"/>
    <s v="Hail/ Lightning/ Wind"/>
    <s v="Storm"/>
    <n v="3"/>
    <x v="17"/>
    <s v="1975-1979"/>
    <n v="1"/>
    <n v="0"/>
    <n v="0"/>
    <n v="0"/>
    <x v="0"/>
    <n v="1"/>
    <x v="597"/>
    <n v="1"/>
    <n v="0"/>
    <x v="1"/>
  </r>
  <r>
    <x v="1"/>
    <s v="Flooding/ Severe Storm/Thunder Storm"/>
    <s v="Severe Storm"/>
    <n v="3"/>
    <x v="17"/>
    <s v="1975-1979"/>
    <n v="6"/>
    <n v="0"/>
    <n v="0"/>
    <n v="0"/>
    <x v="0"/>
    <n v="1"/>
    <x v="598"/>
    <n v="1"/>
    <n v="0"/>
    <x v="1"/>
  </r>
  <r>
    <x v="3"/>
    <s v="Flooding/ Severe Storm/Thunder Storm"/>
    <s v="Severe Storm"/>
    <n v="3"/>
    <x v="17"/>
    <s v="1975-1979"/>
    <n v="6"/>
    <n v="0"/>
    <n v="0"/>
    <n v="0"/>
    <x v="0"/>
    <n v="1"/>
    <x v="599"/>
    <n v="1"/>
    <n v="0"/>
    <x v="1"/>
  </r>
  <r>
    <x v="2"/>
    <s v="Flooding/ Severe Storm/Thunder Storm"/>
    <s v="Severe Storm"/>
    <n v="3"/>
    <x v="17"/>
    <s v="1975-1979"/>
    <n v="6"/>
    <n v="0"/>
    <n v="0"/>
    <n v="0"/>
    <x v="0"/>
    <n v="1"/>
    <x v="600"/>
    <n v="1"/>
    <n v="0"/>
    <x v="1"/>
  </r>
  <r>
    <x v="4"/>
    <s v="Flooding/ Severe Storm/Thunder Storm"/>
    <s v="Severe Storm"/>
    <n v="3"/>
    <x v="17"/>
    <s v="1975-1979"/>
    <n v="6"/>
    <n v="0"/>
    <n v="0"/>
    <n v="0"/>
    <x v="0"/>
    <n v="1"/>
    <x v="601"/>
    <n v="1"/>
    <n v="0"/>
    <x v="1"/>
  </r>
  <r>
    <x v="0"/>
    <s v="Lightning/ Severe Storm/Thunder Storm/ Wind"/>
    <s v="Severe Storm"/>
    <n v="3"/>
    <x v="17"/>
    <s v="1975-1979"/>
    <n v="1"/>
    <n v="0"/>
    <n v="1"/>
    <n v="1"/>
    <x v="0"/>
    <n v="1"/>
    <x v="602"/>
    <n v="1"/>
    <n v="0"/>
    <x v="1"/>
  </r>
  <r>
    <x v="1"/>
    <s v="Lightning/ Severe Storm/Thunder Storm/ Wind"/>
    <s v="Severe Storm"/>
    <n v="3"/>
    <x v="17"/>
    <s v="1975-1979"/>
    <n v="1"/>
    <n v="0"/>
    <n v="0"/>
    <n v="0"/>
    <x v="0"/>
    <n v="1"/>
    <x v="603"/>
    <n v="1"/>
    <n v="0"/>
    <x v="1"/>
  </r>
  <r>
    <x v="3"/>
    <s v="Lightning/ Severe Storm/Thunder Storm/ Wind"/>
    <s v="Severe Storm"/>
    <n v="3"/>
    <x v="17"/>
    <s v="1975-1979"/>
    <n v="1"/>
    <n v="0"/>
    <n v="1"/>
    <n v="1"/>
    <x v="0"/>
    <n v="1"/>
    <x v="604"/>
    <n v="1"/>
    <n v="0"/>
    <x v="1"/>
  </r>
  <r>
    <x v="2"/>
    <s v="Lightning/ Severe Storm/Thunder Storm/ Wind"/>
    <s v="Severe Storm"/>
    <n v="3"/>
    <x v="17"/>
    <s v="1975-1979"/>
    <n v="1"/>
    <n v="0"/>
    <n v="2"/>
    <n v="2"/>
    <x v="0"/>
    <n v="1"/>
    <x v="605"/>
    <n v="1"/>
    <n v="0"/>
    <x v="1"/>
  </r>
  <r>
    <x v="4"/>
    <s v="Lightning/ Severe Storm/Thunder Storm/ Wind"/>
    <s v="Severe Storm"/>
    <n v="3"/>
    <x v="17"/>
    <s v="1975-1979"/>
    <n v="1"/>
    <n v="0"/>
    <n v="3"/>
    <n v="3"/>
    <x v="0"/>
    <n v="1"/>
    <x v="606"/>
    <n v="1"/>
    <n v="0"/>
    <x v="1"/>
  </r>
  <r>
    <x v="0"/>
    <s v="Flooding/ Lightning/ Severe Storm/Thunder Storm"/>
    <s v="Severe Storm"/>
    <n v="3"/>
    <x v="17"/>
    <s v="1975-1979"/>
    <n v="1"/>
    <n v="5"/>
    <n v="17"/>
    <n v="22"/>
    <x v="0"/>
    <n v="1"/>
    <x v="607"/>
    <n v="0"/>
    <n v="1"/>
    <x v="1"/>
  </r>
  <r>
    <x v="5"/>
    <s v="Winter Weather"/>
    <s v="Storm"/>
    <n v="1"/>
    <x v="18"/>
    <s v="1980-1984"/>
    <n v="1"/>
    <n v="0"/>
    <n v="0"/>
    <n v="0"/>
    <x v="0"/>
    <n v="1"/>
    <x v="608"/>
    <n v="1"/>
    <n v="0"/>
    <x v="1"/>
  </r>
  <r>
    <x v="5"/>
    <s v="Winter Weather"/>
    <s v="Storm"/>
    <n v="1"/>
    <x v="18"/>
    <s v="1980-1984"/>
    <n v="2"/>
    <n v="0"/>
    <n v="0"/>
    <n v="0"/>
    <x v="0"/>
    <n v="1"/>
    <x v="609"/>
    <n v="1"/>
    <n v="0"/>
    <x v="1"/>
  </r>
  <r>
    <x v="5"/>
    <s v="Winter Weather"/>
    <s v="Storm"/>
    <n v="1"/>
    <x v="18"/>
    <s v="1980-1984"/>
    <n v="1"/>
    <n v="0"/>
    <n v="0"/>
    <n v="0"/>
    <x v="0"/>
    <n v="0"/>
    <x v="2"/>
    <n v="1"/>
    <n v="0"/>
    <x v="1"/>
  </r>
  <r>
    <x v="5"/>
    <s v="Winter Weather"/>
    <s v="Storm"/>
    <n v="2"/>
    <x v="18"/>
    <s v="1980-1984"/>
    <n v="1"/>
    <n v="0"/>
    <n v="0"/>
    <n v="0"/>
    <x v="0"/>
    <n v="0"/>
    <x v="2"/>
    <n v="1"/>
    <n v="0"/>
    <x v="1"/>
  </r>
  <r>
    <x v="5"/>
    <s v="Hail/ Lightning/ Severe Storm/Thunder Storm/ Wind"/>
    <s v="Severe Storm"/>
    <n v="2"/>
    <x v="18"/>
    <s v="1980-1984"/>
    <n v="1"/>
    <n v="0"/>
    <n v="2"/>
    <n v="2"/>
    <x v="0"/>
    <n v="1"/>
    <x v="610"/>
    <n v="0"/>
    <n v="1"/>
    <x v="1"/>
  </r>
  <r>
    <x v="0"/>
    <s v="Winter Weather"/>
    <s v="Storm"/>
    <n v="1"/>
    <x v="18"/>
    <s v="1980-1984"/>
    <n v="1"/>
    <n v="0"/>
    <n v="0"/>
    <n v="0"/>
    <x v="0"/>
    <n v="1"/>
    <x v="611"/>
    <n v="1"/>
    <n v="0"/>
    <x v="1"/>
  </r>
  <r>
    <x v="0"/>
    <s v="Winter Weather"/>
    <s v="Storm"/>
    <n v="1"/>
    <x v="18"/>
    <s v="1980-1984"/>
    <n v="2"/>
    <n v="0"/>
    <n v="0"/>
    <n v="0"/>
    <x v="0"/>
    <n v="1"/>
    <x v="612"/>
    <n v="1"/>
    <n v="0"/>
    <x v="1"/>
  </r>
  <r>
    <x v="0"/>
    <s v="Winter Weather"/>
    <s v="Storm"/>
    <n v="1"/>
    <x v="18"/>
    <s v="1980-1984"/>
    <n v="1"/>
    <n v="0"/>
    <n v="0"/>
    <n v="0"/>
    <x v="0"/>
    <n v="0"/>
    <x v="2"/>
    <n v="1"/>
    <n v="0"/>
    <x v="1"/>
  </r>
  <r>
    <x v="0"/>
    <s v="Winter Weather"/>
    <s v="Storm"/>
    <n v="2"/>
    <x v="18"/>
    <s v="1980-1984"/>
    <n v="1"/>
    <n v="0"/>
    <n v="0"/>
    <n v="0"/>
    <x v="0"/>
    <n v="0"/>
    <x v="2"/>
    <n v="1"/>
    <n v="0"/>
    <x v="1"/>
  </r>
  <r>
    <x v="0"/>
    <s v="Hail/ Lightning/ Severe Storm/Thunder Storm/ Wind"/>
    <s v="Severe Storm"/>
    <n v="2"/>
    <x v="18"/>
    <s v="1980-1984"/>
    <n v="1"/>
    <n v="0"/>
    <n v="2"/>
    <n v="2"/>
    <x v="0"/>
    <n v="1"/>
    <x v="613"/>
    <n v="0"/>
    <n v="1"/>
    <x v="1"/>
  </r>
  <r>
    <x v="1"/>
    <s v="Winter Weather"/>
    <s v="Storm"/>
    <n v="1"/>
    <x v="18"/>
    <s v="1980-1984"/>
    <n v="2"/>
    <n v="0"/>
    <n v="0"/>
    <n v="0"/>
    <x v="0"/>
    <n v="1"/>
    <x v="614"/>
    <n v="1"/>
    <n v="0"/>
    <x v="1"/>
  </r>
  <r>
    <x v="1"/>
    <s v="Winter Weather"/>
    <s v="Storm"/>
    <n v="1"/>
    <x v="18"/>
    <s v="1980-1984"/>
    <n v="1"/>
    <n v="0"/>
    <n v="0"/>
    <n v="0"/>
    <x v="0"/>
    <n v="0"/>
    <x v="2"/>
    <n v="1"/>
    <n v="0"/>
    <x v="1"/>
  </r>
  <r>
    <x v="1"/>
    <s v="Winter Weather"/>
    <s v="Storm"/>
    <n v="2"/>
    <x v="18"/>
    <s v="1980-1984"/>
    <n v="1"/>
    <n v="0"/>
    <n v="0"/>
    <n v="0"/>
    <x v="0"/>
    <n v="0"/>
    <x v="2"/>
    <n v="1"/>
    <n v="0"/>
    <x v="1"/>
  </r>
  <r>
    <x v="1"/>
    <s v="Hail/ Lightning/ Severe Storm/Thunder Storm/ Wind"/>
    <s v="Severe Storm"/>
    <n v="2"/>
    <x v="18"/>
    <s v="1980-1984"/>
    <n v="1"/>
    <n v="0"/>
    <n v="2"/>
    <n v="2"/>
    <x v="0"/>
    <n v="1"/>
    <x v="615"/>
    <n v="0"/>
    <n v="1"/>
    <x v="1"/>
  </r>
  <r>
    <x v="1"/>
    <s v="Severe Storm/Thunder Storm"/>
    <s v="Severe Storm"/>
    <n v="4"/>
    <x v="18"/>
    <s v="1980-1984"/>
    <n v="1"/>
    <n v="0"/>
    <n v="0"/>
    <n v="0"/>
    <x v="0"/>
    <n v="1"/>
    <x v="616"/>
    <n v="1"/>
    <n v="0"/>
    <x v="1"/>
  </r>
  <r>
    <x v="3"/>
    <s v="Winter Weather"/>
    <s v="Storm"/>
    <n v="1"/>
    <x v="18"/>
    <s v="1980-1984"/>
    <n v="2"/>
    <n v="0"/>
    <n v="0"/>
    <n v="0"/>
    <x v="0"/>
    <n v="1"/>
    <x v="617"/>
    <n v="1"/>
    <n v="0"/>
    <x v="1"/>
  </r>
  <r>
    <x v="3"/>
    <s v="Winter Weather"/>
    <s v="Storm"/>
    <n v="1"/>
    <x v="18"/>
    <s v="1980-1984"/>
    <n v="1"/>
    <n v="0"/>
    <n v="0"/>
    <n v="0"/>
    <x v="0"/>
    <n v="0"/>
    <x v="2"/>
    <n v="1"/>
    <n v="0"/>
    <x v="1"/>
  </r>
  <r>
    <x v="3"/>
    <s v="Winter Weather"/>
    <s v="Storm"/>
    <n v="2"/>
    <x v="18"/>
    <s v="1980-1984"/>
    <n v="1"/>
    <n v="0"/>
    <n v="0"/>
    <n v="0"/>
    <x v="0"/>
    <n v="0"/>
    <x v="2"/>
    <n v="1"/>
    <n v="0"/>
    <x v="1"/>
  </r>
  <r>
    <x v="3"/>
    <s v="Hail/ Lightning/ Severe Storm/Thunder Storm/ Wind"/>
    <s v="Severe Storm"/>
    <n v="2"/>
    <x v="18"/>
    <s v="1980-1984"/>
    <n v="1"/>
    <n v="0"/>
    <n v="3"/>
    <n v="3"/>
    <x v="0"/>
    <n v="1"/>
    <x v="618"/>
    <n v="0"/>
    <n v="0"/>
    <x v="0"/>
  </r>
  <r>
    <x v="2"/>
    <s v="Winter Weather"/>
    <s v="Storm"/>
    <n v="1"/>
    <x v="18"/>
    <s v="1980-1984"/>
    <n v="1"/>
    <n v="0"/>
    <n v="0"/>
    <n v="0"/>
    <x v="0"/>
    <n v="1"/>
    <x v="619"/>
    <n v="1"/>
    <n v="0"/>
    <x v="1"/>
  </r>
  <r>
    <x v="2"/>
    <s v="Winter Weather"/>
    <s v="Storm"/>
    <n v="1"/>
    <x v="18"/>
    <s v="1980-1984"/>
    <n v="2"/>
    <n v="0"/>
    <n v="0"/>
    <n v="0"/>
    <x v="0"/>
    <n v="1"/>
    <x v="620"/>
    <n v="1"/>
    <n v="0"/>
    <x v="1"/>
  </r>
  <r>
    <x v="2"/>
    <s v="Winter Weather"/>
    <s v="Storm"/>
    <n v="1"/>
    <x v="18"/>
    <s v="1980-1984"/>
    <n v="1"/>
    <n v="0"/>
    <n v="0"/>
    <n v="0"/>
    <x v="0"/>
    <n v="0"/>
    <x v="2"/>
    <n v="1"/>
    <n v="0"/>
    <x v="1"/>
  </r>
  <r>
    <x v="2"/>
    <s v="Winter Weather"/>
    <s v="Storm"/>
    <n v="2"/>
    <x v="18"/>
    <s v="1980-1984"/>
    <n v="1"/>
    <n v="0"/>
    <n v="0"/>
    <n v="0"/>
    <x v="0"/>
    <n v="0"/>
    <x v="2"/>
    <n v="1"/>
    <n v="0"/>
    <x v="1"/>
  </r>
  <r>
    <x v="2"/>
    <s v="Lightning/ Severe Storm/Thunder Storm/ Wind"/>
    <s v="Severe Storm"/>
    <n v="2"/>
    <x v="18"/>
    <s v="1980-1984"/>
    <n v="1"/>
    <n v="0"/>
    <n v="0"/>
    <n v="0"/>
    <x v="0"/>
    <n v="1"/>
    <x v="621"/>
    <n v="0"/>
    <n v="1"/>
    <x v="1"/>
  </r>
  <r>
    <x v="2"/>
    <s v="Hail/ Lightning/ Severe Storm/Thunder Storm/ Wind"/>
    <s v="Severe Storm"/>
    <n v="2"/>
    <x v="18"/>
    <s v="1980-1984"/>
    <n v="1"/>
    <n v="0"/>
    <n v="2"/>
    <n v="2"/>
    <x v="0"/>
    <n v="1"/>
    <x v="622"/>
    <n v="0"/>
    <n v="1"/>
    <x v="1"/>
  </r>
  <r>
    <x v="4"/>
    <s v="Winter Weather"/>
    <s v="Storm"/>
    <n v="1"/>
    <x v="18"/>
    <s v="1980-1984"/>
    <n v="1"/>
    <n v="0"/>
    <n v="0"/>
    <n v="0"/>
    <x v="0"/>
    <n v="1"/>
    <x v="623"/>
    <n v="1"/>
    <n v="0"/>
    <x v="1"/>
  </r>
  <r>
    <x v="4"/>
    <s v="Winter Weather"/>
    <s v="Storm"/>
    <n v="1"/>
    <x v="18"/>
    <s v="1980-1984"/>
    <n v="2"/>
    <n v="0"/>
    <n v="0"/>
    <n v="0"/>
    <x v="0"/>
    <n v="1"/>
    <x v="624"/>
    <n v="1"/>
    <n v="0"/>
    <x v="1"/>
  </r>
  <r>
    <x v="4"/>
    <s v="Winter Weather"/>
    <s v="Storm"/>
    <n v="1"/>
    <x v="18"/>
    <s v="1980-1984"/>
    <n v="1"/>
    <n v="0"/>
    <n v="0"/>
    <n v="0"/>
    <x v="0"/>
    <n v="0"/>
    <x v="2"/>
    <n v="1"/>
    <n v="0"/>
    <x v="1"/>
  </r>
  <r>
    <x v="4"/>
    <s v="Winter Weather"/>
    <s v="Storm"/>
    <n v="2"/>
    <x v="18"/>
    <s v="1980-1984"/>
    <n v="1"/>
    <n v="0"/>
    <n v="0"/>
    <n v="0"/>
    <x v="0"/>
    <n v="0"/>
    <x v="2"/>
    <n v="1"/>
    <n v="0"/>
    <x v="1"/>
  </r>
  <r>
    <x v="4"/>
    <s v="Hail/ Lightning/ Severe Storm/Thunder Storm/ Wind"/>
    <s v="Severe Storm"/>
    <n v="2"/>
    <x v="18"/>
    <s v="1980-1984"/>
    <n v="1"/>
    <n v="0"/>
    <n v="2"/>
    <n v="2"/>
    <x v="0"/>
    <n v="1"/>
    <x v="625"/>
    <n v="0"/>
    <n v="0"/>
    <x v="0"/>
  </r>
  <r>
    <x v="5"/>
    <s v="Winter Weather"/>
    <s v="Storm"/>
    <n v="1"/>
    <x v="19"/>
    <s v="1980-1984"/>
    <n v="1"/>
    <n v="0"/>
    <n v="0"/>
    <n v="0"/>
    <x v="0"/>
    <n v="1"/>
    <x v="626"/>
    <n v="1"/>
    <n v="0"/>
    <x v="1"/>
  </r>
  <r>
    <x v="0"/>
    <s v="Winter Weather"/>
    <s v="Storm"/>
    <n v="1"/>
    <x v="19"/>
    <s v="1980-1984"/>
    <n v="1"/>
    <n v="0"/>
    <n v="0"/>
    <n v="0"/>
    <x v="0"/>
    <n v="1"/>
    <x v="627"/>
    <n v="1"/>
    <n v="0"/>
    <x v="1"/>
  </r>
  <r>
    <x v="1"/>
    <s v="Winter Weather"/>
    <s v="Storm"/>
    <n v="1"/>
    <x v="19"/>
    <s v="1980-1984"/>
    <n v="1"/>
    <n v="0"/>
    <n v="0"/>
    <n v="0"/>
    <x v="0"/>
    <n v="1"/>
    <x v="628"/>
    <n v="1"/>
    <n v="0"/>
    <x v="1"/>
  </r>
  <r>
    <x v="3"/>
    <s v="Winter Weather"/>
    <s v="Storm"/>
    <n v="1"/>
    <x v="19"/>
    <s v="1980-1984"/>
    <n v="1"/>
    <n v="0"/>
    <n v="0"/>
    <n v="0"/>
    <x v="0"/>
    <n v="1"/>
    <x v="629"/>
    <n v="1"/>
    <n v="0"/>
    <x v="1"/>
  </r>
  <r>
    <x v="2"/>
    <s v="Winter Weather"/>
    <s v="Storm"/>
    <n v="1"/>
    <x v="19"/>
    <s v="1980-1984"/>
    <n v="1"/>
    <n v="0"/>
    <n v="0"/>
    <n v="0"/>
    <x v="0"/>
    <n v="1"/>
    <x v="630"/>
    <n v="1"/>
    <n v="0"/>
    <x v="1"/>
  </r>
  <r>
    <x v="4"/>
    <s v="Winter Weather"/>
    <s v="Storm"/>
    <n v="1"/>
    <x v="19"/>
    <s v="1980-1984"/>
    <n v="1"/>
    <n v="0"/>
    <n v="0"/>
    <n v="0"/>
    <x v="0"/>
    <n v="1"/>
    <x v="631"/>
    <n v="1"/>
    <n v="0"/>
    <x v="1"/>
  </r>
  <r>
    <x v="0"/>
    <s v="Winter Weather"/>
    <s v="Storm"/>
    <n v="1"/>
    <x v="19"/>
    <s v="1980-1984"/>
    <n v="2"/>
    <n v="0"/>
    <n v="0"/>
    <n v="0"/>
    <x v="0"/>
    <n v="1"/>
    <x v="632"/>
    <n v="1"/>
    <n v="0"/>
    <x v="1"/>
  </r>
  <r>
    <x v="1"/>
    <s v="Coastal/ Severe Storm/Thunder Storm/ Wind"/>
    <s v="Severe Storm"/>
    <n v="1"/>
    <x v="19"/>
    <s v="1980-1984"/>
    <n v="2"/>
    <n v="0"/>
    <n v="0"/>
    <n v="0"/>
    <x v="0"/>
    <n v="1"/>
    <x v="633"/>
    <n v="0"/>
    <n v="1"/>
    <x v="1"/>
  </r>
  <r>
    <x v="1"/>
    <s v="Coastal/ Severe Storm/Thunder Storm"/>
    <s v="Severe Storm"/>
    <n v="1"/>
    <x v="19"/>
    <s v="1980-1984"/>
    <n v="2"/>
    <n v="0"/>
    <n v="0"/>
    <n v="0"/>
    <x v="0"/>
    <n v="1"/>
    <x v="634"/>
    <n v="0"/>
    <n v="1"/>
    <x v="1"/>
  </r>
  <r>
    <x v="1"/>
    <s v="Flooding"/>
    <s v="Severe Storm"/>
    <n v="1"/>
    <x v="19"/>
    <s v="1980-1984"/>
    <n v="14"/>
    <n v="0"/>
    <n v="0"/>
    <n v="0"/>
    <x v="0"/>
    <n v="1"/>
    <x v="635"/>
    <n v="1"/>
    <n v="0"/>
    <x v="1"/>
  </r>
  <r>
    <x v="5"/>
    <s v="Coastal/ Flooding/ Severe Storm/Thunder Storm/ Wind"/>
    <s v="Severe Storm"/>
    <n v="1"/>
    <x v="19"/>
    <s v="1980-1984"/>
    <n v="1"/>
    <n v="0"/>
    <n v="0"/>
    <n v="0"/>
    <x v="0"/>
    <n v="1"/>
    <x v="206"/>
    <n v="0"/>
    <n v="1"/>
    <x v="1"/>
  </r>
  <r>
    <x v="0"/>
    <s v="Coastal/ Flooding/ Severe Storm/Thunder Storm/ Wind"/>
    <s v="Severe Storm"/>
    <n v="1"/>
    <x v="19"/>
    <s v="1980-1984"/>
    <n v="1"/>
    <n v="0"/>
    <n v="0"/>
    <n v="0"/>
    <x v="0"/>
    <n v="1"/>
    <x v="636"/>
    <n v="1"/>
    <n v="0"/>
    <x v="1"/>
  </r>
  <r>
    <x v="1"/>
    <s v="Coastal/ Flooding/ Severe Storm/Thunder Storm/ Wind"/>
    <s v="Severe Storm"/>
    <n v="1"/>
    <x v="19"/>
    <s v="1980-1984"/>
    <n v="1"/>
    <n v="0"/>
    <n v="0"/>
    <n v="0"/>
    <x v="0"/>
    <n v="1"/>
    <x v="637"/>
    <n v="1"/>
    <n v="0"/>
    <x v="1"/>
  </r>
  <r>
    <x v="3"/>
    <s v="Coastal/ Flooding/ Severe Storm/Thunder Storm/ Wind"/>
    <s v="Severe Storm"/>
    <n v="1"/>
    <x v="19"/>
    <s v="1980-1984"/>
    <n v="1"/>
    <n v="0"/>
    <n v="0"/>
    <n v="0"/>
    <x v="0"/>
    <n v="1"/>
    <x v="638"/>
    <n v="0"/>
    <n v="1"/>
    <x v="1"/>
  </r>
  <r>
    <x v="2"/>
    <s v="Coastal/ Flooding/ Severe Storm/Thunder Storm/ Wind"/>
    <s v="Severe Storm"/>
    <n v="1"/>
    <x v="19"/>
    <s v="1980-1984"/>
    <n v="1"/>
    <n v="0"/>
    <n v="0"/>
    <n v="0"/>
    <x v="0"/>
    <n v="1"/>
    <x v="639"/>
    <n v="1"/>
    <n v="0"/>
    <x v="1"/>
  </r>
  <r>
    <x v="4"/>
    <s v="Coastal/ Flooding/ Severe Storm/Thunder Storm/ Wind"/>
    <s v="Severe Storm"/>
    <n v="1"/>
    <x v="19"/>
    <s v="1980-1984"/>
    <n v="1"/>
    <n v="0"/>
    <n v="0"/>
    <n v="0"/>
    <x v="0"/>
    <n v="1"/>
    <x v="640"/>
    <n v="1"/>
    <n v="0"/>
    <x v="1"/>
  </r>
  <r>
    <x v="1"/>
    <s v="Flooding"/>
    <s v="Severe Storm"/>
    <n v="1"/>
    <x v="19"/>
    <s v="1980-1984"/>
    <n v="1"/>
    <n v="0"/>
    <n v="0"/>
    <n v="0"/>
    <x v="0"/>
    <n v="1"/>
    <x v="641"/>
    <n v="0"/>
    <n v="1"/>
    <x v="1"/>
  </r>
  <r>
    <x v="5"/>
    <s v="Winter Weather"/>
    <s v="Storm"/>
    <n v="2"/>
    <x v="19"/>
    <s v="1980-1984"/>
    <n v="2"/>
    <n v="0"/>
    <n v="0"/>
    <n v="0"/>
    <x v="0"/>
    <n v="0"/>
    <x v="2"/>
    <n v="1"/>
    <n v="0"/>
    <x v="1"/>
  </r>
  <r>
    <x v="0"/>
    <s v="Winter Weather"/>
    <s v="Storm"/>
    <n v="2"/>
    <x v="19"/>
    <s v="1980-1984"/>
    <n v="2"/>
    <n v="0"/>
    <n v="0"/>
    <n v="0"/>
    <x v="0"/>
    <n v="0"/>
    <x v="2"/>
    <n v="1"/>
    <n v="0"/>
    <x v="1"/>
  </r>
  <r>
    <x v="1"/>
    <s v="Winter Weather"/>
    <s v="Storm"/>
    <n v="2"/>
    <x v="19"/>
    <s v="1980-1984"/>
    <n v="2"/>
    <n v="0"/>
    <n v="0"/>
    <n v="0"/>
    <x v="0"/>
    <n v="0"/>
    <x v="2"/>
    <n v="1"/>
    <n v="0"/>
    <x v="1"/>
  </r>
  <r>
    <x v="3"/>
    <s v="Winter Weather"/>
    <s v="Storm"/>
    <n v="2"/>
    <x v="19"/>
    <s v="1980-1984"/>
    <n v="2"/>
    <n v="0"/>
    <n v="0"/>
    <n v="0"/>
    <x v="0"/>
    <n v="0"/>
    <x v="2"/>
    <n v="1"/>
    <n v="0"/>
    <x v="1"/>
  </r>
  <r>
    <x v="2"/>
    <s v="Winter Weather"/>
    <s v="Storm"/>
    <n v="2"/>
    <x v="19"/>
    <s v="1980-1984"/>
    <n v="2"/>
    <n v="0"/>
    <n v="0"/>
    <n v="0"/>
    <x v="0"/>
    <n v="0"/>
    <x v="2"/>
    <n v="1"/>
    <n v="0"/>
    <x v="1"/>
  </r>
  <r>
    <x v="4"/>
    <s v="Winter Weather"/>
    <s v="Storm"/>
    <n v="2"/>
    <x v="19"/>
    <s v="1980-1984"/>
    <n v="2"/>
    <n v="0"/>
    <n v="0"/>
    <n v="0"/>
    <x v="0"/>
    <n v="0"/>
    <x v="2"/>
    <n v="1"/>
    <n v="0"/>
    <x v="1"/>
  </r>
  <r>
    <x v="3"/>
    <s v="Lightning"/>
    <s v="Storm"/>
    <n v="3"/>
    <x v="19"/>
    <s v="1980-1984"/>
    <n v="1"/>
    <n v="0"/>
    <n v="12"/>
    <n v="12"/>
    <x v="0"/>
    <n v="1"/>
    <x v="642"/>
    <n v="0"/>
    <n v="1"/>
    <x v="1"/>
  </r>
  <r>
    <x v="5"/>
    <s v="Lightning/ Wind"/>
    <s v="Storm"/>
    <n v="3"/>
    <x v="19"/>
    <s v="1980-1984"/>
    <n v="1"/>
    <n v="0"/>
    <n v="0"/>
    <n v="0"/>
    <x v="0"/>
    <n v="1"/>
    <x v="643"/>
    <n v="1"/>
    <n v="0"/>
    <x v="1"/>
  </r>
  <r>
    <x v="0"/>
    <s v="Lightning/ Wind"/>
    <s v="Storm"/>
    <n v="3"/>
    <x v="19"/>
    <s v="1980-1984"/>
    <n v="1"/>
    <n v="0"/>
    <n v="0"/>
    <n v="0"/>
    <x v="0"/>
    <n v="1"/>
    <x v="644"/>
    <n v="1"/>
    <n v="0"/>
    <x v="1"/>
  </r>
  <r>
    <x v="1"/>
    <s v="Lightning/ Wind"/>
    <s v="Storm"/>
    <n v="3"/>
    <x v="19"/>
    <s v="1980-1984"/>
    <n v="1"/>
    <n v="0"/>
    <n v="0"/>
    <n v="0"/>
    <x v="0"/>
    <n v="1"/>
    <x v="645"/>
    <n v="1"/>
    <n v="0"/>
    <x v="1"/>
  </r>
  <r>
    <x v="3"/>
    <s v="Lightning/ Wind"/>
    <s v="Storm"/>
    <n v="3"/>
    <x v="19"/>
    <s v="1980-1984"/>
    <n v="1"/>
    <n v="0"/>
    <n v="0"/>
    <n v="0"/>
    <x v="0"/>
    <n v="1"/>
    <x v="646"/>
    <n v="1"/>
    <n v="0"/>
    <x v="1"/>
  </r>
  <r>
    <x v="2"/>
    <s v="Lightning/ Wind"/>
    <s v="Storm"/>
    <n v="3"/>
    <x v="19"/>
    <s v="1980-1984"/>
    <n v="1"/>
    <n v="0"/>
    <n v="0"/>
    <n v="0"/>
    <x v="0"/>
    <n v="1"/>
    <x v="647"/>
    <n v="1"/>
    <n v="0"/>
    <x v="1"/>
  </r>
  <r>
    <x v="4"/>
    <s v="Lightning/ Wind"/>
    <s v="Storm"/>
    <n v="3"/>
    <x v="19"/>
    <s v="1980-1984"/>
    <n v="1"/>
    <n v="0"/>
    <n v="0"/>
    <n v="0"/>
    <x v="0"/>
    <n v="1"/>
    <x v="648"/>
    <n v="1"/>
    <n v="0"/>
    <x v="1"/>
  </r>
  <r>
    <x v="0"/>
    <s v="Lightning/ Wind"/>
    <s v="Storm"/>
    <n v="3"/>
    <x v="19"/>
    <s v="1980-1984"/>
    <n v="1"/>
    <n v="0"/>
    <n v="0"/>
    <n v="0"/>
    <x v="0"/>
    <n v="1"/>
    <x v="172"/>
    <n v="1"/>
    <n v="0"/>
    <x v="1"/>
  </r>
  <r>
    <x v="3"/>
    <s v="Lightning/ Wind"/>
    <s v="Storm"/>
    <n v="3"/>
    <x v="19"/>
    <s v="1980-1984"/>
    <n v="1"/>
    <n v="0"/>
    <n v="0"/>
    <n v="0"/>
    <x v="0"/>
    <n v="1"/>
    <x v="649"/>
    <n v="1"/>
    <n v="0"/>
    <x v="1"/>
  </r>
  <r>
    <x v="2"/>
    <s v="Lightning/ Wind"/>
    <s v="Storm"/>
    <n v="3"/>
    <x v="19"/>
    <s v="1980-1984"/>
    <n v="1"/>
    <n v="0"/>
    <n v="0"/>
    <n v="0"/>
    <x v="0"/>
    <n v="1"/>
    <x v="650"/>
    <n v="1"/>
    <n v="0"/>
    <x v="1"/>
  </r>
  <r>
    <x v="4"/>
    <s v="Lightning/ Wind"/>
    <s v="Storm"/>
    <n v="3"/>
    <x v="19"/>
    <s v="1980-1984"/>
    <n v="1"/>
    <n v="0"/>
    <n v="0"/>
    <n v="0"/>
    <x v="0"/>
    <n v="1"/>
    <x v="651"/>
    <n v="1"/>
    <n v="0"/>
    <x v="1"/>
  </r>
  <r>
    <x v="5"/>
    <s v="Severe Storm/Thunder Storm/ Wind"/>
    <s v="Severe Storm"/>
    <n v="4"/>
    <x v="19"/>
    <s v="1980-1984"/>
    <n v="2"/>
    <n v="0"/>
    <n v="0"/>
    <n v="0"/>
    <x v="0"/>
    <n v="1"/>
    <x v="652"/>
    <n v="1"/>
    <n v="0"/>
    <x v="1"/>
  </r>
  <r>
    <x v="0"/>
    <s v="Severe Storm/Thunder Storm/ Wind"/>
    <s v="Severe Storm"/>
    <n v="4"/>
    <x v="19"/>
    <s v="1980-1984"/>
    <n v="2"/>
    <n v="0"/>
    <n v="0"/>
    <n v="0"/>
    <x v="0"/>
    <n v="1"/>
    <x v="653"/>
    <n v="1"/>
    <n v="0"/>
    <x v="1"/>
  </r>
  <r>
    <x v="3"/>
    <s v="Severe Storm/Thunder Storm/ Wind"/>
    <s v="Severe Storm"/>
    <n v="4"/>
    <x v="19"/>
    <s v="1980-1984"/>
    <n v="2"/>
    <n v="0"/>
    <n v="0"/>
    <n v="0"/>
    <x v="0"/>
    <n v="1"/>
    <x v="654"/>
    <n v="1"/>
    <n v="0"/>
    <x v="1"/>
  </r>
  <r>
    <x v="2"/>
    <s v="Severe Storm/Thunder Storm/ Wind"/>
    <s v="Severe Storm"/>
    <n v="4"/>
    <x v="19"/>
    <s v="1980-1984"/>
    <n v="2"/>
    <n v="0"/>
    <n v="0"/>
    <n v="0"/>
    <x v="0"/>
    <n v="1"/>
    <x v="655"/>
    <n v="1"/>
    <n v="0"/>
    <x v="1"/>
  </r>
  <r>
    <x v="4"/>
    <s v="Severe Storm/Thunder Storm/ Wind"/>
    <s v="Severe Storm"/>
    <n v="4"/>
    <x v="19"/>
    <s v="1980-1984"/>
    <n v="2"/>
    <n v="0"/>
    <n v="0"/>
    <n v="0"/>
    <x v="0"/>
    <n v="1"/>
    <x v="656"/>
    <n v="1"/>
    <n v="0"/>
    <x v="1"/>
  </r>
  <r>
    <x v="5"/>
    <s v="Flooding/ Wind"/>
    <s v="Storm"/>
    <n v="4"/>
    <x v="19"/>
    <s v="1980-1984"/>
    <n v="1"/>
    <n v="0"/>
    <n v="0"/>
    <n v="0"/>
    <x v="0"/>
    <n v="1"/>
    <x v="657"/>
    <n v="1"/>
    <n v="0"/>
    <x v="1"/>
  </r>
  <r>
    <x v="0"/>
    <s v="Flooding/ Wind"/>
    <s v="Storm"/>
    <n v="4"/>
    <x v="19"/>
    <s v="1980-1984"/>
    <n v="1"/>
    <n v="0"/>
    <n v="0"/>
    <n v="0"/>
    <x v="0"/>
    <n v="1"/>
    <x v="658"/>
    <n v="1"/>
    <n v="0"/>
    <x v="1"/>
  </r>
  <r>
    <x v="3"/>
    <s v="Flooding/ Wind"/>
    <s v="Storm"/>
    <n v="4"/>
    <x v="19"/>
    <s v="1980-1984"/>
    <n v="1"/>
    <n v="0"/>
    <n v="0"/>
    <n v="0"/>
    <x v="0"/>
    <n v="1"/>
    <x v="659"/>
    <n v="1"/>
    <n v="0"/>
    <x v="1"/>
  </r>
  <r>
    <x v="2"/>
    <s v="Flooding/ Wind"/>
    <s v="Storm"/>
    <n v="4"/>
    <x v="19"/>
    <s v="1980-1984"/>
    <n v="1"/>
    <n v="0"/>
    <n v="0"/>
    <n v="0"/>
    <x v="0"/>
    <n v="1"/>
    <x v="660"/>
    <n v="1"/>
    <n v="0"/>
    <x v="1"/>
  </r>
  <r>
    <x v="4"/>
    <s v="Flooding/ Wind"/>
    <s v="Storm"/>
    <n v="4"/>
    <x v="19"/>
    <s v="1980-1984"/>
    <n v="1"/>
    <n v="0"/>
    <n v="0"/>
    <n v="0"/>
    <x v="0"/>
    <n v="1"/>
    <x v="661"/>
    <n v="1"/>
    <n v="0"/>
    <x v="1"/>
  </r>
  <r>
    <x v="5"/>
    <s v="Winter Weather"/>
    <s v="Storm"/>
    <n v="4"/>
    <x v="19"/>
    <s v="1980-1984"/>
    <n v="1"/>
    <n v="7"/>
    <n v="0"/>
    <n v="7"/>
    <x v="0"/>
    <n v="1"/>
    <x v="206"/>
    <n v="0"/>
    <n v="1"/>
    <x v="1"/>
  </r>
  <r>
    <x v="0"/>
    <s v="Winter Weather"/>
    <s v="Storm"/>
    <n v="4"/>
    <x v="19"/>
    <s v="1980-1984"/>
    <n v="1"/>
    <n v="6"/>
    <n v="0"/>
    <n v="6"/>
    <x v="0"/>
    <n v="1"/>
    <x v="662"/>
    <n v="1"/>
    <n v="0"/>
    <x v="1"/>
  </r>
  <r>
    <x v="1"/>
    <s v="Winter Weather"/>
    <s v="Storm"/>
    <n v="4"/>
    <x v="19"/>
    <s v="1980-1984"/>
    <n v="1"/>
    <n v="6"/>
    <n v="0"/>
    <n v="6"/>
    <x v="0"/>
    <n v="1"/>
    <x v="663"/>
    <n v="1"/>
    <n v="0"/>
    <x v="1"/>
  </r>
  <r>
    <x v="3"/>
    <s v="Winter Weather"/>
    <s v="Storm"/>
    <n v="4"/>
    <x v="19"/>
    <s v="1980-1984"/>
    <n v="1"/>
    <n v="7"/>
    <n v="0"/>
    <n v="7"/>
    <x v="0"/>
    <n v="1"/>
    <x v="664"/>
    <n v="0"/>
    <n v="1"/>
    <x v="1"/>
  </r>
  <r>
    <x v="2"/>
    <s v="Winter Weather"/>
    <s v="Storm"/>
    <n v="4"/>
    <x v="19"/>
    <s v="1980-1984"/>
    <n v="1"/>
    <n v="7"/>
    <n v="0"/>
    <n v="7"/>
    <x v="0"/>
    <n v="1"/>
    <x v="665"/>
    <n v="1"/>
    <n v="0"/>
    <x v="1"/>
  </r>
  <r>
    <x v="4"/>
    <s v="Winter Weather"/>
    <s v="Storm"/>
    <n v="4"/>
    <x v="19"/>
    <s v="1980-1984"/>
    <n v="1"/>
    <n v="7"/>
    <n v="0"/>
    <n v="7"/>
    <x v="0"/>
    <n v="1"/>
    <x v="666"/>
    <n v="0"/>
    <n v="1"/>
    <x v="1"/>
  </r>
  <r>
    <x v="3"/>
    <s v="Severe Storm/Thunder Storm/ Wind"/>
    <s v="Severe Storm"/>
    <n v="4"/>
    <x v="19"/>
    <s v="1980-1984"/>
    <n v="1"/>
    <n v="0"/>
    <n v="0"/>
    <n v="0"/>
    <x v="0"/>
    <n v="1"/>
    <x v="667"/>
    <n v="1"/>
    <n v="0"/>
    <x v="1"/>
  </r>
  <r>
    <x v="2"/>
    <s v="Severe Storm/Thunder Storm/ Wind"/>
    <s v="Severe Storm"/>
    <n v="4"/>
    <x v="19"/>
    <s v="1980-1984"/>
    <n v="1"/>
    <n v="0"/>
    <n v="0"/>
    <n v="0"/>
    <x v="0"/>
    <n v="1"/>
    <x v="668"/>
    <n v="1"/>
    <n v="0"/>
    <x v="1"/>
  </r>
  <r>
    <x v="4"/>
    <s v="Severe Storm/Thunder Storm/ Wind"/>
    <s v="Severe Storm"/>
    <n v="4"/>
    <x v="19"/>
    <s v="1980-1984"/>
    <n v="1"/>
    <n v="0"/>
    <n v="0"/>
    <n v="0"/>
    <x v="0"/>
    <n v="1"/>
    <x v="669"/>
    <n v="1"/>
    <n v="0"/>
    <x v="1"/>
  </r>
  <r>
    <x v="5"/>
    <s v="Winter Weather"/>
    <s v="Storm"/>
    <n v="4"/>
    <x v="19"/>
    <s v="1980-1984"/>
    <n v="2"/>
    <n v="1"/>
    <n v="0"/>
    <n v="1"/>
    <x v="0"/>
    <n v="1"/>
    <x v="670"/>
    <n v="1"/>
    <n v="0"/>
    <x v="1"/>
  </r>
  <r>
    <x v="0"/>
    <s v="Winter Weather"/>
    <s v="Storm"/>
    <n v="4"/>
    <x v="19"/>
    <s v="1980-1984"/>
    <n v="2"/>
    <n v="2"/>
    <n v="0"/>
    <n v="2"/>
    <x v="0"/>
    <n v="1"/>
    <x v="671"/>
    <n v="1"/>
    <n v="0"/>
    <x v="1"/>
  </r>
  <r>
    <x v="1"/>
    <s v="Winter Weather"/>
    <s v="Storm"/>
    <n v="4"/>
    <x v="19"/>
    <s v="1980-1984"/>
    <n v="2"/>
    <n v="1"/>
    <n v="0"/>
    <n v="1"/>
    <x v="0"/>
    <n v="1"/>
    <x v="672"/>
    <n v="1"/>
    <n v="0"/>
    <x v="1"/>
  </r>
  <r>
    <x v="3"/>
    <s v="Winter Weather"/>
    <s v="Storm"/>
    <n v="4"/>
    <x v="19"/>
    <s v="1980-1984"/>
    <n v="2"/>
    <n v="0"/>
    <n v="0"/>
    <n v="0"/>
    <x v="0"/>
    <n v="1"/>
    <x v="673"/>
    <n v="1"/>
    <n v="0"/>
    <x v="1"/>
  </r>
  <r>
    <x v="2"/>
    <s v="Winter Weather"/>
    <s v="Storm"/>
    <n v="4"/>
    <x v="19"/>
    <s v="1980-1984"/>
    <n v="2"/>
    <n v="2"/>
    <n v="0"/>
    <n v="2"/>
    <x v="0"/>
    <n v="1"/>
    <x v="674"/>
    <n v="1"/>
    <n v="0"/>
    <x v="1"/>
  </r>
  <r>
    <x v="4"/>
    <s v="Winter Weather"/>
    <s v="Storm"/>
    <n v="4"/>
    <x v="19"/>
    <s v="1980-1984"/>
    <n v="2"/>
    <n v="3"/>
    <n v="0"/>
    <n v="3"/>
    <x v="0"/>
    <n v="1"/>
    <x v="675"/>
    <n v="1"/>
    <n v="0"/>
    <x v="1"/>
  </r>
  <r>
    <x v="0"/>
    <s v="Hail/ Severe Storm/Thunder Storm/ Wind"/>
    <s v="Severe Storm"/>
    <n v="2"/>
    <x v="23"/>
    <s v="1985-1989"/>
    <n v="1"/>
    <n v="0"/>
    <n v="0"/>
    <n v="0"/>
    <x v="0"/>
    <n v="1"/>
    <x v="676"/>
    <n v="0"/>
    <n v="1"/>
    <x v="1"/>
  </r>
  <r>
    <x v="0"/>
    <s v="Hail/ Severe Storm/Thunder Storm/ Wind"/>
    <s v="Severe Storm"/>
    <n v="2"/>
    <x v="23"/>
    <s v="1985-1989"/>
    <n v="1"/>
    <n v="0"/>
    <n v="0"/>
    <n v="0"/>
    <x v="0"/>
    <n v="1"/>
    <x v="677"/>
    <n v="0"/>
    <n v="0"/>
    <x v="0"/>
  </r>
  <r>
    <x v="5"/>
    <s v="Winter Weather"/>
    <s v="Storm"/>
    <n v="2"/>
    <x v="23"/>
    <s v="1985-1989"/>
    <n v="1"/>
    <n v="0"/>
    <n v="0"/>
    <n v="0"/>
    <x v="0"/>
    <n v="1"/>
    <x v="678"/>
    <n v="1"/>
    <n v="0"/>
    <x v="1"/>
  </r>
  <r>
    <x v="0"/>
    <s v="Winter Weather"/>
    <s v="Storm"/>
    <n v="2"/>
    <x v="23"/>
    <s v="1985-1989"/>
    <n v="1"/>
    <n v="0"/>
    <n v="0"/>
    <n v="0"/>
    <x v="0"/>
    <n v="1"/>
    <x v="679"/>
    <n v="1"/>
    <n v="0"/>
    <x v="1"/>
  </r>
  <r>
    <x v="4"/>
    <s v="Severe Storm/Thunder Storm/ Wind"/>
    <s v="Severe Storm"/>
    <n v="2"/>
    <x v="23"/>
    <s v="1985-1989"/>
    <n v="1"/>
    <n v="0"/>
    <n v="0"/>
    <n v="0"/>
    <x v="0"/>
    <n v="1"/>
    <x v="680"/>
    <n v="0"/>
    <n v="1"/>
    <x v="1"/>
  </r>
  <r>
    <x v="3"/>
    <s v="Severe Storm/Thunder Storm/ Wind"/>
    <s v="Severe Storm"/>
    <n v="2"/>
    <x v="23"/>
    <s v="1985-1989"/>
    <n v="1"/>
    <n v="0"/>
    <n v="0"/>
    <n v="0"/>
    <x v="0"/>
    <n v="1"/>
    <x v="681"/>
    <n v="0"/>
    <n v="1"/>
    <x v="1"/>
  </r>
  <r>
    <x v="0"/>
    <s v="Winter Weather"/>
    <s v="Storm"/>
    <n v="2"/>
    <x v="23"/>
    <s v="1985-1989"/>
    <n v="1"/>
    <n v="0"/>
    <n v="0"/>
    <n v="0"/>
    <x v="0"/>
    <n v="0"/>
    <x v="2"/>
    <n v="1"/>
    <n v="0"/>
    <x v="1"/>
  </r>
  <r>
    <x v="0"/>
    <s v="Severe Storm/Thunder Storm/ Wind"/>
    <s v="Severe Storm"/>
    <n v="2"/>
    <x v="23"/>
    <s v="1985-1989"/>
    <n v="1"/>
    <n v="0"/>
    <n v="0"/>
    <n v="0"/>
    <x v="0"/>
    <n v="1"/>
    <x v="682"/>
    <n v="0"/>
    <n v="1"/>
    <x v="1"/>
  </r>
  <r>
    <x v="0"/>
    <s v="Severe Storm/Thunder Storm/ Wind"/>
    <s v="Severe Storm"/>
    <n v="2"/>
    <x v="23"/>
    <s v="1985-1989"/>
    <n v="1"/>
    <n v="0"/>
    <n v="0"/>
    <n v="0"/>
    <x v="0"/>
    <n v="1"/>
    <x v="683"/>
    <n v="0"/>
    <n v="1"/>
    <x v="1"/>
  </r>
  <r>
    <x v="3"/>
    <s v="Severe Storm/Thunder Storm/ Wind"/>
    <s v="Severe Storm"/>
    <n v="2"/>
    <x v="23"/>
    <s v="1985-1989"/>
    <n v="1"/>
    <n v="0"/>
    <n v="12"/>
    <n v="12"/>
    <x v="0"/>
    <n v="1"/>
    <x v="684"/>
    <n v="0"/>
    <n v="0"/>
    <x v="0"/>
  </r>
  <r>
    <x v="3"/>
    <s v="Severe Storm/Thunder Storm/ Wind"/>
    <s v="Severe Storm"/>
    <n v="2"/>
    <x v="23"/>
    <s v="1985-1989"/>
    <n v="1"/>
    <n v="0"/>
    <n v="0"/>
    <n v="0"/>
    <x v="0"/>
    <n v="1"/>
    <x v="685"/>
    <n v="0"/>
    <n v="1"/>
    <x v="1"/>
  </r>
  <r>
    <x v="2"/>
    <s v="Severe Storm/Thunder Storm/ Wind"/>
    <s v="Severe Storm"/>
    <n v="2"/>
    <x v="23"/>
    <s v="1985-1989"/>
    <n v="1"/>
    <n v="11"/>
    <n v="0"/>
    <n v="11"/>
    <x v="0"/>
    <n v="1"/>
    <x v="686"/>
    <n v="0"/>
    <n v="0"/>
    <x v="0"/>
  </r>
  <r>
    <x v="0"/>
    <s v="Lightning"/>
    <s v="Storm"/>
    <n v="3"/>
    <x v="23"/>
    <s v="1985-1989"/>
    <n v="1"/>
    <n v="0"/>
    <n v="0"/>
    <n v="0"/>
    <x v="0"/>
    <n v="1"/>
    <x v="687"/>
    <n v="0"/>
    <n v="1"/>
    <x v="1"/>
  </r>
  <r>
    <x v="4"/>
    <s v="Hurricane/Tropical Storm"/>
    <s v="Tropical Storm"/>
    <n v="3"/>
    <x v="23"/>
    <s v="1985-1989"/>
    <n v="1"/>
    <n v="11"/>
    <n v="3831"/>
    <n v="3842"/>
    <x v="0"/>
    <n v="1"/>
    <x v="688"/>
    <n v="0"/>
    <n v="0"/>
    <x v="0"/>
  </r>
  <r>
    <x v="1"/>
    <s v="Hurricane/Tropical Storm"/>
    <s v="Tropical Storm"/>
    <n v="4"/>
    <x v="39"/>
    <s v="2015-2019"/>
    <n v="18"/>
    <n v="0"/>
    <n v="0"/>
    <n v="0"/>
    <x v="0"/>
    <n v="1"/>
    <x v="689"/>
    <n v="0"/>
    <n v="0"/>
    <x v="0"/>
  </r>
  <r>
    <x v="1"/>
    <s v="Hurricane/Tropical Storm"/>
    <s v="Tropical Storm"/>
    <n v="4"/>
    <x v="39"/>
    <s v="2015-2019"/>
    <n v="18"/>
    <n v="0"/>
    <n v="0"/>
    <n v="0"/>
    <x v="0"/>
    <n v="1"/>
    <x v="690"/>
    <n v="0"/>
    <n v="0"/>
    <x v="0"/>
  </r>
  <r>
    <x v="1"/>
    <s v="Hurricane/Tropical Storm"/>
    <s v="Tropical Storm"/>
    <n v="3"/>
    <x v="23"/>
    <s v="1985-1989"/>
    <n v="1"/>
    <n v="0"/>
    <n v="0"/>
    <n v="0"/>
    <x v="0"/>
    <n v="1"/>
    <x v="691"/>
    <n v="0"/>
    <n v="0"/>
    <x v="0"/>
  </r>
  <r>
    <x v="1"/>
    <s v="Wildfire"/>
    <s v="Heat/Drought/Fire"/>
    <n v="2"/>
    <x v="40"/>
    <s v="2005-2009"/>
    <n v="7"/>
    <n v="0"/>
    <n v="0"/>
    <n v="0"/>
    <x v="0"/>
    <n v="1"/>
    <x v="692"/>
    <n v="0"/>
    <n v="0"/>
    <x v="0"/>
  </r>
  <r>
    <x v="4"/>
    <s v="Flooding"/>
    <s v="Severe Storm"/>
    <n v="4"/>
    <x v="41"/>
    <s v="1990-1994"/>
    <n v="2"/>
    <n v="0"/>
    <n v="0"/>
    <n v="0"/>
    <x v="0"/>
    <n v="1"/>
    <x v="693"/>
    <n v="0"/>
    <n v="1"/>
    <x v="1"/>
  </r>
  <r>
    <x v="0"/>
    <s v="Tornado"/>
    <s v="Tornado"/>
    <n v="1"/>
    <x v="41"/>
    <s v="1990-1994"/>
    <n v="1"/>
    <n v="0"/>
    <n v="0"/>
    <n v="0"/>
    <x v="0"/>
    <n v="1"/>
    <x v="694"/>
    <n v="0"/>
    <n v="1"/>
    <x v="1"/>
  </r>
  <r>
    <x v="0"/>
    <s v="Flooding"/>
    <s v="Severe Storm"/>
    <n v="1"/>
    <x v="41"/>
    <s v="1990-1994"/>
    <n v="1"/>
    <n v="0"/>
    <n v="0"/>
    <n v="0"/>
    <x v="0"/>
    <n v="1"/>
    <x v="695"/>
    <n v="0"/>
    <n v="1"/>
    <x v="1"/>
  </r>
  <r>
    <x v="0"/>
    <s v="Severe Storm/Thunder Storm/ Wind"/>
    <s v="Severe Storm"/>
    <n v="2"/>
    <x v="41"/>
    <s v="1990-1994"/>
    <n v="1"/>
    <n v="0"/>
    <n v="46"/>
    <n v="46"/>
    <x v="0"/>
    <n v="1"/>
    <x v="696"/>
    <n v="0"/>
    <n v="1"/>
    <x v="1"/>
  </r>
  <r>
    <x v="0"/>
    <s v="Hail/ Severe Storm/Thunder Storm/ Wind"/>
    <s v="Severe Storm"/>
    <n v="3"/>
    <x v="41"/>
    <s v="1990-1994"/>
    <n v="1"/>
    <n v="0"/>
    <n v="0"/>
    <n v="0"/>
    <x v="0"/>
    <n v="1"/>
    <x v="697"/>
    <n v="0"/>
    <n v="1"/>
    <x v="1"/>
  </r>
  <r>
    <x v="5"/>
    <s v="Winter Weather"/>
    <s v="Storm"/>
    <n v="1"/>
    <x v="31"/>
    <s v="1970-1974"/>
    <n v="2"/>
    <n v="0"/>
    <n v="0"/>
    <n v="0"/>
    <x v="0"/>
    <n v="1"/>
    <x v="450"/>
    <n v="1"/>
    <n v="0"/>
    <x v="1"/>
  </r>
  <r>
    <x v="0"/>
    <s v="Winter Weather"/>
    <s v="Storm"/>
    <n v="1"/>
    <x v="31"/>
    <s v="1970-1974"/>
    <n v="2"/>
    <n v="23"/>
    <n v="0"/>
    <n v="23"/>
    <x v="0"/>
    <n v="1"/>
    <x v="698"/>
    <n v="1"/>
    <n v="0"/>
    <x v="1"/>
  </r>
  <r>
    <x v="1"/>
    <s v="Winter Weather"/>
    <s v="Storm"/>
    <n v="1"/>
    <x v="31"/>
    <s v="1970-1974"/>
    <n v="2"/>
    <n v="0"/>
    <n v="0"/>
    <n v="0"/>
    <x v="0"/>
    <n v="1"/>
    <x v="699"/>
    <n v="1"/>
    <n v="0"/>
    <x v="1"/>
  </r>
  <r>
    <x v="3"/>
    <s v="Winter Weather"/>
    <s v="Storm"/>
    <n v="1"/>
    <x v="31"/>
    <s v="1970-1974"/>
    <n v="2"/>
    <n v="11"/>
    <n v="0"/>
    <n v="11"/>
    <x v="0"/>
    <n v="1"/>
    <x v="700"/>
    <n v="1"/>
    <n v="0"/>
    <x v="1"/>
  </r>
  <r>
    <x v="2"/>
    <s v="Winter Weather"/>
    <s v="Storm"/>
    <n v="1"/>
    <x v="31"/>
    <s v="1970-1974"/>
    <n v="2"/>
    <n v="0"/>
    <n v="0"/>
    <n v="0"/>
    <x v="0"/>
    <n v="1"/>
    <x v="701"/>
    <n v="1"/>
    <n v="0"/>
    <x v="1"/>
  </r>
  <r>
    <x v="4"/>
    <s v="Winter Weather"/>
    <s v="Storm"/>
    <n v="1"/>
    <x v="31"/>
    <s v="1970-1974"/>
    <n v="2"/>
    <n v="0"/>
    <n v="0"/>
    <n v="0"/>
    <x v="0"/>
    <n v="1"/>
    <x v="507"/>
    <n v="1"/>
    <n v="0"/>
    <x v="1"/>
  </r>
  <r>
    <x v="5"/>
    <s v="Winter Weather"/>
    <s v="Storm"/>
    <n v="4"/>
    <x v="31"/>
    <s v="1970-1974"/>
    <n v="2"/>
    <n v="0"/>
    <n v="0"/>
    <n v="0"/>
    <x v="0"/>
    <n v="1"/>
    <x v="702"/>
    <n v="1"/>
    <n v="0"/>
    <x v="1"/>
  </r>
  <r>
    <x v="0"/>
    <s v="Winter Weather"/>
    <s v="Storm"/>
    <n v="4"/>
    <x v="31"/>
    <s v="1970-1974"/>
    <n v="2"/>
    <n v="0"/>
    <n v="0"/>
    <n v="0"/>
    <x v="0"/>
    <n v="1"/>
    <x v="703"/>
    <n v="1"/>
    <n v="0"/>
    <x v="1"/>
  </r>
  <r>
    <x v="1"/>
    <s v="Winter Weather"/>
    <s v="Storm"/>
    <n v="4"/>
    <x v="31"/>
    <s v="1970-1974"/>
    <n v="2"/>
    <n v="0"/>
    <n v="0"/>
    <n v="0"/>
    <x v="0"/>
    <n v="1"/>
    <x v="703"/>
    <n v="1"/>
    <n v="0"/>
    <x v="1"/>
  </r>
  <r>
    <x v="3"/>
    <s v="Winter Weather"/>
    <s v="Storm"/>
    <n v="4"/>
    <x v="31"/>
    <s v="1970-1974"/>
    <n v="2"/>
    <n v="0"/>
    <n v="0"/>
    <n v="0"/>
    <x v="0"/>
    <n v="1"/>
    <x v="703"/>
    <n v="1"/>
    <n v="0"/>
    <x v="1"/>
  </r>
  <r>
    <x v="2"/>
    <s v="Winter Weather"/>
    <s v="Storm"/>
    <n v="4"/>
    <x v="31"/>
    <s v="1970-1974"/>
    <n v="2"/>
    <n v="0"/>
    <n v="0"/>
    <n v="0"/>
    <x v="0"/>
    <n v="1"/>
    <x v="704"/>
    <n v="1"/>
    <n v="0"/>
    <x v="1"/>
  </r>
  <r>
    <x v="4"/>
    <s v="Winter Weather"/>
    <s v="Storm"/>
    <n v="4"/>
    <x v="31"/>
    <s v="1970-1974"/>
    <n v="2"/>
    <n v="0"/>
    <n v="0"/>
    <n v="0"/>
    <x v="0"/>
    <n v="1"/>
    <x v="703"/>
    <n v="1"/>
    <n v="0"/>
    <x v="1"/>
  </r>
  <r>
    <x v="4"/>
    <s v="Lightning/ Severe Storm/Thunder Storm"/>
    <s v="Severe Storm"/>
    <n v="3"/>
    <x v="32"/>
    <s v="1970-1974"/>
    <n v="1"/>
    <n v="11"/>
    <n v="0"/>
    <n v="11"/>
    <x v="0"/>
    <n v="0"/>
    <x v="2"/>
    <n v="1"/>
    <n v="0"/>
    <x v="1"/>
  </r>
  <r>
    <x v="0"/>
    <s v="Severe Storm/Thunder Storm/ Wind"/>
    <s v="Severe Storm"/>
    <n v="2"/>
    <x v="33"/>
    <s v="1970-1974"/>
    <n v="1"/>
    <n v="0"/>
    <n v="0"/>
    <n v="0"/>
    <x v="0"/>
    <n v="1"/>
    <x v="705"/>
    <n v="1"/>
    <n v="0"/>
    <x v="1"/>
  </r>
  <r>
    <x v="1"/>
    <s v="Lightning/ Severe Storm/Thunder Storm"/>
    <s v="Severe Storm"/>
    <n v="3"/>
    <x v="33"/>
    <s v="1970-1974"/>
    <n v="1"/>
    <n v="10"/>
    <n v="10"/>
    <n v="20"/>
    <x v="0"/>
    <n v="1"/>
    <x v="706"/>
    <n v="1"/>
    <n v="0"/>
    <x v="1"/>
  </r>
  <r>
    <x v="2"/>
    <s v="Lightning"/>
    <s v="Storm"/>
    <n v="3"/>
    <x v="12"/>
    <s v="1970-1974"/>
    <n v="1"/>
    <n v="11"/>
    <n v="0"/>
    <n v="11"/>
    <x v="0"/>
    <n v="0"/>
    <x v="2"/>
    <n v="1"/>
    <n v="0"/>
    <x v="1"/>
  </r>
  <r>
    <x v="3"/>
    <s v="Lightning"/>
    <s v="Storm"/>
    <n v="3"/>
    <x v="11"/>
    <s v="1975-1979"/>
    <n v="1"/>
    <n v="26"/>
    <n v="13"/>
    <n v="39"/>
    <x v="0"/>
    <n v="1"/>
    <x v="707"/>
    <n v="1"/>
    <n v="0"/>
    <x v="1"/>
  </r>
  <r>
    <x v="1"/>
    <s v="Coastal/ Hurricane/Tropical Storm/ Wind"/>
    <s v="Tropical Storm"/>
    <n v="2"/>
    <x v="16"/>
    <s v="1975-1979"/>
    <n v="1"/>
    <n v="2"/>
    <n v="0"/>
    <n v="2"/>
    <x v="0"/>
    <n v="1"/>
    <x v="708"/>
    <n v="1"/>
    <n v="0"/>
    <x v="1"/>
  </r>
  <r>
    <x v="3"/>
    <s v="Lightning"/>
    <s v="Storm"/>
    <n v="3"/>
    <x v="16"/>
    <s v="1975-1979"/>
    <n v="1"/>
    <n v="12"/>
    <n v="0"/>
    <n v="12"/>
    <x v="0"/>
    <n v="0"/>
    <x v="2"/>
    <n v="1"/>
    <n v="0"/>
    <x v="1"/>
  </r>
  <r>
    <x v="1"/>
    <s v="Wind"/>
    <s v="Storm"/>
    <n v="3"/>
    <x v="15"/>
    <s v="1980-1984"/>
    <n v="1"/>
    <n v="11"/>
    <n v="22"/>
    <n v="33"/>
    <x v="0"/>
    <n v="1"/>
    <x v="709"/>
    <n v="1"/>
    <n v="0"/>
    <x v="1"/>
  </r>
  <r>
    <x v="4"/>
    <s v="Wind"/>
    <s v="Storm"/>
    <n v="1"/>
    <x v="35"/>
    <s v="1980-1984"/>
    <n v="1"/>
    <n v="6"/>
    <n v="0"/>
    <n v="6"/>
    <x v="0"/>
    <n v="0"/>
    <x v="2"/>
    <n v="1"/>
    <n v="0"/>
    <x v="1"/>
  </r>
  <r>
    <x v="3"/>
    <s v="Wind"/>
    <s v="Storm"/>
    <n v="1"/>
    <x v="35"/>
    <s v="1980-1984"/>
    <n v="1"/>
    <n v="7"/>
    <n v="0"/>
    <n v="7"/>
    <x v="0"/>
    <n v="0"/>
    <x v="2"/>
    <n v="1"/>
    <n v="0"/>
    <x v="1"/>
  </r>
  <r>
    <x v="2"/>
    <s v="Heat"/>
    <s v="Heat/Drought/Fire"/>
    <n v="2"/>
    <x v="35"/>
    <s v="1980-1984"/>
    <n v="1"/>
    <n v="11"/>
    <n v="0"/>
    <n v="11"/>
    <x v="0"/>
    <n v="0"/>
    <x v="2"/>
    <n v="1"/>
    <n v="0"/>
    <x v="1"/>
  </r>
  <r>
    <x v="3"/>
    <s v="Lightning"/>
    <s v="Storm"/>
    <n v="3"/>
    <x v="35"/>
    <s v="1980-1984"/>
    <n v="1"/>
    <n v="10"/>
    <n v="10"/>
    <n v="20"/>
    <x v="0"/>
    <n v="1"/>
    <x v="710"/>
    <n v="1"/>
    <n v="0"/>
    <x v="1"/>
  </r>
  <r>
    <x v="5"/>
    <s v="Winter Weather"/>
    <s v="Storm"/>
    <n v="1"/>
    <x v="18"/>
    <s v="1980-1984"/>
    <n v="1"/>
    <n v="0"/>
    <n v="1"/>
    <n v="1"/>
    <x v="0"/>
    <n v="1"/>
    <x v="711"/>
    <n v="1"/>
    <n v="0"/>
    <x v="1"/>
  </r>
  <r>
    <x v="0"/>
    <s v="Winter Weather"/>
    <s v="Storm"/>
    <n v="1"/>
    <x v="18"/>
    <s v="1980-1984"/>
    <n v="1"/>
    <n v="0"/>
    <n v="1"/>
    <n v="1"/>
    <x v="0"/>
    <n v="1"/>
    <x v="712"/>
    <n v="1"/>
    <n v="0"/>
    <x v="1"/>
  </r>
  <r>
    <x v="1"/>
    <s v="Winter Weather"/>
    <s v="Storm"/>
    <n v="1"/>
    <x v="18"/>
    <s v="1980-1984"/>
    <n v="1"/>
    <n v="0"/>
    <n v="3"/>
    <n v="3"/>
    <x v="0"/>
    <n v="1"/>
    <x v="713"/>
    <n v="1"/>
    <n v="0"/>
    <x v="1"/>
  </r>
  <r>
    <x v="3"/>
    <s v="Winter Weather"/>
    <s v="Storm"/>
    <n v="1"/>
    <x v="18"/>
    <s v="1980-1984"/>
    <n v="1"/>
    <n v="0"/>
    <n v="1"/>
    <n v="1"/>
    <x v="0"/>
    <n v="1"/>
    <x v="714"/>
    <n v="1"/>
    <n v="0"/>
    <x v="1"/>
  </r>
  <r>
    <x v="2"/>
    <s v="Winter Weather"/>
    <s v="Storm"/>
    <n v="1"/>
    <x v="18"/>
    <s v="1980-1984"/>
    <n v="1"/>
    <n v="12"/>
    <n v="1"/>
    <n v="13"/>
    <x v="0"/>
    <n v="1"/>
    <x v="715"/>
    <n v="1"/>
    <n v="0"/>
    <x v="1"/>
  </r>
  <r>
    <x v="4"/>
    <s v="Winter Weather"/>
    <s v="Storm"/>
    <n v="1"/>
    <x v="18"/>
    <s v="1980-1984"/>
    <n v="1"/>
    <n v="0"/>
    <n v="1"/>
    <n v="1"/>
    <x v="0"/>
    <n v="1"/>
    <x v="716"/>
    <n v="1"/>
    <n v="0"/>
    <x v="1"/>
  </r>
  <r>
    <x v="0"/>
    <s v="Lightning"/>
    <s v="Storm"/>
    <n v="3"/>
    <x v="18"/>
    <s v="1980-1984"/>
    <n v="1"/>
    <n v="11"/>
    <n v="0"/>
    <n v="11"/>
    <x v="0"/>
    <n v="0"/>
    <x v="2"/>
    <n v="1"/>
    <n v="0"/>
    <x v="1"/>
  </r>
  <r>
    <x v="0"/>
    <s v="Lightning/ Severe Storm/Thunder Storm"/>
    <s v="Severe Storm"/>
    <n v="3"/>
    <x v="18"/>
    <s v="1980-1984"/>
    <n v="1"/>
    <n v="11"/>
    <n v="0"/>
    <n v="11"/>
    <x v="0"/>
    <n v="1"/>
    <x v="717"/>
    <n v="1"/>
    <n v="0"/>
    <x v="1"/>
  </r>
  <r>
    <x v="4"/>
    <s v="Lightning"/>
    <s v="Storm"/>
    <n v="3"/>
    <x v="19"/>
    <s v="1980-1984"/>
    <n v="1"/>
    <n v="11"/>
    <n v="0"/>
    <n v="11"/>
    <x v="0"/>
    <n v="0"/>
    <x v="2"/>
    <n v="1"/>
    <n v="0"/>
    <x v="1"/>
  </r>
  <r>
    <x v="4"/>
    <s v="Winter Weather"/>
    <s v="Storm"/>
    <n v="4"/>
    <x v="21"/>
    <s v="1985-1989"/>
    <n v="1"/>
    <n v="11"/>
    <n v="0"/>
    <n v="11"/>
    <x v="0"/>
    <n v="0"/>
    <x v="2"/>
    <n v="1"/>
    <n v="0"/>
    <x v="1"/>
  </r>
  <r>
    <x v="1"/>
    <s v="Heat"/>
    <s v="Heat/Drought/Fire"/>
    <n v="3"/>
    <x v="36"/>
    <s v="1985-1989"/>
    <n v="1"/>
    <n v="12"/>
    <n v="0"/>
    <n v="12"/>
    <x v="0"/>
    <n v="0"/>
    <x v="2"/>
    <n v="1"/>
    <n v="0"/>
    <x v="1"/>
  </r>
  <r>
    <x v="2"/>
    <s v="Heat"/>
    <s v="Heat/Drought/Fire"/>
    <n v="3"/>
    <x v="36"/>
    <s v="1985-1989"/>
    <n v="1"/>
    <n v="11"/>
    <n v="0"/>
    <n v="11"/>
    <x v="0"/>
    <n v="0"/>
    <x v="2"/>
    <n v="1"/>
    <n v="0"/>
    <x v="1"/>
  </r>
  <r>
    <x v="0"/>
    <s v="Heat"/>
    <s v="Heat/Drought/Fire"/>
    <n v="3"/>
    <x v="22"/>
    <s v="1985-1989"/>
    <n v="1"/>
    <n v="12"/>
    <n v="0"/>
    <n v="12"/>
    <x v="0"/>
    <n v="0"/>
    <x v="2"/>
    <n v="1"/>
    <n v="0"/>
    <x v="1"/>
  </r>
  <r>
    <x v="0"/>
    <s v="Winter Weather"/>
    <s v="Storm"/>
    <n v="1"/>
    <x v="37"/>
    <s v="1985-1989"/>
    <n v="1"/>
    <n v="12"/>
    <n v="0"/>
    <n v="12"/>
    <x v="0"/>
    <n v="0"/>
    <x v="2"/>
    <n v="1"/>
    <n v="0"/>
    <x v="1"/>
  </r>
  <r>
    <x v="3"/>
    <s v="Heat"/>
    <s v="Heat/Drought/Fire"/>
    <n v="3"/>
    <x v="37"/>
    <s v="1985-1989"/>
    <n v="1"/>
    <n v="12"/>
    <n v="0"/>
    <n v="12"/>
    <x v="0"/>
    <n v="0"/>
    <x v="2"/>
    <n v="1"/>
    <n v="0"/>
    <x v="1"/>
  </r>
  <r>
    <x v="0"/>
    <s v="Heat"/>
    <s v="Heat/Drought/Fire"/>
    <n v="3"/>
    <x v="23"/>
    <s v="1985-1989"/>
    <n v="1"/>
    <n v="11"/>
    <n v="0"/>
    <n v="11"/>
    <x v="0"/>
    <n v="0"/>
    <x v="2"/>
    <n v="1"/>
    <n v="0"/>
    <x v="1"/>
  </r>
  <r>
    <x v="2"/>
    <s v="Lightning"/>
    <s v="Storm"/>
    <n v="3"/>
    <x v="23"/>
    <s v="1985-1989"/>
    <n v="1"/>
    <n v="10"/>
    <n v="0"/>
    <n v="10"/>
    <x v="0"/>
    <n v="0"/>
    <x v="2"/>
    <n v="1"/>
    <n v="0"/>
    <x v="1"/>
  </r>
  <r>
    <x v="4"/>
    <s v="Winter Weather"/>
    <s v="Storm"/>
    <n v="4"/>
    <x v="23"/>
    <s v="1985-1989"/>
    <n v="1"/>
    <n v="13"/>
    <n v="0"/>
    <n v="13"/>
    <x v="0"/>
    <n v="0"/>
    <x v="2"/>
    <n v="1"/>
    <n v="0"/>
    <x v="1"/>
  </r>
  <r>
    <x v="1"/>
    <s v="Winter Weather"/>
    <s v="Storm"/>
    <n v="4"/>
    <x v="23"/>
    <s v="1985-1989"/>
    <n v="1"/>
    <n v="12"/>
    <n v="0"/>
    <n v="12"/>
    <x v="0"/>
    <n v="0"/>
    <x v="2"/>
    <n v="1"/>
    <n v="0"/>
    <x v="1"/>
  </r>
  <r>
    <x v="0"/>
    <s v="Winter Weather"/>
    <s v="Storm"/>
    <n v="4"/>
    <x v="23"/>
    <s v="1985-1989"/>
    <n v="1"/>
    <n v="12"/>
    <n v="0"/>
    <n v="12"/>
    <x v="0"/>
    <n v="0"/>
    <x v="2"/>
    <n v="1"/>
    <n v="0"/>
    <x v="1"/>
  </r>
  <r>
    <x v="2"/>
    <s v="Heat"/>
    <s v="Heat/Drought/Fire"/>
    <n v="3"/>
    <x v="41"/>
    <s v="1990-1994"/>
    <n v="1"/>
    <n v="12"/>
    <n v="0"/>
    <n v="12"/>
    <x v="0"/>
    <n v="0"/>
    <x v="2"/>
    <n v="1"/>
    <n v="0"/>
    <x v="1"/>
  </r>
  <r>
    <x v="0"/>
    <s v="Winter Weather"/>
    <s v="Storm"/>
    <n v="1"/>
    <x v="38"/>
    <s v="1990-1994"/>
    <n v="1"/>
    <n v="12"/>
    <n v="0"/>
    <n v="12"/>
    <x v="0"/>
    <n v="0"/>
    <x v="2"/>
    <n v="1"/>
    <n v="0"/>
    <x v="1"/>
  </r>
  <r>
    <x v="2"/>
    <s v="Winter Weather"/>
    <s v="Storm"/>
    <n v="1"/>
    <x v="38"/>
    <s v="1990-1994"/>
    <n v="1"/>
    <n v="12"/>
    <n v="0"/>
    <n v="12"/>
    <x v="0"/>
    <n v="0"/>
    <x v="2"/>
    <n v="1"/>
    <n v="0"/>
    <x v="1"/>
  </r>
  <r>
    <x v="4"/>
    <s v="Severe Storm/Thunder Storm/ Wind"/>
    <s v="Severe Storm"/>
    <n v="2"/>
    <x v="38"/>
    <s v="1990-1994"/>
    <n v="1"/>
    <n v="12"/>
    <n v="12"/>
    <n v="24"/>
    <x v="0"/>
    <n v="1"/>
    <x v="718"/>
    <n v="1"/>
    <n v="0"/>
    <x v="1"/>
  </r>
  <r>
    <x v="2"/>
    <s v="Lightning"/>
    <s v="Storm"/>
    <n v="3"/>
    <x v="38"/>
    <s v="1990-1994"/>
    <n v="1"/>
    <n v="12"/>
    <n v="12"/>
    <n v="24"/>
    <x v="0"/>
    <n v="0"/>
    <x v="2"/>
    <n v="1"/>
    <n v="0"/>
    <x v="1"/>
  </r>
  <r>
    <x v="1"/>
    <s v="Coastal"/>
    <s v="Storm"/>
    <n v="3"/>
    <x v="38"/>
    <s v="1990-1994"/>
    <n v="1"/>
    <n v="12"/>
    <n v="0"/>
    <n v="12"/>
    <x v="0"/>
    <n v="0"/>
    <x v="2"/>
    <n v="1"/>
    <n v="0"/>
    <x v="1"/>
  </r>
  <r>
    <x v="2"/>
    <s v="Winter Weather"/>
    <s v="Storm"/>
    <n v="4"/>
    <x v="38"/>
    <s v="1990-1994"/>
    <n v="1"/>
    <n v="12"/>
    <n v="0"/>
    <n v="12"/>
    <x v="0"/>
    <n v="0"/>
    <x v="2"/>
    <n v="1"/>
    <n v="0"/>
    <x v="1"/>
  </r>
  <r>
    <x v="2"/>
    <s v="Heat"/>
    <s v="Heat/Drought/Fire"/>
    <n v="3"/>
    <x v="4"/>
    <s v="1990-1994"/>
    <n v="1"/>
    <n v="12"/>
    <n v="0"/>
    <n v="12"/>
    <x v="0"/>
    <n v="0"/>
    <x v="2"/>
    <n v="1"/>
    <n v="0"/>
    <x v="1"/>
  </r>
  <r>
    <x v="3"/>
    <s v="Winter Weather"/>
    <s v="Storm"/>
    <n v="4"/>
    <x v="4"/>
    <s v="1990-1994"/>
    <n v="1"/>
    <n v="12"/>
    <n v="0"/>
    <n v="12"/>
    <x v="0"/>
    <n v="0"/>
    <x v="2"/>
    <n v="1"/>
    <n v="0"/>
    <x v="1"/>
  </r>
  <r>
    <x v="5"/>
    <s v="Winter Weather"/>
    <s v="Storm"/>
    <n v="1"/>
    <x v="4"/>
    <s v="1990-1994"/>
    <n v="1"/>
    <n v="11"/>
    <n v="0"/>
    <n v="11"/>
    <x v="0"/>
    <n v="0"/>
    <x v="2"/>
    <n v="1"/>
    <n v="0"/>
    <x v="1"/>
  </r>
  <r>
    <x v="2"/>
    <s v="Landslide"/>
    <s v="Landslide"/>
    <n v="1"/>
    <x v="9"/>
    <s v="1965-1969"/>
    <n v="1"/>
    <n v="83"/>
    <n v="0"/>
    <n v="83"/>
    <x v="0"/>
    <n v="0"/>
    <x v="2"/>
    <n v="1"/>
    <n v="0"/>
    <x v="1"/>
  </r>
  <r>
    <x v="5"/>
    <s v="Severe Storm/Thunder Storm"/>
    <s v="Severe Storm"/>
    <n v="2"/>
    <x v="9"/>
    <s v="1965-1969"/>
    <n v="1"/>
    <n v="13"/>
    <n v="13"/>
    <n v="26"/>
    <x v="0"/>
    <n v="0"/>
    <x v="2"/>
    <n v="1"/>
    <n v="0"/>
    <x v="1"/>
  </r>
  <r>
    <x v="5"/>
    <s v="Severe Storm/Thunder Storm/ Wind"/>
    <s v="Severe Storm"/>
    <n v="1"/>
    <x v="25"/>
    <s v="1960-1964"/>
    <n v="1"/>
    <n v="0"/>
    <n v="0"/>
    <n v="0"/>
    <x v="0"/>
    <n v="1"/>
    <x v="719"/>
    <n v="1"/>
    <n v="0"/>
    <x v="1"/>
  </r>
  <r>
    <x v="0"/>
    <s v="Severe Storm/Thunder Storm/ Wind"/>
    <s v="Severe Storm"/>
    <n v="1"/>
    <x v="25"/>
    <s v="1960-1964"/>
    <n v="1"/>
    <n v="0"/>
    <n v="0"/>
    <n v="0"/>
    <x v="0"/>
    <n v="1"/>
    <x v="720"/>
    <n v="1"/>
    <n v="0"/>
    <x v="1"/>
  </r>
  <r>
    <x v="3"/>
    <s v="Severe Storm/Thunder Storm/ Wind"/>
    <s v="Severe Storm"/>
    <n v="1"/>
    <x v="25"/>
    <s v="1960-1964"/>
    <n v="1"/>
    <n v="0"/>
    <n v="0"/>
    <n v="0"/>
    <x v="0"/>
    <n v="1"/>
    <x v="721"/>
    <n v="1"/>
    <n v="0"/>
    <x v="1"/>
  </r>
  <r>
    <x v="2"/>
    <s v="Severe Storm/Thunder Storm/ Wind"/>
    <s v="Severe Storm"/>
    <n v="1"/>
    <x v="25"/>
    <s v="1960-1964"/>
    <n v="1"/>
    <n v="0"/>
    <n v="0"/>
    <n v="0"/>
    <x v="0"/>
    <n v="1"/>
    <x v="722"/>
    <n v="1"/>
    <n v="0"/>
    <x v="1"/>
  </r>
  <r>
    <x v="4"/>
    <s v="Severe Storm/Thunder Storm/ Wind"/>
    <s v="Severe Storm"/>
    <n v="1"/>
    <x v="25"/>
    <s v="1960-1964"/>
    <n v="1"/>
    <n v="0"/>
    <n v="0"/>
    <n v="0"/>
    <x v="0"/>
    <n v="1"/>
    <x v="723"/>
    <n v="1"/>
    <n v="0"/>
    <x v="1"/>
  </r>
  <r>
    <x v="1"/>
    <s v="Lightning"/>
    <s v="Storm"/>
    <n v="3"/>
    <x v="9"/>
    <s v="1965-1969"/>
    <n v="1"/>
    <n v="11"/>
    <n v="0"/>
    <n v="11"/>
    <x v="0"/>
    <n v="0"/>
    <x v="2"/>
    <n v="1"/>
    <n v="0"/>
    <x v="1"/>
  </r>
  <r>
    <x v="3"/>
    <s v="Lightning"/>
    <s v="Storm"/>
    <n v="3"/>
    <x v="9"/>
    <s v="1965-1969"/>
    <n v="1"/>
    <n v="25"/>
    <n v="0"/>
    <n v="25"/>
    <x v="0"/>
    <n v="0"/>
    <x v="2"/>
    <n v="1"/>
    <n v="0"/>
    <x v="1"/>
  </r>
  <r>
    <x v="0"/>
    <s v="Hail/ Lightning/ Severe Storm/Thunder Storm"/>
    <s v="Severe Storm"/>
    <n v="2"/>
    <x v="28"/>
    <s v="1965-1969"/>
    <n v="1"/>
    <n v="6"/>
    <n v="0"/>
    <n v="6"/>
    <x v="0"/>
    <n v="1"/>
    <x v="724"/>
    <n v="1"/>
    <n v="0"/>
    <x v="1"/>
  </r>
  <r>
    <x v="2"/>
    <s v="Severe Storm/Thunder Storm"/>
    <s v="Severe Storm"/>
    <n v="2"/>
    <x v="25"/>
    <s v="1960-1964"/>
    <n v="1"/>
    <n v="24"/>
    <n v="0"/>
    <n v="24"/>
    <x v="0"/>
    <n v="1"/>
    <x v="725"/>
    <n v="1"/>
    <n v="0"/>
    <x v="1"/>
  </r>
  <r>
    <x v="3"/>
    <s v="Hail/ Wind"/>
    <s v="Storm"/>
    <n v="2"/>
    <x v="26"/>
    <s v="1960-1964"/>
    <n v="1"/>
    <n v="0"/>
    <n v="0"/>
    <n v="0"/>
    <x v="0"/>
    <n v="1"/>
    <x v="726"/>
    <n v="1"/>
    <n v="0"/>
    <x v="1"/>
  </r>
  <r>
    <x v="2"/>
    <s v="Hail/ Wind"/>
    <s v="Storm"/>
    <n v="2"/>
    <x v="26"/>
    <s v="1960-1964"/>
    <n v="1"/>
    <n v="0"/>
    <n v="0"/>
    <n v="0"/>
    <x v="0"/>
    <n v="1"/>
    <x v="727"/>
    <n v="1"/>
    <n v="0"/>
    <x v="1"/>
  </r>
  <r>
    <x v="4"/>
    <s v="Hail/ Wind"/>
    <s v="Storm"/>
    <n v="2"/>
    <x v="26"/>
    <s v="1960-1964"/>
    <n v="1"/>
    <n v="0"/>
    <n v="0"/>
    <n v="0"/>
    <x v="0"/>
    <n v="1"/>
    <x v="728"/>
    <n v="1"/>
    <n v="0"/>
    <x v="1"/>
  </r>
  <r>
    <x v="4"/>
    <s v="Wind"/>
    <s v="Storm"/>
    <n v="2"/>
    <x v="10"/>
    <s v="1965-1969"/>
    <n v="1"/>
    <n v="11"/>
    <n v="0"/>
    <n v="11"/>
    <x v="0"/>
    <n v="1"/>
    <x v="729"/>
    <n v="1"/>
    <n v="0"/>
    <x v="1"/>
  </r>
  <r>
    <x v="1"/>
    <s v="Lightning"/>
    <s v="Storm"/>
    <n v="3"/>
    <x v="27"/>
    <s v="1960-1964"/>
    <n v="1"/>
    <n v="11"/>
    <n v="0"/>
    <n v="11"/>
    <x v="0"/>
    <n v="0"/>
    <x v="2"/>
    <n v="1"/>
    <n v="0"/>
    <x v="1"/>
  </r>
  <r>
    <x v="1"/>
    <s v="Lightning"/>
    <s v="Storm"/>
    <n v="3"/>
    <x v="27"/>
    <s v="1960-1964"/>
    <n v="1"/>
    <n v="11"/>
    <n v="0"/>
    <n v="11"/>
    <x v="0"/>
    <n v="0"/>
    <x v="2"/>
    <n v="1"/>
    <n v="0"/>
    <x v="1"/>
  </r>
  <r>
    <x v="0"/>
    <s v="Lightning/ Severe Storm/Thunder Storm"/>
    <s v="Severe Storm"/>
    <n v="2"/>
    <x v="30"/>
    <s v="1965-1969"/>
    <n v="1"/>
    <n v="13"/>
    <n v="0"/>
    <n v="13"/>
    <x v="0"/>
    <n v="0"/>
    <x v="2"/>
    <n v="1"/>
    <n v="0"/>
    <x v="1"/>
  </r>
  <r>
    <x v="1"/>
    <s v="Lightning"/>
    <s v="Storm"/>
    <n v="3"/>
    <x v="8"/>
    <s v="1960-1964"/>
    <n v="1"/>
    <n v="13"/>
    <n v="13"/>
    <n v="26"/>
    <x v="0"/>
    <n v="0"/>
    <x v="2"/>
    <n v="1"/>
    <n v="0"/>
    <x v="1"/>
  </r>
  <r>
    <x v="1"/>
    <s v="Severe Storm/Thunder Storm"/>
    <s v="Severe Storm"/>
    <n v="3"/>
    <x v="8"/>
    <s v="1960-1964"/>
    <n v="2"/>
    <n v="3"/>
    <n v="0"/>
    <n v="3"/>
    <x v="0"/>
    <n v="1"/>
    <x v="730"/>
    <n v="1"/>
    <n v="0"/>
    <x v="1"/>
  </r>
  <r>
    <x v="3"/>
    <s v="Severe Storm/Thunder Storm"/>
    <s v="Severe Storm"/>
    <n v="3"/>
    <x v="8"/>
    <s v="1960-1964"/>
    <n v="2"/>
    <n v="3"/>
    <n v="0"/>
    <n v="3"/>
    <x v="0"/>
    <n v="1"/>
    <x v="731"/>
    <n v="1"/>
    <n v="0"/>
    <x v="1"/>
  </r>
  <r>
    <x v="2"/>
    <s v="Wind"/>
    <s v="Storm"/>
    <n v="1"/>
    <x v="9"/>
    <s v="1965-1969"/>
    <n v="1"/>
    <n v="0"/>
    <n v="0"/>
    <n v="0"/>
    <x v="0"/>
    <n v="1"/>
    <x v="732"/>
    <n v="1"/>
    <n v="0"/>
    <x v="1"/>
  </r>
  <r>
    <x v="2"/>
    <s v="Wind"/>
    <s v="Storm"/>
    <n v="1"/>
    <x v="24"/>
    <s v="1960-1964"/>
    <n v="1"/>
    <n v="0"/>
    <n v="0"/>
    <n v="0"/>
    <x v="0"/>
    <n v="1"/>
    <x v="733"/>
    <n v="1"/>
    <n v="0"/>
    <x v="1"/>
  </r>
  <r>
    <x v="3"/>
    <s v="Hail"/>
    <s v="Storm"/>
    <n v="2"/>
    <x v="24"/>
    <s v="1960-1964"/>
    <n v="1"/>
    <n v="0"/>
    <n v="0"/>
    <n v="0"/>
    <x v="0"/>
    <n v="0"/>
    <x v="2"/>
    <n v="1"/>
    <n v="0"/>
    <x v="1"/>
  </r>
  <r>
    <x v="0"/>
    <s v="Hail"/>
    <s v="Storm"/>
    <n v="2"/>
    <x v="9"/>
    <s v="1965-1969"/>
    <n v="1"/>
    <n v="0"/>
    <n v="0"/>
    <n v="0"/>
    <x v="0"/>
    <n v="1"/>
    <x v="734"/>
    <n v="1"/>
    <n v="0"/>
    <x v="1"/>
  </r>
  <r>
    <x v="2"/>
    <s v="Hail"/>
    <s v="Storm"/>
    <n v="2"/>
    <x v="9"/>
    <s v="1965-1969"/>
    <n v="1"/>
    <n v="0"/>
    <n v="0"/>
    <n v="0"/>
    <x v="0"/>
    <n v="1"/>
    <x v="735"/>
    <n v="1"/>
    <n v="0"/>
    <x v="1"/>
  </r>
  <r>
    <x v="2"/>
    <s v="Lightning"/>
    <s v="Storm"/>
    <n v="2"/>
    <x v="9"/>
    <s v="1965-1969"/>
    <n v="1"/>
    <n v="0"/>
    <n v="0"/>
    <n v="0"/>
    <x v="0"/>
    <n v="1"/>
    <x v="736"/>
    <n v="1"/>
    <n v="0"/>
    <x v="1"/>
  </r>
  <r>
    <x v="5"/>
    <s v="Hail"/>
    <s v="Storm"/>
    <n v="2"/>
    <x v="9"/>
    <s v="1965-1969"/>
    <n v="1"/>
    <n v="0"/>
    <n v="0"/>
    <n v="0"/>
    <x v="0"/>
    <n v="0"/>
    <x v="2"/>
    <n v="1"/>
    <n v="0"/>
    <x v="1"/>
  </r>
  <r>
    <x v="0"/>
    <s v="Hail/ Severe Storm/Thunder Storm"/>
    <s v="Severe Storm"/>
    <n v="2"/>
    <x v="24"/>
    <s v="1960-1964"/>
    <n v="1"/>
    <n v="0"/>
    <n v="25"/>
    <n v="25"/>
    <x v="0"/>
    <n v="1"/>
    <x v="737"/>
    <n v="1"/>
    <n v="0"/>
    <x v="1"/>
  </r>
  <r>
    <x v="1"/>
    <s v="Tornado"/>
    <s v="Tornado"/>
    <n v="2"/>
    <x v="9"/>
    <s v="1965-1969"/>
    <n v="1"/>
    <n v="0"/>
    <n v="0"/>
    <n v="0"/>
    <x v="0"/>
    <n v="1"/>
    <x v="738"/>
    <n v="1"/>
    <n v="0"/>
    <x v="1"/>
  </r>
  <r>
    <x v="1"/>
    <s v="Tornado"/>
    <s v="Tornado"/>
    <n v="2"/>
    <x v="9"/>
    <s v="1965-1969"/>
    <n v="1"/>
    <n v="0"/>
    <n v="0"/>
    <n v="0"/>
    <x v="0"/>
    <n v="1"/>
    <x v="739"/>
    <n v="1"/>
    <n v="0"/>
    <x v="1"/>
  </r>
  <r>
    <x v="0"/>
    <s v="Hail/ Severe Storm/Thunder Storm"/>
    <s v="Severe Storm"/>
    <n v="2"/>
    <x v="9"/>
    <s v="1965-1969"/>
    <n v="1"/>
    <n v="0"/>
    <n v="0"/>
    <n v="0"/>
    <x v="0"/>
    <n v="1"/>
    <x v="740"/>
    <n v="1"/>
    <n v="0"/>
    <x v="1"/>
  </r>
  <r>
    <x v="3"/>
    <s v="Lightning"/>
    <s v="Storm"/>
    <n v="2"/>
    <x v="9"/>
    <s v="1965-1969"/>
    <n v="1"/>
    <n v="0"/>
    <n v="24"/>
    <n v="24"/>
    <x v="0"/>
    <n v="0"/>
    <x v="2"/>
    <n v="1"/>
    <n v="0"/>
    <x v="1"/>
  </r>
  <r>
    <x v="2"/>
    <s v="Lightning"/>
    <s v="Storm"/>
    <n v="2"/>
    <x v="9"/>
    <s v="1965-1969"/>
    <n v="1"/>
    <n v="0"/>
    <n v="34"/>
    <n v="34"/>
    <x v="0"/>
    <n v="0"/>
    <x v="2"/>
    <n v="1"/>
    <n v="0"/>
    <x v="1"/>
  </r>
  <r>
    <x v="2"/>
    <s v="Lightning"/>
    <s v="Storm"/>
    <n v="2"/>
    <x v="9"/>
    <s v="1965-1969"/>
    <n v="1"/>
    <n v="0"/>
    <n v="0"/>
    <n v="0"/>
    <x v="0"/>
    <n v="1"/>
    <x v="31"/>
    <n v="1"/>
    <n v="0"/>
    <x v="1"/>
  </r>
  <r>
    <x v="2"/>
    <s v="Hail/ Wind"/>
    <s v="Storm"/>
    <n v="3"/>
    <x v="24"/>
    <s v="1960-1964"/>
    <n v="1"/>
    <n v="0"/>
    <n v="0"/>
    <n v="0"/>
    <x v="0"/>
    <n v="1"/>
    <x v="741"/>
    <n v="1"/>
    <n v="0"/>
    <x v="1"/>
  </r>
  <r>
    <x v="1"/>
    <s v="Wind"/>
    <s v="Storm"/>
    <n v="3"/>
    <x v="24"/>
    <s v="1960-1964"/>
    <n v="1"/>
    <n v="0"/>
    <n v="0"/>
    <n v="0"/>
    <x v="0"/>
    <n v="1"/>
    <x v="742"/>
    <n v="1"/>
    <n v="0"/>
    <x v="1"/>
  </r>
  <r>
    <x v="2"/>
    <s v="Wind"/>
    <s v="Storm"/>
    <n v="3"/>
    <x v="24"/>
    <s v="1960-1964"/>
    <n v="1"/>
    <n v="0"/>
    <n v="0"/>
    <n v="0"/>
    <x v="0"/>
    <n v="1"/>
    <x v="743"/>
    <n v="1"/>
    <n v="0"/>
    <x v="1"/>
  </r>
  <r>
    <x v="2"/>
    <s v="Severe Storm/Thunder Storm"/>
    <s v="Severe Storm"/>
    <n v="3"/>
    <x v="24"/>
    <s v="1960-1964"/>
    <n v="1"/>
    <n v="0"/>
    <n v="0"/>
    <n v="0"/>
    <x v="0"/>
    <n v="1"/>
    <x v="744"/>
    <n v="1"/>
    <n v="0"/>
    <x v="1"/>
  </r>
  <r>
    <x v="5"/>
    <s v="Winter Weather"/>
    <s v="Storm"/>
    <n v="1"/>
    <x v="25"/>
    <s v="1960-1964"/>
    <n v="2"/>
    <n v="0"/>
    <n v="0"/>
    <n v="0"/>
    <x v="0"/>
    <n v="1"/>
    <x v="745"/>
    <n v="1"/>
    <n v="0"/>
    <x v="1"/>
  </r>
  <r>
    <x v="0"/>
    <s v="Winter Weather"/>
    <s v="Storm"/>
    <n v="1"/>
    <x v="25"/>
    <s v="1960-1964"/>
    <n v="2"/>
    <n v="0"/>
    <n v="0"/>
    <n v="0"/>
    <x v="0"/>
    <n v="1"/>
    <x v="746"/>
    <n v="1"/>
    <n v="0"/>
    <x v="1"/>
  </r>
  <r>
    <x v="1"/>
    <s v="Winter Weather"/>
    <s v="Storm"/>
    <n v="1"/>
    <x v="25"/>
    <s v="1960-1964"/>
    <n v="2"/>
    <n v="0"/>
    <n v="0"/>
    <n v="0"/>
    <x v="0"/>
    <n v="1"/>
    <x v="747"/>
    <n v="1"/>
    <n v="0"/>
    <x v="1"/>
  </r>
  <r>
    <x v="3"/>
    <s v="Winter Weather"/>
    <s v="Storm"/>
    <n v="1"/>
    <x v="25"/>
    <s v="1960-1964"/>
    <n v="2"/>
    <n v="0"/>
    <n v="0"/>
    <n v="0"/>
    <x v="0"/>
    <n v="1"/>
    <x v="748"/>
    <n v="1"/>
    <n v="0"/>
    <x v="1"/>
  </r>
  <r>
    <x v="2"/>
    <s v="Winter Weather"/>
    <s v="Storm"/>
    <n v="1"/>
    <x v="25"/>
    <s v="1960-1964"/>
    <n v="2"/>
    <n v="0"/>
    <n v="0"/>
    <n v="0"/>
    <x v="0"/>
    <n v="1"/>
    <x v="749"/>
    <n v="1"/>
    <n v="0"/>
    <x v="1"/>
  </r>
  <r>
    <x v="4"/>
    <s v="Winter Weather"/>
    <s v="Storm"/>
    <n v="1"/>
    <x v="25"/>
    <s v="1960-1964"/>
    <n v="2"/>
    <n v="0"/>
    <n v="0"/>
    <n v="0"/>
    <x v="0"/>
    <n v="1"/>
    <x v="750"/>
    <n v="1"/>
    <n v="0"/>
    <x v="1"/>
  </r>
  <r>
    <x v="5"/>
    <s v="Severe Storm/Thunder Storm"/>
    <s v="Severe Storm"/>
    <n v="2"/>
    <x v="9"/>
    <s v="1965-1969"/>
    <n v="9"/>
    <n v="0"/>
    <n v="0"/>
    <n v="0"/>
    <x v="0"/>
    <n v="0"/>
    <x v="2"/>
    <n v="1"/>
    <n v="0"/>
    <x v="1"/>
  </r>
  <r>
    <x v="0"/>
    <s v="Severe Storm/Thunder Storm"/>
    <s v="Severe Storm"/>
    <n v="2"/>
    <x v="9"/>
    <s v="1965-1969"/>
    <n v="9"/>
    <n v="0"/>
    <n v="0"/>
    <n v="0"/>
    <x v="0"/>
    <n v="0"/>
    <x v="2"/>
    <n v="1"/>
    <n v="0"/>
    <x v="1"/>
  </r>
  <r>
    <x v="1"/>
    <s v="Severe Storm/Thunder Storm"/>
    <s v="Severe Storm"/>
    <n v="2"/>
    <x v="9"/>
    <s v="1965-1969"/>
    <n v="9"/>
    <n v="0"/>
    <n v="0"/>
    <n v="0"/>
    <x v="0"/>
    <n v="0"/>
    <x v="2"/>
    <n v="1"/>
    <n v="0"/>
    <x v="1"/>
  </r>
  <r>
    <x v="3"/>
    <s v="Severe Storm/Thunder Storm"/>
    <s v="Severe Storm"/>
    <n v="2"/>
    <x v="9"/>
    <s v="1965-1969"/>
    <n v="9"/>
    <n v="0"/>
    <n v="0"/>
    <n v="0"/>
    <x v="0"/>
    <n v="0"/>
    <x v="2"/>
    <n v="1"/>
    <n v="0"/>
    <x v="1"/>
  </r>
  <r>
    <x v="2"/>
    <s v="Severe Storm/Thunder Storm"/>
    <s v="Severe Storm"/>
    <n v="2"/>
    <x v="9"/>
    <s v="1965-1969"/>
    <n v="9"/>
    <n v="0"/>
    <n v="0"/>
    <n v="0"/>
    <x v="0"/>
    <n v="0"/>
    <x v="2"/>
    <n v="1"/>
    <n v="0"/>
    <x v="1"/>
  </r>
  <r>
    <x v="4"/>
    <s v="Severe Storm/Thunder Storm"/>
    <s v="Severe Storm"/>
    <n v="2"/>
    <x v="9"/>
    <s v="1965-1969"/>
    <n v="9"/>
    <n v="0"/>
    <n v="0"/>
    <n v="0"/>
    <x v="0"/>
    <n v="0"/>
    <x v="2"/>
    <n v="1"/>
    <n v="0"/>
    <x v="1"/>
  </r>
  <r>
    <x v="0"/>
    <s v="Severe Storm/Thunder Storm"/>
    <s v="Severe Storm"/>
    <n v="3"/>
    <x v="24"/>
    <s v="1960-1964"/>
    <n v="1"/>
    <n v="0"/>
    <n v="0"/>
    <n v="0"/>
    <x v="0"/>
    <n v="1"/>
    <x v="751"/>
    <n v="1"/>
    <n v="0"/>
    <x v="1"/>
  </r>
  <r>
    <x v="2"/>
    <s v="Lightning"/>
    <s v="Storm"/>
    <n v="3"/>
    <x v="9"/>
    <s v="1965-1969"/>
    <n v="1"/>
    <n v="0"/>
    <n v="97"/>
    <n v="97"/>
    <x v="0"/>
    <n v="0"/>
    <x v="2"/>
    <n v="1"/>
    <n v="0"/>
    <x v="1"/>
  </r>
  <r>
    <x v="0"/>
    <s v="Lightning"/>
    <s v="Storm"/>
    <n v="3"/>
    <x v="9"/>
    <s v="1965-1969"/>
    <n v="1"/>
    <n v="0"/>
    <n v="12"/>
    <n v="12"/>
    <x v="0"/>
    <n v="1"/>
    <x v="752"/>
    <n v="1"/>
    <n v="0"/>
    <x v="1"/>
  </r>
  <r>
    <x v="2"/>
    <s v="Severe Storm/Thunder Storm"/>
    <s v="Severe Storm"/>
    <n v="3"/>
    <x v="9"/>
    <s v="1965-1969"/>
    <n v="1"/>
    <n v="0"/>
    <n v="21"/>
    <n v="21"/>
    <x v="0"/>
    <n v="1"/>
    <x v="753"/>
    <n v="1"/>
    <n v="0"/>
    <x v="1"/>
  </r>
  <r>
    <x v="5"/>
    <s v="Hail/ Lightning/ Wind"/>
    <s v="Storm"/>
    <n v="3"/>
    <x v="9"/>
    <s v="1965-1969"/>
    <n v="1"/>
    <n v="0"/>
    <n v="0"/>
    <n v="0"/>
    <x v="0"/>
    <n v="1"/>
    <x v="754"/>
    <n v="1"/>
    <n v="0"/>
    <x v="1"/>
  </r>
  <r>
    <x v="0"/>
    <s v="Hail/ Lightning/ Wind"/>
    <s v="Storm"/>
    <n v="3"/>
    <x v="9"/>
    <s v="1965-1969"/>
    <n v="1"/>
    <n v="0"/>
    <n v="0"/>
    <n v="0"/>
    <x v="0"/>
    <n v="1"/>
    <x v="755"/>
    <n v="1"/>
    <n v="0"/>
    <x v="1"/>
  </r>
  <r>
    <x v="1"/>
    <s v="Hail/ Lightning/ Wind"/>
    <s v="Storm"/>
    <n v="3"/>
    <x v="9"/>
    <s v="1965-1969"/>
    <n v="1"/>
    <n v="0"/>
    <n v="0"/>
    <n v="0"/>
    <x v="0"/>
    <n v="1"/>
    <x v="756"/>
    <n v="1"/>
    <n v="0"/>
    <x v="1"/>
  </r>
  <r>
    <x v="3"/>
    <s v="Hail/ Lightning/ Wind"/>
    <s v="Storm"/>
    <n v="3"/>
    <x v="9"/>
    <s v="1965-1969"/>
    <n v="1"/>
    <n v="0"/>
    <n v="0"/>
    <n v="0"/>
    <x v="0"/>
    <n v="1"/>
    <x v="757"/>
    <n v="1"/>
    <n v="0"/>
    <x v="1"/>
  </r>
  <r>
    <x v="2"/>
    <s v="Hail/ Lightning/ Wind"/>
    <s v="Storm"/>
    <n v="3"/>
    <x v="9"/>
    <s v="1965-1969"/>
    <n v="1"/>
    <n v="0"/>
    <n v="0"/>
    <n v="0"/>
    <x v="0"/>
    <n v="1"/>
    <x v="758"/>
    <n v="1"/>
    <n v="0"/>
    <x v="1"/>
  </r>
  <r>
    <x v="4"/>
    <s v="Hail/ Lightning/ Wind"/>
    <s v="Storm"/>
    <n v="3"/>
    <x v="9"/>
    <s v="1965-1969"/>
    <n v="1"/>
    <n v="0"/>
    <n v="0"/>
    <n v="0"/>
    <x v="0"/>
    <n v="1"/>
    <x v="759"/>
    <n v="1"/>
    <n v="0"/>
    <x v="1"/>
  </r>
  <r>
    <x v="3"/>
    <s v="Tornado"/>
    <s v="Tornado"/>
    <n v="3"/>
    <x v="9"/>
    <s v="1965-1969"/>
    <n v="1"/>
    <n v="0"/>
    <n v="0"/>
    <n v="0"/>
    <x v="0"/>
    <n v="1"/>
    <x v="760"/>
    <n v="1"/>
    <n v="0"/>
    <x v="1"/>
  </r>
  <r>
    <x v="5"/>
    <s v="Hail/ Severe Storm/Thunder Storm/ Wind"/>
    <s v="Severe Storm"/>
    <n v="3"/>
    <x v="9"/>
    <s v="1965-1969"/>
    <n v="31"/>
    <n v="0"/>
    <n v="0"/>
    <n v="0"/>
    <x v="0"/>
    <n v="1"/>
    <x v="761"/>
    <n v="1"/>
    <n v="0"/>
    <x v="1"/>
  </r>
  <r>
    <x v="0"/>
    <s v="Hail/ Severe Storm/Thunder Storm/ Wind"/>
    <s v="Severe Storm"/>
    <n v="3"/>
    <x v="9"/>
    <s v="1965-1969"/>
    <n v="31"/>
    <n v="0"/>
    <n v="0"/>
    <n v="0"/>
    <x v="0"/>
    <n v="1"/>
    <x v="762"/>
    <n v="1"/>
    <n v="0"/>
    <x v="1"/>
  </r>
  <r>
    <x v="1"/>
    <s v="Hail/ Severe Storm/Thunder Storm/ Wind"/>
    <s v="Severe Storm"/>
    <n v="3"/>
    <x v="9"/>
    <s v="1965-1969"/>
    <n v="31"/>
    <n v="0"/>
    <n v="0"/>
    <n v="0"/>
    <x v="0"/>
    <n v="1"/>
    <x v="763"/>
    <n v="1"/>
    <n v="0"/>
    <x v="1"/>
  </r>
  <r>
    <x v="3"/>
    <s v="Hail/ Severe Storm/Thunder Storm/ Wind"/>
    <s v="Severe Storm"/>
    <n v="3"/>
    <x v="9"/>
    <s v="1965-1969"/>
    <n v="31"/>
    <n v="0"/>
    <n v="0"/>
    <n v="0"/>
    <x v="0"/>
    <n v="1"/>
    <x v="764"/>
    <n v="1"/>
    <n v="0"/>
    <x v="1"/>
  </r>
  <r>
    <x v="2"/>
    <s v="Hail/ Severe Storm/Thunder Storm/ Wind"/>
    <s v="Severe Storm"/>
    <n v="3"/>
    <x v="9"/>
    <s v="1965-1969"/>
    <n v="31"/>
    <n v="0"/>
    <n v="0"/>
    <n v="0"/>
    <x v="0"/>
    <n v="1"/>
    <x v="765"/>
    <n v="1"/>
    <n v="0"/>
    <x v="1"/>
  </r>
  <r>
    <x v="4"/>
    <s v="Hail/ Severe Storm/Thunder Storm/ Wind"/>
    <s v="Severe Storm"/>
    <n v="3"/>
    <x v="9"/>
    <s v="1965-1969"/>
    <n v="31"/>
    <n v="0"/>
    <n v="0"/>
    <n v="0"/>
    <x v="0"/>
    <n v="1"/>
    <x v="766"/>
    <n v="1"/>
    <n v="0"/>
    <x v="1"/>
  </r>
  <r>
    <x v="2"/>
    <s v="Lightning"/>
    <s v="Storm"/>
    <n v="2"/>
    <x v="25"/>
    <s v="1960-1964"/>
    <n v="1"/>
    <n v="0"/>
    <n v="0"/>
    <n v="0"/>
    <x v="0"/>
    <n v="1"/>
    <x v="767"/>
    <n v="1"/>
    <n v="0"/>
    <x v="1"/>
  </r>
  <r>
    <x v="2"/>
    <s v="Severe Storm/Thunder Storm"/>
    <s v="Severe Storm"/>
    <n v="3"/>
    <x v="24"/>
    <s v="1960-1964"/>
    <n v="1"/>
    <n v="0"/>
    <n v="0"/>
    <n v="0"/>
    <x v="0"/>
    <n v="1"/>
    <x v="768"/>
    <n v="1"/>
    <n v="0"/>
    <x v="1"/>
  </r>
  <r>
    <x v="2"/>
    <s v="Wind"/>
    <s v="Storm"/>
    <n v="4"/>
    <x v="24"/>
    <s v="1960-1964"/>
    <n v="1"/>
    <n v="0"/>
    <n v="0"/>
    <n v="0"/>
    <x v="0"/>
    <n v="1"/>
    <x v="743"/>
    <n v="1"/>
    <n v="0"/>
    <x v="1"/>
  </r>
  <r>
    <x v="0"/>
    <s v="Hail"/>
    <s v="Storm"/>
    <n v="4"/>
    <x v="24"/>
    <s v="1960-1964"/>
    <n v="1"/>
    <n v="0"/>
    <n v="0"/>
    <n v="0"/>
    <x v="0"/>
    <n v="1"/>
    <x v="769"/>
    <n v="1"/>
    <n v="0"/>
    <x v="1"/>
  </r>
  <r>
    <x v="2"/>
    <s v="Lightning/ Wind"/>
    <s v="Storm"/>
    <n v="3"/>
    <x v="9"/>
    <s v="1965-1969"/>
    <n v="1"/>
    <n v="0"/>
    <n v="0"/>
    <n v="0"/>
    <x v="0"/>
    <n v="1"/>
    <x v="770"/>
    <n v="1"/>
    <n v="0"/>
    <x v="1"/>
  </r>
  <r>
    <x v="0"/>
    <s v="Lightning"/>
    <s v="Storm"/>
    <n v="3"/>
    <x v="9"/>
    <s v="1965-1969"/>
    <n v="1"/>
    <n v="0"/>
    <n v="0"/>
    <n v="0"/>
    <x v="0"/>
    <n v="1"/>
    <x v="771"/>
    <n v="1"/>
    <n v="0"/>
    <x v="1"/>
  </r>
  <r>
    <x v="2"/>
    <s v="Lightning/ Severe Storm/Thunder Storm"/>
    <s v="Severe Storm"/>
    <n v="3"/>
    <x v="9"/>
    <s v="1965-1969"/>
    <n v="1"/>
    <n v="0"/>
    <n v="0"/>
    <n v="0"/>
    <x v="0"/>
    <n v="1"/>
    <x v="772"/>
    <n v="1"/>
    <n v="0"/>
    <x v="1"/>
  </r>
  <r>
    <x v="4"/>
    <s v="Lightning"/>
    <s v="Storm"/>
    <n v="3"/>
    <x v="9"/>
    <s v="1965-1969"/>
    <n v="1"/>
    <n v="0"/>
    <n v="2"/>
    <n v="2"/>
    <x v="0"/>
    <n v="1"/>
    <x v="773"/>
    <n v="1"/>
    <n v="0"/>
    <x v="1"/>
  </r>
  <r>
    <x v="5"/>
    <s v="Lightning"/>
    <s v="Storm"/>
    <n v="3"/>
    <x v="9"/>
    <s v="1965-1969"/>
    <n v="1"/>
    <n v="0"/>
    <n v="0"/>
    <n v="0"/>
    <x v="0"/>
    <n v="1"/>
    <x v="774"/>
    <n v="1"/>
    <n v="0"/>
    <x v="1"/>
  </r>
  <r>
    <x v="0"/>
    <s v="Lightning"/>
    <s v="Storm"/>
    <n v="3"/>
    <x v="9"/>
    <s v="1965-1969"/>
    <n v="1"/>
    <n v="0"/>
    <n v="0"/>
    <n v="0"/>
    <x v="0"/>
    <n v="1"/>
    <x v="775"/>
    <n v="1"/>
    <n v="0"/>
    <x v="1"/>
  </r>
  <r>
    <x v="1"/>
    <s v="Lightning"/>
    <s v="Storm"/>
    <n v="3"/>
    <x v="9"/>
    <s v="1965-1969"/>
    <n v="1"/>
    <n v="0"/>
    <n v="0"/>
    <n v="0"/>
    <x v="0"/>
    <n v="1"/>
    <x v="776"/>
    <n v="1"/>
    <n v="0"/>
    <x v="1"/>
  </r>
  <r>
    <x v="3"/>
    <s v="Lightning"/>
    <s v="Storm"/>
    <n v="3"/>
    <x v="9"/>
    <s v="1965-1969"/>
    <n v="1"/>
    <n v="0"/>
    <n v="0"/>
    <n v="0"/>
    <x v="0"/>
    <n v="1"/>
    <x v="777"/>
    <n v="1"/>
    <n v="0"/>
    <x v="1"/>
  </r>
  <r>
    <x v="2"/>
    <s v="Lightning"/>
    <s v="Storm"/>
    <n v="3"/>
    <x v="9"/>
    <s v="1965-1969"/>
    <n v="1"/>
    <n v="0"/>
    <n v="0"/>
    <n v="0"/>
    <x v="0"/>
    <n v="1"/>
    <x v="778"/>
    <n v="1"/>
    <n v="0"/>
    <x v="1"/>
  </r>
  <r>
    <x v="4"/>
    <s v="Lightning"/>
    <s v="Storm"/>
    <n v="3"/>
    <x v="9"/>
    <s v="1965-1969"/>
    <n v="1"/>
    <n v="0"/>
    <n v="0"/>
    <n v="0"/>
    <x v="0"/>
    <n v="1"/>
    <x v="779"/>
    <n v="1"/>
    <n v="0"/>
    <x v="1"/>
  </r>
  <r>
    <x v="0"/>
    <s v="Winter Weather"/>
    <s v="Storm"/>
    <n v="1"/>
    <x v="26"/>
    <s v="1960-1964"/>
    <n v="1"/>
    <n v="0"/>
    <n v="0"/>
    <n v="0"/>
    <x v="0"/>
    <n v="1"/>
    <x v="780"/>
    <n v="1"/>
    <n v="0"/>
    <x v="1"/>
  </r>
  <r>
    <x v="1"/>
    <s v="Lightning/ Wind"/>
    <s v="Storm"/>
    <n v="3"/>
    <x v="25"/>
    <s v="1960-1964"/>
    <n v="1"/>
    <n v="0"/>
    <n v="0"/>
    <n v="0"/>
    <x v="0"/>
    <n v="1"/>
    <x v="781"/>
    <n v="1"/>
    <n v="0"/>
    <x v="1"/>
  </r>
  <r>
    <x v="3"/>
    <s v="Lightning/ Wind"/>
    <s v="Storm"/>
    <n v="3"/>
    <x v="25"/>
    <s v="1960-1964"/>
    <n v="1"/>
    <n v="0"/>
    <n v="0"/>
    <n v="0"/>
    <x v="0"/>
    <n v="1"/>
    <x v="782"/>
    <n v="1"/>
    <n v="0"/>
    <x v="1"/>
  </r>
  <r>
    <x v="2"/>
    <s v="Lightning/ Wind"/>
    <s v="Storm"/>
    <n v="3"/>
    <x v="25"/>
    <s v="1960-1964"/>
    <n v="1"/>
    <n v="0"/>
    <n v="0"/>
    <n v="0"/>
    <x v="0"/>
    <n v="1"/>
    <x v="783"/>
    <n v="1"/>
    <n v="0"/>
    <x v="1"/>
  </r>
  <r>
    <x v="4"/>
    <s v="Lightning/ Wind"/>
    <s v="Storm"/>
    <n v="3"/>
    <x v="25"/>
    <s v="1960-1964"/>
    <n v="1"/>
    <n v="0"/>
    <n v="0"/>
    <n v="0"/>
    <x v="0"/>
    <n v="1"/>
    <x v="784"/>
    <n v="1"/>
    <n v="0"/>
    <x v="1"/>
  </r>
  <r>
    <x v="2"/>
    <s v="Severe Storm/Thunder Storm"/>
    <s v="Severe Storm"/>
    <n v="3"/>
    <x v="9"/>
    <s v="1965-1969"/>
    <n v="1"/>
    <n v="0"/>
    <n v="0"/>
    <n v="0"/>
    <x v="0"/>
    <n v="1"/>
    <x v="785"/>
    <n v="1"/>
    <n v="0"/>
    <x v="1"/>
  </r>
  <r>
    <x v="5"/>
    <s v="Wind"/>
    <s v="Storm"/>
    <n v="4"/>
    <x v="25"/>
    <s v="1960-1964"/>
    <n v="1"/>
    <n v="0"/>
    <n v="0"/>
    <n v="0"/>
    <x v="0"/>
    <n v="1"/>
    <x v="786"/>
    <n v="1"/>
    <n v="0"/>
    <x v="1"/>
  </r>
  <r>
    <x v="0"/>
    <s v="Wind"/>
    <s v="Storm"/>
    <n v="4"/>
    <x v="25"/>
    <s v="1960-1964"/>
    <n v="1"/>
    <n v="0"/>
    <n v="0"/>
    <n v="0"/>
    <x v="0"/>
    <n v="1"/>
    <x v="787"/>
    <n v="1"/>
    <n v="0"/>
    <x v="1"/>
  </r>
  <r>
    <x v="1"/>
    <s v="Wind"/>
    <s v="Storm"/>
    <n v="4"/>
    <x v="25"/>
    <s v="1960-1964"/>
    <n v="1"/>
    <n v="0"/>
    <n v="0"/>
    <n v="0"/>
    <x v="0"/>
    <n v="1"/>
    <x v="788"/>
    <n v="1"/>
    <n v="0"/>
    <x v="1"/>
  </r>
  <r>
    <x v="3"/>
    <s v="Wind"/>
    <s v="Storm"/>
    <n v="4"/>
    <x v="25"/>
    <s v="1960-1964"/>
    <n v="1"/>
    <n v="0"/>
    <n v="0"/>
    <n v="0"/>
    <x v="0"/>
    <n v="1"/>
    <x v="505"/>
    <n v="1"/>
    <n v="0"/>
    <x v="1"/>
  </r>
  <r>
    <x v="2"/>
    <s v="Wind"/>
    <s v="Storm"/>
    <n v="4"/>
    <x v="25"/>
    <s v="1960-1964"/>
    <n v="1"/>
    <n v="0"/>
    <n v="0"/>
    <n v="0"/>
    <x v="0"/>
    <n v="1"/>
    <x v="789"/>
    <n v="1"/>
    <n v="0"/>
    <x v="1"/>
  </r>
  <r>
    <x v="4"/>
    <s v="Wind"/>
    <s v="Storm"/>
    <n v="4"/>
    <x v="25"/>
    <s v="1960-1964"/>
    <n v="1"/>
    <n v="0"/>
    <n v="0"/>
    <n v="0"/>
    <x v="0"/>
    <n v="1"/>
    <x v="269"/>
    <n v="1"/>
    <n v="0"/>
    <x v="1"/>
  </r>
  <r>
    <x v="3"/>
    <s v="Wind"/>
    <s v="Storm"/>
    <n v="4"/>
    <x v="9"/>
    <s v="1965-1969"/>
    <n v="1"/>
    <n v="0"/>
    <n v="0"/>
    <n v="0"/>
    <x v="0"/>
    <n v="1"/>
    <x v="790"/>
    <n v="1"/>
    <n v="0"/>
    <x v="1"/>
  </r>
  <r>
    <x v="0"/>
    <s v="Severe Storm/Thunder Storm"/>
    <s v="Severe Storm"/>
    <n v="4"/>
    <x v="25"/>
    <s v="1960-1964"/>
    <n v="4"/>
    <n v="0"/>
    <n v="0"/>
    <n v="0"/>
    <x v="0"/>
    <n v="1"/>
    <x v="791"/>
    <n v="1"/>
    <n v="0"/>
    <x v="1"/>
  </r>
  <r>
    <x v="5"/>
    <s v="Hail"/>
    <s v="Storm"/>
    <n v="4"/>
    <x v="9"/>
    <s v="1965-1969"/>
    <n v="1"/>
    <n v="0"/>
    <n v="0"/>
    <n v="0"/>
    <x v="0"/>
    <n v="1"/>
    <x v="769"/>
    <n v="1"/>
    <n v="0"/>
    <x v="1"/>
  </r>
  <r>
    <x v="0"/>
    <s v="Hail"/>
    <s v="Storm"/>
    <n v="4"/>
    <x v="9"/>
    <s v="1965-1969"/>
    <n v="1"/>
    <n v="0"/>
    <n v="0"/>
    <n v="0"/>
    <x v="0"/>
    <n v="1"/>
    <x v="792"/>
    <n v="1"/>
    <n v="0"/>
    <x v="1"/>
  </r>
  <r>
    <x v="5"/>
    <s v="Severe Storm/Thunder Storm/ Wind"/>
    <s v="Severe Storm"/>
    <n v="1"/>
    <x v="28"/>
    <s v="1965-1969"/>
    <n v="1"/>
    <n v="0"/>
    <n v="0"/>
    <n v="0"/>
    <x v="0"/>
    <n v="1"/>
    <x v="793"/>
    <n v="1"/>
    <n v="0"/>
    <x v="1"/>
  </r>
  <r>
    <x v="0"/>
    <s v="Severe Storm/Thunder Storm/ Wind"/>
    <s v="Severe Storm"/>
    <n v="1"/>
    <x v="28"/>
    <s v="1965-1969"/>
    <n v="1"/>
    <n v="0"/>
    <n v="0"/>
    <n v="0"/>
    <x v="0"/>
    <n v="1"/>
    <x v="794"/>
    <n v="1"/>
    <n v="0"/>
    <x v="1"/>
  </r>
  <r>
    <x v="1"/>
    <s v="Severe Storm/Thunder Storm/ Wind"/>
    <s v="Severe Storm"/>
    <n v="1"/>
    <x v="28"/>
    <s v="1965-1969"/>
    <n v="1"/>
    <n v="0"/>
    <n v="0"/>
    <n v="0"/>
    <x v="0"/>
    <n v="1"/>
    <x v="795"/>
    <n v="1"/>
    <n v="0"/>
    <x v="1"/>
  </r>
  <r>
    <x v="3"/>
    <s v="Severe Storm/Thunder Storm/ Wind"/>
    <s v="Severe Storm"/>
    <n v="1"/>
    <x v="28"/>
    <s v="1965-1969"/>
    <n v="1"/>
    <n v="0"/>
    <n v="0"/>
    <n v="0"/>
    <x v="0"/>
    <n v="1"/>
    <x v="796"/>
    <n v="1"/>
    <n v="0"/>
    <x v="1"/>
  </r>
  <r>
    <x v="2"/>
    <s v="Severe Storm/Thunder Storm/ Wind"/>
    <s v="Severe Storm"/>
    <n v="1"/>
    <x v="28"/>
    <s v="1965-1969"/>
    <n v="1"/>
    <n v="0"/>
    <n v="0"/>
    <n v="0"/>
    <x v="0"/>
    <n v="1"/>
    <x v="797"/>
    <n v="1"/>
    <n v="0"/>
    <x v="1"/>
  </r>
  <r>
    <x v="4"/>
    <s v="Severe Storm/Thunder Storm/ Wind"/>
    <s v="Severe Storm"/>
    <n v="1"/>
    <x v="28"/>
    <s v="1965-1969"/>
    <n v="1"/>
    <n v="0"/>
    <n v="0"/>
    <n v="0"/>
    <x v="0"/>
    <n v="1"/>
    <x v="798"/>
    <n v="1"/>
    <n v="0"/>
    <x v="1"/>
  </r>
  <r>
    <x v="5"/>
    <s v="Winter Weather"/>
    <s v="Storm"/>
    <n v="1"/>
    <x v="28"/>
    <s v="1965-1969"/>
    <n v="1"/>
    <n v="0"/>
    <n v="0"/>
    <n v="0"/>
    <x v="0"/>
    <n v="1"/>
    <x v="799"/>
    <n v="1"/>
    <n v="0"/>
    <x v="1"/>
  </r>
  <r>
    <x v="3"/>
    <s v="Winter Weather"/>
    <s v="Storm"/>
    <n v="1"/>
    <x v="28"/>
    <s v="1965-1969"/>
    <n v="1"/>
    <n v="0"/>
    <n v="0"/>
    <n v="0"/>
    <x v="0"/>
    <n v="1"/>
    <x v="800"/>
    <n v="1"/>
    <n v="0"/>
    <x v="1"/>
  </r>
  <r>
    <x v="2"/>
    <s v="Winter Weather"/>
    <s v="Storm"/>
    <n v="1"/>
    <x v="28"/>
    <s v="1965-1969"/>
    <n v="1"/>
    <n v="0"/>
    <n v="0"/>
    <n v="0"/>
    <x v="0"/>
    <n v="1"/>
    <x v="801"/>
    <n v="1"/>
    <n v="0"/>
    <x v="1"/>
  </r>
  <r>
    <x v="4"/>
    <s v="Winter Weather"/>
    <s v="Storm"/>
    <n v="1"/>
    <x v="28"/>
    <s v="1965-1969"/>
    <n v="1"/>
    <n v="0"/>
    <n v="0"/>
    <n v="0"/>
    <x v="0"/>
    <n v="1"/>
    <x v="802"/>
    <n v="1"/>
    <n v="0"/>
    <x v="1"/>
  </r>
  <r>
    <x v="2"/>
    <s v="Hail/ Lightning/ Severe Storm/Thunder Storm/ Wind"/>
    <s v="Severe Storm"/>
    <n v="2"/>
    <x v="28"/>
    <s v="1965-1969"/>
    <n v="1"/>
    <n v="0"/>
    <n v="0"/>
    <n v="0"/>
    <x v="0"/>
    <n v="1"/>
    <x v="803"/>
    <n v="1"/>
    <n v="0"/>
    <x v="1"/>
  </r>
  <r>
    <x v="3"/>
    <s v="Hail"/>
    <s v="Storm"/>
    <n v="2"/>
    <x v="27"/>
    <s v="1960-1964"/>
    <n v="1"/>
    <n v="0"/>
    <n v="0"/>
    <n v="0"/>
    <x v="0"/>
    <n v="1"/>
    <x v="804"/>
    <n v="1"/>
    <n v="0"/>
    <x v="1"/>
  </r>
  <r>
    <x v="3"/>
    <s v="Hail"/>
    <s v="Storm"/>
    <n v="2"/>
    <x v="27"/>
    <s v="1960-1964"/>
    <n v="1"/>
    <n v="0"/>
    <n v="0"/>
    <n v="0"/>
    <x v="0"/>
    <n v="1"/>
    <x v="805"/>
    <n v="1"/>
    <n v="0"/>
    <x v="1"/>
  </r>
  <r>
    <x v="3"/>
    <s v="Severe Storm/Thunder Storm/ Wind"/>
    <s v="Severe Storm"/>
    <n v="2"/>
    <x v="28"/>
    <s v="1965-1969"/>
    <n v="1"/>
    <n v="0"/>
    <n v="0"/>
    <n v="0"/>
    <x v="0"/>
    <n v="1"/>
    <x v="806"/>
    <n v="1"/>
    <n v="0"/>
    <x v="1"/>
  </r>
  <r>
    <x v="4"/>
    <s v="Severe Storm/Thunder Storm"/>
    <s v="Severe Storm"/>
    <n v="3"/>
    <x v="27"/>
    <s v="1960-1964"/>
    <n v="1"/>
    <n v="0"/>
    <n v="0"/>
    <n v="0"/>
    <x v="0"/>
    <n v="1"/>
    <x v="807"/>
    <n v="1"/>
    <n v="0"/>
    <x v="1"/>
  </r>
  <r>
    <x v="0"/>
    <s v="Severe Storm/Thunder Storm"/>
    <s v="Severe Storm"/>
    <n v="3"/>
    <x v="27"/>
    <s v="1960-1964"/>
    <n v="1"/>
    <n v="0"/>
    <n v="0"/>
    <n v="0"/>
    <x v="0"/>
    <n v="1"/>
    <x v="808"/>
    <n v="1"/>
    <n v="0"/>
    <x v="1"/>
  </r>
  <r>
    <x v="3"/>
    <s v="Tornado"/>
    <s v="Tornado"/>
    <n v="3"/>
    <x v="27"/>
    <s v="1960-1964"/>
    <n v="1"/>
    <n v="0"/>
    <n v="0"/>
    <n v="0"/>
    <x v="0"/>
    <n v="1"/>
    <x v="809"/>
    <n v="1"/>
    <n v="0"/>
    <x v="1"/>
  </r>
  <r>
    <x v="3"/>
    <s v="Tornado"/>
    <s v="Tornado"/>
    <n v="3"/>
    <x v="27"/>
    <s v="1960-1964"/>
    <n v="1"/>
    <n v="0"/>
    <n v="12"/>
    <n v="12"/>
    <x v="0"/>
    <n v="1"/>
    <x v="810"/>
    <n v="1"/>
    <n v="0"/>
    <x v="1"/>
  </r>
  <r>
    <x v="4"/>
    <s v="Tornado"/>
    <s v="Tornado"/>
    <n v="3"/>
    <x v="27"/>
    <s v="1960-1964"/>
    <n v="1"/>
    <n v="0"/>
    <n v="0"/>
    <n v="0"/>
    <x v="0"/>
    <n v="1"/>
    <x v="811"/>
    <n v="1"/>
    <n v="0"/>
    <x v="1"/>
  </r>
  <r>
    <x v="3"/>
    <s v="Tornado"/>
    <s v="Tornado"/>
    <n v="3"/>
    <x v="26"/>
    <s v="1960-1964"/>
    <n v="1"/>
    <n v="0"/>
    <n v="0"/>
    <n v="0"/>
    <x v="0"/>
    <n v="1"/>
    <x v="812"/>
    <n v="1"/>
    <n v="0"/>
    <x v="1"/>
  </r>
  <r>
    <x v="1"/>
    <s v="Tornado"/>
    <s v="Tornado"/>
    <n v="3"/>
    <x v="26"/>
    <s v="1960-1964"/>
    <n v="1"/>
    <n v="0"/>
    <n v="0"/>
    <n v="0"/>
    <x v="0"/>
    <n v="1"/>
    <x v="813"/>
    <n v="1"/>
    <n v="0"/>
    <x v="1"/>
  </r>
  <r>
    <x v="5"/>
    <s v="Wind"/>
    <s v="Storm"/>
    <n v="1"/>
    <x v="8"/>
    <s v="1960-1964"/>
    <n v="1"/>
    <n v="0"/>
    <n v="0"/>
    <n v="0"/>
    <x v="0"/>
    <n v="1"/>
    <x v="814"/>
    <n v="1"/>
    <n v="0"/>
    <x v="1"/>
  </r>
  <r>
    <x v="0"/>
    <s v="Wind"/>
    <s v="Storm"/>
    <n v="1"/>
    <x v="8"/>
    <s v="1960-1964"/>
    <n v="1"/>
    <n v="0"/>
    <n v="3"/>
    <n v="3"/>
    <x v="0"/>
    <n v="1"/>
    <x v="815"/>
    <n v="1"/>
    <n v="0"/>
    <x v="1"/>
  </r>
  <r>
    <x v="1"/>
    <s v="Wind"/>
    <s v="Storm"/>
    <n v="1"/>
    <x v="8"/>
    <s v="1960-1964"/>
    <n v="1"/>
    <n v="0"/>
    <n v="1"/>
    <n v="1"/>
    <x v="0"/>
    <n v="1"/>
    <x v="775"/>
    <n v="1"/>
    <n v="0"/>
    <x v="1"/>
  </r>
  <r>
    <x v="3"/>
    <s v="Wind"/>
    <s v="Storm"/>
    <n v="1"/>
    <x v="8"/>
    <s v="1960-1964"/>
    <n v="1"/>
    <n v="0"/>
    <n v="2"/>
    <n v="2"/>
    <x v="0"/>
    <n v="1"/>
    <x v="816"/>
    <n v="1"/>
    <n v="0"/>
    <x v="1"/>
  </r>
  <r>
    <x v="2"/>
    <s v="Wind"/>
    <s v="Storm"/>
    <n v="1"/>
    <x v="8"/>
    <s v="1960-1964"/>
    <n v="1"/>
    <n v="0"/>
    <n v="0"/>
    <n v="0"/>
    <x v="0"/>
    <n v="1"/>
    <x v="817"/>
    <n v="1"/>
    <n v="0"/>
    <x v="1"/>
  </r>
  <r>
    <x v="4"/>
    <s v="Wind"/>
    <s v="Storm"/>
    <n v="1"/>
    <x v="8"/>
    <s v="1960-1964"/>
    <n v="1"/>
    <n v="0"/>
    <n v="0"/>
    <n v="0"/>
    <x v="0"/>
    <n v="1"/>
    <x v="818"/>
    <n v="1"/>
    <n v="0"/>
    <x v="1"/>
  </r>
  <r>
    <x v="5"/>
    <s v="Winter Weather"/>
    <s v="Storm"/>
    <n v="1"/>
    <x v="8"/>
    <s v="1960-1964"/>
    <n v="2"/>
    <n v="0"/>
    <n v="10"/>
    <n v="10"/>
    <x v="0"/>
    <n v="1"/>
    <x v="819"/>
    <n v="1"/>
    <n v="0"/>
    <x v="1"/>
  </r>
  <r>
    <x v="0"/>
    <s v="Winter Weather"/>
    <s v="Storm"/>
    <n v="1"/>
    <x v="8"/>
    <s v="1960-1964"/>
    <n v="2"/>
    <n v="0"/>
    <n v="10"/>
    <n v="10"/>
    <x v="0"/>
    <n v="1"/>
    <x v="820"/>
    <n v="1"/>
    <n v="0"/>
    <x v="1"/>
  </r>
  <r>
    <x v="2"/>
    <s v="Hail/ Wind"/>
    <s v="Storm"/>
    <n v="1"/>
    <x v="10"/>
    <s v="1965-1969"/>
    <n v="1"/>
    <n v="0"/>
    <n v="0"/>
    <n v="0"/>
    <x v="0"/>
    <n v="1"/>
    <x v="821"/>
    <n v="1"/>
    <n v="0"/>
    <x v="1"/>
  </r>
  <r>
    <x v="0"/>
    <s v="Winter Weather"/>
    <s v="Storm"/>
    <n v="1"/>
    <x v="10"/>
    <s v="1965-1969"/>
    <n v="3"/>
    <n v="0"/>
    <n v="0"/>
    <n v="0"/>
    <x v="0"/>
    <n v="0"/>
    <x v="2"/>
    <n v="1"/>
    <n v="0"/>
    <x v="1"/>
  </r>
  <r>
    <x v="1"/>
    <s v="Hail/ Severe Storm/Thunder Storm"/>
    <s v="Severe Storm"/>
    <n v="3"/>
    <x v="28"/>
    <s v="1965-1969"/>
    <n v="1"/>
    <n v="0"/>
    <n v="0"/>
    <n v="0"/>
    <x v="0"/>
    <n v="0"/>
    <x v="2"/>
    <n v="1"/>
    <n v="0"/>
    <x v="1"/>
  </r>
  <r>
    <x v="2"/>
    <s v="Lightning/ Wind"/>
    <s v="Storm"/>
    <n v="3"/>
    <x v="28"/>
    <s v="1965-1969"/>
    <n v="1"/>
    <n v="0"/>
    <n v="0"/>
    <n v="0"/>
    <x v="0"/>
    <n v="1"/>
    <x v="822"/>
    <n v="1"/>
    <n v="0"/>
    <x v="1"/>
  </r>
  <r>
    <x v="2"/>
    <s v="Hail/ Lightning/ Severe Storm/Thunder Storm/ Wind"/>
    <s v="Severe Storm"/>
    <n v="3"/>
    <x v="28"/>
    <s v="1965-1969"/>
    <n v="1"/>
    <n v="0"/>
    <n v="12"/>
    <n v="12"/>
    <x v="0"/>
    <n v="1"/>
    <x v="823"/>
    <n v="1"/>
    <n v="0"/>
    <x v="1"/>
  </r>
  <r>
    <x v="0"/>
    <s v="Lightning/ Severe Storm/Thunder Storm"/>
    <s v="Severe Storm"/>
    <n v="3"/>
    <x v="28"/>
    <s v="1965-1969"/>
    <n v="1"/>
    <n v="0"/>
    <n v="0"/>
    <n v="0"/>
    <x v="0"/>
    <n v="1"/>
    <x v="824"/>
    <n v="1"/>
    <n v="0"/>
    <x v="1"/>
  </r>
  <r>
    <x v="0"/>
    <s v="Hail/ Lightning/ Severe Storm/Thunder Storm"/>
    <s v="Severe Storm"/>
    <n v="3"/>
    <x v="28"/>
    <s v="1965-1969"/>
    <n v="1"/>
    <n v="0"/>
    <n v="0"/>
    <n v="0"/>
    <x v="0"/>
    <n v="1"/>
    <x v="825"/>
    <n v="1"/>
    <n v="0"/>
    <x v="1"/>
  </r>
  <r>
    <x v="5"/>
    <s v="Winter Weather"/>
    <s v="Storm"/>
    <n v="1"/>
    <x v="8"/>
    <s v="1960-1964"/>
    <n v="2"/>
    <n v="0"/>
    <n v="0"/>
    <n v="0"/>
    <x v="0"/>
    <n v="0"/>
    <x v="2"/>
    <n v="1"/>
    <n v="0"/>
    <x v="1"/>
  </r>
  <r>
    <x v="0"/>
    <s v="Winter Weather"/>
    <s v="Storm"/>
    <n v="1"/>
    <x v="8"/>
    <s v="1960-1964"/>
    <n v="2"/>
    <n v="0"/>
    <n v="0"/>
    <n v="0"/>
    <x v="0"/>
    <n v="0"/>
    <x v="2"/>
    <n v="1"/>
    <n v="0"/>
    <x v="1"/>
  </r>
  <r>
    <x v="1"/>
    <s v="Winter Weather"/>
    <s v="Storm"/>
    <n v="1"/>
    <x v="8"/>
    <s v="1960-1964"/>
    <n v="2"/>
    <n v="0"/>
    <n v="0"/>
    <n v="0"/>
    <x v="0"/>
    <n v="0"/>
    <x v="2"/>
    <n v="1"/>
    <n v="0"/>
    <x v="1"/>
  </r>
  <r>
    <x v="3"/>
    <s v="Winter Weather"/>
    <s v="Storm"/>
    <n v="1"/>
    <x v="8"/>
    <s v="1960-1964"/>
    <n v="2"/>
    <n v="0"/>
    <n v="0"/>
    <n v="0"/>
    <x v="0"/>
    <n v="0"/>
    <x v="2"/>
    <n v="1"/>
    <n v="0"/>
    <x v="1"/>
  </r>
  <r>
    <x v="2"/>
    <s v="Winter Weather"/>
    <s v="Storm"/>
    <n v="1"/>
    <x v="8"/>
    <s v="1960-1964"/>
    <n v="2"/>
    <n v="0"/>
    <n v="0"/>
    <n v="0"/>
    <x v="0"/>
    <n v="0"/>
    <x v="2"/>
    <n v="1"/>
    <n v="0"/>
    <x v="1"/>
  </r>
  <r>
    <x v="4"/>
    <s v="Winter Weather"/>
    <s v="Storm"/>
    <n v="1"/>
    <x v="8"/>
    <s v="1960-1964"/>
    <n v="2"/>
    <n v="0"/>
    <n v="0"/>
    <n v="0"/>
    <x v="0"/>
    <n v="0"/>
    <x v="2"/>
    <n v="1"/>
    <n v="0"/>
    <x v="1"/>
  </r>
  <r>
    <x v="5"/>
    <s v="Flooding"/>
    <s v="Severe Storm"/>
    <n v="1"/>
    <x v="8"/>
    <s v="1960-1964"/>
    <n v="31"/>
    <n v="0"/>
    <n v="0"/>
    <n v="0"/>
    <x v="0"/>
    <n v="1"/>
    <x v="713"/>
    <n v="1"/>
    <n v="0"/>
    <x v="1"/>
  </r>
  <r>
    <x v="0"/>
    <s v="Flooding"/>
    <s v="Severe Storm"/>
    <n v="1"/>
    <x v="8"/>
    <s v="1960-1964"/>
    <n v="31"/>
    <n v="0"/>
    <n v="0"/>
    <n v="0"/>
    <x v="0"/>
    <n v="1"/>
    <x v="270"/>
    <n v="1"/>
    <n v="0"/>
    <x v="1"/>
  </r>
  <r>
    <x v="1"/>
    <s v="Flooding"/>
    <s v="Severe Storm"/>
    <n v="1"/>
    <x v="8"/>
    <s v="1960-1964"/>
    <n v="31"/>
    <n v="0"/>
    <n v="0"/>
    <n v="0"/>
    <x v="0"/>
    <n v="1"/>
    <x v="826"/>
    <n v="1"/>
    <n v="0"/>
    <x v="1"/>
  </r>
  <r>
    <x v="3"/>
    <s v="Flooding"/>
    <s v="Severe Storm"/>
    <n v="1"/>
    <x v="8"/>
    <s v="1960-1964"/>
    <n v="31"/>
    <n v="0"/>
    <n v="0"/>
    <n v="0"/>
    <x v="0"/>
    <n v="1"/>
    <x v="827"/>
    <n v="1"/>
    <n v="0"/>
    <x v="1"/>
  </r>
  <r>
    <x v="2"/>
    <s v="Flooding"/>
    <s v="Severe Storm"/>
    <n v="1"/>
    <x v="8"/>
    <s v="1960-1964"/>
    <n v="31"/>
    <n v="0"/>
    <n v="0"/>
    <n v="0"/>
    <x v="0"/>
    <n v="1"/>
    <x v="828"/>
    <n v="1"/>
    <n v="0"/>
    <x v="1"/>
  </r>
  <r>
    <x v="4"/>
    <s v="Flooding"/>
    <s v="Severe Storm"/>
    <n v="1"/>
    <x v="8"/>
    <s v="1960-1964"/>
    <n v="31"/>
    <n v="0"/>
    <n v="0"/>
    <n v="0"/>
    <x v="0"/>
    <n v="1"/>
    <x v="829"/>
    <n v="1"/>
    <n v="0"/>
    <x v="1"/>
  </r>
  <r>
    <x v="0"/>
    <s v="Hail"/>
    <s v="Storm"/>
    <n v="2"/>
    <x v="8"/>
    <s v="1960-1964"/>
    <n v="1"/>
    <n v="0"/>
    <n v="0"/>
    <n v="0"/>
    <x v="0"/>
    <n v="1"/>
    <x v="830"/>
    <n v="1"/>
    <n v="0"/>
    <x v="1"/>
  </r>
  <r>
    <x v="0"/>
    <s v="Tornado"/>
    <s v="Tornado"/>
    <n v="2"/>
    <x v="10"/>
    <s v="1965-1969"/>
    <n v="1"/>
    <n v="0"/>
    <n v="0"/>
    <n v="0"/>
    <x v="0"/>
    <n v="1"/>
    <x v="831"/>
    <n v="1"/>
    <n v="0"/>
    <x v="1"/>
  </r>
  <r>
    <x v="4"/>
    <s v="Tornado/ Wind"/>
    <s v="Tornado"/>
    <n v="2"/>
    <x v="10"/>
    <s v="1965-1969"/>
    <n v="1"/>
    <n v="0"/>
    <n v="0"/>
    <n v="0"/>
    <x v="0"/>
    <n v="1"/>
    <x v="832"/>
    <n v="1"/>
    <n v="0"/>
    <x v="1"/>
  </r>
  <r>
    <x v="2"/>
    <s v="Hail/ Tornado/ Wind"/>
    <s v="Tornado"/>
    <n v="2"/>
    <x v="10"/>
    <s v="1965-1969"/>
    <n v="1"/>
    <n v="0"/>
    <n v="38"/>
    <n v="38"/>
    <x v="0"/>
    <n v="1"/>
    <x v="833"/>
    <n v="1"/>
    <n v="0"/>
    <x v="1"/>
  </r>
  <r>
    <x v="1"/>
    <s v="Hurricane/Tropical Storm"/>
    <s v="Tropical Storm"/>
    <n v="2"/>
    <x v="10"/>
    <s v="1965-1969"/>
    <n v="1"/>
    <n v="0"/>
    <n v="0"/>
    <n v="0"/>
    <x v="0"/>
    <n v="1"/>
    <x v="834"/>
    <n v="1"/>
    <n v="0"/>
    <x v="1"/>
  </r>
  <r>
    <x v="0"/>
    <s v="Tornado"/>
    <s v="Tornado"/>
    <n v="2"/>
    <x v="8"/>
    <s v="1960-1964"/>
    <n v="1"/>
    <n v="0"/>
    <n v="0"/>
    <n v="0"/>
    <x v="0"/>
    <n v="1"/>
    <x v="835"/>
    <n v="1"/>
    <n v="0"/>
    <x v="1"/>
  </r>
  <r>
    <x v="0"/>
    <s v="Lightning"/>
    <s v="Storm"/>
    <n v="2"/>
    <x v="8"/>
    <s v="1960-1964"/>
    <n v="1"/>
    <n v="0"/>
    <n v="0"/>
    <n v="0"/>
    <x v="0"/>
    <n v="1"/>
    <x v="836"/>
    <n v="1"/>
    <n v="0"/>
    <x v="1"/>
  </r>
  <r>
    <x v="2"/>
    <s v="Tornado"/>
    <s v="Tornado"/>
    <n v="3"/>
    <x v="8"/>
    <s v="1960-1964"/>
    <n v="1"/>
    <n v="0"/>
    <n v="0"/>
    <n v="0"/>
    <x v="0"/>
    <n v="1"/>
    <x v="837"/>
    <n v="1"/>
    <n v="0"/>
    <x v="1"/>
  </r>
  <r>
    <x v="4"/>
    <s v="Lightning"/>
    <s v="Storm"/>
    <n v="3"/>
    <x v="8"/>
    <s v="1960-1964"/>
    <n v="1"/>
    <n v="0"/>
    <n v="0"/>
    <n v="0"/>
    <x v="0"/>
    <n v="1"/>
    <x v="838"/>
    <n v="1"/>
    <n v="0"/>
    <x v="1"/>
  </r>
  <r>
    <x v="0"/>
    <s v="Lightning"/>
    <s v="Storm"/>
    <n v="3"/>
    <x v="8"/>
    <s v="1960-1964"/>
    <n v="1"/>
    <n v="0"/>
    <n v="0"/>
    <n v="0"/>
    <x v="0"/>
    <n v="1"/>
    <x v="839"/>
    <n v="1"/>
    <n v="0"/>
    <x v="1"/>
  </r>
  <r>
    <x v="0"/>
    <s v="Tornado"/>
    <s v="Tornado"/>
    <n v="3"/>
    <x v="10"/>
    <s v="1965-1969"/>
    <n v="1"/>
    <n v="0"/>
    <n v="0"/>
    <n v="0"/>
    <x v="0"/>
    <n v="1"/>
    <x v="840"/>
    <n v="1"/>
    <n v="0"/>
    <x v="1"/>
  </r>
  <r>
    <x v="2"/>
    <s v="Hail/ Lightning/ Severe Storm/Thunder Storm/ Wind"/>
    <s v="Severe Storm"/>
    <n v="3"/>
    <x v="10"/>
    <s v="1965-1969"/>
    <n v="1"/>
    <n v="0"/>
    <n v="0"/>
    <n v="0"/>
    <x v="0"/>
    <n v="1"/>
    <x v="841"/>
    <n v="1"/>
    <n v="0"/>
    <x v="1"/>
  </r>
  <r>
    <x v="1"/>
    <s v="Tornado/ Wind"/>
    <s v="Tornado"/>
    <n v="4"/>
    <x v="10"/>
    <s v="1965-1969"/>
    <n v="1"/>
    <n v="0"/>
    <n v="12"/>
    <n v="12"/>
    <x v="0"/>
    <n v="1"/>
    <x v="842"/>
    <n v="1"/>
    <n v="0"/>
    <x v="1"/>
  </r>
  <r>
    <x v="1"/>
    <s v="Tornado"/>
    <s v="Tornado"/>
    <n v="4"/>
    <x v="10"/>
    <s v="1965-1969"/>
    <n v="1"/>
    <n v="0"/>
    <n v="12"/>
    <n v="12"/>
    <x v="0"/>
    <n v="1"/>
    <x v="843"/>
    <n v="1"/>
    <n v="0"/>
    <x v="1"/>
  </r>
  <r>
    <x v="3"/>
    <s v="Lightning/ Severe Storm/Thunder Storm/ Wind"/>
    <s v="Severe Storm"/>
    <n v="4"/>
    <x v="10"/>
    <s v="1965-1969"/>
    <n v="1"/>
    <n v="0"/>
    <n v="0"/>
    <n v="0"/>
    <x v="0"/>
    <n v="1"/>
    <x v="844"/>
    <n v="1"/>
    <n v="0"/>
    <x v="1"/>
  </r>
  <r>
    <x v="1"/>
    <s v="Tornado"/>
    <s v="Tornado"/>
    <n v="1"/>
    <x v="29"/>
    <s v="1965-1969"/>
    <n v="1"/>
    <n v="0"/>
    <n v="0"/>
    <n v="0"/>
    <x v="0"/>
    <n v="1"/>
    <x v="845"/>
    <n v="1"/>
    <n v="0"/>
    <x v="1"/>
  </r>
  <r>
    <x v="0"/>
    <s v="Wind"/>
    <s v="Storm"/>
    <n v="1"/>
    <x v="29"/>
    <s v="1965-1969"/>
    <n v="1"/>
    <n v="0"/>
    <n v="0"/>
    <n v="0"/>
    <x v="0"/>
    <n v="1"/>
    <x v="846"/>
    <n v="1"/>
    <n v="0"/>
    <x v="1"/>
  </r>
  <r>
    <x v="0"/>
    <s v="Severe Storm/Thunder Storm"/>
    <s v="Severe Storm"/>
    <n v="2"/>
    <x v="29"/>
    <s v="1965-1969"/>
    <n v="1"/>
    <n v="0"/>
    <n v="12"/>
    <n v="12"/>
    <x v="0"/>
    <n v="1"/>
    <x v="847"/>
    <n v="1"/>
    <n v="0"/>
    <x v="1"/>
  </r>
  <r>
    <x v="5"/>
    <s v="Hail"/>
    <s v="Storm"/>
    <n v="2"/>
    <x v="29"/>
    <s v="1965-1969"/>
    <n v="1"/>
    <n v="0"/>
    <n v="0"/>
    <n v="0"/>
    <x v="0"/>
    <n v="0"/>
    <x v="2"/>
    <n v="1"/>
    <n v="0"/>
    <x v="1"/>
  </r>
  <r>
    <x v="0"/>
    <s v="Hail"/>
    <s v="Storm"/>
    <n v="2"/>
    <x v="29"/>
    <s v="1965-1969"/>
    <n v="1"/>
    <n v="0"/>
    <n v="0"/>
    <n v="0"/>
    <x v="0"/>
    <n v="0"/>
    <x v="2"/>
    <n v="1"/>
    <n v="0"/>
    <x v="1"/>
  </r>
  <r>
    <x v="5"/>
    <s v="Wind"/>
    <s v="Storm"/>
    <n v="2"/>
    <x v="30"/>
    <s v="1965-1969"/>
    <n v="1"/>
    <n v="0"/>
    <n v="0"/>
    <n v="0"/>
    <x v="0"/>
    <n v="1"/>
    <x v="848"/>
    <n v="1"/>
    <n v="0"/>
    <x v="1"/>
  </r>
  <r>
    <x v="2"/>
    <s v="Wind"/>
    <s v="Storm"/>
    <n v="2"/>
    <x v="30"/>
    <s v="1965-1969"/>
    <n v="1"/>
    <n v="0"/>
    <n v="0"/>
    <n v="0"/>
    <x v="0"/>
    <n v="1"/>
    <x v="849"/>
    <n v="1"/>
    <n v="0"/>
    <x v="1"/>
  </r>
  <r>
    <x v="0"/>
    <s v="Severe Storm/Thunder Storm/ Wind"/>
    <s v="Severe Storm"/>
    <n v="2"/>
    <x v="30"/>
    <s v="1965-1969"/>
    <n v="1"/>
    <n v="0"/>
    <n v="0"/>
    <n v="0"/>
    <x v="0"/>
    <n v="1"/>
    <x v="570"/>
    <n v="1"/>
    <n v="0"/>
    <x v="1"/>
  </r>
  <r>
    <x v="0"/>
    <s v="Hail/ Lightning/ Severe Storm/Thunder Storm/ Wind"/>
    <s v="Severe Storm"/>
    <n v="2"/>
    <x v="30"/>
    <s v="1965-1969"/>
    <n v="1"/>
    <n v="0"/>
    <n v="0"/>
    <n v="0"/>
    <x v="0"/>
    <n v="1"/>
    <x v="850"/>
    <n v="1"/>
    <n v="0"/>
    <x v="1"/>
  </r>
  <r>
    <x v="5"/>
    <s v="Hurricane/Tropical Storm"/>
    <s v="Tropical Storm"/>
    <n v="2"/>
    <x v="29"/>
    <s v="1965-1969"/>
    <n v="2"/>
    <n v="0"/>
    <n v="0"/>
    <n v="0"/>
    <x v="0"/>
    <n v="1"/>
    <x v="851"/>
    <n v="1"/>
    <n v="0"/>
    <x v="1"/>
  </r>
  <r>
    <x v="0"/>
    <s v="Hurricane/Tropical Storm"/>
    <s v="Tropical Storm"/>
    <n v="2"/>
    <x v="29"/>
    <s v="1965-1969"/>
    <n v="2"/>
    <n v="0"/>
    <n v="0"/>
    <n v="0"/>
    <x v="0"/>
    <n v="1"/>
    <x v="852"/>
    <n v="1"/>
    <n v="0"/>
    <x v="1"/>
  </r>
  <r>
    <x v="1"/>
    <s v="Hurricane/Tropical Storm"/>
    <s v="Tropical Storm"/>
    <n v="2"/>
    <x v="29"/>
    <s v="1965-1969"/>
    <n v="2"/>
    <n v="0"/>
    <n v="0"/>
    <n v="0"/>
    <x v="0"/>
    <n v="1"/>
    <x v="759"/>
    <n v="1"/>
    <n v="0"/>
    <x v="1"/>
  </r>
  <r>
    <x v="3"/>
    <s v="Hurricane/Tropical Storm"/>
    <s v="Tropical Storm"/>
    <n v="2"/>
    <x v="29"/>
    <s v="1965-1969"/>
    <n v="2"/>
    <n v="0"/>
    <n v="0"/>
    <n v="0"/>
    <x v="0"/>
    <n v="1"/>
    <x v="853"/>
    <n v="1"/>
    <n v="0"/>
    <x v="1"/>
  </r>
  <r>
    <x v="2"/>
    <s v="Hurricane/Tropical Storm"/>
    <s v="Tropical Storm"/>
    <n v="2"/>
    <x v="29"/>
    <s v="1965-1969"/>
    <n v="2"/>
    <n v="0"/>
    <n v="0"/>
    <n v="0"/>
    <x v="0"/>
    <n v="1"/>
    <x v="854"/>
    <n v="1"/>
    <n v="0"/>
    <x v="1"/>
  </r>
  <r>
    <x v="4"/>
    <s v="Hurricane/Tropical Storm"/>
    <s v="Tropical Storm"/>
    <n v="2"/>
    <x v="29"/>
    <s v="1965-1969"/>
    <n v="2"/>
    <n v="0"/>
    <n v="0"/>
    <n v="0"/>
    <x v="0"/>
    <n v="1"/>
    <x v="855"/>
    <n v="1"/>
    <n v="0"/>
    <x v="1"/>
  </r>
  <r>
    <x v="5"/>
    <s v="Hurricane/Tropical Storm"/>
    <s v="Tropical Storm"/>
    <n v="3"/>
    <x v="8"/>
    <s v="1960-1964"/>
    <n v="2"/>
    <n v="0"/>
    <n v="0"/>
    <n v="0"/>
    <x v="0"/>
    <n v="1"/>
    <x v="856"/>
    <n v="1"/>
    <n v="0"/>
    <x v="1"/>
  </r>
  <r>
    <x v="0"/>
    <s v="Hurricane/Tropical Storm"/>
    <s v="Tropical Storm"/>
    <n v="3"/>
    <x v="8"/>
    <s v="1960-1964"/>
    <n v="2"/>
    <n v="0"/>
    <n v="0"/>
    <n v="0"/>
    <x v="0"/>
    <n v="1"/>
    <x v="857"/>
    <n v="1"/>
    <n v="0"/>
    <x v="1"/>
  </r>
  <r>
    <x v="1"/>
    <s v="Hurricane/Tropical Storm"/>
    <s v="Tropical Storm"/>
    <n v="3"/>
    <x v="8"/>
    <s v="1960-1964"/>
    <n v="2"/>
    <n v="0"/>
    <n v="0"/>
    <n v="0"/>
    <x v="0"/>
    <n v="1"/>
    <x v="776"/>
    <n v="1"/>
    <n v="0"/>
    <x v="1"/>
  </r>
  <r>
    <x v="3"/>
    <s v="Hurricane/Tropical Storm"/>
    <s v="Tropical Storm"/>
    <n v="3"/>
    <x v="8"/>
    <s v="1960-1964"/>
    <n v="2"/>
    <n v="0"/>
    <n v="0"/>
    <n v="0"/>
    <x v="0"/>
    <n v="1"/>
    <x v="858"/>
    <n v="1"/>
    <n v="0"/>
    <x v="1"/>
  </r>
  <r>
    <x v="2"/>
    <s v="Hurricane/Tropical Storm"/>
    <s v="Tropical Storm"/>
    <n v="3"/>
    <x v="8"/>
    <s v="1960-1964"/>
    <n v="2"/>
    <n v="0"/>
    <n v="0"/>
    <n v="0"/>
    <x v="0"/>
    <n v="1"/>
    <x v="859"/>
    <n v="1"/>
    <n v="0"/>
    <x v="1"/>
  </r>
  <r>
    <x v="4"/>
    <s v="Hurricane/Tropical Storm"/>
    <s v="Tropical Storm"/>
    <n v="3"/>
    <x v="8"/>
    <s v="1960-1964"/>
    <n v="2"/>
    <n v="0"/>
    <n v="0"/>
    <n v="0"/>
    <x v="0"/>
    <n v="1"/>
    <x v="860"/>
    <n v="1"/>
    <n v="0"/>
    <x v="1"/>
  </r>
  <r>
    <x v="1"/>
    <s v="Tornado"/>
    <s v="Tornado"/>
    <n v="3"/>
    <x v="8"/>
    <s v="1960-1964"/>
    <n v="1"/>
    <n v="0"/>
    <n v="0"/>
    <n v="0"/>
    <x v="0"/>
    <n v="1"/>
    <x v="861"/>
    <n v="1"/>
    <n v="0"/>
    <x v="1"/>
  </r>
  <r>
    <x v="0"/>
    <s v="Winter Weather"/>
    <s v="Storm"/>
    <n v="4"/>
    <x v="30"/>
    <s v="1965-1969"/>
    <n v="1"/>
    <n v="0"/>
    <n v="0"/>
    <n v="0"/>
    <x v="0"/>
    <n v="1"/>
    <x v="862"/>
    <n v="1"/>
    <n v="0"/>
    <x v="1"/>
  </r>
  <r>
    <x v="0"/>
    <s v="Wind"/>
    <s v="Storm"/>
    <n v="3"/>
    <x v="29"/>
    <s v="1965-1969"/>
    <n v="1"/>
    <n v="0"/>
    <n v="0"/>
    <n v="0"/>
    <x v="0"/>
    <n v="1"/>
    <x v="863"/>
    <n v="1"/>
    <n v="0"/>
    <x v="1"/>
  </r>
  <r>
    <x v="1"/>
    <s v="Tornado"/>
    <s v="Tornado"/>
    <n v="4"/>
    <x v="29"/>
    <s v="1965-1969"/>
    <n v="1"/>
    <n v="0"/>
    <n v="0"/>
    <n v="0"/>
    <x v="0"/>
    <n v="1"/>
    <x v="864"/>
    <n v="1"/>
    <n v="0"/>
    <x v="1"/>
  </r>
  <r>
    <x v="1"/>
    <s v="Tornado"/>
    <s v="Tornado"/>
    <n v="3"/>
    <x v="29"/>
    <s v="1965-1969"/>
    <n v="1"/>
    <n v="0"/>
    <n v="0"/>
    <n v="0"/>
    <x v="0"/>
    <n v="1"/>
    <x v="865"/>
    <n v="1"/>
    <n v="0"/>
    <x v="1"/>
  </r>
  <r>
    <x v="0"/>
    <s v="Severe Storm/Thunder Storm/ Wind"/>
    <s v="Severe Storm"/>
    <n v="3"/>
    <x v="29"/>
    <s v="1965-1969"/>
    <n v="1"/>
    <n v="0"/>
    <n v="0"/>
    <n v="0"/>
    <x v="0"/>
    <n v="1"/>
    <x v="866"/>
    <n v="1"/>
    <n v="0"/>
    <x v="1"/>
  </r>
  <r>
    <x v="0"/>
    <s v="Winter Weather"/>
    <s v="Storm"/>
    <n v="1"/>
    <x v="32"/>
    <s v="1970-1974"/>
    <n v="2"/>
    <n v="0"/>
    <n v="0"/>
    <n v="0"/>
    <x v="0"/>
    <n v="1"/>
    <x v="867"/>
    <n v="1"/>
    <n v="0"/>
    <x v="1"/>
  </r>
  <r>
    <x v="3"/>
    <s v="Tornado"/>
    <s v="Tornado"/>
    <n v="1"/>
    <x v="32"/>
    <s v="1970-1974"/>
    <n v="1"/>
    <n v="0"/>
    <n v="0"/>
    <n v="0"/>
    <x v="0"/>
    <n v="1"/>
    <x v="868"/>
    <n v="1"/>
    <n v="0"/>
    <x v="1"/>
  </r>
  <r>
    <x v="5"/>
    <s v="Severe Storm/Thunder Storm/ Wind"/>
    <s v="Severe Storm"/>
    <n v="1"/>
    <x v="32"/>
    <s v="1970-1974"/>
    <n v="1"/>
    <n v="0"/>
    <n v="0"/>
    <n v="0"/>
    <x v="0"/>
    <n v="1"/>
    <x v="869"/>
    <n v="1"/>
    <n v="0"/>
    <x v="1"/>
  </r>
  <r>
    <x v="0"/>
    <s v="Severe Storm/Thunder Storm/ Wind"/>
    <s v="Severe Storm"/>
    <n v="1"/>
    <x v="32"/>
    <s v="1970-1974"/>
    <n v="1"/>
    <n v="0"/>
    <n v="0"/>
    <n v="0"/>
    <x v="0"/>
    <n v="1"/>
    <x v="447"/>
    <n v="1"/>
    <n v="0"/>
    <x v="1"/>
  </r>
  <r>
    <x v="1"/>
    <s v="Severe Storm/Thunder Storm/ Wind"/>
    <s v="Severe Storm"/>
    <n v="1"/>
    <x v="32"/>
    <s v="1970-1974"/>
    <n v="1"/>
    <n v="0"/>
    <n v="0"/>
    <n v="0"/>
    <x v="0"/>
    <n v="1"/>
    <x v="754"/>
    <n v="1"/>
    <n v="0"/>
    <x v="1"/>
  </r>
  <r>
    <x v="3"/>
    <s v="Severe Storm/Thunder Storm/ Wind"/>
    <s v="Severe Storm"/>
    <n v="1"/>
    <x v="32"/>
    <s v="1970-1974"/>
    <n v="1"/>
    <n v="0"/>
    <n v="0"/>
    <n v="0"/>
    <x v="0"/>
    <n v="1"/>
    <x v="870"/>
    <n v="1"/>
    <n v="0"/>
    <x v="1"/>
  </r>
  <r>
    <x v="2"/>
    <s v="Severe Storm/Thunder Storm/ Wind"/>
    <s v="Severe Storm"/>
    <n v="1"/>
    <x v="32"/>
    <s v="1970-1974"/>
    <n v="1"/>
    <n v="0"/>
    <n v="0"/>
    <n v="0"/>
    <x v="0"/>
    <n v="1"/>
    <x v="871"/>
    <n v="1"/>
    <n v="0"/>
    <x v="1"/>
  </r>
  <r>
    <x v="4"/>
    <s v="Severe Storm/Thunder Storm/ Wind"/>
    <s v="Severe Storm"/>
    <n v="1"/>
    <x v="32"/>
    <s v="1970-1974"/>
    <n v="1"/>
    <n v="0"/>
    <n v="0"/>
    <n v="0"/>
    <x v="0"/>
    <n v="1"/>
    <x v="872"/>
    <n v="1"/>
    <n v="0"/>
    <x v="1"/>
  </r>
  <r>
    <x v="2"/>
    <s v="Tornado"/>
    <s v="Tornado"/>
    <n v="2"/>
    <x v="32"/>
    <s v="1970-1974"/>
    <n v="1"/>
    <n v="0"/>
    <n v="0"/>
    <n v="0"/>
    <x v="0"/>
    <n v="0"/>
    <x v="2"/>
    <n v="1"/>
    <n v="0"/>
    <x v="1"/>
  </r>
  <r>
    <x v="3"/>
    <s v="Hail/ Severe Storm/Thunder Storm"/>
    <s v="Severe Storm"/>
    <n v="2"/>
    <x v="31"/>
    <s v="1970-1974"/>
    <n v="1"/>
    <n v="0"/>
    <n v="0"/>
    <n v="0"/>
    <x v="0"/>
    <n v="1"/>
    <x v="873"/>
    <n v="1"/>
    <n v="0"/>
    <x v="1"/>
  </r>
  <r>
    <x v="3"/>
    <s v="Lightning"/>
    <s v="Storm"/>
    <n v="3"/>
    <x v="31"/>
    <s v="1970-1974"/>
    <n v="1"/>
    <n v="0"/>
    <n v="0"/>
    <n v="0"/>
    <x v="0"/>
    <n v="1"/>
    <x v="874"/>
    <n v="1"/>
    <n v="0"/>
    <x v="1"/>
  </r>
  <r>
    <x v="1"/>
    <s v="Lightning"/>
    <s v="Storm"/>
    <n v="3"/>
    <x v="31"/>
    <s v="1970-1974"/>
    <n v="1"/>
    <n v="0"/>
    <n v="34"/>
    <n v="34"/>
    <x v="0"/>
    <n v="0"/>
    <x v="2"/>
    <n v="1"/>
    <n v="0"/>
    <x v="1"/>
  </r>
  <r>
    <x v="4"/>
    <s v="Tornado"/>
    <s v="Tornado"/>
    <n v="3"/>
    <x v="32"/>
    <s v="1970-1974"/>
    <n v="1"/>
    <n v="0"/>
    <n v="0"/>
    <n v="0"/>
    <x v="0"/>
    <n v="1"/>
    <x v="875"/>
    <n v="1"/>
    <n v="0"/>
    <x v="1"/>
  </r>
  <r>
    <x v="2"/>
    <s v="Wind"/>
    <s v="Storm"/>
    <n v="1"/>
    <x v="33"/>
    <s v="1970-1974"/>
    <n v="1"/>
    <n v="0"/>
    <n v="11"/>
    <n v="11"/>
    <x v="0"/>
    <n v="1"/>
    <x v="534"/>
    <n v="1"/>
    <n v="0"/>
    <x v="1"/>
  </r>
  <r>
    <x v="1"/>
    <s v="Flooding"/>
    <s v="Severe Storm"/>
    <n v="1"/>
    <x v="12"/>
    <s v="1970-1974"/>
    <n v="17"/>
    <n v="0"/>
    <n v="0"/>
    <n v="0"/>
    <x v="0"/>
    <n v="1"/>
    <x v="876"/>
    <n v="1"/>
    <n v="0"/>
    <x v="1"/>
  </r>
  <r>
    <x v="0"/>
    <s v="Severe Storm/Thunder Storm/ Wind"/>
    <s v="Severe Storm"/>
    <n v="3"/>
    <x v="31"/>
    <s v="1970-1974"/>
    <n v="1"/>
    <n v="0"/>
    <n v="0"/>
    <n v="0"/>
    <x v="0"/>
    <n v="1"/>
    <x v="877"/>
    <n v="1"/>
    <n v="0"/>
    <x v="1"/>
  </r>
  <r>
    <x v="0"/>
    <s v="Tornado"/>
    <s v="Tornado"/>
    <n v="1"/>
    <x v="12"/>
    <s v="1970-1974"/>
    <n v="1"/>
    <n v="0"/>
    <n v="0"/>
    <n v="0"/>
    <x v="0"/>
    <n v="1"/>
    <x v="878"/>
    <n v="1"/>
    <n v="0"/>
    <x v="1"/>
  </r>
  <r>
    <x v="1"/>
    <s v="Flooding"/>
    <s v="Severe Storm"/>
    <n v="1"/>
    <x v="12"/>
    <s v="1970-1974"/>
    <n v="17"/>
    <n v="0"/>
    <n v="0"/>
    <n v="0"/>
    <x v="0"/>
    <n v="1"/>
    <x v="879"/>
    <n v="1"/>
    <n v="0"/>
    <x v="1"/>
  </r>
  <r>
    <x v="3"/>
    <s v="Flooding"/>
    <s v="Severe Storm"/>
    <n v="1"/>
    <x v="12"/>
    <s v="1970-1974"/>
    <n v="17"/>
    <n v="0"/>
    <n v="0"/>
    <n v="0"/>
    <x v="0"/>
    <n v="1"/>
    <x v="880"/>
    <n v="1"/>
    <n v="0"/>
    <x v="1"/>
  </r>
  <r>
    <x v="2"/>
    <s v="Flooding"/>
    <s v="Severe Storm"/>
    <n v="1"/>
    <x v="12"/>
    <s v="1970-1974"/>
    <n v="17"/>
    <n v="0"/>
    <n v="0"/>
    <n v="0"/>
    <x v="0"/>
    <n v="1"/>
    <x v="881"/>
    <n v="1"/>
    <n v="0"/>
    <x v="1"/>
  </r>
  <r>
    <x v="4"/>
    <s v="Flooding"/>
    <s v="Severe Storm"/>
    <n v="1"/>
    <x v="12"/>
    <s v="1970-1974"/>
    <n v="17"/>
    <n v="0"/>
    <n v="0"/>
    <n v="0"/>
    <x v="0"/>
    <n v="1"/>
    <x v="882"/>
    <n v="1"/>
    <n v="0"/>
    <x v="1"/>
  </r>
  <r>
    <x v="5"/>
    <s v="Wind"/>
    <s v="Storm"/>
    <n v="1"/>
    <x v="25"/>
    <s v="1960-1964"/>
    <n v="1"/>
    <n v="0"/>
    <n v="0"/>
    <n v="0"/>
    <x v="0"/>
    <n v="1"/>
    <x v="883"/>
    <n v="1"/>
    <n v="0"/>
    <x v="1"/>
  </r>
  <r>
    <x v="0"/>
    <s v="Wind"/>
    <s v="Storm"/>
    <n v="1"/>
    <x v="25"/>
    <s v="1960-1964"/>
    <n v="1"/>
    <n v="0"/>
    <n v="0"/>
    <n v="0"/>
    <x v="0"/>
    <n v="1"/>
    <x v="884"/>
    <n v="1"/>
    <n v="0"/>
    <x v="1"/>
  </r>
  <r>
    <x v="1"/>
    <s v="Wind"/>
    <s v="Storm"/>
    <n v="1"/>
    <x v="25"/>
    <s v="1960-1964"/>
    <n v="1"/>
    <n v="0"/>
    <n v="0"/>
    <n v="0"/>
    <x v="0"/>
    <n v="1"/>
    <x v="508"/>
    <n v="1"/>
    <n v="0"/>
    <x v="1"/>
  </r>
  <r>
    <x v="3"/>
    <s v="Wind"/>
    <s v="Storm"/>
    <n v="1"/>
    <x v="25"/>
    <s v="1960-1964"/>
    <n v="1"/>
    <n v="0"/>
    <n v="0"/>
    <n v="0"/>
    <x v="0"/>
    <n v="1"/>
    <x v="885"/>
    <n v="1"/>
    <n v="0"/>
    <x v="1"/>
  </r>
  <r>
    <x v="2"/>
    <s v="Wind"/>
    <s v="Storm"/>
    <n v="1"/>
    <x v="25"/>
    <s v="1960-1964"/>
    <n v="1"/>
    <n v="0"/>
    <n v="0"/>
    <n v="0"/>
    <x v="0"/>
    <n v="1"/>
    <x v="886"/>
    <n v="1"/>
    <n v="0"/>
    <x v="1"/>
  </r>
  <r>
    <x v="4"/>
    <s v="Wind"/>
    <s v="Storm"/>
    <n v="1"/>
    <x v="25"/>
    <s v="1960-1964"/>
    <n v="1"/>
    <n v="0"/>
    <n v="0"/>
    <n v="0"/>
    <x v="0"/>
    <n v="1"/>
    <x v="793"/>
    <n v="1"/>
    <n v="0"/>
    <x v="1"/>
  </r>
  <r>
    <x v="2"/>
    <s v="Severe Storm/Thunder Storm"/>
    <s v="Severe Storm"/>
    <n v="3"/>
    <x v="25"/>
    <s v="1960-1964"/>
    <n v="1"/>
    <n v="0"/>
    <n v="26"/>
    <n v="26"/>
    <x v="0"/>
    <n v="1"/>
    <x v="887"/>
    <n v="1"/>
    <n v="0"/>
    <x v="1"/>
  </r>
  <r>
    <x v="3"/>
    <s v="Tornado"/>
    <s v="Tornado"/>
    <n v="4"/>
    <x v="25"/>
    <s v="1960-1964"/>
    <n v="1"/>
    <n v="0"/>
    <n v="0"/>
    <n v="0"/>
    <x v="0"/>
    <n v="1"/>
    <x v="888"/>
    <n v="1"/>
    <n v="0"/>
    <x v="1"/>
  </r>
  <r>
    <x v="3"/>
    <s v="Tornado"/>
    <s v="Tornado"/>
    <n v="2"/>
    <x v="8"/>
    <s v="1960-1964"/>
    <n v="1"/>
    <n v="0"/>
    <n v="0"/>
    <n v="0"/>
    <x v="0"/>
    <n v="1"/>
    <x v="889"/>
    <n v="1"/>
    <n v="0"/>
    <x v="1"/>
  </r>
  <r>
    <x v="4"/>
    <s v="Tornado"/>
    <s v="Tornado"/>
    <n v="2"/>
    <x v="8"/>
    <s v="1960-1964"/>
    <n v="1"/>
    <n v="0"/>
    <n v="0"/>
    <n v="0"/>
    <x v="0"/>
    <n v="1"/>
    <x v="890"/>
    <n v="1"/>
    <n v="0"/>
    <x v="1"/>
  </r>
  <r>
    <x v="2"/>
    <s v="Wind"/>
    <s v="Storm"/>
    <n v="1"/>
    <x v="9"/>
    <s v="1965-1969"/>
    <n v="1"/>
    <n v="0"/>
    <n v="61"/>
    <n v="61"/>
    <x v="0"/>
    <n v="1"/>
    <x v="891"/>
    <n v="1"/>
    <n v="0"/>
    <x v="1"/>
  </r>
  <r>
    <x v="1"/>
    <s v="Hail/ Lightning/ Severe Storm/Thunder Storm/ Wind"/>
    <s v="Severe Storm"/>
    <n v="2"/>
    <x v="12"/>
    <s v="1970-1974"/>
    <n v="1"/>
    <n v="0"/>
    <n v="2"/>
    <n v="2"/>
    <x v="0"/>
    <n v="1"/>
    <x v="892"/>
    <n v="1"/>
    <n v="0"/>
    <x v="1"/>
  </r>
  <r>
    <x v="3"/>
    <s v="Tornado"/>
    <s v="Tornado"/>
    <n v="2"/>
    <x v="12"/>
    <s v="1970-1974"/>
    <n v="1"/>
    <n v="0"/>
    <n v="0"/>
    <n v="0"/>
    <x v="0"/>
    <n v="1"/>
    <x v="893"/>
    <n v="1"/>
    <n v="0"/>
    <x v="1"/>
  </r>
  <r>
    <x v="0"/>
    <s v="Tornado"/>
    <s v="Tornado"/>
    <n v="2"/>
    <x v="12"/>
    <s v="1970-1974"/>
    <n v="1"/>
    <n v="0"/>
    <n v="0"/>
    <n v="0"/>
    <x v="0"/>
    <n v="1"/>
    <x v="894"/>
    <n v="1"/>
    <n v="0"/>
    <x v="1"/>
  </r>
  <r>
    <x v="0"/>
    <s v="Tornado"/>
    <s v="Tornado"/>
    <n v="2"/>
    <x v="12"/>
    <s v="1970-1974"/>
    <n v="1"/>
    <n v="0"/>
    <n v="0"/>
    <n v="0"/>
    <x v="0"/>
    <n v="1"/>
    <x v="895"/>
    <n v="1"/>
    <n v="0"/>
    <x v="1"/>
  </r>
  <r>
    <x v="5"/>
    <s v="Hail/ Lightning/ Wind"/>
    <s v="Storm"/>
    <n v="2"/>
    <x v="12"/>
    <s v="1970-1974"/>
    <n v="2"/>
    <n v="0"/>
    <n v="1"/>
    <n v="1"/>
    <x v="0"/>
    <n v="1"/>
    <x v="896"/>
    <n v="1"/>
    <n v="0"/>
    <x v="1"/>
  </r>
  <r>
    <x v="0"/>
    <s v="Hail/ Lightning/ Wind"/>
    <s v="Storm"/>
    <n v="2"/>
    <x v="12"/>
    <s v="1970-1974"/>
    <n v="2"/>
    <n v="0"/>
    <n v="1"/>
    <n v="1"/>
    <x v="0"/>
    <n v="1"/>
    <x v="897"/>
    <n v="1"/>
    <n v="0"/>
    <x v="1"/>
  </r>
  <r>
    <x v="3"/>
    <s v="Tornado"/>
    <s v="Tornado"/>
    <n v="1"/>
    <x v="25"/>
    <s v="1960-1964"/>
    <n v="1"/>
    <n v="0"/>
    <n v="0"/>
    <n v="0"/>
    <x v="0"/>
    <n v="1"/>
    <x v="898"/>
    <n v="1"/>
    <n v="0"/>
    <x v="1"/>
  </r>
  <r>
    <x v="5"/>
    <s v="Flooding/ Severe Storm/Thunder Storm"/>
    <s v="Severe Storm"/>
    <n v="2"/>
    <x v="12"/>
    <s v="1970-1974"/>
    <n v="7"/>
    <n v="0"/>
    <n v="0"/>
    <n v="0"/>
    <x v="0"/>
    <n v="1"/>
    <x v="899"/>
    <n v="1"/>
    <n v="0"/>
    <x v="1"/>
  </r>
  <r>
    <x v="0"/>
    <s v="Flooding/ Severe Storm/Thunder Storm"/>
    <s v="Severe Storm"/>
    <n v="2"/>
    <x v="12"/>
    <s v="1970-1974"/>
    <n v="7"/>
    <n v="0"/>
    <n v="0"/>
    <n v="0"/>
    <x v="0"/>
    <n v="1"/>
    <x v="900"/>
    <n v="1"/>
    <n v="0"/>
    <x v="1"/>
  </r>
  <r>
    <x v="2"/>
    <s v="Flooding/ Severe Storm/Thunder Storm"/>
    <s v="Severe Storm"/>
    <n v="2"/>
    <x v="12"/>
    <s v="1970-1974"/>
    <n v="7"/>
    <n v="0"/>
    <n v="0"/>
    <n v="0"/>
    <x v="0"/>
    <n v="1"/>
    <x v="901"/>
    <n v="1"/>
    <n v="0"/>
    <x v="1"/>
  </r>
  <r>
    <x v="4"/>
    <s v="Flooding/ Severe Storm/Thunder Storm"/>
    <s v="Severe Storm"/>
    <n v="2"/>
    <x v="12"/>
    <s v="1970-1974"/>
    <n v="7"/>
    <n v="0"/>
    <n v="0"/>
    <n v="0"/>
    <x v="0"/>
    <n v="1"/>
    <x v="902"/>
    <n v="1"/>
    <n v="0"/>
    <x v="1"/>
  </r>
  <r>
    <x v="5"/>
    <s v="Severe Storm/Thunder Storm"/>
    <s v="Severe Storm"/>
    <n v="1"/>
    <x v="17"/>
    <s v="1975-1979"/>
    <n v="1"/>
    <n v="0"/>
    <n v="0"/>
    <n v="0"/>
    <x v="0"/>
    <n v="1"/>
    <x v="903"/>
    <n v="1"/>
    <n v="0"/>
    <x v="1"/>
  </r>
  <r>
    <x v="0"/>
    <s v="Severe Storm/Thunder Storm"/>
    <s v="Severe Storm"/>
    <n v="1"/>
    <x v="17"/>
    <s v="1975-1979"/>
    <n v="1"/>
    <n v="0"/>
    <n v="0"/>
    <n v="0"/>
    <x v="0"/>
    <n v="1"/>
    <x v="904"/>
    <n v="1"/>
    <n v="0"/>
    <x v="1"/>
  </r>
  <r>
    <x v="1"/>
    <s v="Severe Storm/Thunder Storm"/>
    <s v="Severe Storm"/>
    <n v="1"/>
    <x v="17"/>
    <s v="1975-1979"/>
    <n v="1"/>
    <n v="0"/>
    <n v="0"/>
    <n v="0"/>
    <x v="0"/>
    <n v="1"/>
    <x v="371"/>
    <n v="1"/>
    <n v="0"/>
    <x v="1"/>
  </r>
  <r>
    <x v="3"/>
    <s v="Severe Storm/Thunder Storm"/>
    <s v="Severe Storm"/>
    <n v="1"/>
    <x v="17"/>
    <s v="1975-1979"/>
    <n v="1"/>
    <n v="0"/>
    <n v="0"/>
    <n v="0"/>
    <x v="0"/>
    <n v="1"/>
    <x v="905"/>
    <n v="1"/>
    <n v="0"/>
    <x v="1"/>
  </r>
  <r>
    <x v="2"/>
    <s v="Severe Storm/Thunder Storm"/>
    <s v="Severe Storm"/>
    <n v="1"/>
    <x v="17"/>
    <s v="1975-1979"/>
    <n v="1"/>
    <n v="0"/>
    <n v="0"/>
    <n v="0"/>
    <x v="0"/>
    <n v="1"/>
    <x v="906"/>
    <n v="1"/>
    <n v="0"/>
    <x v="1"/>
  </r>
  <r>
    <x v="4"/>
    <s v="Severe Storm/Thunder Storm"/>
    <s v="Severe Storm"/>
    <n v="1"/>
    <x v="17"/>
    <s v="1975-1979"/>
    <n v="1"/>
    <n v="0"/>
    <n v="0"/>
    <n v="0"/>
    <x v="0"/>
    <n v="1"/>
    <x v="907"/>
    <n v="1"/>
    <n v="0"/>
    <x v="1"/>
  </r>
  <r>
    <x v="3"/>
    <s v="Flooding/ Severe Storm/Thunder Storm"/>
    <s v="Severe Storm"/>
    <n v="2"/>
    <x v="12"/>
    <s v="1970-1974"/>
    <n v="18"/>
    <n v="0"/>
    <n v="0"/>
    <n v="0"/>
    <x v="0"/>
    <n v="1"/>
    <x v="908"/>
    <n v="1"/>
    <n v="0"/>
    <x v="1"/>
  </r>
  <r>
    <x v="2"/>
    <s v="Flooding/ Severe Storm/Thunder Storm"/>
    <s v="Severe Storm"/>
    <n v="2"/>
    <x v="12"/>
    <s v="1970-1974"/>
    <n v="18"/>
    <n v="0"/>
    <n v="0"/>
    <n v="0"/>
    <x v="0"/>
    <n v="1"/>
    <x v="909"/>
    <n v="1"/>
    <n v="0"/>
    <x v="1"/>
  </r>
  <r>
    <x v="4"/>
    <s v="Flooding/ Severe Storm/Thunder Storm"/>
    <s v="Severe Storm"/>
    <n v="2"/>
    <x v="12"/>
    <s v="1970-1974"/>
    <n v="18"/>
    <n v="0"/>
    <n v="0"/>
    <n v="0"/>
    <x v="0"/>
    <n v="1"/>
    <x v="910"/>
    <n v="1"/>
    <n v="0"/>
    <x v="1"/>
  </r>
  <r>
    <x v="0"/>
    <s v="Hail/ Lightning/ Wind"/>
    <s v="Storm"/>
    <n v="1"/>
    <x v="17"/>
    <s v="1975-1979"/>
    <n v="1"/>
    <n v="0"/>
    <n v="0"/>
    <n v="0"/>
    <x v="0"/>
    <n v="1"/>
    <x v="911"/>
    <n v="1"/>
    <n v="0"/>
    <x v="1"/>
  </r>
  <r>
    <x v="1"/>
    <s v="Hail/ Lightning/ Wind"/>
    <s v="Storm"/>
    <n v="1"/>
    <x v="17"/>
    <s v="1975-1979"/>
    <n v="1"/>
    <n v="0"/>
    <n v="0"/>
    <n v="0"/>
    <x v="0"/>
    <n v="1"/>
    <x v="912"/>
    <n v="1"/>
    <n v="0"/>
    <x v="1"/>
  </r>
  <r>
    <x v="3"/>
    <s v="Hail/ Lightning/ Wind"/>
    <s v="Storm"/>
    <n v="1"/>
    <x v="17"/>
    <s v="1975-1979"/>
    <n v="1"/>
    <n v="0"/>
    <n v="0"/>
    <n v="0"/>
    <x v="0"/>
    <n v="1"/>
    <x v="913"/>
    <n v="1"/>
    <n v="0"/>
    <x v="1"/>
  </r>
  <r>
    <x v="2"/>
    <s v="Hail/ Lightning/ Wind"/>
    <s v="Storm"/>
    <n v="1"/>
    <x v="17"/>
    <s v="1975-1979"/>
    <n v="1"/>
    <n v="0"/>
    <n v="0"/>
    <n v="0"/>
    <x v="0"/>
    <n v="1"/>
    <x v="914"/>
    <n v="1"/>
    <n v="0"/>
    <x v="1"/>
  </r>
  <r>
    <x v="4"/>
    <s v="Hail/ Lightning/ Wind"/>
    <s v="Storm"/>
    <n v="1"/>
    <x v="17"/>
    <s v="1975-1979"/>
    <n v="1"/>
    <n v="0"/>
    <n v="0"/>
    <n v="0"/>
    <x v="0"/>
    <n v="1"/>
    <x v="915"/>
    <n v="1"/>
    <n v="0"/>
    <x v="1"/>
  </r>
  <r>
    <x v="0"/>
    <s v="Wind"/>
    <s v="Storm"/>
    <n v="1"/>
    <x v="13"/>
    <s v="1975-1979"/>
    <n v="1"/>
    <n v="0"/>
    <n v="0"/>
    <n v="0"/>
    <x v="0"/>
    <n v="1"/>
    <x v="916"/>
    <n v="1"/>
    <n v="0"/>
    <x v="1"/>
  </r>
  <r>
    <x v="5"/>
    <s v="Heat"/>
    <s v="Heat/Drought/Fire"/>
    <n v="1"/>
    <x v="13"/>
    <s v="1975-1979"/>
    <n v="29"/>
    <n v="0"/>
    <n v="0"/>
    <n v="0"/>
    <x v="0"/>
    <n v="1"/>
    <x v="745"/>
    <n v="1"/>
    <n v="0"/>
    <x v="1"/>
  </r>
  <r>
    <x v="0"/>
    <s v="Heat"/>
    <s v="Heat/Drought/Fire"/>
    <n v="1"/>
    <x v="13"/>
    <s v="1975-1979"/>
    <n v="29"/>
    <n v="0"/>
    <n v="0"/>
    <n v="0"/>
    <x v="0"/>
    <n v="1"/>
    <x v="917"/>
    <n v="1"/>
    <n v="0"/>
    <x v="1"/>
  </r>
  <r>
    <x v="1"/>
    <s v="Heat"/>
    <s v="Heat/Drought/Fire"/>
    <n v="1"/>
    <x v="13"/>
    <s v="1975-1979"/>
    <n v="29"/>
    <n v="0"/>
    <n v="0"/>
    <n v="0"/>
    <x v="0"/>
    <n v="1"/>
    <x v="918"/>
    <n v="1"/>
    <n v="0"/>
    <x v="1"/>
  </r>
  <r>
    <x v="3"/>
    <s v="Heat"/>
    <s v="Heat/Drought/Fire"/>
    <n v="1"/>
    <x v="13"/>
    <s v="1975-1979"/>
    <n v="29"/>
    <n v="0"/>
    <n v="0"/>
    <n v="0"/>
    <x v="0"/>
    <n v="1"/>
    <x v="827"/>
    <n v="1"/>
    <n v="0"/>
    <x v="1"/>
  </r>
  <r>
    <x v="2"/>
    <s v="Heat"/>
    <s v="Heat/Drought/Fire"/>
    <n v="1"/>
    <x v="13"/>
    <s v="1975-1979"/>
    <n v="29"/>
    <n v="0"/>
    <n v="0"/>
    <n v="0"/>
    <x v="0"/>
    <n v="1"/>
    <x v="870"/>
    <n v="1"/>
    <n v="0"/>
    <x v="1"/>
  </r>
  <r>
    <x v="4"/>
    <s v="Heat"/>
    <s v="Heat/Drought/Fire"/>
    <n v="1"/>
    <x v="13"/>
    <s v="1975-1979"/>
    <n v="29"/>
    <n v="0"/>
    <n v="0"/>
    <n v="0"/>
    <x v="0"/>
    <n v="1"/>
    <x v="919"/>
    <n v="1"/>
    <n v="0"/>
    <x v="1"/>
  </r>
  <r>
    <x v="3"/>
    <s v="Tornado"/>
    <s v="Tornado"/>
    <n v="1"/>
    <x v="13"/>
    <s v="1975-1979"/>
    <n v="1"/>
    <n v="0"/>
    <n v="0"/>
    <n v="0"/>
    <x v="0"/>
    <n v="1"/>
    <x v="920"/>
    <n v="1"/>
    <n v="0"/>
    <x v="1"/>
  </r>
  <r>
    <x v="3"/>
    <s v="Hail/ Wind"/>
    <s v="Storm"/>
    <n v="3"/>
    <x v="26"/>
    <s v="1960-1964"/>
    <n v="1"/>
    <n v="0"/>
    <n v="0"/>
    <n v="0"/>
    <x v="0"/>
    <n v="1"/>
    <x v="921"/>
    <n v="1"/>
    <n v="0"/>
    <x v="1"/>
  </r>
  <r>
    <x v="2"/>
    <s v="Lightning/ Wind"/>
    <s v="Storm"/>
    <n v="3"/>
    <x v="12"/>
    <s v="1970-1974"/>
    <n v="1"/>
    <n v="0"/>
    <n v="0"/>
    <n v="0"/>
    <x v="0"/>
    <n v="1"/>
    <x v="922"/>
    <n v="1"/>
    <n v="0"/>
    <x v="1"/>
  </r>
  <r>
    <x v="1"/>
    <s v="Wind"/>
    <s v="Storm"/>
    <n v="2"/>
    <x v="17"/>
    <s v="1975-1979"/>
    <n v="1"/>
    <n v="0"/>
    <n v="0"/>
    <n v="0"/>
    <x v="0"/>
    <n v="1"/>
    <x v="923"/>
    <n v="1"/>
    <n v="0"/>
    <x v="1"/>
  </r>
  <r>
    <x v="3"/>
    <s v="Lightning/ Severe Storm/Thunder Storm/ Wind"/>
    <s v="Severe Storm"/>
    <n v="3"/>
    <x v="12"/>
    <s v="1970-1974"/>
    <n v="1"/>
    <n v="0"/>
    <n v="0"/>
    <n v="0"/>
    <x v="0"/>
    <n v="1"/>
    <x v="924"/>
    <n v="1"/>
    <n v="0"/>
    <x v="1"/>
  </r>
  <r>
    <x v="2"/>
    <s v="Lightning/ Severe Storm/Thunder Storm/ Wind"/>
    <s v="Severe Storm"/>
    <n v="3"/>
    <x v="12"/>
    <s v="1970-1974"/>
    <n v="1"/>
    <n v="0"/>
    <n v="0"/>
    <n v="0"/>
    <x v="0"/>
    <n v="1"/>
    <x v="925"/>
    <n v="1"/>
    <n v="0"/>
    <x v="1"/>
  </r>
  <r>
    <x v="4"/>
    <s v="Lightning/ Severe Storm/Thunder Storm/ Wind"/>
    <s v="Severe Storm"/>
    <n v="3"/>
    <x v="12"/>
    <s v="1970-1974"/>
    <n v="1"/>
    <n v="0"/>
    <n v="0"/>
    <n v="0"/>
    <x v="0"/>
    <n v="1"/>
    <x v="926"/>
    <n v="1"/>
    <n v="0"/>
    <x v="1"/>
  </r>
  <r>
    <x v="4"/>
    <s v="Severe Storm/Thunder Storm/ Wind"/>
    <s v="Severe Storm"/>
    <n v="3"/>
    <x v="12"/>
    <s v="1970-1974"/>
    <n v="1"/>
    <n v="0"/>
    <n v="0"/>
    <n v="0"/>
    <x v="0"/>
    <n v="1"/>
    <x v="927"/>
    <n v="1"/>
    <n v="0"/>
    <x v="1"/>
  </r>
  <r>
    <x v="0"/>
    <s v="Lightning/ Severe Storm/Thunder Storm/ Wind"/>
    <s v="Severe Storm"/>
    <n v="3"/>
    <x v="12"/>
    <s v="1970-1974"/>
    <n v="1"/>
    <n v="0"/>
    <n v="0"/>
    <n v="0"/>
    <x v="0"/>
    <n v="1"/>
    <x v="928"/>
    <n v="1"/>
    <n v="0"/>
    <x v="1"/>
  </r>
  <r>
    <x v="3"/>
    <s v="Lightning/ Severe Storm/Thunder Storm/ Wind"/>
    <s v="Severe Storm"/>
    <n v="3"/>
    <x v="12"/>
    <s v="1970-1974"/>
    <n v="1"/>
    <n v="0"/>
    <n v="0"/>
    <n v="0"/>
    <x v="0"/>
    <n v="1"/>
    <x v="929"/>
    <n v="1"/>
    <n v="0"/>
    <x v="1"/>
  </r>
  <r>
    <x v="2"/>
    <s v="Lightning/ Severe Storm/Thunder Storm/ Wind"/>
    <s v="Severe Storm"/>
    <n v="3"/>
    <x v="12"/>
    <s v="1970-1974"/>
    <n v="1"/>
    <n v="0"/>
    <n v="0"/>
    <n v="0"/>
    <x v="0"/>
    <n v="1"/>
    <x v="930"/>
    <n v="1"/>
    <n v="0"/>
    <x v="1"/>
  </r>
  <r>
    <x v="4"/>
    <s v="Lightning/ Severe Storm/Thunder Storm/ Wind"/>
    <s v="Severe Storm"/>
    <n v="3"/>
    <x v="12"/>
    <s v="1970-1974"/>
    <n v="1"/>
    <n v="0"/>
    <n v="0"/>
    <n v="0"/>
    <x v="0"/>
    <n v="1"/>
    <x v="931"/>
    <n v="1"/>
    <n v="0"/>
    <x v="1"/>
  </r>
  <r>
    <x v="2"/>
    <s v="Lightning"/>
    <s v="Storm"/>
    <n v="3"/>
    <x v="8"/>
    <s v="1960-1964"/>
    <n v="1"/>
    <n v="0"/>
    <n v="347"/>
    <n v="347"/>
    <x v="0"/>
    <n v="0"/>
    <x v="2"/>
    <n v="1"/>
    <n v="0"/>
    <x v="1"/>
  </r>
  <r>
    <x v="1"/>
    <s v="Coastal"/>
    <s v="Storm"/>
    <n v="4"/>
    <x v="12"/>
    <s v="1970-1974"/>
    <n v="1"/>
    <n v="0"/>
    <n v="0"/>
    <n v="0"/>
    <x v="0"/>
    <n v="1"/>
    <x v="932"/>
    <n v="1"/>
    <n v="0"/>
    <x v="1"/>
  </r>
  <r>
    <x v="1"/>
    <s v="Wind"/>
    <s v="Storm"/>
    <n v="2"/>
    <x v="31"/>
    <s v="1970-1974"/>
    <n v="1"/>
    <n v="0"/>
    <n v="22"/>
    <n v="22"/>
    <x v="0"/>
    <n v="1"/>
    <x v="933"/>
    <n v="0"/>
    <n v="1"/>
    <x v="1"/>
  </r>
  <r>
    <x v="2"/>
    <s v="Hail/ Severe Storm/Thunder Storm/ Wind"/>
    <s v="Severe Storm"/>
    <n v="2"/>
    <x v="31"/>
    <s v="1970-1974"/>
    <n v="1"/>
    <n v="0"/>
    <n v="4"/>
    <n v="4"/>
    <x v="0"/>
    <n v="1"/>
    <x v="934"/>
    <n v="1"/>
    <n v="0"/>
    <x v="1"/>
  </r>
  <r>
    <x v="1"/>
    <s v="Severe Storm/Thunder Storm/ Wind"/>
    <s v="Severe Storm"/>
    <n v="1"/>
    <x v="14"/>
    <s v="1975-1979"/>
    <n v="1"/>
    <n v="0"/>
    <n v="1"/>
    <n v="1"/>
    <x v="0"/>
    <n v="1"/>
    <x v="935"/>
    <n v="1"/>
    <n v="0"/>
    <x v="1"/>
  </r>
  <r>
    <x v="3"/>
    <s v="Severe Storm/Thunder Storm/ Wind"/>
    <s v="Severe Storm"/>
    <n v="1"/>
    <x v="14"/>
    <s v="1975-1979"/>
    <n v="1"/>
    <n v="0"/>
    <n v="2"/>
    <n v="2"/>
    <x v="0"/>
    <n v="1"/>
    <x v="936"/>
    <n v="1"/>
    <n v="0"/>
    <x v="1"/>
  </r>
  <r>
    <x v="2"/>
    <s v="Severe Storm/Thunder Storm/ Wind"/>
    <s v="Severe Storm"/>
    <n v="1"/>
    <x v="14"/>
    <s v="1975-1979"/>
    <n v="1"/>
    <n v="0"/>
    <n v="2"/>
    <n v="2"/>
    <x v="0"/>
    <n v="1"/>
    <x v="937"/>
    <n v="1"/>
    <n v="0"/>
    <x v="1"/>
  </r>
  <r>
    <x v="4"/>
    <s v="Severe Storm/Thunder Storm/ Wind"/>
    <s v="Severe Storm"/>
    <n v="1"/>
    <x v="14"/>
    <s v="1975-1979"/>
    <n v="1"/>
    <n v="0"/>
    <n v="2"/>
    <n v="2"/>
    <x v="0"/>
    <n v="1"/>
    <x v="938"/>
    <n v="1"/>
    <n v="0"/>
    <x v="1"/>
  </r>
  <r>
    <x v="1"/>
    <s v="Hail/ Severe Storm/Thunder Storm/ Wind"/>
    <s v="Severe Storm"/>
    <n v="3"/>
    <x v="33"/>
    <s v="1970-1974"/>
    <n v="1"/>
    <n v="0"/>
    <n v="0"/>
    <n v="0"/>
    <x v="0"/>
    <n v="1"/>
    <x v="939"/>
    <n v="1"/>
    <n v="0"/>
    <x v="1"/>
  </r>
  <r>
    <x v="4"/>
    <s v="Lightning/ Severe Storm/Thunder Storm/ Wind"/>
    <s v="Severe Storm"/>
    <n v="3"/>
    <x v="33"/>
    <s v="1970-1974"/>
    <n v="1"/>
    <n v="0"/>
    <n v="0"/>
    <n v="0"/>
    <x v="0"/>
    <n v="1"/>
    <x v="940"/>
    <n v="1"/>
    <n v="0"/>
    <x v="1"/>
  </r>
  <r>
    <x v="2"/>
    <s v="Severe Storm/Thunder Storm/ Wind"/>
    <s v="Severe Storm"/>
    <n v="3"/>
    <x v="33"/>
    <s v="1970-1974"/>
    <n v="1"/>
    <n v="0"/>
    <n v="0"/>
    <n v="0"/>
    <x v="0"/>
    <n v="1"/>
    <x v="718"/>
    <n v="1"/>
    <n v="0"/>
    <x v="1"/>
  </r>
  <r>
    <x v="3"/>
    <s v="Lightning/ Severe Storm/Thunder Storm"/>
    <s v="Severe Storm"/>
    <n v="3"/>
    <x v="33"/>
    <s v="1970-1974"/>
    <n v="1"/>
    <n v="0"/>
    <n v="0"/>
    <n v="0"/>
    <x v="0"/>
    <n v="1"/>
    <x v="941"/>
    <n v="1"/>
    <n v="0"/>
    <x v="1"/>
  </r>
  <r>
    <x v="4"/>
    <s v="Lightning/ Severe Storm/Thunder Storm/ Wind"/>
    <s v="Severe Storm"/>
    <n v="3"/>
    <x v="33"/>
    <s v="1970-1974"/>
    <n v="1"/>
    <n v="0"/>
    <n v="0"/>
    <n v="0"/>
    <x v="0"/>
    <n v="1"/>
    <x v="942"/>
    <n v="1"/>
    <n v="0"/>
    <x v="1"/>
  </r>
  <r>
    <x v="0"/>
    <s v="Flooding/ Severe Storm/Thunder Storm"/>
    <s v="Severe Storm"/>
    <n v="4"/>
    <x v="33"/>
    <s v="1970-1974"/>
    <n v="4"/>
    <n v="0"/>
    <n v="0"/>
    <n v="0"/>
    <x v="0"/>
    <n v="1"/>
    <x v="943"/>
    <n v="1"/>
    <n v="0"/>
    <x v="1"/>
  </r>
  <r>
    <x v="1"/>
    <s v="Flooding/ Severe Storm/Thunder Storm"/>
    <s v="Severe Storm"/>
    <n v="4"/>
    <x v="33"/>
    <s v="1970-1974"/>
    <n v="4"/>
    <n v="0"/>
    <n v="0"/>
    <n v="0"/>
    <x v="0"/>
    <n v="1"/>
    <x v="944"/>
    <n v="1"/>
    <n v="0"/>
    <x v="1"/>
  </r>
  <r>
    <x v="5"/>
    <s v="Wind"/>
    <s v="Storm"/>
    <n v="4"/>
    <x v="12"/>
    <s v="1970-1974"/>
    <n v="1"/>
    <n v="0"/>
    <n v="0"/>
    <n v="0"/>
    <x v="0"/>
    <n v="1"/>
    <x v="945"/>
    <n v="1"/>
    <n v="0"/>
    <x v="1"/>
  </r>
  <r>
    <x v="0"/>
    <s v="Wind"/>
    <s v="Storm"/>
    <n v="4"/>
    <x v="12"/>
    <s v="1970-1974"/>
    <n v="1"/>
    <n v="0"/>
    <n v="0"/>
    <n v="0"/>
    <x v="0"/>
    <n v="1"/>
    <x v="946"/>
    <n v="1"/>
    <n v="0"/>
    <x v="1"/>
  </r>
  <r>
    <x v="1"/>
    <s v="Wind"/>
    <s v="Storm"/>
    <n v="4"/>
    <x v="12"/>
    <s v="1970-1974"/>
    <n v="1"/>
    <n v="0"/>
    <n v="0"/>
    <n v="0"/>
    <x v="0"/>
    <n v="1"/>
    <x v="947"/>
    <n v="1"/>
    <n v="0"/>
    <x v="1"/>
  </r>
  <r>
    <x v="2"/>
    <s v="Wind"/>
    <s v="Storm"/>
    <n v="4"/>
    <x v="12"/>
    <s v="1970-1974"/>
    <n v="1"/>
    <n v="0"/>
    <n v="0"/>
    <n v="0"/>
    <x v="0"/>
    <n v="1"/>
    <x v="948"/>
    <n v="1"/>
    <n v="0"/>
    <x v="1"/>
  </r>
  <r>
    <x v="4"/>
    <s v="Wind"/>
    <s v="Storm"/>
    <n v="4"/>
    <x v="12"/>
    <s v="1970-1974"/>
    <n v="1"/>
    <n v="0"/>
    <n v="0"/>
    <n v="0"/>
    <x v="0"/>
    <n v="1"/>
    <x v="949"/>
    <n v="1"/>
    <n v="0"/>
    <x v="1"/>
  </r>
  <r>
    <x v="0"/>
    <s v="Wind"/>
    <s v="Storm"/>
    <n v="1"/>
    <x v="33"/>
    <s v="1970-1974"/>
    <n v="1"/>
    <n v="0"/>
    <n v="0"/>
    <n v="0"/>
    <x v="0"/>
    <n v="1"/>
    <x v="950"/>
    <n v="1"/>
    <n v="0"/>
    <x v="1"/>
  </r>
  <r>
    <x v="3"/>
    <s v="Tornado"/>
    <s v="Tornado"/>
    <n v="1"/>
    <x v="33"/>
    <s v="1970-1974"/>
    <n v="1"/>
    <n v="0"/>
    <n v="0"/>
    <n v="0"/>
    <x v="0"/>
    <n v="1"/>
    <x v="951"/>
    <n v="1"/>
    <n v="0"/>
    <x v="1"/>
  </r>
  <r>
    <x v="5"/>
    <s v="Hail/ Lightning"/>
    <s v="Storm"/>
    <n v="4"/>
    <x v="12"/>
    <s v="1970-1974"/>
    <n v="1"/>
    <n v="0"/>
    <n v="0"/>
    <n v="0"/>
    <x v="0"/>
    <n v="1"/>
    <x v="952"/>
    <n v="1"/>
    <n v="0"/>
    <x v="1"/>
  </r>
  <r>
    <x v="0"/>
    <s v="Hail/ Lightning"/>
    <s v="Storm"/>
    <n v="4"/>
    <x v="12"/>
    <s v="1970-1974"/>
    <n v="1"/>
    <n v="0"/>
    <n v="0"/>
    <n v="0"/>
    <x v="0"/>
    <n v="1"/>
    <x v="953"/>
    <n v="1"/>
    <n v="0"/>
    <x v="1"/>
  </r>
  <r>
    <x v="2"/>
    <s v="Winter Weather"/>
    <s v="Storm"/>
    <n v="4"/>
    <x v="12"/>
    <s v="1970-1974"/>
    <n v="1"/>
    <n v="0"/>
    <n v="0"/>
    <n v="0"/>
    <x v="0"/>
    <n v="1"/>
    <x v="954"/>
    <n v="1"/>
    <n v="0"/>
    <x v="1"/>
  </r>
  <r>
    <x v="4"/>
    <s v="Winter Weather"/>
    <s v="Storm"/>
    <n v="4"/>
    <x v="12"/>
    <s v="1970-1974"/>
    <n v="1"/>
    <n v="0"/>
    <n v="0"/>
    <n v="0"/>
    <x v="0"/>
    <n v="1"/>
    <x v="955"/>
    <n v="1"/>
    <n v="0"/>
    <x v="1"/>
  </r>
  <r>
    <x v="0"/>
    <s v="Winter Weather"/>
    <s v="Storm"/>
    <n v="4"/>
    <x v="12"/>
    <s v="1970-1974"/>
    <n v="1"/>
    <n v="0"/>
    <n v="0"/>
    <n v="0"/>
    <x v="0"/>
    <n v="1"/>
    <x v="956"/>
    <n v="1"/>
    <n v="0"/>
    <x v="1"/>
  </r>
  <r>
    <x v="0"/>
    <s v="Flooding"/>
    <s v="Severe Storm"/>
    <n v="4"/>
    <x v="12"/>
    <s v="1970-1974"/>
    <n v="1"/>
    <n v="0"/>
    <n v="0"/>
    <n v="0"/>
    <x v="0"/>
    <n v="1"/>
    <x v="957"/>
    <n v="1"/>
    <n v="0"/>
    <x v="1"/>
  </r>
  <r>
    <x v="1"/>
    <s v="Hail/ Lightning/ Wind"/>
    <s v="Storm"/>
    <n v="2"/>
    <x v="17"/>
    <s v="1975-1979"/>
    <n v="1"/>
    <n v="0"/>
    <n v="0"/>
    <n v="0"/>
    <x v="0"/>
    <n v="1"/>
    <x v="958"/>
    <n v="1"/>
    <n v="0"/>
    <x v="1"/>
  </r>
  <r>
    <x v="5"/>
    <s v="Tornado"/>
    <s v="Tornado"/>
    <n v="1"/>
    <x v="34"/>
    <s v="1970-1974"/>
    <n v="1"/>
    <n v="0"/>
    <n v="12"/>
    <n v="12"/>
    <x v="0"/>
    <n v="1"/>
    <x v="959"/>
    <n v="1"/>
    <n v="0"/>
    <x v="1"/>
  </r>
  <r>
    <x v="0"/>
    <s v="Hail/ Wind"/>
    <s v="Storm"/>
    <n v="1"/>
    <x v="34"/>
    <s v="1970-1974"/>
    <n v="1"/>
    <n v="0"/>
    <n v="0"/>
    <n v="0"/>
    <x v="0"/>
    <n v="0"/>
    <x v="2"/>
    <n v="1"/>
    <n v="0"/>
    <x v="1"/>
  </r>
  <r>
    <x v="5"/>
    <s v="Severe Storm/Thunder Storm"/>
    <s v="Severe Storm"/>
    <n v="1"/>
    <x v="34"/>
    <s v="1970-1974"/>
    <n v="1"/>
    <n v="0"/>
    <n v="0"/>
    <n v="0"/>
    <x v="0"/>
    <n v="1"/>
    <x v="960"/>
    <n v="1"/>
    <n v="0"/>
    <x v="1"/>
  </r>
  <r>
    <x v="3"/>
    <s v="Severe Storm/Thunder Storm"/>
    <s v="Severe Storm"/>
    <n v="1"/>
    <x v="34"/>
    <s v="1970-1974"/>
    <n v="1"/>
    <n v="0"/>
    <n v="0"/>
    <n v="0"/>
    <x v="0"/>
    <n v="1"/>
    <x v="961"/>
    <n v="1"/>
    <n v="0"/>
    <x v="1"/>
  </r>
  <r>
    <x v="2"/>
    <s v="Severe Storm/Thunder Storm"/>
    <s v="Severe Storm"/>
    <n v="1"/>
    <x v="34"/>
    <s v="1970-1974"/>
    <n v="1"/>
    <n v="0"/>
    <n v="0"/>
    <n v="0"/>
    <x v="0"/>
    <n v="1"/>
    <x v="962"/>
    <n v="1"/>
    <n v="0"/>
    <x v="1"/>
  </r>
  <r>
    <x v="5"/>
    <s v="Winter Weather"/>
    <s v="Storm"/>
    <n v="1"/>
    <x v="14"/>
    <s v="1975-1979"/>
    <n v="31"/>
    <n v="0"/>
    <n v="0"/>
    <n v="0"/>
    <x v="0"/>
    <n v="1"/>
    <x v="963"/>
    <n v="1"/>
    <n v="0"/>
    <x v="1"/>
  </r>
  <r>
    <x v="0"/>
    <s v="Winter Weather"/>
    <s v="Storm"/>
    <n v="1"/>
    <x v="14"/>
    <s v="1975-1979"/>
    <n v="31"/>
    <n v="0"/>
    <n v="0"/>
    <n v="0"/>
    <x v="0"/>
    <n v="1"/>
    <x v="964"/>
    <n v="1"/>
    <n v="0"/>
    <x v="1"/>
  </r>
  <r>
    <x v="1"/>
    <s v="Winter Weather"/>
    <s v="Storm"/>
    <n v="1"/>
    <x v="14"/>
    <s v="1975-1979"/>
    <n v="31"/>
    <n v="0"/>
    <n v="0"/>
    <n v="0"/>
    <x v="0"/>
    <n v="1"/>
    <x v="965"/>
    <n v="1"/>
    <n v="0"/>
    <x v="1"/>
  </r>
  <r>
    <x v="3"/>
    <s v="Winter Weather"/>
    <s v="Storm"/>
    <n v="1"/>
    <x v="14"/>
    <s v="1975-1979"/>
    <n v="31"/>
    <n v="0"/>
    <n v="0"/>
    <n v="0"/>
    <x v="0"/>
    <n v="1"/>
    <x v="966"/>
    <n v="1"/>
    <n v="0"/>
    <x v="1"/>
  </r>
  <r>
    <x v="2"/>
    <s v="Winter Weather"/>
    <s v="Storm"/>
    <n v="1"/>
    <x v="14"/>
    <s v="1975-1979"/>
    <n v="31"/>
    <n v="0"/>
    <n v="0"/>
    <n v="0"/>
    <x v="0"/>
    <n v="1"/>
    <x v="967"/>
    <n v="1"/>
    <n v="0"/>
    <x v="1"/>
  </r>
  <r>
    <x v="4"/>
    <s v="Winter Weather"/>
    <s v="Storm"/>
    <n v="1"/>
    <x v="14"/>
    <s v="1975-1979"/>
    <n v="31"/>
    <n v="0"/>
    <n v="0"/>
    <n v="0"/>
    <x v="0"/>
    <n v="1"/>
    <x v="886"/>
    <n v="1"/>
    <n v="0"/>
    <x v="1"/>
  </r>
  <r>
    <x v="0"/>
    <s v="Lightning/ Severe Storm/Thunder Storm"/>
    <s v="Severe Storm"/>
    <n v="3"/>
    <x v="34"/>
    <s v="1970-1974"/>
    <n v="1"/>
    <n v="0"/>
    <n v="0"/>
    <n v="0"/>
    <x v="0"/>
    <n v="0"/>
    <x v="2"/>
    <n v="1"/>
    <n v="0"/>
    <x v="1"/>
  </r>
  <r>
    <x v="3"/>
    <s v="Lightning/ Wind"/>
    <s v="Storm"/>
    <n v="3"/>
    <x v="34"/>
    <s v="1970-1974"/>
    <n v="1"/>
    <n v="0"/>
    <n v="0"/>
    <n v="0"/>
    <x v="0"/>
    <n v="1"/>
    <x v="968"/>
    <n v="1"/>
    <n v="0"/>
    <x v="1"/>
  </r>
  <r>
    <x v="2"/>
    <s v="Lightning/ Wind"/>
    <s v="Storm"/>
    <n v="3"/>
    <x v="34"/>
    <s v="1970-1974"/>
    <n v="1"/>
    <n v="0"/>
    <n v="0"/>
    <n v="0"/>
    <x v="0"/>
    <n v="1"/>
    <x v="969"/>
    <n v="1"/>
    <n v="0"/>
    <x v="1"/>
  </r>
  <r>
    <x v="4"/>
    <s v="Lightning/ Wind"/>
    <s v="Storm"/>
    <n v="3"/>
    <x v="34"/>
    <s v="1970-1974"/>
    <n v="1"/>
    <n v="0"/>
    <n v="0"/>
    <n v="0"/>
    <x v="0"/>
    <n v="1"/>
    <x v="970"/>
    <n v="1"/>
    <n v="0"/>
    <x v="1"/>
  </r>
  <r>
    <x v="0"/>
    <s v="Hail/ Wind"/>
    <s v="Storm"/>
    <n v="2"/>
    <x v="17"/>
    <s v="1975-1979"/>
    <n v="1"/>
    <n v="0"/>
    <n v="0"/>
    <n v="0"/>
    <x v="0"/>
    <n v="1"/>
    <x v="971"/>
    <n v="1"/>
    <n v="0"/>
    <x v="1"/>
  </r>
  <r>
    <x v="5"/>
    <s v="Hail/ Lightning/ Wind"/>
    <s v="Storm"/>
    <n v="2"/>
    <x v="17"/>
    <s v="1975-1979"/>
    <n v="1"/>
    <n v="0"/>
    <n v="0"/>
    <n v="0"/>
    <x v="0"/>
    <n v="1"/>
    <x v="972"/>
    <n v="1"/>
    <n v="0"/>
    <x v="1"/>
  </r>
  <r>
    <x v="0"/>
    <s v="Hail/ Lightning/ Wind"/>
    <s v="Storm"/>
    <n v="2"/>
    <x v="17"/>
    <s v="1975-1979"/>
    <n v="1"/>
    <n v="0"/>
    <n v="0"/>
    <n v="0"/>
    <x v="0"/>
    <n v="1"/>
    <x v="973"/>
    <n v="1"/>
    <n v="0"/>
    <x v="1"/>
  </r>
  <r>
    <x v="1"/>
    <s v="Hail/ Lightning/ Wind"/>
    <s v="Storm"/>
    <n v="2"/>
    <x v="17"/>
    <s v="1975-1979"/>
    <n v="1"/>
    <n v="0"/>
    <n v="0"/>
    <n v="0"/>
    <x v="0"/>
    <n v="1"/>
    <x v="974"/>
    <n v="1"/>
    <n v="0"/>
    <x v="1"/>
  </r>
  <r>
    <x v="2"/>
    <s v="Hail/ Lightning/ Wind"/>
    <s v="Storm"/>
    <n v="2"/>
    <x v="17"/>
    <s v="1975-1979"/>
    <n v="1"/>
    <n v="0"/>
    <n v="0"/>
    <n v="0"/>
    <x v="0"/>
    <n v="1"/>
    <x v="975"/>
    <n v="1"/>
    <n v="0"/>
    <x v="1"/>
  </r>
  <r>
    <x v="4"/>
    <s v="Hail/ Lightning/ Wind"/>
    <s v="Storm"/>
    <n v="2"/>
    <x v="17"/>
    <s v="1975-1979"/>
    <n v="1"/>
    <n v="0"/>
    <n v="0"/>
    <n v="0"/>
    <x v="0"/>
    <n v="1"/>
    <x v="976"/>
    <n v="1"/>
    <n v="0"/>
    <x v="1"/>
  </r>
  <r>
    <x v="5"/>
    <s v="Hail/ Lightning/ Wind"/>
    <s v="Storm"/>
    <n v="2"/>
    <x v="17"/>
    <s v="1975-1979"/>
    <n v="1"/>
    <n v="0"/>
    <n v="0"/>
    <n v="0"/>
    <x v="0"/>
    <n v="1"/>
    <x v="977"/>
    <n v="1"/>
    <n v="0"/>
    <x v="1"/>
  </r>
  <r>
    <x v="0"/>
    <s v="Hail/ Lightning/ Wind"/>
    <s v="Storm"/>
    <n v="2"/>
    <x v="17"/>
    <s v="1975-1979"/>
    <n v="1"/>
    <n v="0"/>
    <n v="0"/>
    <n v="0"/>
    <x v="0"/>
    <n v="1"/>
    <x v="978"/>
    <n v="1"/>
    <n v="0"/>
    <x v="1"/>
  </r>
  <r>
    <x v="1"/>
    <s v="Tornado"/>
    <s v="Tornado"/>
    <n v="2"/>
    <x v="34"/>
    <s v="1970-1974"/>
    <n v="1"/>
    <n v="0"/>
    <n v="0"/>
    <n v="0"/>
    <x v="0"/>
    <n v="1"/>
    <x v="979"/>
    <n v="1"/>
    <n v="0"/>
    <x v="1"/>
  </r>
  <r>
    <x v="3"/>
    <s v="Lightning/ Wind"/>
    <s v="Storm"/>
    <n v="2"/>
    <x v="34"/>
    <s v="1970-1974"/>
    <n v="1"/>
    <n v="0"/>
    <n v="0"/>
    <n v="0"/>
    <x v="0"/>
    <n v="1"/>
    <x v="980"/>
    <n v="1"/>
    <n v="0"/>
    <x v="1"/>
  </r>
  <r>
    <x v="2"/>
    <s v="Lightning/ Wind"/>
    <s v="Storm"/>
    <n v="2"/>
    <x v="34"/>
    <s v="1970-1974"/>
    <n v="1"/>
    <n v="0"/>
    <n v="0"/>
    <n v="0"/>
    <x v="0"/>
    <n v="1"/>
    <x v="981"/>
    <n v="1"/>
    <n v="0"/>
    <x v="1"/>
  </r>
  <r>
    <x v="4"/>
    <s v="Lightning/ Wind"/>
    <s v="Storm"/>
    <n v="2"/>
    <x v="34"/>
    <s v="1970-1974"/>
    <n v="1"/>
    <n v="0"/>
    <n v="0"/>
    <n v="0"/>
    <x v="0"/>
    <n v="1"/>
    <x v="982"/>
    <n v="1"/>
    <n v="0"/>
    <x v="1"/>
  </r>
  <r>
    <x v="1"/>
    <s v="Lightning/ Wind"/>
    <s v="Storm"/>
    <n v="2"/>
    <x v="34"/>
    <s v="1970-1974"/>
    <n v="1"/>
    <n v="0"/>
    <n v="0"/>
    <n v="0"/>
    <x v="0"/>
    <n v="1"/>
    <x v="824"/>
    <n v="1"/>
    <n v="0"/>
    <x v="1"/>
  </r>
  <r>
    <x v="2"/>
    <s v="Lightning/ Severe Storm/Thunder Storm"/>
    <s v="Severe Storm"/>
    <n v="2"/>
    <x v="34"/>
    <s v="1970-1974"/>
    <n v="1"/>
    <n v="0"/>
    <n v="0"/>
    <n v="0"/>
    <x v="0"/>
    <n v="1"/>
    <x v="983"/>
    <n v="1"/>
    <n v="0"/>
    <x v="1"/>
  </r>
  <r>
    <x v="4"/>
    <s v="Hail/ Lightning/ Wind"/>
    <s v="Storm"/>
    <n v="2"/>
    <x v="34"/>
    <s v="1970-1974"/>
    <n v="1"/>
    <n v="0"/>
    <n v="0"/>
    <n v="0"/>
    <x v="0"/>
    <n v="1"/>
    <x v="701"/>
    <n v="1"/>
    <n v="0"/>
    <x v="1"/>
  </r>
  <r>
    <x v="1"/>
    <s v="Hail/ Lightning/ Severe Storm/Thunder Storm/ Wind"/>
    <s v="Severe Storm"/>
    <n v="2"/>
    <x v="34"/>
    <s v="1970-1974"/>
    <n v="1"/>
    <n v="0"/>
    <n v="0"/>
    <n v="0"/>
    <x v="0"/>
    <n v="1"/>
    <x v="984"/>
    <n v="1"/>
    <n v="0"/>
    <x v="1"/>
  </r>
  <r>
    <x v="5"/>
    <s v="Wind"/>
    <s v="Storm"/>
    <n v="4"/>
    <x v="34"/>
    <s v="1970-1974"/>
    <n v="1"/>
    <n v="0"/>
    <n v="0"/>
    <n v="0"/>
    <x v="0"/>
    <n v="1"/>
    <x v="985"/>
    <n v="1"/>
    <n v="0"/>
    <x v="1"/>
  </r>
  <r>
    <x v="0"/>
    <s v="Wind"/>
    <s v="Storm"/>
    <n v="4"/>
    <x v="34"/>
    <s v="1970-1974"/>
    <n v="1"/>
    <n v="0"/>
    <n v="0"/>
    <n v="0"/>
    <x v="0"/>
    <n v="1"/>
    <x v="986"/>
    <n v="1"/>
    <n v="0"/>
    <x v="1"/>
  </r>
  <r>
    <x v="5"/>
    <s v="Severe Storm/Thunder Storm/ Wind"/>
    <s v="Severe Storm"/>
    <n v="3"/>
    <x v="17"/>
    <s v="1975-1979"/>
    <n v="1"/>
    <n v="0"/>
    <n v="0"/>
    <n v="0"/>
    <x v="0"/>
    <n v="1"/>
    <x v="987"/>
    <n v="1"/>
    <n v="0"/>
    <x v="1"/>
  </r>
  <r>
    <x v="0"/>
    <s v="Severe Storm/Thunder Storm/ Wind"/>
    <s v="Severe Storm"/>
    <n v="3"/>
    <x v="17"/>
    <s v="1975-1979"/>
    <n v="1"/>
    <n v="0"/>
    <n v="0"/>
    <n v="0"/>
    <x v="0"/>
    <n v="1"/>
    <x v="988"/>
    <n v="1"/>
    <n v="0"/>
    <x v="1"/>
  </r>
  <r>
    <x v="1"/>
    <s v="Severe Storm/Thunder Storm/ Wind"/>
    <s v="Severe Storm"/>
    <n v="3"/>
    <x v="17"/>
    <s v="1975-1979"/>
    <n v="1"/>
    <n v="0"/>
    <n v="0"/>
    <n v="0"/>
    <x v="0"/>
    <n v="1"/>
    <x v="989"/>
    <n v="1"/>
    <n v="0"/>
    <x v="1"/>
  </r>
  <r>
    <x v="2"/>
    <s v="Severe Storm/Thunder Storm/ Wind"/>
    <s v="Severe Storm"/>
    <n v="3"/>
    <x v="17"/>
    <s v="1975-1979"/>
    <n v="1"/>
    <n v="0"/>
    <n v="0"/>
    <n v="0"/>
    <x v="0"/>
    <n v="1"/>
    <x v="987"/>
    <n v="1"/>
    <n v="0"/>
    <x v="1"/>
  </r>
  <r>
    <x v="4"/>
    <s v="Severe Storm/Thunder Storm/ Wind"/>
    <s v="Severe Storm"/>
    <n v="3"/>
    <x v="17"/>
    <s v="1975-1979"/>
    <n v="1"/>
    <n v="0"/>
    <n v="0"/>
    <n v="0"/>
    <x v="0"/>
    <n v="1"/>
    <x v="989"/>
    <n v="1"/>
    <n v="0"/>
    <x v="1"/>
  </r>
  <r>
    <x v="5"/>
    <s v="Lightning"/>
    <s v="Storm"/>
    <n v="3"/>
    <x v="17"/>
    <s v="1975-1979"/>
    <n v="1"/>
    <n v="0"/>
    <n v="0"/>
    <n v="0"/>
    <x v="0"/>
    <n v="1"/>
    <x v="990"/>
    <n v="1"/>
    <n v="0"/>
    <x v="1"/>
  </r>
  <r>
    <x v="0"/>
    <s v="Lightning"/>
    <s v="Storm"/>
    <n v="3"/>
    <x v="17"/>
    <s v="1975-1979"/>
    <n v="1"/>
    <n v="0"/>
    <n v="0"/>
    <n v="0"/>
    <x v="0"/>
    <n v="1"/>
    <x v="991"/>
    <n v="1"/>
    <n v="0"/>
    <x v="1"/>
  </r>
  <r>
    <x v="3"/>
    <s v="Lightning"/>
    <s v="Storm"/>
    <n v="3"/>
    <x v="17"/>
    <s v="1975-1979"/>
    <n v="1"/>
    <n v="0"/>
    <n v="0"/>
    <n v="0"/>
    <x v="0"/>
    <n v="1"/>
    <x v="992"/>
    <n v="1"/>
    <n v="0"/>
    <x v="1"/>
  </r>
  <r>
    <x v="2"/>
    <s v="Lightning"/>
    <s v="Storm"/>
    <n v="3"/>
    <x v="17"/>
    <s v="1975-1979"/>
    <n v="1"/>
    <n v="0"/>
    <n v="0"/>
    <n v="0"/>
    <x v="0"/>
    <n v="1"/>
    <x v="993"/>
    <n v="1"/>
    <n v="0"/>
    <x v="1"/>
  </r>
  <r>
    <x v="4"/>
    <s v="Lightning"/>
    <s v="Storm"/>
    <n v="3"/>
    <x v="17"/>
    <s v="1975-1979"/>
    <n v="1"/>
    <n v="0"/>
    <n v="0"/>
    <n v="0"/>
    <x v="0"/>
    <n v="1"/>
    <x v="994"/>
    <n v="1"/>
    <n v="0"/>
    <x v="1"/>
  </r>
  <r>
    <x v="1"/>
    <s v="Coastal"/>
    <s v="Storm"/>
    <n v="4"/>
    <x v="34"/>
    <s v="1970-1974"/>
    <n v="1"/>
    <n v="0"/>
    <n v="0"/>
    <n v="0"/>
    <x v="0"/>
    <n v="1"/>
    <x v="995"/>
    <n v="1"/>
    <n v="0"/>
    <x v="1"/>
  </r>
  <r>
    <x v="0"/>
    <s v="Hail/ Severe Storm/Thunder Storm/ Wind"/>
    <s v="Severe Storm"/>
    <n v="3"/>
    <x v="17"/>
    <s v="1975-1979"/>
    <n v="1"/>
    <n v="0"/>
    <n v="0"/>
    <n v="0"/>
    <x v="0"/>
    <n v="1"/>
    <x v="996"/>
    <n v="1"/>
    <n v="0"/>
    <x v="1"/>
  </r>
  <r>
    <x v="3"/>
    <s v="Hail/ Severe Storm/Thunder Storm/ Wind"/>
    <s v="Severe Storm"/>
    <n v="3"/>
    <x v="17"/>
    <s v="1975-1979"/>
    <n v="1"/>
    <n v="0"/>
    <n v="0"/>
    <n v="0"/>
    <x v="0"/>
    <n v="1"/>
    <x v="997"/>
    <n v="1"/>
    <n v="0"/>
    <x v="1"/>
  </r>
  <r>
    <x v="2"/>
    <s v="Hail/ Severe Storm/Thunder Storm/ Wind"/>
    <s v="Severe Storm"/>
    <n v="3"/>
    <x v="17"/>
    <s v="1975-1979"/>
    <n v="1"/>
    <n v="0"/>
    <n v="0"/>
    <n v="0"/>
    <x v="0"/>
    <n v="1"/>
    <x v="998"/>
    <n v="1"/>
    <n v="0"/>
    <x v="1"/>
  </r>
  <r>
    <x v="4"/>
    <s v="Hail/ Severe Storm/Thunder Storm/ Wind"/>
    <s v="Severe Storm"/>
    <n v="3"/>
    <x v="17"/>
    <s v="1975-1979"/>
    <n v="1"/>
    <n v="0"/>
    <n v="0"/>
    <n v="0"/>
    <x v="0"/>
    <n v="1"/>
    <x v="999"/>
    <n v="1"/>
    <n v="0"/>
    <x v="1"/>
  </r>
  <r>
    <x v="0"/>
    <s v="Severe Storm/Thunder Storm"/>
    <s v="Severe Storm"/>
    <n v="3"/>
    <x v="17"/>
    <s v="1975-1979"/>
    <n v="1"/>
    <n v="0"/>
    <n v="0"/>
    <n v="0"/>
    <x v="0"/>
    <n v="1"/>
    <x v="1000"/>
    <n v="1"/>
    <n v="0"/>
    <x v="1"/>
  </r>
  <r>
    <x v="1"/>
    <s v="Flooding/ Severe Storm/Thunder Storm"/>
    <s v="Severe Storm"/>
    <n v="4"/>
    <x v="17"/>
    <s v="1975-1979"/>
    <n v="1"/>
    <n v="0"/>
    <n v="0"/>
    <n v="0"/>
    <x v="0"/>
    <n v="1"/>
    <x v="1001"/>
    <n v="1"/>
    <n v="0"/>
    <x v="1"/>
  </r>
  <r>
    <x v="0"/>
    <s v="Flooding/ Severe Storm/Thunder Storm"/>
    <s v="Severe Storm"/>
    <n v="4"/>
    <x v="17"/>
    <s v="1975-1979"/>
    <n v="1"/>
    <n v="0"/>
    <n v="0"/>
    <n v="0"/>
    <x v="0"/>
    <n v="1"/>
    <x v="1002"/>
    <n v="1"/>
    <n v="0"/>
    <x v="1"/>
  </r>
  <r>
    <x v="4"/>
    <s v="Wind"/>
    <s v="Storm"/>
    <n v="3"/>
    <x v="17"/>
    <s v="1975-1979"/>
    <n v="1"/>
    <n v="0"/>
    <n v="0"/>
    <n v="0"/>
    <x v="0"/>
    <n v="1"/>
    <x v="1003"/>
    <n v="1"/>
    <n v="0"/>
    <x v="1"/>
  </r>
  <r>
    <x v="5"/>
    <s v="Wind"/>
    <s v="Storm"/>
    <n v="4"/>
    <x v="17"/>
    <s v="1975-1979"/>
    <n v="1"/>
    <n v="0"/>
    <n v="0"/>
    <n v="0"/>
    <x v="0"/>
    <n v="1"/>
    <x v="1004"/>
    <n v="1"/>
    <n v="0"/>
    <x v="1"/>
  </r>
  <r>
    <x v="0"/>
    <s v="Wind"/>
    <s v="Storm"/>
    <n v="4"/>
    <x v="17"/>
    <s v="1975-1979"/>
    <n v="1"/>
    <n v="0"/>
    <n v="0"/>
    <n v="0"/>
    <x v="0"/>
    <n v="1"/>
    <x v="1005"/>
    <n v="1"/>
    <n v="0"/>
    <x v="1"/>
  </r>
  <r>
    <x v="1"/>
    <s v="Wind"/>
    <s v="Storm"/>
    <n v="4"/>
    <x v="17"/>
    <s v="1975-1979"/>
    <n v="1"/>
    <n v="0"/>
    <n v="0"/>
    <n v="0"/>
    <x v="0"/>
    <n v="1"/>
    <x v="713"/>
    <n v="1"/>
    <n v="0"/>
    <x v="1"/>
  </r>
  <r>
    <x v="3"/>
    <s v="Wind"/>
    <s v="Storm"/>
    <n v="4"/>
    <x v="17"/>
    <s v="1975-1979"/>
    <n v="1"/>
    <n v="0"/>
    <n v="0"/>
    <n v="0"/>
    <x v="0"/>
    <n v="1"/>
    <x v="1006"/>
    <n v="1"/>
    <n v="0"/>
    <x v="1"/>
  </r>
  <r>
    <x v="2"/>
    <s v="Wind"/>
    <s v="Storm"/>
    <n v="4"/>
    <x v="17"/>
    <s v="1975-1979"/>
    <n v="1"/>
    <n v="0"/>
    <n v="0"/>
    <n v="0"/>
    <x v="0"/>
    <n v="1"/>
    <x v="788"/>
    <n v="1"/>
    <n v="0"/>
    <x v="1"/>
  </r>
  <r>
    <x v="4"/>
    <s v="Wind"/>
    <s v="Storm"/>
    <n v="4"/>
    <x v="17"/>
    <s v="1975-1979"/>
    <n v="1"/>
    <n v="0"/>
    <n v="0"/>
    <n v="0"/>
    <x v="0"/>
    <n v="1"/>
    <x v="714"/>
    <n v="1"/>
    <n v="0"/>
    <x v="1"/>
  </r>
  <r>
    <x v="3"/>
    <s v="Hail/ Wind"/>
    <s v="Storm"/>
    <n v="3"/>
    <x v="34"/>
    <s v="1970-1974"/>
    <n v="1"/>
    <n v="0"/>
    <n v="0"/>
    <n v="0"/>
    <x v="0"/>
    <n v="1"/>
    <x v="1007"/>
    <n v="1"/>
    <n v="0"/>
    <x v="1"/>
  </r>
  <r>
    <x v="2"/>
    <s v="Hail/ Wind"/>
    <s v="Storm"/>
    <n v="3"/>
    <x v="34"/>
    <s v="1970-1974"/>
    <n v="1"/>
    <n v="0"/>
    <n v="0"/>
    <n v="0"/>
    <x v="0"/>
    <n v="1"/>
    <x v="1008"/>
    <n v="1"/>
    <n v="0"/>
    <x v="1"/>
  </r>
  <r>
    <x v="4"/>
    <s v="Hail/ Wind"/>
    <s v="Storm"/>
    <n v="3"/>
    <x v="34"/>
    <s v="1970-1974"/>
    <n v="1"/>
    <n v="0"/>
    <n v="0"/>
    <n v="0"/>
    <x v="0"/>
    <n v="1"/>
    <x v="1009"/>
    <n v="1"/>
    <n v="0"/>
    <x v="1"/>
  </r>
  <r>
    <x v="1"/>
    <s v="Hail/ Lightning/ Wind"/>
    <s v="Storm"/>
    <n v="2"/>
    <x v="34"/>
    <s v="1970-1974"/>
    <n v="1"/>
    <n v="0"/>
    <n v="0"/>
    <n v="0"/>
    <x v="0"/>
    <n v="1"/>
    <x v="1010"/>
    <n v="1"/>
    <n v="0"/>
    <x v="1"/>
  </r>
  <r>
    <x v="3"/>
    <s v="Hail/ Lightning/ Wind"/>
    <s v="Storm"/>
    <n v="2"/>
    <x v="34"/>
    <s v="1970-1974"/>
    <n v="1"/>
    <n v="0"/>
    <n v="0"/>
    <n v="0"/>
    <x v="0"/>
    <n v="1"/>
    <x v="1011"/>
    <n v="1"/>
    <n v="0"/>
    <x v="1"/>
  </r>
  <r>
    <x v="4"/>
    <s v="Hail/ Lightning/ Wind"/>
    <s v="Storm"/>
    <n v="2"/>
    <x v="34"/>
    <s v="1970-1974"/>
    <n v="1"/>
    <n v="0"/>
    <n v="0"/>
    <n v="0"/>
    <x v="0"/>
    <n v="1"/>
    <x v="1012"/>
    <n v="1"/>
    <n v="0"/>
    <x v="1"/>
  </r>
  <r>
    <x v="5"/>
    <s v="Winter Weather"/>
    <s v="Storm"/>
    <n v="1"/>
    <x v="14"/>
    <s v="1975-1979"/>
    <n v="31"/>
    <n v="0"/>
    <n v="0"/>
    <n v="0"/>
    <x v="0"/>
    <n v="1"/>
    <x v="1013"/>
    <n v="1"/>
    <n v="0"/>
    <x v="1"/>
  </r>
  <r>
    <x v="0"/>
    <s v="Winter Weather"/>
    <s v="Storm"/>
    <n v="1"/>
    <x v="14"/>
    <s v="1975-1979"/>
    <n v="31"/>
    <n v="0"/>
    <n v="0"/>
    <n v="0"/>
    <x v="0"/>
    <n v="1"/>
    <x v="1014"/>
    <n v="1"/>
    <n v="0"/>
    <x v="1"/>
  </r>
  <r>
    <x v="1"/>
    <s v="Winter Weather"/>
    <s v="Storm"/>
    <n v="1"/>
    <x v="14"/>
    <s v="1975-1979"/>
    <n v="31"/>
    <n v="0"/>
    <n v="0"/>
    <n v="0"/>
    <x v="0"/>
    <n v="1"/>
    <x v="1015"/>
    <n v="1"/>
    <n v="0"/>
    <x v="1"/>
  </r>
  <r>
    <x v="3"/>
    <s v="Winter Weather"/>
    <s v="Storm"/>
    <n v="1"/>
    <x v="14"/>
    <s v="1975-1979"/>
    <n v="31"/>
    <n v="0"/>
    <n v="0"/>
    <n v="0"/>
    <x v="0"/>
    <n v="1"/>
    <x v="1016"/>
    <n v="1"/>
    <n v="0"/>
    <x v="1"/>
  </r>
  <r>
    <x v="2"/>
    <s v="Winter Weather"/>
    <s v="Storm"/>
    <n v="1"/>
    <x v="14"/>
    <s v="1975-1979"/>
    <n v="31"/>
    <n v="0"/>
    <n v="0"/>
    <n v="0"/>
    <x v="0"/>
    <n v="1"/>
    <x v="869"/>
    <n v="1"/>
    <n v="0"/>
    <x v="1"/>
  </r>
  <r>
    <x v="4"/>
    <s v="Winter Weather"/>
    <s v="Storm"/>
    <n v="1"/>
    <x v="14"/>
    <s v="1975-1979"/>
    <n v="31"/>
    <n v="0"/>
    <n v="0"/>
    <n v="0"/>
    <x v="0"/>
    <n v="1"/>
    <x v="1017"/>
    <n v="1"/>
    <n v="0"/>
    <x v="1"/>
  </r>
  <r>
    <x v="4"/>
    <s v="Hail/ Lightning/ Wind"/>
    <s v="Storm"/>
    <n v="2"/>
    <x v="13"/>
    <s v="1975-1979"/>
    <n v="1"/>
    <n v="0"/>
    <n v="0"/>
    <n v="0"/>
    <x v="0"/>
    <n v="1"/>
    <x v="1018"/>
    <n v="1"/>
    <n v="0"/>
    <x v="1"/>
  </r>
  <r>
    <x v="2"/>
    <s v="Hail"/>
    <s v="Storm"/>
    <n v="2"/>
    <x v="13"/>
    <s v="1975-1979"/>
    <n v="1"/>
    <n v="0"/>
    <n v="0"/>
    <n v="0"/>
    <x v="0"/>
    <n v="1"/>
    <x v="1019"/>
    <n v="1"/>
    <n v="0"/>
    <x v="1"/>
  </r>
  <r>
    <x v="2"/>
    <s v="Severe Storm/Thunder Storm"/>
    <s v="Severe Storm"/>
    <n v="2"/>
    <x v="13"/>
    <s v="1975-1979"/>
    <n v="1"/>
    <n v="0"/>
    <n v="0"/>
    <n v="0"/>
    <x v="0"/>
    <n v="1"/>
    <x v="1020"/>
    <n v="1"/>
    <n v="0"/>
    <x v="1"/>
  </r>
  <r>
    <x v="2"/>
    <s v="Severe Storm/Thunder Storm"/>
    <s v="Severe Storm"/>
    <n v="2"/>
    <x v="13"/>
    <s v="1975-1979"/>
    <n v="2"/>
    <n v="0"/>
    <n v="0"/>
    <n v="0"/>
    <x v="0"/>
    <n v="1"/>
    <x v="1021"/>
    <n v="1"/>
    <n v="0"/>
    <x v="1"/>
  </r>
  <r>
    <x v="2"/>
    <s v="Flooding"/>
    <s v="Severe Storm"/>
    <n v="3"/>
    <x v="13"/>
    <s v="1975-1979"/>
    <n v="2"/>
    <n v="0"/>
    <n v="0"/>
    <n v="0"/>
    <x v="0"/>
    <n v="1"/>
    <x v="1022"/>
    <n v="1"/>
    <n v="0"/>
    <x v="1"/>
  </r>
  <r>
    <x v="0"/>
    <s v="Lightning/ Severe Storm/Thunder Storm/ Wind"/>
    <s v="Severe Storm"/>
    <n v="3"/>
    <x v="13"/>
    <s v="1975-1979"/>
    <n v="2"/>
    <n v="0"/>
    <n v="0"/>
    <n v="0"/>
    <x v="0"/>
    <n v="1"/>
    <x v="1023"/>
    <n v="1"/>
    <n v="0"/>
    <x v="1"/>
  </r>
  <r>
    <x v="0"/>
    <s v="Lightning/ Severe Storm/Thunder Storm/ Wind"/>
    <s v="Severe Storm"/>
    <n v="3"/>
    <x v="13"/>
    <s v="1975-1979"/>
    <n v="1"/>
    <n v="0"/>
    <n v="0"/>
    <n v="0"/>
    <x v="0"/>
    <n v="1"/>
    <x v="1024"/>
    <n v="1"/>
    <n v="0"/>
    <x v="1"/>
  </r>
  <r>
    <x v="0"/>
    <s v="Severe Storm/Thunder Storm/ Wind"/>
    <s v="Severe Storm"/>
    <n v="3"/>
    <x v="13"/>
    <s v="1975-1979"/>
    <n v="1"/>
    <n v="0"/>
    <n v="0"/>
    <n v="0"/>
    <x v="0"/>
    <n v="1"/>
    <x v="1025"/>
    <n v="1"/>
    <n v="0"/>
    <x v="1"/>
  </r>
  <r>
    <x v="1"/>
    <s v="Lightning/ Severe Storm/Thunder Storm/ Wind"/>
    <s v="Severe Storm"/>
    <n v="3"/>
    <x v="13"/>
    <s v="1975-1979"/>
    <n v="1"/>
    <n v="0"/>
    <n v="0"/>
    <n v="0"/>
    <x v="0"/>
    <n v="1"/>
    <x v="1026"/>
    <n v="1"/>
    <n v="0"/>
    <x v="1"/>
  </r>
  <r>
    <x v="1"/>
    <s v="Severe Storm/Thunder Storm/ Wind"/>
    <s v="Severe Storm"/>
    <n v="4"/>
    <x v="13"/>
    <s v="1975-1979"/>
    <n v="1"/>
    <n v="0"/>
    <n v="2"/>
    <n v="2"/>
    <x v="0"/>
    <n v="1"/>
    <x v="1027"/>
    <n v="1"/>
    <n v="0"/>
    <x v="1"/>
  </r>
  <r>
    <x v="3"/>
    <s v="Severe Storm/Thunder Storm/ Wind"/>
    <s v="Severe Storm"/>
    <n v="4"/>
    <x v="13"/>
    <s v="1975-1979"/>
    <n v="1"/>
    <n v="0"/>
    <n v="3"/>
    <n v="3"/>
    <x v="0"/>
    <n v="1"/>
    <x v="1028"/>
    <n v="1"/>
    <n v="0"/>
    <x v="1"/>
  </r>
  <r>
    <x v="2"/>
    <s v="Severe Storm/Thunder Storm/ Wind"/>
    <s v="Severe Storm"/>
    <n v="4"/>
    <x v="13"/>
    <s v="1975-1979"/>
    <n v="1"/>
    <n v="0"/>
    <n v="2"/>
    <n v="2"/>
    <x v="0"/>
    <n v="1"/>
    <x v="1029"/>
    <n v="1"/>
    <n v="0"/>
    <x v="1"/>
  </r>
  <r>
    <x v="4"/>
    <s v="Severe Storm/Thunder Storm/ Wind"/>
    <s v="Severe Storm"/>
    <n v="4"/>
    <x v="13"/>
    <s v="1975-1979"/>
    <n v="1"/>
    <n v="0"/>
    <n v="1"/>
    <n v="1"/>
    <x v="0"/>
    <n v="1"/>
    <x v="1030"/>
    <n v="1"/>
    <n v="0"/>
    <x v="1"/>
  </r>
  <r>
    <x v="1"/>
    <s v="Severe Storm/Thunder Storm/ Wind"/>
    <s v="Severe Storm"/>
    <n v="1"/>
    <x v="14"/>
    <s v="1975-1979"/>
    <n v="1"/>
    <n v="0"/>
    <n v="0"/>
    <n v="0"/>
    <x v="0"/>
    <n v="1"/>
    <x v="1031"/>
    <n v="1"/>
    <n v="0"/>
    <x v="1"/>
  </r>
  <r>
    <x v="3"/>
    <s v="Severe Storm/Thunder Storm/ Wind"/>
    <s v="Severe Storm"/>
    <n v="1"/>
    <x v="14"/>
    <s v="1975-1979"/>
    <n v="1"/>
    <n v="0"/>
    <n v="0"/>
    <n v="0"/>
    <x v="0"/>
    <n v="1"/>
    <x v="1032"/>
    <n v="1"/>
    <n v="0"/>
    <x v="1"/>
  </r>
  <r>
    <x v="2"/>
    <s v="Severe Storm/Thunder Storm/ Wind"/>
    <s v="Severe Storm"/>
    <n v="1"/>
    <x v="14"/>
    <s v="1975-1979"/>
    <n v="1"/>
    <n v="0"/>
    <n v="0"/>
    <n v="0"/>
    <x v="0"/>
    <n v="1"/>
    <x v="1033"/>
    <n v="1"/>
    <n v="0"/>
    <x v="1"/>
  </r>
  <r>
    <x v="4"/>
    <s v="Severe Storm/Thunder Storm/ Wind"/>
    <s v="Severe Storm"/>
    <n v="1"/>
    <x v="14"/>
    <s v="1975-1979"/>
    <n v="1"/>
    <n v="0"/>
    <n v="0"/>
    <n v="0"/>
    <x v="0"/>
    <n v="1"/>
    <x v="1034"/>
    <n v="1"/>
    <n v="0"/>
    <x v="1"/>
  </r>
  <r>
    <x v="5"/>
    <s v="Wind"/>
    <s v="Storm"/>
    <n v="1"/>
    <x v="14"/>
    <s v="1975-1979"/>
    <n v="1"/>
    <n v="0"/>
    <n v="0"/>
    <n v="0"/>
    <x v="0"/>
    <n v="1"/>
    <x v="368"/>
    <n v="1"/>
    <n v="0"/>
    <x v="1"/>
  </r>
  <r>
    <x v="0"/>
    <s v="Wind"/>
    <s v="Storm"/>
    <n v="1"/>
    <x v="14"/>
    <s v="1975-1979"/>
    <n v="1"/>
    <n v="0"/>
    <n v="0"/>
    <n v="0"/>
    <x v="0"/>
    <n v="1"/>
    <x v="365"/>
    <n v="1"/>
    <n v="0"/>
    <x v="1"/>
  </r>
  <r>
    <x v="1"/>
    <s v="Wind"/>
    <s v="Storm"/>
    <n v="1"/>
    <x v="14"/>
    <s v="1975-1979"/>
    <n v="1"/>
    <n v="0"/>
    <n v="0"/>
    <n v="0"/>
    <x v="0"/>
    <n v="1"/>
    <x v="367"/>
    <n v="1"/>
    <n v="0"/>
    <x v="1"/>
  </r>
  <r>
    <x v="3"/>
    <s v="Wind"/>
    <s v="Storm"/>
    <n v="1"/>
    <x v="14"/>
    <s v="1975-1979"/>
    <n v="1"/>
    <n v="0"/>
    <n v="0"/>
    <n v="0"/>
    <x v="0"/>
    <n v="1"/>
    <x v="365"/>
    <n v="1"/>
    <n v="0"/>
    <x v="1"/>
  </r>
  <r>
    <x v="2"/>
    <s v="Wind"/>
    <s v="Storm"/>
    <n v="1"/>
    <x v="14"/>
    <s v="1975-1979"/>
    <n v="1"/>
    <n v="0"/>
    <n v="0"/>
    <n v="0"/>
    <x v="0"/>
    <n v="1"/>
    <x v="1035"/>
    <n v="1"/>
    <n v="0"/>
    <x v="1"/>
  </r>
  <r>
    <x v="4"/>
    <s v="Wind"/>
    <s v="Storm"/>
    <n v="1"/>
    <x v="14"/>
    <s v="1975-1979"/>
    <n v="1"/>
    <n v="0"/>
    <n v="0"/>
    <n v="0"/>
    <x v="0"/>
    <n v="1"/>
    <x v="1036"/>
    <n v="1"/>
    <n v="0"/>
    <x v="1"/>
  </r>
  <r>
    <x v="5"/>
    <s v="Severe Storm/Thunder Storm/ Wind"/>
    <s v="Severe Storm"/>
    <n v="1"/>
    <x v="14"/>
    <s v="1975-1979"/>
    <n v="1"/>
    <n v="0"/>
    <n v="0"/>
    <n v="0"/>
    <x v="0"/>
    <n v="1"/>
    <x v="1037"/>
    <n v="1"/>
    <n v="0"/>
    <x v="1"/>
  </r>
  <r>
    <x v="0"/>
    <s v="Severe Storm/Thunder Storm/ Wind"/>
    <s v="Severe Storm"/>
    <n v="1"/>
    <x v="14"/>
    <s v="1975-1979"/>
    <n v="1"/>
    <n v="0"/>
    <n v="0"/>
    <n v="0"/>
    <x v="0"/>
    <n v="1"/>
    <x v="1038"/>
    <n v="1"/>
    <n v="0"/>
    <x v="1"/>
  </r>
  <r>
    <x v="1"/>
    <s v="Severe Storm/Thunder Storm/ Wind"/>
    <s v="Severe Storm"/>
    <n v="1"/>
    <x v="14"/>
    <s v="1975-1979"/>
    <n v="1"/>
    <n v="0"/>
    <n v="0"/>
    <n v="0"/>
    <x v="0"/>
    <n v="1"/>
    <x v="367"/>
    <n v="1"/>
    <n v="0"/>
    <x v="1"/>
  </r>
  <r>
    <x v="3"/>
    <s v="Severe Storm/Thunder Storm/ Wind"/>
    <s v="Severe Storm"/>
    <n v="1"/>
    <x v="14"/>
    <s v="1975-1979"/>
    <n v="1"/>
    <n v="0"/>
    <n v="0"/>
    <n v="0"/>
    <x v="0"/>
    <n v="1"/>
    <x v="590"/>
    <n v="1"/>
    <n v="0"/>
    <x v="1"/>
  </r>
  <r>
    <x v="2"/>
    <s v="Severe Storm/Thunder Storm/ Wind"/>
    <s v="Severe Storm"/>
    <n v="1"/>
    <x v="14"/>
    <s v="1975-1979"/>
    <n v="1"/>
    <n v="0"/>
    <n v="0"/>
    <n v="0"/>
    <x v="0"/>
    <n v="1"/>
    <x v="1037"/>
    <n v="1"/>
    <n v="0"/>
    <x v="1"/>
  </r>
  <r>
    <x v="4"/>
    <s v="Severe Storm/Thunder Storm/ Wind"/>
    <s v="Severe Storm"/>
    <n v="1"/>
    <x v="14"/>
    <s v="1975-1979"/>
    <n v="1"/>
    <n v="0"/>
    <n v="0"/>
    <n v="0"/>
    <x v="0"/>
    <n v="1"/>
    <x v="1036"/>
    <n v="1"/>
    <n v="0"/>
    <x v="1"/>
  </r>
  <r>
    <x v="0"/>
    <s v="Severe Storm/Thunder Storm"/>
    <s v="Severe Storm"/>
    <n v="4"/>
    <x v="14"/>
    <s v="1975-1979"/>
    <n v="1"/>
    <n v="0"/>
    <n v="0"/>
    <n v="0"/>
    <x v="0"/>
    <n v="1"/>
    <x v="1039"/>
    <n v="1"/>
    <n v="0"/>
    <x v="1"/>
  </r>
  <r>
    <x v="0"/>
    <s v="Flooding"/>
    <s v="Severe Storm"/>
    <n v="4"/>
    <x v="14"/>
    <s v="1975-1979"/>
    <n v="2"/>
    <n v="0"/>
    <n v="0"/>
    <n v="0"/>
    <x v="0"/>
    <n v="1"/>
    <x v="1040"/>
    <n v="1"/>
    <n v="0"/>
    <x v="1"/>
  </r>
  <r>
    <x v="5"/>
    <s v="Severe Storm/Thunder Storm"/>
    <s v="Severe Storm"/>
    <n v="4"/>
    <x v="14"/>
    <s v="1975-1979"/>
    <n v="1"/>
    <n v="0"/>
    <n v="0"/>
    <n v="0"/>
    <x v="0"/>
    <n v="1"/>
    <x v="1041"/>
    <n v="1"/>
    <n v="0"/>
    <x v="1"/>
  </r>
  <r>
    <x v="0"/>
    <s v="Severe Storm/Thunder Storm"/>
    <s v="Severe Storm"/>
    <n v="4"/>
    <x v="14"/>
    <s v="1975-1979"/>
    <n v="1"/>
    <n v="0"/>
    <n v="0"/>
    <n v="0"/>
    <x v="0"/>
    <n v="1"/>
    <x v="1042"/>
    <n v="1"/>
    <n v="0"/>
    <x v="1"/>
  </r>
  <r>
    <x v="1"/>
    <s v="Severe Storm/Thunder Storm"/>
    <s v="Severe Storm"/>
    <n v="4"/>
    <x v="14"/>
    <s v="1975-1979"/>
    <n v="1"/>
    <n v="0"/>
    <n v="0"/>
    <n v="0"/>
    <x v="0"/>
    <n v="1"/>
    <x v="489"/>
    <n v="1"/>
    <n v="0"/>
    <x v="1"/>
  </r>
  <r>
    <x v="3"/>
    <s v="Severe Storm/Thunder Storm"/>
    <s v="Severe Storm"/>
    <n v="4"/>
    <x v="14"/>
    <s v="1975-1979"/>
    <n v="1"/>
    <n v="0"/>
    <n v="0"/>
    <n v="0"/>
    <x v="0"/>
    <n v="1"/>
    <x v="367"/>
    <n v="1"/>
    <n v="0"/>
    <x v="1"/>
  </r>
  <r>
    <x v="2"/>
    <s v="Severe Storm/Thunder Storm"/>
    <s v="Severe Storm"/>
    <n v="4"/>
    <x v="14"/>
    <s v="1975-1979"/>
    <n v="1"/>
    <n v="0"/>
    <n v="0"/>
    <n v="0"/>
    <x v="0"/>
    <n v="1"/>
    <x v="1035"/>
    <n v="1"/>
    <n v="0"/>
    <x v="1"/>
  </r>
  <r>
    <x v="4"/>
    <s v="Severe Storm/Thunder Storm"/>
    <s v="Severe Storm"/>
    <n v="4"/>
    <x v="14"/>
    <s v="1975-1979"/>
    <n v="1"/>
    <n v="0"/>
    <n v="0"/>
    <n v="0"/>
    <x v="0"/>
    <n v="1"/>
    <x v="1043"/>
    <n v="1"/>
    <n v="0"/>
    <x v="1"/>
  </r>
  <r>
    <x v="1"/>
    <s v="Severe Storm/Thunder Storm"/>
    <s v="Severe Storm"/>
    <n v="2"/>
    <x v="14"/>
    <s v="1975-1979"/>
    <n v="1"/>
    <n v="0"/>
    <n v="0"/>
    <n v="0"/>
    <x v="0"/>
    <n v="1"/>
    <x v="1044"/>
    <n v="1"/>
    <n v="0"/>
    <x v="1"/>
  </r>
  <r>
    <x v="0"/>
    <s v="Severe Storm/Thunder Storm"/>
    <s v="Severe Storm"/>
    <n v="3"/>
    <x v="14"/>
    <s v="1975-1979"/>
    <n v="1"/>
    <n v="0"/>
    <n v="3"/>
    <n v="3"/>
    <x v="0"/>
    <n v="1"/>
    <x v="1045"/>
    <n v="1"/>
    <n v="0"/>
    <x v="1"/>
  </r>
  <r>
    <x v="5"/>
    <s v="Severe Storm/Thunder Storm/ Wind"/>
    <s v="Severe Storm"/>
    <n v="3"/>
    <x v="14"/>
    <s v="1975-1979"/>
    <n v="1"/>
    <n v="0"/>
    <n v="0"/>
    <n v="0"/>
    <x v="0"/>
    <n v="1"/>
    <x v="1046"/>
    <n v="1"/>
    <n v="0"/>
    <x v="1"/>
  </r>
  <r>
    <x v="0"/>
    <s v="Severe Storm/Thunder Storm/ Wind"/>
    <s v="Severe Storm"/>
    <n v="3"/>
    <x v="14"/>
    <s v="1975-1979"/>
    <n v="1"/>
    <n v="0"/>
    <n v="0"/>
    <n v="0"/>
    <x v="0"/>
    <n v="1"/>
    <x v="1047"/>
    <n v="1"/>
    <n v="0"/>
    <x v="1"/>
  </r>
  <r>
    <x v="1"/>
    <s v="Severe Storm/Thunder Storm/ Wind"/>
    <s v="Severe Storm"/>
    <n v="3"/>
    <x v="14"/>
    <s v="1975-1979"/>
    <n v="1"/>
    <n v="0"/>
    <n v="0"/>
    <n v="0"/>
    <x v="0"/>
    <n v="1"/>
    <x v="1048"/>
    <n v="1"/>
    <n v="0"/>
    <x v="1"/>
  </r>
  <r>
    <x v="3"/>
    <s v="Severe Storm/Thunder Storm/ Wind"/>
    <s v="Severe Storm"/>
    <n v="3"/>
    <x v="14"/>
    <s v="1975-1979"/>
    <n v="1"/>
    <n v="0"/>
    <n v="0"/>
    <n v="0"/>
    <x v="0"/>
    <n v="1"/>
    <x v="1049"/>
    <n v="1"/>
    <n v="0"/>
    <x v="1"/>
  </r>
  <r>
    <x v="2"/>
    <s v="Severe Storm/Thunder Storm/ Wind"/>
    <s v="Severe Storm"/>
    <n v="3"/>
    <x v="14"/>
    <s v="1975-1979"/>
    <n v="1"/>
    <n v="0"/>
    <n v="0"/>
    <n v="0"/>
    <x v="0"/>
    <n v="1"/>
    <x v="1050"/>
    <n v="1"/>
    <n v="0"/>
    <x v="1"/>
  </r>
  <r>
    <x v="4"/>
    <s v="Severe Storm/Thunder Storm/ Wind"/>
    <s v="Severe Storm"/>
    <n v="3"/>
    <x v="14"/>
    <s v="1975-1979"/>
    <n v="1"/>
    <n v="0"/>
    <n v="0"/>
    <n v="0"/>
    <x v="0"/>
    <n v="1"/>
    <x v="859"/>
    <n v="1"/>
    <n v="0"/>
    <x v="1"/>
  </r>
  <r>
    <x v="0"/>
    <s v="Flooding/ Severe Storm/Thunder Storm/ Wind"/>
    <s v="Severe Storm"/>
    <n v="3"/>
    <x v="14"/>
    <s v="1975-1979"/>
    <n v="1"/>
    <n v="0"/>
    <n v="0"/>
    <n v="0"/>
    <x v="0"/>
    <n v="1"/>
    <x v="1051"/>
    <n v="1"/>
    <n v="0"/>
    <x v="1"/>
  </r>
  <r>
    <x v="0"/>
    <s v="Severe Storm/Thunder Storm/ Wind"/>
    <s v="Severe Storm"/>
    <n v="3"/>
    <x v="14"/>
    <s v="1975-1979"/>
    <n v="1"/>
    <n v="0"/>
    <n v="0"/>
    <n v="0"/>
    <x v="0"/>
    <n v="1"/>
    <x v="1052"/>
    <n v="1"/>
    <n v="0"/>
    <x v="1"/>
  </r>
  <r>
    <x v="5"/>
    <s v="Wind"/>
    <s v="Storm"/>
    <n v="2"/>
    <x v="14"/>
    <s v="1975-1979"/>
    <n v="1"/>
    <n v="0"/>
    <n v="0"/>
    <n v="0"/>
    <x v="0"/>
    <n v="1"/>
    <x v="851"/>
    <n v="1"/>
    <n v="0"/>
    <x v="1"/>
  </r>
  <r>
    <x v="0"/>
    <s v="Wind"/>
    <s v="Storm"/>
    <n v="2"/>
    <x v="14"/>
    <s v="1975-1979"/>
    <n v="1"/>
    <n v="0"/>
    <n v="0"/>
    <n v="0"/>
    <x v="0"/>
    <n v="1"/>
    <x v="1053"/>
    <n v="1"/>
    <n v="0"/>
    <x v="1"/>
  </r>
  <r>
    <x v="1"/>
    <s v="Wind"/>
    <s v="Storm"/>
    <n v="2"/>
    <x v="14"/>
    <s v="1975-1979"/>
    <n v="1"/>
    <n v="0"/>
    <n v="0"/>
    <n v="0"/>
    <x v="0"/>
    <n v="1"/>
    <x v="1054"/>
    <n v="1"/>
    <n v="0"/>
    <x v="1"/>
  </r>
  <r>
    <x v="3"/>
    <s v="Wind"/>
    <s v="Storm"/>
    <n v="2"/>
    <x v="14"/>
    <s v="1975-1979"/>
    <n v="1"/>
    <n v="0"/>
    <n v="0"/>
    <n v="0"/>
    <x v="0"/>
    <n v="1"/>
    <x v="1055"/>
    <n v="1"/>
    <n v="0"/>
    <x v="1"/>
  </r>
  <r>
    <x v="2"/>
    <s v="Wind"/>
    <s v="Storm"/>
    <n v="2"/>
    <x v="14"/>
    <s v="1975-1979"/>
    <n v="1"/>
    <n v="0"/>
    <n v="0"/>
    <n v="0"/>
    <x v="0"/>
    <n v="1"/>
    <x v="885"/>
    <n v="1"/>
    <n v="0"/>
    <x v="1"/>
  </r>
  <r>
    <x v="4"/>
    <s v="Wind"/>
    <s v="Storm"/>
    <n v="2"/>
    <x v="14"/>
    <s v="1975-1979"/>
    <n v="1"/>
    <n v="0"/>
    <n v="0"/>
    <n v="0"/>
    <x v="0"/>
    <n v="1"/>
    <x v="965"/>
    <n v="1"/>
    <n v="0"/>
    <x v="1"/>
  </r>
  <r>
    <x v="0"/>
    <s v="Winter Weather"/>
    <s v="Storm"/>
    <n v="1"/>
    <x v="11"/>
    <s v="1975-1979"/>
    <n v="1"/>
    <n v="0"/>
    <n v="0"/>
    <n v="0"/>
    <x v="0"/>
    <n v="1"/>
    <x v="1056"/>
    <n v="1"/>
    <n v="0"/>
    <x v="1"/>
  </r>
  <r>
    <x v="5"/>
    <s v="Flooding"/>
    <s v="Severe Storm"/>
    <n v="1"/>
    <x v="11"/>
    <s v="1975-1979"/>
    <n v="6"/>
    <n v="0"/>
    <n v="0"/>
    <n v="0"/>
    <x v="0"/>
    <n v="1"/>
    <x v="1057"/>
    <n v="1"/>
    <n v="0"/>
    <x v="1"/>
  </r>
  <r>
    <x v="0"/>
    <s v="Flooding"/>
    <s v="Severe Storm"/>
    <n v="1"/>
    <x v="11"/>
    <s v="1975-1979"/>
    <n v="6"/>
    <n v="0"/>
    <n v="0"/>
    <n v="0"/>
    <x v="0"/>
    <n v="1"/>
    <x v="1058"/>
    <n v="1"/>
    <n v="0"/>
    <x v="1"/>
  </r>
  <r>
    <x v="1"/>
    <s v="Flooding"/>
    <s v="Severe Storm"/>
    <n v="1"/>
    <x v="11"/>
    <s v="1975-1979"/>
    <n v="6"/>
    <n v="0"/>
    <n v="0"/>
    <n v="0"/>
    <x v="0"/>
    <n v="1"/>
    <x v="1059"/>
    <n v="1"/>
    <n v="0"/>
    <x v="1"/>
  </r>
  <r>
    <x v="3"/>
    <s v="Flooding"/>
    <s v="Severe Storm"/>
    <n v="1"/>
    <x v="11"/>
    <s v="1975-1979"/>
    <n v="6"/>
    <n v="0"/>
    <n v="0"/>
    <n v="0"/>
    <x v="0"/>
    <n v="1"/>
    <x v="1060"/>
    <n v="1"/>
    <n v="0"/>
    <x v="1"/>
  </r>
  <r>
    <x v="2"/>
    <s v="Flooding"/>
    <s v="Severe Storm"/>
    <n v="1"/>
    <x v="11"/>
    <s v="1975-1979"/>
    <n v="6"/>
    <n v="0"/>
    <n v="0"/>
    <n v="0"/>
    <x v="0"/>
    <n v="1"/>
    <x v="1061"/>
    <n v="1"/>
    <n v="0"/>
    <x v="1"/>
  </r>
  <r>
    <x v="4"/>
    <s v="Flooding"/>
    <s v="Severe Storm"/>
    <n v="1"/>
    <x v="11"/>
    <s v="1975-1979"/>
    <n v="6"/>
    <n v="0"/>
    <n v="0"/>
    <n v="0"/>
    <x v="0"/>
    <n v="1"/>
    <x v="1062"/>
    <n v="1"/>
    <n v="0"/>
    <x v="1"/>
  </r>
  <r>
    <x v="1"/>
    <s v="Hail/ Lightning/ Severe Storm/Thunder Storm/ Wind"/>
    <s v="Severe Storm"/>
    <n v="2"/>
    <x v="14"/>
    <s v="1975-1979"/>
    <n v="1"/>
    <n v="0"/>
    <n v="0"/>
    <n v="0"/>
    <x v="0"/>
    <n v="1"/>
    <x v="1063"/>
    <n v="1"/>
    <n v="0"/>
    <x v="1"/>
  </r>
  <r>
    <x v="5"/>
    <s v="Hail/ Lightning/ Wind"/>
    <s v="Storm"/>
    <n v="2"/>
    <x v="14"/>
    <s v="1975-1979"/>
    <n v="1"/>
    <n v="0"/>
    <n v="2"/>
    <n v="2"/>
    <x v="0"/>
    <n v="1"/>
    <x v="1064"/>
    <n v="1"/>
    <n v="0"/>
    <x v="1"/>
  </r>
  <r>
    <x v="0"/>
    <s v="Hail/ Lightning/ Wind"/>
    <s v="Storm"/>
    <n v="2"/>
    <x v="14"/>
    <s v="1975-1979"/>
    <n v="1"/>
    <n v="0"/>
    <n v="3"/>
    <n v="3"/>
    <x v="0"/>
    <n v="1"/>
    <x v="1065"/>
    <n v="1"/>
    <n v="0"/>
    <x v="1"/>
  </r>
  <r>
    <x v="1"/>
    <s v="Hail/ Lightning/ Wind"/>
    <s v="Storm"/>
    <n v="2"/>
    <x v="14"/>
    <s v="1975-1979"/>
    <n v="1"/>
    <n v="0"/>
    <n v="0"/>
    <n v="0"/>
    <x v="0"/>
    <n v="1"/>
    <x v="712"/>
    <n v="1"/>
    <n v="0"/>
    <x v="1"/>
  </r>
  <r>
    <x v="3"/>
    <s v="Hail/ Lightning/ Wind"/>
    <s v="Storm"/>
    <n v="2"/>
    <x v="14"/>
    <s v="1975-1979"/>
    <n v="1"/>
    <n v="0"/>
    <n v="2"/>
    <n v="2"/>
    <x v="0"/>
    <n v="1"/>
    <x v="1066"/>
    <n v="1"/>
    <n v="0"/>
    <x v="1"/>
  </r>
  <r>
    <x v="2"/>
    <s v="Hail/ Lightning/ Wind"/>
    <s v="Storm"/>
    <n v="2"/>
    <x v="14"/>
    <s v="1975-1979"/>
    <n v="1"/>
    <n v="0"/>
    <n v="2"/>
    <n v="2"/>
    <x v="0"/>
    <n v="1"/>
    <x v="793"/>
    <n v="1"/>
    <n v="0"/>
    <x v="1"/>
  </r>
  <r>
    <x v="4"/>
    <s v="Hail/ Lightning/ Wind"/>
    <s v="Storm"/>
    <n v="2"/>
    <x v="14"/>
    <s v="1975-1979"/>
    <n v="1"/>
    <n v="0"/>
    <n v="0"/>
    <n v="0"/>
    <x v="0"/>
    <n v="1"/>
    <x v="827"/>
    <n v="1"/>
    <n v="0"/>
    <x v="1"/>
  </r>
  <r>
    <x v="2"/>
    <s v="Wind"/>
    <s v="Storm"/>
    <n v="2"/>
    <x v="14"/>
    <s v="1975-1979"/>
    <n v="1"/>
    <n v="0"/>
    <n v="0"/>
    <n v="0"/>
    <x v="0"/>
    <n v="1"/>
    <x v="1067"/>
    <n v="1"/>
    <n v="0"/>
    <x v="1"/>
  </r>
  <r>
    <x v="1"/>
    <s v="Hail/ Lightning/ Severe Storm/Thunder Storm/ Wind"/>
    <s v="Severe Storm"/>
    <n v="2"/>
    <x v="14"/>
    <s v="1975-1979"/>
    <n v="1"/>
    <n v="0"/>
    <n v="0"/>
    <n v="0"/>
    <x v="0"/>
    <n v="1"/>
    <x v="1068"/>
    <n v="1"/>
    <n v="0"/>
    <x v="1"/>
  </r>
  <r>
    <x v="2"/>
    <s v="Tornado"/>
    <s v="Tornado"/>
    <n v="2"/>
    <x v="14"/>
    <s v="1975-1979"/>
    <n v="1"/>
    <n v="0"/>
    <n v="0"/>
    <n v="0"/>
    <x v="0"/>
    <n v="1"/>
    <x v="1069"/>
    <n v="1"/>
    <n v="0"/>
    <x v="1"/>
  </r>
  <r>
    <x v="4"/>
    <s v="Hail/ Lightning/ Wind"/>
    <s v="Storm"/>
    <n v="2"/>
    <x v="14"/>
    <s v="1975-1979"/>
    <n v="1"/>
    <n v="0"/>
    <n v="0"/>
    <n v="0"/>
    <x v="0"/>
    <n v="1"/>
    <x v="1070"/>
    <n v="1"/>
    <n v="0"/>
    <x v="1"/>
  </r>
  <r>
    <x v="0"/>
    <s v="Severe Storm/Thunder Storm"/>
    <s v="Severe Storm"/>
    <n v="2"/>
    <x v="11"/>
    <s v="1975-1979"/>
    <n v="1"/>
    <n v="0"/>
    <n v="0"/>
    <n v="0"/>
    <x v="0"/>
    <n v="1"/>
    <x v="1071"/>
    <n v="1"/>
    <n v="0"/>
    <x v="1"/>
  </r>
  <r>
    <x v="0"/>
    <s v="Hail"/>
    <s v="Storm"/>
    <n v="2"/>
    <x v="11"/>
    <s v="1975-1979"/>
    <n v="1"/>
    <n v="0"/>
    <n v="0"/>
    <n v="0"/>
    <x v="0"/>
    <n v="1"/>
    <x v="1072"/>
    <n v="1"/>
    <n v="0"/>
    <x v="1"/>
  </r>
  <r>
    <x v="0"/>
    <s v="Hail/ Severe Storm/Thunder Storm"/>
    <s v="Severe Storm"/>
    <n v="2"/>
    <x v="11"/>
    <s v="1975-1979"/>
    <n v="1"/>
    <n v="0"/>
    <n v="0"/>
    <n v="0"/>
    <x v="0"/>
    <n v="1"/>
    <x v="1073"/>
    <n v="1"/>
    <n v="0"/>
    <x v="1"/>
  </r>
  <r>
    <x v="0"/>
    <s v="Winter Weather"/>
    <s v="Storm"/>
    <n v="1"/>
    <x v="11"/>
    <s v="1975-1979"/>
    <n v="2"/>
    <n v="0"/>
    <n v="0"/>
    <n v="0"/>
    <x v="0"/>
    <n v="1"/>
    <x v="1074"/>
    <n v="1"/>
    <n v="0"/>
    <x v="1"/>
  </r>
  <r>
    <x v="2"/>
    <s v="Severe Storm/Thunder Storm"/>
    <s v="Severe Storm"/>
    <n v="2"/>
    <x v="11"/>
    <s v="1975-1979"/>
    <n v="1"/>
    <n v="0"/>
    <n v="0"/>
    <n v="0"/>
    <x v="0"/>
    <n v="1"/>
    <x v="1075"/>
    <n v="1"/>
    <n v="0"/>
    <x v="1"/>
  </r>
  <r>
    <x v="3"/>
    <s v="Tornado"/>
    <s v="Tornado"/>
    <n v="2"/>
    <x v="11"/>
    <s v="1975-1979"/>
    <n v="1"/>
    <n v="0"/>
    <n v="0"/>
    <n v="0"/>
    <x v="0"/>
    <n v="1"/>
    <x v="1076"/>
    <n v="1"/>
    <n v="0"/>
    <x v="1"/>
  </r>
  <r>
    <x v="3"/>
    <s v="Severe Storm/Thunder Storm/ Wind"/>
    <s v="Severe Storm"/>
    <n v="2"/>
    <x v="11"/>
    <s v="1975-1979"/>
    <n v="1"/>
    <n v="0"/>
    <n v="0"/>
    <n v="0"/>
    <x v="0"/>
    <n v="1"/>
    <x v="1077"/>
    <n v="1"/>
    <n v="0"/>
    <x v="1"/>
  </r>
  <r>
    <x v="3"/>
    <s v="Tornado"/>
    <s v="Tornado"/>
    <n v="3"/>
    <x v="11"/>
    <s v="1975-1979"/>
    <n v="1"/>
    <n v="0"/>
    <n v="0"/>
    <n v="0"/>
    <x v="0"/>
    <n v="1"/>
    <x v="1078"/>
    <n v="1"/>
    <n v="0"/>
    <x v="1"/>
  </r>
  <r>
    <x v="3"/>
    <s v="Tornado"/>
    <s v="Tornado"/>
    <n v="3"/>
    <x v="11"/>
    <s v="1975-1979"/>
    <n v="1"/>
    <n v="0"/>
    <n v="0"/>
    <n v="0"/>
    <x v="0"/>
    <n v="1"/>
    <x v="1079"/>
    <n v="1"/>
    <n v="0"/>
    <x v="1"/>
  </r>
  <r>
    <x v="3"/>
    <s v="Tornado"/>
    <s v="Tornado"/>
    <n v="2"/>
    <x v="16"/>
    <s v="1975-1979"/>
    <n v="1"/>
    <n v="0"/>
    <n v="0"/>
    <n v="0"/>
    <x v="0"/>
    <n v="1"/>
    <x v="841"/>
    <n v="1"/>
    <n v="0"/>
    <x v="1"/>
  </r>
  <r>
    <x v="4"/>
    <s v="Tornado"/>
    <s v="Tornado"/>
    <n v="3"/>
    <x v="16"/>
    <s v="1975-1979"/>
    <n v="1"/>
    <n v="0"/>
    <n v="0"/>
    <n v="0"/>
    <x v="0"/>
    <n v="1"/>
    <x v="1080"/>
    <n v="1"/>
    <n v="0"/>
    <x v="1"/>
  </r>
  <r>
    <x v="2"/>
    <s v="Severe Storm/Thunder Storm"/>
    <s v="Severe Storm"/>
    <n v="3"/>
    <x v="16"/>
    <s v="1975-1979"/>
    <n v="1"/>
    <n v="0"/>
    <n v="0"/>
    <n v="0"/>
    <x v="0"/>
    <n v="1"/>
    <x v="1081"/>
    <n v="1"/>
    <n v="0"/>
    <x v="1"/>
  </r>
  <r>
    <x v="0"/>
    <s v="Flooding"/>
    <s v="Severe Storm"/>
    <n v="4"/>
    <x v="16"/>
    <s v="1975-1979"/>
    <n v="1"/>
    <n v="0"/>
    <n v="0"/>
    <n v="0"/>
    <x v="0"/>
    <n v="1"/>
    <x v="1082"/>
    <n v="1"/>
    <n v="0"/>
    <x v="1"/>
  </r>
  <r>
    <x v="0"/>
    <s v="Severe Storm/Thunder Storm"/>
    <s v="Severe Storm"/>
    <n v="1"/>
    <x v="16"/>
    <s v="1975-1979"/>
    <n v="1"/>
    <n v="0"/>
    <n v="15"/>
    <n v="15"/>
    <x v="0"/>
    <n v="1"/>
    <x v="1083"/>
    <n v="1"/>
    <n v="0"/>
    <x v="1"/>
  </r>
  <r>
    <x v="0"/>
    <s v="Winter Weather"/>
    <s v="Storm"/>
    <n v="1"/>
    <x v="15"/>
    <s v="1980-1984"/>
    <n v="1"/>
    <n v="0"/>
    <n v="0"/>
    <n v="0"/>
    <x v="0"/>
    <n v="1"/>
    <x v="1084"/>
    <n v="1"/>
    <n v="0"/>
    <x v="1"/>
  </r>
  <r>
    <x v="0"/>
    <s v="Winter Weather"/>
    <s v="Storm"/>
    <n v="1"/>
    <x v="15"/>
    <s v="1980-1984"/>
    <n v="2"/>
    <n v="0"/>
    <n v="0"/>
    <n v="0"/>
    <x v="0"/>
    <n v="1"/>
    <x v="1085"/>
    <n v="1"/>
    <n v="0"/>
    <x v="1"/>
  </r>
  <r>
    <x v="1"/>
    <s v="Winter Weather"/>
    <s v="Storm"/>
    <n v="1"/>
    <x v="15"/>
    <s v="1980-1984"/>
    <n v="2"/>
    <n v="0"/>
    <n v="0"/>
    <n v="0"/>
    <x v="0"/>
    <n v="1"/>
    <x v="1086"/>
    <n v="1"/>
    <n v="0"/>
    <x v="1"/>
  </r>
  <r>
    <x v="0"/>
    <s v="Winter Weather"/>
    <s v="Storm"/>
    <n v="4"/>
    <x v="15"/>
    <s v="1980-1984"/>
    <n v="1"/>
    <n v="0"/>
    <n v="0"/>
    <n v="0"/>
    <x v="0"/>
    <n v="1"/>
    <x v="930"/>
    <n v="1"/>
    <n v="0"/>
    <x v="1"/>
  </r>
  <r>
    <x v="3"/>
    <s v="Winter Weather"/>
    <s v="Storm"/>
    <n v="4"/>
    <x v="15"/>
    <s v="1980-1984"/>
    <n v="1"/>
    <n v="0"/>
    <n v="0"/>
    <n v="0"/>
    <x v="0"/>
    <n v="1"/>
    <x v="1087"/>
    <n v="1"/>
    <n v="0"/>
    <x v="1"/>
  </r>
  <r>
    <x v="2"/>
    <s v="Winter Weather"/>
    <s v="Storm"/>
    <n v="4"/>
    <x v="15"/>
    <s v="1980-1984"/>
    <n v="1"/>
    <n v="0"/>
    <n v="0"/>
    <n v="0"/>
    <x v="0"/>
    <n v="1"/>
    <x v="1088"/>
    <n v="1"/>
    <n v="0"/>
    <x v="1"/>
  </r>
  <r>
    <x v="4"/>
    <s v="Winter Weather"/>
    <s v="Storm"/>
    <n v="4"/>
    <x v="15"/>
    <s v="1980-1984"/>
    <n v="1"/>
    <n v="0"/>
    <n v="0"/>
    <n v="0"/>
    <x v="0"/>
    <n v="1"/>
    <x v="1089"/>
    <n v="1"/>
    <n v="0"/>
    <x v="1"/>
  </r>
  <r>
    <x v="1"/>
    <s v="Winter Weather"/>
    <s v="Storm"/>
    <n v="4"/>
    <x v="15"/>
    <s v="1980-1984"/>
    <n v="3"/>
    <n v="0"/>
    <n v="0"/>
    <n v="0"/>
    <x v="0"/>
    <n v="1"/>
    <x v="1090"/>
    <n v="1"/>
    <n v="0"/>
    <x v="1"/>
  </r>
  <r>
    <x v="4"/>
    <s v="Lightning"/>
    <s v="Storm"/>
    <n v="3"/>
    <x v="15"/>
    <s v="1980-1984"/>
    <n v="1"/>
    <n v="0"/>
    <n v="0"/>
    <n v="0"/>
    <x v="0"/>
    <n v="1"/>
    <x v="1091"/>
    <n v="1"/>
    <n v="0"/>
    <x v="1"/>
  </r>
  <r>
    <x v="0"/>
    <s v="Winter Weather"/>
    <s v="Storm"/>
    <n v="1"/>
    <x v="35"/>
    <s v="1980-1984"/>
    <n v="1"/>
    <n v="0"/>
    <n v="0"/>
    <n v="0"/>
    <x v="0"/>
    <n v="1"/>
    <x v="925"/>
    <n v="1"/>
    <n v="0"/>
    <x v="1"/>
  </r>
  <r>
    <x v="3"/>
    <s v="Tornado"/>
    <s v="Tornado"/>
    <n v="1"/>
    <x v="35"/>
    <s v="1980-1984"/>
    <n v="1"/>
    <n v="0"/>
    <n v="0"/>
    <n v="0"/>
    <x v="0"/>
    <n v="1"/>
    <x v="1092"/>
    <n v="1"/>
    <n v="0"/>
    <x v="1"/>
  </r>
  <r>
    <x v="1"/>
    <s v="Flooding/ Severe Storm/Thunder Storm"/>
    <s v="Severe Storm"/>
    <n v="1"/>
    <x v="19"/>
    <s v="1980-1984"/>
    <n v="1"/>
    <n v="0"/>
    <n v="0"/>
    <n v="0"/>
    <x v="0"/>
    <n v="1"/>
    <x v="1093"/>
    <n v="1"/>
    <n v="0"/>
    <x v="1"/>
  </r>
  <r>
    <x v="3"/>
    <s v="Wind"/>
    <s v="Storm"/>
    <n v="1"/>
    <x v="19"/>
    <s v="1980-1984"/>
    <n v="1"/>
    <n v="0"/>
    <n v="0"/>
    <n v="0"/>
    <x v="0"/>
    <n v="1"/>
    <x v="1094"/>
    <n v="1"/>
    <n v="0"/>
    <x v="1"/>
  </r>
  <r>
    <x v="5"/>
    <s v="Wind/ Winter Weather"/>
    <s v="Storm"/>
    <n v="1"/>
    <x v="19"/>
    <s v="1980-1984"/>
    <n v="1"/>
    <n v="0"/>
    <n v="0"/>
    <n v="0"/>
    <x v="0"/>
    <n v="1"/>
    <x v="1095"/>
    <n v="1"/>
    <n v="0"/>
    <x v="1"/>
  </r>
  <r>
    <x v="0"/>
    <s v="Wind/ Winter Weather"/>
    <s v="Storm"/>
    <n v="1"/>
    <x v="19"/>
    <s v="1980-1984"/>
    <n v="1"/>
    <n v="0"/>
    <n v="0"/>
    <n v="0"/>
    <x v="0"/>
    <n v="1"/>
    <x v="1096"/>
    <n v="1"/>
    <n v="0"/>
    <x v="1"/>
  </r>
  <r>
    <x v="1"/>
    <s v="Wind/ Winter Weather"/>
    <s v="Storm"/>
    <n v="1"/>
    <x v="19"/>
    <s v="1980-1984"/>
    <n v="1"/>
    <n v="0"/>
    <n v="0"/>
    <n v="0"/>
    <x v="0"/>
    <n v="1"/>
    <x v="796"/>
    <n v="1"/>
    <n v="0"/>
    <x v="1"/>
  </r>
  <r>
    <x v="3"/>
    <s v="Wind/ Winter Weather"/>
    <s v="Storm"/>
    <n v="1"/>
    <x v="19"/>
    <s v="1980-1984"/>
    <n v="1"/>
    <n v="0"/>
    <n v="0"/>
    <n v="0"/>
    <x v="0"/>
    <n v="1"/>
    <x v="1097"/>
    <n v="1"/>
    <n v="0"/>
    <x v="1"/>
  </r>
  <r>
    <x v="2"/>
    <s v="Wind/ Winter Weather"/>
    <s v="Storm"/>
    <n v="1"/>
    <x v="19"/>
    <s v="1980-1984"/>
    <n v="1"/>
    <n v="0"/>
    <n v="0"/>
    <n v="0"/>
    <x v="0"/>
    <n v="1"/>
    <x v="1098"/>
    <n v="1"/>
    <n v="0"/>
    <x v="1"/>
  </r>
  <r>
    <x v="4"/>
    <s v="Wind/ Winter Weather"/>
    <s v="Storm"/>
    <n v="1"/>
    <x v="19"/>
    <s v="1980-1984"/>
    <n v="1"/>
    <n v="0"/>
    <n v="0"/>
    <n v="0"/>
    <x v="0"/>
    <n v="1"/>
    <x v="1055"/>
    <n v="1"/>
    <n v="0"/>
    <x v="1"/>
  </r>
  <r>
    <x v="1"/>
    <s v="Severe Storm/Thunder Storm/ Wind"/>
    <s v="Severe Storm"/>
    <n v="1"/>
    <x v="19"/>
    <s v="1980-1984"/>
    <n v="1"/>
    <n v="0"/>
    <n v="0"/>
    <n v="0"/>
    <x v="0"/>
    <n v="1"/>
    <x v="1099"/>
    <n v="1"/>
    <n v="0"/>
    <x v="1"/>
  </r>
  <r>
    <x v="0"/>
    <s v="Flooding"/>
    <s v="Severe Storm"/>
    <n v="1"/>
    <x v="18"/>
    <s v="1980-1984"/>
    <n v="14"/>
    <n v="0"/>
    <n v="0"/>
    <n v="0"/>
    <x v="0"/>
    <n v="1"/>
    <x v="1100"/>
    <n v="1"/>
    <n v="0"/>
    <x v="1"/>
  </r>
  <r>
    <x v="3"/>
    <s v="Flooding"/>
    <s v="Severe Storm"/>
    <n v="1"/>
    <x v="18"/>
    <s v="1980-1984"/>
    <n v="14"/>
    <n v="0"/>
    <n v="0"/>
    <n v="0"/>
    <x v="0"/>
    <n v="1"/>
    <x v="1101"/>
    <n v="1"/>
    <n v="0"/>
    <x v="1"/>
  </r>
  <r>
    <x v="2"/>
    <s v="Flooding"/>
    <s v="Severe Storm"/>
    <n v="1"/>
    <x v="18"/>
    <s v="1980-1984"/>
    <n v="14"/>
    <n v="0"/>
    <n v="0"/>
    <n v="0"/>
    <x v="0"/>
    <n v="1"/>
    <x v="1102"/>
    <n v="1"/>
    <n v="0"/>
    <x v="1"/>
  </r>
  <r>
    <x v="3"/>
    <s v="Hail/ Severe Storm/Thunder Storm/ Wind"/>
    <s v="Severe Storm"/>
    <n v="2"/>
    <x v="19"/>
    <s v="1980-1984"/>
    <n v="1"/>
    <n v="0"/>
    <n v="0"/>
    <n v="0"/>
    <x v="0"/>
    <n v="1"/>
    <x v="1103"/>
    <n v="1"/>
    <n v="0"/>
    <x v="1"/>
  </r>
  <r>
    <x v="4"/>
    <s v="Severe Storm/Thunder Storm/ Wind"/>
    <s v="Severe Storm"/>
    <n v="1"/>
    <x v="18"/>
    <s v="1980-1984"/>
    <n v="1"/>
    <n v="0"/>
    <n v="0"/>
    <n v="0"/>
    <x v="0"/>
    <n v="1"/>
    <x v="1104"/>
    <n v="1"/>
    <n v="0"/>
    <x v="1"/>
  </r>
  <r>
    <x v="0"/>
    <s v="Wind"/>
    <s v="Storm"/>
    <n v="2"/>
    <x v="18"/>
    <s v="1980-1984"/>
    <n v="1"/>
    <n v="0"/>
    <n v="0"/>
    <n v="0"/>
    <x v="0"/>
    <n v="1"/>
    <x v="1105"/>
    <n v="1"/>
    <n v="0"/>
    <x v="1"/>
  </r>
  <r>
    <x v="2"/>
    <s v="Severe Storm/Thunder Storm/ Wind"/>
    <s v="Severe Storm"/>
    <n v="2"/>
    <x v="18"/>
    <s v="1980-1984"/>
    <n v="1"/>
    <n v="0"/>
    <n v="0"/>
    <n v="0"/>
    <x v="0"/>
    <n v="0"/>
    <x v="2"/>
    <n v="1"/>
    <n v="0"/>
    <x v="1"/>
  </r>
  <r>
    <x v="0"/>
    <s v="Hail"/>
    <s v="Storm"/>
    <n v="2"/>
    <x v="18"/>
    <s v="1980-1984"/>
    <n v="1"/>
    <n v="0"/>
    <n v="0"/>
    <n v="0"/>
    <x v="0"/>
    <n v="1"/>
    <x v="1106"/>
    <n v="1"/>
    <n v="0"/>
    <x v="1"/>
  </r>
  <r>
    <x v="5"/>
    <s v="Winter Weather"/>
    <s v="Storm"/>
    <n v="2"/>
    <x v="18"/>
    <s v="1980-1984"/>
    <n v="2"/>
    <n v="0"/>
    <n v="0"/>
    <n v="0"/>
    <x v="0"/>
    <n v="0"/>
    <x v="2"/>
    <n v="1"/>
    <n v="0"/>
    <x v="1"/>
  </r>
  <r>
    <x v="0"/>
    <s v="Winter Weather"/>
    <s v="Storm"/>
    <n v="2"/>
    <x v="18"/>
    <s v="1980-1984"/>
    <n v="2"/>
    <n v="0"/>
    <n v="0"/>
    <n v="0"/>
    <x v="0"/>
    <n v="0"/>
    <x v="2"/>
    <n v="1"/>
    <n v="0"/>
    <x v="1"/>
  </r>
  <r>
    <x v="1"/>
    <s v="Winter Weather"/>
    <s v="Storm"/>
    <n v="2"/>
    <x v="18"/>
    <s v="1980-1984"/>
    <n v="2"/>
    <n v="0"/>
    <n v="0"/>
    <n v="0"/>
    <x v="0"/>
    <n v="0"/>
    <x v="2"/>
    <n v="1"/>
    <n v="0"/>
    <x v="1"/>
  </r>
  <r>
    <x v="3"/>
    <s v="Winter Weather"/>
    <s v="Storm"/>
    <n v="2"/>
    <x v="18"/>
    <s v="1980-1984"/>
    <n v="2"/>
    <n v="0"/>
    <n v="0"/>
    <n v="0"/>
    <x v="0"/>
    <n v="0"/>
    <x v="2"/>
    <n v="1"/>
    <n v="0"/>
    <x v="1"/>
  </r>
  <r>
    <x v="2"/>
    <s v="Winter Weather"/>
    <s v="Storm"/>
    <n v="2"/>
    <x v="18"/>
    <s v="1980-1984"/>
    <n v="2"/>
    <n v="0"/>
    <n v="0"/>
    <n v="0"/>
    <x v="0"/>
    <n v="0"/>
    <x v="2"/>
    <n v="1"/>
    <n v="0"/>
    <x v="1"/>
  </r>
  <r>
    <x v="4"/>
    <s v="Winter Weather"/>
    <s v="Storm"/>
    <n v="2"/>
    <x v="18"/>
    <s v="1980-1984"/>
    <n v="2"/>
    <n v="0"/>
    <n v="0"/>
    <n v="0"/>
    <x v="0"/>
    <n v="0"/>
    <x v="2"/>
    <n v="1"/>
    <n v="0"/>
    <x v="1"/>
  </r>
  <r>
    <x v="5"/>
    <s v="Hail/ Lightning/ Severe Storm/Thunder Storm/ Wind"/>
    <s v="Severe Storm"/>
    <n v="2"/>
    <x v="18"/>
    <s v="1980-1984"/>
    <n v="2"/>
    <n v="0"/>
    <n v="0"/>
    <n v="0"/>
    <x v="0"/>
    <n v="1"/>
    <x v="364"/>
    <n v="1"/>
    <n v="0"/>
    <x v="1"/>
  </r>
  <r>
    <x v="0"/>
    <s v="Hail/ Lightning/ Severe Storm/Thunder Storm/ Wind"/>
    <s v="Severe Storm"/>
    <n v="2"/>
    <x v="18"/>
    <s v="1980-1984"/>
    <n v="2"/>
    <n v="0"/>
    <n v="0"/>
    <n v="0"/>
    <x v="0"/>
    <n v="1"/>
    <x v="1043"/>
    <n v="1"/>
    <n v="0"/>
    <x v="1"/>
  </r>
  <r>
    <x v="1"/>
    <s v="Hail/ Lightning/ Severe Storm/Thunder Storm/ Wind"/>
    <s v="Severe Storm"/>
    <n v="2"/>
    <x v="18"/>
    <s v="1980-1984"/>
    <n v="2"/>
    <n v="0"/>
    <n v="0"/>
    <n v="0"/>
    <x v="0"/>
    <n v="1"/>
    <x v="488"/>
    <n v="1"/>
    <n v="0"/>
    <x v="1"/>
  </r>
  <r>
    <x v="3"/>
    <s v="Hail/ Lightning/ Severe Storm/Thunder Storm/ Wind"/>
    <s v="Severe Storm"/>
    <n v="2"/>
    <x v="18"/>
    <s v="1980-1984"/>
    <n v="2"/>
    <n v="0"/>
    <n v="0"/>
    <n v="0"/>
    <x v="0"/>
    <n v="1"/>
    <x v="592"/>
    <n v="1"/>
    <n v="0"/>
    <x v="1"/>
  </r>
  <r>
    <x v="2"/>
    <s v="Hail/ Lightning/ Severe Storm/Thunder Storm/ Wind"/>
    <s v="Severe Storm"/>
    <n v="2"/>
    <x v="18"/>
    <s v="1980-1984"/>
    <n v="2"/>
    <n v="0"/>
    <n v="0"/>
    <n v="0"/>
    <x v="0"/>
    <n v="1"/>
    <x v="1107"/>
    <n v="1"/>
    <n v="0"/>
    <x v="1"/>
  </r>
  <r>
    <x v="4"/>
    <s v="Hail/ Lightning/ Severe Storm/Thunder Storm/ Wind"/>
    <s v="Severe Storm"/>
    <n v="2"/>
    <x v="18"/>
    <s v="1980-1984"/>
    <n v="2"/>
    <n v="0"/>
    <n v="0"/>
    <n v="0"/>
    <x v="0"/>
    <n v="1"/>
    <x v="862"/>
    <n v="1"/>
    <n v="0"/>
    <x v="1"/>
  </r>
  <r>
    <x v="1"/>
    <s v="Flooding/ Lightning"/>
    <s v="Storm"/>
    <n v="2"/>
    <x v="18"/>
    <s v="1980-1984"/>
    <n v="1"/>
    <n v="0"/>
    <n v="0"/>
    <n v="0"/>
    <x v="0"/>
    <n v="1"/>
    <x v="1108"/>
    <n v="1"/>
    <n v="0"/>
    <x v="1"/>
  </r>
  <r>
    <x v="3"/>
    <s v="Flooding/ Lightning"/>
    <s v="Storm"/>
    <n v="2"/>
    <x v="18"/>
    <s v="1980-1984"/>
    <n v="1"/>
    <n v="0"/>
    <n v="0"/>
    <n v="0"/>
    <x v="0"/>
    <n v="1"/>
    <x v="1109"/>
    <n v="1"/>
    <n v="0"/>
    <x v="1"/>
  </r>
  <r>
    <x v="2"/>
    <s v="Flooding/ Lightning"/>
    <s v="Storm"/>
    <n v="2"/>
    <x v="18"/>
    <s v="1980-1984"/>
    <n v="1"/>
    <n v="0"/>
    <n v="0"/>
    <n v="0"/>
    <x v="0"/>
    <n v="1"/>
    <x v="1110"/>
    <n v="1"/>
    <n v="0"/>
    <x v="1"/>
  </r>
  <r>
    <x v="4"/>
    <s v="Flooding/ Lightning"/>
    <s v="Storm"/>
    <n v="2"/>
    <x v="18"/>
    <s v="1980-1984"/>
    <n v="1"/>
    <n v="0"/>
    <n v="0"/>
    <n v="0"/>
    <x v="0"/>
    <n v="1"/>
    <x v="1111"/>
    <n v="1"/>
    <n v="0"/>
    <x v="1"/>
  </r>
  <r>
    <x v="2"/>
    <s v="Lightning"/>
    <s v="Storm"/>
    <n v="3"/>
    <x v="19"/>
    <s v="1980-1984"/>
    <n v="1"/>
    <n v="0"/>
    <n v="25"/>
    <n v="25"/>
    <x v="0"/>
    <n v="1"/>
    <x v="1112"/>
    <n v="1"/>
    <n v="0"/>
    <x v="1"/>
  </r>
  <r>
    <x v="3"/>
    <s v="Tornado"/>
    <s v="Tornado"/>
    <n v="3"/>
    <x v="19"/>
    <s v="1980-1984"/>
    <n v="1"/>
    <n v="0"/>
    <n v="0"/>
    <n v="0"/>
    <x v="0"/>
    <n v="1"/>
    <x v="1113"/>
    <n v="1"/>
    <n v="0"/>
    <x v="1"/>
  </r>
  <r>
    <x v="0"/>
    <s v="Severe Storm/Thunder Storm/ Wind"/>
    <s v="Severe Storm"/>
    <n v="3"/>
    <x v="19"/>
    <s v="1980-1984"/>
    <n v="1"/>
    <n v="0"/>
    <n v="0"/>
    <n v="0"/>
    <x v="0"/>
    <n v="1"/>
    <x v="1114"/>
    <n v="1"/>
    <n v="0"/>
    <x v="1"/>
  </r>
  <r>
    <x v="0"/>
    <s v="Severe Storm/Thunder Storm/ Wind"/>
    <s v="Severe Storm"/>
    <n v="3"/>
    <x v="19"/>
    <s v="1980-1984"/>
    <n v="1"/>
    <n v="0"/>
    <n v="0"/>
    <n v="0"/>
    <x v="0"/>
    <n v="1"/>
    <x v="1115"/>
    <n v="1"/>
    <n v="0"/>
    <x v="1"/>
  </r>
  <r>
    <x v="4"/>
    <s v="Lightning/ Tornado/ Wind"/>
    <s v="Tornado"/>
    <n v="3"/>
    <x v="19"/>
    <s v="1980-1984"/>
    <n v="1"/>
    <n v="0"/>
    <n v="0"/>
    <n v="0"/>
    <x v="0"/>
    <n v="1"/>
    <x v="1116"/>
    <n v="1"/>
    <n v="0"/>
    <x v="1"/>
  </r>
  <r>
    <x v="1"/>
    <s v="Hail/ Lightning/ Severe Storm/Thunder Storm/ Wind"/>
    <s v="Severe Storm"/>
    <n v="3"/>
    <x v="19"/>
    <s v="1980-1984"/>
    <n v="1"/>
    <n v="0"/>
    <n v="12"/>
    <n v="12"/>
    <x v="0"/>
    <n v="1"/>
    <x v="1117"/>
    <n v="1"/>
    <n v="0"/>
    <x v="1"/>
  </r>
  <r>
    <x v="4"/>
    <s v="Lightning/ Wind"/>
    <s v="Storm"/>
    <n v="3"/>
    <x v="19"/>
    <s v="1980-1984"/>
    <n v="1"/>
    <n v="0"/>
    <n v="0"/>
    <n v="0"/>
    <x v="0"/>
    <n v="1"/>
    <x v="1118"/>
    <n v="1"/>
    <n v="0"/>
    <x v="1"/>
  </r>
  <r>
    <x v="3"/>
    <s v="Wind"/>
    <s v="Storm"/>
    <n v="3"/>
    <x v="19"/>
    <s v="1980-1984"/>
    <n v="1"/>
    <n v="0"/>
    <n v="0"/>
    <n v="0"/>
    <x v="0"/>
    <n v="1"/>
    <x v="1099"/>
    <n v="1"/>
    <n v="0"/>
    <x v="1"/>
  </r>
  <r>
    <x v="2"/>
    <s v="Wind"/>
    <s v="Storm"/>
    <n v="4"/>
    <x v="19"/>
    <s v="1980-1984"/>
    <n v="1"/>
    <n v="0"/>
    <n v="0"/>
    <n v="0"/>
    <x v="0"/>
    <n v="1"/>
    <x v="1119"/>
    <n v="1"/>
    <n v="0"/>
    <x v="1"/>
  </r>
  <r>
    <x v="0"/>
    <s v="Winter Weather"/>
    <s v="Storm"/>
    <n v="4"/>
    <x v="19"/>
    <s v="1980-1984"/>
    <n v="1"/>
    <n v="0"/>
    <n v="0"/>
    <n v="0"/>
    <x v="0"/>
    <n v="1"/>
    <x v="1120"/>
    <n v="1"/>
    <n v="0"/>
    <x v="1"/>
  </r>
  <r>
    <x v="0"/>
    <s v="Flooding/ Severe Storm/Thunder Storm"/>
    <s v="Severe Storm"/>
    <n v="1"/>
    <x v="20"/>
    <s v="1980-1984"/>
    <n v="1"/>
    <n v="0"/>
    <n v="0"/>
    <n v="0"/>
    <x v="0"/>
    <n v="1"/>
    <x v="1121"/>
    <n v="1"/>
    <n v="0"/>
    <x v="1"/>
  </r>
  <r>
    <x v="0"/>
    <s v="Winter Weather"/>
    <s v="Storm"/>
    <n v="1"/>
    <x v="20"/>
    <s v="1980-1984"/>
    <n v="1"/>
    <n v="0"/>
    <n v="0"/>
    <n v="0"/>
    <x v="0"/>
    <n v="1"/>
    <x v="1122"/>
    <n v="1"/>
    <n v="0"/>
    <x v="1"/>
  </r>
  <r>
    <x v="0"/>
    <s v="Flooding/ Severe Storm/Thunder Storm"/>
    <s v="Severe Storm"/>
    <n v="1"/>
    <x v="20"/>
    <s v="1980-1984"/>
    <n v="2"/>
    <n v="0"/>
    <n v="0"/>
    <n v="0"/>
    <x v="0"/>
    <n v="1"/>
    <x v="1123"/>
    <n v="1"/>
    <n v="0"/>
    <x v="1"/>
  </r>
  <r>
    <x v="0"/>
    <s v="Severe Storm/Thunder Storm"/>
    <s v="Severe Storm"/>
    <n v="1"/>
    <x v="20"/>
    <s v="1980-1984"/>
    <n v="2"/>
    <n v="0"/>
    <n v="0"/>
    <n v="0"/>
    <x v="0"/>
    <n v="1"/>
    <x v="1124"/>
    <n v="1"/>
    <n v="0"/>
    <x v="1"/>
  </r>
  <r>
    <x v="5"/>
    <s v="Wind"/>
    <s v="Storm"/>
    <n v="1"/>
    <x v="20"/>
    <s v="1980-1984"/>
    <n v="1"/>
    <n v="0"/>
    <n v="0"/>
    <n v="0"/>
    <x v="0"/>
    <n v="1"/>
    <x v="1125"/>
    <n v="1"/>
    <n v="0"/>
    <x v="1"/>
  </r>
  <r>
    <x v="0"/>
    <s v="Wind"/>
    <s v="Storm"/>
    <n v="1"/>
    <x v="20"/>
    <s v="1980-1984"/>
    <n v="1"/>
    <n v="0"/>
    <n v="0"/>
    <n v="0"/>
    <x v="0"/>
    <n v="1"/>
    <x v="1126"/>
    <n v="1"/>
    <n v="0"/>
    <x v="1"/>
  </r>
  <r>
    <x v="1"/>
    <s v="Wind"/>
    <s v="Storm"/>
    <n v="1"/>
    <x v="20"/>
    <s v="1980-1984"/>
    <n v="1"/>
    <n v="0"/>
    <n v="0"/>
    <n v="0"/>
    <x v="0"/>
    <n v="1"/>
    <x v="762"/>
    <n v="1"/>
    <n v="0"/>
    <x v="1"/>
  </r>
  <r>
    <x v="3"/>
    <s v="Wind"/>
    <s v="Storm"/>
    <n v="1"/>
    <x v="20"/>
    <s v="1980-1984"/>
    <n v="1"/>
    <n v="0"/>
    <n v="0"/>
    <n v="0"/>
    <x v="0"/>
    <n v="1"/>
    <x v="1127"/>
    <n v="1"/>
    <n v="0"/>
    <x v="1"/>
  </r>
  <r>
    <x v="2"/>
    <s v="Wind"/>
    <s v="Storm"/>
    <n v="1"/>
    <x v="20"/>
    <s v="1980-1984"/>
    <n v="1"/>
    <n v="0"/>
    <n v="0"/>
    <n v="0"/>
    <x v="0"/>
    <n v="1"/>
    <x v="1053"/>
    <n v="1"/>
    <n v="0"/>
    <x v="1"/>
  </r>
  <r>
    <x v="4"/>
    <s v="Wind"/>
    <s v="Storm"/>
    <n v="1"/>
    <x v="20"/>
    <s v="1980-1984"/>
    <n v="1"/>
    <n v="0"/>
    <n v="0"/>
    <n v="0"/>
    <x v="0"/>
    <n v="1"/>
    <x v="1128"/>
    <n v="1"/>
    <n v="0"/>
    <x v="1"/>
  </r>
  <r>
    <x v="2"/>
    <s v="Hail"/>
    <s v="Storm"/>
    <n v="1"/>
    <x v="20"/>
    <s v="1980-1984"/>
    <n v="1"/>
    <n v="0"/>
    <n v="0"/>
    <n v="0"/>
    <x v="0"/>
    <n v="1"/>
    <x v="1129"/>
    <n v="1"/>
    <n v="0"/>
    <x v="1"/>
  </r>
  <r>
    <x v="2"/>
    <s v="Severe Storm/Thunder Storm/ Wind"/>
    <s v="Severe Storm"/>
    <n v="1"/>
    <x v="20"/>
    <s v="1980-1984"/>
    <n v="1"/>
    <n v="0"/>
    <n v="0"/>
    <n v="0"/>
    <x v="0"/>
    <n v="1"/>
    <x v="1130"/>
    <n v="1"/>
    <n v="0"/>
    <x v="1"/>
  </r>
  <r>
    <x v="3"/>
    <s v="Severe Storm/Thunder Storm/ Wind"/>
    <s v="Severe Storm"/>
    <n v="1"/>
    <x v="20"/>
    <s v="1980-1984"/>
    <n v="1"/>
    <n v="0"/>
    <n v="0"/>
    <n v="0"/>
    <x v="0"/>
    <n v="1"/>
    <x v="1131"/>
    <n v="1"/>
    <n v="0"/>
    <x v="1"/>
  </r>
  <r>
    <x v="4"/>
    <s v="Hail/ Wind"/>
    <s v="Storm"/>
    <n v="1"/>
    <x v="20"/>
    <s v="1980-1984"/>
    <n v="1"/>
    <n v="0"/>
    <n v="0"/>
    <n v="0"/>
    <x v="0"/>
    <n v="1"/>
    <x v="1132"/>
    <n v="1"/>
    <n v="0"/>
    <x v="1"/>
  </r>
  <r>
    <x v="0"/>
    <s v="Hail/ Severe Storm/Thunder Storm"/>
    <s v="Severe Storm"/>
    <n v="2"/>
    <x v="18"/>
    <s v="1980-1984"/>
    <n v="1"/>
    <n v="0"/>
    <n v="0"/>
    <n v="0"/>
    <x v="0"/>
    <n v="1"/>
    <x v="1133"/>
    <n v="1"/>
    <n v="0"/>
    <x v="1"/>
  </r>
  <r>
    <x v="1"/>
    <s v="Hail/ Severe Storm/Thunder Storm"/>
    <s v="Severe Storm"/>
    <n v="2"/>
    <x v="18"/>
    <s v="1980-1984"/>
    <n v="1"/>
    <n v="0"/>
    <n v="0"/>
    <n v="0"/>
    <x v="0"/>
    <n v="1"/>
    <x v="1134"/>
    <n v="1"/>
    <n v="0"/>
    <x v="1"/>
  </r>
  <r>
    <x v="0"/>
    <s v="Hail/ Severe Storm/Thunder Storm/ Wind"/>
    <s v="Severe Storm"/>
    <n v="2"/>
    <x v="18"/>
    <s v="1980-1984"/>
    <n v="1"/>
    <n v="0"/>
    <n v="0"/>
    <n v="0"/>
    <x v="0"/>
    <n v="1"/>
    <x v="1135"/>
    <n v="1"/>
    <n v="0"/>
    <x v="1"/>
  </r>
  <r>
    <x v="1"/>
    <s v="Hail/ Severe Storm/Thunder Storm/ Wind"/>
    <s v="Severe Storm"/>
    <n v="2"/>
    <x v="18"/>
    <s v="1980-1984"/>
    <n v="1"/>
    <n v="0"/>
    <n v="0"/>
    <n v="0"/>
    <x v="0"/>
    <n v="1"/>
    <x v="1136"/>
    <n v="1"/>
    <n v="0"/>
    <x v="1"/>
  </r>
  <r>
    <x v="3"/>
    <s v="Hail/ Severe Storm/Thunder Storm/ Wind"/>
    <s v="Severe Storm"/>
    <n v="2"/>
    <x v="18"/>
    <s v="1980-1984"/>
    <n v="1"/>
    <n v="0"/>
    <n v="0"/>
    <n v="0"/>
    <x v="0"/>
    <n v="1"/>
    <x v="1137"/>
    <n v="1"/>
    <n v="0"/>
    <x v="1"/>
  </r>
  <r>
    <x v="2"/>
    <s v="Hail/ Severe Storm/Thunder Storm/ Wind"/>
    <s v="Severe Storm"/>
    <n v="2"/>
    <x v="18"/>
    <s v="1980-1984"/>
    <n v="1"/>
    <n v="0"/>
    <n v="0"/>
    <n v="0"/>
    <x v="0"/>
    <n v="1"/>
    <x v="1138"/>
    <n v="1"/>
    <n v="0"/>
    <x v="1"/>
  </r>
  <r>
    <x v="4"/>
    <s v="Hail/ Severe Storm/Thunder Storm/ Wind"/>
    <s v="Severe Storm"/>
    <n v="2"/>
    <x v="18"/>
    <s v="1980-1984"/>
    <n v="1"/>
    <n v="0"/>
    <n v="0"/>
    <n v="0"/>
    <x v="0"/>
    <n v="1"/>
    <x v="1139"/>
    <n v="1"/>
    <n v="0"/>
    <x v="1"/>
  </r>
  <r>
    <x v="0"/>
    <s v="Flooding/ Severe Storm/Thunder Storm"/>
    <s v="Severe Storm"/>
    <n v="2"/>
    <x v="18"/>
    <s v="1980-1984"/>
    <n v="1"/>
    <n v="0"/>
    <n v="0"/>
    <n v="0"/>
    <x v="0"/>
    <n v="1"/>
    <x v="1140"/>
    <n v="1"/>
    <n v="0"/>
    <x v="1"/>
  </r>
  <r>
    <x v="0"/>
    <s v="Hail/ Wind"/>
    <s v="Storm"/>
    <n v="2"/>
    <x v="20"/>
    <s v="1980-1984"/>
    <n v="1"/>
    <n v="0"/>
    <n v="0"/>
    <n v="0"/>
    <x v="0"/>
    <n v="1"/>
    <x v="1141"/>
    <n v="1"/>
    <n v="0"/>
    <x v="1"/>
  </r>
  <r>
    <x v="3"/>
    <s v="Hail/ Wind"/>
    <s v="Storm"/>
    <n v="2"/>
    <x v="20"/>
    <s v="1980-1984"/>
    <n v="1"/>
    <n v="0"/>
    <n v="0"/>
    <n v="0"/>
    <x v="0"/>
    <n v="1"/>
    <x v="1142"/>
    <n v="1"/>
    <n v="0"/>
    <x v="1"/>
  </r>
  <r>
    <x v="2"/>
    <s v="Hail/ Wind"/>
    <s v="Storm"/>
    <n v="2"/>
    <x v="20"/>
    <s v="1980-1984"/>
    <n v="1"/>
    <n v="0"/>
    <n v="0"/>
    <n v="0"/>
    <x v="0"/>
    <n v="1"/>
    <x v="1143"/>
    <n v="1"/>
    <n v="0"/>
    <x v="1"/>
  </r>
  <r>
    <x v="4"/>
    <s v="Hail/ Wind"/>
    <s v="Storm"/>
    <n v="2"/>
    <x v="20"/>
    <s v="1980-1984"/>
    <n v="1"/>
    <n v="0"/>
    <n v="0"/>
    <n v="0"/>
    <x v="0"/>
    <n v="1"/>
    <x v="1144"/>
    <n v="1"/>
    <n v="0"/>
    <x v="1"/>
  </r>
  <r>
    <x v="0"/>
    <s v="Lightning/ Wind"/>
    <s v="Storm"/>
    <n v="2"/>
    <x v="20"/>
    <s v="1980-1984"/>
    <n v="1"/>
    <n v="0"/>
    <n v="0"/>
    <n v="0"/>
    <x v="0"/>
    <n v="1"/>
    <x v="1145"/>
    <n v="1"/>
    <n v="0"/>
    <x v="1"/>
  </r>
  <r>
    <x v="2"/>
    <s v="Wind"/>
    <s v="Storm"/>
    <n v="2"/>
    <x v="20"/>
    <s v="1980-1984"/>
    <n v="1"/>
    <n v="0"/>
    <n v="0"/>
    <n v="0"/>
    <x v="0"/>
    <n v="1"/>
    <x v="1146"/>
    <n v="1"/>
    <n v="0"/>
    <x v="1"/>
  </r>
  <r>
    <x v="2"/>
    <s v="Hail"/>
    <s v="Storm"/>
    <n v="2"/>
    <x v="20"/>
    <s v="1980-1984"/>
    <n v="1"/>
    <n v="0"/>
    <n v="0"/>
    <n v="0"/>
    <x v="0"/>
    <n v="1"/>
    <x v="1147"/>
    <n v="1"/>
    <n v="0"/>
    <x v="1"/>
  </r>
  <r>
    <x v="4"/>
    <s v="Hail"/>
    <s v="Storm"/>
    <n v="2"/>
    <x v="20"/>
    <s v="1980-1984"/>
    <n v="1"/>
    <n v="0"/>
    <n v="0"/>
    <n v="0"/>
    <x v="0"/>
    <n v="1"/>
    <x v="1148"/>
    <n v="1"/>
    <n v="0"/>
    <x v="1"/>
  </r>
  <r>
    <x v="3"/>
    <s v="Flooding/ Wind"/>
    <s v="Storm"/>
    <n v="2"/>
    <x v="20"/>
    <s v="1980-1984"/>
    <n v="1"/>
    <n v="0"/>
    <n v="0"/>
    <n v="0"/>
    <x v="0"/>
    <n v="1"/>
    <x v="1149"/>
    <n v="1"/>
    <n v="0"/>
    <x v="1"/>
  </r>
  <r>
    <x v="3"/>
    <s v="Wind"/>
    <s v="Storm"/>
    <n v="2"/>
    <x v="20"/>
    <s v="1980-1984"/>
    <n v="1"/>
    <n v="0"/>
    <n v="0"/>
    <n v="0"/>
    <x v="0"/>
    <n v="1"/>
    <x v="1150"/>
    <n v="1"/>
    <n v="0"/>
    <x v="1"/>
  </r>
  <r>
    <x v="0"/>
    <s v="Hail/ Wind"/>
    <s v="Storm"/>
    <n v="2"/>
    <x v="20"/>
    <s v="1980-1984"/>
    <n v="1"/>
    <n v="0"/>
    <n v="0"/>
    <n v="0"/>
    <x v="0"/>
    <n v="1"/>
    <x v="1151"/>
    <n v="1"/>
    <n v="0"/>
    <x v="1"/>
  </r>
  <r>
    <x v="2"/>
    <s v="Hail"/>
    <s v="Storm"/>
    <n v="2"/>
    <x v="20"/>
    <s v="1980-1984"/>
    <n v="1"/>
    <n v="0"/>
    <n v="0"/>
    <n v="0"/>
    <x v="0"/>
    <n v="1"/>
    <x v="1152"/>
    <n v="1"/>
    <n v="0"/>
    <x v="1"/>
  </r>
  <r>
    <x v="0"/>
    <s v="Flooding/ Hail"/>
    <s v="Storm"/>
    <n v="2"/>
    <x v="20"/>
    <s v="1980-1984"/>
    <n v="1"/>
    <n v="0"/>
    <n v="0"/>
    <n v="0"/>
    <x v="0"/>
    <n v="1"/>
    <x v="1153"/>
    <n v="1"/>
    <n v="0"/>
    <x v="1"/>
  </r>
  <r>
    <x v="2"/>
    <s v="Hail"/>
    <s v="Storm"/>
    <n v="2"/>
    <x v="20"/>
    <s v="1980-1984"/>
    <n v="1"/>
    <n v="0"/>
    <n v="0"/>
    <n v="0"/>
    <x v="0"/>
    <n v="0"/>
    <x v="2"/>
    <n v="1"/>
    <n v="0"/>
    <x v="1"/>
  </r>
  <r>
    <x v="4"/>
    <s v="Wind"/>
    <s v="Storm"/>
    <n v="2"/>
    <x v="20"/>
    <s v="1980-1984"/>
    <n v="1"/>
    <n v="0"/>
    <n v="0"/>
    <n v="0"/>
    <x v="0"/>
    <n v="1"/>
    <x v="1154"/>
    <n v="1"/>
    <n v="0"/>
    <x v="1"/>
  </r>
  <r>
    <x v="1"/>
    <s v="Hail"/>
    <s v="Storm"/>
    <n v="2"/>
    <x v="20"/>
    <s v="1980-1984"/>
    <n v="1"/>
    <n v="0"/>
    <n v="0"/>
    <n v="0"/>
    <x v="0"/>
    <n v="1"/>
    <x v="1155"/>
    <n v="1"/>
    <n v="0"/>
    <x v="1"/>
  </r>
  <r>
    <x v="4"/>
    <s v="Lightning"/>
    <s v="Storm"/>
    <n v="2"/>
    <x v="20"/>
    <s v="1980-1984"/>
    <n v="1"/>
    <n v="0"/>
    <n v="0"/>
    <n v="0"/>
    <x v="0"/>
    <n v="1"/>
    <x v="1156"/>
    <n v="1"/>
    <n v="0"/>
    <x v="1"/>
  </r>
  <r>
    <x v="0"/>
    <s v="Flooding/ Severe Storm/Thunder Storm"/>
    <s v="Severe Storm"/>
    <n v="2"/>
    <x v="20"/>
    <s v="1980-1984"/>
    <n v="1"/>
    <n v="0"/>
    <n v="0"/>
    <n v="0"/>
    <x v="0"/>
    <n v="1"/>
    <x v="1157"/>
    <n v="1"/>
    <n v="0"/>
    <x v="1"/>
  </r>
  <r>
    <x v="3"/>
    <s v="Wind"/>
    <s v="Storm"/>
    <n v="3"/>
    <x v="20"/>
    <s v="1980-1984"/>
    <n v="1"/>
    <n v="0"/>
    <n v="0"/>
    <n v="0"/>
    <x v="0"/>
    <n v="1"/>
    <x v="1158"/>
    <n v="1"/>
    <n v="0"/>
    <x v="1"/>
  </r>
  <r>
    <x v="2"/>
    <s v="Lightning"/>
    <s v="Storm"/>
    <n v="3"/>
    <x v="20"/>
    <s v="1980-1984"/>
    <n v="1"/>
    <n v="0"/>
    <n v="22"/>
    <n v="22"/>
    <x v="0"/>
    <n v="1"/>
    <x v="1159"/>
    <n v="1"/>
    <n v="0"/>
    <x v="1"/>
  </r>
  <r>
    <x v="2"/>
    <s v="Lightning"/>
    <s v="Storm"/>
    <n v="3"/>
    <x v="20"/>
    <s v="1980-1984"/>
    <n v="1"/>
    <n v="0"/>
    <n v="0"/>
    <n v="0"/>
    <x v="0"/>
    <n v="1"/>
    <x v="1160"/>
    <n v="1"/>
    <n v="0"/>
    <x v="1"/>
  </r>
  <r>
    <x v="4"/>
    <s v="Lightning"/>
    <s v="Storm"/>
    <n v="3"/>
    <x v="20"/>
    <s v="1980-1984"/>
    <n v="1"/>
    <n v="0"/>
    <n v="0"/>
    <n v="0"/>
    <x v="0"/>
    <n v="1"/>
    <x v="1161"/>
    <n v="1"/>
    <n v="0"/>
    <x v="1"/>
  </r>
  <r>
    <x v="0"/>
    <s v="Flooding"/>
    <s v="Severe Storm"/>
    <n v="3"/>
    <x v="20"/>
    <s v="1980-1984"/>
    <n v="2"/>
    <n v="0"/>
    <n v="0"/>
    <n v="0"/>
    <x v="0"/>
    <n v="1"/>
    <x v="1162"/>
    <n v="1"/>
    <n v="0"/>
    <x v="1"/>
  </r>
  <r>
    <x v="0"/>
    <s v="Flooding/ Severe Storm/Thunder Storm"/>
    <s v="Severe Storm"/>
    <n v="3"/>
    <x v="20"/>
    <s v="1980-1984"/>
    <n v="1"/>
    <n v="0"/>
    <n v="0"/>
    <n v="0"/>
    <x v="0"/>
    <n v="1"/>
    <x v="1163"/>
    <n v="1"/>
    <n v="0"/>
    <x v="1"/>
  </r>
  <r>
    <x v="0"/>
    <s v="Lightning"/>
    <s v="Storm"/>
    <n v="3"/>
    <x v="20"/>
    <s v="1980-1984"/>
    <n v="1"/>
    <n v="0"/>
    <n v="0"/>
    <n v="0"/>
    <x v="0"/>
    <n v="1"/>
    <x v="1164"/>
    <n v="1"/>
    <n v="0"/>
    <x v="1"/>
  </r>
  <r>
    <x v="3"/>
    <s v="Lightning"/>
    <s v="Storm"/>
    <n v="3"/>
    <x v="20"/>
    <s v="1980-1984"/>
    <n v="1"/>
    <n v="0"/>
    <n v="0"/>
    <n v="0"/>
    <x v="0"/>
    <n v="1"/>
    <x v="1165"/>
    <n v="1"/>
    <n v="0"/>
    <x v="1"/>
  </r>
  <r>
    <x v="1"/>
    <s v="Lightning"/>
    <s v="Storm"/>
    <n v="3"/>
    <x v="20"/>
    <s v="1980-1984"/>
    <n v="1"/>
    <n v="0"/>
    <n v="0"/>
    <n v="0"/>
    <x v="0"/>
    <n v="1"/>
    <x v="1166"/>
    <n v="1"/>
    <n v="0"/>
    <x v="1"/>
  </r>
  <r>
    <x v="0"/>
    <s v="Severe Storm/Thunder Storm"/>
    <s v="Severe Storm"/>
    <n v="2"/>
    <x v="18"/>
    <s v="1980-1984"/>
    <n v="1"/>
    <n v="0"/>
    <n v="0"/>
    <n v="0"/>
    <x v="0"/>
    <n v="1"/>
    <x v="1167"/>
    <n v="1"/>
    <n v="0"/>
    <x v="1"/>
  </r>
  <r>
    <x v="1"/>
    <s v="Coastal/ Severe Storm/Thunder Storm/ Wind"/>
    <s v="Severe Storm"/>
    <n v="2"/>
    <x v="18"/>
    <s v="1980-1984"/>
    <n v="2"/>
    <n v="0"/>
    <n v="0"/>
    <n v="0"/>
    <x v="0"/>
    <n v="1"/>
    <x v="1168"/>
    <n v="0"/>
    <n v="0"/>
    <x v="0"/>
  </r>
  <r>
    <x v="1"/>
    <s v="Lightning/ Wind"/>
    <s v="Storm"/>
    <n v="2"/>
    <x v="18"/>
    <s v="1980-1984"/>
    <n v="1"/>
    <n v="0"/>
    <n v="0"/>
    <n v="0"/>
    <x v="0"/>
    <n v="1"/>
    <x v="1169"/>
    <n v="1"/>
    <n v="0"/>
    <x v="1"/>
  </r>
  <r>
    <x v="4"/>
    <s v="Lightning"/>
    <s v="Storm"/>
    <n v="2"/>
    <x v="18"/>
    <s v="1980-1984"/>
    <n v="1"/>
    <n v="0"/>
    <n v="12"/>
    <n v="12"/>
    <x v="0"/>
    <n v="0"/>
    <x v="2"/>
    <n v="1"/>
    <n v="0"/>
    <x v="1"/>
  </r>
  <r>
    <x v="0"/>
    <s v="Wind"/>
    <s v="Storm"/>
    <n v="4"/>
    <x v="20"/>
    <s v="1980-1984"/>
    <n v="1"/>
    <n v="0"/>
    <n v="0"/>
    <n v="0"/>
    <x v="0"/>
    <n v="1"/>
    <x v="1170"/>
    <n v="1"/>
    <n v="0"/>
    <x v="1"/>
  </r>
  <r>
    <x v="0"/>
    <s v="Winter Weather"/>
    <s v="Storm"/>
    <n v="4"/>
    <x v="20"/>
    <s v="1980-1984"/>
    <n v="2"/>
    <n v="0"/>
    <n v="0"/>
    <n v="0"/>
    <x v="0"/>
    <n v="1"/>
    <x v="1171"/>
    <n v="1"/>
    <n v="0"/>
    <x v="1"/>
  </r>
  <r>
    <x v="0"/>
    <s v="Wind"/>
    <s v="Storm"/>
    <n v="1"/>
    <x v="23"/>
    <s v="1985-1989"/>
    <n v="1"/>
    <n v="0"/>
    <n v="0"/>
    <n v="0"/>
    <x v="0"/>
    <n v="1"/>
    <x v="1172"/>
    <n v="1"/>
    <n v="0"/>
    <x v="1"/>
  </r>
  <r>
    <x v="1"/>
    <s v="Wind"/>
    <s v="Storm"/>
    <n v="1"/>
    <x v="23"/>
    <s v="1985-1989"/>
    <n v="1"/>
    <n v="0"/>
    <n v="0"/>
    <n v="0"/>
    <x v="0"/>
    <n v="1"/>
    <x v="1173"/>
    <n v="1"/>
    <n v="0"/>
    <x v="1"/>
  </r>
  <r>
    <x v="0"/>
    <s v="Winter Weather"/>
    <s v="Storm"/>
    <n v="1"/>
    <x v="23"/>
    <s v="1985-1989"/>
    <n v="1"/>
    <n v="0"/>
    <n v="0"/>
    <n v="0"/>
    <x v="0"/>
    <n v="1"/>
    <x v="1174"/>
    <n v="1"/>
    <n v="0"/>
    <x v="1"/>
  </r>
  <r>
    <x v="5"/>
    <s v="Severe Storm/Thunder Storm/ Wind"/>
    <s v="Severe Storm"/>
    <n v="1"/>
    <x v="23"/>
    <s v="1985-1989"/>
    <n v="1"/>
    <n v="0"/>
    <n v="0"/>
    <n v="0"/>
    <x v="0"/>
    <n v="1"/>
    <x v="1175"/>
    <n v="1"/>
    <n v="0"/>
    <x v="1"/>
  </r>
  <r>
    <x v="1"/>
    <s v="Severe Storm/Thunder Storm/ Wind"/>
    <s v="Severe Storm"/>
    <n v="1"/>
    <x v="23"/>
    <s v="1985-1989"/>
    <n v="1"/>
    <n v="0"/>
    <n v="0"/>
    <n v="0"/>
    <x v="0"/>
    <n v="1"/>
    <x v="1176"/>
    <n v="1"/>
    <n v="0"/>
    <x v="1"/>
  </r>
  <r>
    <x v="3"/>
    <s v="Severe Storm/Thunder Storm/ Wind"/>
    <s v="Severe Storm"/>
    <n v="1"/>
    <x v="23"/>
    <s v="1985-1989"/>
    <n v="1"/>
    <n v="0"/>
    <n v="0"/>
    <n v="0"/>
    <x v="0"/>
    <n v="1"/>
    <x v="1177"/>
    <n v="1"/>
    <n v="0"/>
    <x v="1"/>
  </r>
  <r>
    <x v="2"/>
    <s v="Severe Storm/Thunder Storm/ Wind"/>
    <s v="Severe Storm"/>
    <n v="1"/>
    <x v="23"/>
    <s v="1985-1989"/>
    <n v="1"/>
    <n v="0"/>
    <n v="0"/>
    <n v="0"/>
    <x v="0"/>
    <n v="1"/>
    <x v="1178"/>
    <n v="1"/>
    <n v="0"/>
    <x v="1"/>
  </r>
  <r>
    <x v="4"/>
    <s v="Severe Storm/Thunder Storm/ Wind"/>
    <s v="Severe Storm"/>
    <n v="1"/>
    <x v="23"/>
    <s v="1985-1989"/>
    <n v="1"/>
    <n v="0"/>
    <n v="0"/>
    <n v="0"/>
    <x v="0"/>
    <n v="1"/>
    <x v="1179"/>
    <n v="1"/>
    <n v="0"/>
    <x v="1"/>
  </r>
  <r>
    <x v="2"/>
    <s v="Severe Storm/Thunder Storm/ Wind"/>
    <s v="Severe Storm"/>
    <n v="1"/>
    <x v="23"/>
    <s v="1985-1989"/>
    <n v="1"/>
    <n v="0"/>
    <n v="0"/>
    <n v="0"/>
    <x v="0"/>
    <n v="1"/>
    <x v="1180"/>
    <n v="1"/>
    <n v="0"/>
    <x v="1"/>
  </r>
  <r>
    <x v="4"/>
    <s v="Severe Storm/Thunder Storm/ Wind"/>
    <s v="Severe Storm"/>
    <n v="1"/>
    <x v="23"/>
    <s v="1985-1989"/>
    <n v="1"/>
    <n v="0"/>
    <n v="0"/>
    <n v="0"/>
    <x v="0"/>
    <n v="1"/>
    <x v="1181"/>
    <n v="1"/>
    <n v="0"/>
    <x v="1"/>
  </r>
  <r>
    <x v="1"/>
    <s v="Severe Storm/Thunder Storm/ Wind"/>
    <s v="Severe Storm"/>
    <n v="1"/>
    <x v="23"/>
    <s v="1985-1989"/>
    <n v="1"/>
    <n v="0"/>
    <n v="0"/>
    <n v="0"/>
    <x v="0"/>
    <n v="1"/>
    <x v="1182"/>
    <n v="1"/>
    <n v="0"/>
    <x v="1"/>
  </r>
  <r>
    <x v="1"/>
    <s v="Severe Storm/Thunder Storm/ Wind"/>
    <s v="Severe Storm"/>
    <n v="1"/>
    <x v="23"/>
    <s v="1985-1989"/>
    <n v="1"/>
    <n v="0"/>
    <n v="0"/>
    <n v="0"/>
    <x v="0"/>
    <n v="1"/>
    <x v="1183"/>
    <n v="1"/>
    <n v="0"/>
    <x v="1"/>
  </r>
  <r>
    <x v="1"/>
    <s v="Winter Weather"/>
    <s v="Storm"/>
    <n v="1"/>
    <x v="23"/>
    <s v="1985-1989"/>
    <n v="1"/>
    <n v="0"/>
    <n v="0"/>
    <n v="0"/>
    <x v="0"/>
    <n v="1"/>
    <x v="1184"/>
    <n v="1"/>
    <n v="0"/>
    <x v="1"/>
  </r>
  <r>
    <x v="3"/>
    <s v="Wind"/>
    <s v="Storm"/>
    <n v="1"/>
    <x v="23"/>
    <s v="1985-1989"/>
    <n v="1"/>
    <n v="0"/>
    <n v="0"/>
    <n v="0"/>
    <x v="0"/>
    <n v="1"/>
    <x v="1185"/>
    <n v="1"/>
    <n v="0"/>
    <x v="1"/>
  </r>
  <r>
    <x v="1"/>
    <s v="Wind"/>
    <s v="Storm"/>
    <n v="2"/>
    <x v="23"/>
    <s v="1985-1989"/>
    <n v="1"/>
    <n v="0"/>
    <n v="0"/>
    <n v="0"/>
    <x v="0"/>
    <n v="1"/>
    <x v="1186"/>
    <n v="1"/>
    <n v="0"/>
    <x v="1"/>
  </r>
  <r>
    <x v="0"/>
    <s v="Hail/ Severe Storm/Thunder Storm/ Wind"/>
    <s v="Severe Storm"/>
    <n v="2"/>
    <x v="23"/>
    <s v="1985-1989"/>
    <n v="1"/>
    <n v="0"/>
    <n v="0"/>
    <n v="0"/>
    <x v="0"/>
    <n v="1"/>
    <x v="1187"/>
    <n v="1"/>
    <n v="0"/>
    <x v="1"/>
  </r>
  <r>
    <x v="3"/>
    <s v="Severe Storm/Thunder Storm/ Wind"/>
    <s v="Severe Storm"/>
    <n v="2"/>
    <x v="23"/>
    <s v="1985-1989"/>
    <n v="1"/>
    <n v="0"/>
    <n v="0"/>
    <n v="0"/>
    <x v="0"/>
    <n v="1"/>
    <x v="1188"/>
    <n v="1"/>
    <n v="0"/>
    <x v="1"/>
  </r>
  <r>
    <x v="4"/>
    <s v="Severe Storm/Thunder Storm/ Wind"/>
    <s v="Severe Storm"/>
    <n v="2"/>
    <x v="23"/>
    <s v="1985-1989"/>
    <n v="1"/>
    <n v="0"/>
    <n v="0"/>
    <n v="0"/>
    <x v="0"/>
    <n v="1"/>
    <x v="1189"/>
    <n v="1"/>
    <n v="0"/>
    <x v="1"/>
  </r>
  <r>
    <x v="1"/>
    <s v="Wind"/>
    <s v="Storm"/>
    <n v="2"/>
    <x v="23"/>
    <s v="1985-1989"/>
    <n v="1"/>
    <n v="0"/>
    <n v="0"/>
    <n v="0"/>
    <x v="0"/>
    <n v="1"/>
    <x v="1190"/>
    <n v="1"/>
    <n v="0"/>
    <x v="1"/>
  </r>
  <r>
    <x v="0"/>
    <s v="Severe Storm/Thunder Storm/ Wind"/>
    <s v="Severe Storm"/>
    <n v="2"/>
    <x v="23"/>
    <s v="1985-1989"/>
    <n v="1"/>
    <n v="0"/>
    <n v="0"/>
    <n v="0"/>
    <x v="0"/>
    <n v="1"/>
    <x v="1191"/>
    <n v="1"/>
    <n v="0"/>
    <x v="1"/>
  </r>
  <r>
    <x v="0"/>
    <s v="Severe Storm/Thunder Storm/ Wind"/>
    <s v="Severe Storm"/>
    <n v="2"/>
    <x v="23"/>
    <s v="1985-1989"/>
    <n v="1"/>
    <n v="0"/>
    <n v="0"/>
    <n v="0"/>
    <x v="0"/>
    <n v="1"/>
    <x v="1192"/>
    <n v="1"/>
    <n v="0"/>
    <x v="1"/>
  </r>
  <r>
    <x v="5"/>
    <s v="Severe Storm/Thunder Storm/ Wind"/>
    <s v="Severe Storm"/>
    <n v="2"/>
    <x v="23"/>
    <s v="1985-1989"/>
    <n v="1"/>
    <n v="0"/>
    <n v="25"/>
    <n v="25"/>
    <x v="0"/>
    <n v="1"/>
    <x v="1193"/>
    <n v="1"/>
    <n v="0"/>
    <x v="1"/>
  </r>
  <r>
    <x v="2"/>
    <s v="Severe Storm/Thunder Storm/ Wind"/>
    <s v="Severe Storm"/>
    <n v="2"/>
    <x v="23"/>
    <s v="1985-1989"/>
    <n v="1"/>
    <n v="0"/>
    <n v="0"/>
    <n v="0"/>
    <x v="0"/>
    <n v="1"/>
    <x v="1194"/>
    <n v="1"/>
    <n v="0"/>
    <x v="1"/>
  </r>
  <r>
    <x v="2"/>
    <s v="Severe Storm/Thunder Storm/ Wind"/>
    <s v="Severe Storm"/>
    <n v="2"/>
    <x v="23"/>
    <s v="1985-1989"/>
    <n v="1"/>
    <n v="0"/>
    <n v="0"/>
    <n v="0"/>
    <x v="0"/>
    <n v="1"/>
    <x v="1195"/>
    <n v="1"/>
    <n v="0"/>
    <x v="1"/>
  </r>
  <r>
    <x v="2"/>
    <s v="Severe Storm/Thunder Storm/ Wind"/>
    <s v="Severe Storm"/>
    <n v="2"/>
    <x v="23"/>
    <s v="1985-1989"/>
    <n v="1"/>
    <n v="0"/>
    <n v="0"/>
    <n v="0"/>
    <x v="0"/>
    <n v="1"/>
    <x v="1196"/>
    <n v="1"/>
    <n v="0"/>
    <x v="1"/>
  </r>
  <r>
    <x v="1"/>
    <s v="Severe Storm/Thunder Storm/ Wind"/>
    <s v="Severe Storm"/>
    <n v="2"/>
    <x v="23"/>
    <s v="1985-1989"/>
    <n v="1"/>
    <n v="0"/>
    <n v="0"/>
    <n v="0"/>
    <x v="0"/>
    <n v="1"/>
    <x v="1197"/>
    <n v="1"/>
    <n v="0"/>
    <x v="1"/>
  </r>
  <r>
    <x v="1"/>
    <s v="Severe Storm/Thunder Storm/ Wind"/>
    <s v="Severe Storm"/>
    <n v="2"/>
    <x v="23"/>
    <s v="1985-1989"/>
    <n v="1"/>
    <n v="0"/>
    <n v="45"/>
    <n v="45"/>
    <x v="0"/>
    <n v="1"/>
    <x v="1198"/>
    <n v="1"/>
    <n v="0"/>
    <x v="1"/>
  </r>
  <r>
    <x v="3"/>
    <s v="Severe Storm/Thunder Storm/ Wind"/>
    <s v="Severe Storm"/>
    <n v="2"/>
    <x v="23"/>
    <s v="1985-1989"/>
    <n v="1"/>
    <n v="0"/>
    <n v="0"/>
    <n v="0"/>
    <x v="0"/>
    <n v="1"/>
    <x v="1199"/>
    <n v="1"/>
    <n v="0"/>
    <x v="1"/>
  </r>
  <r>
    <x v="0"/>
    <s v="Severe Storm/Thunder Storm/ Wind"/>
    <s v="Severe Storm"/>
    <n v="2"/>
    <x v="23"/>
    <s v="1985-1989"/>
    <n v="1"/>
    <n v="0"/>
    <n v="0"/>
    <n v="0"/>
    <x v="0"/>
    <n v="1"/>
    <x v="1200"/>
    <n v="1"/>
    <n v="0"/>
    <x v="1"/>
  </r>
  <r>
    <x v="1"/>
    <s v="Severe Storm/Thunder Storm/ Wind"/>
    <s v="Severe Storm"/>
    <n v="2"/>
    <x v="23"/>
    <s v="1985-1989"/>
    <n v="1"/>
    <n v="0"/>
    <n v="0"/>
    <n v="0"/>
    <x v="0"/>
    <n v="1"/>
    <x v="1201"/>
    <n v="1"/>
    <n v="0"/>
    <x v="1"/>
  </r>
  <r>
    <x v="0"/>
    <s v="Hail/ Severe Storm/Thunder Storm/ Wind"/>
    <s v="Severe Storm"/>
    <n v="2"/>
    <x v="23"/>
    <s v="1985-1989"/>
    <n v="1"/>
    <n v="0"/>
    <n v="0"/>
    <n v="0"/>
    <x v="0"/>
    <n v="1"/>
    <x v="1202"/>
    <n v="1"/>
    <n v="0"/>
    <x v="1"/>
  </r>
  <r>
    <x v="0"/>
    <s v="Severe Storm/Thunder Storm/ Wind"/>
    <s v="Severe Storm"/>
    <n v="2"/>
    <x v="23"/>
    <s v="1985-1989"/>
    <n v="1"/>
    <n v="0"/>
    <n v="0"/>
    <n v="0"/>
    <x v="0"/>
    <n v="1"/>
    <x v="1203"/>
    <n v="1"/>
    <n v="0"/>
    <x v="1"/>
  </r>
  <r>
    <x v="0"/>
    <s v="Severe Storm/Thunder Storm/ Wind"/>
    <s v="Severe Storm"/>
    <n v="2"/>
    <x v="23"/>
    <s v="1985-1989"/>
    <n v="1"/>
    <n v="0"/>
    <n v="0"/>
    <n v="0"/>
    <x v="0"/>
    <n v="1"/>
    <x v="1129"/>
    <n v="1"/>
    <n v="0"/>
    <x v="1"/>
  </r>
  <r>
    <x v="3"/>
    <s v="Severe Storm/Thunder Storm/ Wind"/>
    <s v="Severe Storm"/>
    <n v="2"/>
    <x v="23"/>
    <s v="1985-1989"/>
    <n v="1"/>
    <n v="0"/>
    <n v="0"/>
    <n v="0"/>
    <x v="0"/>
    <n v="1"/>
    <x v="1204"/>
    <n v="1"/>
    <n v="0"/>
    <x v="1"/>
  </r>
  <r>
    <x v="0"/>
    <s v="Severe Storm/Thunder Storm/ Wind"/>
    <s v="Severe Storm"/>
    <n v="2"/>
    <x v="23"/>
    <s v="1985-1989"/>
    <n v="1"/>
    <n v="0"/>
    <n v="0"/>
    <n v="0"/>
    <x v="0"/>
    <n v="1"/>
    <x v="1205"/>
    <n v="1"/>
    <n v="0"/>
    <x v="1"/>
  </r>
  <r>
    <x v="4"/>
    <s v="Severe Storm/Thunder Storm/ Wind"/>
    <s v="Severe Storm"/>
    <n v="2"/>
    <x v="23"/>
    <s v="1985-1989"/>
    <n v="1"/>
    <n v="0"/>
    <n v="0"/>
    <n v="0"/>
    <x v="0"/>
    <n v="1"/>
    <x v="1206"/>
    <n v="1"/>
    <n v="0"/>
    <x v="1"/>
  </r>
  <r>
    <x v="2"/>
    <s v="Tornado"/>
    <s v="Tornado"/>
    <n v="2"/>
    <x v="23"/>
    <s v="1985-1989"/>
    <n v="1"/>
    <n v="0"/>
    <n v="0"/>
    <n v="0"/>
    <x v="0"/>
    <n v="0"/>
    <x v="2"/>
    <n v="1"/>
    <n v="0"/>
    <x v="1"/>
  </r>
  <r>
    <x v="0"/>
    <s v="Lightning"/>
    <s v="Storm"/>
    <n v="2"/>
    <x v="23"/>
    <s v="1985-1989"/>
    <n v="1"/>
    <n v="0"/>
    <n v="12"/>
    <n v="12"/>
    <x v="0"/>
    <n v="0"/>
    <x v="2"/>
    <n v="1"/>
    <n v="0"/>
    <x v="1"/>
  </r>
  <r>
    <x v="0"/>
    <s v="Severe Storm/Thunder Storm/ Wind"/>
    <s v="Severe Storm"/>
    <n v="2"/>
    <x v="23"/>
    <s v="1985-1989"/>
    <n v="1"/>
    <n v="0"/>
    <n v="0"/>
    <n v="0"/>
    <x v="0"/>
    <n v="1"/>
    <x v="1207"/>
    <n v="1"/>
    <n v="0"/>
    <x v="1"/>
  </r>
  <r>
    <x v="3"/>
    <s v="Lightning"/>
    <s v="Storm"/>
    <n v="2"/>
    <x v="23"/>
    <s v="1985-1989"/>
    <n v="1"/>
    <n v="0"/>
    <n v="0"/>
    <n v="0"/>
    <x v="0"/>
    <n v="1"/>
    <x v="1208"/>
    <n v="1"/>
    <n v="0"/>
    <x v="1"/>
  </r>
  <r>
    <x v="3"/>
    <s v="Lightning"/>
    <s v="Storm"/>
    <n v="3"/>
    <x v="23"/>
    <s v="1985-1989"/>
    <n v="1"/>
    <n v="0"/>
    <n v="0"/>
    <n v="0"/>
    <x v="0"/>
    <n v="1"/>
    <x v="1209"/>
    <n v="1"/>
    <n v="0"/>
    <x v="1"/>
  </r>
  <r>
    <x v="0"/>
    <s v="Flooding"/>
    <s v="Severe Storm"/>
    <n v="3"/>
    <x v="23"/>
    <s v="1985-1989"/>
    <n v="1"/>
    <n v="0"/>
    <n v="0"/>
    <n v="0"/>
    <x v="0"/>
    <n v="1"/>
    <x v="1210"/>
    <n v="1"/>
    <n v="0"/>
    <x v="1"/>
  </r>
  <r>
    <x v="5"/>
    <s v="Lightning"/>
    <s v="Storm"/>
    <n v="3"/>
    <x v="23"/>
    <s v="1985-1989"/>
    <n v="1"/>
    <n v="0"/>
    <n v="0"/>
    <n v="0"/>
    <x v="0"/>
    <n v="1"/>
    <x v="1211"/>
    <n v="1"/>
    <n v="0"/>
    <x v="1"/>
  </r>
  <r>
    <x v="5"/>
    <s v="Lightning/ Severe Storm/Thunder Storm/ Wind"/>
    <s v="Severe Storm"/>
    <n v="3"/>
    <x v="23"/>
    <s v="1985-1989"/>
    <n v="1"/>
    <n v="0"/>
    <n v="0"/>
    <n v="0"/>
    <x v="0"/>
    <n v="1"/>
    <x v="1212"/>
    <n v="1"/>
    <n v="0"/>
    <x v="1"/>
  </r>
  <r>
    <x v="0"/>
    <s v="Lightning/ Severe Storm/Thunder Storm/ Wind"/>
    <s v="Severe Storm"/>
    <n v="3"/>
    <x v="23"/>
    <s v="1985-1989"/>
    <n v="1"/>
    <n v="0"/>
    <n v="0"/>
    <n v="0"/>
    <x v="0"/>
    <n v="1"/>
    <x v="1213"/>
    <n v="1"/>
    <n v="0"/>
    <x v="1"/>
  </r>
  <r>
    <x v="0"/>
    <s v="Flooding"/>
    <s v="Severe Storm"/>
    <n v="3"/>
    <x v="23"/>
    <s v="1985-1989"/>
    <n v="1"/>
    <n v="0"/>
    <n v="0"/>
    <n v="0"/>
    <x v="0"/>
    <n v="1"/>
    <x v="1214"/>
    <n v="1"/>
    <n v="0"/>
    <x v="1"/>
  </r>
  <r>
    <x v="0"/>
    <s v="Severe Storm/Thunder Storm/ Wind"/>
    <s v="Severe Storm"/>
    <n v="3"/>
    <x v="23"/>
    <s v="1985-1989"/>
    <n v="1"/>
    <n v="0"/>
    <n v="0"/>
    <n v="0"/>
    <x v="0"/>
    <n v="1"/>
    <x v="1215"/>
    <n v="1"/>
    <n v="0"/>
    <x v="1"/>
  </r>
  <r>
    <x v="4"/>
    <s v="Flooding"/>
    <s v="Severe Storm"/>
    <n v="3"/>
    <x v="23"/>
    <s v="1985-1989"/>
    <n v="1"/>
    <n v="0"/>
    <n v="0"/>
    <n v="0"/>
    <x v="0"/>
    <n v="1"/>
    <x v="1216"/>
    <n v="1"/>
    <n v="0"/>
    <x v="1"/>
  </r>
  <r>
    <x v="4"/>
    <s v="Lightning"/>
    <s v="Storm"/>
    <n v="3"/>
    <x v="23"/>
    <s v="1985-1989"/>
    <n v="1"/>
    <n v="0"/>
    <n v="0"/>
    <n v="0"/>
    <x v="0"/>
    <n v="1"/>
    <x v="1217"/>
    <n v="1"/>
    <n v="0"/>
    <x v="1"/>
  </r>
  <r>
    <x v="1"/>
    <s v="Flooding/ Lightning"/>
    <s v="Storm"/>
    <n v="3"/>
    <x v="23"/>
    <s v="1985-1989"/>
    <n v="1"/>
    <n v="0"/>
    <n v="0"/>
    <n v="0"/>
    <x v="0"/>
    <n v="1"/>
    <x v="1218"/>
    <n v="1"/>
    <n v="0"/>
    <x v="1"/>
  </r>
  <r>
    <x v="0"/>
    <s v="Hurricane/Tropical Storm"/>
    <s v="Tropical Storm"/>
    <n v="3"/>
    <x v="23"/>
    <s v="1985-1989"/>
    <n v="1"/>
    <n v="0"/>
    <n v="0"/>
    <n v="0"/>
    <x v="0"/>
    <n v="1"/>
    <x v="1219"/>
    <n v="1"/>
    <n v="0"/>
    <x v="1"/>
  </r>
  <r>
    <x v="0"/>
    <s v="Flooding"/>
    <s v="Severe Storm"/>
    <n v="4"/>
    <x v="23"/>
    <s v="1985-1989"/>
    <n v="1"/>
    <n v="0"/>
    <n v="0"/>
    <n v="0"/>
    <x v="0"/>
    <n v="1"/>
    <x v="1220"/>
    <n v="1"/>
    <n v="0"/>
    <x v="1"/>
  </r>
  <r>
    <x v="0"/>
    <s v="Severe Storm/Thunder Storm/ Wind"/>
    <s v="Severe Storm"/>
    <n v="4"/>
    <x v="23"/>
    <s v="1985-1989"/>
    <n v="1"/>
    <n v="0"/>
    <n v="0"/>
    <n v="0"/>
    <x v="0"/>
    <n v="1"/>
    <x v="1221"/>
    <n v="1"/>
    <n v="0"/>
    <x v="1"/>
  </r>
  <r>
    <x v="1"/>
    <s v="Winter Weather"/>
    <s v="Storm"/>
    <n v="4"/>
    <x v="23"/>
    <s v="1985-1989"/>
    <n v="1"/>
    <n v="0"/>
    <n v="10"/>
    <n v="10"/>
    <x v="0"/>
    <n v="0"/>
    <x v="2"/>
    <n v="1"/>
    <n v="0"/>
    <x v="1"/>
  </r>
  <r>
    <x v="0"/>
    <s v="Severe Storm/Thunder Storm/ Wind"/>
    <s v="Severe Storm"/>
    <n v="1"/>
    <x v="36"/>
    <s v="1985-1989"/>
    <n v="1"/>
    <n v="0"/>
    <n v="0"/>
    <n v="0"/>
    <x v="0"/>
    <n v="1"/>
    <x v="1222"/>
    <n v="1"/>
    <n v="0"/>
    <x v="1"/>
  </r>
  <r>
    <x v="2"/>
    <s v="Hail"/>
    <s v="Storm"/>
    <n v="1"/>
    <x v="36"/>
    <s v="1985-1989"/>
    <n v="1"/>
    <n v="0"/>
    <n v="0"/>
    <n v="0"/>
    <x v="0"/>
    <n v="1"/>
    <x v="1223"/>
    <n v="1"/>
    <n v="0"/>
    <x v="1"/>
  </r>
  <r>
    <x v="5"/>
    <s v="Drought"/>
    <s v="Heat/Drought/Fire"/>
    <n v="2"/>
    <x v="36"/>
    <s v="1985-1989"/>
    <n v="30"/>
    <n v="0"/>
    <n v="0"/>
    <n v="0"/>
    <x v="0"/>
    <n v="0"/>
    <x v="2"/>
    <n v="1"/>
    <n v="0"/>
    <x v="1"/>
  </r>
  <r>
    <x v="0"/>
    <s v="Drought"/>
    <s v="Heat/Drought/Fire"/>
    <n v="2"/>
    <x v="36"/>
    <s v="1985-1989"/>
    <n v="30"/>
    <n v="0"/>
    <n v="0"/>
    <n v="0"/>
    <x v="0"/>
    <n v="0"/>
    <x v="2"/>
    <n v="1"/>
    <n v="0"/>
    <x v="1"/>
  </r>
  <r>
    <x v="1"/>
    <s v="Drought"/>
    <s v="Heat/Drought/Fire"/>
    <n v="2"/>
    <x v="36"/>
    <s v="1985-1989"/>
    <n v="30"/>
    <n v="0"/>
    <n v="0"/>
    <n v="0"/>
    <x v="0"/>
    <n v="0"/>
    <x v="2"/>
    <n v="1"/>
    <n v="0"/>
    <x v="1"/>
  </r>
  <r>
    <x v="3"/>
    <s v="Drought"/>
    <s v="Heat/Drought/Fire"/>
    <n v="2"/>
    <x v="36"/>
    <s v="1985-1989"/>
    <n v="30"/>
    <n v="0"/>
    <n v="0"/>
    <n v="0"/>
    <x v="0"/>
    <n v="0"/>
    <x v="2"/>
    <n v="1"/>
    <n v="0"/>
    <x v="1"/>
  </r>
  <r>
    <x v="2"/>
    <s v="Drought"/>
    <s v="Heat/Drought/Fire"/>
    <n v="2"/>
    <x v="36"/>
    <s v="1985-1989"/>
    <n v="30"/>
    <n v="0"/>
    <n v="0"/>
    <n v="0"/>
    <x v="0"/>
    <n v="0"/>
    <x v="2"/>
    <n v="1"/>
    <n v="0"/>
    <x v="1"/>
  </r>
  <r>
    <x v="4"/>
    <s v="Drought"/>
    <s v="Heat/Drought/Fire"/>
    <n v="2"/>
    <x v="36"/>
    <s v="1985-1989"/>
    <n v="30"/>
    <n v="0"/>
    <n v="0"/>
    <n v="0"/>
    <x v="0"/>
    <n v="0"/>
    <x v="2"/>
    <n v="1"/>
    <n v="0"/>
    <x v="1"/>
  </r>
  <r>
    <x v="2"/>
    <s v="Wind"/>
    <s v="Storm"/>
    <n v="2"/>
    <x v="36"/>
    <s v="1985-1989"/>
    <n v="1"/>
    <n v="0"/>
    <n v="0"/>
    <n v="0"/>
    <x v="0"/>
    <n v="1"/>
    <x v="1224"/>
    <n v="1"/>
    <n v="0"/>
    <x v="1"/>
  </r>
  <r>
    <x v="4"/>
    <s v="Wind"/>
    <s v="Storm"/>
    <n v="2"/>
    <x v="36"/>
    <s v="1985-1989"/>
    <n v="1"/>
    <n v="0"/>
    <n v="0"/>
    <n v="0"/>
    <x v="0"/>
    <n v="1"/>
    <x v="1225"/>
    <n v="1"/>
    <n v="0"/>
    <x v="1"/>
  </r>
  <r>
    <x v="3"/>
    <s v="Wind"/>
    <s v="Storm"/>
    <n v="2"/>
    <x v="36"/>
    <s v="1985-1989"/>
    <n v="1"/>
    <n v="0"/>
    <n v="0"/>
    <n v="0"/>
    <x v="0"/>
    <n v="1"/>
    <x v="1226"/>
    <n v="1"/>
    <n v="0"/>
    <x v="1"/>
  </r>
  <r>
    <x v="1"/>
    <s v="Hail"/>
    <s v="Storm"/>
    <n v="2"/>
    <x v="36"/>
    <s v="1985-1989"/>
    <n v="1"/>
    <n v="0"/>
    <n v="0"/>
    <n v="0"/>
    <x v="0"/>
    <n v="1"/>
    <x v="1227"/>
    <n v="1"/>
    <n v="0"/>
    <x v="1"/>
  </r>
  <r>
    <x v="3"/>
    <s v="Hail"/>
    <s v="Storm"/>
    <n v="2"/>
    <x v="36"/>
    <s v="1985-1989"/>
    <n v="1"/>
    <n v="0"/>
    <n v="0"/>
    <n v="0"/>
    <x v="0"/>
    <n v="0"/>
    <x v="2"/>
    <n v="1"/>
    <n v="0"/>
    <x v="1"/>
  </r>
  <r>
    <x v="0"/>
    <s v="Hail"/>
    <s v="Storm"/>
    <n v="2"/>
    <x v="36"/>
    <s v="1985-1989"/>
    <n v="1"/>
    <n v="0"/>
    <n v="0"/>
    <n v="0"/>
    <x v="0"/>
    <n v="1"/>
    <x v="1228"/>
    <n v="1"/>
    <n v="0"/>
    <x v="1"/>
  </r>
  <r>
    <x v="2"/>
    <s v="Lightning"/>
    <s v="Storm"/>
    <n v="2"/>
    <x v="36"/>
    <s v="1985-1989"/>
    <n v="1"/>
    <n v="0"/>
    <n v="0"/>
    <n v="0"/>
    <x v="0"/>
    <n v="1"/>
    <x v="1229"/>
    <n v="1"/>
    <n v="0"/>
    <x v="1"/>
  </r>
  <r>
    <x v="2"/>
    <s v="Hail"/>
    <s v="Storm"/>
    <n v="2"/>
    <x v="36"/>
    <s v="1985-1989"/>
    <n v="1"/>
    <n v="0"/>
    <n v="0"/>
    <n v="0"/>
    <x v="0"/>
    <n v="1"/>
    <x v="1230"/>
    <n v="1"/>
    <n v="0"/>
    <x v="1"/>
  </r>
  <r>
    <x v="2"/>
    <s v="Wind"/>
    <s v="Storm"/>
    <n v="2"/>
    <x v="36"/>
    <s v="1985-1989"/>
    <n v="1"/>
    <n v="0"/>
    <n v="0"/>
    <n v="0"/>
    <x v="0"/>
    <n v="1"/>
    <x v="812"/>
    <n v="1"/>
    <n v="0"/>
    <x v="1"/>
  </r>
  <r>
    <x v="0"/>
    <s v="Wind"/>
    <s v="Storm"/>
    <n v="2"/>
    <x v="36"/>
    <s v="1985-1989"/>
    <n v="1"/>
    <n v="0"/>
    <n v="0"/>
    <n v="0"/>
    <x v="0"/>
    <n v="1"/>
    <x v="875"/>
    <n v="1"/>
    <n v="0"/>
    <x v="1"/>
  </r>
  <r>
    <x v="0"/>
    <s v="Hail"/>
    <s v="Storm"/>
    <n v="2"/>
    <x v="36"/>
    <s v="1985-1989"/>
    <n v="1"/>
    <n v="0"/>
    <n v="0"/>
    <n v="0"/>
    <x v="0"/>
    <n v="1"/>
    <x v="1231"/>
    <n v="1"/>
    <n v="0"/>
    <x v="1"/>
  </r>
  <r>
    <x v="0"/>
    <s v="Flooding"/>
    <s v="Severe Storm"/>
    <n v="2"/>
    <x v="36"/>
    <s v="1985-1989"/>
    <n v="2"/>
    <n v="0"/>
    <n v="0"/>
    <n v="0"/>
    <x v="0"/>
    <n v="1"/>
    <x v="1232"/>
    <n v="1"/>
    <n v="0"/>
    <x v="1"/>
  </r>
  <r>
    <x v="3"/>
    <s v="Lightning"/>
    <s v="Storm"/>
    <n v="2"/>
    <x v="36"/>
    <s v="1985-1989"/>
    <n v="1"/>
    <n v="0"/>
    <n v="12"/>
    <n v="12"/>
    <x v="0"/>
    <n v="0"/>
    <x v="2"/>
    <n v="1"/>
    <n v="0"/>
    <x v="1"/>
  </r>
  <r>
    <x v="4"/>
    <s v="Hail"/>
    <s v="Storm"/>
    <n v="2"/>
    <x v="36"/>
    <s v="1985-1989"/>
    <n v="1"/>
    <n v="0"/>
    <n v="0"/>
    <n v="0"/>
    <x v="0"/>
    <n v="1"/>
    <x v="825"/>
    <n v="1"/>
    <n v="0"/>
    <x v="1"/>
  </r>
  <r>
    <x v="3"/>
    <s v="Hail"/>
    <s v="Storm"/>
    <n v="2"/>
    <x v="36"/>
    <s v="1985-1989"/>
    <n v="1"/>
    <n v="0"/>
    <n v="0"/>
    <n v="0"/>
    <x v="0"/>
    <n v="0"/>
    <x v="2"/>
    <n v="1"/>
    <n v="0"/>
    <x v="1"/>
  </r>
  <r>
    <x v="3"/>
    <s v="Wind"/>
    <s v="Storm"/>
    <n v="2"/>
    <x v="36"/>
    <s v="1985-1989"/>
    <n v="1"/>
    <n v="0"/>
    <n v="0"/>
    <n v="0"/>
    <x v="0"/>
    <n v="1"/>
    <x v="1233"/>
    <n v="1"/>
    <n v="0"/>
    <x v="1"/>
  </r>
  <r>
    <x v="0"/>
    <s v="Wind"/>
    <s v="Storm"/>
    <n v="2"/>
    <x v="36"/>
    <s v="1985-1989"/>
    <n v="1"/>
    <n v="0"/>
    <n v="0"/>
    <n v="0"/>
    <x v="0"/>
    <n v="1"/>
    <x v="1234"/>
    <n v="1"/>
    <n v="0"/>
    <x v="1"/>
  </r>
  <r>
    <x v="0"/>
    <s v="Hail"/>
    <s v="Storm"/>
    <n v="2"/>
    <x v="36"/>
    <s v="1985-1989"/>
    <n v="1"/>
    <n v="0"/>
    <n v="0"/>
    <n v="0"/>
    <x v="0"/>
    <n v="1"/>
    <x v="1235"/>
    <n v="1"/>
    <n v="0"/>
    <x v="1"/>
  </r>
  <r>
    <x v="2"/>
    <s v="Hail"/>
    <s v="Storm"/>
    <n v="2"/>
    <x v="36"/>
    <s v="1985-1989"/>
    <n v="1"/>
    <n v="0"/>
    <n v="0"/>
    <n v="0"/>
    <x v="0"/>
    <n v="1"/>
    <x v="1236"/>
    <n v="1"/>
    <n v="0"/>
    <x v="1"/>
  </r>
  <r>
    <x v="2"/>
    <s v="Wind"/>
    <s v="Storm"/>
    <n v="2"/>
    <x v="36"/>
    <s v="1985-1989"/>
    <n v="1"/>
    <n v="0"/>
    <n v="0"/>
    <n v="0"/>
    <x v="0"/>
    <n v="1"/>
    <x v="1237"/>
    <n v="1"/>
    <n v="0"/>
    <x v="1"/>
  </r>
  <r>
    <x v="2"/>
    <s v="Wind"/>
    <s v="Storm"/>
    <n v="2"/>
    <x v="36"/>
    <s v="1985-1989"/>
    <n v="1"/>
    <n v="0"/>
    <n v="0"/>
    <n v="0"/>
    <x v="0"/>
    <n v="1"/>
    <x v="1238"/>
    <n v="1"/>
    <n v="0"/>
    <x v="1"/>
  </r>
  <r>
    <x v="2"/>
    <s v="Wind"/>
    <s v="Storm"/>
    <n v="3"/>
    <x v="36"/>
    <s v="1985-1989"/>
    <n v="1"/>
    <n v="0"/>
    <n v="0"/>
    <n v="0"/>
    <x v="0"/>
    <n v="1"/>
    <x v="1239"/>
    <n v="1"/>
    <n v="0"/>
    <x v="1"/>
  </r>
  <r>
    <x v="2"/>
    <s v="Wind"/>
    <s v="Storm"/>
    <n v="3"/>
    <x v="36"/>
    <s v="1985-1989"/>
    <n v="1"/>
    <n v="0"/>
    <n v="0"/>
    <n v="0"/>
    <x v="0"/>
    <n v="1"/>
    <x v="1240"/>
    <n v="1"/>
    <n v="0"/>
    <x v="1"/>
  </r>
  <r>
    <x v="4"/>
    <s v="Wind"/>
    <s v="Storm"/>
    <n v="3"/>
    <x v="36"/>
    <s v="1985-1989"/>
    <n v="1"/>
    <n v="0"/>
    <n v="0"/>
    <n v="0"/>
    <x v="0"/>
    <n v="1"/>
    <x v="1019"/>
    <n v="1"/>
    <n v="0"/>
    <x v="1"/>
  </r>
  <r>
    <x v="4"/>
    <s v="Lightning"/>
    <s v="Storm"/>
    <n v="3"/>
    <x v="36"/>
    <s v="1985-1989"/>
    <n v="1"/>
    <n v="0"/>
    <n v="0"/>
    <n v="0"/>
    <x v="0"/>
    <n v="1"/>
    <x v="1241"/>
    <n v="1"/>
    <n v="0"/>
    <x v="1"/>
  </r>
  <r>
    <x v="0"/>
    <s v="Wind"/>
    <s v="Storm"/>
    <n v="3"/>
    <x v="36"/>
    <s v="1985-1989"/>
    <n v="1"/>
    <n v="0"/>
    <n v="0"/>
    <n v="0"/>
    <x v="0"/>
    <n v="1"/>
    <x v="1242"/>
    <n v="1"/>
    <n v="0"/>
    <x v="1"/>
  </r>
  <r>
    <x v="0"/>
    <s v="Wind"/>
    <s v="Storm"/>
    <n v="3"/>
    <x v="36"/>
    <s v="1985-1989"/>
    <n v="1"/>
    <n v="0"/>
    <n v="0"/>
    <n v="0"/>
    <x v="0"/>
    <n v="1"/>
    <x v="752"/>
    <n v="1"/>
    <n v="0"/>
    <x v="1"/>
  </r>
  <r>
    <x v="2"/>
    <s v="Hail"/>
    <s v="Storm"/>
    <n v="3"/>
    <x v="36"/>
    <s v="1985-1989"/>
    <n v="1"/>
    <n v="0"/>
    <n v="0"/>
    <n v="0"/>
    <x v="0"/>
    <n v="1"/>
    <x v="1237"/>
    <n v="1"/>
    <n v="0"/>
    <x v="1"/>
  </r>
  <r>
    <x v="2"/>
    <s v="Flooding"/>
    <s v="Severe Storm"/>
    <n v="3"/>
    <x v="36"/>
    <s v="1985-1989"/>
    <n v="1"/>
    <n v="0"/>
    <n v="0"/>
    <n v="0"/>
    <x v="0"/>
    <n v="1"/>
    <x v="1243"/>
    <n v="1"/>
    <n v="0"/>
    <x v="1"/>
  </r>
  <r>
    <x v="2"/>
    <s v="Wind"/>
    <s v="Storm"/>
    <n v="3"/>
    <x v="36"/>
    <s v="1985-1989"/>
    <n v="1"/>
    <n v="0"/>
    <n v="0"/>
    <n v="0"/>
    <x v="0"/>
    <n v="1"/>
    <x v="1244"/>
    <n v="1"/>
    <n v="0"/>
    <x v="1"/>
  </r>
  <r>
    <x v="1"/>
    <s v="Wind"/>
    <s v="Storm"/>
    <n v="3"/>
    <x v="36"/>
    <s v="1985-1989"/>
    <n v="1"/>
    <n v="0"/>
    <n v="0"/>
    <n v="0"/>
    <x v="0"/>
    <n v="1"/>
    <x v="1245"/>
    <n v="1"/>
    <n v="0"/>
    <x v="1"/>
  </r>
  <r>
    <x v="2"/>
    <s v="Wind"/>
    <s v="Storm"/>
    <n v="3"/>
    <x v="36"/>
    <s v="1985-1989"/>
    <n v="1"/>
    <n v="0"/>
    <n v="0"/>
    <n v="0"/>
    <x v="0"/>
    <n v="1"/>
    <x v="1246"/>
    <n v="1"/>
    <n v="0"/>
    <x v="1"/>
  </r>
  <r>
    <x v="1"/>
    <s v="Lightning"/>
    <s v="Storm"/>
    <n v="3"/>
    <x v="36"/>
    <s v="1985-1989"/>
    <n v="1"/>
    <n v="0"/>
    <n v="0"/>
    <n v="0"/>
    <x v="0"/>
    <n v="1"/>
    <x v="1247"/>
    <n v="1"/>
    <n v="0"/>
    <x v="1"/>
  </r>
  <r>
    <x v="0"/>
    <s v="Hail"/>
    <s v="Storm"/>
    <n v="3"/>
    <x v="36"/>
    <s v="1985-1989"/>
    <n v="1"/>
    <n v="0"/>
    <n v="0"/>
    <n v="0"/>
    <x v="0"/>
    <n v="0"/>
    <x v="2"/>
    <n v="1"/>
    <n v="0"/>
    <x v="1"/>
  </r>
  <r>
    <x v="0"/>
    <s v="Lightning"/>
    <s v="Storm"/>
    <n v="3"/>
    <x v="36"/>
    <s v="1985-1989"/>
    <n v="1"/>
    <n v="0"/>
    <n v="0"/>
    <n v="0"/>
    <x v="0"/>
    <n v="1"/>
    <x v="1248"/>
    <n v="1"/>
    <n v="0"/>
    <x v="1"/>
  </r>
  <r>
    <x v="2"/>
    <s v="Lightning"/>
    <s v="Storm"/>
    <n v="3"/>
    <x v="36"/>
    <s v="1985-1989"/>
    <n v="1"/>
    <n v="0"/>
    <n v="0"/>
    <n v="0"/>
    <x v="0"/>
    <n v="1"/>
    <x v="1249"/>
    <n v="1"/>
    <n v="0"/>
    <x v="1"/>
  </r>
  <r>
    <x v="3"/>
    <s v="Tornado"/>
    <s v="Tornado"/>
    <n v="3"/>
    <x v="18"/>
    <s v="1980-1984"/>
    <n v="1"/>
    <n v="0"/>
    <n v="0"/>
    <n v="0"/>
    <x v="0"/>
    <n v="1"/>
    <x v="1250"/>
    <n v="1"/>
    <n v="0"/>
    <x v="1"/>
  </r>
  <r>
    <x v="3"/>
    <s v="Wind"/>
    <s v="Storm"/>
    <n v="3"/>
    <x v="18"/>
    <s v="1980-1984"/>
    <n v="1"/>
    <n v="0"/>
    <n v="0"/>
    <n v="0"/>
    <x v="0"/>
    <n v="1"/>
    <x v="1251"/>
    <n v="1"/>
    <n v="0"/>
    <x v="1"/>
  </r>
  <r>
    <x v="4"/>
    <s v="Lightning"/>
    <s v="Storm"/>
    <n v="3"/>
    <x v="36"/>
    <s v="1985-1989"/>
    <n v="1"/>
    <n v="0"/>
    <n v="0"/>
    <n v="0"/>
    <x v="0"/>
    <n v="1"/>
    <x v="1252"/>
    <n v="1"/>
    <n v="0"/>
    <x v="1"/>
  </r>
  <r>
    <x v="1"/>
    <s v="Hurricane/Tropical Storm"/>
    <s v="Tropical Storm"/>
    <n v="3"/>
    <x v="36"/>
    <s v="1985-1989"/>
    <n v="1"/>
    <n v="0"/>
    <n v="0"/>
    <n v="0"/>
    <x v="0"/>
    <n v="1"/>
    <x v="1253"/>
    <n v="1"/>
    <n v="0"/>
    <x v="1"/>
  </r>
  <r>
    <x v="4"/>
    <s v="Severe Storm/Thunder Storm/ Wind"/>
    <s v="Severe Storm"/>
    <n v="3"/>
    <x v="36"/>
    <s v="1985-1989"/>
    <n v="1"/>
    <n v="0"/>
    <n v="0"/>
    <n v="0"/>
    <x v="0"/>
    <n v="1"/>
    <x v="1254"/>
    <n v="1"/>
    <n v="0"/>
    <x v="1"/>
  </r>
  <r>
    <x v="2"/>
    <s v="Flooding"/>
    <s v="Severe Storm"/>
    <n v="3"/>
    <x v="36"/>
    <s v="1985-1989"/>
    <n v="2"/>
    <n v="0"/>
    <n v="0"/>
    <n v="0"/>
    <x v="0"/>
    <n v="1"/>
    <x v="1255"/>
    <n v="1"/>
    <n v="0"/>
    <x v="1"/>
  </r>
  <r>
    <x v="0"/>
    <s v="Lightning/ Wind"/>
    <s v="Storm"/>
    <n v="3"/>
    <x v="15"/>
    <s v="1980-1984"/>
    <n v="1"/>
    <n v="0"/>
    <n v="12"/>
    <n v="12"/>
    <x v="0"/>
    <n v="1"/>
    <x v="1256"/>
    <n v="1"/>
    <n v="0"/>
    <x v="1"/>
  </r>
  <r>
    <x v="3"/>
    <s v="Tornado"/>
    <s v="Tornado"/>
    <n v="3"/>
    <x v="15"/>
    <s v="1980-1984"/>
    <n v="1"/>
    <n v="0"/>
    <n v="0"/>
    <n v="0"/>
    <x v="0"/>
    <n v="1"/>
    <x v="1257"/>
    <n v="1"/>
    <n v="0"/>
    <x v="1"/>
  </r>
  <r>
    <x v="1"/>
    <s v="Flooding"/>
    <s v="Severe Storm"/>
    <n v="4"/>
    <x v="36"/>
    <s v="1985-1989"/>
    <n v="1"/>
    <n v="0"/>
    <n v="0"/>
    <n v="0"/>
    <x v="0"/>
    <n v="1"/>
    <x v="1258"/>
    <n v="1"/>
    <n v="0"/>
    <x v="1"/>
  </r>
  <r>
    <x v="1"/>
    <s v="Flooding"/>
    <s v="Severe Storm"/>
    <n v="4"/>
    <x v="36"/>
    <s v="1985-1989"/>
    <n v="1"/>
    <n v="0"/>
    <n v="0"/>
    <n v="0"/>
    <x v="0"/>
    <n v="1"/>
    <x v="1259"/>
    <n v="1"/>
    <n v="0"/>
    <x v="1"/>
  </r>
  <r>
    <x v="2"/>
    <s v="Lightning"/>
    <s v="Storm"/>
    <n v="4"/>
    <x v="36"/>
    <s v="1985-1989"/>
    <n v="1"/>
    <n v="0"/>
    <n v="0"/>
    <n v="0"/>
    <x v="0"/>
    <n v="1"/>
    <x v="1260"/>
    <n v="1"/>
    <n v="0"/>
    <x v="1"/>
  </r>
  <r>
    <x v="2"/>
    <s v="Flooding"/>
    <s v="Severe Storm"/>
    <n v="4"/>
    <x v="36"/>
    <s v="1985-1989"/>
    <n v="1"/>
    <n v="0"/>
    <n v="0"/>
    <n v="0"/>
    <x v="0"/>
    <n v="1"/>
    <x v="1261"/>
    <n v="1"/>
    <n v="0"/>
    <x v="1"/>
  </r>
  <r>
    <x v="0"/>
    <s v="Winter Weather"/>
    <s v="Storm"/>
    <n v="4"/>
    <x v="36"/>
    <s v="1985-1989"/>
    <n v="1"/>
    <n v="0"/>
    <n v="0"/>
    <n v="0"/>
    <x v="0"/>
    <n v="1"/>
    <x v="847"/>
    <n v="1"/>
    <n v="0"/>
    <x v="1"/>
  </r>
  <r>
    <x v="0"/>
    <s v="Winter Weather"/>
    <s v="Storm"/>
    <n v="1"/>
    <x v="22"/>
    <s v="1985-1989"/>
    <n v="1"/>
    <n v="0"/>
    <n v="0"/>
    <n v="0"/>
    <x v="0"/>
    <n v="1"/>
    <x v="1262"/>
    <n v="1"/>
    <n v="0"/>
    <x v="1"/>
  </r>
  <r>
    <x v="5"/>
    <s v="Winter Weather"/>
    <s v="Storm"/>
    <n v="1"/>
    <x v="22"/>
    <s v="1985-1989"/>
    <n v="1"/>
    <n v="0"/>
    <n v="0"/>
    <n v="0"/>
    <x v="0"/>
    <n v="1"/>
    <x v="1263"/>
    <n v="1"/>
    <n v="0"/>
    <x v="1"/>
  </r>
  <r>
    <x v="0"/>
    <s v="Winter Weather"/>
    <s v="Storm"/>
    <n v="1"/>
    <x v="22"/>
    <s v="1985-1989"/>
    <n v="1"/>
    <n v="0"/>
    <n v="0"/>
    <n v="0"/>
    <x v="0"/>
    <n v="1"/>
    <x v="1264"/>
    <n v="1"/>
    <n v="0"/>
    <x v="1"/>
  </r>
  <r>
    <x v="0"/>
    <s v="Wind"/>
    <s v="Storm"/>
    <n v="1"/>
    <x v="22"/>
    <s v="1985-1989"/>
    <n v="1"/>
    <n v="0"/>
    <n v="0"/>
    <n v="0"/>
    <x v="0"/>
    <n v="1"/>
    <x v="1265"/>
    <n v="1"/>
    <n v="0"/>
    <x v="1"/>
  </r>
  <r>
    <x v="1"/>
    <s v="Flooding"/>
    <s v="Severe Storm"/>
    <n v="1"/>
    <x v="22"/>
    <s v="1985-1989"/>
    <n v="1"/>
    <n v="0"/>
    <n v="0"/>
    <n v="0"/>
    <x v="0"/>
    <n v="1"/>
    <x v="1266"/>
    <n v="1"/>
    <n v="0"/>
    <x v="1"/>
  </r>
  <r>
    <x v="1"/>
    <s v="Flooding"/>
    <s v="Severe Storm"/>
    <n v="1"/>
    <x v="22"/>
    <s v="1985-1989"/>
    <n v="1"/>
    <n v="0"/>
    <n v="0"/>
    <n v="0"/>
    <x v="0"/>
    <n v="1"/>
    <x v="1267"/>
    <n v="1"/>
    <n v="0"/>
    <x v="1"/>
  </r>
  <r>
    <x v="2"/>
    <s v="Flooding"/>
    <s v="Severe Storm"/>
    <n v="1"/>
    <x v="22"/>
    <s v="1985-1989"/>
    <n v="1"/>
    <n v="0"/>
    <n v="0"/>
    <n v="0"/>
    <x v="0"/>
    <n v="1"/>
    <x v="1268"/>
    <n v="1"/>
    <n v="0"/>
    <x v="1"/>
  </r>
  <r>
    <x v="0"/>
    <s v="Winter Weather"/>
    <s v="Storm"/>
    <n v="1"/>
    <x v="21"/>
    <s v="1985-1989"/>
    <n v="1"/>
    <n v="0"/>
    <n v="0"/>
    <n v="0"/>
    <x v="0"/>
    <n v="1"/>
    <x v="1269"/>
    <n v="1"/>
    <n v="0"/>
    <x v="1"/>
  </r>
  <r>
    <x v="0"/>
    <s v="Winter Weather"/>
    <s v="Storm"/>
    <n v="1"/>
    <x v="21"/>
    <s v="1985-1989"/>
    <n v="1"/>
    <n v="0"/>
    <n v="0"/>
    <n v="0"/>
    <x v="0"/>
    <n v="1"/>
    <x v="743"/>
    <n v="1"/>
    <n v="0"/>
    <x v="1"/>
  </r>
  <r>
    <x v="0"/>
    <s v="Winter Weather"/>
    <s v="Storm"/>
    <n v="1"/>
    <x v="21"/>
    <s v="1985-1989"/>
    <n v="1"/>
    <n v="0"/>
    <n v="0"/>
    <n v="0"/>
    <x v="0"/>
    <n v="1"/>
    <x v="1270"/>
    <n v="1"/>
    <n v="0"/>
    <x v="1"/>
  </r>
  <r>
    <x v="1"/>
    <s v="Wind"/>
    <s v="Storm"/>
    <n v="1"/>
    <x v="22"/>
    <s v="1985-1989"/>
    <n v="1"/>
    <n v="0"/>
    <n v="0"/>
    <n v="0"/>
    <x v="0"/>
    <n v="1"/>
    <x v="1271"/>
    <n v="1"/>
    <n v="0"/>
    <x v="1"/>
  </r>
  <r>
    <x v="0"/>
    <s v="Winter Weather"/>
    <s v="Storm"/>
    <n v="1"/>
    <x v="22"/>
    <s v="1985-1989"/>
    <n v="1"/>
    <n v="0"/>
    <n v="0"/>
    <n v="0"/>
    <x v="0"/>
    <n v="1"/>
    <x v="1272"/>
    <n v="1"/>
    <n v="0"/>
    <x v="1"/>
  </r>
  <r>
    <x v="5"/>
    <s v="Drought"/>
    <s v="Heat/Drought/Fire"/>
    <n v="2"/>
    <x v="36"/>
    <s v="1985-1989"/>
    <n v="30"/>
    <n v="0"/>
    <n v="0"/>
    <n v="0"/>
    <x v="0"/>
    <n v="1"/>
    <x v="1273"/>
    <n v="1"/>
    <n v="0"/>
    <x v="1"/>
  </r>
  <r>
    <x v="0"/>
    <s v="Drought"/>
    <s v="Heat/Drought/Fire"/>
    <n v="2"/>
    <x v="36"/>
    <s v="1985-1989"/>
    <n v="30"/>
    <n v="0"/>
    <n v="0"/>
    <n v="0"/>
    <x v="0"/>
    <n v="1"/>
    <x v="1274"/>
    <n v="1"/>
    <n v="0"/>
    <x v="1"/>
  </r>
  <r>
    <x v="1"/>
    <s v="Drought"/>
    <s v="Heat/Drought/Fire"/>
    <n v="2"/>
    <x v="36"/>
    <s v="1985-1989"/>
    <n v="30"/>
    <n v="0"/>
    <n v="0"/>
    <n v="0"/>
    <x v="0"/>
    <n v="1"/>
    <x v="1275"/>
    <n v="1"/>
    <n v="0"/>
    <x v="1"/>
  </r>
  <r>
    <x v="3"/>
    <s v="Drought"/>
    <s v="Heat/Drought/Fire"/>
    <n v="2"/>
    <x v="36"/>
    <s v="1985-1989"/>
    <n v="30"/>
    <n v="0"/>
    <n v="0"/>
    <n v="0"/>
    <x v="0"/>
    <n v="1"/>
    <x v="1276"/>
    <n v="1"/>
    <n v="0"/>
    <x v="1"/>
  </r>
  <r>
    <x v="2"/>
    <s v="Drought"/>
    <s v="Heat/Drought/Fire"/>
    <n v="2"/>
    <x v="36"/>
    <s v="1985-1989"/>
    <n v="30"/>
    <n v="0"/>
    <n v="0"/>
    <n v="0"/>
    <x v="0"/>
    <n v="1"/>
    <x v="1277"/>
    <n v="1"/>
    <n v="0"/>
    <x v="1"/>
  </r>
  <r>
    <x v="4"/>
    <s v="Drought"/>
    <s v="Heat/Drought/Fire"/>
    <n v="2"/>
    <x v="36"/>
    <s v="1985-1989"/>
    <n v="30"/>
    <n v="0"/>
    <n v="0"/>
    <n v="0"/>
    <x v="0"/>
    <n v="1"/>
    <x v="1278"/>
    <n v="1"/>
    <n v="0"/>
    <x v="1"/>
  </r>
  <r>
    <x v="5"/>
    <s v="Drought"/>
    <s v="Heat/Drought/Fire"/>
    <n v="3"/>
    <x v="36"/>
    <s v="1985-1989"/>
    <n v="31"/>
    <n v="0"/>
    <n v="0"/>
    <n v="0"/>
    <x v="0"/>
    <n v="1"/>
    <x v="1279"/>
    <n v="0"/>
    <n v="1"/>
    <x v="1"/>
  </r>
  <r>
    <x v="0"/>
    <s v="Drought"/>
    <s v="Heat/Drought/Fire"/>
    <n v="3"/>
    <x v="36"/>
    <s v="1985-1989"/>
    <n v="31"/>
    <n v="0"/>
    <n v="0"/>
    <n v="0"/>
    <x v="0"/>
    <n v="1"/>
    <x v="1280"/>
    <n v="0"/>
    <n v="1"/>
    <x v="1"/>
  </r>
  <r>
    <x v="1"/>
    <s v="Drought"/>
    <s v="Heat/Drought/Fire"/>
    <n v="3"/>
    <x v="36"/>
    <s v="1985-1989"/>
    <n v="31"/>
    <n v="0"/>
    <n v="0"/>
    <n v="0"/>
    <x v="0"/>
    <n v="1"/>
    <x v="1281"/>
    <n v="0"/>
    <n v="1"/>
    <x v="1"/>
  </r>
  <r>
    <x v="3"/>
    <s v="Drought"/>
    <s v="Heat/Drought/Fire"/>
    <n v="3"/>
    <x v="36"/>
    <s v="1985-1989"/>
    <n v="31"/>
    <n v="0"/>
    <n v="0"/>
    <n v="0"/>
    <x v="0"/>
    <n v="1"/>
    <x v="1282"/>
    <n v="0"/>
    <n v="1"/>
    <x v="1"/>
  </r>
  <r>
    <x v="2"/>
    <s v="Drought"/>
    <s v="Heat/Drought/Fire"/>
    <n v="3"/>
    <x v="36"/>
    <s v="1985-1989"/>
    <n v="31"/>
    <n v="0"/>
    <n v="0"/>
    <n v="0"/>
    <x v="0"/>
    <n v="1"/>
    <x v="1283"/>
    <n v="0"/>
    <n v="1"/>
    <x v="1"/>
  </r>
  <r>
    <x v="4"/>
    <s v="Drought"/>
    <s v="Heat/Drought/Fire"/>
    <n v="3"/>
    <x v="36"/>
    <s v="1985-1989"/>
    <n v="31"/>
    <n v="0"/>
    <n v="0"/>
    <n v="0"/>
    <x v="0"/>
    <n v="1"/>
    <x v="1284"/>
    <n v="0"/>
    <n v="0"/>
    <x v="0"/>
  </r>
  <r>
    <x v="0"/>
    <s v="Winter Weather"/>
    <s v="Storm"/>
    <n v="2"/>
    <x v="22"/>
    <s v="1985-1989"/>
    <n v="1"/>
    <n v="0"/>
    <n v="0"/>
    <n v="0"/>
    <x v="0"/>
    <n v="1"/>
    <x v="1285"/>
    <n v="1"/>
    <n v="0"/>
    <x v="1"/>
  </r>
  <r>
    <x v="4"/>
    <s v="Hail"/>
    <s v="Storm"/>
    <n v="2"/>
    <x v="22"/>
    <s v="1985-1989"/>
    <n v="1"/>
    <n v="0"/>
    <n v="0"/>
    <n v="0"/>
    <x v="0"/>
    <n v="1"/>
    <x v="1080"/>
    <n v="1"/>
    <n v="0"/>
    <x v="1"/>
  </r>
  <r>
    <x v="2"/>
    <s v="Hail"/>
    <s v="Storm"/>
    <n v="2"/>
    <x v="22"/>
    <s v="1985-1989"/>
    <n v="1"/>
    <n v="0"/>
    <n v="0"/>
    <n v="0"/>
    <x v="0"/>
    <n v="1"/>
    <x v="1286"/>
    <n v="1"/>
    <n v="0"/>
    <x v="1"/>
  </r>
  <r>
    <x v="1"/>
    <s v="Flooding"/>
    <s v="Severe Storm"/>
    <n v="2"/>
    <x v="22"/>
    <s v="1985-1989"/>
    <n v="1"/>
    <n v="0"/>
    <n v="0"/>
    <n v="0"/>
    <x v="0"/>
    <n v="1"/>
    <x v="1287"/>
    <n v="1"/>
    <n v="0"/>
    <x v="1"/>
  </r>
  <r>
    <x v="2"/>
    <s v="Hail"/>
    <s v="Storm"/>
    <n v="2"/>
    <x v="22"/>
    <s v="1985-1989"/>
    <n v="1"/>
    <n v="0"/>
    <n v="0"/>
    <n v="0"/>
    <x v="0"/>
    <n v="1"/>
    <x v="1288"/>
    <n v="1"/>
    <n v="0"/>
    <x v="1"/>
  </r>
  <r>
    <x v="0"/>
    <s v="Severe Storm/Thunder Storm/ Wind"/>
    <s v="Severe Storm"/>
    <n v="2"/>
    <x v="22"/>
    <s v="1985-1989"/>
    <n v="1"/>
    <n v="0"/>
    <n v="0"/>
    <n v="0"/>
    <x v="0"/>
    <n v="1"/>
    <x v="1289"/>
    <n v="1"/>
    <n v="0"/>
    <x v="1"/>
  </r>
  <r>
    <x v="0"/>
    <s v="Hail"/>
    <s v="Storm"/>
    <n v="2"/>
    <x v="22"/>
    <s v="1985-1989"/>
    <n v="1"/>
    <n v="0"/>
    <n v="0"/>
    <n v="0"/>
    <x v="0"/>
    <n v="1"/>
    <x v="1290"/>
    <n v="1"/>
    <n v="0"/>
    <x v="1"/>
  </r>
  <r>
    <x v="3"/>
    <s v="Hail"/>
    <s v="Storm"/>
    <n v="2"/>
    <x v="22"/>
    <s v="1985-1989"/>
    <n v="1"/>
    <n v="0"/>
    <n v="0"/>
    <n v="0"/>
    <x v="0"/>
    <n v="1"/>
    <x v="1291"/>
    <n v="1"/>
    <n v="0"/>
    <x v="1"/>
  </r>
  <r>
    <x v="0"/>
    <s v="Hail"/>
    <s v="Storm"/>
    <n v="2"/>
    <x v="22"/>
    <s v="1985-1989"/>
    <n v="1"/>
    <n v="0"/>
    <n v="0"/>
    <n v="0"/>
    <x v="0"/>
    <n v="1"/>
    <x v="1292"/>
    <n v="1"/>
    <n v="0"/>
    <x v="1"/>
  </r>
  <r>
    <x v="0"/>
    <s v="Severe Storm/Thunder Storm/ Wind"/>
    <s v="Severe Storm"/>
    <n v="2"/>
    <x v="22"/>
    <s v="1985-1989"/>
    <n v="1"/>
    <n v="0"/>
    <n v="0"/>
    <n v="0"/>
    <x v="0"/>
    <n v="1"/>
    <x v="1165"/>
    <n v="1"/>
    <n v="0"/>
    <x v="1"/>
  </r>
  <r>
    <x v="0"/>
    <s v="Severe Storm/Thunder Storm/ Wind"/>
    <s v="Severe Storm"/>
    <n v="2"/>
    <x v="22"/>
    <s v="1985-1989"/>
    <n v="1"/>
    <n v="0"/>
    <n v="0"/>
    <n v="0"/>
    <x v="0"/>
    <n v="1"/>
    <x v="983"/>
    <n v="1"/>
    <n v="0"/>
    <x v="1"/>
  </r>
  <r>
    <x v="2"/>
    <s v="Lightning"/>
    <s v="Storm"/>
    <n v="2"/>
    <x v="22"/>
    <s v="1985-1989"/>
    <n v="1"/>
    <n v="0"/>
    <n v="11"/>
    <n v="11"/>
    <x v="0"/>
    <n v="1"/>
    <x v="1293"/>
    <n v="1"/>
    <n v="0"/>
    <x v="1"/>
  </r>
  <r>
    <x v="0"/>
    <s v="Severe Storm/Thunder Storm/ Wind"/>
    <s v="Severe Storm"/>
    <n v="2"/>
    <x v="22"/>
    <s v="1985-1989"/>
    <n v="1"/>
    <n v="0"/>
    <n v="0"/>
    <n v="0"/>
    <x v="0"/>
    <n v="1"/>
    <x v="1294"/>
    <n v="1"/>
    <n v="0"/>
    <x v="1"/>
  </r>
  <r>
    <x v="3"/>
    <s v="Hail"/>
    <s v="Storm"/>
    <n v="2"/>
    <x v="22"/>
    <s v="1985-1989"/>
    <n v="1"/>
    <n v="0"/>
    <n v="0"/>
    <n v="0"/>
    <x v="0"/>
    <n v="1"/>
    <x v="1295"/>
    <n v="1"/>
    <n v="0"/>
    <x v="1"/>
  </r>
  <r>
    <x v="3"/>
    <s v="Hail"/>
    <s v="Storm"/>
    <n v="2"/>
    <x v="22"/>
    <s v="1985-1989"/>
    <n v="1"/>
    <n v="0"/>
    <n v="0"/>
    <n v="0"/>
    <x v="0"/>
    <n v="1"/>
    <x v="1147"/>
    <n v="1"/>
    <n v="0"/>
    <x v="1"/>
  </r>
  <r>
    <x v="2"/>
    <s v="Lightning"/>
    <s v="Storm"/>
    <n v="2"/>
    <x v="22"/>
    <s v="1985-1989"/>
    <n v="1"/>
    <n v="0"/>
    <n v="0"/>
    <n v="0"/>
    <x v="0"/>
    <n v="1"/>
    <x v="1296"/>
    <n v="1"/>
    <n v="0"/>
    <x v="1"/>
  </r>
  <r>
    <x v="1"/>
    <s v="Lightning"/>
    <s v="Storm"/>
    <n v="2"/>
    <x v="22"/>
    <s v="1985-1989"/>
    <n v="1"/>
    <n v="0"/>
    <n v="0"/>
    <n v="0"/>
    <x v="0"/>
    <n v="1"/>
    <x v="1297"/>
    <n v="1"/>
    <n v="0"/>
    <x v="1"/>
  </r>
  <r>
    <x v="1"/>
    <s v="Lightning"/>
    <s v="Storm"/>
    <n v="2"/>
    <x v="22"/>
    <s v="1985-1989"/>
    <n v="1"/>
    <n v="0"/>
    <n v="0"/>
    <n v="0"/>
    <x v="0"/>
    <n v="1"/>
    <x v="1298"/>
    <n v="1"/>
    <n v="0"/>
    <x v="1"/>
  </r>
  <r>
    <x v="1"/>
    <s v="Severe Storm/Thunder Storm"/>
    <s v="Severe Storm"/>
    <n v="2"/>
    <x v="22"/>
    <s v="1985-1989"/>
    <n v="1"/>
    <n v="0"/>
    <n v="0"/>
    <n v="0"/>
    <x v="0"/>
    <n v="1"/>
    <x v="1299"/>
    <n v="1"/>
    <n v="0"/>
    <x v="1"/>
  </r>
  <r>
    <x v="0"/>
    <s v="Hail"/>
    <s v="Storm"/>
    <n v="2"/>
    <x v="22"/>
    <s v="1985-1989"/>
    <n v="1"/>
    <n v="0"/>
    <n v="0"/>
    <n v="0"/>
    <x v="0"/>
    <n v="1"/>
    <x v="1300"/>
    <n v="1"/>
    <n v="0"/>
    <x v="1"/>
  </r>
  <r>
    <x v="0"/>
    <s v="Severe Storm/Thunder Storm/ Wind"/>
    <s v="Severe Storm"/>
    <n v="2"/>
    <x v="22"/>
    <s v="1985-1989"/>
    <n v="1"/>
    <n v="0"/>
    <n v="0"/>
    <n v="0"/>
    <x v="0"/>
    <n v="1"/>
    <x v="1301"/>
    <n v="1"/>
    <n v="0"/>
    <x v="1"/>
  </r>
  <r>
    <x v="0"/>
    <s v="Severe Storm/Thunder Storm/ Wind"/>
    <s v="Severe Storm"/>
    <n v="2"/>
    <x v="22"/>
    <s v="1985-1989"/>
    <n v="1"/>
    <n v="0"/>
    <n v="0"/>
    <n v="0"/>
    <x v="0"/>
    <n v="1"/>
    <x v="1302"/>
    <n v="1"/>
    <n v="0"/>
    <x v="1"/>
  </r>
  <r>
    <x v="0"/>
    <s v="Severe Storm/Thunder Storm/ Wind"/>
    <s v="Severe Storm"/>
    <n v="2"/>
    <x v="22"/>
    <s v="1985-1989"/>
    <n v="1"/>
    <n v="0"/>
    <n v="0"/>
    <n v="0"/>
    <x v="0"/>
    <n v="1"/>
    <x v="1303"/>
    <n v="1"/>
    <n v="0"/>
    <x v="1"/>
  </r>
  <r>
    <x v="0"/>
    <s v="Hail"/>
    <s v="Storm"/>
    <n v="2"/>
    <x v="22"/>
    <s v="1985-1989"/>
    <n v="1"/>
    <n v="0"/>
    <n v="0"/>
    <n v="0"/>
    <x v="0"/>
    <n v="1"/>
    <x v="1304"/>
    <n v="1"/>
    <n v="0"/>
    <x v="1"/>
  </r>
  <r>
    <x v="2"/>
    <s v="Severe Storm/Thunder Storm/ Wind"/>
    <s v="Severe Storm"/>
    <n v="2"/>
    <x v="22"/>
    <s v="1985-1989"/>
    <n v="1"/>
    <n v="0"/>
    <n v="0"/>
    <n v="0"/>
    <x v="0"/>
    <n v="1"/>
    <x v="1305"/>
    <n v="1"/>
    <n v="0"/>
    <x v="1"/>
  </r>
  <r>
    <x v="0"/>
    <s v="Winter Weather"/>
    <s v="Storm"/>
    <n v="1"/>
    <x v="15"/>
    <s v="1980-1984"/>
    <n v="1"/>
    <n v="0"/>
    <n v="0"/>
    <n v="0"/>
    <x v="0"/>
    <n v="1"/>
    <x v="1306"/>
    <n v="1"/>
    <n v="0"/>
    <x v="1"/>
  </r>
  <r>
    <x v="1"/>
    <s v="Hail/ Severe Storm/Thunder Storm/ Wind"/>
    <s v="Severe Storm"/>
    <n v="2"/>
    <x v="15"/>
    <s v="1980-1984"/>
    <n v="1"/>
    <n v="0"/>
    <n v="0"/>
    <n v="0"/>
    <x v="0"/>
    <n v="1"/>
    <x v="1307"/>
    <n v="1"/>
    <n v="0"/>
    <x v="1"/>
  </r>
  <r>
    <x v="2"/>
    <s v="Severe Storm/Thunder Storm/ Wind"/>
    <s v="Severe Storm"/>
    <n v="3"/>
    <x v="22"/>
    <s v="1985-1989"/>
    <n v="1"/>
    <n v="0"/>
    <n v="0"/>
    <n v="0"/>
    <x v="0"/>
    <n v="1"/>
    <x v="1308"/>
    <n v="1"/>
    <n v="0"/>
    <x v="1"/>
  </r>
  <r>
    <x v="1"/>
    <s v="Lightning"/>
    <s v="Storm"/>
    <n v="3"/>
    <x v="22"/>
    <s v="1985-1989"/>
    <n v="1"/>
    <n v="0"/>
    <n v="0"/>
    <n v="0"/>
    <x v="0"/>
    <n v="1"/>
    <x v="1309"/>
    <n v="1"/>
    <n v="0"/>
    <x v="1"/>
  </r>
  <r>
    <x v="1"/>
    <s v="Lightning"/>
    <s v="Storm"/>
    <n v="3"/>
    <x v="22"/>
    <s v="1985-1989"/>
    <n v="1"/>
    <n v="0"/>
    <n v="0"/>
    <n v="0"/>
    <x v="0"/>
    <n v="1"/>
    <x v="1310"/>
    <n v="1"/>
    <n v="0"/>
    <x v="1"/>
  </r>
  <r>
    <x v="0"/>
    <s v="Severe Storm/Thunder Storm/ Wind"/>
    <s v="Severe Storm"/>
    <n v="3"/>
    <x v="22"/>
    <s v="1985-1989"/>
    <n v="1"/>
    <n v="0"/>
    <n v="0"/>
    <n v="0"/>
    <x v="0"/>
    <n v="1"/>
    <x v="1302"/>
    <n v="1"/>
    <n v="0"/>
    <x v="1"/>
  </r>
  <r>
    <x v="4"/>
    <s v="Lightning"/>
    <s v="Storm"/>
    <n v="3"/>
    <x v="22"/>
    <s v="1985-1989"/>
    <n v="1"/>
    <n v="0"/>
    <n v="0"/>
    <n v="0"/>
    <x v="0"/>
    <n v="1"/>
    <x v="1311"/>
    <n v="1"/>
    <n v="0"/>
    <x v="1"/>
  </r>
  <r>
    <x v="4"/>
    <s v="Lightning"/>
    <s v="Storm"/>
    <n v="3"/>
    <x v="22"/>
    <s v="1985-1989"/>
    <n v="1"/>
    <n v="0"/>
    <n v="0"/>
    <n v="0"/>
    <x v="0"/>
    <n v="1"/>
    <x v="1312"/>
    <n v="1"/>
    <n v="0"/>
    <x v="1"/>
  </r>
  <r>
    <x v="3"/>
    <s v="Hail"/>
    <s v="Storm"/>
    <n v="3"/>
    <x v="22"/>
    <s v="1985-1989"/>
    <n v="1"/>
    <n v="0"/>
    <n v="0"/>
    <n v="0"/>
    <x v="0"/>
    <n v="1"/>
    <x v="1313"/>
    <n v="1"/>
    <n v="0"/>
    <x v="1"/>
  </r>
  <r>
    <x v="3"/>
    <s v="Lightning"/>
    <s v="Storm"/>
    <n v="3"/>
    <x v="22"/>
    <s v="1985-1989"/>
    <n v="1"/>
    <n v="0"/>
    <n v="12"/>
    <n v="12"/>
    <x v="0"/>
    <n v="0"/>
    <x v="2"/>
    <n v="1"/>
    <n v="0"/>
    <x v="1"/>
  </r>
  <r>
    <x v="3"/>
    <s v="Severe Storm/Thunder Storm/ Wind"/>
    <s v="Severe Storm"/>
    <n v="3"/>
    <x v="22"/>
    <s v="1985-1989"/>
    <n v="1"/>
    <n v="0"/>
    <n v="0"/>
    <n v="0"/>
    <x v="0"/>
    <n v="1"/>
    <x v="1314"/>
    <n v="1"/>
    <n v="0"/>
    <x v="1"/>
  </r>
  <r>
    <x v="1"/>
    <s v="Lightning"/>
    <s v="Storm"/>
    <n v="3"/>
    <x v="22"/>
    <s v="1985-1989"/>
    <n v="1"/>
    <n v="0"/>
    <n v="0"/>
    <n v="0"/>
    <x v="0"/>
    <n v="1"/>
    <x v="1315"/>
    <n v="1"/>
    <n v="0"/>
    <x v="1"/>
  </r>
  <r>
    <x v="1"/>
    <s v="Severe Storm/Thunder Storm/ Wind"/>
    <s v="Severe Storm"/>
    <n v="3"/>
    <x v="22"/>
    <s v="1985-1989"/>
    <n v="1"/>
    <n v="0"/>
    <n v="0"/>
    <n v="0"/>
    <x v="0"/>
    <n v="1"/>
    <x v="1316"/>
    <n v="1"/>
    <n v="0"/>
    <x v="1"/>
  </r>
  <r>
    <x v="1"/>
    <s v="Severe Storm/Thunder Storm/ Wind"/>
    <s v="Severe Storm"/>
    <n v="3"/>
    <x v="22"/>
    <s v="1985-1989"/>
    <n v="1"/>
    <n v="0"/>
    <n v="0"/>
    <n v="0"/>
    <x v="0"/>
    <n v="1"/>
    <x v="1317"/>
    <n v="1"/>
    <n v="0"/>
    <x v="1"/>
  </r>
  <r>
    <x v="1"/>
    <s v="Severe Storm/Thunder Storm/ Wind"/>
    <s v="Severe Storm"/>
    <n v="3"/>
    <x v="22"/>
    <s v="1985-1989"/>
    <n v="1"/>
    <n v="0"/>
    <n v="0"/>
    <n v="0"/>
    <x v="0"/>
    <n v="1"/>
    <x v="1318"/>
    <n v="1"/>
    <n v="0"/>
    <x v="1"/>
  </r>
  <r>
    <x v="4"/>
    <s v="Severe Storm/Thunder Storm/ Wind"/>
    <s v="Severe Storm"/>
    <n v="3"/>
    <x v="22"/>
    <s v="1985-1989"/>
    <n v="1"/>
    <n v="0"/>
    <n v="0"/>
    <n v="0"/>
    <x v="0"/>
    <n v="1"/>
    <x v="1319"/>
    <n v="1"/>
    <n v="0"/>
    <x v="1"/>
  </r>
  <r>
    <x v="2"/>
    <s v="Lightning"/>
    <s v="Storm"/>
    <n v="3"/>
    <x v="22"/>
    <s v="1985-1989"/>
    <n v="1"/>
    <n v="0"/>
    <n v="0"/>
    <n v="0"/>
    <x v="0"/>
    <n v="1"/>
    <x v="1320"/>
    <n v="1"/>
    <n v="0"/>
    <x v="1"/>
  </r>
  <r>
    <x v="2"/>
    <s v="Severe Storm/Thunder Storm/ Wind"/>
    <s v="Severe Storm"/>
    <n v="3"/>
    <x v="22"/>
    <s v="1985-1989"/>
    <n v="1"/>
    <n v="0"/>
    <n v="0"/>
    <n v="0"/>
    <x v="0"/>
    <n v="1"/>
    <x v="1321"/>
    <n v="1"/>
    <n v="0"/>
    <x v="1"/>
  </r>
  <r>
    <x v="2"/>
    <s v="Hail"/>
    <s v="Storm"/>
    <n v="3"/>
    <x v="22"/>
    <s v="1985-1989"/>
    <n v="1"/>
    <n v="0"/>
    <n v="0"/>
    <n v="0"/>
    <x v="0"/>
    <n v="1"/>
    <x v="1322"/>
    <n v="1"/>
    <n v="0"/>
    <x v="1"/>
  </r>
  <r>
    <x v="2"/>
    <s v="Severe Storm/Thunder Storm/ Wind"/>
    <s v="Severe Storm"/>
    <n v="3"/>
    <x v="22"/>
    <s v="1985-1989"/>
    <n v="1"/>
    <n v="0"/>
    <n v="0"/>
    <n v="0"/>
    <x v="0"/>
    <n v="1"/>
    <x v="1323"/>
    <n v="1"/>
    <n v="0"/>
    <x v="1"/>
  </r>
  <r>
    <x v="0"/>
    <s v="Severe Storm/Thunder Storm/ Wind"/>
    <s v="Severe Storm"/>
    <n v="3"/>
    <x v="22"/>
    <s v="1985-1989"/>
    <n v="1"/>
    <n v="0"/>
    <n v="0"/>
    <n v="0"/>
    <x v="0"/>
    <n v="1"/>
    <x v="1324"/>
    <n v="1"/>
    <n v="0"/>
    <x v="1"/>
  </r>
  <r>
    <x v="5"/>
    <s v="Severe Storm/Thunder Storm/ Wind"/>
    <s v="Severe Storm"/>
    <n v="3"/>
    <x v="22"/>
    <s v="1985-1989"/>
    <n v="1"/>
    <n v="0"/>
    <n v="0"/>
    <n v="0"/>
    <x v="0"/>
    <n v="1"/>
    <x v="1325"/>
    <n v="1"/>
    <n v="0"/>
    <x v="1"/>
  </r>
  <r>
    <x v="3"/>
    <s v="Severe Storm/Thunder Storm/ Wind"/>
    <s v="Severe Storm"/>
    <n v="3"/>
    <x v="22"/>
    <s v="1985-1989"/>
    <n v="1"/>
    <n v="0"/>
    <n v="0"/>
    <n v="0"/>
    <x v="0"/>
    <n v="0"/>
    <x v="2"/>
    <n v="1"/>
    <n v="0"/>
    <x v="1"/>
  </r>
  <r>
    <x v="1"/>
    <s v="Severe Storm/Thunder Storm/ Wind"/>
    <s v="Severe Storm"/>
    <n v="3"/>
    <x v="22"/>
    <s v="1985-1989"/>
    <n v="1"/>
    <n v="0"/>
    <n v="0"/>
    <n v="0"/>
    <x v="0"/>
    <n v="1"/>
    <x v="1326"/>
    <n v="1"/>
    <n v="0"/>
    <x v="1"/>
  </r>
  <r>
    <x v="3"/>
    <s v="Hail"/>
    <s v="Storm"/>
    <n v="3"/>
    <x v="22"/>
    <s v="1985-1989"/>
    <n v="1"/>
    <n v="0"/>
    <n v="0"/>
    <n v="0"/>
    <x v="0"/>
    <n v="1"/>
    <x v="1327"/>
    <n v="1"/>
    <n v="0"/>
    <x v="1"/>
  </r>
  <r>
    <x v="4"/>
    <s v="Severe Storm/Thunder Storm/ Wind"/>
    <s v="Severe Storm"/>
    <n v="3"/>
    <x v="22"/>
    <s v="1985-1989"/>
    <n v="1"/>
    <n v="0"/>
    <n v="0"/>
    <n v="0"/>
    <x v="0"/>
    <n v="1"/>
    <x v="1328"/>
    <n v="1"/>
    <n v="0"/>
    <x v="1"/>
  </r>
  <r>
    <x v="2"/>
    <s v="Hail"/>
    <s v="Storm"/>
    <n v="3"/>
    <x v="22"/>
    <s v="1985-1989"/>
    <n v="1"/>
    <n v="0"/>
    <n v="0"/>
    <n v="0"/>
    <x v="0"/>
    <n v="1"/>
    <x v="1329"/>
    <n v="1"/>
    <n v="0"/>
    <x v="1"/>
  </r>
  <r>
    <x v="3"/>
    <s v="Hail"/>
    <s v="Storm"/>
    <n v="3"/>
    <x v="22"/>
    <s v="1985-1989"/>
    <n v="1"/>
    <n v="0"/>
    <n v="0"/>
    <n v="0"/>
    <x v="0"/>
    <n v="1"/>
    <x v="1330"/>
    <n v="1"/>
    <n v="0"/>
    <x v="1"/>
  </r>
  <r>
    <x v="1"/>
    <s v="Hurricane/Tropical Storm"/>
    <s v="Tropical Storm"/>
    <n v="4"/>
    <x v="22"/>
    <s v="1985-1989"/>
    <n v="2"/>
    <n v="0"/>
    <n v="0"/>
    <n v="0"/>
    <x v="0"/>
    <n v="1"/>
    <x v="1331"/>
    <n v="1"/>
    <n v="0"/>
    <x v="1"/>
  </r>
  <r>
    <x v="5"/>
    <s v="Winter Weather"/>
    <s v="Storm"/>
    <n v="4"/>
    <x v="22"/>
    <s v="1985-1989"/>
    <n v="31"/>
    <n v="0"/>
    <n v="0"/>
    <n v="0"/>
    <x v="0"/>
    <n v="0"/>
    <x v="2"/>
    <n v="1"/>
    <n v="0"/>
    <x v="1"/>
  </r>
  <r>
    <x v="0"/>
    <s v="Winter Weather"/>
    <s v="Storm"/>
    <n v="4"/>
    <x v="22"/>
    <s v="1985-1989"/>
    <n v="31"/>
    <n v="0"/>
    <n v="0"/>
    <n v="0"/>
    <x v="0"/>
    <n v="0"/>
    <x v="2"/>
    <n v="1"/>
    <n v="0"/>
    <x v="1"/>
  </r>
  <r>
    <x v="1"/>
    <s v="Winter Weather"/>
    <s v="Storm"/>
    <n v="4"/>
    <x v="22"/>
    <s v="1985-1989"/>
    <n v="31"/>
    <n v="0"/>
    <n v="0"/>
    <n v="0"/>
    <x v="0"/>
    <n v="0"/>
    <x v="2"/>
    <n v="1"/>
    <n v="0"/>
    <x v="1"/>
  </r>
  <r>
    <x v="3"/>
    <s v="Winter Weather"/>
    <s v="Storm"/>
    <n v="4"/>
    <x v="22"/>
    <s v="1985-1989"/>
    <n v="31"/>
    <n v="0"/>
    <n v="0"/>
    <n v="0"/>
    <x v="0"/>
    <n v="0"/>
    <x v="2"/>
    <n v="1"/>
    <n v="0"/>
    <x v="1"/>
  </r>
  <r>
    <x v="2"/>
    <s v="Winter Weather"/>
    <s v="Storm"/>
    <n v="4"/>
    <x v="22"/>
    <s v="1985-1989"/>
    <n v="31"/>
    <n v="0"/>
    <n v="0"/>
    <n v="0"/>
    <x v="0"/>
    <n v="0"/>
    <x v="2"/>
    <n v="1"/>
    <n v="0"/>
    <x v="1"/>
  </r>
  <r>
    <x v="4"/>
    <s v="Winter Weather"/>
    <s v="Storm"/>
    <n v="4"/>
    <x v="22"/>
    <s v="1985-1989"/>
    <n v="31"/>
    <n v="0"/>
    <n v="0"/>
    <n v="0"/>
    <x v="0"/>
    <n v="0"/>
    <x v="2"/>
    <n v="1"/>
    <n v="0"/>
    <x v="1"/>
  </r>
  <r>
    <x v="5"/>
    <s v="Hail"/>
    <s v="Storm"/>
    <n v="4"/>
    <x v="22"/>
    <s v="1985-1989"/>
    <n v="1"/>
    <n v="0"/>
    <n v="0"/>
    <n v="0"/>
    <x v="0"/>
    <n v="1"/>
    <x v="1332"/>
    <n v="1"/>
    <n v="0"/>
    <x v="1"/>
  </r>
  <r>
    <x v="3"/>
    <s v="Hail/ Lightning/ Severe Storm/Thunder Storm/ Wind"/>
    <s v="Severe Storm"/>
    <n v="2"/>
    <x v="35"/>
    <s v="1980-1984"/>
    <n v="1"/>
    <n v="0"/>
    <n v="0"/>
    <n v="0"/>
    <x v="0"/>
    <n v="1"/>
    <x v="1333"/>
    <n v="1"/>
    <n v="0"/>
    <x v="1"/>
  </r>
  <r>
    <x v="3"/>
    <s v="Tornado"/>
    <s v="Tornado"/>
    <n v="2"/>
    <x v="35"/>
    <s v="1980-1984"/>
    <n v="1"/>
    <n v="0"/>
    <n v="0"/>
    <n v="0"/>
    <x v="0"/>
    <n v="1"/>
    <x v="1334"/>
    <n v="1"/>
    <n v="0"/>
    <x v="1"/>
  </r>
  <r>
    <x v="2"/>
    <s v="Tornado"/>
    <s v="Tornado"/>
    <n v="2"/>
    <x v="35"/>
    <s v="1980-1984"/>
    <n v="1"/>
    <n v="0"/>
    <n v="0"/>
    <n v="0"/>
    <x v="0"/>
    <n v="1"/>
    <x v="1335"/>
    <n v="1"/>
    <n v="0"/>
    <x v="1"/>
  </r>
  <r>
    <x v="1"/>
    <s v="Severe Storm/Thunder Storm"/>
    <s v="Severe Storm"/>
    <n v="2"/>
    <x v="35"/>
    <s v="1980-1984"/>
    <n v="1"/>
    <n v="0"/>
    <n v="0"/>
    <n v="0"/>
    <x v="0"/>
    <n v="1"/>
    <x v="1336"/>
    <n v="1"/>
    <n v="0"/>
    <x v="1"/>
  </r>
  <r>
    <x v="0"/>
    <s v="Severe Storm/Thunder Storm"/>
    <s v="Severe Storm"/>
    <n v="2"/>
    <x v="35"/>
    <s v="1980-1984"/>
    <n v="1"/>
    <n v="0"/>
    <n v="0"/>
    <n v="0"/>
    <x v="0"/>
    <n v="1"/>
    <x v="1337"/>
    <n v="1"/>
    <n v="0"/>
    <x v="1"/>
  </r>
  <r>
    <x v="3"/>
    <s v="Lightning"/>
    <s v="Storm"/>
    <n v="2"/>
    <x v="35"/>
    <s v="1980-1984"/>
    <n v="1"/>
    <n v="0"/>
    <n v="0"/>
    <n v="0"/>
    <x v="0"/>
    <n v="1"/>
    <x v="1338"/>
    <n v="1"/>
    <n v="0"/>
    <x v="1"/>
  </r>
  <r>
    <x v="1"/>
    <s v="Wind"/>
    <s v="Storm"/>
    <n v="2"/>
    <x v="15"/>
    <s v="1980-1984"/>
    <n v="1"/>
    <n v="0"/>
    <n v="0"/>
    <n v="0"/>
    <x v="0"/>
    <n v="1"/>
    <x v="1339"/>
    <n v="1"/>
    <n v="0"/>
    <x v="1"/>
  </r>
  <r>
    <x v="0"/>
    <s v="Flooding/ Severe Storm/Thunder Storm"/>
    <s v="Severe Storm"/>
    <n v="1"/>
    <x v="21"/>
    <s v="1985-1989"/>
    <n v="1"/>
    <n v="0"/>
    <n v="0"/>
    <n v="0"/>
    <x v="0"/>
    <n v="1"/>
    <x v="1340"/>
    <n v="1"/>
    <n v="0"/>
    <x v="1"/>
  </r>
  <r>
    <x v="0"/>
    <s v="Winter Weather"/>
    <s v="Storm"/>
    <n v="1"/>
    <x v="21"/>
    <s v="1985-1989"/>
    <n v="1"/>
    <n v="0"/>
    <n v="0"/>
    <n v="0"/>
    <x v="0"/>
    <n v="1"/>
    <x v="1341"/>
    <n v="1"/>
    <n v="0"/>
    <x v="1"/>
  </r>
  <r>
    <x v="1"/>
    <s v="Hail"/>
    <s v="Storm"/>
    <n v="1"/>
    <x v="21"/>
    <s v="1985-1989"/>
    <n v="1"/>
    <n v="0"/>
    <n v="0"/>
    <n v="0"/>
    <x v="0"/>
    <n v="1"/>
    <x v="1342"/>
    <n v="1"/>
    <n v="0"/>
    <x v="1"/>
  </r>
  <r>
    <x v="2"/>
    <s v="Flooding"/>
    <s v="Severe Storm"/>
    <n v="3"/>
    <x v="35"/>
    <s v="1980-1984"/>
    <n v="1"/>
    <n v="0"/>
    <n v="0"/>
    <n v="0"/>
    <x v="0"/>
    <n v="1"/>
    <x v="1343"/>
    <n v="1"/>
    <n v="0"/>
    <x v="1"/>
  </r>
  <r>
    <x v="4"/>
    <s v="Flooding"/>
    <s v="Severe Storm"/>
    <n v="3"/>
    <x v="35"/>
    <s v="1980-1984"/>
    <n v="1"/>
    <n v="0"/>
    <n v="0"/>
    <n v="0"/>
    <x v="0"/>
    <n v="1"/>
    <x v="1344"/>
    <n v="1"/>
    <n v="0"/>
    <x v="1"/>
  </r>
  <r>
    <x v="2"/>
    <s v="Lightning/ Severe Storm/Thunder Storm"/>
    <s v="Severe Storm"/>
    <n v="3"/>
    <x v="35"/>
    <s v="1980-1984"/>
    <n v="1"/>
    <n v="0"/>
    <n v="0"/>
    <n v="0"/>
    <x v="0"/>
    <n v="1"/>
    <x v="1345"/>
    <n v="1"/>
    <n v="0"/>
    <x v="1"/>
  </r>
  <r>
    <x v="3"/>
    <s v="Tornado"/>
    <s v="Tornado"/>
    <n v="3"/>
    <x v="35"/>
    <s v="1980-1984"/>
    <n v="1"/>
    <n v="0"/>
    <n v="0"/>
    <n v="0"/>
    <x v="0"/>
    <n v="1"/>
    <x v="1346"/>
    <n v="1"/>
    <n v="0"/>
    <x v="1"/>
  </r>
  <r>
    <x v="3"/>
    <s v="Lightning"/>
    <s v="Storm"/>
    <n v="3"/>
    <x v="18"/>
    <s v="1980-1984"/>
    <n v="1"/>
    <n v="0"/>
    <n v="23"/>
    <n v="23"/>
    <x v="0"/>
    <n v="1"/>
    <x v="1347"/>
    <n v="1"/>
    <n v="0"/>
    <x v="1"/>
  </r>
  <r>
    <x v="3"/>
    <s v="Lightning"/>
    <s v="Storm"/>
    <n v="3"/>
    <x v="18"/>
    <s v="1980-1984"/>
    <n v="1"/>
    <n v="0"/>
    <n v="0"/>
    <n v="0"/>
    <x v="0"/>
    <n v="1"/>
    <x v="1348"/>
    <n v="1"/>
    <n v="0"/>
    <x v="1"/>
  </r>
  <r>
    <x v="1"/>
    <s v="Severe Storm/Thunder Storm"/>
    <s v="Severe Storm"/>
    <n v="3"/>
    <x v="35"/>
    <s v="1980-1984"/>
    <n v="1"/>
    <n v="0"/>
    <n v="0"/>
    <n v="0"/>
    <x v="0"/>
    <n v="1"/>
    <x v="1349"/>
    <n v="1"/>
    <n v="0"/>
    <x v="1"/>
  </r>
  <r>
    <x v="0"/>
    <s v="Winter Weather"/>
    <s v="Storm"/>
    <n v="4"/>
    <x v="35"/>
    <s v="1980-1984"/>
    <n v="1"/>
    <n v="0"/>
    <n v="0"/>
    <n v="0"/>
    <x v="0"/>
    <n v="1"/>
    <x v="1350"/>
    <n v="1"/>
    <n v="0"/>
    <x v="1"/>
  </r>
  <r>
    <x v="1"/>
    <s v="Winter Weather"/>
    <s v="Storm"/>
    <n v="1"/>
    <x v="37"/>
    <s v="1985-1989"/>
    <n v="1"/>
    <n v="0"/>
    <n v="0"/>
    <n v="0"/>
    <x v="0"/>
    <n v="1"/>
    <x v="1351"/>
    <n v="1"/>
    <n v="0"/>
    <x v="1"/>
  </r>
  <r>
    <x v="3"/>
    <s v="Winter Weather"/>
    <s v="Storm"/>
    <n v="1"/>
    <x v="37"/>
    <s v="1985-1989"/>
    <n v="1"/>
    <n v="0"/>
    <n v="0"/>
    <n v="0"/>
    <x v="0"/>
    <n v="1"/>
    <x v="1352"/>
    <n v="1"/>
    <n v="0"/>
    <x v="1"/>
  </r>
  <r>
    <x v="2"/>
    <s v="Winter Weather"/>
    <s v="Storm"/>
    <n v="1"/>
    <x v="37"/>
    <s v="1985-1989"/>
    <n v="1"/>
    <n v="0"/>
    <n v="0"/>
    <n v="0"/>
    <x v="0"/>
    <n v="1"/>
    <x v="1353"/>
    <n v="1"/>
    <n v="0"/>
    <x v="1"/>
  </r>
  <r>
    <x v="4"/>
    <s v="Winter Weather"/>
    <s v="Storm"/>
    <n v="1"/>
    <x v="37"/>
    <s v="1985-1989"/>
    <n v="1"/>
    <n v="0"/>
    <n v="0"/>
    <n v="0"/>
    <x v="0"/>
    <n v="1"/>
    <x v="1354"/>
    <n v="1"/>
    <n v="0"/>
    <x v="1"/>
  </r>
  <r>
    <x v="4"/>
    <s v="Lightning/ Wind"/>
    <s v="Storm"/>
    <n v="3"/>
    <x v="18"/>
    <s v="1980-1984"/>
    <n v="1"/>
    <n v="0"/>
    <n v="0"/>
    <n v="0"/>
    <x v="0"/>
    <n v="1"/>
    <x v="1355"/>
    <n v="1"/>
    <n v="0"/>
    <x v="1"/>
  </r>
  <r>
    <x v="5"/>
    <s v="Wind"/>
    <s v="Storm"/>
    <n v="1"/>
    <x v="37"/>
    <s v="1985-1989"/>
    <n v="1"/>
    <n v="0"/>
    <n v="0"/>
    <n v="0"/>
    <x v="0"/>
    <n v="1"/>
    <x v="487"/>
    <n v="1"/>
    <n v="0"/>
    <x v="1"/>
  </r>
  <r>
    <x v="0"/>
    <s v="Wind"/>
    <s v="Storm"/>
    <n v="1"/>
    <x v="37"/>
    <s v="1985-1989"/>
    <n v="1"/>
    <n v="0"/>
    <n v="0"/>
    <n v="0"/>
    <x v="0"/>
    <n v="1"/>
    <x v="489"/>
    <n v="1"/>
    <n v="0"/>
    <x v="1"/>
  </r>
  <r>
    <x v="1"/>
    <s v="Wind"/>
    <s v="Storm"/>
    <n v="1"/>
    <x v="37"/>
    <s v="1985-1989"/>
    <n v="1"/>
    <n v="0"/>
    <n v="0"/>
    <n v="0"/>
    <x v="0"/>
    <n v="1"/>
    <x v="369"/>
    <n v="1"/>
    <n v="0"/>
    <x v="1"/>
  </r>
  <r>
    <x v="3"/>
    <s v="Wind"/>
    <s v="Storm"/>
    <n v="1"/>
    <x v="37"/>
    <s v="1985-1989"/>
    <n v="1"/>
    <n v="0"/>
    <n v="0"/>
    <n v="0"/>
    <x v="0"/>
    <n v="1"/>
    <x v="490"/>
    <n v="1"/>
    <n v="0"/>
    <x v="1"/>
  </r>
  <r>
    <x v="2"/>
    <s v="Wind"/>
    <s v="Storm"/>
    <n v="1"/>
    <x v="37"/>
    <s v="1985-1989"/>
    <n v="1"/>
    <n v="0"/>
    <n v="0"/>
    <n v="0"/>
    <x v="0"/>
    <n v="1"/>
    <x v="366"/>
    <n v="1"/>
    <n v="0"/>
    <x v="1"/>
  </r>
  <r>
    <x v="4"/>
    <s v="Wind"/>
    <s v="Storm"/>
    <n v="1"/>
    <x v="37"/>
    <s v="1985-1989"/>
    <n v="1"/>
    <n v="0"/>
    <n v="0"/>
    <n v="0"/>
    <x v="0"/>
    <n v="1"/>
    <x v="368"/>
    <n v="1"/>
    <n v="0"/>
    <x v="1"/>
  </r>
  <r>
    <x v="0"/>
    <s v="Winter Weather"/>
    <s v="Storm"/>
    <n v="4"/>
    <x v="18"/>
    <s v="1980-1984"/>
    <n v="1"/>
    <n v="0"/>
    <n v="0"/>
    <n v="0"/>
    <x v="0"/>
    <n v="1"/>
    <x v="1356"/>
    <n v="1"/>
    <n v="0"/>
    <x v="1"/>
  </r>
  <r>
    <x v="5"/>
    <s v="Winter Weather"/>
    <s v="Storm"/>
    <n v="1"/>
    <x v="37"/>
    <s v="1985-1989"/>
    <n v="4"/>
    <n v="0"/>
    <n v="0"/>
    <n v="0"/>
    <x v="0"/>
    <n v="1"/>
    <x v="373"/>
    <n v="1"/>
    <n v="0"/>
    <x v="1"/>
  </r>
  <r>
    <x v="0"/>
    <s v="Winter Weather"/>
    <s v="Storm"/>
    <n v="1"/>
    <x v="37"/>
    <s v="1985-1989"/>
    <n v="4"/>
    <n v="0"/>
    <n v="0"/>
    <n v="0"/>
    <x v="0"/>
    <n v="1"/>
    <x v="827"/>
    <n v="1"/>
    <n v="0"/>
    <x v="1"/>
  </r>
  <r>
    <x v="1"/>
    <s v="Winter Weather"/>
    <s v="Storm"/>
    <n v="1"/>
    <x v="37"/>
    <s v="1985-1989"/>
    <n v="4"/>
    <n v="0"/>
    <n v="0"/>
    <n v="0"/>
    <x v="0"/>
    <n v="1"/>
    <x v="766"/>
    <n v="1"/>
    <n v="0"/>
    <x v="1"/>
  </r>
  <r>
    <x v="3"/>
    <s v="Winter Weather"/>
    <s v="Storm"/>
    <n v="1"/>
    <x v="37"/>
    <s v="1985-1989"/>
    <n v="4"/>
    <n v="0"/>
    <n v="0"/>
    <n v="0"/>
    <x v="0"/>
    <n v="1"/>
    <x v="447"/>
    <n v="1"/>
    <n v="0"/>
    <x v="1"/>
  </r>
  <r>
    <x v="2"/>
    <s v="Winter Weather"/>
    <s v="Storm"/>
    <n v="1"/>
    <x v="37"/>
    <s v="1985-1989"/>
    <n v="4"/>
    <n v="0"/>
    <n v="0"/>
    <n v="0"/>
    <x v="0"/>
    <n v="1"/>
    <x v="1357"/>
    <n v="1"/>
    <n v="0"/>
    <x v="1"/>
  </r>
  <r>
    <x v="4"/>
    <s v="Winter Weather"/>
    <s v="Storm"/>
    <n v="1"/>
    <x v="37"/>
    <s v="1985-1989"/>
    <n v="4"/>
    <n v="0"/>
    <n v="0"/>
    <n v="0"/>
    <x v="0"/>
    <n v="1"/>
    <x v="1358"/>
    <n v="1"/>
    <n v="0"/>
    <x v="1"/>
  </r>
  <r>
    <x v="2"/>
    <s v="Hail"/>
    <s v="Storm"/>
    <n v="2"/>
    <x v="37"/>
    <s v="1985-1989"/>
    <n v="1"/>
    <n v="0"/>
    <n v="0"/>
    <n v="0"/>
    <x v="0"/>
    <n v="1"/>
    <x v="1359"/>
    <n v="1"/>
    <n v="0"/>
    <x v="1"/>
  </r>
  <r>
    <x v="5"/>
    <s v="Hail"/>
    <s v="Storm"/>
    <n v="2"/>
    <x v="37"/>
    <s v="1985-1989"/>
    <n v="1"/>
    <n v="0"/>
    <n v="0"/>
    <n v="0"/>
    <x v="0"/>
    <n v="1"/>
    <x v="1360"/>
    <n v="1"/>
    <n v="0"/>
    <x v="1"/>
  </r>
  <r>
    <x v="3"/>
    <s v="Hail"/>
    <s v="Storm"/>
    <n v="2"/>
    <x v="37"/>
    <s v="1985-1989"/>
    <n v="1"/>
    <n v="0"/>
    <n v="0"/>
    <n v="0"/>
    <x v="0"/>
    <n v="1"/>
    <x v="953"/>
    <n v="1"/>
    <n v="0"/>
    <x v="1"/>
  </r>
  <r>
    <x v="2"/>
    <s v="Hail"/>
    <s v="Storm"/>
    <n v="2"/>
    <x v="37"/>
    <s v="1985-1989"/>
    <n v="1"/>
    <n v="0"/>
    <n v="0"/>
    <n v="0"/>
    <x v="0"/>
    <n v="1"/>
    <x v="953"/>
    <n v="1"/>
    <n v="0"/>
    <x v="1"/>
  </r>
  <r>
    <x v="4"/>
    <s v="Hail"/>
    <s v="Storm"/>
    <n v="2"/>
    <x v="37"/>
    <s v="1985-1989"/>
    <n v="1"/>
    <n v="0"/>
    <n v="0"/>
    <n v="0"/>
    <x v="0"/>
    <n v="1"/>
    <x v="1361"/>
    <n v="1"/>
    <n v="0"/>
    <x v="1"/>
  </r>
  <r>
    <x v="5"/>
    <s v="Hail"/>
    <s v="Storm"/>
    <n v="2"/>
    <x v="37"/>
    <s v="1985-1989"/>
    <n v="1"/>
    <n v="0"/>
    <n v="0"/>
    <n v="0"/>
    <x v="0"/>
    <n v="1"/>
    <x v="1362"/>
    <n v="1"/>
    <n v="0"/>
    <x v="1"/>
  </r>
  <r>
    <x v="3"/>
    <s v="Hail"/>
    <s v="Storm"/>
    <n v="2"/>
    <x v="37"/>
    <s v="1985-1989"/>
    <n v="1"/>
    <n v="0"/>
    <n v="0"/>
    <n v="0"/>
    <x v="0"/>
    <n v="1"/>
    <x v="1363"/>
    <n v="1"/>
    <n v="0"/>
    <x v="1"/>
  </r>
  <r>
    <x v="2"/>
    <s v="Hail"/>
    <s v="Storm"/>
    <n v="2"/>
    <x v="37"/>
    <s v="1985-1989"/>
    <n v="1"/>
    <n v="0"/>
    <n v="0"/>
    <n v="0"/>
    <x v="0"/>
    <n v="1"/>
    <x v="1364"/>
    <n v="1"/>
    <n v="0"/>
    <x v="1"/>
  </r>
  <r>
    <x v="1"/>
    <s v="Severe Storm/Thunder Storm/ Wind"/>
    <s v="Severe Storm"/>
    <n v="2"/>
    <x v="37"/>
    <s v="1985-1989"/>
    <n v="1"/>
    <n v="0"/>
    <n v="0"/>
    <n v="0"/>
    <x v="0"/>
    <n v="1"/>
    <x v="1365"/>
    <n v="1"/>
    <n v="0"/>
    <x v="1"/>
  </r>
  <r>
    <x v="5"/>
    <s v="Winter Weather"/>
    <s v="Storm"/>
    <n v="2"/>
    <x v="37"/>
    <s v="1985-1989"/>
    <n v="1"/>
    <n v="0"/>
    <n v="0"/>
    <n v="0"/>
    <x v="0"/>
    <n v="0"/>
    <x v="2"/>
    <n v="1"/>
    <n v="0"/>
    <x v="1"/>
  </r>
  <r>
    <x v="0"/>
    <s v="Winter Weather"/>
    <s v="Storm"/>
    <n v="2"/>
    <x v="37"/>
    <s v="1985-1989"/>
    <n v="1"/>
    <n v="0"/>
    <n v="0"/>
    <n v="0"/>
    <x v="0"/>
    <n v="0"/>
    <x v="2"/>
    <n v="1"/>
    <n v="0"/>
    <x v="1"/>
  </r>
  <r>
    <x v="2"/>
    <s v="Lightning"/>
    <s v="Storm"/>
    <n v="2"/>
    <x v="37"/>
    <s v="1985-1989"/>
    <n v="1"/>
    <n v="0"/>
    <n v="0"/>
    <n v="0"/>
    <x v="0"/>
    <n v="1"/>
    <x v="1366"/>
    <n v="1"/>
    <n v="0"/>
    <x v="1"/>
  </r>
  <r>
    <x v="1"/>
    <s v="Lightning"/>
    <s v="Storm"/>
    <n v="2"/>
    <x v="37"/>
    <s v="1985-1989"/>
    <n v="1"/>
    <n v="0"/>
    <n v="0"/>
    <n v="0"/>
    <x v="0"/>
    <n v="1"/>
    <x v="1367"/>
    <n v="1"/>
    <n v="0"/>
    <x v="1"/>
  </r>
  <r>
    <x v="1"/>
    <s v="Flooding"/>
    <s v="Severe Storm"/>
    <n v="4"/>
    <x v="21"/>
    <s v="1985-1989"/>
    <n v="1"/>
    <n v="0"/>
    <n v="0"/>
    <n v="0"/>
    <x v="0"/>
    <n v="1"/>
    <x v="1368"/>
    <n v="1"/>
    <n v="0"/>
    <x v="1"/>
  </r>
  <r>
    <x v="2"/>
    <s v="Hail"/>
    <s v="Storm"/>
    <n v="2"/>
    <x v="37"/>
    <s v="1985-1989"/>
    <n v="1"/>
    <n v="0"/>
    <n v="0"/>
    <n v="0"/>
    <x v="0"/>
    <n v="1"/>
    <x v="1369"/>
    <n v="1"/>
    <n v="0"/>
    <x v="1"/>
  </r>
  <r>
    <x v="0"/>
    <s v="Hail"/>
    <s v="Storm"/>
    <n v="2"/>
    <x v="37"/>
    <s v="1985-1989"/>
    <n v="1"/>
    <n v="0"/>
    <n v="0"/>
    <n v="0"/>
    <x v="0"/>
    <n v="1"/>
    <x v="1370"/>
    <n v="1"/>
    <n v="0"/>
    <x v="1"/>
  </r>
  <r>
    <x v="1"/>
    <s v="Lightning"/>
    <s v="Storm"/>
    <n v="2"/>
    <x v="37"/>
    <s v="1985-1989"/>
    <n v="1"/>
    <n v="0"/>
    <n v="0"/>
    <n v="0"/>
    <x v="0"/>
    <n v="1"/>
    <x v="1371"/>
    <n v="1"/>
    <n v="0"/>
    <x v="1"/>
  </r>
  <r>
    <x v="2"/>
    <s v="Hail"/>
    <s v="Storm"/>
    <n v="2"/>
    <x v="37"/>
    <s v="1985-1989"/>
    <n v="1"/>
    <n v="0"/>
    <n v="0"/>
    <n v="0"/>
    <x v="0"/>
    <n v="1"/>
    <x v="1372"/>
    <n v="1"/>
    <n v="0"/>
    <x v="1"/>
  </r>
  <r>
    <x v="3"/>
    <s v="Severe Storm/Thunder Storm/ Wind"/>
    <s v="Severe Storm"/>
    <n v="2"/>
    <x v="37"/>
    <s v="1985-1989"/>
    <n v="1"/>
    <n v="0"/>
    <n v="0"/>
    <n v="0"/>
    <x v="0"/>
    <n v="1"/>
    <x v="1373"/>
    <n v="1"/>
    <n v="0"/>
    <x v="1"/>
  </r>
  <r>
    <x v="3"/>
    <s v="Hail"/>
    <s v="Storm"/>
    <n v="2"/>
    <x v="37"/>
    <s v="1985-1989"/>
    <n v="1"/>
    <n v="0"/>
    <n v="0"/>
    <n v="0"/>
    <x v="0"/>
    <n v="1"/>
    <x v="1374"/>
    <n v="1"/>
    <n v="0"/>
    <x v="1"/>
  </r>
  <r>
    <x v="2"/>
    <s v="Lightning"/>
    <s v="Storm"/>
    <n v="2"/>
    <x v="37"/>
    <s v="1985-1989"/>
    <n v="1"/>
    <n v="0"/>
    <n v="0"/>
    <n v="0"/>
    <x v="0"/>
    <n v="1"/>
    <x v="1375"/>
    <n v="1"/>
    <n v="0"/>
    <x v="1"/>
  </r>
  <r>
    <x v="1"/>
    <s v="Lightning"/>
    <s v="Storm"/>
    <n v="2"/>
    <x v="37"/>
    <s v="1985-1989"/>
    <n v="1"/>
    <n v="0"/>
    <n v="0"/>
    <n v="0"/>
    <x v="0"/>
    <n v="1"/>
    <x v="464"/>
    <n v="1"/>
    <n v="0"/>
    <x v="1"/>
  </r>
  <r>
    <x v="1"/>
    <s v="Lightning"/>
    <s v="Storm"/>
    <n v="2"/>
    <x v="37"/>
    <s v="1985-1989"/>
    <n v="1"/>
    <n v="0"/>
    <n v="0"/>
    <n v="0"/>
    <x v="0"/>
    <n v="1"/>
    <x v="1376"/>
    <n v="1"/>
    <n v="0"/>
    <x v="1"/>
  </r>
  <r>
    <x v="4"/>
    <s v="Severe Storm/Thunder Storm/ Wind"/>
    <s v="Severe Storm"/>
    <n v="2"/>
    <x v="37"/>
    <s v="1985-1989"/>
    <n v="1"/>
    <n v="0"/>
    <n v="0"/>
    <n v="0"/>
    <x v="0"/>
    <n v="1"/>
    <x v="1377"/>
    <n v="1"/>
    <n v="0"/>
    <x v="1"/>
  </r>
  <r>
    <x v="2"/>
    <s v="Hail"/>
    <s v="Storm"/>
    <n v="2"/>
    <x v="37"/>
    <s v="1985-1989"/>
    <n v="1"/>
    <n v="0"/>
    <n v="0"/>
    <n v="0"/>
    <x v="0"/>
    <n v="1"/>
    <x v="1378"/>
    <n v="1"/>
    <n v="0"/>
    <x v="1"/>
  </r>
  <r>
    <x v="2"/>
    <s v="Hail"/>
    <s v="Storm"/>
    <n v="2"/>
    <x v="37"/>
    <s v="1985-1989"/>
    <n v="1"/>
    <n v="0"/>
    <n v="0"/>
    <n v="0"/>
    <x v="0"/>
    <n v="1"/>
    <x v="1378"/>
    <n v="1"/>
    <n v="0"/>
    <x v="1"/>
  </r>
  <r>
    <x v="2"/>
    <s v="Severe Storm/Thunder Storm/ Wind"/>
    <s v="Severe Storm"/>
    <n v="2"/>
    <x v="37"/>
    <s v="1985-1989"/>
    <n v="1"/>
    <n v="0"/>
    <n v="0"/>
    <n v="0"/>
    <x v="0"/>
    <n v="1"/>
    <x v="1379"/>
    <n v="1"/>
    <n v="0"/>
    <x v="1"/>
  </r>
  <r>
    <x v="3"/>
    <s v="Severe Storm/Thunder Storm/ Wind"/>
    <s v="Severe Storm"/>
    <n v="2"/>
    <x v="37"/>
    <s v="1985-1989"/>
    <n v="1"/>
    <n v="0"/>
    <n v="0"/>
    <n v="0"/>
    <x v="0"/>
    <n v="1"/>
    <x v="1380"/>
    <n v="1"/>
    <n v="0"/>
    <x v="1"/>
  </r>
  <r>
    <x v="3"/>
    <s v="Severe Storm/Thunder Storm/ Wind"/>
    <s v="Severe Storm"/>
    <n v="2"/>
    <x v="37"/>
    <s v="1985-1989"/>
    <n v="1"/>
    <n v="0"/>
    <n v="0"/>
    <n v="0"/>
    <x v="0"/>
    <n v="1"/>
    <x v="1381"/>
    <n v="1"/>
    <n v="0"/>
    <x v="1"/>
  </r>
  <r>
    <x v="0"/>
    <s v="Lightning"/>
    <s v="Storm"/>
    <n v="2"/>
    <x v="37"/>
    <s v="1985-1989"/>
    <n v="1"/>
    <n v="0"/>
    <n v="0"/>
    <n v="0"/>
    <x v="0"/>
    <n v="1"/>
    <x v="1311"/>
    <n v="1"/>
    <n v="0"/>
    <x v="1"/>
  </r>
  <r>
    <x v="4"/>
    <s v="Severe Storm/Thunder Storm/ Wind"/>
    <s v="Severe Storm"/>
    <n v="2"/>
    <x v="37"/>
    <s v="1985-1989"/>
    <n v="1"/>
    <n v="0"/>
    <n v="0"/>
    <n v="0"/>
    <x v="0"/>
    <n v="1"/>
    <x v="1019"/>
    <n v="1"/>
    <n v="0"/>
    <x v="1"/>
  </r>
  <r>
    <x v="0"/>
    <s v="Lightning"/>
    <s v="Storm"/>
    <n v="2"/>
    <x v="37"/>
    <s v="1985-1989"/>
    <n v="1"/>
    <n v="0"/>
    <n v="0"/>
    <n v="0"/>
    <x v="0"/>
    <n v="1"/>
    <x v="1382"/>
    <n v="1"/>
    <n v="0"/>
    <x v="1"/>
  </r>
  <r>
    <x v="2"/>
    <s v="Severe Storm/Thunder Storm/ Wind"/>
    <s v="Severe Storm"/>
    <n v="2"/>
    <x v="37"/>
    <s v="1985-1989"/>
    <n v="1"/>
    <n v="0"/>
    <n v="0"/>
    <n v="0"/>
    <x v="0"/>
    <n v="1"/>
    <x v="1383"/>
    <n v="1"/>
    <n v="0"/>
    <x v="1"/>
  </r>
  <r>
    <x v="2"/>
    <s v="Hail"/>
    <s v="Storm"/>
    <n v="2"/>
    <x v="37"/>
    <s v="1985-1989"/>
    <n v="1"/>
    <n v="0"/>
    <n v="0"/>
    <n v="0"/>
    <x v="0"/>
    <n v="1"/>
    <x v="1384"/>
    <n v="1"/>
    <n v="0"/>
    <x v="1"/>
  </r>
  <r>
    <x v="3"/>
    <s v="Severe Storm/Thunder Storm/ Wind"/>
    <s v="Severe Storm"/>
    <n v="2"/>
    <x v="37"/>
    <s v="1985-1989"/>
    <n v="1"/>
    <n v="0"/>
    <n v="0"/>
    <n v="0"/>
    <x v="0"/>
    <n v="1"/>
    <x v="1385"/>
    <n v="1"/>
    <n v="0"/>
    <x v="1"/>
  </r>
  <r>
    <x v="3"/>
    <s v="Severe Storm/Thunder Storm/ Wind"/>
    <s v="Severe Storm"/>
    <n v="2"/>
    <x v="37"/>
    <s v="1985-1989"/>
    <n v="1"/>
    <n v="0"/>
    <n v="0"/>
    <n v="0"/>
    <x v="0"/>
    <n v="1"/>
    <x v="1386"/>
    <n v="1"/>
    <n v="0"/>
    <x v="1"/>
  </r>
  <r>
    <x v="1"/>
    <s v="Lightning"/>
    <s v="Storm"/>
    <n v="2"/>
    <x v="37"/>
    <s v="1985-1989"/>
    <n v="1"/>
    <n v="0"/>
    <n v="0"/>
    <n v="0"/>
    <x v="0"/>
    <n v="1"/>
    <x v="1387"/>
    <n v="1"/>
    <n v="0"/>
    <x v="1"/>
  </r>
  <r>
    <x v="4"/>
    <s v="Severe Storm/Thunder Storm/ Wind"/>
    <s v="Severe Storm"/>
    <n v="3"/>
    <x v="37"/>
    <s v="1985-1989"/>
    <n v="1"/>
    <n v="0"/>
    <n v="0"/>
    <n v="0"/>
    <x v="0"/>
    <n v="1"/>
    <x v="1388"/>
    <n v="1"/>
    <n v="0"/>
    <x v="1"/>
  </r>
  <r>
    <x v="2"/>
    <s v="Lightning"/>
    <s v="Storm"/>
    <n v="3"/>
    <x v="37"/>
    <s v="1985-1989"/>
    <n v="1"/>
    <n v="0"/>
    <n v="13"/>
    <n v="13"/>
    <x v="0"/>
    <n v="0"/>
    <x v="2"/>
    <n v="1"/>
    <n v="0"/>
    <x v="1"/>
  </r>
  <r>
    <x v="0"/>
    <s v="Severe Storm/Thunder Storm/ Wind"/>
    <s v="Severe Storm"/>
    <n v="3"/>
    <x v="37"/>
    <s v="1985-1989"/>
    <n v="1"/>
    <n v="0"/>
    <n v="0"/>
    <n v="0"/>
    <x v="0"/>
    <n v="1"/>
    <x v="1389"/>
    <n v="1"/>
    <n v="0"/>
    <x v="1"/>
  </r>
  <r>
    <x v="1"/>
    <s v="Lightning"/>
    <s v="Storm"/>
    <n v="3"/>
    <x v="37"/>
    <s v="1985-1989"/>
    <n v="1"/>
    <n v="0"/>
    <n v="13"/>
    <n v="13"/>
    <x v="0"/>
    <n v="0"/>
    <x v="2"/>
    <n v="1"/>
    <n v="0"/>
    <x v="1"/>
  </r>
  <r>
    <x v="1"/>
    <s v="Flooding"/>
    <s v="Severe Storm"/>
    <n v="3"/>
    <x v="37"/>
    <s v="1985-1989"/>
    <n v="1"/>
    <n v="0"/>
    <n v="0"/>
    <n v="0"/>
    <x v="0"/>
    <n v="1"/>
    <x v="1390"/>
    <n v="1"/>
    <n v="0"/>
    <x v="1"/>
  </r>
  <r>
    <x v="1"/>
    <s v="Flooding"/>
    <s v="Severe Storm"/>
    <n v="3"/>
    <x v="37"/>
    <s v="1985-1989"/>
    <n v="1"/>
    <n v="0"/>
    <n v="0"/>
    <n v="0"/>
    <x v="0"/>
    <n v="1"/>
    <x v="1391"/>
    <n v="1"/>
    <n v="0"/>
    <x v="1"/>
  </r>
  <r>
    <x v="1"/>
    <s v="Severe Storm/Thunder Storm/ Wind"/>
    <s v="Severe Storm"/>
    <n v="4"/>
    <x v="37"/>
    <s v="1985-1989"/>
    <n v="1"/>
    <n v="0"/>
    <n v="0"/>
    <n v="0"/>
    <x v="0"/>
    <n v="1"/>
    <x v="1392"/>
    <n v="1"/>
    <n v="0"/>
    <x v="1"/>
  </r>
  <r>
    <x v="1"/>
    <s v="Severe Storm/Thunder Storm/ Wind"/>
    <s v="Severe Storm"/>
    <n v="4"/>
    <x v="37"/>
    <s v="1985-1989"/>
    <n v="1"/>
    <n v="0"/>
    <n v="0"/>
    <n v="0"/>
    <x v="0"/>
    <n v="1"/>
    <x v="1393"/>
    <n v="1"/>
    <n v="0"/>
    <x v="1"/>
  </r>
  <r>
    <x v="5"/>
    <s v="Wind"/>
    <s v="Storm"/>
    <n v="4"/>
    <x v="37"/>
    <s v="1985-1989"/>
    <n v="1"/>
    <n v="0"/>
    <n v="0"/>
    <n v="0"/>
    <x v="0"/>
    <n v="1"/>
    <x v="1394"/>
    <n v="1"/>
    <n v="0"/>
    <x v="1"/>
  </r>
  <r>
    <x v="0"/>
    <s v="Wind"/>
    <s v="Storm"/>
    <n v="4"/>
    <x v="37"/>
    <s v="1985-1989"/>
    <n v="1"/>
    <n v="0"/>
    <n v="0"/>
    <n v="0"/>
    <x v="0"/>
    <n v="1"/>
    <x v="1395"/>
    <n v="1"/>
    <n v="0"/>
    <x v="1"/>
  </r>
  <r>
    <x v="1"/>
    <s v="Wind"/>
    <s v="Storm"/>
    <n v="4"/>
    <x v="37"/>
    <s v="1985-1989"/>
    <n v="1"/>
    <n v="0"/>
    <n v="0"/>
    <n v="0"/>
    <x v="0"/>
    <n v="1"/>
    <x v="1396"/>
    <n v="1"/>
    <n v="0"/>
    <x v="1"/>
  </r>
  <r>
    <x v="4"/>
    <s v="Wind"/>
    <s v="Storm"/>
    <n v="4"/>
    <x v="37"/>
    <s v="1985-1989"/>
    <n v="1"/>
    <n v="0"/>
    <n v="0"/>
    <n v="0"/>
    <x v="0"/>
    <n v="1"/>
    <x v="1397"/>
    <n v="1"/>
    <n v="0"/>
    <x v="1"/>
  </r>
  <r>
    <x v="0"/>
    <s v="Wind"/>
    <s v="Storm"/>
    <n v="4"/>
    <x v="37"/>
    <s v="1985-1989"/>
    <n v="1"/>
    <n v="0"/>
    <n v="0"/>
    <n v="0"/>
    <x v="0"/>
    <n v="1"/>
    <x v="898"/>
    <n v="1"/>
    <n v="0"/>
    <x v="1"/>
  </r>
  <r>
    <x v="0"/>
    <s v="Wind"/>
    <s v="Storm"/>
    <n v="2"/>
    <x v="21"/>
    <s v="1985-1989"/>
    <n v="1"/>
    <n v="0"/>
    <n v="0"/>
    <n v="0"/>
    <x v="0"/>
    <n v="1"/>
    <x v="1398"/>
    <n v="1"/>
    <n v="0"/>
    <x v="1"/>
  </r>
  <r>
    <x v="0"/>
    <s v="Flooding/ Hail/ Wind"/>
    <s v="Storm"/>
    <n v="2"/>
    <x v="21"/>
    <s v="1985-1989"/>
    <n v="1"/>
    <n v="0"/>
    <n v="0"/>
    <n v="0"/>
    <x v="0"/>
    <n v="1"/>
    <x v="1399"/>
    <n v="1"/>
    <n v="0"/>
    <x v="1"/>
  </r>
  <r>
    <x v="4"/>
    <s v="Lightning"/>
    <s v="Storm"/>
    <n v="3"/>
    <x v="21"/>
    <s v="1985-1989"/>
    <n v="1"/>
    <n v="0"/>
    <n v="0"/>
    <n v="0"/>
    <x v="0"/>
    <n v="1"/>
    <x v="1400"/>
    <n v="1"/>
    <n v="0"/>
    <x v="1"/>
  </r>
  <r>
    <x v="3"/>
    <s v="Hail"/>
    <s v="Storm"/>
    <n v="3"/>
    <x v="21"/>
    <s v="1985-1989"/>
    <n v="1"/>
    <n v="0"/>
    <n v="0"/>
    <n v="0"/>
    <x v="0"/>
    <n v="1"/>
    <x v="1401"/>
    <n v="1"/>
    <n v="0"/>
    <x v="1"/>
  </r>
  <r>
    <x v="0"/>
    <s v="Wind"/>
    <s v="Storm"/>
    <n v="3"/>
    <x v="21"/>
    <s v="1985-1989"/>
    <n v="1"/>
    <n v="0"/>
    <n v="0"/>
    <n v="0"/>
    <x v="0"/>
    <n v="1"/>
    <x v="1402"/>
    <n v="1"/>
    <n v="0"/>
    <x v="1"/>
  </r>
  <r>
    <x v="2"/>
    <s v="Wind"/>
    <s v="Storm"/>
    <n v="3"/>
    <x v="21"/>
    <s v="1985-1989"/>
    <n v="1"/>
    <n v="0"/>
    <n v="0"/>
    <n v="0"/>
    <x v="0"/>
    <n v="0"/>
    <x v="2"/>
    <n v="1"/>
    <n v="0"/>
    <x v="1"/>
  </r>
  <r>
    <x v="4"/>
    <s v="Flooding"/>
    <s v="Severe Storm"/>
    <n v="3"/>
    <x v="21"/>
    <s v="1985-1989"/>
    <n v="1"/>
    <n v="0"/>
    <n v="0"/>
    <n v="0"/>
    <x v="0"/>
    <n v="1"/>
    <x v="1403"/>
    <n v="1"/>
    <n v="0"/>
    <x v="1"/>
  </r>
  <r>
    <x v="3"/>
    <s v="Severe Storm/Thunder Storm/ Wind"/>
    <s v="Severe Storm"/>
    <n v="3"/>
    <x v="22"/>
    <s v="1985-1989"/>
    <n v="1"/>
    <n v="0"/>
    <n v="73"/>
    <n v="73"/>
    <x v="0"/>
    <n v="1"/>
    <x v="1404"/>
    <n v="1"/>
    <n v="0"/>
    <x v="1"/>
  </r>
  <r>
    <x v="1"/>
    <s v="Hail/ Tornado"/>
    <s v="Tornado"/>
    <n v="2"/>
    <x v="21"/>
    <s v="1985-1989"/>
    <n v="1"/>
    <n v="0"/>
    <n v="0"/>
    <n v="0"/>
    <x v="0"/>
    <n v="1"/>
    <x v="1405"/>
    <n v="0"/>
    <n v="1"/>
    <x v="1"/>
  </r>
  <r>
    <x v="3"/>
    <s v="Hail"/>
    <s v="Storm"/>
    <n v="2"/>
    <x v="21"/>
    <s v="1985-1989"/>
    <n v="1"/>
    <n v="0"/>
    <n v="0"/>
    <n v="0"/>
    <x v="0"/>
    <n v="1"/>
    <x v="1406"/>
    <n v="1"/>
    <n v="0"/>
    <x v="1"/>
  </r>
  <r>
    <x v="2"/>
    <s v="Hail"/>
    <s v="Storm"/>
    <n v="2"/>
    <x v="21"/>
    <s v="1985-1989"/>
    <n v="1"/>
    <n v="0"/>
    <n v="0"/>
    <n v="0"/>
    <x v="0"/>
    <n v="1"/>
    <x v="1407"/>
    <n v="1"/>
    <n v="0"/>
    <x v="1"/>
  </r>
  <r>
    <x v="4"/>
    <s v="Hail"/>
    <s v="Storm"/>
    <n v="2"/>
    <x v="21"/>
    <s v="1985-1989"/>
    <n v="1"/>
    <n v="0"/>
    <n v="0"/>
    <n v="0"/>
    <x v="0"/>
    <n v="1"/>
    <x v="1408"/>
    <n v="1"/>
    <n v="0"/>
    <x v="1"/>
  </r>
  <r>
    <x v="4"/>
    <s v="Hail/ Wind"/>
    <s v="Storm"/>
    <n v="2"/>
    <x v="21"/>
    <s v="1985-1989"/>
    <n v="1"/>
    <n v="0"/>
    <n v="0"/>
    <n v="0"/>
    <x v="0"/>
    <n v="1"/>
    <x v="1409"/>
    <n v="1"/>
    <n v="0"/>
    <x v="1"/>
  </r>
  <r>
    <x v="3"/>
    <s v="Severe Storm/Thunder Storm/ Wind"/>
    <s v="Severe Storm"/>
    <n v="2"/>
    <x v="21"/>
    <s v="1985-1989"/>
    <n v="1"/>
    <n v="0"/>
    <n v="0"/>
    <n v="0"/>
    <x v="0"/>
    <n v="1"/>
    <x v="1410"/>
    <n v="1"/>
    <n v="0"/>
    <x v="1"/>
  </r>
  <r>
    <x v="3"/>
    <s v="Wind"/>
    <s v="Storm"/>
    <n v="3"/>
    <x v="21"/>
    <s v="1985-1989"/>
    <n v="1"/>
    <n v="0"/>
    <n v="0"/>
    <n v="0"/>
    <x v="0"/>
    <n v="1"/>
    <x v="742"/>
    <n v="1"/>
    <n v="0"/>
    <x v="1"/>
  </r>
  <r>
    <x v="2"/>
    <s v="Lightning"/>
    <s v="Storm"/>
    <n v="3"/>
    <x v="21"/>
    <s v="1985-1989"/>
    <n v="1"/>
    <n v="0"/>
    <n v="0"/>
    <n v="0"/>
    <x v="0"/>
    <n v="1"/>
    <x v="1411"/>
    <n v="1"/>
    <n v="0"/>
    <x v="1"/>
  </r>
  <r>
    <x v="0"/>
    <s v="Severe Storm/Thunder Storm/ Wind"/>
    <s v="Severe Storm"/>
    <n v="1"/>
    <x v="41"/>
    <s v="1990-1994"/>
    <n v="1"/>
    <n v="0"/>
    <n v="0"/>
    <n v="0"/>
    <x v="0"/>
    <n v="1"/>
    <x v="1412"/>
    <n v="1"/>
    <n v="0"/>
    <x v="1"/>
  </r>
  <r>
    <x v="0"/>
    <s v="Severe Storm/Thunder Storm/ Wind"/>
    <s v="Severe Storm"/>
    <n v="1"/>
    <x v="41"/>
    <s v="1990-1994"/>
    <n v="1"/>
    <n v="0"/>
    <n v="0"/>
    <n v="0"/>
    <x v="0"/>
    <n v="1"/>
    <x v="1413"/>
    <n v="1"/>
    <n v="0"/>
    <x v="1"/>
  </r>
  <r>
    <x v="2"/>
    <s v="Wind"/>
    <s v="Storm"/>
    <n v="1"/>
    <x v="41"/>
    <s v="1990-1994"/>
    <n v="1"/>
    <n v="0"/>
    <n v="0"/>
    <n v="0"/>
    <x v="0"/>
    <n v="1"/>
    <x v="1414"/>
    <n v="1"/>
    <n v="0"/>
    <x v="1"/>
  </r>
  <r>
    <x v="0"/>
    <s v="Severe Storm/Thunder Storm/ Wind"/>
    <s v="Severe Storm"/>
    <n v="2"/>
    <x v="41"/>
    <s v="1990-1994"/>
    <n v="1"/>
    <n v="0"/>
    <n v="0"/>
    <n v="0"/>
    <x v="0"/>
    <n v="1"/>
    <x v="1323"/>
    <n v="1"/>
    <n v="0"/>
    <x v="1"/>
  </r>
  <r>
    <x v="1"/>
    <s v="Lightning"/>
    <s v="Storm"/>
    <n v="3"/>
    <x v="21"/>
    <s v="1985-1989"/>
    <n v="1"/>
    <n v="0"/>
    <n v="0"/>
    <n v="0"/>
    <x v="0"/>
    <n v="1"/>
    <x v="1415"/>
    <n v="1"/>
    <n v="0"/>
    <x v="1"/>
  </r>
  <r>
    <x v="4"/>
    <s v="Lightning"/>
    <s v="Storm"/>
    <n v="3"/>
    <x v="21"/>
    <s v="1985-1989"/>
    <n v="1"/>
    <n v="0"/>
    <n v="0"/>
    <n v="0"/>
    <x v="0"/>
    <n v="1"/>
    <x v="1208"/>
    <n v="1"/>
    <n v="0"/>
    <x v="1"/>
  </r>
  <r>
    <x v="0"/>
    <s v="Severe Storm/Thunder Storm/ Wind"/>
    <s v="Severe Storm"/>
    <n v="3"/>
    <x v="37"/>
    <s v="1985-1989"/>
    <n v="1"/>
    <n v="0"/>
    <n v="0"/>
    <n v="0"/>
    <x v="0"/>
    <n v="1"/>
    <x v="1416"/>
    <n v="1"/>
    <n v="0"/>
    <x v="1"/>
  </r>
  <r>
    <x v="5"/>
    <s v="Flooding"/>
    <s v="Severe Storm"/>
    <n v="1"/>
    <x v="4"/>
    <s v="1990-1994"/>
    <n v="31"/>
    <n v="0"/>
    <n v="0"/>
    <n v="0"/>
    <x v="0"/>
    <n v="1"/>
    <x v="1417"/>
    <n v="1"/>
    <n v="0"/>
    <x v="1"/>
  </r>
  <r>
    <x v="0"/>
    <s v="Flooding"/>
    <s v="Severe Storm"/>
    <n v="1"/>
    <x v="4"/>
    <s v="1990-1994"/>
    <n v="31"/>
    <n v="0"/>
    <n v="0"/>
    <n v="0"/>
    <x v="0"/>
    <n v="1"/>
    <x v="1418"/>
    <n v="1"/>
    <n v="0"/>
    <x v="1"/>
  </r>
  <r>
    <x v="1"/>
    <s v="Flooding"/>
    <s v="Severe Storm"/>
    <n v="1"/>
    <x v="4"/>
    <s v="1990-1994"/>
    <n v="31"/>
    <n v="0"/>
    <n v="0"/>
    <n v="0"/>
    <x v="0"/>
    <n v="1"/>
    <x v="1419"/>
    <n v="1"/>
    <n v="0"/>
    <x v="1"/>
  </r>
  <r>
    <x v="3"/>
    <s v="Flooding"/>
    <s v="Severe Storm"/>
    <n v="1"/>
    <x v="4"/>
    <s v="1990-1994"/>
    <n v="31"/>
    <n v="0"/>
    <n v="0"/>
    <n v="0"/>
    <x v="0"/>
    <n v="1"/>
    <x v="1420"/>
    <n v="0"/>
    <n v="1"/>
    <x v="1"/>
  </r>
  <r>
    <x v="2"/>
    <s v="Flooding"/>
    <s v="Severe Storm"/>
    <n v="1"/>
    <x v="4"/>
    <s v="1990-1994"/>
    <n v="31"/>
    <n v="0"/>
    <n v="0"/>
    <n v="0"/>
    <x v="0"/>
    <n v="1"/>
    <x v="1421"/>
    <n v="1"/>
    <n v="0"/>
    <x v="1"/>
  </r>
  <r>
    <x v="4"/>
    <s v="Flooding"/>
    <s v="Severe Storm"/>
    <n v="1"/>
    <x v="4"/>
    <s v="1990-1994"/>
    <n v="31"/>
    <n v="0"/>
    <n v="0"/>
    <n v="0"/>
    <x v="0"/>
    <n v="1"/>
    <x v="1422"/>
    <n v="0"/>
    <n v="1"/>
    <x v="1"/>
  </r>
  <r>
    <x v="3"/>
    <s v="Hail/ Severe Storm/Thunder Storm/ Wind"/>
    <s v="Severe Storm"/>
    <n v="1"/>
    <x v="4"/>
    <s v="1990-1994"/>
    <n v="1"/>
    <n v="0"/>
    <n v="0"/>
    <n v="0"/>
    <x v="0"/>
    <n v="1"/>
    <x v="1423"/>
    <n v="1"/>
    <n v="0"/>
    <x v="1"/>
  </r>
  <r>
    <x v="1"/>
    <s v="Severe Storm/Thunder Storm/ Wind"/>
    <s v="Severe Storm"/>
    <n v="2"/>
    <x v="41"/>
    <s v="1990-1994"/>
    <n v="1"/>
    <n v="0"/>
    <n v="0"/>
    <n v="0"/>
    <x v="0"/>
    <n v="1"/>
    <x v="1424"/>
    <n v="1"/>
    <n v="0"/>
    <x v="1"/>
  </r>
  <r>
    <x v="3"/>
    <s v="Lightning"/>
    <s v="Storm"/>
    <n v="2"/>
    <x v="41"/>
    <s v="1990-1994"/>
    <n v="1"/>
    <n v="0"/>
    <n v="0"/>
    <n v="0"/>
    <x v="0"/>
    <n v="1"/>
    <x v="1425"/>
    <n v="0"/>
    <n v="1"/>
    <x v="1"/>
  </r>
  <r>
    <x v="1"/>
    <s v="Flooding"/>
    <s v="Severe Storm"/>
    <n v="1"/>
    <x v="4"/>
    <s v="1990-1994"/>
    <n v="2"/>
    <n v="0"/>
    <n v="0"/>
    <n v="0"/>
    <x v="0"/>
    <n v="1"/>
    <x v="1426"/>
    <n v="1"/>
    <n v="0"/>
    <x v="1"/>
  </r>
  <r>
    <x v="0"/>
    <s v="Hail/ Severe Storm/Thunder Storm/ Wind"/>
    <s v="Severe Storm"/>
    <n v="1"/>
    <x v="4"/>
    <s v="1990-1994"/>
    <n v="1"/>
    <n v="0"/>
    <n v="0"/>
    <n v="0"/>
    <x v="0"/>
    <n v="1"/>
    <x v="1427"/>
    <n v="1"/>
    <n v="0"/>
    <x v="1"/>
  </r>
  <r>
    <x v="0"/>
    <s v="Winter Weather"/>
    <s v="Storm"/>
    <n v="1"/>
    <x v="4"/>
    <s v="1990-1994"/>
    <n v="2"/>
    <n v="0"/>
    <n v="0"/>
    <n v="0"/>
    <x v="0"/>
    <n v="1"/>
    <x v="1428"/>
    <n v="1"/>
    <n v="0"/>
    <x v="1"/>
  </r>
  <r>
    <x v="1"/>
    <s v="Heat"/>
    <s v="Heat/Drought/Fire"/>
    <n v="2"/>
    <x v="41"/>
    <s v="1990-1994"/>
    <n v="1"/>
    <n v="0"/>
    <n v="5"/>
    <n v="5"/>
    <x v="0"/>
    <n v="0"/>
    <x v="2"/>
    <n v="1"/>
    <n v="0"/>
    <x v="1"/>
  </r>
  <r>
    <x v="4"/>
    <s v="Heat"/>
    <s v="Heat/Drought/Fire"/>
    <n v="2"/>
    <x v="41"/>
    <s v="1990-1994"/>
    <n v="1"/>
    <n v="0"/>
    <n v="5"/>
    <n v="5"/>
    <x v="0"/>
    <n v="0"/>
    <x v="2"/>
    <n v="1"/>
    <n v="0"/>
    <x v="1"/>
  </r>
  <r>
    <x v="3"/>
    <s v="Severe Storm/Thunder Storm/ Wind"/>
    <s v="Severe Storm"/>
    <n v="2"/>
    <x v="41"/>
    <s v="1990-1994"/>
    <n v="1"/>
    <n v="0"/>
    <n v="22"/>
    <n v="22"/>
    <x v="0"/>
    <n v="1"/>
    <x v="1429"/>
    <n v="1"/>
    <n v="0"/>
    <x v="1"/>
  </r>
  <r>
    <x v="3"/>
    <s v="Lightning"/>
    <s v="Storm"/>
    <n v="2"/>
    <x v="41"/>
    <s v="1990-1994"/>
    <n v="1"/>
    <n v="0"/>
    <n v="0"/>
    <n v="0"/>
    <x v="0"/>
    <n v="1"/>
    <x v="1430"/>
    <n v="1"/>
    <n v="0"/>
    <x v="1"/>
  </r>
  <r>
    <x v="5"/>
    <s v="Severe Storm/Thunder Storm/ Wind"/>
    <s v="Severe Storm"/>
    <n v="1"/>
    <x v="41"/>
    <s v="1990-1994"/>
    <n v="1"/>
    <n v="0"/>
    <n v="0"/>
    <n v="0"/>
    <x v="0"/>
    <n v="1"/>
    <x v="1431"/>
    <n v="0"/>
    <n v="0"/>
    <x v="0"/>
  </r>
  <r>
    <x v="0"/>
    <s v="Hail/ Severe Storm/Thunder Storm/ Wind"/>
    <s v="Severe Storm"/>
    <n v="3"/>
    <x v="41"/>
    <s v="1990-1994"/>
    <n v="1"/>
    <n v="0"/>
    <n v="0"/>
    <n v="0"/>
    <x v="0"/>
    <n v="1"/>
    <x v="1432"/>
    <n v="1"/>
    <n v="0"/>
    <x v="1"/>
  </r>
  <r>
    <x v="0"/>
    <s v="Lightning"/>
    <s v="Storm"/>
    <n v="3"/>
    <x v="41"/>
    <s v="1990-1994"/>
    <n v="1"/>
    <n v="0"/>
    <n v="13"/>
    <n v="13"/>
    <x v="0"/>
    <n v="1"/>
    <x v="1433"/>
    <n v="1"/>
    <n v="0"/>
    <x v="1"/>
  </r>
  <r>
    <x v="0"/>
    <s v="Severe Storm/Thunder Storm/ Wind"/>
    <s v="Severe Storm"/>
    <n v="1"/>
    <x v="3"/>
    <s v="1990-1994"/>
    <n v="1"/>
    <n v="0"/>
    <n v="0"/>
    <n v="0"/>
    <x v="0"/>
    <n v="1"/>
    <x v="1434"/>
    <n v="1"/>
    <n v="0"/>
    <x v="1"/>
  </r>
  <r>
    <x v="4"/>
    <s v="Severe Storm/Thunder Storm/ Wind"/>
    <s v="Severe Storm"/>
    <n v="1"/>
    <x v="3"/>
    <s v="1990-1994"/>
    <n v="1"/>
    <n v="0"/>
    <n v="12"/>
    <n v="12"/>
    <x v="0"/>
    <n v="1"/>
    <x v="1435"/>
    <n v="1"/>
    <n v="0"/>
    <x v="1"/>
  </r>
  <r>
    <x v="0"/>
    <s v="Severe Storm/Thunder Storm/ Wind"/>
    <s v="Severe Storm"/>
    <n v="3"/>
    <x v="41"/>
    <s v="1990-1994"/>
    <n v="1"/>
    <n v="0"/>
    <n v="0"/>
    <n v="0"/>
    <x v="0"/>
    <n v="1"/>
    <x v="1436"/>
    <n v="1"/>
    <n v="0"/>
    <x v="1"/>
  </r>
  <r>
    <x v="1"/>
    <s v="Severe Storm/Thunder Storm/ Wind"/>
    <s v="Severe Storm"/>
    <n v="3"/>
    <x v="41"/>
    <s v="1990-1994"/>
    <n v="1"/>
    <n v="0"/>
    <n v="0"/>
    <n v="0"/>
    <x v="0"/>
    <n v="1"/>
    <x v="1208"/>
    <n v="1"/>
    <n v="0"/>
    <x v="1"/>
  </r>
  <r>
    <x v="1"/>
    <s v="Lightning"/>
    <s v="Storm"/>
    <n v="3"/>
    <x v="41"/>
    <s v="1990-1994"/>
    <n v="1"/>
    <n v="0"/>
    <n v="0"/>
    <n v="0"/>
    <x v="0"/>
    <n v="1"/>
    <x v="1437"/>
    <n v="1"/>
    <n v="0"/>
    <x v="1"/>
  </r>
  <r>
    <x v="4"/>
    <s v="Hail/ Lightning/ Severe Storm/Thunder Storm/ Wind"/>
    <s v="Severe Storm"/>
    <n v="3"/>
    <x v="41"/>
    <s v="1990-1994"/>
    <n v="1"/>
    <n v="0"/>
    <n v="0"/>
    <n v="0"/>
    <x v="0"/>
    <n v="1"/>
    <x v="1438"/>
    <n v="1"/>
    <n v="0"/>
    <x v="1"/>
  </r>
  <r>
    <x v="0"/>
    <s v="Hail/ Severe Storm/Thunder Storm/ Wind"/>
    <s v="Severe Storm"/>
    <n v="3"/>
    <x v="41"/>
    <s v="1990-1994"/>
    <n v="1"/>
    <n v="0"/>
    <n v="0"/>
    <n v="0"/>
    <x v="0"/>
    <n v="1"/>
    <x v="1439"/>
    <n v="1"/>
    <n v="0"/>
    <x v="1"/>
  </r>
  <r>
    <x v="5"/>
    <s v="Winter Weather"/>
    <s v="Storm"/>
    <n v="2"/>
    <x v="3"/>
    <s v="1990-1994"/>
    <n v="1"/>
    <n v="0"/>
    <n v="0"/>
    <n v="0"/>
    <x v="0"/>
    <n v="0"/>
    <x v="2"/>
    <n v="1"/>
    <n v="0"/>
    <x v="1"/>
  </r>
  <r>
    <x v="0"/>
    <s v="Winter Weather"/>
    <s v="Storm"/>
    <n v="4"/>
    <x v="41"/>
    <s v="1990-1994"/>
    <n v="2"/>
    <n v="0"/>
    <n v="0"/>
    <n v="0"/>
    <x v="0"/>
    <n v="1"/>
    <x v="1440"/>
    <n v="1"/>
    <n v="0"/>
    <x v="1"/>
  </r>
  <r>
    <x v="3"/>
    <s v="Lightning"/>
    <s v="Storm"/>
    <n v="2"/>
    <x v="3"/>
    <s v="1990-1994"/>
    <n v="1"/>
    <n v="12"/>
    <n v="0"/>
    <n v="12"/>
    <x v="0"/>
    <n v="0"/>
    <x v="2"/>
    <n v="1"/>
    <n v="0"/>
    <x v="1"/>
  </r>
  <r>
    <x v="0"/>
    <s v="Severe Storm/Thunder Storm/ Wind"/>
    <s v="Severe Storm"/>
    <n v="1"/>
    <x v="5"/>
    <s v="1990-1994"/>
    <n v="1"/>
    <n v="0"/>
    <n v="0"/>
    <n v="0"/>
    <x v="0"/>
    <n v="1"/>
    <x v="1163"/>
    <n v="1"/>
    <n v="0"/>
    <x v="1"/>
  </r>
  <r>
    <x v="2"/>
    <s v="Severe Storm/Thunder Storm/ Wind"/>
    <s v="Severe Storm"/>
    <n v="1"/>
    <x v="38"/>
    <s v="1990-1994"/>
    <n v="1"/>
    <n v="0"/>
    <n v="0"/>
    <n v="0"/>
    <x v="0"/>
    <n v="1"/>
    <x v="1441"/>
    <n v="1"/>
    <n v="0"/>
    <x v="1"/>
  </r>
  <r>
    <x v="1"/>
    <s v="Wind"/>
    <s v="Storm"/>
    <n v="1"/>
    <x v="38"/>
    <s v="1990-1994"/>
    <n v="1"/>
    <n v="0"/>
    <n v="0"/>
    <n v="0"/>
    <x v="0"/>
    <n v="1"/>
    <x v="1442"/>
    <n v="1"/>
    <n v="0"/>
    <x v="1"/>
  </r>
  <r>
    <x v="0"/>
    <s v="Tornado"/>
    <s v="Tornado"/>
    <n v="1"/>
    <x v="5"/>
    <s v="1990-1994"/>
    <n v="1"/>
    <n v="0"/>
    <n v="0"/>
    <n v="0"/>
    <x v="0"/>
    <n v="1"/>
    <x v="1443"/>
    <n v="1"/>
    <n v="0"/>
    <x v="1"/>
  </r>
  <r>
    <x v="1"/>
    <s v="Hail"/>
    <s v="Storm"/>
    <n v="1"/>
    <x v="5"/>
    <s v="1990-1994"/>
    <n v="1"/>
    <n v="0"/>
    <n v="0"/>
    <n v="0"/>
    <x v="0"/>
    <n v="1"/>
    <x v="1444"/>
    <n v="1"/>
    <n v="0"/>
    <x v="1"/>
  </r>
  <r>
    <x v="5"/>
    <s v="Winter Weather"/>
    <s v="Storm"/>
    <n v="2"/>
    <x v="3"/>
    <s v="1990-1994"/>
    <n v="1"/>
    <n v="0"/>
    <n v="0"/>
    <n v="0"/>
    <x v="0"/>
    <n v="0"/>
    <x v="2"/>
    <n v="1"/>
    <n v="0"/>
    <x v="1"/>
  </r>
  <r>
    <x v="1"/>
    <s v="Wind"/>
    <s v="Storm"/>
    <n v="1"/>
    <x v="4"/>
    <s v="1990-1994"/>
    <n v="1"/>
    <n v="0"/>
    <n v="0"/>
    <n v="0"/>
    <x v="0"/>
    <n v="1"/>
    <x v="1445"/>
    <n v="1"/>
    <n v="0"/>
    <x v="1"/>
  </r>
  <r>
    <x v="0"/>
    <s v="Wind"/>
    <s v="Storm"/>
    <n v="1"/>
    <x v="4"/>
    <s v="1990-1994"/>
    <n v="1"/>
    <n v="0"/>
    <n v="0"/>
    <n v="0"/>
    <x v="0"/>
    <n v="1"/>
    <x v="1446"/>
    <n v="0"/>
    <n v="1"/>
    <x v="1"/>
  </r>
  <r>
    <x v="5"/>
    <s v="Winter Weather"/>
    <s v="Storm"/>
    <n v="1"/>
    <x v="4"/>
    <s v="1990-1994"/>
    <n v="1"/>
    <n v="0"/>
    <n v="0"/>
    <n v="0"/>
    <x v="0"/>
    <n v="1"/>
    <x v="1447"/>
    <n v="0"/>
    <n v="1"/>
    <x v="1"/>
  </r>
  <r>
    <x v="0"/>
    <s v="Winter Weather"/>
    <s v="Storm"/>
    <n v="1"/>
    <x v="4"/>
    <s v="1990-1994"/>
    <n v="1"/>
    <n v="0"/>
    <n v="0"/>
    <n v="0"/>
    <x v="0"/>
    <n v="1"/>
    <x v="1448"/>
    <n v="0"/>
    <n v="1"/>
    <x v="1"/>
  </r>
  <r>
    <x v="4"/>
    <s v="Wind/ Winter Weather"/>
    <s v="Storm"/>
    <n v="1"/>
    <x v="4"/>
    <s v="1990-1994"/>
    <n v="1"/>
    <n v="0"/>
    <n v="0"/>
    <n v="0"/>
    <x v="0"/>
    <n v="1"/>
    <x v="1449"/>
    <n v="0"/>
    <n v="1"/>
    <x v="1"/>
  </r>
  <r>
    <x v="3"/>
    <s v="Wind/ Winter Weather"/>
    <s v="Storm"/>
    <n v="1"/>
    <x v="4"/>
    <s v="1990-1994"/>
    <n v="1"/>
    <n v="0"/>
    <n v="0"/>
    <n v="0"/>
    <x v="0"/>
    <n v="1"/>
    <x v="1450"/>
    <n v="0"/>
    <n v="1"/>
    <x v="1"/>
  </r>
  <r>
    <x v="2"/>
    <s v="Wind/ Winter Weather"/>
    <s v="Storm"/>
    <n v="1"/>
    <x v="4"/>
    <s v="1990-1994"/>
    <n v="1"/>
    <n v="0"/>
    <n v="0"/>
    <n v="0"/>
    <x v="0"/>
    <n v="1"/>
    <x v="1451"/>
    <n v="0"/>
    <n v="1"/>
    <x v="1"/>
  </r>
  <r>
    <x v="1"/>
    <s v="Wind/ Winter Weather"/>
    <s v="Storm"/>
    <n v="1"/>
    <x v="4"/>
    <s v="1990-1994"/>
    <n v="1"/>
    <n v="0"/>
    <n v="3"/>
    <n v="3"/>
    <x v="0"/>
    <n v="1"/>
    <x v="1452"/>
    <n v="0"/>
    <n v="0"/>
    <x v="0"/>
  </r>
  <r>
    <x v="0"/>
    <s v="Lightning"/>
    <s v="Storm"/>
    <n v="1"/>
    <x v="4"/>
    <s v="1990-1994"/>
    <n v="1"/>
    <n v="0"/>
    <n v="0"/>
    <n v="0"/>
    <x v="0"/>
    <n v="1"/>
    <x v="1453"/>
    <n v="1"/>
    <n v="0"/>
    <x v="1"/>
  </r>
  <r>
    <x v="5"/>
    <s v="Wind"/>
    <s v="Storm"/>
    <n v="1"/>
    <x v="4"/>
    <s v="1990-1994"/>
    <n v="1"/>
    <n v="0"/>
    <n v="0"/>
    <n v="0"/>
    <x v="0"/>
    <n v="1"/>
    <x v="1454"/>
    <n v="1"/>
    <n v="0"/>
    <x v="1"/>
  </r>
  <r>
    <x v="3"/>
    <s v="Wind"/>
    <s v="Storm"/>
    <n v="1"/>
    <x v="4"/>
    <s v="1990-1994"/>
    <n v="1"/>
    <n v="0"/>
    <n v="0"/>
    <n v="0"/>
    <x v="0"/>
    <n v="1"/>
    <x v="1455"/>
    <n v="1"/>
    <n v="0"/>
    <x v="1"/>
  </r>
  <r>
    <x v="2"/>
    <s v="Wind"/>
    <s v="Storm"/>
    <n v="1"/>
    <x v="4"/>
    <s v="1990-1994"/>
    <n v="1"/>
    <n v="0"/>
    <n v="0"/>
    <n v="0"/>
    <x v="0"/>
    <n v="1"/>
    <x v="1456"/>
    <n v="1"/>
    <n v="0"/>
    <x v="1"/>
  </r>
  <r>
    <x v="0"/>
    <s v="Severe Storm/Thunder Storm"/>
    <s v="Severe Storm"/>
    <n v="1"/>
    <x v="4"/>
    <s v="1990-1994"/>
    <n v="1"/>
    <n v="0"/>
    <n v="0"/>
    <n v="0"/>
    <x v="0"/>
    <n v="1"/>
    <x v="16"/>
    <n v="1"/>
    <n v="0"/>
    <x v="1"/>
  </r>
  <r>
    <x v="0"/>
    <s v="Severe Storm/Thunder Storm/ Wind"/>
    <s v="Severe Storm"/>
    <n v="2"/>
    <x v="38"/>
    <s v="1990-1994"/>
    <n v="1"/>
    <n v="0"/>
    <n v="0"/>
    <n v="0"/>
    <x v="0"/>
    <n v="1"/>
    <x v="1457"/>
    <n v="1"/>
    <n v="0"/>
    <x v="1"/>
  </r>
  <r>
    <x v="5"/>
    <s v="Lightning"/>
    <s v="Storm"/>
    <n v="2"/>
    <x v="38"/>
    <s v="1990-1994"/>
    <n v="1"/>
    <n v="0"/>
    <n v="0"/>
    <n v="0"/>
    <x v="0"/>
    <n v="1"/>
    <x v="1458"/>
    <n v="0"/>
    <n v="1"/>
    <x v="1"/>
  </r>
  <r>
    <x v="0"/>
    <s v="Tornado"/>
    <s v="Tornado"/>
    <n v="1"/>
    <x v="5"/>
    <s v="1990-1994"/>
    <n v="1"/>
    <n v="0"/>
    <n v="0"/>
    <n v="0"/>
    <x v="0"/>
    <n v="1"/>
    <x v="1459"/>
    <n v="1"/>
    <n v="0"/>
    <x v="1"/>
  </r>
  <r>
    <x v="2"/>
    <s v="Flooding"/>
    <s v="Severe Storm"/>
    <n v="2"/>
    <x v="38"/>
    <s v="1990-1994"/>
    <n v="1"/>
    <n v="0"/>
    <n v="0"/>
    <n v="0"/>
    <x v="0"/>
    <n v="1"/>
    <x v="1460"/>
    <n v="0"/>
    <n v="0"/>
    <x v="0"/>
  </r>
  <r>
    <x v="0"/>
    <s v="Lightning/ Severe Storm/Thunder Storm/ Wind"/>
    <s v="Severe Storm"/>
    <n v="2"/>
    <x v="38"/>
    <s v="1990-1994"/>
    <n v="1"/>
    <n v="0"/>
    <n v="0"/>
    <n v="0"/>
    <x v="0"/>
    <n v="1"/>
    <x v="1461"/>
    <n v="1"/>
    <n v="0"/>
    <x v="1"/>
  </r>
  <r>
    <x v="2"/>
    <s v="Lightning"/>
    <s v="Storm"/>
    <n v="2"/>
    <x v="38"/>
    <s v="1990-1994"/>
    <n v="1"/>
    <n v="0"/>
    <n v="0"/>
    <n v="0"/>
    <x v="0"/>
    <n v="1"/>
    <x v="1462"/>
    <n v="1"/>
    <n v="0"/>
    <x v="1"/>
  </r>
  <r>
    <x v="0"/>
    <s v="Flooding"/>
    <s v="Severe Storm"/>
    <n v="2"/>
    <x v="38"/>
    <s v="1990-1994"/>
    <n v="1"/>
    <n v="0"/>
    <n v="0"/>
    <n v="0"/>
    <x v="0"/>
    <n v="1"/>
    <x v="22"/>
    <n v="1"/>
    <n v="0"/>
    <x v="1"/>
  </r>
  <r>
    <x v="0"/>
    <s v="Flooding/ Lightning"/>
    <s v="Storm"/>
    <n v="2"/>
    <x v="38"/>
    <s v="1990-1994"/>
    <n v="1"/>
    <n v="0"/>
    <n v="0"/>
    <n v="0"/>
    <x v="0"/>
    <n v="1"/>
    <x v="1463"/>
    <n v="1"/>
    <n v="0"/>
    <x v="1"/>
  </r>
  <r>
    <x v="2"/>
    <s v="Flooding"/>
    <s v="Severe Storm"/>
    <n v="4"/>
    <x v="5"/>
    <s v="1990-1994"/>
    <n v="1"/>
    <n v="0"/>
    <n v="0"/>
    <n v="0"/>
    <x v="0"/>
    <n v="1"/>
    <x v="1464"/>
    <n v="1"/>
    <n v="0"/>
    <x v="1"/>
  </r>
  <r>
    <x v="3"/>
    <s v="Lightning"/>
    <s v="Storm"/>
    <n v="3"/>
    <x v="38"/>
    <s v="1990-1994"/>
    <n v="1"/>
    <n v="0"/>
    <n v="0"/>
    <n v="0"/>
    <x v="0"/>
    <n v="1"/>
    <x v="1465"/>
    <n v="1"/>
    <n v="0"/>
    <x v="1"/>
  </r>
  <r>
    <x v="4"/>
    <s v="Lightning"/>
    <s v="Storm"/>
    <n v="3"/>
    <x v="38"/>
    <s v="1990-1994"/>
    <n v="1"/>
    <n v="0"/>
    <n v="0"/>
    <n v="0"/>
    <x v="0"/>
    <n v="1"/>
    <x v="1466"/>
    <n v="0"/>
    <n v="1"/>
    <x v="1"/>
  </r>
  <r>
    <x v="4"/>
    <s v="Tornado"/>
    <s v="Tornado"/>
    <n v="2"/>
    <x v="4"/>
    <s v="1990-1994"/>
    <n v="1"/>
    <n v="0"/>
    <n v="0"/>
    <n v="0"/>
    <x v="0"/>
    <n v="1"/>
    <x v="1467"/>
    <n v="1"/>
    <n v="0"/>
    <x v="1"/>
  </r>
  <r>
    <x v="0"/>
    <s v="Severe Storm/Thunder Storm"/>
    <s v="Severe Storm"/>
    <n v="2"/>
    <x v="4"/>
    <s v="1990-1994"/>
    <n v="1"/>
    <n v="0"/>
    <n v="0"/>
    <n v="0"/>
    <x v="0"/>
    <n v="1"/>
    <x v="1468"/>
    <n v="1"/>
    <n v="0"/>
    <x v="1"/>
  </r>
  <r>
    <x v="3"/>
    <s v="Severe Storm/Thunder Storm"/>
    <s v="Severe Storm"/>
    <n v="2"/>
    <x v="38"/>
    <s v="1990-1994"/>
    <n v="1"/>
    <n v="0"/>
    <n v="0"/>
    <n v="0"/>
    <x v="0"/>
    <n v="1"/>
    <x v="1469"/>
    <n v="1"/>
    <n v="0"/>
    <x v="1"/>
  </r>
  <r>
    <x v="0"/>
    <s v="Lightning/ Severe Storm/Thunder Storm/ Wind"/>
    <s v="Severe Storm"/>
    <n v="2"/>
    <x v="38"/>
    <s v="1990-1994"/>
    <n v="1"/>
    <n v="0"/>
    <n v="0"/>
    <n v="0"/>
    <x v="0"/>
    <n v="1"/>
    <x v="1470"/>
    <n v="1"/>
    <n v="0"/>
    <x v="1"/>
  </r>
  <r>
    <x v="0"/>
    <s v="Flooding"/>
    <s v="Severe Storm"/>
    <n v="2"/>
    <x v="38"/>
    <s v="1990-1994"/>
    <n v="1"/>
    <n v="0"/>
    <n v="0"/>
    <n v="0"/>
    <x v="0"/>
    <n v="1"/>
    <x v="1471"/>
    <n v="1"/>
    <n v="0"/>
    <x v="1"/>
  </r>
  <r>
    <x v="0"/>
    <s v="Hail/ Severe Storm/Thunder Storm/ Wind"/>
    <s v="Severe Storm"/>
    <n v="3"/>
    <x v="4"/>
    <s v="1990-1994"/>
    <n v="1"/>
    <n v="0"/>
    <n v="0"/>
    <n v="0"/>
    <x v="0"/>
    <n v="1"/>
    <x v="1226"/>
    <n v="1"/>
    <n v="0"/>
    <x v="1"/>
  </r>
  <r>
    <x v="0"/>
    <s v="Lightning/ Severe Storm/Thunder Storm/ Wind"/>
    <s v="Severe Storm"/>
    <n v="3"/>
    <x v="4"/>
    <s v="1990-1994"/>
    <n v="1"/>
    <n v="0"/>
    <n v="0"/>
    <n v="0"/>
    <x v="0"/>
    <n v="1"/>
    <x v="1472"/>
    <n v="1"/>
    <n v="0"/>
    <x v="1"/>
  </r>
  <r>
    <x v="0"/>
    <s v="Lightning/ Severe Storm/Thunder Storm/ Wind"/>
    <s v="Severe Storm"/>
    <n v="3"/>
    <x v="4"/>
    <s v="1990-1994"/>
    <n v="1"/>
    <n v="0"/>
    <n v="0"/>
    <n v="0"/>
    <x v="0"/>
    <n v="1"/>
    <x v="1473"/>
    <n v="1"/>
    <n v="0"/>
    <x v="1"/>
  </r>
  <r>
    <x v="0"/>
    <s v="Lightning/ Severe Storm/Thunder Storm/ Wind"/>
    <s v="Severe Storm"/>
    <n v="3"/>
    <x v="4"/>
    <s v="1990-1994"/>
    <n v="1"/>
    <n v="0"/>
    <n v="11"/>
    <n v="11"/>
    <x v="0"/>
    <n v="1"/>
    <x v="1474"/>
    <n v="1"/>
    <n v="0"/>
    <x v="1"/>
  </r>
  <r>
    <x v="1"/>
    <s v="Lightning"/>
    <s v="Storm"/>
    <n v="3"/>
    <x v="38"/>
    <s v="1990-1994"/>
    <n v="1"/>
    <n v="0"/>
    <n v="0"/>
    <n v="0"/>
    <x v="0"/>
    <n v="1"/>
    <x v="1475"/>
    <n v="1"/>
    <n v="0"/>
    <x v="1"/>
  </r>
  <r>
    <x v="1"/>
    <s v="Flooding"/>
    <s v="Severe Storm"/>
    <n v="3"/>
    <x v="38"/>
    <s v="1990-1994"/>
    <n v="1"/>
    <n v="0"/>
    <n v="0"/>
    <n v="0"/>
    <x v="0"/>
    <n v="1"/>
    <x v="1476"/>
    <n v="1"/>
    <n v="0"/>
    <x v="1"/>
  </r>
  <r>
    <x v="0"/>
    <s v="Lightning"/>
    <s v="Storm"/>
    <n v="2"/>
    <x v="5"/>
    <s v="1990-1994"/>
    <n v="1"/>
    <n v="10"/>
    <n v="0"/>
    <n v="10"/>
    <x v="0"/>
    <n v="0"/>
    <x v="2"/>
    <n v="1"/>
    <n v="0"/>
    <x v="1"/>
  </r>
  <r>
    <x v="4"/>
    <s v="Lightning"/>
    <s v="Storm"/>
    <n v="3"/>
    <x v="38"/>
    <s v="1990-1994"/>
    <n v="1"/>
    <n v="0"/>
    <n v="0"/>
    <n v="0"/>
    <x v="0"/>
    <n v="1"/>
    <x v="1477"/>
    <n v="1"/>
    <n v="0"/>
    <x v="1"/>
  </r>
  <r>
    <x v="0"/>
    <s v="Severe Storm/Thunder Storm"/>
    <s v="Severe Storm"/>
    <n v="3"/>
    <x v="3"/>
    <s v="1990-1994"/>
    <n v="1"/>
    <n v="0"/>
    <n v="0"/>
    <n v="0"/>
    <x v="0"/>
    <n v="1"/>
    <x v="1390"/>
    <n v="1"/>
    <n v="0"/>
    <x v="1"/>
  </r>
  <r>
    <x v="1"/>
    <s v="Hail/ Lightning/ Severe Storm/Thunder Storm/ Wind"/>
    <s v="Severe Storm"/>
    <n v="3"/>
    <x v="3"/>
    <s v="1990-1994"/>
    <n v="1"/>
    <n v="0"/>
    <n v="0"/>
    <n v="0"/>
    <x v="0"/>
    <n v="1"/>
    <x v="1478"/>
    <n v="1"/>
    <n v="0"/>
    <x v="1"/>
  </r>
  <r>
    <x v="1"/>
    <s v="Flooding"/>
    <s v="Severe Storm"/>
    <n v="2"/>
    <x v="4"/>
    <s v="1990-1994"/>
    <n v="1"/>
    <n v="0"/>
    <n v="0"/>
    <n v="0"/>
    <x v="0"/>
    <n v="1"/>
    <x v="1479"/>
    <n v="0"/>
    <n v="1"/>
    <x v="1"/>
  </r>
  <r>
    <x v="5"/>
    <s v="Flooding"/>
    <s v="Severe Storm"/>
    <n v="4"/>
    <x v="41"/>
    <s v="1990-1994"/>
    <n v="1"/>
    <n v="0"/>
    <n v="0"/>
    <n v="0"/>
    <x v="0"/>
    <n v="1"/>
    <x v="1480"/>
    <n v="0"/>
    <n v="1"/>
    <x v="1"/>
  </r>
  <r>
    <x v="3"/>
    <s v="Severe Storm/Thunder Storm"/>
    <s v="Severe Storm"/>
    <n v="4"/>
    <x v="41"/>
    <s v="1990-1994"/>
    <n v="1"/>
    <n v="0"/>
    <n v="0"/>
    <n v="0"/>
    <x v="0"/>
    <n v="1"/>
    <x v="1481"/>
    <n v="0"/>
    <n v="1"/>
    <x v="1"/>
  </r>
  <r>
    <x v="5"/>
    <s v="Flooding"/>
    <s v="Severe Storm"/>
    <n v="4"/>
    <x v="41"/>
    <s v="1990-1994"/>
    <n v="21"/>
    <n v="0"/>
    <n v="0"/>
    <n v="0"/>
    <x v="0"/>
    <n v="1"/>
    <x v="1482"/>
    <n v="0"/>
    <n v="0"/>
    <x v="0"/>
  </r>
  <r>
    <x v="3"/>
    <s v="Flooding"/>
    <s v="Severe Storm"/>
    <n v="4"/>
    <x v="41"/>
    <s v="1990-1994"/>
    <n v="21"/>
    <n v="0"/>
    <n v="0"/>
    <n v="0"/>
    <x v="0"/>
    <n v="1"/>
    <x v="1483"/>
    <n v="0"/>
    <n v="0"/>
    <x v="0"/>
  </r>
  <r>
    <x v="4"/>
    <s v="Flooding"/>
    <s v="Severe Storm"/>
    <n v="4"/>
    <x v="41"/>
    <s v="1990-1994"/>
    <n v="21"/>
    <n v="0"/>
    <n v="0"/>
    <n v="0"/>
    <x v="0"/>
    <n v="1"/>
    <x v="1484"/>
    <n v="0"/>
    <n v="0"/>
    <x v="0"/>
  </r>
  <r>
    <x v="0"/>
    <s v="Severe Storm/Thunder Storm"/>
    <s v="Severe Storm"/>
    <n v="3"/>
    <x v="3"/>
    <s v="1990-1994"/>
    <n v="1"/>
    <n v="0"/>
    <n v="0"/>
    <n v="0"/>
    <x v="0"/>
    <n v="1"/>
    <x v="1485"/>
    <n v="1"/>
    <n v="0"/>
    <x v="1"/>
  </r>
  <r>
    <x v="0"/>
    <s v="Severe Storm/Thunder Storm"/>
    <s v="Severe Storm"/>
    <n v="3"/>
    <x v="3"/>
    <s v="1990-1994"/>
    <n v="1"/>
    <n v="0"/>
    <n v="0"/>
    <n v="0"/>
    <x v="0"/>
    <n v="1"/>
    <x v="1486"/>
    <n v="1"/>
    <n v="0"/>
    <x v="1"/>
  </r>
  <r>
    <x v="0"/>
    <s v="Severe Storm/Thunder Storm"/>
    <s v="Severe Storm"/>
    <n v="3"/>
    <x v="3"/>
    <s v="1990-1994"/>
    <n v="1"/>
    <n v="0"/>
    <n v="0"/>
    <n v="0"/>
    <x v="0"/>
    <n v="1"/>
    <x v="1487"/>
    <n v="1"/>
    <n v="0"/>
    <x v="1"/>
  </r>
  <r>
    <x v="1"/>
    <s v="Lightning"/>
    <s v="Storm"/>
    <n v="3"/>
    <x v="4"/>
    <s v="1990-1994"/>
    <n v="1"/>
    <n v="0"/>
    <n v="0"/>
    <n v="0"/>
    <x v="0"/>
    <n v="1"/>
    <x v="1488"/>
    <n v="1"/>
    <n v="0"/>
    <x v="1"/>
  </r>
  <r>
    <x v="2"/>
    <s v="Severe Storm/Thunder Storm/ Wind"/>
    <s v="Severe Storm"/>
    <n v="2"/>
    <x v="5"/>
    <s v="1990-1994"/>
    <n v="1"/>
    <n v="0"/>
    <n v="0"/>
    <n v="0"/>
    <x v="0"/>
    <n v="1"/>
    <x v="1489"/>
    <n v="1"/>
    <n v="0"/>
    <x v="1"/>
  </r>
  <r>
    <x v="5"/>
    <s v="Drought/ Heat"/>
    <s v="Heat/Drought/Fire"/>
    <n v="3"/>
    <x v="4"/>
    <s v="1990-1994"/>
    <n v="31"/>
    <n v="0"/>
    <n v="0"/>
    <n v="0"/>
    <x v="0"/>
    <n v="0"/>
    <x v="2"/>
    <n v="1"/>
    <n v="0"/>
    <x v="1"/>
  </r>
  <r>
    <x v="0"/>
    <s v="Drought/ Heat"/>
    <s v="Heat/Drought/Fire"/>
    <n v="3"/>
    <x v="4"/>
    <s v="1990-1994"/>
    <n v="31"/>
    <n v="0"/>
    <n v="0"/>
    <n v="0"/>
    <x v="0"/>
    <n v="0"/>
    <x v="2"/>
    <n v="1"/>
    <n v="0"/>
    <x v="1"/>
  </r>
  <r>
    <x v="1"/>
    <s v="Drought/ Heat"/>
    <s v="Heat/Drought/Fire"/>
    <n v="3"/>
    <x v="4"/>
    <s v="1990-1994"/>
    <n v="31"/>
    <n v="0"/>
    <n v="0"/>
    <n v="0"/>
    <x v="0"/>
    <n v="0"/>
    <x v="2"/>
    <n v="1"/>
    <n v="0"/>
    <x v="1"/>
  </r>
  <r>
    <x v="3"/>
    <s v="Drought/ Heat"/>
    <s v="Heat/Drought/Fire"/>
    <n v="3"/>
    <x v="4"/>
    <s v="1990-1994"/>
    <n v="31"/>
    <n v="0"/>
    <n v="0"/>
    <n v="0"/>
    <x v="0"/>
    <n v="0"/>
    <x v="2"/>
    <n v="1"/>
    <n v="0"/>
    <x v="1"/>
  </r>
  <r>
    <x v="2"/>
    <s v="Drought/ Heat"/>
    <s v="Heat/Drought/Fire"/>
    <n v="3"/>
    <x v="4"/>
    <s v="1990-1994"/>
    <n v="31"/>
    <n v="0"/>
    <n v="0"/>
    <n v="0"/>
    <x v="0"/>
    <n v="0"/>
    <x v="2"/>
    <n v="1"/>
    <n v="0"/>
    <x v="1"/>
  </r>
  <r>
    <x v="4"/>
    <s v="Drought/ Heat"/>
    <s v="Heat/Drought/Fire"/>
    <n v="3"/>
    <x v="4"/>
    <s v="1990-1994"/>
    <n v="31"/>
    <n v="0"/>
    <n v="0"/>
    <n v="0"/>
    <x v="0"/>
    <n v="0"/>
    <x v="2"/>
    <n v="1"/>
    <n v="0"/>
    <x v="1"/>
  </r>
  <r>
    <x v="0"/>
    <s v="Severe Storm/Thunder Storm"/>
    <s v="Severe Storm"/>
    <n v="2"/>
    <x v="5"/>
    <s v="1990-1994"/>
    <n v="1"/>
    <n v="0"/>
    <n v="0"/>
    <n v="0"/>
    <x v="0"/>
    <n v="1"/>
    <x v="1490"/>
    <n v="1"/>
    <n v="0"/>
    <x v="1"/>
  </r>
  <r>
    <x v="1"/>
    <s v="Severe Storm/Thunder Storm"/>
    <s v="Severe Storm"/>
    <n v="2"/>
    <x v="5"/>
    <s v="1990-1994"/>
    <n v="1"/>
    <n v="0"/>
    <n v="0"/>
    <n v="0"/>
    <x v="0"/>
    <n v="1"/>
    <x v="1491"/>
    <n v="1"/>
    <n v="0"/>
    <x v="1"/>
  </r>
  <r>
    <x v="0"/>
    <s v="Severe Storm/Thunder Storm"/>
    <s v="Severe Storm"/>
    <n v="2"/>
    <x v="5"/>
    <s v="1990-1994"/>
    <n v="1"/>
    <n v="0"/>
    <n v="0"/>
    <n v="0"/>
    <x v="0"/>
    <n v="1"/>
    <x v="1492"/>
    <n v="1"/>
    <n v="0"/>
    <x v="1"/>
  </r>
  <r>
    <x v="0"/>
    <s v="Severe Storm/Thunder Storm"/>
    <s v="Severe Storm"/>
    <n v="2"/>
    <x v="5"/>
    <s v="1990-1994"/>
    <n v="1"/>
    <n v="0"/>
    <n v="0"/>
    <n v="0"/>
    <x v="0"/>
    <n v="1"/>
    <x v="1493"/>
    <n v="1"/>
    <n v="0"/>
    <x v="1"/>
  </r>
  <r>
    <x v="0"/>
    <s v="Lightning"/>
    <s v="Storm"/>
    <n v="3"/>
    <x v="5"/>
    <s v="1990-1994"/>
    <n v="1"/>
    <n v="0"/>
    <n v="11"/>
    <n v="11"/>
    <x v="0"/>
    <n v="0"/>
    <x v="2"/>
    <n v="1"/>
    <n v="0"/>
    <x v="1"/>
  </r>
  <r>
    <x v="3"/>
    <s v="Lightning"/>
    <s v="Storm"/>
    <n v="3"/>
    <x v="5"/>
    <s v="1990-1994"/>
    <n v="1"/>
    <n v="0"/>
    <n v="0"/>
    <n v="0"/>
    <x v="0"/>
    <n v="1"/>
    <x v="1494"/>
    <n v="1"/>
    <n v="0"/>
    <x v="1"/>
  </r>
  <r>
    <x v="3"/>
    <s v="Tornado"/>
    <s v="Tornado"/>
    <n v="3"/>
    <x v="5"/>
    <s v="1990-1994"/>
    <n v="1"/>
    <n v="0"/>
    <n v="0"/>
    <n v="0"/>
    <x v="0"/>
    <n v="1"/>
    <x v="1495"/>
    <n v="0"/>
    <n v="1"/>
    <x v="1"/>
  </r>
  <r>
    <x v="4"/>
    <s v="Severe Storm/Thunder Storm"/>
    <s v="Severe Storm"/>
    <n v="3"/>
    <x v="5"/>
    <s v="1990-1994"/>
    <n v="1"/>
    <n v="0"/>
    <n v="0"/>
    <n v="0"/>
    <x v="0"/>
    <n v="1"/>
    <x v="1496"/>
    <n v="0"/>
    <n v="1"/>
    <x v="1"/>
  </r>
  <r>
    <x v="1"/>
    <s v="Severe Storm/Thunder Storm"/>
    <s v="Severe Storm"/>
    <n v="3"/>
    <x v="5"/>
    <s v="1990-1994"/>
    <n v="1"/>
    <n v="0"/>
    <n v="0"/>
    <n v="0"/>
    <x v="0"/>
    <n v="1"/>
    <x v="1497"/>
    <n v="0"/>
    <n v="1"/>
    <x v="1"/>
  </r>
  <r>
    <x v="3"/>
    <s v="Severe Storm/Thunder Storm"/>
    <s v="Severe Storm"/>
    <n v="3"/>
    <x v="5"/>
    <s v="1990-1994"/>
    <n v="1"/>
    <n v="0"/>
    <n v="0"/>
    <n v="0"/>
    <x v="0"/>
    <n v="1"/>
    <x v="1498"/>
    <n v="1"/>
    <n v="0"/>
    <x v="1"/>
  </r>
  <r>
    <x v="0"/>
    <s v="Hail/ Severe Storm/Thunder Storm/ Wind"/>
    <s v="Severe Storm"/>
    <n v="3"/>
    <x v="5"/>
    <s v="1990-1994"/>
    <n v="1"/>
    <n v="0"/>
    <n v="0"/>
    <n v="0"/>
    <x v="0"/>
    <n v="1"/>
    <x v="1499"/>
    <n v="1"/>
    <n v="0"/>
    <x v="1"/>
  </r>
  <r>
    <x v="0"/>
    <s v="Hail/ Wind"/>
    <s v="Storm"/>
    <n v="3"/>
    <x v="5"/>
    <s v="1990-1994"/>
    <n v="1"/>
    <n v="0"/>
    <n v="0"/>
    <n v="0"/>
    <x v="0"/>
    <n v="1"/>
    <x v="1500"/>
    <n v="1"/>
    <n v="0"/>
    <x v="1"/>
  </r>
  <r>
    <x v="4"/>
    <s v="Severe Storm/Thunder Storm"/>
    <s v="Severe Storm"/>
    <n v="1"/>
    <x v="6"/>
    <s v="1995-1999"/>
    <n v="1"/>
    <n v="0"/>
    <n v="0"/>
    <n v="0"/>
    <x v="0"/>
    <n v="1"/>
    <x v="1501"/>
    <n v="0"/>
    <n v="0"/>
    <x v="0"/>
  </r>
  <r>
    <x v="1"/>
    <s v="Severe Storm/Thunder Storm"/>
    <s v="Severe Storm"/>
    <n v="1"/>
    <x v="6"/>
    <s v="1995-1999"/>
    <n v="1"/>
    <n v="0"/>
    <n v="0"/>
    <n v="0"/>
    <x v="0"/>
    <n v="1"/>
    <x v="1502"/>
    <n v="1"/>
    <n v="0"/>
    <x v="1"/>
  </r>
  <r>
    <x v="0"/>
    <s v="Severe Storm/Thunder Storm"/>
    <s v="Severe Storm"/>
    <n v="1"/>
    <x v="6"/>
    <s v="1995-1999"/>
    <n v="1"/>
    <n v="0"/>
    <n v="0"/>
    <n v="0"/>
    <x v="0"/>
    <n v="1"/>
    <x v="1503"/>
    <n v="1"/>
    <n v="0"/>
    <x v="1"/>
  </r>
  <r>
    <x v="0"/>
    <s v="Severe Storm/Thunder Storm"/>
    <s v="Severe Storm"/>
    <n v="1"/>
    <x v="6"/>
    <s v="1995-1999"/>
    <n v="1"/>
    <n v="0"/>
    <n v="0"/>
    <n v="0"/>
    <x v="0"/>
    <n v="1"/>
    <x v="1504"/>
    <n v="1"/>
    <n v="0"/>
    <x v="1"/>
  </r>
  <r>
    <x v="0"/>
    <s v="Heat"/>
    <s v="Heat/Drought/Fire"/>
    <n v="3"/>
    <x v="6"/>
    <s v="1995-1999"/>
    <n v="1"/>
    <n v="12"/>
    <n v="0"/>
    <n v="12"/>
    <x v="0"/>
    <n v="0"/>
    <x v="2"/>
    <n v="1"/>
    <n v="0"/>
    <x v="1"/>
  </r>
  <r>
    <x v="0"/>
    <s v="Flooding"/>
    <s v="Severe Storm"/>
    <n v="3"/>
    <x v="6"/>
    <s v="1995-1999"/>
    <n v="1"/>
    <n v="0"/>
    <n v="0"/>
    <n v="0"/>
    <x v="0"/>
    <n v="1"/>
    <x v="1505"/>
    <n v="0"/>
    <n v="0"/>
    <x v="0"/>
  </r>
  <r>
    <x v="0"/>
    <s v="Severe Storm/Thunder Storm"/>
    <s v="Severe Storm"/>
    <n v="2"/>
    <x v="6"/>
    <s v="1995-1999"/>
    <n v="1"/>
    <n v="0"/>
    <n v="0"/>
    <n v="0"/>
    <x v="0"/>
    <n v="1"/>
    <x v="1506"/>
    <n v="0"/>
    <n v="1"/>
    <x v="1"/>
  </r>
  <r>
    <x v="1"/>
    <s v="Severe Storm/Thunder Storm"/>
    <s v="Severe Storm"/>
    <n v="2"/>
    <x v="6"/>
    <s v="1995-1999"/>
    <n v="1"/>
    <n v="0"/>
    <n v="0"/>
    <n v="0"/>
    <x v="0"/>
    <n v="1"/>
    <x v="1507"/>
    <n v="1"/>
    <n v="0"/>
    <x v="1"/>
  </r>
  <r>
    <x v="1"/>
    <s v="Lightning"/>
    <s v="Storm"/>
    <n v="2"/>
    <x v="6"/>
    <s v="1995-1999"/>
    <n v="1"/>
    <n v="0"/>
    <n v="10"/>
    <n v="10"/>
    <x v="0"/>
    <n v="0"/>
    <x v="2"/>
    <n v="1"/>
    <n v="0"/>
    <x v="1"/>
  </r>
  <r>
    <x v="0"/>
    <s v="Severe Storm/Thunder Storm/ Wind"/>
    <s v="Severe Storm"/>
    <n v="1"/>
    <x v="2"/>
    <s v="1995-1999"/>
    <n v="1"/>
    <n v="12"/>
    <n v="36"/>
    <n v="48"/>
    <x v="0"/>
    <n v="1"/>
    <x v="1508"/>
    <n v="0"/>
    <n v="1"/>
    <x v="1"/>
  </r>
  <r>
    <x v="0"/>
    <s v="Severe Storm/Thunder Storm/ Wind"/>
    <s v="Severe Storm"/>
    <n v="1"/>
    <x v="2"/>
    <s v="1995-1999"/>
    <n v="1"/>
    <n v="0"/>
    <n v="0"/>
    <n v="0"/>
    <x v="0"/>
    <n v="1"/>
    <x v="1509"/>
    <n v="0"/>
    <n v="1"/>
    <x v="1"/>
  </r>
  <r>
    <x v="1"/>
    <s v="Hurricane/Tropical Storm"/>
    <s v="Tropical Storm"/>
    <n v="3"/>
    <x v="2"/>
    <s v="1995-1999"/>
    <n v="1"/>
    <n v="0"/>
    <n v="0"/>
    <n v="0"/>
    <x v="0"/>
    <n v="1"/>
    <x v="1510"/>
    <n v="0"/>
    <n v="0"/>
    <x v="0"/>
  </r>
  <r>
    <x v="3"/>
    <s v="Tornado"/>
    <s v="Tornado"/>
    <n v="3"/>
    <x v="5"/>
    <s v="1990-1994"/>
    <n v="1"/>
    <n v="0"/>
    <n v="0"/>
    <n v="0"/>
    <x v="0"/>
    <n v="1"/>
    <x v="1375"/>
    <n v="1"/>
    <n v="0"/>
    <x v="1"/>
  </r>
  <r>
    <x v="0"/>
    <s v="Hail/ Severe Storm/Thunder Storm/ Wind"/>
    <s v="Severe Storm"/>
    <n v="3"/>
    <x v="5"/>
    <s v="1990-1994"/>
    <n v="1"/>
    <n v="0"/>
    <n v="0"/>
    <n v="0"/>
    <x v="0"/>
    <n v="1"/>
    <x v="1511"/>
    <n v="1"/>
    <n v="0"/>
    <x v="1"/>
  </r>
  <r>
    <x v="2"/>
    <s v="Severe Storm/Thunder Storm"/>
    <s v="Severe Storm"/>
    <n v="3"/>
    <x v="5"/>
    <s v="1990-1994"/>
    <n v="1"/>
    <n v="0"/>
    <n v="0"/>
    <n v="0"/>
    <x v="0"/>
    <n v="1"/>
    <x v="1512"/>
    <n v="1"/>
    <n v="0"/>
    <x v="1"/>
  </r>
  <r>
    <x v="1"/>
    <s v="Lightning"/>
    <s v="Storm"/>
    <n v="2"/>
    <x v="42"/>
    <s v="2010-2014"/>
    <n v="1"/>
    <n v="0"/>
    <n v="0"/>
    <n v="0"/>
    <x v="0"/>
    <n v="1"/>
    <x v="1513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514"/>
    <n v="1"/>
    <n v="0"/>
    <x v="1"/>
  </r>
  <r>
    <x v="5"/>
    <s v="Severe Storm/Thunder Storm - Wind"/>
    <s v="Severe Storm"/>
    <n v="2"/>
    <x v="43"/>
    <s v="2010-2014"/>
    <n v="1"/>
    <n v="0"/>
    <n v="0"/>
    <n v="0"/>
    <x v="0"/>
    <n v="1"/>
    <x v="1515"/>
    <n v="1"/>
    <n v="0"/>
    <x v="1"/>
  </r>
  <r>
    <x v="2"/>
    <s v="Flooding"/>
    <s v="Severe Storm"/>
    <n v="2"/>
    <x v="43"/>
    <s v="2010-2014"/>
    <n v="1"/>
    <n v="0"/>
    <n v="0"/>
    <n v="0"/>
    <x v="0"/>
    <n v="1"/>
    <x v="1516"/>
    <n v="1"/>
    <n v="0"/>
    <x v="1"/>
  </r>
  <r>
    <x v="2"/>
    <s v="Flooding"/>
    <s v="Severe Storm"/>
    <n v="3"/>
    <x v="43"/>
    <s v="2010-2014"/>
    <n v="1"/>
    <n v="0"/>
    <n v="0"/>
    <n v="0"/>
    <x v="0"/>
    <n v="1"/>
    <x v="1517"/>
    <n v="1"/>
    <n v="0"/>
    <x v="1"/>
  </r>
  <r>
    <x v="1"/>
    <s v="Severe Storm/Thunder Storm - Wind"/>
    <s v="Severe Storm"/>
    <n v="4"/>
    <x v="43"/>
    <s v="2010-2014"/>
    <n v="1"/>
    <n v="0"/>
    <n v="0"/>
    <n v="0"/>
    <x v="0"/>
    <n v="1"/>
    <x v="1518"/>
    <n v="1"/>
    <n v="0"/>
    <x v="1"/>
  </r>
  <r>
    <x v="1"/>
    <s v="Severe Storm/Thunder Storm - Wind"/>
    <s v="Severe Storm"/>
    <n v="4"/>
    <x v="43"/>
    <s v="2010-2014"/>
    <n v="1"/>
    <n v="0"/>
    <n v="0"/>
    <n v="0"/>
    <x v="0"/>
    <n v="1"/>
    <x v="1519"/>
    <n v="1"/>
    <n v="0"/>
    <x v="1"/>
  </r>
  <r>
    <x v="1"/>
    <s v="Wind"/>
    <s v="Storm"/>
    <n v="1"/>
    <x v="43"/>
    <s v="2010-2014"/>
    <n v="1"/>
    <n v="0"/>
    <n v="0"/>
    <n v="0"/>
    <x v="0"/>
    <n v="1"/>
    <x v="1520"/>
    <n v="1"/>
    <n v="0"/>
    <x v="1"/>
  </r>
  <r>
    <x v="3"/>
    <s v="Hurricane/Tropical Storm"/>
    <s v="Tropical Storm"/>
    <n v="3"/>
    <x v="23"/>
    <s v="1985-1989"/>
    <n v="1"/>
    <n v="13"/>
    <n v="260"/>
    <n v="273"/>
    <x v="0"/>
    <n v="1"/>
    <x v="1521"/>
    <n v="0"/>
    <n v="0"/>
    <x v="0"/>
  </r>
  <r>
    <x v="2"/>
    <s v="Flooding"/>
    <s v="Severe Storm"/>
    <n v="2"/>
    <x v="43"/>
    <s v="2010-2014"/>
    <n v="3"/>
    <n v="0"/>
    <n v="0"/>
    <n v="0"/>
    <x v="0"/>
    <n v="1"/>
    <x v="1522"/>
    <n v="1"/>
    <n v="0"/>
    <x v="1"/>
  </r>
  <r>
    <x v="3"/>
    <s v="Flooding"/>
    <s v="Severe Storm"/>
    <n v="2"/>
    <x v="43"/>
    <s v="2010-2014"/>
    <n v="1"/>
    <n v="0"/>
    <n v="0"/>
    <n v="0"/>
    <x v="0"/>
    <n v="1"/>
    <x v="1523"/>
    <n v="1"/>
    <n v="0"/>
    <x v="1"/>
  </r>
  <r>
    <x v="3"/>
    <s v="Flooding"/>
    <s v="Severe Storm"/>
    <n v="2"/>
    <x v="43"/>
    <s v="2010-2014"/>
    <n v="1"/>
    <n v="0"/>
    <n v="0"/>
    <n v="0"/>
    <x v="0"/>
    <n v="1"/>
    <x v="1524"/>
    <n v="1"/>
    <n v="0"/>
    <x v="1"/>
  </r>
  <r>
    <x v="2"/>
    <s v="Severe Storm/Thunder Storm - Wind"/>
    <s v="Severe Storm"/>
    <n v="2"/>
    <x v="43"/>
    <s v="2010-2014"/>
    <n v="1"/>
    <n v="0"/>
    <n v="0"/>
    <n v="0"/>
    <x v="0"/>
    <n v="1"/>
    <x v="1158"/>
    <n v="1"/>
    <n v="0"/>
    <x v="1"/>
  </r>
  <r>
    <x v="4"/>
    <s v="Severe Storm/Thunder Storm - Wind"/>
    <s v="Severe Storm"/>
    <n v="2"/>
    <x v="43"/>
    <s v="2010-2014"/>
    <n v="1"/>
    <n v="0"/>
    <n v="0"/>
    <n v="0"/>
    <x v="0"/>
    <n v="1"/>
    <x v="1525"/>
    <n v="1"/>
    <n v="0"/>
    <x v="1"/>
  </r>
  <r>
    <x v="3"/>
    <s v="Severe Storm/Thunder Storm - Wind"/>
    <s v="Severe Storm"/>
    <n v="2"/>
    <x v="43"/>
    <s v="2010-2014"/>
    <n v="1"/>
    <n v="0"/>
    <n v="0"/>
    <n v="0"/>
    <x v="0"/>
    <n v="1"/>
    <x v="1526"/>
    <n v="1"/>
    <n v="0"/>
    <x v="1"/>
  </r>
  <r>
    <x v="4"/>
    <s v="Severe Storm/Thunder Storm - Wind"/>
    <s v="Severe Storm"/>
    <n v="2"/>
    <x v="43"/>
    <s v="2010-2014"/>
    <n v="1"/>
    <n v="0"/>
    <n v="0"/>
    <n v="0"/>
    <x v="0"/>
    <n v="1"/>
    <x v="1527"/>
    <n v="1"/>
    <n v="0"/>
    <x v="1"/>
  </r>
  <r>
    <x v="5"/>
    <s v="Severe Storm/Thunder Storm - Wind"/>
    <s v="Severe Storm"/>
    <n v="2"/>
    <x v="43"/>
    <s v="2010-2014"/>
    <n v="1"/>
    <n v="0"/>
    <n v="0"/>
    <n v="0"/>
    <x v="0"/>
    <n v="1"/>
    <x v="1528"/>
    <n v="1"/>
    <n v="0"/>
    <x v="1"/>
  </r>
  <r>
    <x v="3"/>
    <s v="Flooding"/>
    <s v="Severe Storm"/>
    <n v="3"/>
    <x v="43"/>
    <s v="2010-2014"/>
    <n v="1"/>
    <n v="0"/>
    <n v="0"/>
    <n v="0"/>
    <x v="0"/>
    <n v="1"/>
    <x v="1529"/>
    <n v="1"/>
    <n v="0"/>
    <x v="1"/>
  </r>
  <r>
    <x v="3"/>
    <s v="Tornado"/>
    <s v="Tornado"/>
    <n v="2"/>
    <x v="43"/>
    <s v="2010-2014"/>
    <n v="1"/>
    <n v="0"/>
    <n v="0"/>
    <n v="0"/>
    <x v="0"/>
    <n v="1"/>
    <x v="1530"/>
    <n v="0"/>
    <n v="0"/>
    <x v="0"/>
  </r>
  <r>
    <x v="2"/>
    <s v="Severe Storm/Thunder Storm"/>
    <s v="Severe Storm"/>
    <n v="3"/>
    <x v="43"/>
    <s v="2010-2014"/>
    <n v="1"/>
    <n v="0"/>
    <n v="0"/>
    <n v="0"/>
    <x v="0"/>
    <n v="1"/>
    <x v="1531"/>
    <n v="1"/>
    <n v="0"/>
    <x v="1"/>
  </r>
  <r>
    <x v="2"/>
    <s v="Severe Storm/Thunder Storm - Wind"/>
    <s v="Severe Storm"/>
    <n v="3"/>
    <x v="43"/>
    <s v="2010-2014"/>
    <n v="1"/>
    <n v="0"/>
    <n v="0"/>
    <n v="0"/>
    <x v="0"/>
    <n v="1"/>
    <x v="1532"/>
    <n v="0"/>
    <n v="0"/>
    <x v="0"/>
  </r>
  <r>
    <x v="1"/>
    <s v="Tornado"/>
    <s v="Tornado"/>
    <n v="2"/>
    <x v="43"/>
    <s v="2010-2014"/>
    <n v="1"/>
    <n v="0"/>
    <n v="0"/>
    <n v="0"/>
    <x v="0"/>
    <n v="1"/>
    <x v="1533"/>
    <n v="1"/>
    <n v="0"/>
    <x v="1"/>
  </r>
  <r>
    <x v="1"/>
    <s v="Tornado"/>
    <s v="Tornado"/>
    <n v="2"/>
    <x v="43"/>
    <s v="2010-2014"/>
    <n v="1"/>
    <n v="0"/>
    <n v="0"/>
    <n v="0"/>
    <x v="0"/>
    <n v="1"/>
    <x v="1534"/>
    <n v="0"/>
    <n v="1"/>
    <x v="1"/>
  </r>
  <r>
    <x v="0"/>
    <s v="Flooding"/>
    <s v="Severe Storm"/>
    <n v="2"/>
    <x v="43"/>
    <s v="2010-2014"/>
    <n v="1"/>
    <n v="0"/>
    <n v="0"/>
    <n v="0"/>
    <x v="0"/>
    <n v="1"/>
    <x v="1535"/>
    <n v="1"/>
    <n v="0"/>
    <x v="1"/>
  </r>
  <r>
    <x v="1"/>
    <s v="Severe Storm/Thunder Storm - Wind"/>
    <s v="Severe Storm"/>
    <n v="3"/>
    <x v="43"/>
    <s v="2010-2014"/>
    <n v="1"/>
    <n v="0"/>
    <n v="0"/>
    <n v="0"/>
    <x v="0"/>
    <n v="1"/>
    <x v="1536"/>
    <n v="1"/>
    <n v="0"/>
    <x v="1"/>
  </r>
  <r>
    <x v="1"/>
    <s v="Severe Storm/Thunder Storm - Wind"/>
    <s v="Severe Storm"/>
    <n v="3"/>
    <x v="43"/>
    <s v="2010-2014"/>
    <n v="1"/>
    <n v="0"/>
    <n v="0"/>
    <n v="0"/>
    <x v="0"/>
    <n v="1"/>
    <x v="1537"/>
    <n v="1"/>
    <n v="0"/>
    <x v="1"/>
  </r>
  <r>
    <x v="1"/>
    <s v="Severe Storm/Thunder Storm - Wind"/>
    <s v="Severe Storm"/>
    <n v="3"/>
    <x v="43"/>
    <s v="2010-2014"/>
    <n v="1"/>
    <n v="0"/>
    <n v="0"/>
    <n v="0"/>
    <x v="0"/>
    <n v="1"/>
    <x v="1538"/>
    <n v="1"/>
    <n v="0"/>
    <x v="1"/>
  </r>
  <r>
    <x v="1"/>
    <s v="Coastal"/>
    <s v="Storm"/>
    <n v="3"/>
    <x v="43"/>
    <s v="2010-2014"/>
    <n v="1"/>
    <n v="12"/>
    <n v="0"/>
    <n v="12"/>
    <x v="0"/>
    <n v="0"/>
    <x v="2"/>
    <n v="1"/>
    <n v="0"/>
    <x v="1"/>
  </r>
  <r>
    <x v="1"/>
    <s v="Coastal"/>
    <s v="Storm"/>
    <n v="3"/>
    <x v="43"/>
    <s v="2010-2014"/>
    <n v="1"/>
    <n v="22"/>
    <n v="0"/>
    <n v="22"/>
    <x v="0"/>
    <n v="0"/>
    <x v="2"/>
    <n v="1"/>
    <n v="0"/>
    <x v="1"/>
  </r>
  <r>
    <x v="0"/>
    <s v="Winter Weather"/>
    <s v="Storm"/>
    <n v="1"/>
    <x v="2"/>
    <s v="1995-1999"/>
    <n v="1"/>
    <n v="0"/>
    <n v="0"/>
    <n v="0"/>
    <x v="0"/>
    <n v="1"/>
    <x v="1539"/>
    <n v="1"/>
    <n v="0"/>
    <x v="1"/>
  </r>
  <r>
    <x v="0"/>
    <s v="Winter Weather"/>
    <s v="Storm"/>
    <n v="1"/>
    <x v="2"/>
    <s v="1995-1999"/>
    <n v="1"/>
    <n v="0"/>
    <n v="0"/>
    <n v="0"/>
    <x v="0"/>
    <n v="1"/>
    <x v="1540"/>
    <n v="1"/>
    <n v="0"/>
    <x v="1"/>
  </r>
  <r>
    <x v="0"/>
    <s v="Wind"/>
    <s v="Storm"/>
    <n v="1"/>
    <x v="2"/>
    <s v="1995-1999"/>
    <n v="1"/>
    <n v="0"/>
    <n v="0"/>
    <n v="0"/>
    <x v="0"/>
    <n v="1"/>
    <x v="1541"/>
    <n v="1"/>
    <n v="0"/>
    <x v="1"/>
  </r>
  <r>
    <x v="0"/>
    <s v="Hail"/>
    <s v="Storm"/>
    <n v="2"/>
    <x v="4"/>
    <s v="1990-1994"/>
    <n v="1"/>
    <n v="0"/>
    <n v="0"/>
    <n v="0"/>
    <x v="0"/>
    <n v="1"/>
    <x v="1388"/>
    <n v="1"/>
    <n v="0"/>
    <x v="1"/>
  </r>
  <r>
    <x v="0"/>
    <s v="Lightning"/>
    <s v="Storm"/>
    <n v="3"/>
    <x v="5"/>
    <s v="1990-1994"/>
    <n v="1"/>
    <n v="0"/>
    <n v="11"/>
    <n v="11"/>
    <x v="0"/>
    <n v="0"/>
    <x v="2"/>
    <n v="1"/>
    <n v="0"/>
    <x v="1"/>
  </r>
  <r>
    <x v="2"/>
    <s v="Lightning"/>
    <s v="Storm"/>
    <n v="3"/>
    <x v="5"/>
    <s v="1990-1994"/>
    <n v="1"/>
    <n v="0"/>
    <n v="0"/>
    <n v="0"/>
    <x v="0"/>
    <n v="1"/>
    <x v="1542"/>
    <n v="1"/>
    <n v="0"/>
    <x v="1"/>
  </r>
  <r>
    <x v="0"/>
    <s v="Hail/ Lightning"/>
    <s v="Storm"/>
    <n v="3"/>
    <x v="5"/>
    <s v="1990-1994"/>
    <n v="1"/>
    <n v="0"/>
    <n v="12"/>
    <n v="12"/>
    <x v="0"/>
    <n v="0"/>
    <x v="2"/>
    <n v="1"/>
    <n v="0"/>
    <x v="1"/>
  </r>
  <r>
    <x v="4"/>
    <s v="Flooding"/>
    <s v="Severe Storm"/>
    <n v="3"/>
    <x v="5"/>
    <s v="1990-1994"/>
    <n v="1"/>
    <n v="0"/>
    <n v="0"/>
    <n v="0"/>
    <x v="0"/>
    <n v="1"/>
    <x v="1543"/>
    <n v="1"/>
    <n v="0"/>
    <x v="1"/>
  </r>
  <r>
    <x v="0"/>
    <s v="Flooding"/>
    <s v="Severe Storm"/>
    <n v="3"/>
    <x v="5"/>
    <s v="1990-1994"/>
    <n v="1"/>
    <n v="0"/>
    <n v="0"/>
    <n v="0"/>
    <x v="0"/>
    <n v="1"/>
    <x v="1544"/>
    <n v="1"/>
    <n v="0"/>
    <x v="1"/>
  </r>
  <r>
    <x v="0"/>
    <s v="Winter Weather"/>
    <s v="Storm"/>
    <n v="1"/>
    <x v="5"/>
    <s v="1990-1994"/>
    <n v="1"/>
    <n v="0"/>
    <n v="0"/>
    <n v="0"/>
    <x v="0"/>
    <n v="1"/>
    <x v="1545"/>
    <n v="1"/>
    <n v="0"/>
    <x v="1"/>
  </r>
  <r>
    <x v="1"/>
    <s v="Hurricane/Tropical Storm"/>
    <s v="Tropical Storm"/>
    <n v="4"/>
    <x v="21"/>
    <s v="1985-1989"/>
    <n v="1"/>
    <n v="0"/>
    <n v="0"/>
    <n v="0"/>
    <x v="0"/>
    <n v="1"/>
    <x v="1546"/>
    <n v="1"/>
    <n v="0"/>
    <x v="1"/>
  </r>
  <r>
    <x v="5"/>
    <s v="Winter Weather"/>
    <s v="Storm"/>
    <n v="4"/>
    <x v="21"/>
    <s v="1985-1989"/>
    <n v="1"/>
    <n v="0"/>
    <n v="0"/>
    <n v="0"/>
    <x v="0"/>
    <n v="1"/>
    <x v="853"/>
    <n v="1"/>
    <n v="0"/>
    <x v="1"/>
  </r>
  <r>
    <x v="0"/>
    <s v="Winter Weather"/>
    <s v="Storm"/>
    <n v="4"/>
    <x v="21"/>
    <s v="1985-1989"/>
    <n v="1"/>
    <n v="0"/>
    <n v="0"/>
    <n v="0"/>
    <x v="0"/>
    <n v="1"/>
    <x v="1050"/>
    <n v="1"/>
    <n v="0"/>
    <x v="1"/>
  </r>
  <r>
    <x v="1"/>
    <s v="Winter Weather"/>
    <s v="Storm"/>
    <n v="4"/>
    <x v="21"/>
    <s v="1985-1989"/>
    <n v="1"/>
    <n v="0"/>
    <n v="0"/>
    <n v="0"/>
    <x v="0"/>
    <n v="1"/>
    <x v="1547"/>
    <n v="1"/>
    <n v="0"/>
    <x v="1"/>
  </r>
  <r>
    <x v="3"/>
    <s v="Winter Weather"/>
    <s v="Storm"/>
    <n v="4"/>
    <x v="21"/>
    <s v="1985-1989"/>
    <n v="1"/>
    <n v="0"/>
    <n v="0"/>
    <n v="0"/>
    <x v="0"/>
    <n v="1"/>
    <x v="1548"/>
    <n v="1"/>
    <n v="0"/>
    <x v="1"/>
  </r>
  <r>
    <x v="2"/>
    <s v="Winter Weather"/>
    <s v="Storm"/>
    <n v="4"/>
    <x v="21"/>
    <s v="1985-1989"/>
    <n v="1"/>
    <n v="0"/>
    <n v="0"/>
    <n v="0"/>
    <x v="0"/>
    <n v="1"/>
    <x v="1549"/>
    <n v="1"/>
    <n v="0"/>
    <x v="1"/>
  </r>
  <r>
    <x v="4"/>
    <s v="Winter Weather"/>
    <s v="Storm"/>
    <n v="4"/>
    <x v="21"/>
    <s v="1985-1989"/>
    <n v="1"/>
    <n v="0"/>
    <n v="0"/>
    <n v="0"/>
    <x v="0"/>
    <n v="1"/>
    <x v="1550"/>
    <n v="1"/>
    <n v="0"/>
    <x v="1"/>
  </r>
  <r>
    <x v="0"/>
    <s v="Winter Weather"/>
    <s v="Storm"/>
    <n v="1"/>
    <x v="2"/>
    <s v="1995-1999"/>
    <n v="1"/>
    <n v="0"/>
    <n v="0"/>
    <n v="0"/>
    <x v="0"/>
    <n v="0"/>
    <x v="2"/>
    <n v="1"/>
    <n v="0"/>
    <x v="1"/>
  </r>
  <r>
    <x v="0"/>
    <s v="Winter Weather"/>
    <s v="Storm"/>
    <n v="4"/>
    <x v="3"/>
    <s v="1990-1994"/>
    <n v="1"/>
    <n v="0"/>
    <n v="0"/>
    <n v="0"/>
    <x v="0"/>
    <n v="1"/>
    <x v="1551"/>
    <n v="1"/>
    <n v="0"/>
    <x v="1"/>
  </r>
  <r>
    <x v="5"/>
    <s v="Winter Weather"/>
    <s v="Storm"/>
    <n v="4"/>
    <x v="3"/>
    <s v="1990-1994"/>
    <n v="2"/>
    <n v="0"/>
    <n v="0"/>
    <n v="0"/>
    <x v="0"/>
    <n v="1"/>
    <x v="1552"/>
    <n v="0"/>
    <n v="1"/>
    <x v="1"/>
  </r>
  <r>
    <x v="0"/>
    <s v="Winter Weather"/>
    <s v="Storm"/>
    <n v="4"/>
    <x v="3"/>
    <s v="1990-1994"/>
    <n v="2"/>
    <n v="0"/>
    <n v="0"/>
    <n v="0"/>
    <x v="0"/>
    <n v="1"/>
    <x v="1553"/>
    <n v="1"/>
    <n v="0"/>
    <x v="1"/>
  </r>
  <r>
    <x v="4"/>
    <s v="Winter Weather"/>
    <s v="Storm"/>
    <n v="4"/>
    <x v="3"/>
    <s v="1990-1994"/>
    <n v="2"/>
    <n v="0"/>
    <n v="0"/>
    <n v="0"/>
    <x v="0"/>
    <n v="1"/>
    <x v="1554"/>
    <n v="0"/>
    <n v="1"/>
    <x v="1"/>
  </r>
  <r>
    <x v="1"/>
    <s v="Hurricane/Tropical Storm"/>
    <s v="Tropical Storm"/>
    <n v="3"/>
    <x v="7"/>
    <s v="1995-1999"/>
    <n v="1"/>
    <n v="0"/>
    <n v="0"/>
    <n v="0"/>
    <x v="0"/>
    <n v="1"/>
    <x v="1555"/>
    <n v="0"/>
    <n v="0"/>
    <x v="0"/>
  </r>
  <r>
    <x v="5"/>
    <s v="Winter Weather"/>
    <s v="Storm"/>
    <n v="1"/>
    <x v="41"/>
    <s v="1990-1994"/>
    <n v="1"/>
    <n v="0"/>
    <n v="0"/>
    <n v="0"/>
    <x v="0"/>
    <n v="0"/>
    <x v="2"/>
    <n v="1"/>
    <n v="0"/>
    <x v="1"/>
  </r>
  <r>
    <x v="0"/>
    <s v="Winter Weather"/>
    <s v="Storm"/>
    <n v="1"/>
    <x v="41"/>
    <s v="1990-1994"/>
    <n v="1"/>
    <n v="0"/>
    <n v="0"/>
    <n v="0"/>
    <x v="0"/>
    <n v="0"/>
    <x v="2"/>
    <n v="1"/>
    <n v="0"/>
    <x v="1"/>
  </r>
  <r>
    <x v="1"/>
    <s v="Winter Weather"/>
    <s v="Storm"/>
    <n v="1"/>
    <x v="41"/>
    <s v="1990-1994"/>
    <n v="1"/>
    <n v="0"/>
    <n v="0"/>
    <n v="0"/>
    <x v="0"/>
    <n v="0"/>
    <x v="2"/>
    <n v="1"/>
    <n v="0"/>
    <x v="1"/>
  </r>
  <r>
    <x v="3"/>
    <s v="Winter Weather"/>
    <s v="Storm"/>
    <n v="1"/>
    <x v="41"/>
    <s v="1990-1994"/>
    <n v="1"/>
    <n v="0"/>
    <n v="0"/>
    <n v="0"/>
    <x v="0"/>
    <n v="0"/>
    <x v="2"/>
    <n v="1"/>
    <n v="0"/>
    <x v="1"/>
  </r>
  <r>
    <x v="2"/>
    <s v="Winter Weather"/>
    <s v="Storm"/>
    <n v="1"/>
    <x v="41"/>
    <s v="1990-1994"/>
    <n v="1"/>
    <n v="0"/>
    <n v="0"/>
    <n v="0"/>
    <x v="0"/>
    <n v="0"/>
    <x v="2"/>
    <n v="1"/>
    <n v="0"/>
    <x v="1"/>
  </r>
  <r>
    <x v="4"/>
    <s v="Winter Weather"/>
    <s v="Storm"/>
    <n v="1"/>
    <x v="41"/>
    <s v="1990-1994"/>
    <n v="1"/>
    <n v="0"/>
    <n v="0"/>
    <n v="0"/>
    <x v="0"/>
    <n v="0"/>
    <x v="2"/>
    <n v="1"/>
    <n v="0"/>
    <x v="1"/>
  </r>
  <r>
    <x v="0"/>
    <s v="Winter Weather"/>
    <s v="Storm"/>
    <n v="1"/>
    <x v="23"/>
    <s v="1985-1989"/>
    <n v="1"/>
    <n v="0"/>
    <n v="0"/>
    <n v="0"/>
    <x v="0"/>
    <n v="1"/>
    <x v="1556"/>
    <n v="0"/>
    <n v="1"/>
    <x v="1"/>
  </r>
  <r>
    <x v="5"/>
    <s v="Winter Weather"/>
    <s v="Storm"/>
    <n v="4"/>
    <x v="23"/>
    <s v="1985-1989"/>
    <n v="4"/>
    <n v="0"/>
    <n v="0"/>
    <n v="0"/>
    <x v="0"/>
    <n v="1"/>
    <x v="1557"/>
    <n v="0"/>
    <n v="1"/>
    <x v="1"/>
  </r>
  <r>
    <x v="0"/>
    <s v="Winter Weather"/>
    <s v="Storm"/>
    <n v="4"/>
    <x v="23"/>
    <s v="1985-1989"/>
    <n v="4"/>
    <n v="21"/>
    <n v="0"/>
    <n v="21"/>
    <x v="0"/>
    <n v="1"/>
    <x v="1558"/>
    <n v="1"/>
    <n v="0"/>
    <x v="1"/>
  </r>
  <r>
    <x v="3"/>
    <s v="Winter Weather"/>
    <s v="Storm"/>
    <n v="4"/>
    <x v="23"/>
    <s v="1985-1989"/>
    <n v="4"/>
    <n v="0"/>
    <n v="0"/>
    <n v="0"/>
    <x v="0"/>
    <n v="1"/>
    <x v="1559"/>
    <n v="0"/>
    <n v="1"/>
    <x v="1"/>
  </r>
  <r>
    <x v="2"/>
    <s v="Winter Weather"/>
    <s v="Storm"/>
    <n v="4"/>
    <x v="23"/>
    <s v="1985-1989"/>
    <n v="4"/>
    <n v="0"/>
    <n v="0"/>
    <n v="0"/>
    <x v="0"/>
    <n v="1"/>
    <x v="1560"/>
    <n v="0"/>
    <n v="1"/>
    <x v="1"/>
  </r>
  <r>
    <x v="4"/>
    <s v="Winter Weather"/>
    <s v="Storm"/>
    <n v="4"/>
    <x v="23"/>
    <s v="1985-1989"/>
    <n v="4"/>
    <n v="0"/>
    <n v="0"/>
    <n v="0"/>
    <x v="0"/>
    <n v="1"/>
    <x v="1561"/>
    <n v="0"/>
    <n v="1"/>
    <x v="1"/>
  </r>
  <r>
    <x v="1"/>
    <s v="Winter Weather"/>
    <s v="Storm"/>
    <n v="4"/>
    <x v="23"/>
    <s v="1985-1989"/>
    <n v="5"/>
    <n v="13"/>
    <n v="0"/>
    <n v="13"/>
    <x v="0"/>
    <n v="1"/>
    <x v="1562"/>
    <n v="0"/>
    <n v="1"/>
    <x v="1"/>
  </r>
  <r>
    <x v="1"/>
    <s v="Severe Storm/Thunder Storm/ Wind"/>
    <s v="Severe Storm"/>
    <n v="2"/>
    <x v="6"/>
    <s v="1995-1999"/>
    <n v="1"/>
    <n v="0"/>
    <n v="0"/>
    <n v="0"/>
    <x v="0"/>
    <n v="1"/>
    <x v="1563"/>
    <n v="1"/>
    <n v="0"/>
    <x v="1"/>
  </r>
  <r>
    <x v="1"/>
    <s v="Severe Storm/Thunder Storm"/>
    <s v="Severe Storm"/>
    <n v="2"/>
    <x v="6"/>
    <s v="1995-1999"/>
    <n v="1"/>
    <n v="0"/>
    <n v="0"/>
    <n v="0"/>
    <x v="0"/>
    <n v="1"/>
    <x v="1564"/>
    <n v="1"/>
    <n v="0"/>
    <x v="1"/>
  </r>
  <r>
    <x v="1"/>
    <s v="Severe Storm/Thunder Storm"/>
    <s v="Severe Storm"/>
    <n v="2"/>
    <x v="6"/>
    <s v="1995-1999"/>
    <n v="1"/>
    <n v="0"/>
    <n v="0"/>
    <n v="0"/>
    <x v="0"/>
    <n v="1"/>
    <x v="1565"/>
    <n v="1"/>
    <n v="0"/>
    <x v="1"/>
  </r>
  <r>
    <x v="3"/>
    <s v="Severe Storm/Thunder Storm"/>
    <s v="Severe Storm"/>
    <n v="2"/>
    <x v="6"/>
    <s v="1995-1999"/>
    <n v="1"/>
    <n v="0"/>
    <n v="0"/>
    <n v="0"/>
    <x v="0"/>
    <n v="1"/>
    <x v="1566"/>
    <n v="0"/>
    <n v="1"/>
    <x v="1"/>
  </r>
  <r>
    <x v="2"/>
    <s v="Hail"/>
    <s v="Storm"/>
    <n v="2"/>
    <x v="6"/>
    <s v="1995-1999"/>
    <n v="1"/>
    <n v="0"/>
    <n v="0"/>
    <n v="0"/>
    <x v="0"/>
    <n v="1"/>
    <x v="1567"/>
    <n v="1"/>
    <n v="0"/>
    <x v="1"/>
  </r>
  <r>
    <x v="4"/>
    <s v="Severe Storm/Thunder Storm"/>
    <s v="Severe Storm"/>
    <n v="2"/>
    <x v="6"/>
    <s v="1995-1999"/>
    <n v="1"/>
    <n v="0"/>
    <n v="0"/>
    <n v="0"/>
    <x v="0"/>
    <n v="1"/>
    <x v="1568"/>
    <n v="1"/>
    <n v="0"/>
    <x v="1"/>
  </r>
  <r>
    <x v="5"/>
    <s v="Hurricane/Tropical Storm"/>
    <s v="Tropical Storm"/>
    <n v="3"/>
    <x v="6"/>
    <s v="1995-1999"/>
    <n v="6"/>
    <n v="0"/>
    <n v="0"/>
    <n v="0"/>
    <x v="0"/>
    <n v="1"/>
    <x v="1569"/>
    <n v="0"/>
    <n v="0"/>
    <x v="0"/>
  </r>
  <r>
    <x v="0"/>
    <s v="Hurricane/Tropical Storm"/>
    <s v="Tropical Storm"/>
    <n v="3"/>
    <x v="6"/>
    <s v="1995-1999"/>
    <n v="6"/>
    <n v="0"/>
    <n v="0"/>
    <n v="0"/>
    <x v="0"/>
    <n v="1"/>
    <x v="1570"/>
    <n v="0"/>
    <n v="1"/>
    <x v="1"/>
  </r>
  <r>
    <x v="1"/>
    <s v="Hurricane/Tropical Storm"/>
    <s v="Tropical Storm"/>
    <n v="3"/>
    <x v="6"/>
    <s v="1995-1999"/>
    <n v="6"/>
    <n v="0"/>
    <n v="0"/>
    <n v="0"/>
    <x v="0"/>
    <n v="1"/>
    <x v="1571"/>
    <n v="0"/>
    <n v="1"/>
    <x v="1"/>
  </r>
  <r>
    <x v="3"/>
    <s v="Hurricane/Tropical Storm"/>
    <s v="Tropical Storm"/>
    <n v="3"/>
    <x v="6"/>
    <s v="1995-1999"/>
    <n v="6"/>
    <n v="0"/>
    <n v="0"/>
    <n v="0"/>
    <x v="0"/>
    <n v="1"/>
    <x v="1572"/>
    <n v="0"/>
    <n v="0"/>
    <x v="0"/>
  </r>
  <r>
    <x v="2"/>
    <s v="Hurricane/Tropical Storm"/>
    <s v="Tropical Storm"/>
    <n v="3"/>
    <x v="6"/>
    <s v="1995-1999"/>
    <n v="6"/>
    <n v="0"/>
    <n v="0"/>
    <n v="0"/>
    <x v="0"/>
    <n v="1"/>
    <x v="1573"/>
    <n v="0"/>
    <n v="0"/>
    <x v="0"/>
  </r>
  <r>
    <x v="4"/>
    <s v="Hurricane/Tropical Storm"/>
    <s v="Tropical Storm"/>
    <n v="3"/>
    <x v="6"/>
    <s v="1995-1999"/>
    <n v="6"/>
    <n v="0"/>
    <n v="0"/>
    <n v="0"/>
    <x v="0"/>
    <n v="1"/>
    <x v="1574"/>
    <n v="0"/>
    <n v="0"/>
    <x v="0"/>
  </r>
  <r>
    <x v="5"/>
    <s v="Winter Weather"/>
    <s v="Storm"/>
    <n v="1"/>
    <x v="36"/>
    <s v="1985-1989"/>
    <n v="2"/>
    <n v="0"/>
    <n v="0"/>
    <n v="0"/>
    <x v="0"/>
    <n v="1"/>
    <x v="1575"/>
    <n v="1"/>
    <n v="0"/>
    <x v="1"/>
  </r>
  <r>
    <x v="0"/>
    <s v="Winter Weather"/>
    <s v="Storm"/>
    <n v="1"/>
    <x v="36"/>
    <s v="1985-1989"/>
    <n v="2"/>
    <n v="0"/>
    <n v="0"/>
    <n v="0"/>
    <x v="0"/>
    <n v="1"/>
    <x v="1576"/>
    <n v="1"/>
    <n v="0"/>
    <x v="1"/>
  </r>
  <r>
    <x v="1"/>
    <s v="Winter Weather"/>
    <s v="Storm"/>
    <n v="1"/>
    <x v="36"/>
    <s v="1985-1989"/>
    <n v="2"/>
    <n v="0"/>
    <n v="0"/>
    <n v="0"/>
    <x v="0"/>
    <n v="1"/>
    <x v="1577"/>
    <n v="1"/>
    <n v="0"/>
    <x v="1"/>
  </r>
  <r>
    <x v="3"/>
    <s v="Winter Weather"/>
    <s v="Storm"/>
    <n v="1"/>
    <x v="36"/>
    <s v="1985-1989"/>
    <n v="2"/>
    <n v="0"/>
    <n v="0"/>
    <n v="0"/>
    <x v="0"/>
    <n v="1"/>
    <x v="1578"/>
    <n v="1"/>
    <n v="0"/>
    <x v="1"/>
  </r>
  <r>
    <x v="2"/>
    <s v="Winter Weather"/>
    <s v="Storm"/>
    <n v="1"/>
    <x v="36"/>
    <s v="1985-1989"/>
    <n v="2"/>
    <n v="0"/>
    <n v="0"/>
    <n v="0"/>
    <x v="0"/>
    <n v="1"/>
    <x v="1579"/>
    <n v="1"/>
    <n v="0"/>
    <x v="1"/>
  </r>
  <r>
    <x v="4"/>
    <s v="Winter Weather"/>
    <s v="Storm"/>
    <n v="1"/>
    <x v="36"/>
    <s v="1985-1989"/>
    <n v="2"/>
    <n v="0"/>
    <n v="0"/>
    <n v="0"/>
    <x v="0"/>
    <n v="1"/>
    <x v="1580"/>
    <n v="1"/>
    <n v="0"/>
    <x v="1"/>
  </r>
  <r>
    <x v="0"/>
    <s v="Winter Weather"/>
    <s v="Storm"/>
    <n v="1"/>
    <x v="36"/>
    <s v="1985-1989"/>
    <n v="1"/>
    <n v="0"/>
    <n v="0"/>
    <n v="0"/>
    <x v="0"/>
    <n v="1"/>
    <x v="1581"/>
    <n v="1"/>
    <n v="0"/>
    <x v="1"/>
  </r>
  <r>
    <x v="5"/>
    <s v="Winter Weather"/>
    <s v="Storm"/>
    <n v="1"/>
    <x v="36"/>
    <s v="1985-1989"/>
    <n v="2"/>
    <n v="0"/>
    <n v="0"/>
    <n v="0"/>
    <x v="0"/>
    <n v="0"/>
    <x v="2"/>
    <n v="1"/>
    <n v="0"/>
    <x v="1"/>
  </r>
  <r>
    <x v="0"/>
    <s v="Winter Weather"/>
    <s v="Storm"/>
    <n v="1"/>
    <x v="36"/>
    <s v="1985-1989"/>
    <n v="2"/>
    <n v="0"/>
    <n v="0"/>
    <n v="0"/>
    <x v="0"/>
    <n v="0"/>
    <x v="2"/>
    <n v="1"/>
    <n v="0"/>
    <x v="1"/>
  </r>
  <r>
    <x v="1"/>
    <s v="Winter Weather"/>
    <s v="Storm"/>
    <n v="1"/>
    <x v="36"/>
    <s v="1985-1989"/>
    <n v="2"/>
    <n v="0"/>
    <n v="0"/>
    <n v="0"/>
    <x v="0"/>
    <n v="0"/>
    <x v="2"/>
    <n v="1"/>
    <n v="0"/>
    <x v="1"/>
  </r>
  <r>
    <x v="3"/>
    <s v="Winter Weather"/>
    <s v="Storm"/>
    <n v="1"/>
    <x v="36"/>
    <s v="1985-1989"/>
    <n v="2"/>
    <n v="0"/>
    <n v="0"/>
    <n v="0"/>
    <x v="0"/>
    <n v="0"/>
    <x v="2"/>
    <n v="1"/>
    <n v="0"/>
    <x v="1"/>
  </r>
  <r>
    <x v="2"/>
    <s v="Winter Weather"/>
    <s v="Storm"/>
    <n v="1"/>
    <x v="36"/>
    <s v="1985-1989"/>
    <n v="2"/>
    <n v="0"/>
    <n v="0"/>
    <n v="0"/>
    <x v="0"/>
    <n v="0"/>
    <x v="2"/>
    <n v="1"/>
    <n v="0"/>
    <x v="1"/>
  </r>
  <r>
    <x v="4"/>
    <s v="Winter Weather"/>
    <s v="Storm"/>
    <n v="1"/>
    <x v="36"/>
    <s v="1985-1989"/>
    <n v="2"/>
    <n v="0"/>
    <n v="0"/>
    <n v="0"/>
    <x v="0"/>
    <n v="0"/>
    <x v="2"/>
    <n v="1"/>
    <n v="0"/>
    <x v="1"/>
  </r>
  <r>
    <x v="5"/>
    <s v="Winter Weather"/>
    <s v="Storm"/>
    <n v="2"/>
    <x v="36"/>
    <s v="1985-1989"/>
    <n v="2"/>
    <n v="0"/>
    <n v="0"/>
    <n v="0"/>
    <x v="0"/>
    <n v="0"/>
    <x v="2"/>
    <n v="1"/>
    <n v="0"/>
    <x v="1"/>
  </r>
  <r>
    <x v="0"/>
    <s v="Winter Weather"/>
    <s v="Storm"/>
    <n v="2"/>
    <x v="36"/>
    <s v="1985-1989"/>
    <n v="2"/>
    <n v="0"/>
    <n v="0"/>
    <n v="0"/>
    <x v="0"/>
    <n v="0"/>
    <x v="2"/>
    <n v="1"/>
    <n v="0"/>
    <x v="1"/>
  </r>
  <r>
    <x v="1"/>
    <s v="Winter Weather"/>
    <s v="Storm"/>
    <n v="2"/>
    <x v="36"/>
    <s v="1985-1989"/>
    <n v="2"/>
    <n v="0"/>
    <n v="0"/>
    <n v="0"/>
    <x v="0"/>
    <n v="0"/>
    <x v="2"/>
    <n v="1"/>
    <n v="0"/>
    <x v="1"/>
  </r>
  <r>
    <x v="3"/>
    <s v="Winter Weather"/>
    <s v="Storm"/>
    <n v="2"/>
    <x v="36"/>
    <s v="1985-1989"/>
    <n v="2"/>
    <n v="0"/>
    <n v="0"/>
    <n v="0"/>
    <x v="0"/>
    <n v="0"/>
    <x v="2"/>
    <n v="1"/>
    <n v="0"/>
    <x v="1"/>
  </r>
  <r>
    <x v="2"/>
    <s v="Winter Weather"/>
    <s v="Storm"/>
    <n v="2"/>
    <x v="36"/>
    <s v="1985-1989"/>
    <n v="2"/>
    <n v="0"/>
    <n v="0"/>
    <n v="0"/>
    <x v="0"/>
    <n v="0"/>
    <x v="2"/>
    <n v="1"/>
    <n v="0"/>
    <x v="1"/>
  </r>
  <r>
    <x v="4"/>
    <s v="Winter Weather"/>
    <s v="Storm"/>
    <n v="2"/>
    <x v="36"/>
    <s v="1985-1989"/>
    <n v="2"/>
    <n v="0"/>
    <n v="0"/>
    <n v="0"/>
    <x v="0"/>
    <n v="0"/>
    <x v="2"/>
    <n v="1"/>
    <n v="0"/>
    <x v="1"/>
  </r>
  <r>
    <x v="5"/>
    <s v="Drought"/>
    <s v="Heat/Drought/Fire"/>
    <n v="2"/>
    <x v="36"/>
    <s v="1985-1989"/>
    <n v="31"/>
    <n v="0"/>
    <n v="0"/>
    <n v="0"/>
    <x v="0"/>
    <n v="0"/>
    <x v="2"/>
    <n v="1"/>
    <n v="0"/>
    <x v="1"/>
  </r>
  <r>
    <x v="0"/>
    <s v="Drought"/>
    <s v="Heat/Drought/Fire"/>
    <n v="2"/>
    <x v="36"/>
    <s v="1985-1989"/>
    <n v="31"/>
    <n v="0"/>
    <n v="0"/>
    <n v="0"/>
    <x v="0"/>
    <n v="0"/>
    <x v="2"/>
    <n v="1"/>
    <n v="0"/>
    <x v="1"/>
  </r>
  <r>
    <x v="1"/>
    <s v="Drought"/>
    <s v="Heat/Drought/Fire"/>
    <n v="2"/>
    <x v="36"/>
    <s v="1985-1989"/>
    <n v="31"/>
    <n v="0"/>
    <n v="0"/>
    <n v="0"/>
    <x v="0"/>
    <n v="0"/>
    <x v="2"/>
    <n v="1"/>
    <n v="0"/>
    <x v="1"/>
  </r>
  <r>
    <x v="3"/>
    <s v="Drought"/>
    <s v="Heat/Drought/Fire"/>
    <n v="2"/>
    <x v="36"/>
    <s v="1985-1989"/>
    <n v="31"/>
    <n v="0"/>
    <n v="0"/>
    <n v="0"/>
    <x v="0"/>
    <n v="0"/>
    <x v="2"/>
    <n v="1"/>
    <n v="0"/>
    <x v="1"/>
  </r>
  <r>
    <x v="2"/>
    <s v="Drought"/>
    <s v="Heat/Drought/Fire"/>
    <n v="2"/>
    <x v="36"/>
    <s v="1985-1989"/>
    <n v="31"/>
    <n v="0"/>
    <n v="0"/>
    <n v="0"/>
    <x v="0"/>
    <n v="0"/>
    <x v="2"/>
    <n v="1"/>
    <n v="0"/>
    <x v="1"/>
  </r>
  <r>
    <x v="4"/>
    <s v="Drought"/>
    <s v="Heat/Drought/Fire"/>
    <n v="2"/>
    <x v="36"/>
    <s v="1985-1989"/>
    <n v="31"/>
    <n v="0"/>
    <n v="0"/>
    <n v="0"/>
    <x v="0"/>
    <n v="0"/>
    <x v="2"/>
    <n v="1"/>
    <n v="0"/>
    <x v="1"/>
  </r>
  <r>
    <x v="0"/>
    <s v="Winter Weather"/>
    <s v="Storm"/>
    <n v="1"/>
    <x v="22"/>
    <s v="1985-1989"/>
    <n v="1"/>
    <n v="0"/>
    <n v="0"/>
    <n v="0"/>
    <x v="0"/>
    <n v="1"/>
    <x v="1582"/>
    <n v="1"/>
    <n v="0"/>
    <x v="1"/>
  </r>
  <r>
    <x v="5"/>
    <s v="Winter Weather"/>
    <s v="Storm"/>
    <n v="1"/>
    <x v="22"/>
    <s v="1985-1989"/>
    <n v="1"/>
    <n v="0"/>
    <n v="0"/>
    <n v="0"/>
    <x v="0"/>
    <n v="1"/>
    <x v="1583"/>
    <n v="1"/>
    <n v="0"/>
    <x v="1"/>
  </r>
  <r>
    <x v="4"/>
    <s v="Winter Weather"/>
    <s v="Storm"/>
    <n v="1"/>
    <x v="22"/>
    <s v="1985-1989"/>
    <n v="1"/>
    <n v="0"/>
    <n v="0"/>
    <n v="0"/>
    <x v="0"/>
    <n v="1"/>
    <x v="1584"/>
    <n v="1"/>
    <n v="0"/>
    <x v="1"/>
  </r>
  <r>
    <x v="1"/>
    <s v="Flooding"/>
    <s v="Severe Storm"/>
    <n v="1"/>
    <x v="22"/>
    <s v="1985-1989"/>
    <n v="1"/>
    <n v="0"/>
    <n v="0"/>
    <n v="0"/>
    <x v="0"/>
    <n v="1"/>
    <x v="1585"/>
    <n v="0"/>
    <n v="0"/>
    <x v="0"/>
  </r>
  <r>
    <x v="5"/>
    <s v="Winter Weather"/>
    <s v="Storm"/>
    <n v="2"/>
    <x v="22"/>
    <s v="1985-1989"/>
    <n v="1"/>
    <n v="0"/>
    <n v="0"/>
    <n v="0"/>
    <x v="0"/>
    <n v="0"/>
    <x v="2"/>
    <n v="1"/>
    <n v="0"/>
    <x v="1"/>
  </r>
  <r>
    <x v="0"/>
    <s v="Winter Weather"/>
    <s v="Storm"/>
    <n v="2"/>
    <x v="22"/>
    <s v="1985-1989"/>
    <n v="1"/>
    <n v="0"/>
    <n v="0"/>
    <n v="0"/>
    <x v="0"/>
    <n v="0"/>
    <x v="2"/>
    <n v="1"/>
    <n v="0"/>
    <x v="1"/>
  </r>
  <r>
    <x v="1"/>
    <s v="Winter Weather"/>
    <s v="Storm"/>
    <n v="2"/>
    <x v="22"/>
    <s v="1985-1989"/>
    <n v="1"/>
    <n v="0"/>
    <n v="0"/>
    <n v="0"/>
    <x v="0"/>
    <n v="0"/>
    <x v="2"/>
    <n v="1"/>
    <n v="0"/>
    <x v="1"/>
  </r>
  <r>
    <x v="3"/>
    <s v="Winter Weather"/>
    <s v="Storm"/>
    <n v="2"/>
    <x v="22"/>
    <s v="1985-1989"/>
    <n v="1"/>
    <n v="0"/>
    <n v="0"/>
    <n v="0"/>
    <x v="0"/>
    <n v="0"/>
    <x v="2"/>
    <n v="1"/>
    <n v="0"/>
    <x v="1"/>
  </r>
  <r>
    <x v="2"/>
    <s v="Winter Weather"/>
    <s v="Storm"/>
    <n v="2"/>
    <x v="22"/>
    <s v="1985-1989"/>
    <n v="1"/>
    <n v="0"/>
    <n v="0"/>
    <n v="0"/>
    <x v="0"/>
    <n v="0"/>
    <x v="2"/>
    <n v="1"/>
    <n v="0"/>
    <x v="1"/>
  </r>
  <r>
    <x v="4"/>
    <s v="Winter Weather"/>
    <s v="Storm"/>
    <n v="2"/>
    <x v="22"/>
    <s v="1985-1989"/>
    <n v="1"/>
    <n v="0"/>
    <n v="0"/>
    <n v="0"/>
    <x v="0"/>
    <n v="0"/>
    <x v="2"/>
    <n v="1"/>
    <n v="0"/>
    <x v="1"/>
  </r>
  <r>
    <x v="1"/>
    <s v="Winter Weather"/>
    <s v="Storm"/>
    <n v="1"/>
    <x v="37"/>
    <s v="1985-1989"/>
    <n v="1"/>
    <n v="0"/>
    <n v="0"/>
    <n v="0"/>
    <x v="0"/>
    <n v="1"/>
    <x v="1586"/>
    <n v="1"/>
    <n v="0"/>
    <x v="1"/>
  </r>
  <r>
    <x v="1"/>
    <s v="Hurricane/Tropical Storm"/>
    <s v="Tropical Storm"/>
    <n v="3"/>
    <x v="22"/>
    <s v="1985-1989"/>
    <n v="4"/>
    <n v="0"/>
    <n v="0"/>
    <n v="0"/>
    <x v="0"/>
    <n v="0"/>
    <x v="2"/>
    <n v="1"/>
    <n v="0"/>
    <x v="1"/>
  </r>
  <r>
    <x v="3"/>
    <s v="Hurricane/Tropical Storm"/>
    <s v="Tropical Storm"/>
    <n v="3"/>
    <x v="22"/>
    <s v="1985-1989"/>
    <n v="4"/>
    <n v="0"/>
    <n v="0"/>
    <n v="0"/>
    <x v="0"/>
    <n v="0"/>
    <x v="2"/>
    <n v="1"/>
    <n v="0"/>
    <x v="1"/>
  </r>
  <r>
    <x v="2"/>
    <s v="Hurricane/Tropical Storm"/>
    <s v="Tropical Storm"/>
    <n v="3"/>
    <x v="22"/>
    <s v="1985-1989"/>
    <n v="4"/>
    <n v="0"/>
    <n v="0"/>
    <n v="0"/>
    <x v="0"/>
    <n v="0"/>
    <x v="2"/>
    <n v="1"/>
    <n v="0"/>
    <x v="1"/>
  </r>
  <r>
    <x v="4"/>
    <s v="Hurricane/Tropical Storm"/>
    <s v="Tropical Storm"/>
    <n v="3"/>
    <x v="22"/>
    <s v="1985-1989"/>
    <n v="4"/>
    <n v="0"/>
    <n v="0"/>
    <n v="0"/>
    <x v="0"/>
    <n v="0"/>
    <x v="2"/>
    <n v="1"/>
    <n v="0"/>
    <x v="1"/>
  </r>
  <r>
    <x v="5"/>
    <s v="Wind"/>
    <s v="Storm"/>
    <n v="1"/>
    <x v="23"/>
    <s v="1985-1989"/>
    <n v="1"/>
    <n v="0"/>
    <n v="0"/>
    <n v="0"/>
    <x v="0"/>
    <n v="1"/>
    <x v="1587"/>
    <n v="1"/>
    <n v="0"/>
    <x v="1"/>
  </r>
  <r>
    <x v="0"/>
    <s v="Wind"/>
    <s v="Storm"/>
    <n v="1"/>
    <x v="23"/>
    <s v="1985-1989"/>
    <n v="1"/>
    <n v="0"/>
    <n v="0"/>
    <n v="0"/>
    <x v="0"/>
    <n v="1"/>
    <x v="1588"/>
    <n v="1"/>
    <n v="0"/>
    <x v="1"/>
  </r>
  <r>
    <x v="1"/>
    <s v="Wind"/>
    <s v="Storm"/>
    <n v="1"/>
    <x v="23"/>
    <s v="1985-1989"/>
    <n v="1"/>
    <n v="0"/>
    <n v="0"/>
    <n v="0"/>
    <x v="0"/>
    <n v="1"/>
    <x v="1589"/>
    <n v="1"/>
    <n v="0"/>
    <x v="1"/>
  </r>
  <r>
    <x v="3"/>
    <s v="Wind"/>
    <s v="Storm"/>
    <n v="1"/>
    <x v="23"/>
    <s v="1985-1989"/>
    <n v="1"/>
    <n v="0"/>
    <n v="0"/>
    <n v="0"/>
    <x v="0"/>
    <n v="1"/>
    <x v="1590"/>
    <n v="1"/>
    <n v="0"/>
    <x v="1"/>
  </r>
  <r>
    <x v="2"/>
    <s v="Wind"/>
    <s v="Storm"/>
    <n v="1"/>
    <x v="23"/>
    <s v="1985-1989"/>
    <n v="1"/>
    <n v="0"/>
    <n v="0"/>
    <n v="0"/>
    <x v="0"/>
    <n v="1"/>
    <x v="1591"/>
    <n v="1"/>
    <n v="0"/>
    <x v="1"/>
  </r>
  <r>
    <x v="4"/>
    <s v="Wind"/>
    <s v="Storm"/>
    <n v="1"/>
    <x v="23"/>
    <s v="1985-1989"/>
    <n v="1"/>
    <n v="0"/>
    <n v="0"/>
    <n v="0"/>
    <x v="0"/>
    <n v="1"/>
    <x v="1592"/>
    <n v="1"/>
    <n v="0"/>
    <x v="1"/>
  </r>
  <r>
    <x v="0"/>
    <s v="Winter Weather"/>
    <s v="Storm"/>
    <n v="1"/>
    <x v="23"/>
    <s v="1985-1989"/>
    <n v="3"/>
    <n v="0"/>
    <n v="0"/>
    <n v="0"/>
    <x v="0"/>
    <n v="1"/>
    <x v="1593"/>
    <n v="0"/>
    <n v="1"/>
    <x v="1"/>
  </r>
  <r>
    <x v="5"/>
    <s v="Winter Weather"/>
    <s v="Storm"/>
    <n v="1"/>
    <x v="23"/>
    <s v="1985-1989"/>
    <n v="1"/>
    <n v="0"/>
    <n v="0"/>
    <n v="0"/>
    <x v="0"/>
    <n v="1"/>
    <x v="1594"/>
    <n v="1"/>
    <n v="0"/>
    <x v="1"/>
  </r>
  <r>
    <x v="0"/>
    <s v="Winter Weather"/>
    <s v="Storm"/>
    <n v="1"/>
    <x v="23"/>
    <s v="1985-1989"/>
    <n v="1"/>
    <n v="0"/>
    <n v="0"/>
    <n v="0"/>
    <x v="0"/>
    <n v="1"/>
    <x v="1595"/>
    <n v="1"/>
    <n v="0"/>
    <x v="1"/>
  </r>
  <r>
    <x v="1"/>
    <s v="Winter Weather"/>
    <s v="Storm"/>
    <n v="1"/>
    <x v="23"/>
    <s v="1985-1989"/>
    <n v="1"/>
    <n v="0"/>
    <n v="0"/>
    <n v="0"/>
    <x v="0"/>
    <n v="1"/>
    <x v="1596"/>
    <n v="1"/>
    <n v="0"/>
    <x v="1"/>
  </r>
  <r>
    <x v="3"/>
    <s v="Winter Weather"/>
    <s v="Storm"/>
    <n v="1"/>
    <x v="23"/>
    <s v="1985-1989"/>
    <n v="1"/>
    <n v="0"/>
    <n v="0"/>
    <n v="0"/>
    <x v="0"/>
    <n v="1"/>
    <x v="1597"/>
    <n v="1"/>
    <n v="0"/>
    <x v="1"/>
  </r>
  <r>
    <x v="2"/>
    <s v="Winter Weather"/>
    <s v="Storm"/>
    <n v="1"/>
    <x v="23"/>
    <s v="1985-1989"/>
    <n v="1"/>
    <n v="0"/>
    <n v="0"/>
    <n v="0"/>
    <x v="0"/>
    <n v="1"/>
    <x v="1598"/>
    <n v="1"/>
    <n v="0"/>
    <x v="1"/>
  </r>
  <r>
    <x v="4"/>
    <s v="Winter Weather"/>
    <s v="Storm"/>
    <n v="1"/>
    <x v="23"/>
    <s v="1985-1989"/>
    <n v="1"/>
    <n v="0"/>
    <n v="0"/>
    <n v="0"/>
    <x v="0"/>
    <n v="1"/>
    <x v="1599"/>
    <n v="1"/>
    <n v="0"/>
    <x v="1"/>
  </r>
  <r>
    <x v="1"/>
    <s v="Hurricane/Tropical Storm"/>
    <s v="Tropical Storm"/>
    <n v="3"/>
    <x v="37"/>
    <s v="1985-1989"/>
    <n v="1"/>
    <n v="0"/>
    <n v="0"/>
    <n v="0"/>
    <x v="0"/>
    <n v="1"/>
    <x v="1600"/>
    <n v="1"/>
    <n v="0"/>
    <x v="1"/>
  </r>
  <r>
    <x v="3"/>
    <s v="Hurricane/Tropical Storm"/>
    <s v="Tropical Storm"/>
    <n v="3"/>
    <x v="37"/>
    <s v="1985-1989"/>
    <n v="1"/>
    <n v="0"/>
    <n v="0"/>
    <n v="0"/>
    <x v="0"/>
    <n v="1"/>
    <x v="1601"/>
    <n v="1"/>
    <n v="0"/>
    <x v="1"/>
  </r>
  <r>
    <x v="2"/>
    <s v="Hurricane/Tropical Storm"/>
    <s v="Tropical Storm"/>
    <n v="3"/>
    <x v="37"/>
    <s v="1985-1989"/>
    <n v="1"/>
    <n v="0"/>
    <n v="0"/>
    <n v="0"/>
    <x v="0"/>
    <n v="1"/>
    <x v="1602"/>
    <n v="1"/>
    <n v="0"/>
    <x v="1"/>
  </r>
  <r>
    <x v="4"/>
    <s v="Hurricane/Tropical Storm"/>
    <s v="Tropical Storm"/>
    <n v="3"/>
    <x v="37"/>
    <s v="1985-1989"/>
    <n v="1"/>
    <n v="0"/>
    <n v="0"/>
    <n v="0"/>
    <x v="0"/>
    <n v="1"/>
    <x v="1603"/>
    <n v="1"/>
    <n v="0"/>
    <x v="1"/>
  </r>
  <r>
    <x v="5"/>
    <s v="Drought"/>
    <s v="Heat/Drought/Fire"/>
    <n v="3"/>
    <x v="37"/>
    <s v="1985-1989"/>
    <n v="31"/>
    <n v="0"/>
    <n v="0"/>
    <n v="0"/>
    <x v="0"/>
    <n v="1"/>
    <x v="704"/>
    <n v="1"/>
    <n v="0"/>
    <x v="1"/>
  </r>
  <r>
    <x v="0"/>
    <s v="Drought"/>
    <s v="Heat/Drought/Fire"/>
    <n v="3"/>
    <x v="37"/>
    <s v="1985-1989"/>
    <n v="31"/>
    <n v="0"/>
    <n v="0"/>
    <n v="0"/>
    <x v="0"/>
    <n v="1"/>
    <x v="704"/>
    <n v="1"/>
    <n v="0"/>
    <x v="1"/>
  </r>
  <r>
    <x v="3"/>
    <s v="Drought"/>
    <s v="Heat/Drought/Fire"/>
    <n v="3"/>
    <x v="37"/>
    <s v="1985-1989"/>
    <n v="31"/>
    <n v="0"/>
    <n v="0"/>
    <n v="0"/>
    <x v="0"/>
    <n v="1"/>
    <x v="703"/>
    <n v="1"/>
    <n v="0"/>
    <x v="1"/>
  </r>
  <r>
    <x v="2"/>
    <s v="Drought"/>
    <s v="Heat/Drought/Fire"/>
    <n v="3"/>
    <x v="37"/>
    <s v="1985-1989"/>
    <n v="31"/>
    <n v="0"/>
    <n v="0"/>
    <n v="0"/>
    <x v="0"/>
    <n v="1"/>
    <x v="704"/>
    <n v="1"/>
    <n v="0"/>
    <x v="1"/>
  </r>
  <r>
    <x v="1"/>
    <s v="Winter Weather"/>
    <s v="Storm"/>
    <n v="1"/>
    <x v="23"/>
    <s v="1985-1989"/>
    <n v="1"/>
    <n v="0"/>
    <n v="0"/>
    <n v="0"/>
    <x v="0"/>
    <n v="0"/>
    <x v="2"/>
    <n v="1"/>
    <n v="0"/>
    <x v="1"/>
  </r>
  <r>
    <x v="1"/>
    <s v="Coastal"/>
    <s v="Storm"/>
    <n v="1"/>
    <x v="23"/>
    <s v="1985-1989"/>
    <n v="1"/>
    <n v="0"/>
    <n v="0"/>
    <n v="0"/>
    <x v="0"/>
    <n v="1"/>
    <x v="1604"/>
    <n v="1"/>
    <n v="0"/>
    <x v="1"/>
  </r>
  <r>
    <x v="1"/>
    <s v="Winter Weather"/>
    <s v="Storm"/>
    <n v="1"/>
    <x v="23"/>
    <s v="1985-1989"/>
    <n v="1"/>
    <n v="0"/>
    <n v="0"/>
    <n v="0"/>
    <x v="0"/>
    <n v="1"/>
    <x v="1605"/>
    <n v="1"/>
    <n v="0"/>
    <x v="1"/>
  </r>
  <r>
    <x v="1"/>
    <s v="Wind"/>
    <s v="Storm"/>
    <n v="2"/>
    <x v="39"/>
    <s v="2015-2019"/>
    <n v="1"/>
    <n v="0"/>
    <n v="0"/>
    <n v="0"/>
    <x v="0"/>
    <n v="1"/>
    <x v="1606"/>
    <n v="1"/>
    <n v="0"/>
    <x v="1"/>
  </r>
  <r>
    <x v="0"/>
    <s v="Winter Weather"/>
    <s v="Storm"/>
    <n v="4"/>
    <x v="2"/>
    <s v="1995-1999"/>
    <n v="1"/>
    <n v="25"/>
    <n v="0"/>
    <n v="25"/>
    <x v="0"/>
    <n v="0"/>
    <x v="2"/>
    <n v="1"/>
    <n v="0"/>
    <x v="1"/>
  </r>
  <r>
    <x v="2"/>
    <s v="Flooding"/>
    <s v="Severe Storm"/>
    <n v="3"/>
    <x v="43"/>
    <s v="2010-2014"/>
    <n v="1"/>
    <n v="0"/>
    <n v="0"/>
    <n v="0"/>
    <x v="0"/>
    <n v="1"/>
    <x v="1607"/>
    <n v="1"/>
    <n v="0"/>
    <x v="1"/>
  </r>
  <r>
    <x v="4"/>
    <s v="Severe Storm/Thunder Storm/ Wind"/>
    <s v="Severe Storm"/>
    <n v="3"/>
    <x v="43"/>
    <s v="2010-2014"/>
    <n v="1"/>
    <n v="0"/>
    <n v="0"/>
    <n v="0"/>
    <x v="0"/>
    <n v="1"/>
    <x v="1608"/>
    <n v="0"/>
    <n v="1"/>
    <x v="1"/>
  </r>
  <r>
    <x v="2"/>
    <s v="Severe Storm/Thunder Storm/ Wind"/>
    <s v="Severe Storm"/>
    <n v="3"/>
    <x v="43"/>
    <s v="2010-2014"/>
    <n v="1"/>
    <n v="0"/>
    <n v="0"/>
    <n v="0"/>
    <x v="0"/>
    <n v="1"/>
    <x v="1609"/>
    <n v="1"/>
    <n v="0"/>
    <x v="1"/>
  </r>
  <r>
    <x v="3"/>
    <s v="Severe Storm/Thunder Storm/ Wind"/>
    <s v="Severe Storm"/>
    <n v="3"/>
    <x v="43"/>
    <s v="2010-2014"/>
    <n v="1"/>
    <n v="0"/>
    <n v="0"/>
    <n v="0"/>
    <x v="0"/>
    <n v="1"/>
    <x v="1610"/>
    <n v="1"/>
    <n v="0"/>
    <x v="1"/>
  </r>
  <r>
    <x v="3"/>
    <s v="Severe Storm/Thunder Storm/ Wind"/>
    <s v="Severe Storm"/>
    <n v="3"/>
    <x v="43"/>
    <s v="2010-2014"/>
    <n v="1"/>
    <n v="0"/>
    <n v="0"/>
    <n v="0"/>
    <x v="0"/>
    <n v="1"/>
    <x v="1611"/>
    <n v="1"/>
    <n v="0"/>
    <x v="1"/>
  </r>
  <r>
    <x v="2"/>
    <s v="Severe Storm/Thunder Storm/ Wind"/>
    <s v="Severe Storm"/>
    <n v="3"/>
    <x v="43"/>
    <s v="2010-2014"/>
    <n v="1"/>
    <n v="0"/>
    <n v="0"/>
    <n v="0"/>
    <x v="0"/>
    <n v="1"/>
    <x v="1612"/>
    <n v="1"/>
    <n v="0"/>
    <x v="1"/>
  </r>
  <r>
    <x v="2"/>
    <s v="Severe Storm/Thunder Storm/ Wind"/>
    <s v="Severe Storm"/>
    <n v="3"/>
    <x v="43"/>
    <s v="2010-2014"/>
    <n v="1"/>
    <n v="0"/>
    <n v="0"/>
    <n v="0"/>
    <x v="0"/>
    <n v="1"/>
    <x v="1613"/>
    <n v="1"/>
    <n v="0"/>
    <x v="1"/>
  </r>
  <r>
    <x v="2"/>
    <s v="Flooding"/>
    <s v="Severe Storm"/>
    <n v="3"/>
    <x v="43"/>
    <s v="2010-2014"/>
    <n v="1"/>
    <n v="0"/>
    <n v="0"/>
    <n v="0"/>
    <x v="0"/>
    <n v="1"/>
    <x v="1614"/>
    <n v="1"/>
    <n v="0"/>
    <x v="1"/>
  </r>
  <r>
    <x v="3"/>
    <s v="Flooding"/>
    <s v="Severe Storm"/>
    <n v="3"/>
    <x v="43"/>
    <s v="2010-2014"/>
    <n v="1"/>
    <n v="0"/>
    <n v="0"/>
    <n v="0"/>
    <x v="0"/>
    <n v="1"/>
    <x v="1615"/>
    <n v="1"/>
    <n v="0"/>
    <x v="1"/>
  </r>
  <r>
    <x v="3"/>
    <s v="Flooding"/>
    <s v="Severe Storm"/>
    <n v="3"/>
    <x v="43"/>
    <s v="2010-2014"/>
    <n v="1"/>
    <n v="0"/>
    <n v="0"/>
    <n v="0"/>
    <x v="0"/>
    <n v="1"/>
    <x v="1616"/>
    <n v="1"/>
    <n v="0"/>
    <x v="1"/>
  </r>
  <r>
    <x v="2"/>
    <s v="Flooding"/>
    <s v="Severe Storm"/>
    <n v="3"/>
    <x v="43"/>
    <s v="2010-2014"/>
    <n v="1"/>
    <n v="0"/>
    <n v="0"/>
    <n v="0"/>
    <x v="0"/>
    <n v="1"/>
    <x v="1617"/>
    <n v="0"/>
    <n v="1"/>
    <x v="1"/>
  </r>
  <r>
    <x v="2"/>
    <s v="Flooding"/>
    <s v="Severe Storm"/>
    <n v="3"/>
    <x v="43"/>
    <s v="2010-2014"/>
    <n v="1"/>
    <n v="0"/>
    <n v="0"/>
    <n v="0"/>
    <x v="0"/>
    <n v="1"/>
    <x v="1618"/>
    <n v="1"/>
    <n v="0"/>
    <x v="1"/>
  </r>
  <r>
    <x v="5"/>
    <s v="Severe Storm/Thunder Storm/ Wind"/>
    <s v="Severe Storm"/>
    <n v="3"/>
    <x v="43"/>
    <s v="2010-2014"/>
    <n v="1"/>
    <n v="0"/>
    <n v="0"/>
    <n v="0"/>
    <x v="0"/>
    <n v="1"/>
    <x v="1619"/>
    <n v="1"/>
    <n v="0"/>
    <x v="1"/>
  </r>
  <r>
    <x v="2"/>
    <s v="Flooding"/>
    <s v="Severe Storm"/>
    <n v="3"/>
    <x v="43"/>
    <s v="2010-2014"/>
    <n v="1"/>
    <n v="0"/>
    <n v="0"/>
    <n v="0"/>
    <x v="0"/>
    <n v="1"/>
    <x v="1620"/>
    <n v="1"/>
    <n v="0"/>
    <x v="1"/>
  </r>
  <r>
    <x v="2"/>
    <s v="Flooding"/>
    <s v="Severe Storm"/>
    <n v="3"/>
    <x v="43"/>
    <s v="2010-2014"/>
    <n v="1"/>
    <n v="0"/>
    <n v="0"/>
    <n v="0"/>
    <x v="0"/>
    <n v="1"/>
    <x v="1621"/>
    <n v="1"/>
    <n v="0"/>
    <x v="1"/>
  </r>
  <r>
    <x v="3"/>
    <s v="Severe Storm/Thunder Storm/ Wind"/>
    <s v="Severe Storm"/>
    <n v="3"/>
    <x v="43"/>
    <s v="2010-2014"/>
    <n v="1"/>
    <n v="0"/>
    <n v="0"/>
    <n v="0"/>
    <x v="0"/>
    <n v="1"/>
    <x v="1622"/>
    <n v="1"/>
    <n v="0"/>
    <x v="1"/>
  </r>
  <r>
    <x v="2"/>
    <s v="Severe Storm/Thunder Storm/ Wind"/>
    <s v="Severe Storm"/>
    <n v="3"/>
    <x v="43"/>
    <s v="2010-2014"/>
    <n v="1"/>
    <n v="0"/>
    <n v="0"/>
    <n v="0"/>
    <x v="0"/>
    <n v="1"/>
    <x v="1623"/>
    <n v="1"/>
    <n v="0"/>
    <x v="1"/>
  </r>
  <r>
    <x v="4"/>
    <s v="Severe Storm/Thunder Storm/ Wind"/>
    <s v="Severe Storm"/>
    <n v="3"/>
    <x v="43"/>
    <s v="2010-2014"/>
    <n v="1"/>
    <n v="0"/>
    <n v="0"/>
    <n v="0"/>
    <x v="0"/>
    <n v="1"/>
    <x v="1624"/>
    <n v="1"/>
    <n v="0"/>
    <x v="1"/>
  </r>
  <r>
    <x v="0"/>
    <s v="Tornado"/>
    <s v="Tornado"/>
    <n v="2"/>
    <x v="43"/>
    <s v="2010-2014"/>
    <n v="1"/>
    <n v="0"/>
    <n v="0"/>
    <n v="0"/>
    <x v="0"/>
    <n v="1"/>
    <x v="1625"/>
    <n v="1"/>
    <n v="0"/>
    <x v="1"/>
  </r>
  <r>
    <x v="1"/>
    <s v="Hurricane/Tropical Storm"/>
    <s v="Tropical Storm"/>
    <n v="2"/>
    <x v="43"/>
    <s v="2010-2014"/>
    <n v="1"/>
    <n v="11"/>
    <n v="0"/>
    <n v="11"/>
    <x v="0"/>
    <n v="0"/>
    <x v="2"/>
    <n v="1"/>
    <n v="0"/>
    <x v="1"/>
  </r>
  <r>
    <x v="1"/>
    <s v="Severe Storm/Thunder Storm/ Wind"/>
    <s v="Severe Storm"/>
    <n v="2"/>
    <x v="43"/>
    <s v="2010-2014"/>
    <n v="1"/>
    <n v="0"/>
    <n v="0"/>
    <n v="0"/>
    <x v="0"/>
    <n v="1"/>
    <x v="1626"/>
    <n v="1"/>
    <n v="0"/>
    <x v="1"/>
  </r>
  <r>
    <x v="5"/>
    <s v="Flooding"/>
    <s v="Severe Storm"/>
    <n v="2"/>
    <x v="43"/>
    <s v="2010-2014"/>
    <n v="2"/>
    <n v="0"/>
    <n v="0"/>
    <n v="0"/>
    <x v="0"/>
    <n v="1"/>
    <x v="1627"/>
    <n v="0"/>
    <n v="1"/>
    <x v="1"/>
  </r>
  <r>
    <x v="5"/>
    <s v="Flooding"/>
    <s v="Severe Storm"/>
    <n v="2"/>
    <x v="43"/>
    <s v="2010-2014"/>
    <n v="1"/>
    <n v="0"/>
    <n v="0"/>
    <n v="0"/>
    <x v="0"/>
    <n v="1"/>
    <x v="1628"/>
    <n v="1"/>
    <n v="0"/>
    <x v="1"/>
  </r>
  <r>
    <x v="1"/>
    <s v="Coastal"/>
    <s v="Storm"/>
    <n v="3"/>
    <x v="43"/>
    <s v="2010-2014"/>
    <n v="1"/>
    <n v="12"/>
    <n v="0"/>
    <n v="12"/>
    <x v="0"/>
    <n v="0"/>
    <x v="2"/>
    <n v="1"/>
    <n v="0"/>
    <x v="1"/>
  </r>
  <r>
    <x v="3"/>
    <s v="Hail"/>
    <s v="Storm"/>
    <n v="2"/>
    <x v="43"/>
    <s v="2010-2014"/>
    <n v="1"/>
    <n v="0"/>
    <n v="0"/>
    <n v="0"/>
    <x v="0"/>
    <n v="1"/>
    <x v="1629"/>
    <n v="1"/>
    <n v="0"/>
    <x v="1"/>
  </r>
  <r>
    <x v="1"/>
    <s v="Severe Storm/Thunder Storm/ Wind"/>
    <s v="Severe Storm"/>
    <n v="2"/>
    <x v="43"/>
    <s v="2010-2014"/>
    <n v="1"/>
    <n v="0"/>
    <n v="0"/>
    <n v="0"/>
    <x v="0"/>
    <n v="1"/>
    <x v="1630"/>
    <n v="1"/>
    <n v="0"/>
    <x v="1"/>
  </r>
  <r>
    <x v="2"/>
    <s v="Severe Storm/Thunder Storm/ Wind"/>
    <s v="Severe Storm"/>
    <n v="2"/>
    <x v="43"/>
    <s v="2010-2014"/>
    <n v="1"/>
    <n v="0"/>
    <n v="0"/>
    <n v="0"/>
    <x v="0"/>
    <n v="1"/>
    <x v="1631"/>
    <n v="1"/>
    <n v="0"/>
    <x v="1"/>
  </r>
  <r>
    <x v="2"/>
    <s v="Severe Storm/Thunder Storm/ Wind"/>
    <s v="Severe Storm"/>
    <n v="2"/>
    <x v="43"/>
    <s v="2010-2014"/>
    <n v="1"/>
    <n v="0"/>
    <n v="0"/>
    <n v="0"/>
    <x v="0"/>
    <n v="1"/>
    <x v="1632"/>
    <n v="1"/>
    <n v="0"/>
    <x v="1"/>
  </r>
  <r>
    <x v="4"/>
    <s v="Severe Storm/Thunder Storm/ Wind"/>
    <s v="Severe Storm"/>
    <n v="2"/>
    <x v="43"/>
    <s v="2010-2014"/>
    <n v="1"/>
    <n v="0"/>
    <n v="0"/>
    <n v="0"/>
    <x v="0"/>
    <n v="1"/>
    <x v="1633"/>
    <n v="1"/>
    <n v="0"/>
    <x v="1"/>
  </r>
  <r>
    <x v="1"/>
    <s v="Severe Storm/Thunder Storm/ Wind"/>
    <s v="Severe Storm"/>
    <n v="2"/>
    <x v="43"/>
    <s v="2010-2014"/>
    <n v="1"/>
    <n v="0"/>
    <n v="0"/>
    <n v="0"/>
    <x v="0"/>
    <n v="1"/>
    <x v="1634"/>
    <n v="1"/>
    <n v="0"/>
    <x v="1"/>
  </r>
  <r>
    <x v="3"/>
    <s v="Severe Storm/Thunder Storm/ Wind"/>
    <s v="Severe Storm"/>
    <n v="3"/>
    <x v="43"/>
    <s v="2010-2014"/>
    <n v="1"/>
    <n v="0"/>
    <n v="0"/>
    <n v="0"/>
    <x v="0"/>
    <n v="1"/>
    <x v="1635"/>
    <n v="1"/>
    <n v="0"/>
    <x v="1"/>
  </r>
  <r>
    <x v="4"/>
    <s v="Severe Storm/Thunder Storm/ Wind"/>
    <s v="Severe Storm"/>
    <n v="3"/>
    <x v="43"/>
    <s v="2010-2014"/>
    <n v="1"/>
    <n v="0"/>
    <n v="0"/>
    <n v="0"/>
    <x v="0"/>
    <n v="1"/>
    <x v="1636"/>
    <n v="1"/>
    <n v="0"/>
    <x v="1"/>
  </r>
  <r>
    <x v="3"/>
    <s v="Severe Storm/Thunder Storm/ Wind"/>
    <s v="Severe Storm"/>
    <n v="3"/>
    <x v="43"/>
    <s v="2010-2014"/>
    <n v="1"/>
    <n v="0"/>
    <n v="0"/>
    <n v="0"/>
    <x v="0"/>
    <n v="1"/>
    <x v="1637"/>
    <n v="1"/>
    <n v="0"/>
    <x v="1"/>
  </r>
  <r>
    <x v="2"/>
    <s v="Flooding"/>
    <s v="Severe Storm"/>
    <n v="3"/>
    <x v="43"/>
    <s v="2010-2014"/>
    <n v="1"/>
    <n v="0"/>
    <n v="0"/>
    <n v="0"/>
    <x v="0"/>
    <n v="1"/>
    <x v="1638"/>
    <n v="0"/>
    <n v="1"/>
    <x v="1"/>
  </r>
  <r>
    <x v="2"/>
    <s v="Severe Storm/Thunder Storm/ Wind"/>
    <s v="Severe Storm"/>
    <n v="1"/>
    <x v="43"/>
    <s v="2010-2014"/>
    <n v="1"/>
    <n v="0"/>
    <n v="0"/>
    <n v="0"/>
    <x v="0"/>
    <n v="1"/>
    <x v="1639"/>
    <n v="1"/>
    <n v="0"/>
    <x v="1"/>
  </r>
  <r>
    <x v="2"/>
    <s v="Severe Storm/Thunder Storm/ Wind"/>
    <s v="Severe Storm"/>
    <n v="1"/>
    <x v="43"/>
    <s v="2010-2014"/>
    <n v="1"/>
    <n v="0"/>
    <n v="0"/>
    <n v="0"/>
    <x v="0"/>
    <n v="1"/>
    <x v="1640"/>
    <n v="1"/>
    <n v="0"/>
    <x v="1"/>
  </r>
  <r>
    <x v="2"/>
    <s v="Severe Storm/Thunder Storm/ Wind"/>
    <s v="Severe Storm"/>
    <n v="1"/>
    <x v="43"/>
    <s v="2010-2014"/>
    <n v="1"/>
    <n v="0"/>
    <n v="0"/>
    <n v="0"/>
    <x v="0"/>
    <n v="1"/>
    <x v="1641"/>
    <n v="1"/>
    <n v="0"/>
    <x v="1"/>
  </r>
  <r>
    <x v="5"/>
    <s v="Severe Storm/Thunder Storm/ Wind"/>
    <s v="Severe Storm"/>
    <n v="1"/>
    <x v="43"/>
    <s v="2010-2014"/>
    <n v="1"/>
    <n v="0"/>
    <n v="0"/>
    <n v="0"/>
    <x v="0"/>
    <n v="1"/>
    <x v="1642"/>
    <n v="1"/>
    <n v="0"/>
    <x v="1"/>
  </r>
  <r>
    <x v="5"/>
    <s v="Severe Storm/Thunder Storm/ Wind"/>
    <s v="Severe Storm"/>
    <n v="1"/>
    <x v="43"/>
    <s v="2010-2014"/>
    <n v="1"/>
    <n v="0"/>
    <n v="0"/>
    <n v="0"/>
    <x v="0"/>
    <n v="1"/>
    <x v="1643"/>
    <n v="1"/>
    <n v="0"/>
    <x v="1"/>
  </r>
  <r>
    <x v="5"/>
    <s v="Severe Storm/Thunder Storm/ Wind"/>
    <s v="Severe Storm"/>
    <n v="1"/>
    <x v="43"/>
    <s v="2010-2014"/>
    <n v="1"/>
    <n v="0"/>
    <n v="0"/>
    <n v="0"/>
    <x v="0"/>
    <n v="1"/>
    <x v="1644"/>
    <n v="1"/>
    <n v="0"/>
    <x v="1"/>
  </r>
  <r>
    <x v="5"/>
    <s v="Severe Storm/Thunder Storm/ Wind"/>
    <s v="Severe Storm"/>
    <n v="1"/>
    <x v="43"/>
    <s v="2010-2014"/>
    <n v="1"/>
    <n v="0"/>
    <n v="0"/>
    <n v="0"/>
    <x v="0"/>
    <n v="1"/>
    <x v="1645"/>
    <n v="1"/>
    <n v="0"/>
    <x v="1"/>
  </r>
  <r>
    <x v="4"/>
    <s v="Severe Storm/Thunder Storm/ Wind"/>
    <s v="Severe Storm"/>
    <n v="1"/>
    <x v="43"/>
    <s v="2010-2014"/>
    <n v="1"/>
    <n v="0"/>
    <n v="0"/>
    <n v="0"/>
    <x v="0"/>
    <n v="1"/>
    <x v="1646"/>
    <n v="1"/>
    <n v="0"/>
    <x v="1"/>
  </r>
  <r>
    <x v="2"/>
    <s v="Severe Storm/Thunder Storm/ Wind"/>
    <s v="Severe Storm"/>
    <n v="1"/>
    <x v="43"/>
    <s v="2010-2014"/>
    <n v="1"/>
    <n v="0"/>
    <n v="0"/>
    <n v="0"/>
    <x v="0"/>
    <n v="1"/>
    <x v="1647"/>
    <n v="1"/>
    <n v="0"/>
    <x v="1"/>
  </r>
  <r>
    <x v="2"/>
    <s v="Severe Storm/Thunder Storm/ Wind"/>
    <s v="Severe Storm"/>
    <n v="1"/>
    <x v="43"/>
    <s v="2010-2014"/>
    <n v="1"/>
    <n v="0"/>
    <n v="0"/>
    <n v="0"/>
    <x v="0"/>
    <n v="1"/>
    <x v="1648"/>
    <n v="1"/>
    <n v="0"/>
    <x v="1"/>
  </r>
  <r>
    <x v="2"/>
    <s v="Severe Storm/Thunder Storm/ Wind"/>
    <s v="Severe Storm"/>
    <n v="1"/>
    <x v="43"/>
    <s v="2010-2014"/>
    <n v="1"/>
    <n v="0"/>
    <n v="0"/>
    <n v="0"/>
    <x v="0"/>
    <n v="1"/>
    <x v="1649"/>
    <n v="1"/>
    <n v="0"/>
    <x v="1"/>
  </r>
  <r>
    <x v="2"/>
    <s v="Severe Storm/Thunder Storm/ Wind"/>
    <s v="Severe Storm"/>
    <n v="1"/>
    <x v="43"/>
    <s v="2010-2014"/>
    <n v="1"/>
    <n v="0"/>
    <n v="0"/>
    <n v="0"/>
    <x v="0"/>
    <n v="1"/>
    <x v="1650"/>
    <n v="1"/>
    <n v="0"/>
    <x v="1"/>
  </r>
  <r>
    <x v="2"/>
    <s v="Severe Storm/Thunder Storm/ Wind"/>
    <s v="Severe Storm"/>
    <n v="1"/>
    <x v="43"/>
    <s v="2010-2014"/>
    <n v="1"/>
    <n v="0"/>
    <n v="0"/>
    <n v="0"/>
    <x v="0"/>
    <n v="1"/>
    <x v="1651"/>
    <n v="1"/>
    <n v="0"/>
    <x v="1"/>
  </r>
  <r>
    <x v="2"/>
    <s v="Severe Storm/Thunder Storm/ Wind"/>
    <s v="Severe Storm"/>
    <n v="1"/>
    <x v="43"/>
    <s v="2010-2014"/>
    <n v="1"/>
    <n v="0"/>
    <n v="0"/>
    <n v="0"/>
    <x v="0"/>
    <n v="1"/>
    <x v="1652"/>
    <n v="1"/>
    <n v="0"/>
    <x v="1"/>
  </r>
  <r>
    <x v="4"/>
    <s v="Severe Storm/Thunder Storm/ Wind"/>
    <s v="Severe Storm"/>
    <n v="1"/>
    <x v="43"/>
    <s v="2010-2014"/>
    <n v="1"/>
    <n v="0"/>
    <n v="0"/>
    <n v="0"/>
    <x v="0"/>
    <n v="1"/>
    <x v="1653"/>
    <n v="1"/>
    <n v="0"/>
    <x v="1"/>
  </r>
  <r>
    <x v="2"/>
    <s v="Flooding"/>
    <s v="Severe Storm"/>
    <n v="2"/>
    <x v="43"/>
    <s v="2010-2014"/>
    <n v="7"/>
    <n v="0"/>
    <n v="0"/>
    <n v="0"/>
    <x v="0"/>
    <n v="1"/>
    <x v="1654"/>
    <n v="1"/>
    <n v="0"/>
    <x v="1"/>
  </r>
  <r>
    <x v="4"/>
    <s v="Severe Storm/Thunder Storm/ Wind"/>
    <s v="Severe Storm"/>
    <n v="1"/>
    <x v="43"/>
    <s v="2010-2014"/>
    <n v="1"/>
    <n v="0"/>
    <n v="0"/>
    <n v="0"/>
    <x v="0"/>
    <n v="1"/>
    <x v="1655"/>
    <n v="1"/>
    <n v="0"/>
    <x v="1"/>
  </r>
  <r>
    <x v="2"/>
    <s v="Flooding"/>
    <s v="Severe Storm"/>
    <n v="2"/>
    <x v="43"/>
    <s v="2010-2014"/>
    <n v="1"/>
    <n v="0"/>
    <n v="0"/>
    <n v="0"/>
    <x v="0"/>
    <n v="1"/>
    <x v="1656"/>
    <n v="1"/>
    <n v="0"/>
    <x v="1"/>
  </r>
  <r>
    <x v="2"/>
    <s v="Severe Storm/Thunder Storm/ Wind"/>
    <s v="Severe Storm"/>
    <n v="2"/>
    <x v="43"/>
    <s v="2010-2014"/>
    <n v="1"/>
    <n v="0"/>
    <n v="0"/>
    <n v="0"/>
    <x v="0"/>
    <n v="1"/>
    <x v="1657"/>
    <n v="1"/>
    <n v="0"/>
    <x v="1"/>
  </r>
  <r>
    <x v="3"/>
    <s v="Severe Storm/Thunder Storm/ Wind"/>
    <s v="Severe Storm"/>
    <n v="2"/>
    <x v="43"/>
    <s v="2010-2014"/>
    <n v="1"/>
    <n v="0"/>
    <n v="0"/>
    <n v="0"/>
    <x v="0"/>
    <n v="1"/>
    <x v="1658"/>
    <n v="1"/>
    <n v="0"/>
    <x v="1"/>
  </r>
  <r>
    <x v="3"/>
    <s v="Severe Storm/Thunder Storm/ Wind"/>
    <s v="Severe Storm"/>
    <n v="2"/>
    <x v="43"/>
    <s v="2010-2014"/>
    <n v="1"/>
    <n v="0"/>
    <n v="0"/>
    <n v="0"/>
    <x v="0"/>
    <n v="1"/>
    <x v="1659"/>
    <n v="1"/>
    <n v="0"/>
    <x v="1"/>
  </r>
  <r>
    <x v="3"/>
    <s v="Severe Storm/Thunder Storm/ Wind"/>
    <s v="Severe Storm"/>
    <n v="2"/>
    <x v="43"/>
    <s v="2010-2014"/>
    <n v="1"/>
    <n v="0"/>
    <n v="0"/>
    <n v="0"/>
    <x v="0"/>
    <n v="1"/>
    <x v="1660"/>
    <n v="1"/>
    <n v="0"/>
    <x v="1"/>
  </r>
  <r>
    <x v="3"/>
    <s v="Severe Storm/Thunder Storm/ Wind"/>
    <s v="Severe Storm"/>
    <n v="2"/>
    <x v="43"/>
    <s v="2010-2014"/>
    <n v="1"/>
    <n v="0"/>
    <n v="0"/>
    <n v="0"/>
    <x v="0"/>
    <n v="1"/>
    <x v="1661"/>
    <n v="1"/>
    <n v="0"/>
    <x v="1"/>
  </r>
  <r>
    <x v="3"/>
    <s v="Severe Storm/Thunder Storm/ Wind"/>
    <s v="Severe Storm"/>
    <n v="2"/>
    <x v="43"/>
    <s v="2010-2014"/>
    <n v="1"/>
    <n v="0"/>
    <n v="0"/>
    <n v="0"/>
    <x v="0"/>
    <n v="1"/>
    <x v="1662"/>
    <n v="1"/>
    <n v="0"/>
    <x v="1"/>
  </r>
  <r>
    <x v="4"/>
    <s v="Severe Storm/Thunder Storm/ Wind"/>
    <s v="Severe Storm"/>
    <n v="2"/>
    <x v="43"/>
    <s v="2010-2014"/>
    <n v="1"/>
    <n v="0"/>
    <n v="0"/>
    <n v="0"/>
    <x v="0"/>
    <n v="1"/>
    <x v="1663"/>
    <n v="1"/>
    <n v="0"/>
    <x v="1"/>
  </r>
  <r>
    <x v="3"/>
    <s v="Severe Storm/Thunder Storm/ Wind"/>
    <s v="Severe Storm"/>
    <n v="2"/>
    <x v="43"/>
    <s v="2010-2014"/>
    <n v="1"/>
    <n v="0"/>
    <n v="0"/>
    <n v="0"/>
    <x v="0"/>
    <n v="1"/>
    <x v="1664"/>
    <n v="1"/>
    <n v="0"/>
    <x v="1"/>
  </r>
  <r>
    <x v="0"/>
    <s v="Flooding"/>
    <s v="Severe Storm"/>
    <n v="3"/>
    <x v="43"/>
    <s v="2010-2014"/>
    <n v="1"/>
    <n v="0"/>
    <n v="0"/>
    <n v="0"/>
    <x v="0"/>
    <n v="1"/>
    <x v="1665"/>
    <n v="0"/>
    <n v="0"/>
    <x v="0"/>
  </r>
  <r>
    <x v="1"/>
    <s v="Lightning"/>
    <s v="Storm"/>
    <n v="3"/>
    <x v="43"/>
    <s v="2010-2014"/>
    <n v="1"/>
    <n v="0"/>
    <n v="0"/>
    <n v="0"/>
    <x v="0"/>
    <n v="1"/>
    <x v="1666"/>
    <n v="1"/>
    <n v="0"/>
    <x v="1"/>
  </r>
  <r>
    <x v="3"/>
    <s v="Severe Storm/Thunder Storm/ Wind"/>
    <s v="Severe Storm"/>
    <n v="3"/>
    <x v="43"/>
    <s v="2010-2014"/>
    <n v="1"/>
    <n v="0"/>
    <n v="0"/>
    <n v="0"/>
    <x v="0"/>
    <n v="1"/>
    <x v="1667"/>
    <n v="1"/>
    <n v="0"/>
    <x v="1"/>
  </r>
  <r>
    <x v="1"/>
    <s v="Severe Storm/Thunder Storm/ Wind"/>
    <s v="Severe Storm"/>
    <n v="1"/>
    <x v="43"/>
    <s v="2010-2014"/>
    <n v="1"/>
    <n v="0"/>
    <n v="0"/>
    <n v="0"/>
    <x v="0"/>
    <n v="1"/>
    <x v="1668"/>
    <n v="1"/>
    <n v="0"/>
    <x v="1"/>
  </r>
  <r>
    <x v="4"/>
    <s v="Severe Storm/Thunder Storm/ Wind"/>
    <s v="Severe Storm"/>
    <n v="2"/>
    <x v="43"/>
    <s v="2010-2014"/>
    <n v="1"/>
    <n v="0"/>
    <n v="0"/>
    <n v="0"/>
    <x v="0"/>
    <n v="1"/>
    <x v="1669"/>
    <n v="1"/>
    <n v="0"/>
    <x v="1"/>
  </r>
  <r>
    <x v="3"/>
    <s v="Severe Storm/Thunder Storm/ Wind"/>
    <s v="Severe Storm"/>
    <n v="2"/>
    <x v="43"/>
    <s v="2010-2014"/>
    <n v="1"/>
    <n v="0"/>
    <n v="0"/>
    <n v="0"/>
    <x v="0"/>
    <n v="1"/>
    <x v="1670"/>
    <n v="0"/>
    <n v="0"/>
    <x v="0"/>
  </r>
  <r>
    <x v="2"/>
    <s v="Tornado"/>
    <s v="Tornado"/>
    <n v="1"/>
    <x v="44"/>
    <s v="2010-2014"/>
    <n v="1"/>
    <n v="0"/>
    <n v="0"/>
    <n v="0"/>
    <x v="0"/>
    <n v="1"/>
    <x v="1671"/>
    <n v="0"/>
    <n v="1"/>
    <x v="1"/>
  </r>
  <r>
    <x v="5"/>
    <s v="Severe Storm/Thunder Storm/ Wind"/>
    <s v="Severe Storm"/>
    <n v="1"/>
    <x v="44"/>
    <s v="2010-2014"/>
    <n v="1"/>
    <n v="0"/>
    <n v="0"/>
    <n v="0"/>
    <x v="0"/>
    <n v="1"/>
    <x v="1672"/>
    <n v="1"/>
    <n v="0"/>
    <x v="1"/>
  </r>
  <r>
    <x v="2"/>
    <s v="Severe Storm/Thunder Storm/ Wind"/>
    <s v="Severe Storm"/>
    <n v="1"/>
    <x v="44"/>
    <s v="2010-2014"/>
    <n v="1"/>
    <n v="0"/>
    <n v="0"/>
    <n v="0"/>
    <x v="0"/>
    <n v="1"/>
    <x v="1673"/>
    <n v="0"/>
    <n v="1"/>
    <x v="1"/>
  </r>
  <r>
    <x v="2"/>
    <s v="Severe Storm/Thunder Storm/ Wind"/>
    <s v="Severe Storm"/>
    <n v="1"/>
    <x v="44"/>
    <s v="2010-2014"/>
    <n v="1"/>
    <n v="0"/>
    <n v="0"/>
    <n v="0"/>
    <x v="0"/>
    <n v="1"/>
    <x v="1674"/>
    <n v="1"/>
    <n v="0"/>
    <x v="1"/>
  </r>
  <r>
    <x v="2"/>
    <s v="Severe Storm/Thunder Storm/ Wind"/>
    <s v="Severe Storm"/>
    <n v="1"/>
    <x v="44"/>
    <s v="2010-2014"/>
    <n v="1"/>
    <n v="0"/>
    <n v="0"/>
    <n v="0"/>
    <x v="0"/>
    <n v="1"/>
    <x v="1675"/>
    <n v="1"/>
    <n v="0"/>
    <x v="1"/>
  </r>
  <r>
    <x v="2"/>
    <s v="Severe Storm/Thunder Storm/ Wind"/>
    <s v="Severe Storm"/>
    <n v="1"/>
    <x v="44"/>
    <s v="2010-2014"/>
    <n v="1"/>
    <n v="0"/>
    <n v="0"/>
    <n v="0"/>
    <x v="0"/>
    <n v="1"/>
    <x v="1676"/>
    <n v="1"/>
    <n v="0"/>
    <x v="1"/>
  </r>
  <r>
    <x v="3"/>
    <s v="Severe Storm/Thunder Storm/ Wind"/>
    <s v="Severe Storm"/>
    <n v="1"/>
    <x v="44"/>
    <s v="2010-2014"/>
    <n v="1"/>
    <n v="0"/>
    <n v="0"/>
    <n v="0"/>
    <x v="0"/>
    <n v="1"/>
    <x v="1677"/>
    <n v="1"/>
    <n v="0"/>
    <x v="1"/>
  </r>
  <r>
    <x v="4"/>
    <s v="Tornado"/>
    <s v="Tornado"/>
    <n v="1"/>
    <x v="44"/>
    <s v="2010-2014"/>
    <n v="1"/>
    <n v="0"/>
    <n v="0"/>
    <n v="0"/>
    <x v="0"/>
    <n v="1"/>
    <x v="1678"/>
    <n v="1"/>
    <n v="0"/>
    <x v="1"/>
  </r>
  <r>
    <x v="3"/>
    <s v="Severe Storm/Thunder Storm/ Wind"/>
    <s v="Severe Storm"/>
    <n v="1"/>
    <x v="44"/>
    <s v="2010-2014"/>
    <n v="1"/>
    <n v="0"/>
    <n v="0"/>
    <n v="0"/>
    <x v="0"/>
    <n v="1"/>
    <x v="1679"/>
    <n v="1"/>
    <n v="0"/>
    <x v="1"/>
  </r>
  <r>
    <x v="1"/>
    <s v="Hail"/>
    <s v="Storm"/>
    <n v="1"/>
    <x v="44"/>
    <s v="2010-2014"/>
    <n v="1"/>
    <n v="0"/>
    <n v="0"/>
    <n v="0"/>
    <x v="0"/>
    <n v="1"/>
    <x v="1680"/>
    <n v="1"/>
    <n v="0"/>
    <x v="1"/>
  </r>
  <r>
    <x v="1"/>
    <s v="Hail"/>
    <s v="Storm"/>
    <n v="2"/>
    <x v="44"/>
    <s v="2010-2014"/>
    <n v="1"/>
    <n v="0"/>
    <n v="0"/>
    <n v="0"/>
    <x v="0"/>
    <n v="1"/>
    <x v="1681"/>
    <n v="1"/>
    <n v="0"/>
    <x v="1"/>
  </r>
  <r>
    <x v="3"/>
    <s v="Severe Storm/Thunder Storm/ Wind"/>
    <s v="Severe Storm"/>
    <n v="3"/>
    <x v="44"/>
    <s v="2010-2014"/>
    <n v="1"/>
    <n v="0"/>
    <n v="0"/>
    <n v="0"/>
    <x v="0"/>
    <n v="1"/>
    <x v="1682"/>
    <n v="1"/>
    <n v="0"/>
    <x v="1"/>
  </r>
  <r>
    <x v="3"/>
    <s v="Hail"/>
    <s v="Storm"/>
    <n v="2"/>
    <x v="44"/>
    <s v="2010-2014"/>
    <n v="1"/>
    <n v="0"/>
    <n v="0"/>
    <n v="0"/>
    <x v="0"/>
    <n v="1"/>
    <x v="1683"/>
    <n v="1"/>
    <n v="0"/>
    <x v="1"/>
  </r>
  <r>
    <x v="1"/>
    <s v="Hail"/>
    <s v="Storm"/>
    <n v="2"/>
    <x v="44"/>
    <s v="2010-2014"/>
    <n v="1"/>
    <n v="0"/>
    <n v="0"/>
    <n v="0"/>
    <x v="0"/>
    <n v="1"/>
    <x v="280"/>
    <n v="1"/>
    <n v="0"/>
    <x v="1"/>
  </r>
  <r>
    <x v="3"/>
    <s v="Severe Storm/Thunder Storm/ Wind"/>
    <s v="Severe Storm"/>
    <n v="3"/>
    <x v="44"/>
    <s v="2010-2014"/>
    <n v="1"/>
    <n v="0"/>
    <n v="0"/>
    <n v="0"/>
    <x v="0"/>
    <n v="1"/>
    <x v="1684"/>
    <n v="1"/>
    <n v="0"/>
    <x v="1"/>
  </r>
  <r>
    <x v="3"/>
    <s v="Severe Storm/Thunder Storm/ Wind"/>
    <s v="Severe Storm"/>
    <n v="3"/>
    <x v="44"/>
    <s v="2010-2014"/>
    <n v="1"/>
    <n v="0"/>
    <n v="0"/>
    <n v="0"/>
    <x v="0"/>
    <n v="1"/>
    <x v="1685"/>
    <n v="1"/>
    <n v="0"/>
    <x v="1"/>
  </r>
  <r>
    <x v="1"/>
    <s v="Hail"/>
    <s v="Storm"/>
    <n v="2"/>
    <x v="44"/>
    <s v="2010-2014"/>
    <n v="1"/>
    <n v="0"/>
    <n v="0"/>
    <n v="0"/>
    <x v="0"/>
    <n v="1"/>
    <x v="1686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687"/>
    <n v="1"/>
    <n v="0"/>
    <x v="1"/>
  </r>
  <r>
    <x v="5"/>
    <s v="Severe Storm/Thunder Storm/ Wind"/>
    <s v="Severe Storm"/>
    <n v="3"/>
    <x v="44"/>
    <s v="2010-2014"/>
    <n v="1"/>
    <n v="0"/>
    <n v="0"/>
    <n v="0"/>
    <x v="0"/>
    <n v="1"/>
    <x v="1688"/>
    <n v="1"/>
    <n v="0"/>
    <x v="1"/>
  </r>
  <r>
    <x v="5"/>
    <s v="Severe Storm/Thunder Storm/ Wind"/>
    <s v="Severe Storm"/>
    <n v="3"/>
    <x v="44"/>
    <s v="2010-2014"/>
    <n v="1"/>
    <n v="0"/>
    <n v="0"/>
    <n v="0"/>
    <x v="0"/>
    <n v="1"/>
    <x v="1689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690"/>
    <n v="1"/>
    <n v="0"/>
    <x v="1"/>
  </r>
  <r>
    <x v="4"/>
    <s v="Severe Storm/Thunder Storm/ Wind"/>
    <s v="Severe Storm"/>
    <n v="3"/>
    <x v="44"/>
    <s v="2010-2014"/>
    <n v="1"/>
    <n v="0"/>
    <n v="0"/>
    <n v="0"/>
    <x v="0"/>
    <n v="1"/>
    <x v="1691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692"/>
    <n v="1"/>
    <n v="0"/>
    <x v="1"/>
  </r>
  <r>
    <x v="3"/>
    <s v="Severe Storm/Thunder Storm/ Wind"/>
    <s v="Severe Storm"/>
    <n v="2"/>
    <x v="44"/>
    <s v="2010-2014"/>
    <n v="1"/>
    <n v="0"/>
    <n v="0"/>
    <n v="0"/>
    <x v="0"/>
    <n v="1"/>
    <x v="1693"/>
    <n v="0"/>
    <n v="1"/>
    <x v="1"/>
  </r>
  <r>
    <x v="3"/>
    <s v="Tornado"/>
    <s v="Tornado"/>
    <n v="2"/>
    <x v="44"/>
    <s v="2010-2014"/>
    <n v="1"/>
    <n v="0"/>
    <n v="0"/>
    <n v="0"/>
    <x v="0"/>
    <n v="1"/>
    <x v="1694"/>
    <n v="1"/>
    <n v="0"/>
    <x v="1"/>
  </r>
  <r>
    <x v="1"/>
    <s v="Hail"/>
    <s v="Storm"/>
    <n v="2"/>
    <x v="44"/>
    <s v="2010-2014"/>
    <n v="1"/>
    <n v="0"/>
    <n v="0"/>
    <n v="0"/>
    <x v="0"/>
    <n v="1"/>
    <x v="1695"/>
    <n v="1"/>
    <n v="0"/>
    <x v="1"/>
  </r>
  <r>
    <x v="1"/>
    <s v="Hail"/>
    <s v="Storm"/>
    <n v="2"/>
    <x v="44"/>
    <s v="2010-2014"/>
    <n v="1"/>
    <n v="0"/>
    <n v="0"/>
    <n v="0"/>
    <x v="0"/>
    <n v="1"/>
    <x v="1696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697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698"/>
    <n v="1"/>
    <n v="0"/>
    <x v="1"/>
  </r>
  <r>
    <x v="3"/>
    <s v="Severe Storm/Thunder Storm/ Wind"/>
    <s v="Severe Storm"/>
    <n v="3"/>
    <x v="44"/>
    <s v="2010-2014"/>
    <n v="1"/>
    <n v="0"/>
    <n v="0"/>
    <n v="0"/>
    <x v="0"/>
    <n v="1"/>
    <x v="1699"/>
    <n v="1"/>
    <n v="0"/>
    <x v="1"/>
  </r>
  <r>
    <x v="3"/>
    <s v="Severe Storm/Thunder Storm/ Wind"/>
    <s v="Severe Storm"/>
    <n v="3"/>
    <x v="44"/>
    <s v="2010-2014"/>
    <n v="1"/>
    <n v="0"/>
    <n v="0"/>
    <n v="0"/>
    <x v="0"/>
    <n v="1"/>
    <x v="1700"/>
    <n v="1"/>
    <n v="0"/>
    <x v="1"/>
  </r>
  <r>
    <x v="4"/>
    <s v="Severe Storm/Thunder Storm/ Wind"/>
    <s v="Severe Storm"/>
    <n v="2"/>
    <x v="44"/>
    <s v="2010-2014"/>
    <n v="1"/>
    <n v="0"/>
    <n v="0"/>
    <n v="0"/>
    <x v="0"/>
    <n v="1"/>
    <x v="1701"/>
    <n v="1"/>
    <n v="0"/>
    <x v="1"/>
  </r>
  <r>
    <x v="2"/>
    <s v="Flooding"/>
    <s v="Severe Storm"/>
    <n v="2"/>
    <x v="44"/>
    <s v="2010-2014"/>
    <n v="1"/>
    <n v="0"/>
    <n v="0"/>
    <n v="0"/>
    <x v="0"/>
    <n v="1"/>
    <x v="1702"/>
    <n v="1"/>
    <n v="0"/>
    <x v="1"/>
  </r>
  <r>
    <x v="5"/>
    <s v="Severe Storm/Thunder Storm/ Wind"/>
    <s v="Severe Storm"/>
    <n v="3"/>
    <x v="44"/>
    <s v="2010-2014"/>
    <n v="1"/>
    <n v="0"/>
    <n v="0"/>
    <n v="0"/>
    <x v="0"/>
    <n v="1"/>
    <x v="1703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704"/>
    <n v="1"/>
    <n v="0"/>
    <x v="1"/>
  </r>
  <r>
    <x v="4"/>
    <s v="Severe Storm/Thunder Storm/ Wind"/>
    <s v="Severe Storm"/>
    <n v="2"/>
    <x v="44"/>
    <s v="2010-2014"/>
    <n v="1"/>
    <n v="0"/>
    <n v="0"/>
    <n v="0"/>
    <x v="0"/>
    <n v="1"/>
    <x v="1705"/>
    <n v="1"/>
    <n v="0"/>
    <x v="1"/>
  </r>
  <r>
    <x v="2"/>
    <s v="Flooding"/>
    <s v="Severe Storm"/>
    <n v="2"/>
    <x v="44"/>
    <s v="2010-2014"/>
    <n v="1"/>
    <n v="0"/>
    <n v="0"/>
    <n v="0"/>
    <x v="0"/>
    <n v="1"/>
    <x v="1706"/>
    <n v="1"/>
    <n v="0"/>
    <x v="1"/>
  </r>
  <r>
    <x v="2"/>
    <s v="Flooding"/>
    <s v="Severe Storm"/>
    <n v="2"/>
    <x v="44"/>
    <s v="2010-2014"/>
    <n v="1"/>
    <n v="0"/>
    <n v="0"/>
    <n v="0"/>
    <x v="0"/>
    <n v="1"/>
    <x v="1707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708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709"/>
    <n v="1"/>
    <n v="0"/>
    <x v="1"/>
  </r>
  <r>
    <x v="2"/>
    <s v="Flooding"/>
    <s v="Severe Storm"/>
    <n v="2"/>
    <x v="44"/>
    <s v="2010-2014"/>
    <n v="1"/>
    <n v="0"/>
    <n v="0"/>
    <n v="0"/>
    <x v="0"/>
    <n v="1"/>
    <x v="1710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711"/>
    <n v="1"/>
    <n v="0"/>
    <x v="1"/>
  </r>
  <r>
    <x v="4"/>
    <s v="Severe Storm/Thunder Storm/ Wind"/>
    <s v="Severe Storm"/>
    <n v="2"/>
    <x v="44"/>
    <s v="2010-2014"/>
    <n v="1"/>
    <n v="0"/>
    <n v="0"/>
    <n v="0"/>
    <x v="0"/>
    <n v="1"/>
    <x v="1712"/>
    <n v="1"/>
    <n v="0"/>
    <x v="1"/>
  </r>
  <r>
    <x v="1"/>
    <s v="Hail"/>
    <s v="Storm"/>
    <n v="2"/>
    <x v="44"/>
    <s v="2010-2014"/>
    <n v="1"/>
    <n v="0"/>
    <n v="0"/>
    <n v="0"/>
    <x v="0"/>
    <n v="1"/>
    <x v="1713"/>
    <n v="1"/>
    <n v="0"/>
    <x v="1"/>
  </r>
  <r>
    <x v="3"/>
    <s v="Severe Storm/Thunder Storm/ Wind"/>
    <s v="Severe Storm"/>
    <n v="2"/>
    <x v="44"/>
    <s v="2010-2014"/>
    <n v="1"/>
    <n v="0"/>
    <n v="0"/>
    <n v="0"/>
    <x v="0"/>
    <n v="1"/>
    <x v="1714"/>
    <n v="0"/>
    <n v="1"/>
    <x v="1"/>
  </r>
  <r>
    <x v="1"/>
    <s v="Severe Storm/Thunder Storm/ Wind"/>
    <s v="Severe Storm"/>
    <n v="2"/>
    <x v="44"/>
    <s v="2010-2014"/>
    <n v="1"/>
    <n v="0"/>
    <n v="0"/>
    <n v="0"/>
    <x v="0"/>
    <n v="1"/>
    <x v="1715"/>
    <n v="1"/>
    <n v="0"/>
    <x v="1"/>
  </r>
  <r>
    <x v="2"/>
    <s v="Lightning"/>
    <s v="Storm"/>
    <n v="2"/>
    <x v="44"/>
    <s v="2010-2014"/>
    <n v="1"/>
    <n v="0"/>
    <n v="0"/>
    <n v="0"/>
    <x v="0"/>
    <n v="1"/>
    <x v="1716"/>
    <n v="0"/>
    <n v="1"/>
    <x v="1"/>
  </r>
  <r>
    <x v="3"/>
    <s v="Severe Storm/Thunder Storm/ Wind"/>
    <s v="Severe Storm"/>
    <n v="2"/>
    <x v="44"/>
    <s v="2010-2014"/>
    <n v="1"/>
    <n v="0"/>
    <n v="0"/>
    <n v="0"/>
    <x v="0"/>
    <n v="1"/>
    <x v="1717"/>
    <n v="1"/>
    <n v="0"/>
    <x v="1"/>
  </r>
  <r>
    <x v="3"/>
    <s v="Severe Storm/Thunder Storm/ Wind"/>
    <s v="Severe Storm"/>
    <n v="2"/>
    <x v="44"/>
    <s v="2010-2014"/>
    <n v="1"/>
    <n v="0"/>
    <n v="0"/>
    <n v="0"/>
    <x v="0"/>
    <n v="1"/>
    <x v="1718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719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720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721"/>
    <n v="1"/>
    <n v="0"/>
    <x v="1"/>
  </r>
  <r>
    <x v="1"/>
    <s v="Hail"/>
    <s v="Storm"/>
    <n v="2"/>
    <x v="44"/>
    <s v="2010-2014"/>
    <n v="1"/>
    <n v="0"/>
    <n v="0"/>
    <n v="0"/>
    <x v="0"/>
    <n v="1"/>
    <x v="1722"/>
    <n v="1"/>
    <n v="0"/>
    <x v="1"/>
  </r>
  <r>
    <x v="1"/>
    <s v="Hail"/>
    <s v="Storm"/>
    <n v="2"/>
    <x v="44"/>
    <s v="2010-2014"/>
    <n v="1"/>
    <n v="0"/>
    <n v="0"/>
    <n v="0"/>
    <x v="0"/>
    <n v="1"/>
    <x v="1723"/>
    <n v="1"/>
    <n v="0"/>
    <x v="1"/>
  </r>
  <r>
    <x v="1"/>
    <s v="Hail"/>
    <s v="Storm"/>
    <n v="4"/>
    <x v="44"/>
    <s v="2010-2014"/>
    <n v="1"/>
    <n v="0"/>
    <n v="0"/>
    <n v="0"/>
    <x v="0"/>
    <n v="1"/>
    <x v="1724"/>
    <n v="1"/>
    <n v="0"/>
    <x v="1"/>
  </r>
  <r>
    <x v="1"/>
    <s v="Hail"/>
    <s v="Storm"/>
    <n v="4"/>
    <x v="44"/>
    <s v="2010-2014"/>
    <n v="1"/>
    <n v="0"/>
    <n v="0"/>
    <n v="0"/>
    <x v="0"/>
    <n v="1"/>
    <x v="1725"/>
    <n v="1"/>
    <n v="0"/>
    <x v="1"/>
  </r>
  <r>
    <x v="1"/>
    <s v="Hail"/>
    <s v="Storm"/>
    <n v="3"/>
    <x v="44"/>
    <s v="2010-2014"/>
    <n v="1"/>
    <n v="0"/>
    <n v="0"/>
    <n v="0"/>
    <x v="0"/>
    <n v="1"/>
    <x v="1726"/>
    <n v="1"/>
    <n v="0"/>
    <x v="1"/>
  </r>
  <r>
    <x v="1"/>
    <s v="Hail"/>
    <s v="Storm"/>
    <n v="3"/>
    <x v="44"/>
    <s v="2010-2014"/>
    <n v="1"/>
    <n v="0"/>
    <n v="0"/>
    <n v="0"/>
    <x v="0"/>
    <n v="1"/>
    <x v="1727"/>
    <n v="1"/>
    <n v="0"/>
    <x v="1"/>
  </r>
  <r>
    <x v="1"/>
    <s v="Hail"/>
    <s v="Storm"/>
    <n v="3"/>
    <x v="44"/>
    <s v="2010-2014"/>
    <n v="1"/>
    <n v="0"/>
    <n v="0"/>
    <n v="0"/>
    <x v="0"/>
    <n v="1"/>
    <x v="1728"/>
    <n v="1"/>
    <n v="0"/>
    <x v="1"/>
  </r>
  <r>
    <x v="1"/>
    <s v="Hail"/>
    <s v="Storm"/>
    <n v="4"/>
    <x v="44"/>
    <s v="2010-2014"/>
    <n v="1"/>
    <n v="0"/>
    <n v="0"/>
    <n v="0"/>
    <x v="0"/>
    <n v="1"/>
    <x v="1729"/>
    <n v="1"/>
    <n v="0"/>
    <x v="1"/>
  </r>
  <r>
    <x v="1"/>
    <s v="Hail"/>
    <s v="Storm"/>
    <n v="4"/>
    <x v="44"/>
    <s v="2010-2014"/>
    <n v="1"/>
    <n v="0"/>
    <n v="0"/>
    <n v="0"/>
    <x v="0"/>
    <n v="1"/>
    <x v="1730"/>
    <n v="1"/>
    <n v="0"/>
    <x v="1"/>
  </r>
  <r>
    <x v="1"/>
    <s v="Hail"/>
    <s v="Storm"/>
    <n v="4"/>
    <x v="44"/>
    <s v="2010-2014"/>
    <n v="1"/>
    <n v="0"/>
    <n v="0"/>
    <n v="0"/>
    <x v="0"/>
    <n v="1"/>
    <x v="1731"/>
    <n v="1"/>
    <n v="0"/>
    <x v="1"/>
  </r>
  <r>
    <x v="1"/>
    <s v="Hail"/>
    <s v="Storm"/>
    <n v="4"/>
    <x v="44"/>
    <s v="2010-2014"/>
    <n v="1"/>
    <n v="0"/>
    <n v="0"/>
    <n v="0"/>
    <x v="0"/>
    <n v="1"/>
    <x v="1732"/>
    <n v="1"/>
    <n v="0"/>
    <x v="1"/>
  </r>
  <r>
    <x v="5"/>
    <s v="Hail"/>
    <s v="Storm"/>
    <n v="3"/>
    <x v="44"/>
    <s v="2010-2014"/>
    <n v="1"/>
    <n v="0"/>
    <n v="0"/>
    <n v="0"/>
    <x v="0"/>
    <n v="1"/>
    <x v="1733"/>
    <n v="0"/>
    <n v="1"/>
    <x v="1"/>
  </r>
  <r>
    <x v="2"/>
    <s v="Hail"/>
    <s v="Storm"/>
    <n v="3"/>
    <x v="44"/>
    <s v="2010-2014"/>
    <n v="1"/>
    <n v="0"/>
    <n v="0"/>
    <n v="0"/>
    <x v="0"/>
    <n v="1"/>
    <x v="1734"/>
    <n v="1"/>
    <n v="0"/>
    <x v="1"/>
  </r>
  <r>
    <x v="5"/>
    <s v="Hail"/>
    <s v="Storm"/>
    <n v="3"/>
    <x v="44"/>
    <s v="2010-2014"/>
    <n v="1"/>
    <n v="0"/>
    <n v="0"/>
    <n v="0"/>
    <x v="0"/>
    <n v="1"/>
    <x v="1735"/>
    <n v="0"/>
    <n v="1"/>
    <x v="1"/>
  </r>
  <r>
    <x v="2"/>
    <s v="Severe Storm/Thunder Storm/ Wind"/>
    <s v="Severe Storm"/>
    <n v="3"/>
    <x v="44"/>
    <s v="2010-2014"/>
    <n v="1"/>
    <n v="0"/>
    <n v="0"/>
    <n v="0"/>
    <x v="0"/>
    <n v="1"/>
    <x v="1736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737"/>
    <n v="1"/>
    <n v="0"/>
    <x v="1"/>
  </r>
  <r>
    <x v="4"/>
    <s v="Hail"/>
    <s v="Storm"/>
    <n v="3"/>
    <x v="44"/>
    <s v="2010-2014"/>
    <n v="1"/>
    <n v="0"/>
    <n v="0"/>
    <n v="0"/>
    <x v="0"/>
    <n v="1"/>
    <x v="1738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739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740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741"/>
    <n v="0"/>
    <n v="1"/>
    <x v="1"/>
  </r>
  <r>
    <x v="3"/>
    <s v="Severe Storm/Thunder Storm/ Wind"/>
    <s v="Severe Storm"/>
    <n v="3"/>
    <x v="44"/>
    <s v="2010-2014"/>
    <n v="1"/>
    <n v="0"/>
    <n v="0"/>
    <n v="0"/>
    <x v="0"/>
    <n v="1"/>
    <x v="1742"/>
    <n v="1"/>
    <n v="0"/>
    <x v="1"/>
  </r>
  <r>
    <x v="3"/>
    <s v="Severe Storm/Thunder Storm/ Wind"/>
    <s v="Severe Storm"/>
    <n v="3"/>
    <x v="44"/>
    <s v="2010-2014"/>
    <n v="1"/>
    <n v="0"/>
    <n v="0"/>
    <n v="0"/>
    <x v="0"/>
    <n v="1"/>
    <x v="1743"/>
    <n v="0"/>
    <n v="1"/>
    <x v="1"/>
  </r>
  <r>
    <x v="3"/>
    <s v="Severe Storm/Thunder Storm/ Wind"/>
    <s v="Severe Storm"/>
    <n v="3"/>
    <x v="44"/>
    <s v="2010-2014"/>
    <n v="1"/>
    <n v="0"/>
    <n v="0"/>
    <n v="0"/>
    <x v="0"/>
    <n v="1"/>
    <x v="1744"/>
    <n v="0"/>
    <n v="1"/>
    <x v="1"/>
  </r>
  <r>
    <x v="0"/>
    <s v="Wind"/>
    <s v="Storm"/>
    <n v="2"/>
    <x v="44"/>
    <s v="2010-2014"/>
    <n v="1"/>
    <n v="0"/>
    <n v="0"/>
    <n v="0"/>
    <x v="0"/>
    <n v="1"/>
    <x v="1745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746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747"/>
    <n v="1"/>
    <n v="0"/>
    <x v="1"/>
  </r>
  <r>
    <x v="5"/>
    <s v="Severe Storm/Thunder Storm/ Wind"/>
    <s v="Severe Storm"/>
    <n v="3"/>
    <x v="44"/>
    <s v="2010-2014"/>
    <n v="1"/>
    <n v="0"/>
    <n v="0"/>
    <n v="0"/>
    <x v="0"/>
    <n v="1"/>
    <x v="1748"/>
    <n v="1"/>
    <n v="0"/>
    <x v="1"/>
  </r>
  <r>
    <x v="1"/>
    <s v="Hail"/>
    <s v="Storm"/>
    <n v="2"/>
    <x v="44"/>
    <s v="2010-2014"/>
    <n v="1"/>
    <n v="0"/>
    <n v="0"/>
    <n v="0"/>
    <x v="0"/>
    <n v="1"/>
    <x v="1749"/>
    <n v="1"/>
    <n v="0"/>
    <x v="1"/>
  </r>
  <r>
    <x v="1"/>
    <s v="Severe Storm/Thunder Storm/ Wind"/>
    <s v="Severe Storm"/>
    <n v="2"/>
    <x v="44"/>
    <s v="2010-2014"/>
    <n v="1"/>
    <n v="0"/>
    <n v="0"/>
    <n v="0"/>
    <x v="0"/>
    <n v="1"/>
    <x v="1750"/>
    <n v="1"/>
    <n v="0"/>
    <x v="1"/>
  </r>
  <r>
    <x v="2"/>
    <s v="Severe Storm/Thunder Storm/ Wind"/>
    <s v="Severe Storm"/>
    <n v="3"/>
    <x v="44"/>
    <s v="2010-2014"/>
    <n v="1"/>
    <n v="0"/>
    <n v="0"/>
    <n v="0"/>
    <x v="0"/>
    <n v="1"/>
    <x v="1751"/>
    <n v="1"/>
    <n v="0"/>
    <x v="1"/>
  </r>
  <r>
    <x v="2"/>
    <s v="Flooding"/>
    <s v="Severe Storm"/>
    <n v="3"/>
    <x v="44"/>
    <s v="2010-2014"/>
    <n v="1"/>
    <n v="0"/>
    <n v="0"/>
    <n v="0"/>
    <x v="0"/>
    <n v="1"/>
    <x v="1752"/>
    <n v="1"/>
    <n v="0"/>
    <x v="1"/>
  </r>
  <r>
    <x v="2"/>
    <s v="Flooding"/>
    <s v="Severe Storm"/>
    <n v="3"/>
    <x v="44"/>
    <s v="2010-2014"/>
    <n v="1"/>
    <n v="0"/>
    <n v="0"/>
    <n v="0"/>
    <x v="0"/>
    <n v="1"/>
    <x v="1753"/>
    <n v="1"/>
    <n v="0"/>
    <x v="1"/>
  </r>
  <r>
    <x v="1"/>
    <s v="Hail"/>
    <s v="Storm"/>
    <n v="2"/>
    <x v="44"/>
    <s v="2010-2014"/>
    <n v="1"/>
    <n v="0"/>
    <n v="0"/>
    <n v="0"/>
    <x v="0"/>
    <n v="1"/>
    <x v="1754"/>
    <n v="1"/>
    <n v="0"/>
    <x v="1"/>
  </r>
  <r>
    <x v="2"/>
    <s v="Flooding"/>
    <s v="Severe Storm"/>
    <n v="3"/>
    <x v="44"/>
    <s v="2010-2014"/>
    <n v="1"/>
    <n v="0"/>
    <n v="0"/>
    <n v="0"/>
    <x v="0"/>
    <n v="1"/>
    <x v="1755"/>
    <n v="1"/>
    <n v="0"/>
    <x v="1"/>
  </r>
  <r>
    <x v="1"/>
    <s v="Hail"/>
    <s v="Storm"/>
    <n v="2"/>
    <x v="44"/>
    <s v="2010-2014"/>
    <n v="1"/>
    <n v="0"/>
    <n v="0"/>
    <n v="0"/>
    <x v="0"/>
    <n v="1"/>
    <x v="1756"/>
    <n v="1"/>
    <n v="0"/>
    <x v="1"/>
  </r>
  <r>
    <x v="2"/>
    <s v="Flooding"/>
    <s v="Severe Storm"/>
    <n v="3"/>
    <x v="44"/>
    <s v="2010-2014"/>
    <n v="1"/>
    <n v="0"/>
    <n v="0"/>
    <n v="0"/>
    <x v="0"/>
    <n v="1"/>
    <x v="1757"/>
    <n v="1"/>
    <n v="0"/>
    <x v="1"/>
  </r>
  <r>
    <x v="1"/>
    <s v="Severe Storm/Thunder Storm/ Wind"/>
    <s v="Severe Storm"/>
    <n v="3"/>
    <x v="44"/>
    <s v="2010-2014"/>
    <n v="1"/>
    <n v="0"/>
    <n v="0"/>
    <n v="0"/>
    <x v="0"/>
    <n v="1"/>
    <x v="1758"/>
    <n v="1"/>
    <n v="0"/>
    <x v="1"/>
  </r>
  <r>
    <x v="4"/>
    <s v="Lightning"/>
    <s v="Storm"/>
    <n v="3"/>
    <x v="44"/>
    <s v="2010-2014"/>
    <n v="1"/>
    <n v="0"/>
    <n v="0"/>
    <n v="0"/>
    <x v="0"/>
    <n v="1"/>
    <x v="1759"/>
    <n v="0"/>
    <n v="0"/>
    <x v="0"/>
  </r>
  <r>
    <x v="4"/>
    <s v="Severe Storm/Thunder Storm/ Wind"/>
    <s v="Severe Storm"/>
    <n v="3"/>
    <x v="44"/>
    <s v="2010-2014"/>
    <n v="1"/>
    <n v="0"/>
    <n v="0"/>
    <n v="0"/>
    <x v="0"/>
    <n v="1"/>
    <x v="1760"/>
    <n v="1"/>
    <n v="0"/>
    <x v="1"/>
  </r>
  <r>
    <x v="3"/>
    <s v="Severe Storm/Thunder Storm/ Wind"/>
    <s v="Severe Storm"/>
    <n v="3"/>
    <x v="44"/>
    <s v="2010-2014"/>
    <n v="1"/>
    <n v="0"/>
    <n v="0"/>
    <n v="0"/>
    <x v="0"/>
    <n v="1"/>
    <x v="1761"/>
    <n v="1"/>
    <n v="0"/>
    <x v="1"/>
  </r>
  <r>
    <x v="4"/>
    <s v="Severe Storm/Thunder Storm/ Wind"/>
    <s v="Severe Storm"/>
    <n v="4"/>
    <x v="44"/>
    <s v="2010-2014"/>
    <n v="1"/>
    <n v="0"/>
    <n v="0"/>
    <n v="0"/>
    <x v="0"/>
    <n v="1"/>
    <x v="1762"/>
    <n v="1"/>
    <n v="0"/>
    <x v="1"/>
  </r>
  <r>
    <x v="4"/>
    <s v="Hail"/>
    <s v="Storm"/>
    <n v="2"/>
    <x v="44"/>
    <s v="2010-2014"/>
    <n v="1"/>
    <n v="0"/>
    <n v="0"/>
    <n v="0"/>
    <x v="0"/>
    <n v="0"/>
    <x v="2"/>
    <n v="1"/>
    <n v="0"/>
    <x v="1"/>
  </r>
  <r>
    <x v="4"/>
    <s v="Hail"/>
    <s v="Storm"/>
    <n v="2"/>
    <x v="44"/>
    <s v="2010-2014"/>
    <n v="1"/>
    <n v="0"/>
    <n v="0"/>
    <n v="0"/>
    <x v="0"/>
    <n v="1"/>
    <x v="1763"/>
    <n v="0"/>
    <n v="1"/>
    <x v="1"/>
  </r>
  <r>
    <x v="4"/>
    <s v="Severe Storm/Thunder Storm/ Wind"/>
    <s v="Severe Storm"/>
    <n v="2"/>
    <x v="44"/>
    <s v="2010-2014"/>
    <n v="1"/>
    <n v="0"/>
    <n v="0"/>
    <n v="0"/>
    <x v="0"/>
    <n v="1"/>
    <x v="1764"/>
    <n v="1"/>
    <n v="0"/>
    <x v="1"/>
  </r>
  <r>
    <x v="4"/>
    <s v="Severe Storm/Thunder Storm/ Wind"/>
    <s v="Severe Storm"/>
    <n v="2"/>
    <x v="44"/>
    <s v="2010-2014"/>
    <n v="1"/>
    <n v="0"/>
    <n v="0"/>
    <n v="0"/>
    <x v="0"/>
    <n v="1"/>
    <x v="1765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766"/>
    <n v="1"/>
    <n v="0"/>
    <x v="1"/>
  </r>
  <r>
    <x v="1"/>
    <s v="Hail"/>
    <s v="Storm"/>
    <n v="1"/>
    <x v="44"/>
    <s v="2010-2014"/>
    <n v="1"/>
    <n v="0"/>
    <n v="0"/>
    <n v="0"/>
    <x v="0"/>
    <n v="1"/>
    <x v="1767"/>
    <n v="1"/>
    <n v="0"/>
    <x v="1"/>
  </r>
  <r>
    <x v="3"/>
    <s v="Tornado"/>
    <s v="Tornado"/>
    <n v="2"/>
    <x v="44"/>
    <s v="2010-2014"/>
    <n v="1"/>
    <n v="0"/>
    <n v="0"/>
    <n v="0"/>
    <x v="0"/>
    <n v="1"/>
    <x v="1768"/>
    <n v="0"/>
    <n v="1"/>
    <x v="1"/>
  </r>
  <r>
    <x v="3"/>
    <s v="Severe Storm/Thunder Storm/ Wind"/>
    <s v="Severe Storm"/>
    <n v="2"/>
    <x v="44"/>
    <s v="2010-2014"/>
    <n v="1"/>
    <n v="11"/>
    <n v="0"/>
    <n v="11"/>
    <x v="0"/>
    <n v="1"/>
    <x v="1769"/>
    <n v="1"/>
    <n v="0"/>
    <x v="1"/>
  </r>
  <r>
    <x v="4"/>
    <s v="Lightning"/>
    <s v="Storm"/>
    <n v="2"/>
    <x v="44"/>
    <s v="2010-2014"/>
    <n v="1"/>
    <n v="0"/>
    <n v="0"/>
    <n v="0"/>
    <x v="0"/>
    <n v="1"/>
    <x v="1770"/>
    <n v="0"/>
    <n v="1"/>
    <x v="1"/>
  </r>
  <r>
    <x v="1"/>
    <s v="Hail"/>
    <s v="Storm"/>
    <n v="1"/>
    <x v="44"/>
    <s v="2010-2014"/>
    <n v="1"/>
    <n v="0"/>
    <n v="0"/>
    <n v="0"/>
    <x v="0"/>
    <n v="1"/>
    <x v="1771"/>
    <n v="1"/>
    <n v="0"/>
    <x v="1"/>
  </r>
  <r>
    <x v="1"/>
    <s v="Hail"/>
    <s v="Storm"/>
    <n v="1"/>
    <x v="44"/>
    <s v="2010-2014"/>
    <n v="1"/>
    <n v="0"/>
    <n v="0"/>
    <n v="0"/>
    <x v="0"/>
    <n v="1"/>
    <x v="1772"/>
    <n v="1"/>
    <n v="0"/>
    <x v="1"/>
  </r>
  <r>
    <x v="1"/>
    <s v="Severe Storm/Thunder Storm/ Wind"/>
    <s v="Severe Storm"/>
    <n v="1"/>
    <x v="44"/>
    <s v="2010-2014"/>
    <n v="1"/>
    <n v="0"/>
    <n v="0"/>
    <n v="0"/>
    <x v="0"/>
    <n v="1"/>
    <x v="1773"/>
    <n v="1"/>
    <n v="0"/>
    <x v="1"/>
  </r>
  <r>
    <x v="1"/>
    <s v="Hail"/>
    <s v="Storm"/>
    <n v="1"/>
    <x v="44"/>
    <s v="2010-2014"/>
    <n v="1"/>
    <n v="0"/>
    <n v="0"/>
    <n v="0"/>
    <x v="0"/>
    <n v="1"/>
    <x v="1774"/>
    <n v="1"/>
    <n v="0"/>
    <x v="1"/>
  </r>
  <r>
    <x v="1"/>
    <s v="Severe Storm/Thunder Storm/ Wind"/>
    <s v="Severe Storm"/>
    <n v="3"/>
    <x v="44"/>
    <s v="2010-2014"/>
    <n v="1"/>
    <n v="0"/>
    <n v="0"/>
    <n v="0"/>
    <x v="0"/>
    <n v="1"/>
    <x v="1775"/>
    <n v="1"/>
    <n v="0"/>
    <x v="1"/>
  </r>
  <r>
    <x v="1"/>
    <s v="Severe Storm/Thunder Storm/ Wind"/>
    <s v="Severe Storm"/>
    <n v="3"/>
    <x v="44"/>
    <s v="2010-2014"/>
    <n v="1"/>
    <n v="0"/>
    <n v="0"/>
    <n v="0"/>
    <x v="0"/>
    <n v="1"/>
    <x v="1776"/>
    <n v="1"/>
    <n v="0"/>
    <x v="1"/>
  </r>
  <r>
    <x v="1"/>
    <s v="Lightning"/>
    <s v="Storm"/>
    <n v="3"/>
    <x v="44"/>
    <s v="2010-2014"/>
    <n v="1"/>
    <n v="0"/>
    <n v="0"/>
    <n v="0"/>
    <x v="0"/>
    <n v="1"/>
    <x v="1777"/>
    <n v="1"/>
    <n v="0"/>
    <x v="1"/>
  </r>
  <r>
    <x v="1"/>
    <s v="Severe Storm/Thunder Storm/ Wind"/>
    <s v="Severe Storm"/>
    <n v="3"/>
    <x v="44"/>
    <s v="2010-2014"/>
    <n v="1"/>
    <n v="0"/>
    <n v="0"/>
    <n v="0"/>
    <x v="0"/>
    <n v="1"/>
    <x v="1778"/>
    <n v="1"/>
    <n v="0"/>
    <x v="1"/>
  </r>
  <r>
    <x v="1"/>
    <s v="Severe Storm/Thunder Storm/ Wind"/>
    <s v="Severe Storm"/>
    <n v="3"/>
    <x v="44"/>
    <s v="2010-2014"/>
    <n v="1"/>
    <n v="0"/>
    <n v="0"/>
    <n v="0"/>
    <x v="0"/>
    <n v="1"/>
    <x v="1779"/>
    <n v="1"/>
    <n v="0"/>
    <x v="1"/>
  </r>
  <r>
    <x v="1"/>
    <s v="Hail"/>
    <s v="Storm"/>
    <n v="3"/>
    <x v="44"/>
    <s v="2010-2014"/>
    <n v="1"/>
    <n v="0"/>
    <n v="0"/>
    <n v="0"/>
    <x v="0"/>
    <n v="1"/>
    <x v="1780"/>
    <n v="1"/>
    <n v="0"/>
    <x v="1"/>
  </r>
  <r>
    <x v="2"/>
    <s v="Flooding"/>
    <s v="Severe Storm"/>
    <n v="3"/>
    <x v="44"/>
    <s v="2010-2014"/>
    <n v="1"/>
    <n v="0"/>
    <n v="0"/>
    <n v="0"/>
    <x v="0"/>
    <n v="1"/>
    <x v="1781"/>
    <n v="1"/>
    <n v="0"/>
    <x v="1"/>
  </r>
  <r>
    <x v="2"/>
    <s v="Flooding"/>
    <s v="Severe Storm"/>
    <n v="3"/>
    <x v="44"/>
    <s v="2010-2014"/>
    <n v="1"/>
    <n v="0"/>
    <n v="0"/>
    <n v="0"/>
    <x v="0"/>
    <n v="1"/>
    <x v="1782"/>
    <n v="1"/>
    <n v="0"/>
    <x v="1"/>
  </r>
  <r>
    <x v="1"/>
    <s v="Lightning"/>
    <s v="Storm"/>
    <n v="3"/>
    <x v="44"/>
    <s v="2010-2014"/>
    <n v="1"/>
    <n v="0"/>
    <n v="13"/>
    <n v="13"/>
    <x v="0"/>
    <n v="0"/>
    <x v="2"/>
    <n v="1"/>
    <n v="0"/>
    <x v="1"/>
  </r>
  <r>
    <x v="2"/>
    <s v="Flooding"/>
    <s v="Severe Storm"/>
    <n v="3"/>
    <x v="44"/>
    <s v="2010-2014"/>
    <n v="1"/>
    <n v="0"/>
    <n v="0"/>
    <n v="0"/>
    <x v="0"/>
    <n v="1"/>
    <x v="1783"/>
    <n v="1"/>
    <n v="0"/>
    <x v="1"/>
  </r>
  <r>
    <x v="3"/>
    <s v="Severe Storm/Thunder Storm/ Wind"/>
    <s v="Severe Storm"/>
    <n v="1"/>
    <x v="44"/>
    <s v="2010-2014"/>
    <n v="1"/>
    <n v="0"/>
    <n v="0"/>
    <n v="0"/>
    <x v="0"/>
    <n v="1"/>
    <x v="1784"/>
    <n v="1"/>
    <n v="0"/>
    <x v="1"/>
  </r>
  <r>
    <x v="1"/>
    <s v="Hail"/>
    <s v="Storm"/>
    <n v="4"/>
    <x v="44"/>
    <s v="2010-2014"/>
    <n v="1"/>
    <n v="0"/>
    <n v="0"/>
    <n v="0"/>
    <x v="0"/>
    <n v="1"/>
    <x v="1785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786"/>
    <n v="1"/>
    <n v="0"/>
    <x v="1"/>
  </r>
  <r>
    <x v="2"/>
    <s v="Severe Storm/Thunder Storm/ Wind"/>
    <s v="Severe Storm"/>
    <n v="2"/>
    <x v="44"/>
    <s v="2010-2014"/>
    <n v="1"/>
    <n v="0"/>
    <n v="0"/>
    <n v="0"/>
    <x v="0"/>
    <n v="1"/>
    <x v="1787"/>
    <n v="1"/>
    <n v="0"/>
    <x v="1"/>
  </r>
  <r>
    <x v="3"/>
    <s v="Hail"/>
    <s v="Storm"/>
    <n v="2"/>
    <x v="44"/>
    <s v="2010-2014"/>
    <n v="1"/>
    <n v="0"/>
    <n v="0"/>
    <n v="0"/>
    <x v="0"/>
    <n v="1"/>
    <x v="1788"/>
    <n v="0"/>
    <n v="1"/>
    <x v="1"/>
  </r>
  <r>
    <x v="3"/>
    <s v="Severe Storm/Thunder Storm/ Wind"/>
    <s v="Severe Storm"/>
    <n v="2"/>
    <x v="44"/>
    <s v="2010-2014"/>
    <n v="1"/>
    <n v="0"/>
    <n v="0"/>
    <n v="0"/>
    <x v="0"/>
    <n v="1"/>
    <x v="1789"/>
    <n v="1"/>
    <n v="0"/>
    <x v="1"/>
  </r>
  <r>
    <x v="1"/>
    <s v="Hail"/>
    <s v="Storm"/>
    <n v="2"/>
    <x v="44"/>
    <s v="2010-2014"/>
    <n v="1"/>
    <n v="0"/>
    <n v="0"/>
    <n v="0"/>
    <x v="0"/>
    <n v="1"/>
    <x v="1790"/>
    <n v="1"/>
    <n v="0"/>
    <x v="1"/>
  </r>
  <r>
    <x v="1"/>
    <s v="Severe Storm/Thunder Storm/ Wind"/>
    <s v="Severe Storm"/>
    <n v="3"/>
    <x v="44"/>
    <s v="2010-2014"/>
    <n v="1"/>
    <n v="0"/>
    <n v="0"/>
    <n v="0"/>
    <x v="0"/>
    <n v="1"/>
    <x v="1791"/>
    <n v="1"/>
    <n v="0"/>
    <x v="1"/>
  </r>
  <r>
    <x v="5"/>
    <s v="Hail"/>
    <s v="Storm"/>
    <n v="3"/>
    <x v="44"/>
    <s v="2010-2014"/>
    <n v="1"/>
    <n v="0"/>
    <n v="0"/>
    <n v="0"/>
    <x v="0"/>
    <n v="1"/>
    <x v="1792"/>
    <n v="0"/>
    <n v="1"/>
    <x v="1"/>
  </r>
  <r>
    <x v="5"/>
    <s v="Severe Storm/Thunder Storm/ Wind"/>
    <s v="Severe Storm"/>
    <n v="4"/>
    <x v="42"/>
    <s v="2010-2014"/>
    <n v="1"/>
    <n v="0"/>
    <n v="0"/>
    <n v="0"/>
    <x v="0"/>
    <n v="1"/>
    <x v="1793"/>
    <n v="1"/>
    <n v="0"/>
    <x v="1"/>
  </r>
  <r>
    <x v="1"/>
    <s v="Wind"/>
    <s v="Storm"/>
    <n v="1"/>
    <x v="42"/>
    <s v="2010-2014"/>
    <n v="1"/>
    <n v="0"/>
    <n v="0"/>
    <n v="0"/>
    <x v="0"/>
    <n v="1"/>
    <x v="1794"/>
    <n v="1"/>
    <n v="0"/>
    <x v="1"/>
  </r>
  <r>
    <x v="2"/>
    <s v="Flooding"/>
    <s v="Severe Storm"/>
    <n v="2"/>
    <x v="42"/>
    <s v="2010-2014"/>
    <n v="1"/>
    <n v="0"/>
    <n v="0"/>
    <n v="0"/>
    <x v="0"/>
    <n v="1"/>
    <x v="1795"/>
    <n v="1"/>
    <n v="0"/>
    <x v="1"/>
  </r>
  <r>
    <x v="5"/>
    <s v="Severe Storm/Thunder Storm/ Wind"/>
    <s v="Severe Storm"/>
    <n v="1"/>
    <x v="42"/>
    <s v="2010-2014"/>
    <n v="1"/>
    <n v="0"/>
    <n v="0"/>
    <n v="0"/>
    <x v="0"/>
    <n v="1"/>
    <x v="1796"/>
    <n v="1"/>
    <n v="0"/>
    <x v="1"/>
  </r>
  <r>
    <x v="3"/>
    <s v="Severe Storm/Thunder Storm/ Wind"/>
    <s v="Severe Storm"/>
    <n v="1"/>
    <x v="42"/>
    <s v="2010-2014"/>
    <n v="1"/>
    <n v="0"/>
    <n v="0"/>
    <n v="0"/>
    <x v="0"/>
    <n v="1"/>
    <x v="1797"/>
    <n v="1"/>
    <n v="0"/>
    <x v="1"/>
  </r>
  <r>
    <x v="2"/>
    <s v="Severe Storm/Thunder Storm/ Wind"/>
    <s v="Severe Storm"/>
    <n v="1"/>
    <x v="42"/>
    <s v="2010-2014"/>
    <n v="1"/>
    <n v="0"/>
    <n v="0"/>
    <n v="0"/>
    <x v="0"/>
    <n v="1"/>
    <x v="1798"/>
    <n v="1"/>
    <n v="0"/>
    <x v="1"/>
  </r>
  <r>
    <x v="5"/>
    <s v="Severe Storm/Thunder Storm/ Wind"/>
    <s v="Severe Storm"/>
    <n v="2"/>
    <x v="42"/>
    <s v="2010-2014"/>
    <n v="1"/>
    <n v="0"/>
    <n v="0"/>
    <n v="0"/>
    <x v="0"/>
    <n v="0"/>
    <x v="2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799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00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01"/>
    <n v="1"/>
    <n v="0"/>
    <x v="1"/>
  </r>
  <r>
    <x v="4"/>
    <s v="Severe Storm/Thunder Storm/ Wind"/>
    <s v="Severe Storm"/>
    <n v="3"/>
    <x v="42"/>
    <s v="2010-2014"/>
    <n v="1"/>
    <n v="0"/>
    <n v="0"/>
    <n v="0"/>
    <x v="0"/>
    <n v="1"/>
    <x v="1802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03"/>
    <n v="1"/>
    <n v="0"/>
    <x v="1"/>
  </r>
  <r>
    <x v="4"/>
    <s v="Severe Storm/Thunder Storm/ Wind"/>
    <s v="Severe Storm"/>
    <n v="3"/>
    <x v="42"/>
    <s v="2010-2014"/>
    <n v="1"/>
    <n v="0"/>
    <n v="0"/>
    <n v="0"/>
    <x v="0"/>
    <n v="1"/>
    <x v="1804"/>
    <n v="1"/>
    <n v="0"/>
    <x v="1"/>
  </r>
  <r>
    <x v="4"/>
    <s v="Severe Storm/Thunder Storm/ Wind"/>
    <s v="Severe Storm"/>
    <n v="3"/>
    <x v="42"/>
    <s v="2010-2014"/>
    <n v="1"/>
    <n v="0"/>
    <n v="0"/>
    <n v="0"/>
    <x v="0"/>
    <n v="1"/>
    <x v="1805"/>
    <n v="1"/>
    <n v="0"/>
    <x v="1"/>
  </r>
  <r>
    <x v="3"/>
    <s v="Tornado"/>
    <s v="Tornado"/>
    <n v="3"/>
    <x v="42"/>
    <s v="2010-2014"/>
    <n v="1"/>
    <n v="0"/>
    <n v="0"/>
    <n v="0"/>
    <x v="0"/>
    <n v="1"/>
    <x v="1806"/>
    <n v="1"/>
    <n v="0"/>
    <x v="1"/>
  </r>
  <r>
    <x v="2"/>
    <s v="Severe Storm/Thunder Storm/ Wind"/>
    <s v="Severe Storm"/>
    <n v="2"/>
    <x v="42"/>
    <s v="2010-2014"/>
    <n v="1"/>
    <n v="0"/>
    <n v="0"/>
    <n v="0"/>
    <x v="0"/>
    <n v="1"/>
    <x v="1807"/>
    <n v="1"/>
    <n v="0"/>
    <x v="1"/>
  </r>
  <r>
    <x v="3"/>
    <s v="Severe Storm/Thunder Storm/ Wind"/>
    <s v="Severe Storm"/>
    <n v="2"/>
    <x v="42"/>
    <s v="2010-2014"/>
    <n v="1"/>
    <n v="0"/>
    <n v="0"/>
    <n v="0"/>
    <x v="0"/>
    <n v="1"/>
    <x v="1808"/>
    <n v="1"/>
    <n v="0"/>
    <x v="1"/>
  </r>
  <r>
    <x v="4"/>
    <s v="Severe Storm/Thunder Storm/ Wind"/>
    <s v="Severe Storm"/>
    <n v="2"/>
    <x v="42"/>
    <s v="2010-2014"/>
    <n v="1"/>
    <n v="0"/>
    <n v="0"/>
    <n v="0"/>
    <x v="0"/>
    <n v="1"/>
    <x v="1809"/>
    <n v="1"/>
    <n v="0"/>
    <x v="1"/>
  </r>
  <r>
    <x v="3"/>
    <s v="Severe Storm/Thunder Storm/ Wind"/>
    <s v="Severe Storm"/>
    <n v="2"/>
    <x v="42"/>
    <s v="2010-2014"/>
    <n v="1"/>
    <n v="0"/>
    <n v="0"/>
    <n v="0"/>
    <x v="0"/>
    <n v="1"/>
    <x v="1810"/>
    <n v="1"/>
    <n v="0"/>
    <x v="1"/>
  </r>
  <r>
    <x v="1"/>
    <s v="Severe Storm/Thunder Storm/ Wind"/>
    <s v="Severe Storm"/>
    <n v="2"/>
    <x v="42"/>
    <s v="2010-2014"/>
    <n v="1"/>
    <n v="0"/>
    <n v="0"/>
    <n v="0"/>
    <x v="0"/>
    <n v="1"/>
    <x v="1811"/>
    <n v="1"/>
    <n v="0"/>
    <x v="1"/>
  </r>
  <r>
    <x v="2"/>
    <s v="Severe Storm/Thunder Storm/ Wind"/>
    <s v="Severe Storm"/>
    <n v="2"/>
    <x v="42"/>
    <s v="2010-2014"/>
    <n v="1"/>
    <n v="0"/>
    <n v="0"/>
    <n v="0"/>
    <x v="0"/>
    <n v="1"/>
    <x v="1812"/>
    <n v="1"/>
    <n v="0"/>
    <x v="1"/>
  </r>
  <r>
    <x v="2"/>
    <s v="Severe Storm/Thunder Storm/ Wind"/>
    <s v="Severe Storm"/>
    <n v="2"/>
    <x v="42"/>
    <s v="2010-2014"/>
    <n v="1"/>
    <n v="0"/>
    <n v="0"/>
    <n v="0"/>
    <x v="0"/>
    <n v="1"/>
    <x v="1813"/>
    <n v="0"/>
    <n v="1"/>
    <x v="1"/>
  </r>
  <r>
    <x v="2"/>
    <s v="Severe Storm/Thunder Storm/ Wind"/>
    <s v="Severe Storm"/>
    <n v="2"/>
    <x v="42"/>
    <s v="2010-2014"/>
    <n v="1"/>
    <n v="0"/>
    <n v="0"/>
    <n v="0"/>
    <x v="0"/>
    <n v="1"/>
    <x v="1814"/>
    <n v="1"/>
    <n v="0"/>
    <x v="1"/>
  </r>
  <r>
    <x v="3"/>
    <s v="Severe Storm/Thunder Storm/ Wind"/>
    <s v="Severe Storm"/>
    <n v="2"/>
    <x v="42"/>
    <s v="2010-2014"/>
    <n v="1"/>
    <n v="0"/>
    <n v="0"/>
    <n v="0"/>
    <x v="0"/>
    <n v="1"/>
    <x v="1641"/>
    <n v="1"/>
    <n v="0"/>
    <x v="1"/>
  </r>
  <r>
    <x v="1"/>
    <s v="Hail"/>
    <s v="Storm"/>
    <n v="2"/>
    <x v="42"/>
    <s v="2010-2014"/>
    <n v="1"/>
    <n v="0"/>
    <n v="0"/>
    <n v="0"/>
    <x v="0"/>
    <n v="1"/>
    <x v="1815"/>
    <n v="0"/>
    <n v="1"/>
    <x v="1"/>
  </r>
  <r>
    <x v="2"/>
    <s v="Severe Storm/Thunder Storm/ Wind"/>
    <s v="Severe Storm"/>
    <n v="2"/>
    <x v="42"/>
    <s v="2010-2014"/>
    <n v="1"/>
    <n v="0"/>
    <n v="0"/>
    <n v="0"/>
    <x v="0"/>
    <n v="1"/>
    <x v="1816"/>
    <n v="0"/>
    <n v="1"/>
    <x v="1"/>
  </r>
  <r>
    <x v="4"/>
    <s v="Severe Storm/Thunder Storm/ Wind"/>
    <s v="Severe Storm"/>
    <n v="2"/>
    <x v="42"/>
    <s v="2010-2014"/>
    <n v="1"/>
    <n v="0"/>
    <n v="0"/>
    <n v="0"/>
    <x v="0"/>
    <n v="1"/>
    <x v="1817"/>
    <n v="1"/>
    <n v="0"/>
    <x v="1"/>
  </r>
  <r>
    <x v="5"/>
    <s v="Severe Storm/Thunder Storm/ Wind"/>
    <s v="Severe Storm"/>
    <n v="2"/>
    <x v="42"/>
    <s v="2010-2014"/>
    <n v="1"/>
    <n v="0"/>
    <n v="0"/>
    <n v="0"/>
    <x v="0"/>
    <n v="1"/>
    <x v="1818"/>
    <n v="1"/>
    <n v="0"/>
    <x v="1"/>
  </r>
  <r>
    <x v="5"/>
    <s v="Severe Storm/Thunder Storm/ Wind"/>
    <s v="Severe Storm"/>
    <n v="2"/>
    <x v="42"/>
    <s v="2010-2014"/>
    <n v="1"/>
    <n v="0"/>
    <n v="0"/>
    <n v="0"/>
    <x v="0"/>
    <n v="1"/>
    <x v="1819"/>
    <n v="1"/>
    <n v="0"/>
    <x v="1"/>
  </r>
  <r>
    <x v="5"/>
    <s v="Severe Storm/Thunder Storm/ Wind"/>
    <s v="Severe Storm"/>
    <n v="2"/>
    <x v="42"/>
    <s v="2010-2014"/>
    <n v="1"/>
    <n v="0"/>
    <n v="0"/>
    <n v="0"/>
    <x v="0"/>
    <n v="1"/>
    <x v="1820"/>
    <n v="1"/>
    <n v="0"/>
    <x v="1"/>
  </r>
  <r>
    <x v="3"/>
    <s v="Severe Storm/Thunder Storm/ Wind"/>
    <s v="Severe Storm"/>
    <n v="2"/>
    <x v="42"/>
    <s v="2010-2014"/>
    <n v="1"/>
    <n v="0"/>
    <n v="0"/>
    <n v="0"/>
    <x v="0"/>
    <n v="1"/>
    <x v="1821"/>
    <n v="1"/>
    <n v="0"/>
    <x v="1"/>
  </r>
  <r>
    <x v="3"/>
    <s v="Severe Storm/Thunder Storm/ Wind"/>
    <s v="Severe Storm"/>
    <n v="2"/>
    <x v="42"/>
    <s v="2010-2014"/>
    <n v="1"/>
    <n v="0"/>
    <n v="0"/>
    <n v="0"/>
    <x v="0"/>
    <n v="1"/>
    <x v="1822"/>
    <n v="1"/>
    <n v="0"/>
    <x v="1"/>
  </r>
  <r>
    <x v="3"/>
    <s v="Severe Storm/Thunder Storm/ Wind"/>
    <s v="Severe Storm"/>
    <n v="2"/>
    <x v="42"/>
    <s v="2010-2014"/>
    <n v="1"/>
    <n v="0"/>
    <n v="0"/>
    <n v="0"/>
    <x v="0"/>
    <n v="1"/>
    <x v="1823"/>
    <n v="1"/>
    <n v="0"/>
    <x v="1"/>
  </r>
  <r>
    <x v="2"/>
    <s v="Severe Storm/Thunder Storm/ Wind"/>
    <s v="Severe Storm"/>
    <n v="2"/>
    <x v="42"/>
    <s v="2010-2014"/>
    <n v="1"/>
    <n v="0"/>
    <n v="0"/>
    <n v="0"/>
    <x v="0"/>
    <n v="1"/>
    <x v="1824"/>
    <n v="0"/>
    <n v="1"/>
    <x v="1"/>
  </r>
  <r>
    <x v="2"/>
    <s v="Severe Storm/Thunder Storm/ Wind"/>
    <s v="Severe Storm"/>
    <n v="2"/>
    <x v="42"/>
    <s v="2010-2014"/>
    <n v="1"/>
    <n v="0"/>
    <n v="0"/>
    <n v="0"/>
    <x v="0"/>
    <n v="1"/>
    <x v="1825"/>
    <n v="1"/>
    <n v="0"/>
    <x v="1"/>
  </r>
  <r>
    <x v="2"/>
    <s v="Severe Storm/Thunder Storm/ Wind"/>
    <s v="Severe Storm"/>
    <n v="2"/>
    <x v="42"/>
    <s v="2010-2014"/>
    <n v="1"/>
    <n v="0"/>
    <n v="0"/>
    <n v="0"/>
    <x v="0"/>
    <n v="1"/>
    <x v="1826"/>
    <n v="0"/>
    <n v="1"/>
    <x v="1"/>
  </r>
  <r>
    <x v="4"/>
    <s v="Severe Storm/Thunder Storm/ Wind"/>
    <s v="Severe Storm"/>
    <n v="2"/>
    <x v="42"/>
    <s v="2010-2014"/>
    <n v="1"/>
    <n v="0"/>
    <n v="0"/>
    <n v="0"/>
    <x v="0"/>
    <n v="1"/>
    <x v="1827"/>
    <n v="0"/>
    <n v="1"/>
    <x v="1"/>
  </r>
  <r>
    <x v="4"/>
    <s v="Severe Storm/Thunder Storm/ Wind"/>
    <s v="Severe Storm"/>
    <n v="2"/>
    <x v="42"/>
    <s v="2010-2014"/>
    <n v="1"/>
    <n v="0"/>
    <n v="0"/>
    <n v="0"/>
    <x v="0"/>
    <n v="1"/>
    <x v="1828"/>
    <n v="1"/>
    <n v="0"/>
    <x v="1"/>
  </r>
  <r>
    <x v="5"/>
    <s v="Severe Storm/Thunder Storm/ Wind"/>
    <s v="Severe Storm"/>
    <n v="2"/>
    <x v="42"/>
    <s v="2010-2014"/>
    <n v="1"/>
    <n v="0"/>
    <n v="0"/>
    <n v="0"/>
    <x v="0"/>
    <n v="1"/>
    <x v="1829"/>
    <n v="0"/>
    <n v="1"/>
    <x v="1"/>
  </r>
  <r>
    <x v="2"/>
    <s v="Severe Storm/Thunder Storm/ Wind"/>
    <s v="Severe Storm"/>
    <n v="2"/>
    <x v="42"/>
    <s v="2010-2014"/>
    <n v="1"/>
    <n v="0"/>
    <n v="0"/>
    <n v="0"/>
    <x v="0"/>
    <n v="1"/>
    <x v="1830"/>
    <n v="1"/>
    <n v="0"/>
    <x v="1"/>
  </r>
  <r>
    <x v="2"/>
    <s v="Severe Storm/Thunder Storm/ Wind"/>
    <s v="Severe Storm"/>
    <n v="2"/>
    <x v="42"/>
    <s v="2010-2014"/>
    <n v="1"/>
    <n v="0"/>
    <n v="0"/>
    <n v="0"/>
    <x v="0"/>
    <n v="1"/>
    <x v="1831"/>
    <n v="1"/>
    <n v="0"/>
    <x v="1"/>
  </r>
  <r>
    <x v="4"/>
    <s v="Severe Storm/Thunder Storm/ Wind"/>
    <s v="Severe Storm"/>
    <n v="2"/>
    <x v="42"/>
    <s v="2010-2014"/>
    <n v="1"/>
    <n v="0"/>
    <n v="0"/>
    <n v="0"/>
    <x v="0"/>
    <n v="1"/>
    <x v="1832"/>
    <n v="0"/>
    <n v="1"/>
    <x v="1"/>
  </r>
  <r>
    <x v="4"/>
    <s v="Severe Storm/Thunder Storm/ Wind"/>
    <s v="Severe Storm"/>
    <n v="2"/>
    <x v="42"/>
    <s v="2010-2014"/>
    <n v="1"/>
    <n v="0"/>
    <n v="0"/>
    <n v="0"/>
    <x v="0"/>
    <n v="1"/>
    <x v="1833"/>
    <n v="1"/>
    <n v="0"/>
    <x v="1"/>
  </r>
  <r>
    <x v="1"/>
    <s v="Severe Storm/Thunder Storm/ Wind"/>
    <s v="Severe Storm"/>
    <n v="3"/>
    <x v="42"/>
    <s v="2010-2014"/>
    <n v="1"/>
    <n v="0"/>
    <n v="0"/>
    <n v="0"/>
    <x v="0"/>
    <n v="1"/>
    <x v="1834"/>
    <n v="1"/>
    <n v="0"/>
    <x v="1"/>
  </r>
  <r>
    <x v="1"/>
    <s v="Severe Storm/Thunder Storm/ Wind"/>
    <s v="Severe Storm"/>
    <n v="3"/>
    <x v="42"/>
    <s v="2010-2014"/>
    <n v="1"/>
    <n v="0"/>
    <n v="0"/>
    <n v="0"/>
    <x v="0"/>
    <n v="1"/>
    <x v="1835"/>
    <n v="1"/>
    <n v="0"/>
    <x v="1"/>
  </r>
  <r>
    <x v="1"/>
    <s v="Severe Storm/Thunder Storm/ Wind"/>
    <s v="Severe Storm"/>
    <n v="3"/>
    <x v="42"/>
    <s v="2010-2014"/>
    <n v="1"/>
    <n v="0"/>
    <n v="0"/>
    <n v="0"/>
    <x v="0"/>
    <n v="1"/>
    <x v="1836"/>
    <n v="1"/>
    <n v="0"/>
    <x v="1"/>
  </r>
  <r>
    <x v="1"/>
    <s v="Severe Storm/Thunder Storm/ Wind"/>
    <s v="Severe Storm"/>
    <n v="3"/>
    <x v="42"/>
    <s v="2010-2014"/>
    <n v="1"/>
    <n v="0"/>
    <n v="0"/>
    <n v="0"/>
    <x v="0"/>
    <n v="1"/>
    <x v="1837"/>
    <n v="1"/>
    <n v="0"/>
    <x v="1"/>
  </r>
  <r>
    <x v="1"/>
    <s v="Severe Storm/Thunder Storm/ Wind"/>
    <s v="Severe Storm"/>
    <n v="3"/>
    <x v="42"/>
    <s v="2010-2014"/>
    <n v="1"/>
    <n v="0"/>
    <n v="0"/>
    <n v="0"/>
    <x v="0"/>
    <n v="1"/>
    <x v="1838"/>
    <n v="1"/>
    <n v="0"/>
    <x v="1"/>
  </r>
  <r>
    <x v="1"/>
    <s v="Lightning"/>
    <s v="Storm"/>
    <n v="3"/>
    <x v="42"/>
    <s v="2010-2014"/>
    <n v="1"/>
    <n v="0"/>
    <n v="0"/>
    <n v="0"/>
    <x v="0"/>
    <n v="1"/>
    <x v="1839"/>
    <n v="0"/>
    <n v="1"/>
    <x v="1"/>
  </r>
  <r>
    <x v="4"/>
    <s v="Severe Storm/Thunder Storm/ Wind"/>
    <s v="Severe Storm"/>
    <n v="3"/>
    <x v="42"/>
    <s v="2010-2014"/>
    <n v="1"/>
    <n v="0"/>
    <n v="0"/>
    <n v="0"/>
    <x v="0"/>
    <n v="1"/>
    <x v="1840"/>
    <n v="1"/>
    <n v="0"/>
    <x v="1"/>
  </r>
  <r>
    <x v="2"/>
    <s v="Severe Storm/Thunder Storm/ Wind"/>
    <s v="Severe Storm"/>
    <n v="4"/>
    <x v="42"/>
    <s v="2010-2014"/>
    <n v="1"/>
    <n v="0"/>
    <n v="0"/>
    <n v="0"/>
    <x v="0"/>
    <n v="1"/>
    <x v="1841"/>
    <n v="1"/>
    <n v="0"/>
    <x v="1"/>
  </r>
  <r>
    <x v="2"/>
    <s v="Severe Storm/Thunder Storm/ Wind"/>
    <s v="Severe Storm"/>
    <n v="4"/>
    <x v="42"/>
    <s v="2010-2014"/>
    <n v="1"/>
    <n v="0"/>
    <n v="0"/>
    <n v="0"/>
    <x v="0"/>
    <n v="1"/>
    <x v="1842"/>
    <n v="1"/>
    <n v="0"/>
    <x v="1"/>
  </r>
  <r>
    <x v="5"/>
    <s v="Severe Storm/Thunder Storm/ Wind"/>
    <s v="Severe Storm"/>
    <n v="4"/>
    <x v="42"/>
    <s v="2010-2014"/>
    <n v="1"/>
    <n v="0"/>
    <n v="0"/>
    <n v="0"/>
    <x v="0"/>
    <n v="1"/>
    <x v="1843"/>
    <n v="1"/>
    <n v="0"/>
    <x v="1"/>
  </r>
  <r>
    <x v="2"/>
    <s v="Flooding"/>
    <s v="Severe Storm"/>
    <n v="3"/>
    <x v="42"/>
    <s v="2010-2014"/>
    <n v="1"/>
    <n v="0"/>
    <n v="0"/>
    <n v="0"/>
    <x v="0"/>
    <n v="1"/>
    <x v="1844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45"/>
    <n v="1"/>
    <n v="0"/>
    <x v="1"/>
  </r>
  <r>
    <x v="0"/>
    <s v="Flooding"/>
    <s v="Severe Storm"/>
    <n v="2"/>
    <x v="42"/>
    <s v="2010-2014"/>
    <n v="1"/>
    <n v="0"/>
    <n v="0"/>
    <n v="0"/>
    <x v="0"/>
    <n v="1"/>
    <x v="1846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47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48"/>
    <n v="1"/>
    <n v="0"/>
    <x v="1"/>
  </r>
  <r>
    <x v="5"/>
    <s v="Severe Storm/Thunder Storm/ Wind"/>
    <s v="Severe Storm"/>
    <n v="3"/>
    <x v="42"/>
    <s v="2010-2014"/>
    <n v="1"/>
    <n v="0"/>
    <n v="0"/>
    <n v="0"/>
    <x v="0"/>
    <n v="1"/>
    <x v="1849"/>
    <n v="1"/>
    <n v="0"/>
    <x v="1"/>
  </r>
  <r>
    <x v="4"/>
    <s v="Tornado"/>
    <s v="Tornado"/>
    <n v="3"/>
    <x v="42"/>
    <s v="2010-2014"/>
    <n v="1"/>
    <n v="0"/>
    <n v="0"/>
    <n v="0"/>
    <x v="0"/>
    <n v="1"/>
    <x v="1850"/>
    <n v="1"/>
    <n v="0"/>
    <x v="1"/>
  </r>
  <r>
    <x v="2"/>
    <s v="Flooding"/>
    <s v="Severe Storm"/>
    <n v="3"/>
    <x v="42"/>
    <s v="2010-2014"/>
    <n v="1"/>
    <n v="0"/>
    <n v="0"/>
    <n v="0"/>
    <x v="0"/>
    <n v="1"/>
    <x v="1851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52"/>
    <n v="1"/>
    <n v="0"/>
    <x v="1"/>
  </r>
  <r>
    <x v="1"/>
    <s v="Lightning"/>
    <s v="Storm"/>
    <n v="3"/>
    <x v="42"/>
    <s v="2010-2014"/>
    <n v="1"/>
    <n v="0"/>
    <n v="0"/>
    <n v="0"/>
    <x v="0"/>
    <n v="1"/>
    <x v="1853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54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55"/>
    <n v="1"/>
    <n v="0"/>
    <x v="1"/>
  </r>
  <r>
    <x v="4"/>
    <s v="Tornado"/>
    <s v="Tornado"/>
    <n v="3"/>
    <x v="42"/>
    <s v="2010-2014"/>
    <n v="1"/>
    <n v="0"/>
    <n v="0"/>
    <n v="0"/>
    <x v="0"/>
    <n v="1"/>
    <x v="1856"/>
    <n v="0"/>
    <n v="1"/>
    <x v="1"/>
  </r>
  <r>
    <x v="3"/>
    <s v="Severe Storm/Thunder Storm/ Wind"/>
    <s v="Severe Storm"/>
    <n v="3"/>
    <x v="42"/>
    <s v="2010-2014"/>
    <n v="1"/>
    <n v="0"/>
    <n v="0"/>
    <n v="0"/>
    <x v="0"/>
    <n v="1"/>
    <x v="1857"/>
    <n v="1"/>
    <n v="0"/>
    <x v="1"/>
  </r>
  <r>
    <x v="4"/>
    <s v="Severe Storm/Thunder Storm/ Wind"/>
    <s v="Severe Storm"/>
    <n v="3"/>
    <x v="42"/>
    <s v="2010-2014"/>
    <n v="1"/>
    <n v="0"/>
    <n v="0"/>
    <n v="0"/>
    <x v="0"/>
    <n v="1"/>
    <x v="1858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765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59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60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61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62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63"/>
    <n v="1"/>
    <n v="0"/>
    <x v="1"/>
  </r>
  <r>
    <x v="4"/>
    <s v="Severe Storm/Thunder Storm/ Wind"/>
    <s v="Severe Storm"/>
    <n v="3"/>
    <x v="42"/>
    <s v="2010-2014"/>
    <n v="1"/>
    <n v="0"/>
    <n v="0"/>
    <n v="0"/>
    <x v="0"/>
    <n v="1"/>
    <x v="1864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677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65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66"/>
    <n v="1"/>
    <n v="0"/>
    <x v="1"/>
  </r>
  <r>
    <x v="2"/>
    <s v="Lightning"/>
    <s v="Storm"/>
    <n v="3"/>
    <x v="42"/>
    <s v="2010-2014"/>
    <n v="1"/>
    <n v="0"/>
    <n v="0"/>
    <n v="0"/>
    <x v="0"/>
    <n v="1"/>
    <x v="1867"/>
    <n v="0"/>
    <n v="0"/>
    <x v="0"/>
  </r>
  <r>
    <x v="2"/>
    <s v="Severe Storm/Thunder Storm/ Wind"/>
    <s v="Severe Storm"/>
    <n v="3"/>
    <x v="42"/>
    <s v="2010-2014"/>
    <n v="1"/>
    <n v="0"/>
    <n v="0"/>
    <n v="0"/>
    <x v="0"/>
    <n v="1"/>
    <x v="1868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69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70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71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72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73"/>
    <n v="1"/>
    <n v="0"/>
    <x v="1"/>
  </r>
  <r>
    <x v="4"/>
    <s v="Severe Storm/Thunder Storm/ Wind"/>
    <s v="Severe Storm"/>
    <n v="3"/>
    <x v="42"/>
    <s v="2010-2014"/>
    <n v="1"/>
    <n v="0"/>
    <n v="0"/>
    <n v="0"/>
    <x v="0"/>
    <n v="1"/>
    <x v="1874"/>
    <n v="1"/>
    <n v="0"/>
    <x v="1"/>
  </r>
  <r>
    <x v="4"/>
    <s v="Severe Storm/Thunder Storm/ Wind"/>
    <s v="Severe Storm"/>
    <n v="3"/>
    <x v="42"/>
    <s v="2010-2014"/>
    <n v="1"/>
    <n v="0"/>
    <n v="0"/>
    <n v="0"/>
    <x v="0"/>
    <n v="1"/>
    <x v="1875"/>
    <n v="1"/>
    <n v="0"/>
    <x v="1"/>
  </r>
  <r>
    <x v="4"/>
    <s v="Severe Storm/Thunder Storm/ Wind"/>
    <s v="Severe Storm"/>
    <n v="3"/>
    <x v="42"/>
    <s v="2010-2014"/>
    <n v="1"/>
    <n v="0"/>
    <n v="0"/>
    <n v="0"/>
    <x v="0"/>
    <n v="1"/>
    <x v="1876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77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878"/>
    <n v="1"/>
    <n v="0"/>
    <x v="1"/>
  </r>
  <r>
    <x v="1"/>
    <s v="Wind"/>
    <s v="Storm"/>
    <n v="1"/>
    <x v="42"/>
    <s v="2010-2014"/>
    <n v="1"/>
    <n v="0"/>
    <n v="0"/>
    <n v="0"/>
    <x v="0"/>
    <n v="1"/>
    <x v="1879"/>
    <n v="1"/>
    <n v="0"/>
    <x v="1"/>
  </r>
  <r>
    <x v="2"/>
    <s v="Severe Storm/Thunder Storm/ Wind"/>
    <s v="Severe Storm"/>
    <n v="1"/>
    <x v="42"/>
    <s v="2010-2014"/>
    <n v="1"/>
    <n v="0"/>
    <n v="0"/>
    <n v="0"/>
    <x v="0"/>
    <n v="1"/>
    <x v="1880"/>
    <n v="1"/>
    <n v="0"/>
    <x v="1"/>
  </r>
  <r>
    <x v="5"/>
    <s v="Tornado"/>
    <s v="Tornado"/>
    <n v="1"/>
    <x v="42"/>
    <s v="2010-2014"/>
    <n v="1"/>
    <n v="0"/>
    <n v="0"/>
    <n v="0"/>
    <x v="0"/>
    <n v="0"/>
    <x v="2"/>
    <n v="1"/>
    <n v="0"/>
    <x v="1"/>
  </r>
  <r>
    <x v="5"/>
    <s v="Tornado"/>
    <s v="Tornado"/>
    <n v="1"/>
    <x v="42"/>
    <s v="2010-2014"/>
    <n v="1"/>
    <n v="0"/>
    <n v="0"/>
    <n v="0"/>
    <x v="0"/>
    <n v="1"/>
    <x v="1881"/>
    <n v="0"/>
    <n v="0"/>
    <x v="0"/>
  </r>
  <r>
    <x v="1"/>
    <s v="Hail"/>
    <s v="Storm"/>
    <n v="2"/>
    <x v="42"/>
    <s v="2010-2014"/>
    <n v="1"/>
    <n v="0"/>
    <n v="0"/>
    <n v="0"/>
    <x v="0"/>
    <n v="1"/>
    <x v="1882"/>
    <n v="1"/>
    <n v="0"/>
    <x v="1"/>
  </r>
  <r>
    <x v="1"/>
    <s v="Hail"/>
    <s v="Storm"/>
    <n v="2"/>
    <x v="42"/>
    <s v="2010-2014"/>
    <n v="1"/>
    <n v="0"/>
    <n v="0"/>
    <n v="0"/>
    <x v="0"/>
    <n v="1"/>
    <x v="1883"/>
    <n v="1"/>
    <n v="0"/>
    <x v="1"/>
  </r>
  <r>
    <x v="1"/>
    <s v="Hail"/>
    <s v="Storm"/>
    <n v="2"/>
    <x v="42"/>
    <s v="2010-2014"/>
    <n v="1"/>
    <n v="0"/>
    <n v="0"/>
    <n v="0"/>
    <x v="0"/>
    <n v="1"/>
    <x v="1884"/>
    <n v="1"/>
    <n v="0"/>
    <x v="1"/>
  </r>
  <r>
    <x v="3"/>
    <s v="Severe Storm/Thunder Storm/ Wind"/>
    <s v="Severe Storm"/>
    <n v="2"/>
    <x v="42"/>
    <s v="2010-2014"/>
    <n v="1"/>
    <n v="0"/>
    <n v="0"/>
    <n v="0"/>
    <x v="0"/>
    <n v="1"/>
    <x v="1885"/>
    <n v="0"/>
    <n v="1"/>
    <x v="1"/>
  </r>
  <r>
    <x v="5"/>
    <s v="Hail"/>
    <s v="Storm"/>
    <n v="2"/>
    <x v="42"/>
    <s v="2010-2014"/>
    <n v="1"/>
    <n v="0"/>
    <n v="0"/>
    <n v="0"/>
    <x v="0"/>
    <n v="1"/>
    <x v="1886"/>
    <n v="0"/>
    <n v="1"/>
    <x v="1"/>
  </r>
  <r>
    <x v="5"/>
    <s v="Severe Storm/Thunder Storm/ Wind"/>
    <s v="Severe Storm"/>
    <n v="2"/>
    <x v="42"/>
    <s v="2010-2014"/>
    <n v="1"/>
    <n v="0"/>
    <n v="0"/>
    <n v="0"/>
    <x v="0"/>
    <n v="1"/>
    <x v="1887"/>
    <n v="0"/>
    <n v="1"/>
    <x v="1"/>
  </r>
  <r>
    <x v="1"/>
    <s v="Hail"/>
    <s v="Storm"/>
    <n v="2"/>
    <x v="42"/>
    <s v="2010-2014"/>
    <n v="1"/>
    <n v="0"/>
    <n v="0"/>
    <n v="0"/>
    <x v="0"/>
    <n v="1"/>
    <x v="1888"/>
    <n v="1"/>
    <n v="0"/>
    <x v="1"/>
  </r>
  <r>
    <x v="1"/>
    <s v="Hail"/>
    <s v="Storm"/>
    <n v="2"/>
    <x v="42"/>
    <s v="2010-2014"/>
    <n v="1"/>
    <n v="0"/>
    <n v="0"/>
    <n v="0"/>
    <x v="0"/>
    <n v="1"/>
    <x v="1889"/>
    <n v="0"/>
    <n v="1"/>
    <x v="1"/>
  </r>
  <r>
    <x v="1"/>
    <s v="Hail"/>
    <s v="Storm"/>
    <n v="2"/>
    <x v="42"/>
    <s v="2010-2014"/>
    <n v="1"/>
    <n v="0"/>
    <n v="0"/>
    <n v="0"/>
    <x v="0"/>
    <n v="1"/>
    <x v="1890"/>
    <n v="0"/>
    <n v="1"/>
    <x v="1"/>
  </r>
  <r>
    <x v="1"/>
    <s v="Hail"/>
    <s v="Storm"/>
    <n v="2"/>
    <x v="42"/>
    <s v="2010-2014"/>
    <n v="1"/>
    <n v="0"/>
    <n v="0"/>
    <n v="0"/>
    <x v="0"/>
    <n v="1"/>
    <x v="1891"/>
    <n v="1"/>
    <n v="0"/>
    <x v="1"/>
  </r>
  <r>
    <x v="1"/>
    <s v="Hail"/>
    <s v="Storm"/>
    <n v="2"/>
    <x v="42"/>
    <s v="2010-2014"/>
    <n v="1"/>
    <n v="0"/>
    <n v="0"/>
    <n v="0"/>
    <x v="0"/>
    <n v="1"/>
    <x v="1892"/>
    <n v="1"/>
    <n v="0"/>
    <x v="1"/>
  </r>
  <r>
    <x v="1"/>
    <s v="Hail"/>
    <s v="Storm"/>
    <n v="2"/>
    <x v="42"/>
    <s v="2010-2014"/>
    <n v="1"/>
    <n v="0"/>
    <n v="0"/>
    <n v="0"/>
    <x v="0"/>
    <n v="1"/>
    <x v="1893"/>
    <n v="1"/>
    <n v="0"/>
    <x v="1"/>
  </r>
  <r>
    <x v="1"/>
    <s v="Hail"/>
    <s v="Storm"/>
    <n v="2"/>
    <x v="42"/>
    <s v="2010-2014"/>
    <n v="1"/>
    <n v="0"/>
    <n v="0"/>
    <n v="0"/>
    <x v="0"/>
    <n v="1"/>
    <x v="1894"/>
    <n v="1"/>
    <n v="0"/>
    <x v="1"/>
  </r>
  <r>
    <x v="1"/>
    <s v="Hail"/>
    <s v="Storm"/>
    <n v="2"/>
    <x v="42"/>
    <s v="2010-2014"/>
    <n v="1"/>
    <n v="0"/>
    <n v="0"/>
    <n v="0"/>
    <x v="0"/>
    <n v="1"/>
    <x v="1895"/>
    <n v="1"/>
    <n v="0"/>
    <x v="1"/>
  </r>
  <r>
    <x v="2"/>
    <s v="Severe Storm/Thunder Storm/ Wind"/>
    <s v="Severe Storm"/>
    <n v="3"/>
    <x v="42"/>
    <s v="2010-2014"/>
    <n v="1"/>
    <n v="0"/>
    <n v="0"/>
    <n v="0"/>
    <x v="0"/>
    <n v="1"/>
    <x v="1896"/>
    <n v="0"/>
    <n v="1"/>
    <x v="1"/>
  </r>
  <r>
    <x v="4"/>
    <s v="Severe Storm/Thunder Storm/ Wind"/>
    <s v="Severe Storm"/>
    <n v="2"/>
    <x v="42"/>
    <s v="2010-2014"/>
    <n v="1"/>
    <n v="0"/>
    <n v="0"/>
    <n v="0"/>
    <x v="0"/>
    <n v="1"/>
    <x v="1897"/>
    <n v="0"/>
    <n v="1"/>
    <x v="1"/>
  </r>
  <r>
    <x v="3"/>
    <s v="Severe Storm/Thunder Storm/ Wind"/>
    <s v="Severe Storm"/>
    <n v="3"/>
    <x v="42"/>
    <s v="2010-2014"/>
    <n v="1"/>
    <n v="0"/>
    <n v="0"/>
    <n v="0"/>
    <x v="0"/>
    <n v="1"/>
    <x v="1898"/>
    <n v="1"/>
    <n v="0"/>
    <x v="1"/>
  </r>
  <r>
    <x v="1"/>
    <s v="Severe Storm/Thunder Storm/ Wind"/>
    <s v="Severe Storm"/>
    <n v="2"/>
    <x v="42"/>
    <s v="2010-2014"/>
    <n v="1"/>
    <n v="0"/>
    <n v="0"/>
    <n v="0"/>
    <x v="0"/>
    <n v="1"/>
    <x v="1899"/>
    <n v="1"/>
    <n v="0"/>
    <x v="1"/>
  </r>
  <r>
    <x v="2"/>
    <s v="Flooding"/>
    <s v="Severe Storm"/>
    <n v="3"/>
    <x v="42"/>
    <s v="2010-2014"/>
    <n v="1"/>
    <n v="0"/>
    <n v="0"/>
    <n v="0"/>
    <x v="0"/>
    <n v="1"/>
    <x v="1900"/>
    <n v="0"/>
    <n v="1"/>
    <x v="1"/>
  </r>
  <r>
    <x v="1"/>
    <s v="Severe Storm/Thunder Storm/ Wind"/>
    <s v="Severe Storm"/>
    <n v="2"/>
    <x v="42"/>
    <s v="2010-2014"/>
    <n v="1"/>
    <n v="0"/>
    <n v="0"/>
    <n v="0"/>
    <x v="0"/>
    <n v="1"/>
    <x v="1901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776"/>
    <n v="1"/>
    <n v="0"/>
    <x v="1"/>
  </r>
  <r>
    <x v="3"/>
    <s v="Severe Storm/Thunder Storm/ Wind"/>
    <s v="Severe Storm"/>
    <n v="3"/>
    <x v="42"/>
    <s v="2010-2014"/>
    <n v="1"/>
    <n v="0"/>
    <n v="0"/>
    <n v="0"/>
    <x v="0"/>
    <n v="1"/>
    <x v="1902"/>
    <n v="1"/>
    <n v="0"/>
    <x v="1"/>
  </r>
  <r>
    <x v="1"/>
    <s v="Wind"/>
    <s v="Storm"/>
    <n v="3"/>
    <x v="42"/>
    <s v="2010-2014"/>
    <n v="1"/>
    <n v="0"/>
    <n v="0"/>
    <n v="0"/>
    <x v="0"/>
    <n v="1"/>
    <x v="1903"/>
    <n v="1"/>
    <n v="0"/>
    <x v="1"/>
  </r>
  <r>
    <x v="1"/>
    <s v="Hail"/>
    <s v="Storm"/>
    <n v="4"/>
    <x v="42"/>
    <s v="2010-2014"/>
    <n v="1"/>
    <n v="0"/>
    <n v="0"/>
    <n v="0"/>
    <x v="0"/>
    <n v="1"/>
    <x v="1904"/>
    <n v="1"/>
    <n v="0"/>
    <x v="1"/>
  </r>
  <r>
    <x v="1"/>
    <s v="Hail"/>
    <s v="Storm"/>
    <n v="4"/>
    <x v="42"/>
    <s v="2010-2014"/>
    <n v="1"/>
    <n v="0"/>
    <n v="0"/>
    <n v="0"/>
    <x v="0"/>
    <n v="1"/>
    <x v="1905"/>
    <n v="1"/>
    <n v="0"/>
    <x v="1"/>
  </r>
  <r>
    <x v="1"/>
    <s v="Hail"/>
    <s v="Storm"/>
    <n v="4"/>
    <x v="42"/>
    <s v="2010-2014"/>
    <n v="1"/>
    <n v="0"/>
    <n v="0"/>
    <n v="0"/>
    <x v="0"/>
    <n v="1"/>
    <x v="1906"/>
    <n v="1"/>
    <n v="0"/>
    <x v="1"/>
  </r>
  <r>
    <x v="1"/>
    <s v="Hail"/>
    <s v="Storm"/>
    <n v="2"/>
    <x v="42"/>
    <s v="2010-2014"/>
    <n v="1"/>
    <n v="0"/>
    <n v="0"/>
    <n v="0"/>
    <x v="0"/>
    <n v="1"/>
    <x v="1907"/>
    <n v="1"/>
    <n v="0"/>
    <x v="1"/>
  </r>
  <r>
    <x v="1"/>
    <s v="Hail"/>
    <s v="Storm"/>
    <n v="2"/>
    <x v="42"/>
    <s v="2010-2014"/>
    <n v="1"/>
    <n v="0"/>
    <n v="0"/>
    <n v="0"/>
    <x v="0"/>
    <n v="1"/>
    <x v="1908"/>
    <n v="1"/>
    <n v="0"/>
    <x v="1"/>
  </r>
  <r>
    <x v="1"/>
    <s v="Severe Storm/Thunder Storm/ Wind"/>
    <s v="Severe Storm"/>
    <n v="3"/>
    <x v="42"/>
    <s v="2010-2014"/>
    <n v="1"/>
    <n v="0"/>
    <n v="0"/>
    <n v="0"/>
    <x v="0"/>
    <n v="1"/>
    <x v="1909"/>
    <n v="1"/>
    <n v="0"/>
    <x v="1"/>
  </r>
  <r>
    <x v="1"/>
    <s v="Severe Storm/Thunder Storm/ Wind"/>
    <s v="Severe Storm"/>
    <n v="3"/>
    <x v="42"/>
    <s v="2010-2014"/>
    <n v="1"/>
    <n v="0"/>
    <n v="0"/>
    <n v="0"/>
    <x v="0"/>
    <n v="1"/>
    <x v="1910"/>
    <n v="1"/>
    <n v="0"/>
    <x v="1"/>
  </r>
  <r>
    <x v="1"/>
    <s v="Severe Storm/Thunder Storm/ Wind"/>
    <s v="Severe Storm"/>
    <n v="3"/>
    <x v="42"/>
    <s v="2010-2014"/>
    <n v="1"/>
    <n v="0"/>
    <n v="0"/>
    <n v="0"/>
    <x v="0"/>
    <n v="1"/>
    <x v="1910"/>
    <n v="1"/>
    <n v="0"/>
    <x v="1"/>
  </r>
  <r>
    <x v="2"/>
    <s v="Severe Storm/Thunder Storm/ Wind"/>
    <s v="Severe Storm"/>
    <n v="2"/>
    <x v="42"/>
    <s v="2010-2014"/>
    <n v="1"/>
    <n v="0"/>
    <n v="0"/>
    <n v="0"/>
    <x v="0"/>
    <n v="1"/>
    <x v="1911"/>
    <n v="1"/>
    <n v="0"/>
    <x v="1"/>
  </r>
  <r>
    <x v="1"/>
    <s v="Severe Storm/Thunder Storm/ Wind"/>
    <s v="Severe Storm"/>
    <n v="3"/>
    <x v="42"/>
    <s v="2010-2014"/>
    <n v="1"/>
    <n v="0"/>
    <n v="0"/>
    <n v="0"/>
    <x v="0"/>
    <n v="1"/>
    <x v="1912"/>
    <n v="1"/>
    <n v="0"/>
    <x v="1"/>
  </r>
  <r>
    <x v="2"/>
    <s v="Severe Storm/Thunder Storm/ Wind"/>
    <s v="Severe Storm"/>
    <n v="3"/>
    <x v="45"/>
    <s v="2010-2014"/>
    <n v="1"/>
    <n v="0"/>
    <n v="0"/>
    <n v="0"/>
    <x v="0"/>
    <n v="1"/>
    <x v="1913"/>
    <n v="1"/>
    <n v="0"/>
    <x v="1"/>
  </r>
  <r>
    <x v="2"/>
    <s v="Severe Storm/Thunder Storm/ Wind"/>
    <s v="Severe Storm"/>
    <n v="3"/>
    <x v="45"/>
    <s v="2010-2014"/>
    <n v="1"/>
    <n v="0"/>
    <n v="0"/>
    <n v="0"/>
    <x v="0"/>
    <n v="1"/>
    <x v="1914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1915"/>
    <n v="1"/>
    <n v="0"/>
    <x v="1"/>
  </r>
  <r>
    <x v="1"/>
    <s v="Hail"/>
    <s v="Storm"/>
    <n v="2"/>
    <x v="45"/>
    <s v="2010-2014"/>
    <n v="1"/>
    <n v="0"/>
    <n v="0"/>
    <n v="0"/>
    <x v="0"/>
    <n v="1"/>
    <x v="1916"/>
    <n v="1"/>
    <n v="0"/>
    <x v="1"/>
  </r>
  <r>
    <x v="1"/>
    <s v="Hail"/>
    <s v="Storm"/>
    <n v="2"/>
    <x v="45"/>
    <s v="2010-2014"/>
    <n v="1"/>
    <n v="0"/>
    <n v="0"/>
    <n v="0"/>
    <x v="0"/>
    <n v="1"/>
    <x v="1917"/>
    <n v="1"/>
    <n v="0"/>
    <x v="1"/>
  </r>
  <r>
    <x v="1"/>
    <s v="Hail"/>
    <s v="Storm"/>
    <n v="2"/>
    <x v="45"/>
    <s v="2010-2014"/>
    <n v="1"/>
    <n v="0"/>
    <n v="0"/>
    <n v="0"/>
    <x v="0"/>
    <n v="1"/>
    <x v="1918"/>
    <n v="1"/>
    <n v="0"/>
    <x v="1"/>
  </r>
  <r>
    <x v="1"/>
    <s v="Hail"/>
    <s v="Storm"/>
    <n v="2"/>
    <x v="45"/>
    <s v="2010-2014"/>
    <n v="1"/>
    <n v="0"/>
    <n v="0"/>
    <n v="0"/>
    <x v="0"/>
    <n v="1"/>
    <x v="1919"/>
    <n v="1"/>
    <n v="0"/>
    <x v="1"/>
  </r>
  <r>
    <x v="1"/>
    <s v="Hail"/>
    <s v="Storm"/>
    <n v="2"/>
    <x v="45"/>
    <s v="2010-2014"/>
    <n v="1"/>
    <n v="0"/>
    <n v="0"/>
    <n v="0"/>
    <x v="0"/>
    <n v="1"/>
    <x v="1723"/>
    <n v="1"/>
    <n v="0"/>
    <x v="1"/>
  </r>
  <r>
    <x v="1"/>
    <s v="Hail"/>
    <s v="Storm"/>
    <n v="2"/>
    <x v="45"/>
    <s v="2010-2014"/>
    <n v="1"/>
    <n v="0"/>
    <n v="0"/>
    <n v="0"/>
    <x v="0"/>
    <n v="1"/>
    <x v="1920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1921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1922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1923"/>
    <n v="1"/>
    <n v="0"/>
    <x v="1"/>
  </r>
  <r>
    <x v="2"/>
    <s v="Flooding"/>
    <s v="Severe Storm"/>
    <n v="3"/>
    <x v="45"/>
    <s v="2010-2014"/>
    <n v="1"/>
    <n v="0"/>
    <n v="0"/>
    <n v="0"/>
    <x v="0"/>
    <n v="1"/>
    <x v="1924"/>
    <n v="0"/>
    <n v="1"/>
    <x v="1"/>
  </r>
  <r>
    <x v="4"/>
    <s v="Flooding"/>
    <s v="Severe Storm"/>
    <n v="3"/>
    <x v="45"/>
    <s v="2010-2014"/>
    <n v="1"/>
    <n v="0"/>
    <n v="0"/>
    <n v="0"/>
    <x v="0"/>
    <n v="1"/>
    <x v="1925"/>
    <n v="0"/>
    <n v="1"/>
    <x v="1"/>
  </r>
  <r>
    <x v="5"/>
    <s v="Severe Storm/Thunder Storm/ Wind"/>
    <s v="Severe Storm"/>
    <n v="2"/>
    <x v="45"/>
    <s v="2010-2014"/>
    <n v="1"/>
    <n v="0"/>
    <n v="0"/>
    <n v="0"/>
    <x v="0"/>
    <n v="1"/>
    <x v="1926"/>
    <n v="0"/>
    <n v="1"/>
    <x v="1"/>
  </r>
  <r>
    <x v="2"/>
    <s v="Severe Storm/Thunder Storm/ Wind"/>
    <s v="Severe Storm"/>
    <n v="2"/>
    <x v="45"/>
    <s v="2010-2014"/>
    <n v="1"/>
    <n v="0"/>
    <n v="0"/>
    <n v="0"/>
    <x v="0"/>
    <n v="1"/>
    <x v="1927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28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29"/>
    <n v="1"/>
    <n v="0"/>
    <x v="1"/>
  </r>
  <r>
    <x v="2"/>
    <s v="Severe Storm/Thunder Storm/ Wind"/>
    <s v="Severe Storm"/>
    <n v="3"/>
    <x v="45"/>
    <s v="2010-2014"/>
    <n v="1"/>
    <n v="0"/>
    <n v="0"/>
    <n v="0"/>
    <x v="0"/>
    <n v="1"/>
    <x v="1930"/>
    <n v="1"/>
    <n v="0"/>
    <x v="1"/>
  </r>
  <r>
    <x v="2"/>
    <s v="Severe Storm/Thunder Storm/ Wind"/>
    <s v="Severe Storm"/>
    <n v="3"/>
    <x v="45"/>
    <s v="2010-2014"/>
    <n v="1"/>
    <n v="0"/>
    <n v="0"/>
    <n v="0"/>
    <x v="0"/>
    <n v="1"/>
    <x v="1931"/>
    <n v="0"/>
    <n v="1"/>
    <x v="1"/>
  </r>
  <r>
    <x v="4"/>
    <s v="Severe Storm/Thunder Storm/ Wind"/>
    <s v="Severe Storm"/>
    <n v="3"/>
    <x v="45"/>
    <s v="2010-2014"/>
    <n v="1"/>
    <n v="0"/>
    <n v="0"/>
    <n v="0"/>
    <x v="0"/>
    <n v="1"/>
    <x v="1932"/>
    <n v="0"/>
    <n v="1"/>
    <x v="1"/>
  </r>
  <r>
    <x v="1"/>
    <s v="Severe Storm/Thunder Storm/ Wind"/>
    <s v="Severe Storm"/>
    <n v="3"/>
    <x v="45"/>
    <s v="2010-2014"/>
    <n v="1"/>
    <n v="0"/>
    <n v="0"/>
    <n v="0"/>
    <x v="0"/>
    <n v="1"/>
    <x v="1933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34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1935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1936"/>
    <n v="1"/>
    <n v="0"/>
    <x v="1"/>
  </r>
  <r>
    <x v="2"/>
    <s v="Severe Storm/Thunder Storm/ Wind"/>
    <s v="Severe Storm"/>
    <n v="3"/>
    <x v="45"/>
    <s v="2010-2014"/>
    <n v="1"/>
    <n v="0"/>
    <n v="0"/>
    <n v="0"/>
    <x v="0"/>
    <n v="1"/>
    <x v="1937"/>
    <n v="1"/>
    <n v="0"/>
    <x v="1"/>
  </r>
  <r>
    <x v="2"/>
    <s v="Severe Storm/Thunder Storm/ Wind"/>
    <s v="Severe Storm"/>
    <n v="3"/>
    <x v="45"/>
    <s v="2010-2014"/>
    <n v="1"/>
    <n v="0"/>
    <n v="0"/>
    <n v="0"/>
    <x v="0"/>
    <n v="1"/>
    <x v="1938"/>
    <n v="1"/>
    <n v="0"/>
    <x v="1"/>
  </r>
  <r>
    <x v="4"/>
    <s v="Severe Storm/Thunder Storm/ Wind"/>
    <s v="Severe Storm"/>
    <n v="3"/>
    <x v="45"/>
    <s v="2010-2014"/>
    <n v="1"/>
    <n v="0"/>
    <n v="0"/>
    <n v="0"/>
    <x v="0"/>
    <n v="1"/>
    <x v="1939"/>
    <n v="1"/>
    <n v="0"/>
    <x v="1"/>
  </r>
  <r>
    <x v="1"/>
    <s v="Hail"/>
    <s v="Storm"/>
    <n v="3"/>
    <x v="45"/>
    <s v="2010-2014"/>
    <n v="1"/>
    <n v="0"/>
    <n v="0"/>
    <n v="0"/>
    <x v="0"/>
    <n v="1"/>
    <x v="1239"/>
    <n v="1"/>
    <n v="0"/>
    <x v="1"/>
  </r>
  <r>
    <x v="1"/>
    <s v="Severe Storm/Thunder Storm/ Wind"/>
    <s v="Severe Storm"/>
    <n v="3"/>
    <x v="45"/>
    <s v="2010-2014"/>
    <n v="1"/>
    <n v="0"/>
    <n v="0"/>
    <n v="0"/>
    <x v="0"/>
    <n v="1"/>
    <x v="1940"/>
    <n v="1"/>
    <n v="0"/>
    <x v="1"/>
  </r>
  <r>
    <x v="5"/>
    <s v="Severe Storm/Thunder Storm/ Wind"/>
    <s v="Severe Storm"/>
    <n v="2"/>
    <x v="45"/>
    <s v="2010-2014"/>
    <n v="1"/>
    <n v="0"/>
    <n v="0"/>
    <n v="0"/>
    <x v="0"/>
    <n v="1"/>
    <x v="1941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1942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43"/>
    <n v="1"/>
    <n v="0"/>
    <x v="1"/>
  </r>
  <r>
    <x v="1"/>
    <s v="Severe Storm/Thunder Storm/ Wind"/>
    <s v="Severe Storm"/>
    <n v="3"/>
    <x v="45"/>
    <s v="2010-2014"/>
    <n v="1"/>
    <n v="0"/>
    <n v="0"/>
    <n v="0"/>
    <x v="0"/>
    <n v="1"/>
    <x v="1944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1945"/>
    <n v="1"/>
    <n v="0"/>
    <x v="1"/>
  </r>
  <r>
    <x v="1"/>
    <s v="Coastal"/>
    <s v="Storm"/>
    <n v="3"/>
    <x v="45"/>
    <s v="2010-2014"/>
    <n v="1"/>
    <n v="24"/>
    <n v="0"/>
    <n v="24"/>
    <x v="0"/>
    <n v="0"/>
    <x v="2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526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46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1947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1948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1949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50"/>
    <n v="1"/>
    <n v="0"/>
    <x v="1"/>
  </r>
  <r>
    <x v="1"/>
    <s v="Hail"/>
    <s v="Storm"/>
    <n v="3"/>
    <x v="45"/>
    <s v="2010-2014"/>
    <n v="1"/>
    <n v="0"/>
    <n v="0"/>
    <n v="0"/>
    <x v="0"/>
    <n v="1"/>
    <x v="1951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1952"/>
    <n v="1"/>
    <n v="0"/>
    <x v="1"/>
  </r>
  <r>
    <x v="3"/>
    <s v="Severe Storm/Thunder Storm/ Wind"/>
    <s v="Severe Storm"/>
    <n v="3"/>
    <x v="45"/>
    <s v="2010-2014"/>
    <n v="1"/>
    <n v="0"/>
    <n v="0"/>
    <n v="0"/>
    <x v="0"/>
    <n v="1"/>
    <x v="1953"/>
    <n v="1"/>
    <n v="0"/>
    <x v="1"/>
  </r>
  <r>
    <x v="5"/>
    <s v="Severe Storm/Thunder Storm/ Wind"/>
    <s v="Severe Storm"/>
    <n v="3"/>
    <x v="45"/>
    <s v="2010-2014"/>
    <n v="1"/>
    <n v="0"/>
    <n v="0"/>
    <n v="0"/>
    <x v="0"/>
    <n v="1"/>
    <x v="1954"/>
    <n v="0"/>
    <n v="1"/>
    <x v="1"/>
  </r>
  <r>
    <x v="5"/>
    <s v="Severe Storm/Thunder Storm/ Wind"/>
    <s v="Severe Storm"/>
    <n v="3"/>
    <x v="45"/>
    <s v="2010-2014"/>
    <n v="1"/>
    <n v="0"/>
    <n v="0"/>
    <n v="0"/>
    <x v="0"/>
    <n v="1"/>
    <x v="1955"/>
    <n v="1"/>
    <n v="0"/>
    <x v="1"/>
  </r>
  <r>
    <x v="2"/>
    <s v="Severe Storm/Thunder Storm/ Wind"/>
    <s v="Severe Storm"/>
    <n v="4"/>
    <x v="45"/>
    <s v="2010-2014"/>
    <n v="1"/>
    <n v="0"/>
    <n v="0"/>
    <n v="0"/>
    <x v="0"/>
    <n v="1"/>
    <x v="1956"/>
    <n v="1"/>
    <n v="0"/>
    <x v="1"/>
  </r>
  <r>
    <x v="4"/>
    <s v="Severe Storm/Thunder Storm/ Wind"/>
    <s v="Severe Storm"/>
    <n v="4"/>
    <x v="45"/>
    <s v="2010-2014"/>
    <n v="1"/>
    <n v="0"/>
    <n v="0"/>
    <n v="0"/>
    <x v="0"/>
    <n v="1"/>
    <x v="1957"/>
    <n v="1"/>
    <n v="0"/>
    <x v="1"/>
  </r>
  <r>
    <x v="4"/>
    <s v="Severe Storm/Thunder Storm/ Wind"/>
    <s v="Severe Storm"/>
    <n v="4"/>
    <x v="45"/>
    <s v="2010-2014"/>
    <n v="1"/>
    <n v="0"/>
    <n v="0"/>
    <n v="0"/>
    <x v="0"/>
    <n v="1"/>
    <x v="1958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59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60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61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62"/>
    <n v="1"/>
    <n v="0"/>
    <x v="1"/>
  </r>
  <r>
    <x v="2"/>
    <s v="Lightning"/>
    <s v="Storm"/>
    <n v="2"/>
    <x v="45"/>
    <s v="2010-2014"/>
    <n v="1"/>
    <n v="0"/>
    <n v="63"/>
    <n v="63"/>
    <x v="0"/>
    <n v="0"/>
    <x v="2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261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63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64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65"/>
    <n v="1"/>
    <n v="0"/>
    <x v="1"/>
  </r>
  <r>
    <x v="5"/>
    <s v="Severe Storm/Thunder Storm/ Wind"/>
    <s v="Severe Storm"/>
    <n v="3"/>
    <x v="45"/>
    <s v="2010-2014"/>
    <n v="1"/>
    <n v="0"/>
    <n v="0"/>
    <n v="0"/>
    <x v="0"/>
    <n v="1"/>
    <x v="1966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67"/>
    <n v="1"/>
    <n v="0"/>
    <x v="1"/>
  </r>
  <r>
    <x v="5"/>
    <s v="Severe Storm/Thunder Storm/ Wind"/>
    <s v="Severe Storm"/>
    <n v="2"/>
    <x v="45"/>
    <s v="2010-2014"/>
    <n v="1"/>
    <n v="0"/>
    <n v="0"/>
    <n v="0"/>
    <x v="0"/>
    <n v="1"/>
    <x v="1968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69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1970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1971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1972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1973"/>
    <n v="1"/>
    <n v="0"/>
    <x v="1"/>
  </r>
  <r>
    <x v="3"/>
    <s v="Severe Storm/Thunder Storm/ Wind"/>
    <s v="Severe Storm"/>
    <n v="3"/>
    <x v="45"/>
    <s v="2010-2014"/>
    <n v="1"/>
    <n v="0"/>
    <n v="0"/>
    <n v="0"/>
    <x v="0"/>
    <n v="1"/>
    <x v="1974"/>
    <n v="1"/>
    <n v="0"/>
    <x v="1"/>
  </r>
  <r>
    <x v="3"/>
    <s v="Severe Storm/Thunder Storm/ Wind"/>
    <s v="Severe Storm"/>
    <n v="3"/>
    <x v="45"/>
    <s v="2010-2014"/>
    <n v="1"/>
    <n v="0"/>
    <n v="0"/>
    <n v="0"/>
    <x v="0"/>
    <n v="1"/>
    <x v="1975"/>
    <n v="0"/>
    <n v="1"/>
    <x v="1"/>
  </r>
  <r>
    <x v="2"/>
    <s v="Severe Storm/Thunder Storm/ Wind"/>
    <s v="Severe Storm"/>
    <n v="2"/>
    <x v="45"/>
    <s v="2010-2014"/>
    <n v="1"/>
    <n v="0"/>
    <n v="0"/>
    <n v="0"/>
    <x v="0"/>
    <n v="1"/>
    <x v="1976"/>
    <n v="1"/>
    <n v="0"/>
    <x v="1"/>
  </r>
  <r>
    <x v="3"/>
    <s v="Severe Storm/Thunder Storm/ Wind"/>
    <s v="Severe Storm"/>
    <n v="3"/>
    <x v="45"/>
    <s v="2010-2014"/>
    <n v="1"/>
    <n v="0"/>
    <n v="0"/>
    <n v="0"/>
    <x v="0"/>
    <n v="1"/>
    <x v="1977"/>
    <n v="1"/>
    <n v="0"/>
    <x v="1"/>
  </r>
  <r>
    <x v="5"/>
    <s v="Severe Storm/Thunder Storm/ Wind"/>
    <s v="Severe Storm"/>
    <n v="4"/>
    <x v="45"/>
    <s v="2010-2014"/>
    <n v="1"/>
    <n v="0"/>
    <n v="0"/>
    <n v="0"/>
    <x v="0"/>
    <n v="1"/>
    <x v="1978"/>
    <n v="1"/>
    <n v="0"/>
    <x v="1"/>
  </r>
  <r>
    <x v="5"/>
    <s v="Severe Storm/Thunder Storm/ Wind"/>
    <s v="Severe Storm"/>
    <n v="4"/>
    <x v="45"/>
    <s v="2010-2014"/>
    <n v="1"/>
    <n v="0"/>
    <n v="0"/>
    <n v="0"/>
    <x v="0"/>
    <n v="1"/>
    <x v="1979"/>
    <n v="1"/>
    <n v="0"/>
    <x v="1"/>
  </r>
  <r>
    <x v="3"/>
    <s v="Severe Storm/Thunder Storm/ Wind"/>
    <s v="Severe Storm"/>
    <n v="4"/>
    <x v="45"/>
    <s v="2010-2014"/>
    <n v="1"/>
    <n v="0"/>
    <n v="0"/>
    <n v="0"/>
    <x v="0"/>
    <n v="1"/>
    <x v="1980"/>
    <n v="1"/>
    <n v="0"/>
    <x v="1"/>
  </r>
  <r>
    <x v="5"/>
    <s v="Severe Storm/Thunder Storm/ Wind"/>
    <s v="Severe Storm"/>
    <n v="4"/>
    <x v="45"/>
    <s v="2010-2014"/>
    <n v="1"/>
    <n v="0"/>
    <n v="0"/>
    <n v="0"/>
    <x v="0"/>
    <n v="1"/>
    <x v="1981"/>
    <n v="1"/>
    <n v="0"/>
    <x v="1"/>
  </r>
  <r>
    <x v="5"/>
    <s v="Severe Storm/Thunder Storm/ Wind"/>
    <s v="Severe Storm"/>
    <n v="3"/>
    <x v="45"/>
    <s v="2010-2014"/>
    <n v="1"/>
    <n v="0"/>
    <n v="0"/>
    <n v="0"/>
    <x v="0"/>
    <n v="1"/>
    <x v="1982"/>
    <n v="1"/>
    <n v="0"/>
    <x v="1"/>
  </r>
  <r>
    <x v="5"/>
    <s v="Severe Storm/Thunder Storm/ Wind"/>
    <s v="Severe Storm"/>
    <n v="4"/>
    <x v="45"/>
    <s v="2010-2014"/>
    <n v="1"/>
    <n v="0"/>
    <n v="0"/>
    <n v="0"/>
    <x v="0"/>
    <n v="1"/>
    <x v="1983"/>
    <n v="1"/>
    <n v="0"/>
    <x v="1"/>
  </r>
  <r>
    <x v="5"/>
    <s v="Severe Storm/Thunder Storm/ Wind"/>
    <s v="Severe Storm"/>
    <n v="4"/>
    <x v="45"/>
    <s v="2010-2014"/>
    <n v="1"/>
    <n v="0"/>
    <n v="0"/>
    <n v="0"/>
    <x v="0"/>
    <n v="1"/>
    <x v="1984"/>
    <n v="1"/>
    <n v="0"/>
    <x v="1"/>
  </r>
  <r>
    <x v="2"/>
    <s v="Severe Storm/Thunder Storm/ Wind"/>
    <s v="Severe Storm"/>
    <n v="4"/>
    <x v="45"/>
    <s v="2010-2014"/>
    <n v="1"/>
    <n v="0"/>
    <n v="0"/>
    <n v="0"/>
    <x v="0"/>
    <n v="1"/>
    <x v="1985"/>
    <n v="1"/>
    <n v="0"/>
    <x v="1"/>
  </r>
  <r>
    <x v="2"/>
    <s v="Severe Storm/Thunder Storm/ Wind"/>
    <s v="Severe Storm"/>
    <n v="4"/>
    <x v="45"/>
    <s v="2010-2014"/>
    <n v="1"/>
    <n v="0"/>
    <n v="0"/>
    <n v="0"/>
    <x v="0"/>
    <n v="1"/>
    <x v="1986"/>
    <n v="1"/>
    <n v="0"/>
    <x v="1"/>
  </r>
  <r>
    <x v="2"/>
    <s v="Severe Storm/Thunder Storm/ Wind"/>
    <s v="Severe Storm"/>
    <n v="4"/>
    <x v="45"/>
    <s v="2010-2014"/>
    <n v="1"/>
    <n v="0"/>
    <n v="0"/>
    <n v="0"/>
    <x v="0"/>
    <n v="1"/>
    <x v="1987"/>
    <n v="1"/>
    <n v="0"/>
    <x v="1"/>
  </r>
  <r>
    <x v="2"/>
    <s v="Severe Storm/Thunder Storm/ Wind"/>
    <s v="Severe Storm"/>
    <n v="4"/>
    <x v="45"/>
    <s v="2010-2014"/>
    <n v="1"/>
    <n v="0"/>
    <n v="0"/>
    <n v="0"/>
    <x v="0"/>
    <n v="1"/>
    <x v="1988"/>
    <n v="1"/>
    <n v="0"/>
    <x v="1"/>
  </r>
  <r>
    <x v="3"/>
    <s v="Severe Storm/Thunder Storm/ Wind"/>
    <s v="Severe Storm"/>
    <n v="3"/>
    <x v="45"/>
    <s v="2010-2014"/>
    <n v="1"/>
    <n v="0"/>
    <n v="0"/>
    <n v="0"/>
    <x v="0"/>
    <n v="1"/>
    <x v="1989"/>
    <n v="1"/>
    <n v="0"/>
    <x v="1"/>
  </r>
  <r>
    <x v="3"/>
    <s v="Severe Storm/Thunder Storm/ Wind"/>
    <s v="Severe Storm"/>
    <n v="3"/>
    <x v="45"/>
    <s v="2010-2014"/>
    <n v="1"/>
    <n v="0"/>
    <n v="0"/>
    <n v="0"/>
    <x v="0"/>
    <n v="1"/>
    <x v="1990"/>
    <n v="0"/>
    <n v="1"/>
    <x v="1"/>
  </r>
  <r>
    <x v="1"/>
    <s v="Wind"/>
    <s v="Storm"/>
    <n v="4"/>
    <x v="45"/>
    <s v="2010-2014"/>
    <n v="1"/>
    <n v="0"/>
    <n v="0"/>
    <n v="0"/>
    <x v="0"/>
    <n v="1"/>
    <x v="1991"/>
    <n v="1"/>
    <n v="0"/>
    <x v="1"/>
  </r>
  <r>
    <x v="3"/>
    <s v="Severe Storm/Thunder Storm/ Wind"/>
    <s v="Severe Storm"/>
    <n v="4"/>
    <x v="45"/>
    <s v="2010-2014"/>
    <n v="1"/>
    <n v="0"/>
    <n v="0"/>
    <n v="0"/>
    <x v="0"/>
    <n v="1"/>
    <x v="1992"/>
    <n v="1"/>
    <n v="0"/>
    <x v="1"/>
  </r>
  <r>
    <x v="3"/>
    <s v="Wind"/>
    <s v="Storm"/>
    <n v="4"/>
    <x v="45"/>
    <s v="2010-2014"/>
    <n v="1"/>
    <n v="0"/>
    <n v="0"/>
    <n v="0"/>
    <x v="0"/>
    <n v="1"/>
    <x v="1993"/>
    <n v="1"/>
    <n v="0"/>
    <x v="1"/>
  </r>
  <r>
    <x v="5"/>
    <s v="Severe Storm/Thunder Storm/ Wind"/>
    <s v="Severe Storm"/>
    <n v="1"/>
    <x v="45"/>
    <s v="2010-2014"/>
    <n v="1"/>
    <n v="0"/>
    <n v="0"/>
    <n v="0"/>
    <x v="0"/>
    <n v="1"/>
    <x v="1994"/>
    <n v="1"/>
    <n v="0"/>
    <x v="1"/>
  </r>
  <r>
    <x v="2"/>
    <s v="Hail"/>
    <s v="Storm"/>
    <n v="2"/>
    <x v="45"/>
    <s v="2010-2014"/>
    <n v="1"/>
    <n v="0"/>
    <n v="0"/>
    <n v="0"/>
    <x v="0"/>
    <n v="0"/>
    <x v="2"/>
    <n v="1"/>
    <n v="0"/>
    <x v="1"/>
  </r>
  <r>
    <x v="3"/>
    <s v="Severe Storm/Thunder Storm/ Wind"/>
    <s v="Severe Storm"/>
    <n v="1"/>
    <x v="45"/>
    <s v="2010-2014"/>
    <n v="1"/>
    <n v="0"/>
    <n v="0"/>
    <n v="0"/>
    <x v="0"/>
    <n v="1"/>
    <x v="1995"/>
    <n v="1"/>
    <n v="0"/>
    <x v="1"/>
  </r>
  <r>
    <x v="1"/>
    <s v="Coastal"/>
    <s v="Storm"/>
    <n v="2"/>
    <x v="45"/>
    <s v="2010-2014"/>
    <n v="1"/>
    <n v="12"/>
    <n v="0"/>
    <n v="12"/>
    <x v="0"/>
    <n v="0"/>
    <x v="2"/>
    <n v="1"/>
    <n v="0"/>
    <x v="1"/>
  </r>
  <r>
    <x v="2"/>
    <s v="Hail"/>
    <s v="Storm"/>
    <n v="2"/>
    <x v="45"/>
    <s v="2010-2014"/>
    <n v="1"/>
    <n v="0"/>
    <n v="0"/>
    <n v="0"/>
    <x v="0"/>
    <n v="1"/>
    <x v="1996"/>
    <n v="1"/>
    <n v="0"/>
    <x v="1"/>
  </r>
  <r>
    <x v="3"/>
    <s v="Hail"/>
    <s v="Storm"/>
    <n v="2"/>
    <x v="45"/>
    <s v="2010-2014"/>
    <n v="1"/>
    <n v="0"/>
    <n v="0"/>
    <n v="0"/>
    <x v="0"/>
    <n v="1"/>
    <x v="1997"/>
    <n v="0"/>
    <n v="1"/>
    <x v="1"/>
  </r>
  <r>
    <x v="4"/>
    <s v="Hail"/>
    <s v="Storm"/>
    <n v="2"/>
    <x v="45"/>
    <s v="2010-2014"/>
    <n v="1"/>
    <n v="0"/>
    <n v="0"/>
    <n v="0"/>
    <x v="0"/>
    <n v="0"/>
    <x v="2"/>
    <n v="1"/>
    <n v="0"/>
    <x v="1"/>
  </r>
  <r>
    <x v="2"/>
    <s v="Hail"/>
    <s v="Storm"/>
    <n v="2"/>
    <x v="45"/>
    <s v="2010-2014"/>
    <n v="1"/>
    <n v="0"/>
    <n v="0"/>
    <n v="0"/>
    <x v="0"/>
    <n v="0"/>
    <x v="2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98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1999"/>
    <n v="0"/>
    <n v="1"/>
    <x v="1"/>
  </r>
  <r>
    <x v="2"/>
    <s v="Severe Storm/Thunder Storm/ Wind"/>
    <s v="Severe Storm"/>
    <n v="2"/>
    <x v="45"/>
    <s v="2010-2014"/>
    <n v="1"/>
    <n v="0"/>
    <n v="0"/>
    <n v="0"/>
    <x v="0"/>
    <n v="1"/>
    <x v="2000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01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1939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02"/>
    <n v="0"/>
    <n v="1"/>
    <x v="1"/>
  </r>
  <r>
    <x v="4"/>
    <s v="Severe Storm/Thunder Storm/ Wind"/>
    <s v="Severe Storm"/>
    <n v="2"/>
    <x v="45"/>
    <s v="2010-2014"/>
    <n v="1"/>
    <n v="0"/>
    <n v="0"/>
    <n v="0"/>
    <x v="0"/>
    <n v="1"/>
    <x v="2003"/>
    <n v="0"/>
    <n v="1"/>
    <x v="1"/>
  </r>
  <r>
    <x v="4"/>
    <s v="Hail"/>
    <s v="Storm"/>
    <n v="2"/>
    <x v="45"/>
    <s v="2010-2014"/>
    <n v="1"/>
    <n v="0"/>
    <n v="0"/>
    <n v="0"/>
    <x v="0"/>
    <n v="1"/>
    <x v="2004"/>
    <n v="1"/>
    <n v="0"/>
    <x v="1"/>
  </r>
  <r>
    <x v="3"/>
    <s v="Hail"/>
    <s v="Storm"/>
    <n v="2"/>
    <x v="45"/>
    <s v="2010-2014"/>
    <n v="1"/>
    <n v="0"/>
    <n v="0"/>
    <n v="0"/>
    <x v="0"/>
    <n v="1"/>
    <x v="2005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2006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07"/>
    <n v="1"/>
    <n v="0"/>
    <x v="1"/>
  </r>
  <r>
    <x v="4"/>
    <s v="Tornado"/>
    <s v="Tornado"/>
    <n v="2"/>
    <x v="45"/>
    <s v="2010-2014"/>
    <n v="1"/>
    <n v="0"/>
    <n v="0"/>
    <n v="0"/>
    <x v="0"/>
    <n v="1"/>
    <x v="2008"/>
    <n v="0"/>
    <n v="1"/>
    <x v="1"/>
  </r>
  <r>
    <x v="4"/>
    <s v="Tornado"/>
    <s v="Tornado"/>
    <n v="2"/>
    <x v="45"/>
    <s v="2010-2014"/>
    <n v="1"/>
    <n v="0"/>
    <n v="0"/>
    <n v="0"/>
    <x v="0"/>
    <n v="1"/>
    <x v="2009"/>
    <n v="0"/>
    <n v="1"/>
    <x v="1"/>
  </r>
  <r>
    <x v="1"/>
    <s v="Severe Storm/Thunder Storm/ Wind"/>
    <s v="Severe Storm"/>
    <n v="2"/>
    <x v="45"/>
    <s v="2010-2014"/>
    <n v="1"/>
    <n v="0"/>
    <n v="0"/>
    <n v="0"/>
    <x v="0"/>
    <n v="1"/>
    <x v="2010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11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2012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2013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14"/>
    <n v="0"/>
    <n v="1"/>
    <x v="1"/>
  </r>
  <r>
    <x v="1"/>
    <s v="Severe Storm/Thunder Storm/ Wind"/>
    <s v="Severe Storm"/>
    <n v="2"/>
    <x v="45"/>
    <s v="2010-2014"/>
    <n v="1"/>
    <n v="0"/>
    <n v="0"/>
    <n v="0"/>
    <x v="0"/>
    <n v="1"/>
    <x v="2015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16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17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18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19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2020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2021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2022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2023"/>
    <n v="1"/>
    <n v="0"/>
    <x v="1"/>
  </r>
  <r>
    <x v="3"/>
    <s v="Severe Storm/Thunder Storm/ Wind"/>
    <s v="Severe Storm"/>
    <n v="2"/>
    <x v="45"/>
    <s v="2010-2014"/>
    <n v="1"/>
    <n v="0"/>
    <n v="0"/>
    <n v="0"/>
    <x v="0"/>
    <n v="1"/>
    <x v="2024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2025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26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27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28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29"/>
    <n v="1"/>
    <n v="0"/>
    <x v="1"/>
  </r>
  <r>
    <x v="1"/>
    <s v="Hail"/>
    <s v="Storm"/>
    <n v="2"/>
    <x v="45"/>
    <s v="2010-2014"/>
    <n v="1"/>
    <n v="0"/>
    <n v="0"/>
    <n v="0"/>
    <x v="0"/>
    <n v="1"/>
    <x v="2030"/>
    <n v="1"/>
    <n v="0"/>
    <x v="1"/>
  </r>
  <r>
    <x v="1"/>
    <s v="Hail"/>
    <s v="Storm"/>
    <n v="2"/>
    <x v="45"/>
    <s v="2010-2014"/>
    <n v="1"/>
    <n v="0"/>
    <n v="0"/>
    <n v="0"/>
    <x v="0"/>
    <n v="1"/>
    <x v="2031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32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33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34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35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36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37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38"/>
    <n v="1"/>
    <n v="0"/>
    <x v="1"/>
  </r>
  <r>
    <x v="1"/>
    <s v="Hail"/>
    <s v="Storm"/>
    <n v="2"/>
    <x v="45"/>
    <s v="2010-2014"/>
    <n v="1"/>
    <n v="0"/>
    <n v="0"/>
    <n v="0"/>
    <x v="0"/>
    <n v="1"/>
    <x v="2039"/>
    <n v="1"/>
    <n v="0"/>
    <x v="1"/>
  </r>
  <r>
    <x v="1"/>
    <s v="Hail"/>
    <s v="Storm"/>
    <n v="2"/>
    <x v="45"/>
    <s v="2010-2014"/>
    <n v="1"/>
    <n v="0"/>
    <n v="0"/>
    <n v="0"/>
    <x v="0"/>
    <n v="1"/>
    <x v="2040"/>
    <n v="1"/>
    <n v="0"/>
    <x v="1"/>
  </r>
  <r>
    <x v="1"/>
    <s v="Hail"/>
    <s v="Storm"/>
    <n v="2"/>
    <x v="45"/>
    <s v="2010-2014"/>
    <n v="1"/>
    <n v="0"/>
    <n v="0"/>
    <n v="0"/>
    <x v="0"/>
    <n v="1"/>
    <x v="2041"/>
    <n v="1"/>
    <n v="0"/>
    <x v="1"/>
  </r>
  <r>
    <x v="1"/>
    <s v="Hail"/>
    <s v="Storm"/>
    <n v="2"/>
    <x v="45"/>
    <s v="2010-2014"/>
    <n v="1"/>
    <n v="0"/>
    <n v="0"/>
    <n v="0"/>
    <x v="0"/>
    <n v="1"/>
    <x v="2042"/>
    <n v="1"/>
    <n v="0"/>
    <x v="1"/>
  </r>
  <r>
    <x v="1"/>
    <s v="Hail"/>
    <s v="Storm"/>
    <n v="2"/>
    <x v="45"/>
    <s v="2010-2014"/>
    <n v="1"/>
    <n v="0"/>
    <n v="0"/>
    <n v="0"/>
    <x v="0"/>
    <n v="1"/>
    <x v="2043"/>
    <n v="1"/>
    <n v="0"/>
    <x v="1"/>
  </r>
  <r>
    <x v="1"/>
    <s v="Hail"/>
    <s v="Storm"/>
    <n v="2"/>
    <x v="45"/>
    <s v="2010-2014"/>
    <n v="1"/>
    <n v="0"/>
    <n v="0"/>
    <n v="0"/>
    <x v="0"/>
    <n v="1"/>
    <x v="2044"/>
    <n v="1"/>
    <n v="0"/>
    <x v="1"/>
  </r>
  <r>
    <x v="1"/>
    <s v="Hail"/>
    <s v="Storm"/>
    <n v="2"/>
    <x v="45"/>
    <s v="2010-2014"/>
    <n v="1"/>
    <n v="0"/>
    <n v="0"/>
    <n v="0"/>
    <x v="0"/>
    <n v="1"/>
    <x v="2045"/>
    <n v="1"/>
    <n v="0"/>
    <x v="1"/>
  </r>
  <r>
    <x v="1"/>
    <s v="Hail"/>
    <s v="Storm"/>
    <n v="2"/>
    <x v="45"/>
    <s v="2010-2014"/>
    <n v="1"/>
    <n v="0"/>
    <n v="0"/>
    <n v="0"/>
    <x v="0"/>
    <n v="1"/>
    <x v="2046"/>
    <n v="1"/>
    <n v="0"/>
    <x v="1"/>
  </r>
  <r>
    <x v="1"/>
    <s v="Hail"/>
    <s v="Storm"/>
    <n v="2"/>
    <x v="45"/>
    <s v="2010-2014"/>
    <n v="1"/>
    <n v="0"/>
    <n v="0"/>
    <n v="0"/>
    <x v="0"/>
    <n v="1"/>
    <x v="2047"/>
    <n v="1"/>
    <n v="0"/>
    <x v="1"/>
  </r>
  <r>
    <x v="1"/>
    <s v="Hail"/>
    <s v="Storm"/>
    <n v="2"/>
    <x v="45"/>
    <s v="2010-2014"/>
    <n v="1"/>
    <n v="0"/>
    <n v="0"/>
    <n v="0"/>
    <x v="0"/>
    <n v="1"/>
    <x v="2048"/>
    <n v="1"/>
    <n v="0"/>
    <x v="1"/>
  </r>
  <r>
    <x v="1"/>
    <s v="Hail"/>
    <s v="Storm"/>
    <n v="2"/>
    <x v="45"/>
    <s v="2010-2014"/>
    <n v="1"/>
    <n v="0"/>
    <n v="0"/>
    <n v="0"/>
    <x v="0"/>
    <n v="1"/>
    <x v="2049"/>
    <n v="1"/>
    <n v="0"/>
    <x v="1"/>
  </r>
  <r>
    <x v="1"/>
    <s v="Hail"/>
    <s v="Storm"/>
    <n v="2"/>
    <x v="45"/>
    <s v="2010-2014"/>
    <n v="1"/>
    <n v="0"/>
    <n v="0"/>
    <n v="0"/>
    <x v="0"/>
    <n v="1"/>
    <x v="2050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51"/>
    <n v="1"/>
    <n v="0"/>
    <x v="1"/>
  </r>
  <r>
    <x v="1"/>
    <s v="Hail"/>
    <s v="Storm"/>
    <n v="2"/>
    <x v="45"/>
    <s v="2010-2014"/>
    <n v="1"/>
    <n v="0"/>
    <n v="0"/>
    <n v="0"/>
    <x v="0"/>
    <n v="1"/>
    <x v="2052"/>
    <n v="0"/>
    <n v="1"/>
    <x v="1"/>
  </r>
  <r>
    <x v="1"/>
    <s v="Hail"/>
    <s v="Storm"/>
    <n v="2"/>
    <x v="45"/>
    <s v="2010-2014"/>
    <n v="1"/>
    <n v="0"/>
    <n v="0"/>
    <n v="0"/>
    <x v="0"/>
    <n v="1"/>
    <x v="2053"/>
    <n v="0"/>
    <n v="1"/>
    <x v="1"/>
  </r>
  <r>
    <x v="1"/>
    <s v="Hail"/>
    <s v="Storm"/>
    <n v="2"/>
    <x v="45"/>
    <s v="2010-2014"/>
    <n v="1"/>
    <n v="0"/>
    <n v="0"/>
    <n v="0"/>
    <x v="0"/>
    <n v="1"/>
    <x v="2054"/>
    <n v="1"/>
    <n v="0"/>
    <x v="1"/>
  </r>
  <r>
    <x v="1"/>
    <s v="Hail"/>
    <s v="Storm"/>
    <n v="2"/>
    <x v="45"/>
    <s v="2010-2014"/>
    <n v="1"/>
    <n v="0"/>
    <n v="0"/>
    <n v="0"/>
    <x v="0"/>
    <n v="1"/>
    <x v="2055"/>
    <n v="1"/>
    <n v="0"/>
    <x v="1"/>
  </r>
  <r>
    <x v="1"/>
    <s v="Hail"/>
    <s v="Storm"/>
    <n v="2"/>
    <x v="45"/>
    <s v="2010-2014"/>
    <n v="1"/>
    <n v="0"/>
    <n v="0"/>
    <n v="0"/>
    <x v="0"/>
    <n v="1"/>
    <x v="2056"/>
    <n v="1"/>
    <n v="0"/>
    <x v="1"/>
  </r>
  <r>
    <x v="1"/>
    <s v="Hail"/>
    <s v="Storm"/>
    <n v="2"/>
    <x v="45"/>
    <s v="2010-2014"/>
    <n v="1"/>
    <n v="0"/>
    <n v="0"/>
    <n v="0"/>
    <x v="0"/>
    <n v="1"/>
    <x v="2057"/>
    <n v="1"/>
    <n v="0"/>
    <x v="1"/>
  </r>
  <r>
    <x v="1"/>
    <s v="Hail"/>
    <s v="Storm"/>
    <n v="2"/>
    <x v="45"/>
    <s v="2010-2014"/>
    <n v="1"/>
    <n v="0"/>
    <n v="0"/>
    <n v="0"/>
    <x v="0"/>
    <n v="1"/>
    <x v="2058"/>
    <n v="1"/>
    <n v="0"/>
    <x v="1"/>
  </r>
  <r>
    <x v="1"/>
    <s v="Hail"/>
    <s v="Storm"/>
    <n v="2"/>
    <x v="45"/>
    <s v="2010-2014"/>
    <n v="1"/>
    <n v="0"/>
    <n v="0"/>
    <n v="0"/>
    <x v="0"/>
    <n v="1"/>
    <x v="2059"/>
    <n v="1"/>
    <n v="0"/>
    <x v="1"/>
  </r>
  <r>
    <x v="1"/>
    <s v="Hail"/>
    <s v="Storm"/>
    <n v="2"/>
    <x v="45"/>
    <s v="2010-2014"/>
    <n v="1"/>
    <n v="0"/>
    <n v="0"/>
    <n v="0"/>
    <x v="0"/>
    <n v="1"/>
    <x v="2060"/>
    <n v="1"/>
    <n v="0"/>
    <x v="1"/>
  </r>
  <r>
    <x v="1"/>
    <s v="Hail"/>
    <s v="Storm"/>
    <n v="2"/>
    <x v="45"/>
    <s v="2010-2014"/>
    <n v="1"/>
    <n v="0"/>
    <n v="0"/>
    <n v="0"/>
    <x v="0"/>
    <n v="1"/>
    <x v="2061"/>
    <n v="1"/>
    <n v="0"/>
    <x v="1"/>
  </r>
  <r>
    <x v="1"/>
    <s v="Hail"/>
    <s v="Storm"/>
    <n v="2"/>
    <x v="45"/>
    <s v="2010-2014"/>
    <n v="1"/>
    <n v="0"/>
    <n v="0"/>
    <n v="0"/>
    <x v="0"/>
    <n v="1"/>
    <x v="2062"/>
    <n v="1"/>
    <n v="0"/>
    <x v="1"/>
  </r>
  <r>
    <x v="1"/>
    <s v="Hail"/>
    <s v="Storm"/>
    <n v="2"/>
    <x v="45"/>
    <s v="2010-2014"/>
    <n v="1"/>
    <n v="0"/>
    <n v="0"/>
    <n v="0"/>
    <x v="0"/>
    <n v="1"/>
    <x v="2063"/>
    <n v="1"/>
    <n v="0"/>
    <x v="1"/>
  </r>
  <r>
    <x v="4"/>
    <s v="Hail"/>
    <s v="Storm"/>
    <n v="2"/>
    <x v="45"/>
    <s v="2010-2014"/>
    <n v="1"/>
    <n v="0"/>
    <n v="0"/>
    <n v="0"/>
    <x v="0"/>
    <n v="1"/>
    <x v="2064"/>
    <n v="1"/>
    <n v="0"/>
    <x v="1"/>
  </r>
  <r>
    <x v="4"/>
    <s v="Hail"/>
    <s v="Storm"/>
    <n v="2"/>
    <x v="45"/>
    <s v="2010-2014"/>
    <n v="1"/>
    <n v="0"/>
    <n v="0"/>
    <n v="0"/>
    <x v="0"/>
    <n v="1"/>
    <x v="2065"/>
    <n v="0"/>
    <n v="1"/>
    <x v="1"/>
  </r>
  <r>
    <x v="4"/>
    <s v="Hail"/>
    <s v="Storm"/>
    <n v="2"/>
    <x v="45"/>
    <s v="2010-2014"/>
    <n v="1"/>
    <n v="0"/>
    <n v="0"/>
    <n v="0"/>
    <x v="0"/>
    <n v="1"/>
    <x v="2066"/>
    <n v="0"/>
    <n v="1"/>
    <x v="1"/>
  </r>
  <r>
    <x v="4"/>
    <s v="Hail"/>
    <s v="Storm"/>
    <n v="2"/>
    <x v="45"/>
    <s v="2010-2014"/>
    <n v="1"/>
    <n v="0"/>
    <n v="0"/>
    <n v="0"/>
    <x v="0"/>
    <n v="1"/>
    <x v="2067"/>
    <n v="0"/>
    <n v="1"/>
    <x v="1"/>
  </r>
  <r>
    <x v="5"/>
    <s v="Severe Storm/Thunder Storm/ Wind"/>
    <s v="Severe Storm"/>
    <n v="2"/>
    <x v="45"/>
    <s v="2010-2014"/>
    <n v="1"/>
    <n v="0"/>
    <n v="0"/>
    <n v="0"/>
    <x v="0"/>
    <n v="1"/>
    <x v="2068"/>
    <n v="0"/>
    <n v="0"/>
    <x v="0"/>
  </r>
  <r>
    <x v="4"/>
    <s v="Hail"/>
    <s v="Storm"/>
    <n v="2"/>
    <x v="45"/>
    <s v="2010-2014"/>
    <n v="1"/>
    <n v="0"/>
    <n v="0"/>
    <n v="0"/>
    <x v="0"/>
    <n v="1"/>
    <x v="2069"/>
    <n v="0"/>
    <n v="1"/>
    <x v="1"/>
  </r>
  <r>
    <x v="4"/>
    <s v="Hail"/>
    <s v="Storm"/>
    <n v="2"/>
    <x v="45"/>
    <s v="2010-2014"/>
    <n v="1"/>
    <n v="0"/>
    <n v="0"/>
    <n v="0"/>
    <x v="0"/>
    <n v="1"/>
    <x v="2070"/>
    <n v="0"/>
    <n v="1"/>
    <x v="1"/>
  </r>
  <r>
    <x v="4"/>
    <s v="Hail"/>
    <s v="Storm"/>
    <n v="2"/>
    <x v="45"/>
    <s v="2010-2014"/>
    <n v="1"/>
    <n v="0"/>
    <n v="0"/>
    <n v="0"/>
    <x v="0"/>
    <n v="1"/>
    <x v="2071"/>
    <n v="0"/>
    <n v="0"/>
    <x v="0"/>
  </r>
  <r>
    <x v="4"/>
    <s v="Hail"/>
    <s v="Storm"/>
    <n v="2"/>
    <x v="45"/>
    <s v="2010-2014"/>
    <n v="1"/>
    <n v="0"/>
    <n v="0"/>
    <n v="0"/>
    <x v="0"/>
    <n v="1"/>
    <x v="2072"/>
    <n v="0"/>
    <n v="1"/>
    <x v="1"/>
  </r>
  <r>
    <x v="4"/>
    <s v="Hail"/>
    <s v="Storm"/>
    <n v="2"/>
    <x v="45"/>
    <s v="2010-2014"/>
    <n v="1"/>
    <n v="0"/>
    <n v="0"/>
    <n v="0"/>
    <x v="0"/>
    <n v="1"/>
    <x v="2073"/>
    <n v="0"/>
    <n v="1"/>
    <x v="1"/>
  </r>
  <r>
    <x v="2"/>
    <s v="Severe Storm/Thunder Storm/ Wind"/>
    <s v="Severe Storm"/>
    <n v="2"/>
    <x v="45"/>
    <s v="2010-2014"/>
    <n v="1"/>
    <n v="0"/>
    <n v="0"/>
    <n v="0"/>
    <x v="0"/>
    <n v="1"/>
    <x v="2074"/>
    <n v="0"/>
    <n v="0"/>
    <x v="0"/>
  </r>
  <r>
    <x v="2"/>
    <s v="Severe Storm/Thunder Storm/ Wind"/>
    <s v="Severe Storm"/>
    <n v="2"/>
    <x v="45"/>
    <s v="2010-2014"/>
    <n v="1"/>
    <n v="0"/>
    <n v="0"/>
    <n v="0"/>
    <x v="0"/>
    <n v="1"/>
    <x v="2075"/>
    <n v="0"/>
    <n v="1"/>
    <x v="1"/>
  </r>
  <r>
    <x v="3"/>
    <s v="Severe Storm/Thunder Storm/ Wind"/>
    <s v="Severe Storm"/>
    <n v="2"/>
    <x v="45"/>
    <s v="2010-2014"/>
    <n v="1"/>
    <n v="0"/>
    <n v="0"/>
    <n v="0"/>
    <x v="0"/>
    <n v="1"/>
    <x v="2076"/>
    <n v="0"/>
    <n v="1"/>
    <x v="1"/>
  </r>
  <r>
    <x v="4"/>
    <s v="Severe Storm/Thunder Storm/ Wind"/>
    <s v="Severe Storm"/>
    <n v="2"/>
    <x v="45"/>
    <s v="2010-2014"/>
    <n v="1"/>
    <n v="0"/>
    <n v="0"/>
    <n v="0"/>
    <x v="0"/>
    <n v="1"/>
    <x v="2077"/>
    <n v="0"/>
    <n v="1"/>
    <x v="1"/>
  </r>
  <r>
    <x v="3"/>
    <s v="Severe Storm/Thunder Storm/ Wind"/>
    <s v="Severe Storm"/>
    <n v="2"/>
    <x v="45"/>
    <s v="2010-2014"/>
    <n v="1"/>
    <n v="0"/>
    <n v="0"/>
    <n v="0"/>
    <x v="0"/>
    <n v="1"/>
    <x v="2078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79"/>
    <n v="1"/>
    <n v="0"/>
    <x v="1"/>
  </r>
  <r>
    <x v="1"/>
    <s v="Coastal"/>
    <s v="Storm"/>
    <n v="2"/>
    <x v="45"/>
    <s v="2010-2014"/>
    <n v="1"/>
    <n v="0"/>
    <n v="12"/>
    <n v="12"/>
    <x v="0"/>
    <n v="0"/>
    <x v="2"/>
    <n v="1"/>
    <n v="0"/>
    <x v="1"/>
  </r>
  <r>
    <x v="2"/>
    <s v="Severe Storm/Thunder Storm/ Wind"/>
    <s v="Severe Storm"/>
    <n v="2"/>
    <x v="45"/>
    <s v="2010-2014"/>
    <n v="1"/>
    <n v="0"/>
    <n v="0"/>
    <n v="0"/>
    <x v="0"/>
    <n v="1"/>
    <x v="2080"/>
    <n v="0"/>
    <n v="1"/>
    <x v="1"/>
  </r>
  <r>
    <x v="1"/>
    <s v="Severe Storm/Thunder Storm/ Wind"/>
    <s v="Severe Storm"/>
    <n v="2"/>
    <x v="45"/>
    <s v="2010-2014"/>
    <n v="1"/>
    <n v="0"/>
    <n v="0"/>
    <n v="0"/>
    <x v="0"/>
    <n v="1"/>
    <x v="2081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2082"/>
    <n v="0"/>
    <n v="1"/>
    <x v="1"/>
  </r>
  <r>
    <x v="1"/>
    <s v="Severe Storm/Thunder Storm/ Wind"/>
    <s v="Severe Storm"/>
    <n v="3"/>
    <x v="45"/>
    <s v="2010-2014"/>
    <n v="1"/>
    <n v="0"/>
    <n v="0"/>
    <n v="0"/>
    <x v="0"/>
    <n v="1"/>
    <x v="2083"/>
    <n v="1"/>
    <n v="0"/>
    <x v="1"/>
  </r>
  <r>
    <x v="2"/>
    <s v="Flooding"/>
    <s v="Severe Storm"/>
    <n v="3"/>
    <x v="45"/>
    <s v="2010-2014"/>
    <n v="1"/>
    <n v="0"/>
    <n v="0"/>
    <n v="0"/>
    <x v="0"/>
    <n v="1"/>
    <x v="2084"/>
    <n v="0"/>
    <n v="1"/>
    <x v="1"/>
  </r>
  <r>
    <x v="4"/>
    <s v="Lightning"/>
    <s v="Storm"/>
    <n v="3"/>
    <x v="45"/>
    <s v="2010-2014"/>
    <n v="1"/>
    <n v="0"/>
    <n v="0"/>
    <n v="0"/>
    <x v="0"/>
    <n v="1"/>
    <x v="2085"/>
    <n v="0"/>
    <n v="1"/>
    <x v="1"/>
  </r>
  <r>
    <x v="0"/>
    <s v="Severe Storm/Thunder Storm/ Wind"/>
    <s v="Severe Storm"/>
    <n v="2"/>
    <x v="45"/>
    <s v="2010-2014"/>
    <n v="1"/>
    <n v="0"/>
    <n v="12"/>
    <n v="12"/>
    <x v="0"/>
    <n v="0"/>
    <x v="2"/>
    <n v="1"/>
    <n v="0"/>
    <x v="1"/>
  </r>
  <r>
    <x v="2"/>
    <s v="Severe Storm/Thunder Storm"/>
    <s v="Severe Storm"/>
    <n v="3"/>
    <x v="45"/>
    <s v="2010-2014"/>
    <n v="1"/>
    <n v="0"/>
    <n v="0"/>
    <n v="0"/>
    <x v="0"/>
    <n v="1"/>
    <x v="2086"/>
    <n v="0"/>
    <n v="1"/>
    <x v="1"/>
  </r>
  <r>
    <x v="2"/>
    <s v="Flooding"/>
    <s v="Severe Storm"/>
    <n v="3"/>
    <x v="45"/>
    <s v="2010-2014"/>
    <n v="1"/>
    <n v="0"/>
    <n v="0"/>
    <n v="0"/>
    <x v="0"/>
    <n v="1"/>
    <x v="2087"/>
    <n v="0"/>
    <n v="1"/>
    <x v="1"/>
  </r>
  <r>
    <x v="1"/>
    <s v="Severe Storm/Thunder Storm/ Wind"/>
    <s v="Severe Storm"/>
    <n v="2"/>
    <x v="45"/>
    <s v="2010-2014"/>
    <n v="1"/>
    <n v="0"/>
    <n v="0"/>
    <n v="0"/>
    <x v="0"/>
    <n v="1"/>
    <x v="2088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89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90"/>
    <n v="1"/>
    <n v="0"/>
    <x v="1"/>
  </r>
  <r>
    <x v="1"/>
    <s v="Hail"/>
    <s v="Storm"/>
    <n v="3"/>
    <x v="45"/>
    <s v="2010-2014"/>
    <n v="1"/>
    <n v="0"/>
    <n v="0"/>
    <n v="0"/>
    <x v="0"/>
    <n v="1"/>
    <x v="2091"/>
    <n v="1"/>
    <n v="0"/>
    <x v="1"/>
  </r>
  <r>
    <x v="1"/>
    <s v="Hail"/>
    <s v="Storm"/>
    <n v="3"/>
    <x v="45"/>
    <s v="2010-2014"/>
    <n v="1"/>
    <n v="0"/>
    <n v="0"/>
    <n v="0"/>
    <x v="0"/>
    <n v="1"/>
    <x v="2045"/>
    <n v="1"/>
    <n v="0"/>
    <x v="1"/>
  </r>
  <r>
    <x v="1"/>
    <s v="Hail"/>
    <s v="Storm"/>
    <n v="3"/>
    <x v="45"/>
    <s v="2010-2014"/>
    <n v="1"/>
    <n v="0"/>
    <n v="0"/>
    <n v="0"/>
    <x v="0"/>
    <n v="1"/>
    <x v="2092"/>
    <n v="1"/>
    <n v="0"/>
    <x v="1"/>
  </r>
  <r>
    <x v="1"/>
    <s v="Hail"/>
    <s v="Storm"/>
    <n v="2"/>
    <x v="45"/>
    <s v="2010-2014"/>
    <n v="1"/>
    <n v="0"/>
    <n v="0"/>
    <n v="0"/>
    <x v="0"/>
    <n v="1"/>
    <x v="2093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94"/>
    <n v="1"/>
    <n v="0"/>
    <x v="1"/>
  </r>
  <r>
    <x v="1"/>
    <s v="Hail"/>
    <s v="Storm"/>
    <n v="2"/>
    <x v="45"/>
    <s v="2010-2014"/>
    <n v="1"/>
    <n v="0"/>
    <n v="0"/>
    <n v="0"/>
    <x v="0"/>
    <n v="1"/>
    <x v="2095"/>
    <n v="1"/>
    <n v="0"/>
    <x v="1"/>
  </r>
  <r>
    <x v="1"/>
    <s v="Hail"/>
    <s v="Storm"/>
    <n v="2"/>
    <x v="45"/>
    <s v="2010-2014"/>
    <n v="1"/>
    <n v="0"/>
    <n v="0"/>
    <n v="0"/>
    <x v="0"/>
    <n v="1"/>
    <x v="1145"/>
    <n v="1"/>
    <n v="0"/>
    <x v="1"/>
  </r>
  <r>
    <x v="1"/>
    <s v="Hail"/>
    <s v="Storm"/>
    <n v="2"/>
    <x v="45"/>
    <s v="2010-2014"/>
    <n v="1"/>
    <n v="0"/>
    <n v="0"/>
    <n v="0"/>
    <x v="0"/>
    <n v="1"/>
    <x v="1563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96"/>
    <n v="1"/>
    <n v="0"/>
    <x v="1"/>
  </r>
  <r>
    <x v="1"/>
    <s v="Severe Storm/Thunder Storm/ Wind"/>
    <s v="Severe Storm"/>
    <n v="2"/>
    <x v="45"/>
    <s v="2010-2014"/>
    <n v="1"/>
    <n v="0"/>
    <n v="0"/>
    <n v="0"/>
    <x v="0"/>
    <n v="1"/>
    <x v="2097"/>
    <n v="1"/>
    <n v="0"/>
    <x v="1"/>
  </r>
  <r>
    <x v="1"/>
    <s v="Severe Storm/Thunder Storm/ Wind"/>
    <s v="Severe Storm"/>
    <n v="3"/>
    <x v="45"/>
    <s v="2010-2014"/>
    <n v="1"/>
    <n v="0"/>
    <n v="0"/>
    <n v="0"/>
    <x v="0"/>
    <n v="1"/>
    <x v="2098"/>
    <n v="1"/>
    <n v="0"/>
    <x v="1"/>
  </r>
  <r>
    <x v="2"/>
    <s v="Flooding"/>
    <s v="Severe Storm"/>
    <n v="3"/>
    <x v="45"/>
    <s v="2010-2014"/>
    <n v="1"/>
    <n v="0"/>
    <n v="0"/>
    <n v="0"/>
    <x v="0"/>
    <n v="1"/>
    <x v="2099"/>
    <n v="1"/>
    <n v="0"/>
    <x v="1"/>
  </r>
  <r>
    <x v="2"/>
    <s v="Flooding"/>
    <s v="Severe Storm"/>
    <n v="3"/>
    <x v="45"/>
    <s v="2010-2014"/>
    <n v="1"/>
    <n v="0"/>
    <n v="0"/>
    <n v="0"/>
    <x v="0"/>
    <n v="1"/>
    <x v="2100"/>
    <n v="0"/>
    <n v="1"/>
    <x v="1"/>
  </r>
  <r>
    <x v="3"/>
    <s v="Severe Storm/Thunder Storm/ Wind"/>
    <s v="Severe Storm"/>
    <n v="3"/>
    <x v="45"/>
    <s v="2010-2014"/>
    <n v="1"/>
    <n v="0"/>
    <n v="0"/>
    <n v="0"/>
    <x v="0"/>
    <n v="1"/>
    <x v="2101"/>
    <n v="1"/>
    <n v="0"/>
    <x v="1"/>
  </r>
  <r>
    <x v="2"/>
    <s v="Severe Storm/Thunder Storm/ Wind"/>
    <s v="Severe Storm"/>
    <n v="3"/>
    <x v="45"/>
    <s v="2010-2014"/>
    <n v="1"/>
    <n v="0"/>
    <n v="0"/>
    <n v="0"/>
    <x v="0"/>
    <n v="1"/>
    <x v="2102"/>
    <n v="1"/>
    <n v="0"/>
    <x v="1"/>
  </r>
  <r>
    <x v="4"/>
    <s v="Severe Storm/Thunder Storm/ Wind"/>
    <s v="Severe Storm"/>
    <n v="2"/>
    <x v="45"/>
    <s v="2010-2014"/>
    <n v="1"/>
    <n v="0"/>
    <n v="0"/>
    <n v="0"/>
    <x v="0"/>
    <n v="1"/>
    <x v="2103"/>
    <n v="1"/>
    <n v="0"/>
    <x v="1"/>
  </r>
  <r>
    <x v="2"/>
    <s v="Flooding"/>
    <s v="Severe Storm"/>
    <n v="3"/>
    <x v="45"/>
    <s v="2010-2014"/>
    <n v="1"/>
    <n v="0"/>
    <n v="0"/>
    <n v="0"/>
    <x v="0"/>
    <n v="1"/>
    <x v="2104"/>
    <n v="0"/>
    <n v="1"/>
    <x v="1"/>
  </r>
  <r>
    <x v="2"/>
    <s v="Severe Storm/Thunder Storm/ Wind"/>
    <s v="Severe Storm"/>
    <n v="4"/>
    <x v="46"/>
    <s v="2010-2014"/>
    <n v="1"/>
    <n v="0"/>
    <n v="0"/>
    <n v="0"/>
    <x v="0"/>
    <n v="1"/>
    <x v="2105"/>
    <n v="1"/>
    <n v="0"/>
    <x v="1"/>
  </r>
  <r>
    <x v="2"/>
    <s v="Severe Storm/Thunder Storm/ Wind"/>
    <s v="Severe Storm"/>
    <n v="4"/>
    <x v="46"/>
    <s v="2010-2014"/>
    <n v="1"/>
    <n v="0"/>
    <n v="0"/>
    <n v="0"/>
    <x v="0"/>
    <n v="1"/>
    <x v="2106"/>
    <n v="1"/>
    <n v="0"/>
    <x v="1"/>
  </r>
  <r>
    <x v="5"/>
    <s v="Severe Storm/Thunder Storm/ Wind"/>
    <s v="Severe Storm"/>
    <n v="4"/>
    <x v="46"/>
    <s v="2010-2014"/>
    <n v="1"/>
    <n v="0"/>
    <n v="0"/>
    <n v="0"/>
    <x v="0"/>
    <n v="1"/>
    <x v="2107"/>
    <n v="0"/>
    <n v="1"/>
    <x v="1"/>
  </r>
  <r>
    <x v="0"/>
    <s v="Tornado"/>
    <s v="Tornado"/>
    <n v="4"/>
    <x v="46"/>
    <s v="2010-2014"/>
    <n v="1"/>
    <n v="0"/>
    <n v="0"/>
    <n v="0"/>
    <x v="0"/>
    <n v="1"/>
    <x v="2108"/>
    <n v="1"/>
    <n v="0"/>
    <x v="1"/>
  </r>
  <r>
    <x v="2"/>
    <s v="Severe Storm/Thunder Storm/ Wind"/>
    <s v="Severe Storm"/>
    <n v="3"/>
    <x v="46"/>
    <s v="2010-2014"/>
    <n v="1"/>
    <n v="0"/>
    <n v="0"/>
    <n v="0"/>
    <x v="0"/>
    <n v="1"/>
    <x v="2109"/>
    <n v="1"/>
    <n v="0"/>
    <x v="1"/>
  </r>
  <r>
    <x v="2"/>
    <s v="Flooding"/>
    <s v="Severe Storm"/>
    <n v="3"/>
    <x v="46"/>
    <s v="2010-2014"/>
    <n v="1"/>
    <n v="0"/>
    <n v="0"/>
    <n v="0"/>
    <x v="0"/>
    <n v="1"/>
    <x v="2110"/>
    <n v="0"/>
    <n v="1"/>
    <x v="1"/>
  </r>
  <r>
    <x v="3"/>
    <s v="Tornado"/>
    <s v="Tornado"/>
    <n v="3"/>
    <x v="46"/>
    <s v="2010-2014"/>
    <n v="1"/>
    <n v="0"/>
    <n v="0"/>
    <n v="0"/>
    <x v="0"/>
    <n v="1"/>
    <x v="2111"/>
    <n v="1"/>
    <n v="0"/>
    <x v="1"/>
  </r>
  <r>
    <x v="3"/>
    <s v="Wind"/>
    <s v="Storm"/>
    <n v="4"/>
    <x v="46"/>
    <s v="2010-2014"/>
    <n v="1"/>
    <n v="0"/>
    <n v="0"/>
    <n v="0"/>
    <x v="0"/>
    <n v="1"/>
    <x v="2112"/>
    <n v="0"/>
    <n v="1"/>
    <x v="1"/>
  </r>
  <r>
    <x v="2"/>
    <s v="Severe Storm/Thunder Storm/ Wind"/>
    <s v="Severe Storm"/>
    <n v="3"/>
    <x v="46"/>
    <s v="2010-2014"/>
    <n v="1"/>
    <n v="0"/>
    <n v="0"/>
    <n v="0"/>
    <x v="0"/>
    <n v="1"/>
    <x v="2113"/>
    <n v="1"/>
    <n v="0"/>
    <x v="1"/>
  </r>
  <r>
    <x v="2"/>
    <s v="Severe Storm/Thunder Storm/ Wind"/>
    <s v="Severe Storm"/>
    <n v="3"/>
    <x v="46"/>
    <s v="2010-2014"/>
    <n v="1"/>
    <n v="0"/>
    <n v="0"/>
    <n v="0"/>
    <x v="0"/>
    <n v="1"/>
    <x v="2114"/>
    <n v="1"/>
    <n v="0"/>
    <x v="1"/>
  </r>
  <r>
    <x v="5"/>
    <s v="Severe Storm/Thunder Storm/ Wind"/>
    <s v="Severe Storm"/>
    <n v="3"/>
    <x v="46"/>
    <s v="2010-2014"/>
    <n v="1"/>
    <n v="0"/>
    <n v="0"/>
    <n v="0"/>
    <x v="0"/>
    <n v="1"/>
    <x v="2115"/>
    <n v="1"/>
    <n v="0"/>
    <x v="1"/>
  </r>
  <r>
    <x v="2"/>
    <s v="Severe Storm/Thunder Storm/ Wind"/>
    <s v="Severe Storm"/>
    <n v="4"/>
    <x v="46"/>
    <s v="2010-2014"/>
    <n v="1"/>
    <n v="0"/>
    <n v="0"/>
    <n v="0"/>
    <x v="0"/>
    <n v="1"/>
    <x v="2116"/>
    <n v="1"/>
    <n v="0"/>
    <x v="1"/>
  </r>
  <r>
    <x v="2"/>
    <s v="Flooding"/>
    <s v="Severe Storm"/>
    <n v="3"/>
    <x v="46"/>
    <s v="2010-2014"/>
    <n v="1"/>
    <n v="0"/>
    <n v="0"/>
    <n v="0"/>
    <x v="0"/>
    <n v="1"/>
    <x v="2117"/>
    <n v="1"/>
    <n v="0"/>
    <x v="1"/>
  </r>
  <r>
    <x v="2"/>
    <s v="Flooding"/>
    <s v="Severe Storm"/>
    <n v="3"/>
    <x v="46"/>
    <s v="2010-2014"/>
    <n v="1"/>
    <n v="0"/>
    <n v="0"/>
    <n v="0"/>
    <x v="0"/>
    <n v="1"/>
    <x v="2118"/>
    <n v="1"/>
    <n v="0"/>
    <x v="1"/>
  </r>
  <r>
    <x v="2"/>
    <s v="Flooding"/>
    <s v="Severe Storm"/>
    <n v="3"/>
    <x v="46"/>
    <s v="2010-2014"/>
    <n v="1"/>
    <n v="0"/>
    <n v="0"/>
    <n v="0"/>
    <x v="0"/>
    <n v="1"/>
    <x v="2119"/>
    <n v="0"/>
    <n v="1"/>
    <x v="1"/>
  </r>
  <r>
    <x v="2"/>
    <s v="Severe Storm/Thunder Storm"/>
    <s v="Severe Storm"/>
    <n v="3"/>
    <x v="46"/>
    <s v="2010-2014"/>
    <n v="1"/>
    <n v="0"/>
    <n v="0"/>
    <n v="0"/>
    <x v="0"/>
    <n v="1"/>
    <x v="2120"/>
    <n v="1"/>
    <n v="0"/>
    <x v="1"/>
  </r>
  <r>
    <x v="2"/>
    <s v="Severe Storm/Thunder Storm"/>
    <s v="Severe Storm"/>
    <n v="3"/>
    <x v="46"/>
    <s v="2010-2014"/>
    <n v="1"/>
    <n v="0"/>
    <n v="0"/>
    <n v="0"/>
    <x v="0"/>
    <n v="1"/>
    <x v="2121"/>
    <n v="1"/>
    <n v="0"/>
    <x v="1"/>
  </r>
  <r>
    <x v="4"/>
    <s v="Winter Weather"/>
    <s v="Storm"/>
    <n v="1"/>
    <x v="46"/>
    <s v="2010-2014"/>
    <n v="2"/>
    <n v="0"/>
    <n v="11"/>
    <n v="11"/>
    <x v="0"/>
    <n v="0"/>
    <x v="2"/>
    <n v="1"/>
    <n v="0"/>
    <x v="1"/>
  </r>
  <r>
    <x v="2"/>
    <s v="Flooding"/>
    <s v="Severe Storm"/>
    <n v="1"/>
    <x v="46"/>
    <s v="2010-2014"/>
    <n v="1"/>
    <n v="0"/>
    <n v="0"/>
    <n v="0"/>
    <x v="0"/>
    <n v="1"/>
    <x v="2122"/>
    <n v="1"/>
    <n v="0"/>
    <x v="1"/>
  </r>
  <r>
    <x v="4"/>
    <s v="Severe Storm/Thunder Storm/ Wind"/>
    <s v="Severe Storm"/>
    <n v="1"/>
    <x v="46"/>
    <s v="2010-2014"/>
    <n v="1"/>
    <n v="0"/>
    <n v="0"/>
    <n v="0"/>
    <x v="0"/>
    <n v="1"/>
    <x v="2123"/>
    <n v="1"/>
    <n v="0"/>
    <x v="1"/>
  </r>
  <r>
    <x v="2"/>
    <s v="Severe Storm/Thunder Storm/ Wind"/>
    <s v="Severe Storm"/>
    <n v="2"/>
    <x v="46"/>
    <s v="2010-2014"/>
    <n v="1"/>
    <n v="0"/>
    <n v="0"/>
    <n v="0"/>
    <x v="0"/>
    <n v="1"/>
    <x v="2124"/>
    <n v="1"/>
    <n v="0"/>
    <x v="1"/>
  </r>
  <r>
    <x v="2"/>
    <s v="Flooding"/>
    <s v="Severe Storm"/>
    <n v="2"/>
    <x v="46"/>
    <s v="2010-2014"/>
    <n v="1"/>
    <n v="0"/>
    <n v="0"/>
    <n v="0"/>
    <x v="0"/>
    <n v="1"/>
    <x v="2125"/>
    <n v="1"/>
    <n v="0"/>
    <x v="1"/>
  </r>
  <r>
    <x v="3"/>
    <s v="Severe Storm/Thunder Storm/ Wind"/>
    <s v="Severe Storm"/>
    <n v="2"/>
    <x v="46"/>
    <s v="2010-2014"/>
    <n v="1"/>
    <n v="0"/>
    <n v="0"/>
    <n v="0"/>
    <x v="0"/>
    <n v="1"/>
    <x v="2126"/>
    <n v="1"/>
    <n v="0"/>
    <x v="1"/>
  </r>
  <r>
    <x v="1"/>
    <s v="Hail"/>
    <s v="Storm"/>
    <n v="2"/>
    <x v="46"/>
    <s v="2010-2014"/>
    <n v="1"/>
    <n v="0"/>
    <n v="0"/>
    <n v="0"/>
    <x v="0"/>
    <n v="1"/>
    <x v="2127"/>
    <n v="1"/>
    <n v="0"/>
    <x v="1"/>
  </r>
  <r>
    <x v="1"/>
    <s v="Hail"/>
    <s v="Storm"/>
    <n v="2"/>
    <x v="46"/>
    <s v="2010-2014"/>
    <n v="1"/>
    <n v="0"/>
    <n v="0"/>
    <n v="0"/>
    <x v="0"/>
    <n v="1"/>
    <x v="2128"/>
    <n v="1"/>
    <n v="0"/>
    <x v="1"/>
  </r>
  <r>
    <x v="1"/>
    <s v="Severe Storm/Thunder Storm/ Wind"/>
    <s v="Severe Storm"/>
    <n v="2"/>
    <x v="46"/>
    <s v="2010-2014"/>
    <n v="1"/>
    <n v="0"/>
    <n v="0"/>
    <n v="0"/>
    <x v="0"/>
    <n v="1"/>
    <x v="2129"/>
    <n v="1"/>
    <n v="0"/>
    <x v="1"/>
  </r>
  <r>
    <x v="1"/>
    <s v="Severe Storm/Thunder Storm/ Wind"/>
    <s v="Severe Storm"/>
    <n v="2"/>
    <x v="46"/>
    <s v="2010-2014"/>
    <n v="1"/>
    <n v="0"/>
    <n v="0"/>
    <n v="0"/>
    <x v="0"/>
    <n v="1"/>
    <x v="2130"/>
    <n v="1"/>
    <n v="0"/>
    <x v="1"/>
  </r>
  <r>
    <x v="0"/>
    <s v="Flooding"/>
    <s v="Severe Storm"/>
    <n v="3"/>
    <x v="46"/>
    <s v="2010-2014"/>
    <n v="1"/>
    <n v="0"/>
    <n v="0"/>
    <n v="0"/>
    <x v="0"/>
    <n v="1"/>
    <x v="2131"/>
    <n v="1"/>
    <n v="0"/>
    <x v="1"/>
  </r>
  <r>
    <x v="1"/>
    <s v="Hail"/>
    <s v="Storm"/>
    <n v="3"/>
    <x v="46"/>
    <s v="2010-2014"/>
    <n v="1"/>
    <n v="0"/>
    <n v="0"/>
    <n v="0"/>
    <x v="0"/>
    <n v="1"/>
    <x v="2132"/>
    <n v="1"/>
    <n v="0"/>
    <x v="1"/>
  </r>
  <r>
    <x v="1"/>
    <s v="Hail"/>
    <s v="Storm"/>
    <n v="3"/>
    <x v="46"/>
    <s v="2010-2014"/>
    <n v="1"/>
    <n v="0"/>
    <n v="0"/>
    <n v="0"/>
    <x v="0"/>
    <n v="1"/>
    <x v="2133"/>
    <n v="1"/>
    <n v="0"/>
    <x v="1"/>
  </r>
  <r>
    <x v="1"/>
    <s v="Severe Storm/Thunder Storm/ Wind"/>
    <s v="Severe Storm"/>
    <n v="3"/>
    <x v="46"/>
    <s v="2010-2014"/>
    <n v="1"/>
    <n v="0"/>
    <n v="0"/>
    <n v="0"/>
    <x v="0"/>
    <n v="1"/>
    <x v="2134"/>
    <n v="1"/>
    <n v="0"/>
    <x v="1"/>
  </r>
  <r>
    <x v="1"/>
    <s v="Lightning"/>
    <s v="Storm"/>
    <n v="2"/>
    <x v="46"/>
    <s v="2010-2014"/>
    <n v="1"/>
    <n v="0"/>
    <n v="0"/>
    <n v="0"/>
    <x v="0"/>
    <n v="1"/>
    <x v="2135"/>
    <n v="0"/>
    <n v="1"/>
    <x v="1"/>
  </r>
  <r>
    <x v="4"/>
    <s v="Severe Storm/Thunder Storm/ Wind"/>
    <s v="Severe Storm"/>
    <n v="2"/>
    <x v="46"/>
    <s v="2010-2014"/>
    <n v="1"/>
    <n v="0"/>
    <n v="0"/>
    <n v="0"/>
    <x v="0"/>
    <n v="1"/>
    <x v="2136"/>
    <n v="1"/>
    <n v="0"/>
    <x v="1"/>
  </r>
  <r>
    <x v="3"/>
    <s v="Severe Storm/Thunder Storm/ Wind"/>
    <s v="Severe Storm"/>
    <n v="2"/>
    <x v="46"/>
    <s v="2010-2014"/>
    <n v="1"/>
    <n v="0"/>
    <n v="0"/>
    <n v="0"/>
    <x v="0"/>
    <n v="1"/>
    <x v="2137"/>
    <n v="1"/>
    <n v="0"/>
    <x v="1"/>
  </r>
  <r>
    <x v="3"/>
    <s v="Severe Storm/Thunder Storm/ Wind"/>
    <s v="Severe Storm"/>
    <n v="2"/>
    <x v="46"/>
    <s v="2010-2014"/>
    <n v="1"/>
    <n v="0"/>
    <n v="0"/>
    <n v="0"/>
    <x v="0"/>
    <n v="1"/>
    <x v="2138"/>
    <n v="0"/>
    <n v="1"/>
    <x v="1"/>
  </r>
  <r>
    <x v="4"/>
    <s v="Severe Storm/Thunder Storm/ Wind"/>
    <s v="Severe Storm"/>
    <n v="2"/>
    <x v="46"/>
    <s v="2010-2014"/>
    <n v="1"/>
    <n v="0"/>
    <n v="0"/>
    <n v="0"/>
    <x v="0"/>
    <n v="1"/>
    <x v="2139"/>
    <n v="1"/>
    <n v="0"/>
    <x v="1"/>
  </r>
  <r>
    <x v="4"/>
    <s v="Severe Storm/Thunder Storm/ Wind"/>
    <s v="Severe Storm"/>
    <n v="2"/>
    <x v="46"/>
    <s v="2010-2014"/>
    <n v="1"/>
    <n v="0"/>
    <n v="0"/>
    <n v="0"/>
    <x v="0"/>
    <n v="1"/>
    <x v="2140"/>
    <n v="1"/>
    <n v="0"/>
    <x v="1"/>
  </r>
  <r>
    <x v="5"/>
    <s v="Severe Storm/Thunder Storm/ Wind"/>
    <s v="Severe Storm"/>
    <n v="2"/>
    <x v="46"/>
    <s v="2010-2014"/>
    <n v="1"/>
    <n v="0"/>
    <n v="0"/>
    <n v="0"/>
    <x v="0"/>
    <n v="1"/>
    <x v="2141"/>
    <n v="1"/>
    <n v="0"/>
    <x v="1"/>
  </r>
  <r>
    <x v="0"/>
    <s v="Lightning"/>
    <s v="Storm"/>
    <n v="2"/>
    <x v="46"/>
    <s v="2010-2014"/>
    <n v="1"/>
    <n v="0"/>
    <n v="0"/>
    <n v="0"/>
    <x v="0"/>
    <n v="1"/>
    <x v="2142"/>
    <n v="1"/>
    <n v="0"/>
    <x v="1"/>
  </r>
  <r>
    <x v="1"/>
    <s v="Coastal"/>
    <s v="Storm"/>
    <n v="3"/>
    <x v="46"/>
    <s v="2010-2014"/>
    <n v="1"/>
    <n v="12"/>
    <n v="0"/>
    <n v="12"/>
    <x v="0"/>
    <n v="0"/>
    <x v="2"/>
    <n v="1"/>
    <n v="0"/>
    <x v="1"/>
  </r>
  <r>
    <x v="0"/>
    <s v="Flooding"/>
    <s v="Severe Storm"/>
    <n v="3"/>
    <x v="46"/>
    <s v="2010-2014"/>
    <n v="1"/>
    <n v="0"/>
    <n v="0"/>
    <n v="0"/>
    <x v="0"/>
    <n v="1"/>
    <x v="2143"/>
    <n v="0"/>
    <n v="1"/>
    <x v="1"/>
  </r>
  <r>
    <x v="2"/>
    <s v="Flooding"/>
    <s v="Severe Storm"/>
    <n v="3"/>
    <x v="46"/>
    <s v="2010-2014"/>
    <n v="1"/>
    <n v="0"/>
    <n v="0"/>
    <n v="0"/>
    <x v="0"/>
    <n v="1"/>
    <x v="2144"/>
    <n v="1"/>
    <n v="0"/>
    <x v="1"/>
  </r>
  <r>
    <x v="1"/>
    <s v="Severe Storm/Thunder Storm/ Wind"/>
    <s v="Severe Storm"/>
    <n v="3"/>
    <x v="46"/>
    <s v="2010-2014"/>
    <n v="1"/>
    <n v="0"/>
    <n v="0"/>
    <n v="0"/>
    <x v="0"/>
    <n v="1"/>
    <x v="2145"/>
    <n v="1"/>
    <n v="0"/>
    <x v="1"/>
  </r>
  <r>
    <x v="1"/>
    <s v="Severe Storm/Thunder Storm/ Wind"/>
    <s v="Severe Storm"/>
    <n v="3"/>
    <x v="46"/>
    <s v="2010-2014"/>
    <n v="1"/>
    <n v="0"/>
    <n v="77"/>
    <n v="77"/>
    <x v="0"/>
    <n v="1"/>
    <x v="2146"/>
    <n v="1"/>
    <n v="0"/>
    <x v="1"/>
  </r>
  <r>
    <x v="0"/>
    <s v="Flooding"/>
    <s v="Severe Storm"/>
    <n v="3"/>
    <x v="46"/>
    <s v="2010-2014"/>
    <n v="1"/>
    <n v="0"/>
    <n v="0"/>
    <n v="0"/>
    <x v="0"/>
    <n v="1"/>
    <x v="2147"/>
    <n v="1"/>
    <n v="0"/>
    <x v="1"/>
  </r>
  <r>
    <x v="1"/>
    <s v="Severe Storm/Thunder Storm/ Wind"/>
    <s v="Severe Storm"/>
    <n v="3"/>
    <x v="46"/>
    <s v="2010-2014"/>
    <n v="1"/>
    <n v="0"/>
    <n v="0"/>
    <n v="0"/>
    <x v="0"/>
    <n v="1"/>
    <x v="2148"/>
    <n v="1"/>
    <n v="0"/>
    <x v="1"/>
  </r>
  <r>
    <x v="1"/>
    <s v="Hail"/>
    <s v="Storm"/>
    <n v="3"/>
    <x v="46"/>
    <s v="2010-2014"/>
    <n v="1"/>
    <n v="0"/>
    <n v="0"/>
    <n v="0"/>
    <x v="0"/>
    <n v="1"/>
    <x v="2149"/>
    <n v="1"/>
    <n v="0"/>
    <x v="1"/>
  </r>
  <r>
    <x v="1"/>
    <s v="Severe Storm/Thunder Storm/ Wind"/>
    <s v="Severe Storm"/>
    <n v="3"/>
    <x v="46"/>
    <s v="2010-2014"/>
    <n v="1"/>
    <n v="0"/>
    <n v="0"/>
    <n v="0"/>
    <x v="0"/>
    <n v="1"/>
    <x v="2150"/>
    <n v="1"/>
    <n v="0"/>
    <x v="1"/>
  </r>
  <r>
    <x v="1"/>
    <s v="Hail"/>
    <s v="Storm"/>
    <n v="3"/>
    <x v="46"/>
    <s v="2010-2014"/>
    <n v="1"/>
    <n v="0"/>
    <n v="0"/>
    <n v="0"/>
    <x v="0"/>
    <n v="1"/>
    <x v="2151"/>
    <n v="1"/>
    <n v="0"/>
    <x v="1"/>
  </r>
  <r>
    <x v="1"/>
    <s v="Hail"/>
    <s v="Storm"/>
    <n v="3"/>
    <x v="46"/>
    <s v="2010-2014"/>
    <n v="1"/>
    <n v="0"/>
    <n v="0"/>
    <n v="0"/>
    <x v="0"/>
    <n v="1"/>
    <x v="2152"/>
    <n v="1"/>
    <n v="0"/>
    <x v="1"/>
  </r>
  <r>
    <x v="0"/>
    <s v="Flooding"/>
    <s v="Severe Storm"/>
    <n v="3"/>
    <x v="46"/>
    <s v="2010-2014"/>
    <n v="2"/>
    <n v="22"/>
    <n v="0"/>
    <n v="22"/>
    <x v="0"/>
    <n v="1"/>
    <x v="2153"/>
    <n v="0"/>
    <n v="0"/>
    <x v="0"/>
  </r>
  <r>
    <x v="1"/>
    <s v="Hail"/>
    <s v="Storm"/>
    <n v="3"/>
    <x v="46"/>
    <s v="2010-2014"/>
    <n v="1"/>
    <n v="0"/>
    <n v="0"/>
    <n v="0"/>
    <x v="0"/>
    <n v="1"/>
    <x v="2154"/>
    <n v="1"/>
    <n v="0"/>
    <x v="1"/>
  </r>
  <r>
    <x v="1"/>
    <s v="Hail"/>
    <s v="Storm"/>
    <n v="3"/>
    <x v="46"/>
    <s v="2010-2014"/>
    <n v="1"/>
    <n v="0"/>
    <n v="0"/>
    <n v="0"/>
    <x v="0"/>
    <n v="1"/>
    <x v="2092"/>
    <n v="1"/>
    <n v="0"/>
    <x v="1"/>
  </r>
  <r>
    <x v="0"/>
    <s v="Flooding"/>
    <s v="Severe Storm"/>
    <n v="3"/>
    <x v="46"/>
    <s v="2010-2014"/>
    <n v="2"/>
    <n v="0"/>
    <n v="0"/>
    <n v="0"/>
    <x v="0"/>
    <n v="1"/>
    <x v="2155"/>
    <n v="0"/>
    <n v="1"/>
    <x v="1"/>
  </r>
  <r>
    <x v="1"/>
    <s v="Hail"/>
    <s v="Storm"/>
    <n v="3"/>
    <x v="46"/>
    <s v="2010-2014"/>
    <n v="1"/>
    <n v="0"/>
    <n v="0"/>
    <n v="0"/>
    <x v="0"/>
    <n v="1"/>
    <x v="2156"/>
    <n v="1"/>
    <n v="0"/>
    <x v="1"/>
  </r>
  <r>
    <x v="1"/>
    <s v="Hail"/>
    <s v="Storm"/>
    <n v="3"/>
    <x v="46"/>
    <s v="2010-2014"/>
    <n v="1"/>
    <n v="0"/>
    <n v="0"/>
    <n v="0"/>
    <x v="0"/>
    <n v="1"/>
    <x v="2157"/>
    <n v="1"/>
    <n v="0"/>
    <x v="1"/>
  </r>
  <r>
    <x v="1"/>
    <s v="Hail"/>
    <s v="Storm"/>
    <n v="3"/>
    <x v="46"/>
    <s v="2010-2014"/>
    <n v="1"/>
    <n v="0"/>
    <n v="0"/>
    <n v="0"/>
    <x v="0"/>
    <n v="1"/>
    <x v="2158"/>
    <n v="1"/>
    <n v="0"/>
    <x v="1"/>
  </r>
  <r>
    <x v="2"/>
    <s v="Severe Storm/Thunder Storm/ Wind"/>
    <s v="Severe Storm"/>
    <n v="2"/>
    <x v="46"/>
    <s v="2010-2014"/>
    <n v="1"/>
    <n v="0"/>
    <n v="0"/>
    <n v="0"/>
    <x v="0"/>
    <n v="1"/>
    <x v="2159"/>
    <n v="1"/>
    <n v="0"/>
    <x v="1"/>
  </r>
  <r>
    <x v="2"/>
    <s v="Severe Storm/Thunder Storm/ Wind"/>
    <s v="Severe Storm"/>
    <n v="2"/>
    <x v="46"/>
    <s v="2010-2014"/>
    <n v="1"/>
    <n v="0"/>
    <n v="0"/>
    <n v="0"/>
    <x v="0"/>
    <n v="1"/>
    <x v="2160"/>
    <n v="1"/>
    <n v="0"/>
    <x v="1"/>
  </r>
  <r>
    <x v="2"/>
    <s v="Severe Storm/Thunder Storm/ Wind"/>
    <s v="Severe Storm"/>
    <n v="2"/>
    <x v="46"/>
    <s v="2010-2014"/>
    <n v="1"/>
    <n v="0"/>
    <n v="0"/>
    <n v="0"/>
    <x v="0"/>
    <n v="1"/>
    <x v="2161"/>
    <n v="1"/>
    <n v="0"/>
    <x v="1"/>
  </r>
  <r>
    <x v="2"/>
    <s v="Severe Storm/Thunder Storm/ Wind"/>
    <s v="Severe Storm"/>
    <n v="2"/>
    <x v="46"/>
    <s v="2010-2014"/>
    <n v="1"/>
    <n v="0"/>
    <n v="0"/>
    <n v="0"/>
    <x v="0"/>
    <n v="1"/>
    <x v="2162"/>
    <n v="1"/>
    <n v="0"/>
    <x v="1"/>
  </r>
  <r>
    <x v="2"/>
    <s v="Severe Storm/Thunder Storm/ Wind"/>
    <s v="Severe Storm"/>
    <n v="2"/>
    <x v="46"/>
    <s v="2010-2014"/>
    <n v="1"/>
    <n v="0"/>
    <n v="0"/>
    <n v="0"/>
    <x v="0"/>
    <n v="1"/>
    <x v="2163"/>
    <n v="1"/>
    <n v="0"/>
    <x v="1"/>
  </r>
  <r>
    <x v="2"/>
    <s v="Severe Storm/Thunder Storm/ Wind"/>
    <s v="Severe Storm"/>
    <n v="2"/>
    <x v="46"/>
    <s v="2010-2014"/>
    <n v="1"/>
    <n v="0"/>
    <n v="0"/>
    <n v="0"/>
    <x v="0"/>
    <n v="1"/>
    <x v="2164"/>
    <n v="1"/>
    <n v="0"/>
    <x v="1"/>
  </r>
  <r>
    <x v="2"/>
    <s v="Flooding"/>
    <s v="Severe Storm"/>
    <n v="2"/>
    <x v="46"/>
    <s v="2010-2014"/>
    <n v="1"/>
    <n v="0"/>
    <n v="0"/>
    <n v="0"/>
    <x v="0"/>
    <n v="1"/>
    <x v="2165"/>
    <n v="1"/>
    <n v="0"/>
    <x v="1"/>
  </r>
  <r>
    <x v="1"/>
    <s v="Severe Storm/Thunder Storm/ Wind"/>
    <s v="Severe Storm"/>
    <n v="2"/>
    <x v="46"/>
    <s v="2010-2014"/>
    <n v="1"/>
    <n v="0"/>
    <n v="0"/>
    <n v="0"/>
    <x v="0"/>
    <n v="1"/>
    <x v="2166"/>
    <n v="1"/>
    <n v="0"/>
    <x v="1"/>
  </r>
  <r>
    <x v="1"/>
    <s v="Hail"/>
    <s v="Storm"/>
    <n v="2"/>
    <x v="46"/>
    <s v="2010-2014"/>
    <n v="1"/>
    <n v="0"/>
    <n v="0"/>
    <n v="0"/>
    <x v="0"/>
    <n v="1"/>
    <x v="2167"/>
    <n v="1"/>
    <n v="0"/>
    <x v="1"/>
  </r>
  <r>
    <x v="1"/>
    <s v="Hail"/>
    <s v="Storm"/>
    <n v="2"/>
    <x v="46"/>
    <s v="2010-2014"/>
    <n v="1"/>
    <n v="0"/>
    <n v="0"/>
    <n v="0"/>
    <x v="0"/>
    <n v="1"/>
    <x v="2168"/>
    <n v="1"/>
    <n v="0"/>
    <x v="1"/>
  </r>
  <r>
    <x v="1"/>
    <s v="Hail"/>
    <s v="Storm"/>
    <n v="2"/>
    <x v="46"/>
    <s v="2010-2014"/>
    <n v="1"/>
    <n v="0"/>
    <n v="0"/>
    <n v="0"/>
    <x v="0"/>
    <n v="1"/>
    <x v="2169"/>
    <n v="1"/>
    <n v="0"/>
    <x v="1"/>
  </r>
  <r>
    <x v="1"/>
    <s v="Severe Storm/Thunder Storm/ Wind"/>
    <s v="Severe Storm"/>
    <n v="2"/>
    <x v="46"/>
    <s v="2010-2014"/>
    <n v="1"/>
    <n v="0"/>
    <n v="0"/>
    <n v="0"/>
    <x v="0"/>
    <n v="1"/>
    <x v="2170"/>
    <n v="1"/>
    <n v="0"/>
    <x v="1"/>
  </r>
  <r>
    <x v="1"/>
    <s v="Severe Storm/Thunder Storm/ Wind"/>
    <s v="Severe Storm"/>
    <n v="2"/>
    <x v="46"/>
    <s v="2010-2014"/>
    <n v="1"/>
    <n v="0"/>
    <n v="0"/>
    <n v="0"/>
    <x v="0"/>
    <n v="1"/>
    <x v="2171"/>
    <n v="1"/>
    <n v="0"/>
    <x v="1"/>
  </r>
  <r>
    <x v="1"/>
    <s v="Hail"/>
    <s v="Storm"/>
    <n v="2"/>
    <x v="46"/>
    <s v="2010-2014"/>
    <n v="1"/>
    <n v="0"/>
    <n v="0"/>
    <n v="0"/>
    <x v="0"/>
    <n v="1"/>
    <x v="2172"/>
    <n v="1"/>
    <n v="0"/>
    <x v="1"/>
  </r>
  <r>
    <x v="1"/>
    <s v="Hail"/>
    <s v="Storm"/>
    <n v="2"/>
    <x v="46"/>
    <s v="2010-2014"/>
    <n v="1"/>
    <n v="0"/>
    <n v="0"/>
    <n v="0"/>
    <x v="0"/>
    <n v="1"/>
    <x v="2173"/>
    <n v="1"/>
    <n v="0"/>
    <x v="1"/>
  </r>
  <r>
    <x v="1"/>
    <s v="Hail"/>
    <s v="Storm"/>
    <n v="2"/>
    <x v="46"/>
    <s v="2010-2014"/>
    <n v="1"/>
    <n v="0"/>
    <n v="0"/>
    <n v="0"/>
    <x v="0"/>
    <n v="1"/>
    <x v="2174"/>
    <n v="1"/>
    <n v="0"/>
    <x v="1"/>
  </r>
  <r>
    <x v="1"/>
    <s v="Hail"/>
    <s v="Storm"/>
    <n v="2"/>
    <x v="46"/>
    <s v="2010-2014"/>
    <n v="1"/>
    <n v="0"/>
    <n v="0"/>
    <n v="0"/>
    <x v="0"/>
    <n v="1"/>
    <x v="2175"/>
    <n v="1"/>
    <n v="0"/>
    <x v="1"/>
  </r>
  <r>
    <x v="1"/>
    <s v="Hail"/>
    <s v="Storm"/>
    <n v="2"/>
    <x v="46"/>
    <s v="2010-2014"/>
    <n v="1"/>
    <n v="0"/>
    <n v="0"/>
    <n v="0"/>
    <x v="0"/>
    <n v="1"/>
    <x v="2176"/>
    <n v="1"/>
    <n v="0"/>
    <x v="1"/>
  </r>
  <r>
    <x v="1"/>
    <s v="Hail"/>
    <s v="Storm"/>
    <n v="2"/>
    <x v="46"/>
    <s v="2010-2014"/>
    <n v="1"/>
    <n v="0"/>
    <n v="0"/>
    <n v="0"/>
    <x v="0"/>
    <n v="1"/>
    <x v="2177"/>
    <n v="1"/>
    <n v="0"/>
    <x v="1"/>
  </r>
  <r>
    <x v="1"/>
    <s v="Hail"/>
    <s v="Storm"/>
    <n v="2"/>
    <x v="46"/>
    <s v="2010-2014"/>
    <n v="1"/>
    <n v="0"/>
    <n v="0"/>
    <n v="0"/>
    <x v="0"/>
    <n v="1"/>
    <x v="2178"/>
    <n v="1"/>
    <n v="0"/>
    <x v="1"/>
  </r>
  <r>
    <x v="1"/>
    <s v="Hail"/>
    <s v="Storm"/>
    <n v="2"/>
    <x v="46"/>
    <s v="2010-2014"/>
    <n v="1"/>
    <n v="0"/>
    <n v="0"/>
    <n v="0"/>
    <x v="0"/>
    <n v="1"/>
    <x v="2179"/>
    <n v="1"/>
    <n v="0"/>
    <x v="1"/>
  </r>
  <r>
    <x v="1"/>
    <s v="Hail"/>
    <s v="Storm"/>
    <n v="2"/>
    <x v="46"/>
    <s v="2010-2014"/>
    <n v="1"/>
    <n v="0"/>
    <n v="0"/>
    <n v="0"/>
    <x v="0"/>
    <n v="1"/>
    <x v="2180"/>
    <n v="1"/>
    <n v="0"/>
    <x v="1"/>
  </r>
  <r>
    <x v="1"/>
    <s v="Hail"/>
    <s v="Storm"/>
    <n v="2"/>
    <x v="46"/>
    <s v="2010-2014"/>
    <n v="1"/>
    <n v="0"/>
    <n v="0"/>
    <n v="0"/>
    <x v="0"/>
    <n v="1"/>
    <x v="2181"/>
    <n v="1"/>
    <n v="0"/>
    <x v="1"/>
  </r>
  <r>
    <x v="1"/>
    <s v="Hail"/>
    <s v="Storm"/>
    <n v="2"/>
    <x v="46"/>
    <s v="2010-2014"/>
    <n v="1"/>
    <n v="0"/>
    <n v="0"/>
    <n v="0"/>
    <x v="0"/>
    <n v="1"/>
    <x v="2182"/>
    <n v="1"/>
    <n v="0"/>
    <x v="1"/>
  </r>
  <r>
    <x v="1"/>
    <s v="Hail"/>
    <s v="Storm"/>
    <n v="2"/>
    <x v="46"/>
    <s v="2010-2014"/>
    <n v="1"/>
    <n v="0"/>
    <n v="0"/>
    <n v="0"/>
    <x v="0"/>
    <n v="1"/>
    <x v="2183"/>
    <n v="1"/>
    <n v="0"/>
    <x v="1"/>
  </r>
  <r>
    <x v="1"/>
    <s v="Hail"/>
    <s v="Storm"/>
    <n v="2"/>
    <x v="46"/>
    <s v="2010-2014"/>
    <n v="1"/>
    <n v="0"/>
    <n v="0"/>
    <n v="0"/>
    <x v="0"/>
    <n v="1"/>
    <x v="2184"/>
    <n v="1"/>
    <n v="0"/>
    <x v="1"/>
  </r>
  <r>
    <x v="1"/>
    <s v="Hail"/>
    <s v="Storm"/>
    <n v="2"/>
    <x v="46"/>
    <s v="2010-2014"/>
    <n v="1"/>
    <n v="0"/>
    <n v="0"/>
    <n v="0"/>
    <x v="0"/>
    <n v="1"/>
    <x v="2185"/>
    <n v="1"/>
    <n v="0"/>
    <x v="1"/>
  </r>
  <r>
    <x v="1"/>
    <s v="Hail"/>
    <s v="Storm"/>
    <n v="2"/>
    <x v="46"/>
    <s v="2010-2014"/>
    <n v="1"/>
    <n v="0"/>
    <n v="0"/>
    <n v="0"/>
    <x v="0"/>
    <n v="1"/>
    <x v="2186"/>
    <n v="1"/>
    <n v="0"/>
    <x v="1"/>
  </r>
  <r>
    <x v="1"/>
    <s v="Hail"/>
    <s v="Storm"/>
    <n v="2"/>
    <x v="46"/>
    <s v="2010-2014"/>
    <n v="1"/>
    <n v="0"/>
    <n v="0"/>
    <n v="0"/>
    <x v="0"/>
    <n v="1"/>
    <x v="1330"/>
    <n v="1"/>
    <n v="0"/>
    <x v="1"/>
  </r>
  <r>
    <x v="1"/>
    <s v="Hail"/>
    <s v="Storm"/>
    <n v="2"/>
    <x v="46"/>
    <s v="2010-2014"/>
    <n v="1"/>
    <n v="0"/>
    <n v="0"/>
    <n v="0"/>
    <x v="0"/>
    <n v="1"/>
    <x v="2187"/>
    <n v="1"/>
    <n v="0"/>
    <x v="1"/>
  </r>
  <r>
    <x v="1"/>
    <s v="Hail"/>
    <s v="Storm"/>
    <n v="2"/>
    <x v="46"/>
    <s v="2010-2014"/>
    <n v="1"/>
    <n v="0"/>
    <n v="0"/>
    <n v="0"/>
    <x v="0"/>
    <n v="1"/>
    <x v="2188"/>
    <n v="1"/>
    <n v="0"/>
    <x v="1"/>
  </r>
  <r>
    <x v="1"/>
    <s v="Hail"/>
    <s v="Storm"/>
    <n v="2"/>
    <x v="46"/>
    <s v="2010-2014"/>
    <n v="1"/>
    <n v="0"/>
    <n v="0"/>
    <n v="0"/>
    <x v="0"/>
    <n v="1"/>
    <x v="1213"/>
    <n v="1"/>
    <n v="0"/>
    <x v="1"/>
  </r>
  <r>
    <x v="1"/>
    <s v="Hail"/>
    <s v="Storm"/>
    <n v="2"/>
    <x v="46"/>
    <s v="2010-2014"/>
    <n v="1"/>
    <n v="0"/>
    <n v="0"/>
    <n v="0"/>
    <x v="0"/>
    <n v="1"/>
    <x v="2189"/>
    <n v="1"/>
    <n v="0"/>
    <x v="1"/>
  </r>
  <r>
    <x v="0"/>
    <s v="Flooding"/>
    <s v="Severe Storm"/>
    <n v="3"/>
    <x v="46"/>
    <s v="2010-2014"/>
    <n v="1"/>
    <n v="0"/>
    <n v="0"/>
    <n v="0"/>
    <x v="0"/>
    <n v="1"/>
    <x v="2190"/>
    <n v="1"/>
    <n v="0"/>
    <x v="1"/>
  </r>
  <r>
    <x v="1"/>
    <s v="Severe Storm/Thunder Storm/ Wind"/>
    <s v="Severe Storm"/>
    <n v="2"/>
    <x v="46"/>
    <s v="2010-2014"/>
    <n v="1"/>
    <n v="0"/>
    <n v="0"/>
    <n v="0"/>
    <x v="0"/>
    <n v="1"/>
    <x v="2191"/>
    <n v="1"/>
    <n v="0"/>
    <x v="1"/>
  </r>
  <r>
    <x v="1"/>
    <s v="Severe Storm/Thunder Storm/ Wind"/>
    <s v="Severe Storm"/>
    <n v="2"/>
    <x v="46"/>
    <s v="2010-2014"/>
    <n v="1"/>
    <n v="0"/>
    <n v="0"/>
    <n v="0"/>
    <x v="0"/>
    <n v="1"/>
    <x v="2192"/>
    <n v="1"/>
    <n v="0"/>
    <x v="1"/>
  </r>
  <r>
    <x v="3"/>
    <s v="Severe Storm/Thunder Storm/ Wind"/>
    <s v="Severe Storm"/>
    <n v="3"/>
    <x v="46"/>
    <s v="2010-2014"/>
    <n v="1"/>
    <n v="0"/>
    <n v="0"/>
    <n v="0"/>
    <x v="0"/>
    <n v="1"/>
    <x v="2193"/>
    <n v="1"/>
    <n v="0"/>
    <x v="1"/>
  </r>
  <r>
    <x v="1"/>
    <s v="Hail"/>
    <s v="Storm"/>
    <n v="3"/>
    <x v="46"/>
    <s v="2010-2014"/>
    <n v="1"/>
    <n v="0"/>
    <n v="0"/>
    <n v="0"/>
    <x v="0"/>
    <n v="1"/>
    <x v="2194"/>
    <n v="1"/>
    <n v="0"/>
    <x v="1"/>
  </r>
  <r>
    <x v="2"/>
    <s v="Severe Storm/Thunder Storm/ Wind"/>
    <s v="Severe Storm"/>
    <n v="2"/>
    <x v="46"/>
    <s v="2010-2014"/>
    <n v="1"/>
    <n v="0"/>
    <n v="0"/>
    <n v="0"/>
    <x v="0"/>
    <n v="1"/>
    <x v="2195"/>
    <n v="1"/>
    <n v="0"/>
    <x v="1"/>
  </r>
  <r>
    <x v="3"/>
    <s v="Severe Storm/Thunder Storm/ Wind"/>
    <s v="Severe Storm"/>
    <n v="1"/>
    <x v="46"/>
    <s v="2010-2014"/>
    <n v="1"/>
    <n v="0"/>
    <n v="0"/>
    <n v="0"/>
    <x v="0"/>
    <n v="1"/>
    <x v="2196"/>
    <n v="1"/>
    <n v="0"/>
    <x v="1"/>
  </r>
  <r>
    <x v="2"/>
    <s v="Flooding"/>
    <s v="Severe Storm"/>
    <n v="3"/>
    <x v="47"/>
    <s v="2015-2019"/>
    <n v="1"/>
    <n v="0"/>
    <n v="0"/>
    <n v="0"/>
    <x v="0"/>
    <n v="1"/>
    <x v="2197"/>
    <n v="0"/>
    <n v="1"/>
    <x v="1"/>
  </r>
  <r>
    <x v="2"/>
    <s v="Flooding"/>
    <s v="Severe Storm"/>
    <n v="3"/>
    <x v="47"/>
    <s v="2015-2019"/>
    <n v="1"/>
    <n v="0"/>
    <n v="0"/>
    <n v="0"/>
    <x v="0"/>
    <n v="1"/>
    <x v="2198"/>
    <n v="0"/>
    <n v="1"/>
    <x v="1"/>
  </r>
  <r>
    <x v="2"/>
    <s v="Severe Storm/Thunder Storm/ Wind"/>
    <s v="Severe Storm"/>
    <n v="3"/>
    <x v="47"/>
    <s v="2015-2019"/>
    <n v="1"/>
    <n v="0"/>
    <n v="0"/>
    <n v="0"/>
    <x v="0"/>
    <n v="1"/>
    <x v="2199"/>
    <n v="1"/>
    <n v="0"/>
    <x v="1"/>
  </r>
  <r>
    <x v="2"/>
    <s v="Flooding"/>
    <s v="Severe Storm"/>
    <n v="3"/>
    <x v="47"/>
    <s v="2015-2019"/>
    <n v="1"/>
    <n v="0"/>
    <n v="0"/>
    <n v="0"/>
    <x v="0"/>
    <n v="1"/>
    <x v="2200"/>
    <n v="1"/>
    <n v="0"/>
    <x v="1"/>
  </r>
  <r>
    <x v="4"/>
    <s v="Flooding"/>
    <s v="Severe Storm"/>
    <n v="3"/>
    <x v="47"/>
    <s v="2015-2019"/>
    <n v="1"/>
    <n v="0"/>
    <n v="0"/>
    <n v="0"/>
    <x v="0"/>
    <n v="1"/>
    <x v="2201"/>
    <n v="1"/>
    <n v="0"/>
    <x v="1"/>
  </r>
  <r>
    <x v="4"/>
    <s v="Flooding"/>
    <s v="Severe Storm"/>
    <n v="3"/>
    <x v="47"/>
    <s v="2015-2019"/>
    <n v="1"/>
    <n v="0"/>
    <n v="0"/>
    <n v="0"/>
    <x v="0"/>
    <n v="1"/>
    <x v="2202"/>
    <n v="1"/>
    <n v="0"/>
    <x v="1"/>
  </r>
  <r>
    <x v="2"/>
    <s v="Flooding"/>
    <s v="Severe Storm"/>
    <n v="3"/>
    <x v="47"/>
    <s v="2015-2019"/>
    <n v="2"/>
    <n v="0"/>
    <n v="0"/>
    <n v="0"/>
    <x v="0"/>
    <n v="1"/>
    <x v="2203"/>
    <n v="0"/>
    <n v="1"/>
    <x v="1"/>
  </r>
  <r>
    <x v="2"/>
    <s v="Flooding"/>
    <s v="Severe Storm"/>
    <n v="3"/>
    <x v="47"/>
    <s v="2015-2019"/>
    <n v="1"/>
    <n v="0"/>
    <n v="0"/>
    <n v="0"/>
    <x v="0"/>
    <n v="1"/>
    <x v="2204"/>
    <n v="0"/>
    <n v="1"/>
    <x v="1"/>
  </r>
  <r>
    <x v="2"/>
    <s v="Flooding"/>
    <s v="Severe Storm"/>
    <n v="3"/>
    <x v="47"/>
    <s v="2015-2019"/>
    <n v="1"/>
    <n v="0"/>
    <n v="0"/>
    <n v="0"/>
    <x v="0"/>
    <n v="1"/>
    <x v="2205"/>
    <n v="0"/>
    <n v="1"/>
    <x v="1"/>
  </r>
  <r>
    <x v="4"/>
    <s v="Flooding"/>
    <s v="Severe Storm"/>
    <n v="3"/>
    <x v="47"/>
    <s v="2015-2019"/>
    <n v="1"/>
    <n v="0"/>
    <n v="0"/>
    <n v="0"/>
    <x v="0"/>
    <n v="1"/>
    <x v="2206"/>
    <n v="1"/>
    <n v="0"/>
    <x v="1"/>
  </r>
  <r>
    <x v="4"/>
    <s v="Flooding"/>
    <s v="Severe Storm"/>
    <n v="3"/>
    <x v="47"/>
    <s v="2015-2019"/>
    <n v="1"/>
    <n v="0"/>
    <n v="0"/>
    <n v="0"/>
    <x v="0"/>
    <n v="1"/>
    <x v="1942"/>
    <n v="1"/>
    <n v="0"/>
    <x v="1"/>
  </r>
  <r>
    <x v="3"/>
    <s v="Flooding"/>
    <s v="Severe Storm"/>
    <n v="4"/>
    <x v="47"/>
    <s v="2015-2019"/>
    <n v="1"/>
    <n v="0"/>
    <n v="0"/>
    <n v="0"/>
    <x v="0"/>
    <n v="1"/>
    <x v="2207"/>
    <n v="1"/>
    <n v="0"/>
    <x v="1"/>
  </r>
  <r>
    <x v="0"/>
    <s v="Wind"/>
    <s v="Storm"/>
    <n v="1"/>
    <x v="47"/>
    <s v="2015-2019"/>
    <n v="2"/>
    <n v="0"/>
    <n v="0"/>
    <n v="0"/>
    <x v="0"/>
    <n v="1"/>
    <x v="2208"/>
    <n v="1"/>
    <n v="0"/>
    <x v="1"/>
  </r>
  <r>
    <x v="0"/>
    <s v="Wind"/>
    <s v="Storm"/>
    <n v="1"/>
    <x v="47"/>
    <s v="2015-2019"/>
    <n v="2"/>
    <n v="0"/>
    <n v="0"/>
    <n v="0"/>
    <x v="0"/>
    <n v="1"/>
    <x v="2209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10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11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12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13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14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15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16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17"/>
    <n v="0"/>
    <n v="1"/>
    <x v="1"/>
  </r>
  <r>
    <x v="3"/>
    <s v="Severe Storm/Thunder Storm/ Wind"/>
    <s v="Severe Storm"/>
    <n v="3"/>
    <x v="47"/>
    <s v="2015-2019"/>
    <n v="1"/>
    <n v="0"/>
    <n v="0"/>
    <n v="0"/>
    <x v="0"/>
    <n v="1"/>
    <x v="2218"/>
    <n v="1"/>
    <n v="0"/>
    <x v="1"/>
  </r>
  <r>
    <x v="2"/>
    <s v="Severe Storm/Thunder Storm/ Wind"/>
    <s v="Severe Storm"/>
    <n v="1"/>
    <x v="47"/>
    <s v="2015-2019"/>
    <n v="1"/>
    <n v="0"/>
    <n v="0"/>
    <n v="0"/>
    <x v="0"/>
    <n v="1"/>
    <x v="2219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20"/>
    <n v="1"/>
    <n v="0"/>
    <x v="1"/>
  </r>
  <r>
    <x v="2"/>
    <s v="Flooding"/>
    <s v="Severe Storm"/>
    <n v="4"/>
    <x v="47"/>
    <s v="2015-2019"/>
    <n v="1"/>
    <n v="0"/>
    <n v="0"/>
    <n v="0"/>
    <x v="0"/>
    <n v="1"/>
    <x v="2221"/>
    <n v="1"/>
    <n v="0"/>
    <x v="1"/>
  </r>
  <r>
    <x v="1"/>
    <s v="Coastal"/>
    <s v="Storm"/>
    <n v="2"/>
    <x v="47"/>
    <s v="2015-2019"/>
    <n v="1"/>
    <n v="13"/>
    <n v="0"/>
    <n v="13"/>
    <x v="0"/>
    <n v="0"/>
    <x v="2"/>
    <n v="1"/>
    <n v="0"/>
    <x v="1"/>
  </r>
  <r>
    <x v="2"/>
    <s v="Flooding"/>
    <s v="Severe Storm"/>
    <n v="3"/>
    <x v="47"/>
    <s v="2015-2019"/>
    <n v="1"/>
    <n v="0"/>
    <n v="0"/>
    <n v="0"/>
    <x v="0"/>
    <n v="1"/>
    <x v="2222"/>
    <n v="1"/>
    <n v="0"/>
    <x v="1"/>
  </r>
  <r>
    <x v="1"/>
    <s v="Severe Storm/Thunder Storm/ Wind"/>
    <s v="Severe Storm"/>
    <n v="2"/>
    <x v="47"/>
    <s v="2015-2019"/>
    <n v="1"/>
    <n v="0"/>
    <n v="0"/>
    <n v="0"/>
    <x v="0"/>
    <n v="1"/>
    <x v="2223"/>
    <n v="1"/>
    <n v="0"/>
    <x v="1"/>
  </r>
  <r>
    <x v="1"/>
    <s v="Severe Storm/Thunder Storm/ Wind"/>
    <s v="Severe Storm"/>
    <n v="2"/>
    <x v="47"/>
    <s v="2015-2019"/>
    <n v="1"/>
    <n v="0"/>
    <n v="0"/>
    <n v="0"/>
    <x v="0"/>
    <n v="1"/>
    <x v="2224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25"/>
    <n v="0"/>
    <n v="0"/>
    <x v="0"/>
  </r>
  <r>
    <x v="2"/>
    <s v="Flooding"/>
    <s v="Severe Storm"/>
    <n v="3"/>
    <x v="47"/>
    <s v="2015-2019"/>
    <n v="1"/>
    <n v="0"/>
    <n v="0"/>
    <n v="0"/>
    <x v="0"/>
    <n v="1"/>
    <x v="2226"/>
    <n v="0"/>
    <n v="1"/>
    <x v="1"/>
  </r>
  <r>
    <x v="1"/>
    <s v="Hail"/>
    <s v="Storm"/>
    <n v="2"/>
    <x v="47"/>
    <s v="2015-2019"/>
    <n v="1"/>
    <n v="0"/>
    <n v="0"/>
    <n v="0"/>
    <x v="0"/>
    <n v="1"/>
    <x v="2227"/>
    <n v="1"/>
    <n v="0"/>
    <x v="1"/>
  </r>
  <r>
    <x v="1"/>
    <s v="Hail"/>
    <s v="Storm"/>
    <n v="2"/>
    <x v="47"/>
    <s v="2015-2019"/>
    <n v="1"/>
    <n v="0"/>
    <n v="0"/>
    <n v="0"/>
    <x v="0"/>
    <n v="1"/>
    <x v="2223"/>
    <n v="1"/>
    <n v="0"/>
    <x v="1"/>
  </r>
  <r>
    <x v="1"/>
    <s v="Hail"/>
    <s v="Storm"/>
    <n v="3"/>
    <x v="47"/>
    <s v="2015-2019"/>
    <n v="1"/>
    <n v="0"/>
    <n v="0"/>
    <n v="0"/>
    <x v="0"/>
    <n v="1"/>
    <x v="2228"/>
    <n v="1"/>
    <n v="0"/>
    <x v="1"/>
  </r>
  <r>
    <x v="1"/>
    <s v="Severe Storm/Thunder Storm/ Wind"/>
    <s v="Severe Storm"/>
    <n v="3"/>
    <x v="47"/>
    <s v="2015-2019"/>
    <n v="1"/>
    <n v="0"/>
    <n v="0"/>
    <n v="0"/>
    <x v="0"/>
    <n v="1"/>
    <x v="2229"/>
    <n v="1"/>
    <n v="0"/>
    <x v="1"/>
  </r>
  <r>
    <x v="1"/>
    <s v="Coastal"/>
    <s v="Storm"/>
    <n v="3"/>
    <x v="47"/>
    <s v="2015-2019"/>
    <n v="1"/>
    <n v="12"/>
    <n v="0"/>
    <n v="12"/>
    <x v="0"/>
    <n v="0"/>
    <x v="2"/>
    <n v="1"/>
    <n v="0"/>
    <x v="1"/>
  </r>
  <r>
    <x v="1"/>
    <s v="Coastal"/>
    <s v="Storm"/>
    <n v="3"/>
    <x v="47"/>
    <s v="2015-2019"/>
    <n v="1"/>
    <n v="11"/>
    <n v="0"/>
    <n v="11"/>
    <x v="0"/>
    <n v="0"/>
    <x v="2"/>
    <n v="1"/>
    <n v="0"/>
    <x v="1"/>
  </r>
  <r>
    <x v="2"/>
    <s v="Flooding"/>
    <s v="Severe Storm"/>
    <n v="3"/>
    <x v="47"/>
    <s v="2015-2019"/>
    <n v="1"/>
    <n v="0"/>
    <n v="0"/>
    <n v="0"/>
    <x v="0"/>
    <n v="1"/>
    <x v="2230"/>
    <n v="1"/>
    <n v="0"/>
    <x v="1"/>
  </r>
  <r>
    <x v="2"/>
    <s v="Flooding"/>
    <s v="Severe Storm"/>
    <n v="3"/>
    <x v="47"/>
    <s v="2015-2019"/>
    <n v="1"/>
    <n v="0"/>
    <n v="0"/>
    <n v="0"/>
    <x v="0"/>
    <n v="1"/>
    <x v="2231"/>
    <n v="0"/>
    <n v="1"/>
    <x v="1"/>
  </r>
  <r>
    <x v="2"/>
    <s v="Flooding"/>
    <s v="Severe Storm"/>
    <n v="3"/>
    <x v="47"/>
    <s v="2015-2019"/>
    <n v="1"/>
    <n v="0"/>
    <n v="0"/>
    <n v="0"/>
    <x v="0"/>
    <n v="1"/>
    <x v="2232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33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34"/>
    <n v="1"/>
    <n v="0"/>
    <x v="1"/>
  </r>
  <r>
    <x v="2"/>
    <s v="Flooding"/>
    <s v="Severe Storm"/>
    <n v="3"/>
    <x v="47"/>
    <s v="2015-2019"/>
    <n v="1"/>
    <n v="0"/>
    <n v="0"/>
    <n v="0"/>
    <x v="0"/>
    <n v="1"/>
    <x v="2235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36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37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1895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38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1797"/>
    <n v="1"/>
    <n v="0"/>
    <x v="1"/>
  </r>
  <r>
    <x v="1"/>
    <s v="Severe Storm/Thunder Storm/ Wind"/>
    <s v="Severe Storm"/>
    <n v="2"/>
    <x v="47"/>
    <s v="2015-2019"/>
    <n v="1"/>
    <n v="0"/>
    <n v="0"/>
    <n v="0"/>
    <x v="0"/>
    <n v="1"/>
    <x v="2239"/>
    <n v="1"/>
    <n v="0"/>
    <x v="1"/>
  </r>
  <r>
    <x v="5"/>
    <s v="Tornado"/>
    <s v="Tornado"/>
    <n v="2"/>
    <x v="47"/>
    <s v="2015-2019"/>
    <n v="1"/>
    <n v="0"/>
    <n v="0"/>
    <n v="0"/>
    <x v="0"/>
    <n v="1"/>
    <x v="2240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241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242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243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244"/>
    <n v="1"/>
    <n v="0"/>
    <x v="1"/>
  </r>
  <r>
    <x v="1"/>
    <s v="Coastal"/>
    <s v="Storm"/>
    <n v="2"/>
    <x v="47"/>
    <s v="2015-2019"/>
    <n v="1"/>
    <n v="13"/>
    <n v="0"/>
    <n v="13"/>
    <x v="0"/>
    <n v="0"/>
    <x v="2"/>
    <n v="1"/>
    <n v="0"/>
    <x v="1"/>
  </r>
  <r>
    <x v="3"/>
    <s v="Severe Storm/Thunder Storm/ Wind"/>
    <s v="Severe Storm"/>
    <n v="2"/>
    <x v="47"/>
    <s v="2015-2019"/>
    <n v="1"/>
    <n v="0"/>
    <n v="0"/>
    <n v="0"/>
    <x v="0"/>
    <n v="1"/>
    <x v="2245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246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247"/>
    <n v="1"/>
    <n v="0"/>
    <x v="1"/>
  </r>
  <r>
    <x v="5"/>
    <s v="Severe Storm/Thunder Storm/ Wind"/>
    <s v="Severe Storm"/>
    <n v="3"/>
    <x v="47"/>
    <s v="2015-2019"/>
    <n v="1"/>
    <n v="0"/>
    <n v="0"/>
    <n v="0"/>
    <x v="0"/>
    <n v="1"/>
    <x v="2248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249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250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51"/>
    <n v="0"/>
    <n v="1"/>
    <x v="1"/>
  </r>
  <r>
    <x v="5"/>
    <s v="Severe Storm/Thunder Storm/ Wind"/>
    <s v="Severe Storm"/>
    <n v="2"/>
    <x v="47"/>
    <s v="2015-2019"/>
    <n v="1"/>
    <n v="0"/>
    <n v="0"/>
    <n v="0"/>
    <x v="0"/>
    <n v="1"/>
    <x v="2252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253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54"/>
    <n v="1"/>
    <n v="0"/>
    <x v="1"/>
  </r>
  <r>
    <x v="4"/>
    <s v="Severe Storm/Thunder Storm/ Wind"/>
    <s v="Severe Storm"/>
    <n v="3"/>
    <x v="47"/>
    <s v="2015-2019"/>
    <n v="1"/>
    <n v="0"/>
    <n v="0"/>
    <n v="0"/>
    <x v="0"/>
    <n v="1"/>
    <x v="2255"/>
    <n v="1"/>
    <n v="0"/>
    <x v="1"/>
  </r>
  <r>
    <x v="4"/>
    <s v="Severe Storm/Thunder Storm/ Wind"/>
    <s v="Severe Storm"/>
    <n v="3"/>
    <x v="47"/>
    <s v="2015-2019"/>
    <n v="1"/>
    <n v="0"/>
    <n v="0"/>
    <n v="0"/>
    <x v="0"/>
    <n v="1"/>
    <x v="2256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57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58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259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260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261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62"/>
    <n v="1"/>
    <n v="0"/>
    <x v="1"/>
  </r>
  <r>
    <x v="3"/>
    <s v="Severe Storm/Thunder Storm/ Wind"/>
    <s v="Severe Storm"/>
    <n v="3"/>
    <x v="47"/>
    <s v="2015-2019"/>
    <n v="1"/>
    <n v="0"/>
    <n v="0"/>
    <n v="0"/>
    <x v="0"/>
    <n v="1"/>
    <x v="2263"/>
    <n v="1"/>
    <n v="0"/>
    <x v="1"/>
  </r>
  <r>
    <x v="0"/>
    <s v="Severe Storm/Thunder Storm/ Wind"/>
    <s v="Severe Storm"/>
    <n v="3"/>
    <x v="47"/>
    <s v="2015-2019"/>
    <n v="1"/>
    <n v="0"/>
    <n v="0"/>
    <n v="0"/>
    <x v="0"/>
    <n v="1"/>
    <x v="2264"/>
    <n v="1"/>
    <n v="0"/>
    <x v="1"/>
  </r>
  <r>
    <x v="1"/>
    <s v="Flooding"/>
    <s v="Severe Storm"/>
    <n v="4"/>
    <x v="47"/>
    <s v="2015-2019"/>
    <n v="1"/>
    <n v="0"/>
    <n v="0"/>
    <n v="0"/>
    <x v="0"/>
    <n v="1"/>
    <x v="2265"/>
    <n v="0"/>
    <n v="1"/>
    <x v="1"/>
  </r>
  <r>
    <x v="1"/>
    <s v="Flooding"/>
    <s v="Severe Storm"/>
    <n v="4"/>
    <x v="47"/>
    <s v="2015-2019"/>
    <n v="1"/>
    <n v="0"/>
    <n v="0"/>
    <n v="0"/>
    <x v="0"/>
    <n v="1"/>
    <x v="2266"/>
    <n v="0"/>
    <n v="1"/>
    <x v="1"/>
  </r>
  <r>
    <x v="1"/>
    <s v="Flooding"/>
    <s v="Severe Storm"/>
    <n v="4"/>
    <x v="47"/>
    <s v="2015-2019"/>
    <n v="1"/>
    <n v="0"/>
    <n v="0"/>
    <n v="0"/>
    <x v="0"/>
    <n v="1"/>
    <x v="2267"/>
    <n v="0"/>
    <n v="1"/>
    <x v="1"/>
  </r>
  <r>
    <x v="2"/>
    <s v="Flooding"/>
    <s v="Severe Storm"/>
    <n v="4"/>
    <x v="47"/>
    <s v="2015-2019"/>
    <n v="1"/>
    <n v="0"/>
    <n v="0"/>
    <n v="0"/>
    <x v="0"/>
    <n v="1"/>
    <x v="2268"/>
    <n v="0"/>
    <n v="0"/>
    <x v="0"/>
  </r>
  <r>
    <x v="1"/>
    <s v="Flooding"/>
    <s v="Severe Storm"/>
    <n v="4"/>
    <x v="47"/>
    <s v="2015-2019"/>
    <n v="1"/>
    <n v="0"/>
    <n v="0"/>
    <n v="0"/>
    <x v="0"/>
    <n v="1"/>
    <x v="2269"/>
    <n v="0"/>
    <n v="1"/>
    <x v="1"/>
  </r>
  <r>
    <x v="0"/>
    <s v="Flooding"/>
    <s v="Severe Storm"/>
    <n v="4"/>
    <x v="47"/>
    <s v="2015-2019"/>
    <n v="1"/>
    <n v="0"/>
    <n v="0"/>
    <n v="0"/>
    <x v="0"/>
    <n v="1"/>
    <x v="2270"/>
    <n v="1"/>
    <n v="0"/>
    <x v="1"/>
  </r>
  <r>
    <x v="2"/>
    <s v="Hurricane/Tropical Storm"/>
    <s v="Tropical Storm"/>
    <n v="3"/>
    <x v="23"/>
    <s v="1985-1989"/>
    <n v="1"/>
    <n v="11"/>
    <n v="358"/>
    <n v="369"/>
    <x v="0"/>
    <n v="1"/>
    <x v="2271"/>
    <n v="0"/>
    <n v="0"/>
    <x v="0"/>
  </r>
  <r>
    <x v="1"/>
    <s v="Flooding"/>
    <s v="Severe Storm"/>
    <n v="4"/>
    <x v="47"/>
    <s v="2015-2019"/>
    <n v="1"/>
    <n v="0"/>
    <n v="0"/>
    <n v="0"/>
    <x v="0"/>
    <n v="1"/>
    <x v="2272"/>
    <n v="0"/>
    <n v="1"/>
    <x v="1"/>
  </r>
  <r>
    <x v="1"/>
    <s v="Flooding"/>
    <s v="Severe Storm"/>
    <n v="4"/>
    <x v="47"/>
    <s v="2015-2019"/>
    <n v="1"/>
    <n v="0"/>
    <n v="0"/>
    <n v="0"/>
    <x v="0"/>
    <n v="1"/>
    <x v="2273"/>
    <n v="1"/>
    <n v="0"/>
    <x v="1"/>
  </r>
  <r>
    <x v="1"/>
    <s v="Flooding"/>
    <s v="Severe Storm"/>
    <n v="4"/>
    <x v="47"/>
    <s v="2015-2019"/>
    <n v="2"/>
    <n v="0"/>
    <n v="0"/>
    <n v="0"/>
    <x v="0"/>
    <n v="1"/>
    <x v="2274"/>
    <n v="1"/>
    <n v="0"/>
    <x v="1"/>
  </r>
  <r>
    <x v="1"/>
    <s v="Flooding"/>
    <s v="Severe Storm"/>
    <n v="4"/>
    <x v="47"/>
    <s v="2015-2019"/>
    <n v="1"/>
    <n v="0"/>
    <n v="0"/>
    <n v="0"/>
    <x v="0"/>
    <n v="1"/>
    <x v="2275"/>
    <n v="0"/>
    <n v="1"/>
    <x v="1"/>
  </r>
  <r>
    <x v="1"/>
    <s v="Flooding"/>
    <s v="Severe Storm"/>
    <n v="4"/>
    <x v="47"/>
    <s v="2015-2019"/>
    <n v="1"/>
    <n v="0"/>
    <n v="0"/>
    <n v="0"/>
    <x v="0"/>
    <n v="1"/>
    <x v="2276"/>
    <n v="1"/>
    <n v="0"/>
    <x v="1"/>
  </r>
  <r>
    <x v="1"/>
    <s v="Flooding"/>
    <s v="Severe Storm"/>
    <n v="4"/>
    <x v="47"/>
    <s v="2015-2019"/>
    <n v="1"/>
    <n v="0"/>
    <n v="0"/>
    <n v="0"/>
    <x v="0"/>
    <n v="1"/>
    <x v="2277"/>
    <n v="0"/>
    <n v="1"/>
    <x v="1"/>
  </r>
  <r>
    <x v="1"/>
    <s v="Flooding"/>
    <s v="Severe Storm"/>
    <n v="4"/>
    <x v="47"/>
    <s v="2015-2019"/>
    <n v="1"/>
    <n v="0"/>
    <n v="0"/>
    <n v="0"/>
    <x v="0"/>
    <n v="1"/>
    <x v="2278"/>
    <n v="1"/>
    <n v="0"/>
    <x v="1"/>
  </r>
  <r>
    <x v="1"/>
    <s v="Flooding"/>
    <s v="Severe Storm"/>
    <n v="4"/>
    <x v="47"/>
    <s v="2015-2019"/>
    <n v="1"/>
    <n v="0"/>
    <n v="0"/>
    <n v="0"/>
    <x v="0"/>
    <n v="1"/>
    <x v="2064"/>
    <n v="1"/>
    <n v="0"/>
    <x v="1"/>
  </r>
  <r>
    <x v="1"/>
    <s v="Flooding"/>
    <s v="Severe Storm"/>
    <n v="4"/>
    <x v="47"/>
    <s v="2015-2019"/>
    <n v="1"/>
    <n v="0"/>
    <n v="0"/>
    <n v="0"/>
    <x v="0"/>
    <n v="1"/>
    <x v="2279"/>
    <n v="0"/>
    <n v="1"/>
    <x v="1"/>
  </r>
  <r>
    <x v="1"/>
    <s v="Flooding"/>
    <s v="Severe Storm"/>
    <n v="4"/>
    <x v="47"/>
    <s v="2015-2019"/>
    <n v="1"/>
    <n v="0"/>
    <n v="0"/>
    <n v="0"/>
    <x v="0"/>
    <n v="1"/>
    <x v="2280"/>
    <n v="1"/>
    <n v="0"/>
    <x v="1"/>
  </r>
  <r>
    <x v="1"/>
    <s v="Flooding"/>
    <s v="Severe Storm"/>
    <n v="4"/>
    <x v="47"/>
    <s v="2015-2019"/>
    <n v="1"/>
    <n v="0"/>
    <n v="0"/>
    <n v="0"/>
    <x v="0"/>
    <n v="1"/>
    <x v="2281"/>
    <n v="0"/>
    <n v="1"/>
    <x v="1"/>
  </r>
  <r>
    <x v="1"/>
    <s v="Flooding"/>
    <s v="Severe Storm"/>
    <n v="4"/>
    <x v="47"/>
    <s v="2015-2019"/>
    <n v="1"/>
    <n v="0"/>
    <n v="0"/>
    <n v="0"/>
    <x v="0"/>
    <n v="1"/>
    <x v="2282"/>
    <n v="0"/>
    <n v="1"/>
    <x v="1"/>
  </r>
  <r>
    <x v="1"/>
    <s v="Flooding"/>
    <s v="Severe Storm"/>
    <n v="4"/>
    <x v="47"/>
    <s v="2015-2019"/>
    <n v="1"/>
    <n v="0"/>
    <n v="0"/>
    <n v="0"/>
    <x v="0"/>
    <n v="1"/>
    <x v="2283"/>
    <n v="0"/>
    <n v="1"/>
    <x v="1"/>
  </r>
  <r>
    <x v="1"/>
    <s v="Severe Storm/Thunder Storm/ Wind"/>
    <s v="Severe Storm"/>
    <n v="3"/>
    <x v="47"/>
    <s v="2015-2019"/>
    <n v="1"/>
    <n v="0"/>
    <n v="0"/>
    <n v="0"/>
    <x v="0"/>
    <n v="1"/>
    <x v="2284"/>
    <n v="1"/>
    <n v="0"/>
    <x v="1"/>
  </r>
  <r>
    <x v="1"/>
    <s v="Severe Storm/Thunder Storm/ Wind"/>
    <s v="Severe Storm"/>
    <n v="3"/>
    <x v="47"/>
    <s v="2015-2019"/>
    <n v="1"/>
    <n v="0"/>
    <n v="0"/>
    <n v="0"/>
    <x v="0"/>
    <n v="1"/>
    <x v="2285"/>
    <n v="1"/>
    <n v="0"/>
    <x v="1"/>
  </r>
  <r>
    <x v="1"/>
    <s v="Hail"/>
    <s v="Storm"/>
    <n v="3"/>
    <x v="47"/>
    <s v="2015-2019"/>
    <n v="1"/>
    <n v="0"/>
    <n v="0"/>
    <n v="0"/>
    <x v="0"/>
    <n v="1"/>
    <x v="2286"/>
    <n v="1"/>
    <n v="0"/>
    <x v="1"/>
  </r>
  <r>
    <x v="0"/>
    <s v="Severe Storm/Thunder Storm/ Wind"/>
    <s v="Severe Storm"/>
    <n v="2"/>
    <x v="47"/>
    <s v="2015-2019"/>
    <n v="1"/>
    <n v="0"/>
    <n v="0"/>
    <n v="0"/>
    <x v="0"/>
    <n v="1"/>
    <x v="2287"/>
    <n v="1"/>
    <n v="0"/>
    <x v="1"/>
  </r>
  <r>
    <x v="2"/>
    <s v="Flooding"/>
    <s v="Severe Storm"/>
    <n v="3"/>
    <x v="47"/>
    <s v="2015-2019"/>
    <n v="1"/>
    <n v="0"/>
    <n v="0"/>
    <n v="0"/>
    <x v="0"/>
    <n v="1"/>
    <x v="2288"/>
    <n v="1"/>
    <n v="0"/>
    <x v="1"/>
  </r>
  <r>
    <x v="2"/>
    <s v="Flooding"/>
    <s v="Severe Storm"/>
    <n v="3"/>
    <x v="47"/>
    <s v="2015-2019"/>
    <n v="1"/>
    <n v="0"/>
    <n v="0"/>
    <n v="0"/>
    <x v="0"/>
    <n v="1"/>
    <x v="2289"/>
    <n v="1"/>
    <n v="0"/>
    <x v="1"/>
  </r>
  <r>
    <x v="2"/>
    <s v="Flooding"/>
    <s v="Severe Storm"/>
    <n v="3"/>
    <x v="47"/>
    <s v="2015-2019"/>
    <n v="1"/>
    <n v="0"/>
    <n v="0"/>
    <n v="0"/>
    <x v="0"/>
    <n v="1"/>
    <x v="2290"/>
    <n v="1"/>
    <n v="0"/>
    <x v="1"/>
  </r>
  <r>
    <x v="2"/>
    <s v="Severe Storm/Thunder Storm/ Wind"/>
    <s v="Severe Storm"/>
    <n v="3"/>
    <x v="47"/>
    <s v="2015-2019"/>
    <n v="1"/>
    <n v="0"/>
    <n v="0"/>
    <n v="0"/>
    <x v="0"/>
    <n v="1"/>
    <x v="2291"/>
    <n v="1"/>
    <n v="0"/>
    <x v="1"/>
  </r>
  <r>
    <x v="4"/>
    <s v="Severe Storm/Thunder Storm/ Wind"/>
    <s v="Severe Storm"/>
    <n v="3"/>
    <x v="47"/>
    <s v="2015-2019"/>
    <n v="1"/>
    <n v="0"/>
    <n v="0"/>
    <n v="0"/>
    <x v="0"/>
    <n v="1"/>
    <x v="2292"/>
    <n v="1"/>
    <n v="0"/>
    <x v="1"/>
  </r>
  <r>
    <x v="0"/>
    <s v="Severe Storm/Thunder Storm/ Wind"/>
    <s v="Severe Storm"/>
    <n v="3"/>
    <x v="47"/>
    <s v="2015-2019"/>
    <n v="1"/>
    <n v="0"/>
    <n v="0"/>
    <n v="0"/>
    <x v="0"/>
    <n v="1"/>
    <x v="2293"/>
    <n v="0"/>
    <n v="1"/>
    <x v="1"/>
  </r>
  <r>
    <x v="2"/>
    <s v="Flooding"/>
    <s v="Severe Storm"/>
    <n v="3"/>
    <x v="47"/>
    <s v="2015-2019"/>
    <n v="1"/>
    <n v="0"/>
    <n v="0"/>
    <n v="0"/>
    <x v="0"/>
    <n v="1"/>
    <x v="2294"/>
    <n v="0"/>
    <n v="1"/>
    <x v="1"/>
  </r>
  <r>
    <x v="4"/>
    <s v="Flooding"/>
    <s v="Severe Storm"/>
    <n v="3"/>
    <x v="47"/>
    <s v="2015-2019"/>
    <n v="1"/>
    <n v="0"/>
    <n v="0"/>
    <n v="0"/>
    <x v="0"/>
    <n v="1"/>
    <x v="2295"/>
    <n v="1"/>
    <n v="0"/>
    <x v="1"/>
  </r>
  <r>
    <x v="1"/>
    <s v="Severe Storm/Thunder Storm/ Wind"/>
    <s v="Severe Storm"/>
    <n v="3"/>
    <x v="47"/>
    <s v="2015-2019"/>
    <n v="1"/>
    <n v="0"/>
    <n v="0"/>
    <n v="0"/>
    <x v="0"/>
    <n v="1"/>
    <x v="2296"/>
    <n v="0"/>
    <n v="1"/>
    <x v="1"/>
  </r>
  <r>
    <x v="2"/>
    <s v="Flooding"/>
    <s v="Severe Storm"/>
    <n v="3"/>
    <x v="47"/>
    <s v="2015-2019"/>
    <n v="1"/>
    <n v="0"/>
    <n v="0"/>
    <n v="0"/>
    <x v="0"/>
    <n v="1"/>
    <x v="2297"/>
    <n v="1"/>
    <n v="0"/>
    <x v="1"/>
  </r>
  <r>
    <x v="0"/>
    <s v="Flooding"/>
    <s v="Severe Storm"/>
    <n v="4"/>
    <x v="47"/>
    <s v="2015-2019"/>
    <n v="1"/>
    <n v="0"/>
    <n v="0"/>
    <n v="0"/>
    <x v="0"/>
    <n v="1"/>
    <x v="2298"/>
    <n v="1"/>
    <n v="0"/>
    <x v="1"/>
  </r>
  <r>
    <x v="0"/>
    <s v="Flooding"/>
    <s v="Severe Storm"/>
    <n v="4"/>
    <x v="47"/>
    <s v="2015-2019"/>
    <n v="1"/>
    <n v="0"/>
    <n v="0"/>
    <n v="0"/>
    <x v="0"/>
    <n v="1"/>
    <x v="2299"/>
    <n v="1"/>
    <n v="0"/>
    <x v="1"/>
  </r>
  <r>
    <x v="2"/>
    <s v="Flooding"/>
    <s v="Severe Storm"/>
    <n v="4"/>
    <x v="47"/>
    <s v="2015-2019"/>
    <n v="1"/>
    <n v="0"/>
    <n v="0"/>
    <n v="0"/>
    <x v="0"/>
    <n v="1"/>
    <x v="2300"/>
    <n v="1"/>
    <n v="0"/>
    <x v="1"/>
  </r>
  <r>
    <x v="2"/>
    <s v="Flooding"/>
    <s v="Severe Storm"/>
    <n v="4"/>
    <x v="47"/>
    <s v="2015-2019"/>
    <n v="1"/>
    <n v="0"/>
    <n v="0"/>
    <n v="0"/>
    <x v="0"/>
    <n v="1"/>
    <x v="2301"/>
    <n v="1"/>
    <n v="0"/>
    <x v="1"/>
  </r>
  <r>
    <x v="0"/>
    <s v="Flooding"/>
    <s v="Severe Storm"/>
    <n v="4"/>
    <x v="47"/>
    <s v="2015-2019"/>
    <n v="1"/>
    <n v="0"/>
    <n v="0"/>
    <n v="0"/>
    <x v="0"/>
    <n v="1"/>
    <x v="2302"/>
    <n v="1"/>
    <n v="0"/>
    <x v="1"/>
  </r>
  <r>
    <x v="2"/>
    <s v="Flooding"/>
    <s v="Severe Storm"/>
    <n v="4"/>
    <x v="47"/>
    <s v="2015-2019"/>
    <n v="1"/>
    <n v="0"/>
    <n v="0"/>
    <n v="0"/>
    <x v="0"/>
    <n v="1"/>
    <x v="2303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04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05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06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07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08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09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10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11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12"/>
    <n v="0"/>
    <n v="0"/>
    <x v="0"/>
  </r>
  <r>
    <x v="3"/>
    <s v="Flooding"/>
    <s v="Severe Storm"/>
    <n v="4"/>
    <x v="47"/>
    <s v="2015-2019"/>
    <n v="2"/>
    <n v="0"/>
    <n v="0"/>
    <n v="0"/>
    <x v="0"/>
    <n v="1"/>
    <x v="2313"/>
    <n v="0"/>
    <n v="1"/>
    <x v="1"/>
  </r>
  <r>
    <x v="3"/>
    <s v="Flooding"/>
    <s v="Severe Storm"/>
    <n v="4"/>
    <x v="47"/>
    <s v="2015-2019"/>
    <n v="2"/>
    <n v="0"/>
    <n v="0"/>
    <n v="0"/>
    <x v="0"/>
    <n v="1"/>
    <x v="2314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15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16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17"/>
    <n v="0"/>
    <n v="1"/>
    <x v="1"/>
  </r>
  <r>
    <x v="3"/>
    <s v="Flooding"/>
    <s v="Severe Storm"/>
    <n v="4"/>
    <x v="47"/>
    <s v="2015-2019"/>
    <n v="1"/>
    <n v="0"/>
    <n v="0"/>
    <n v="0"/>
    <x v="0"/>
    <n v="1"/>
    <x v="2318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19"/>
    <n v="0"/>
    <n v="0"/>
    <x v="0"/>
  </r>
  <r>
    <x v="2"/>
    <s v="Flooding"/>
    <s v="Severe Storm"/>
    <n v="4"/>
    <x v="47"/>
    <s v="2015-2019"/>
    <n v="1"/>
    <n v="0"/>
    <n v="0"/>
    <n v="0"/>
    <x v="0"/>
    <n v="1"/>
    <x v="2320"/>
    <n v="1"/>
    <n v="0"/>
    <x v="1"/>
  </r>
  <r>
    <x v="2"/>
    <s v="Flooding"/>
    <s v="Severe Storm"/>
    <n v="4"/>
    <x v="47"/>
    <s v="2015-2019"/>
    <n v="1"/>
    <n v="13"/>
    <n v="13"/>
    <n v="26"/>
    <x v="0"/>
    <n v="1"/>
    <x v="2321"/>
    <n v="0"/>
    <n v="1"/>
    <x v="1"/>
  </r>
  <r>
    <x v="2"/>
    <s v="Flooding"/>
    <s v="Severe Storm"/>
    <n v="4"/>
    <x v="47"/>
    <s v="2015-2019"/>
    <n v="1"/>
    <n v="12"/>
    <n v="12"/>
    <n v="24"/>
    <x v="0"/>
    <n v="1"/>
    <x v="2322"/>
    <n v="0"/>
    <n v="1"/>
    <x v="1"/>
  </r>
  <r>
    <x v="2"/>
    <s v="Flooding"/>
    <s v="Severe Storm"/>
    <n v="4"/>
    <x v="47"/>
    <s v="2015-2019"/>
    <n v="1"/>
    <n v="12"/>
    <n v="12"/>
    <n v="24"/>
    <x v="0"/>
    <n v="1"/>
    <x v="2323"/>
    <n v="0"/>
    <n v="1"/>
    <x v="1"/>
  </r>
  <r>
    <x v="2"/>
    <s v="Flooding"/>
    <s v="Severe Storm"/>
    <n v="4"/>
    <x v="47"/>
    <s v="2015-2019"/>
    <n v="1"/>
    <n v="21"/>
    <n v="216"/>
    <n v="237"/>
    <x v="0"/>
    <n v="1"/>
    <x v="2324"/>
    <n v="0"/>
    <n v="0"/>
    <x v="0"/>
  </r>
  <r>
    <x v="2"/>
    <s v="Flooding"/>
    <s v="Severe Storm"/>
    <n v="4"/>
    <x v="47"/>
    <s v="2015-2019"/>
    <n v="1"/>
    <n v="26"/>
    <n v="65"/>
    <n v="91"/>
    <x v="0"/>
    <n v="1"/>
    <x v="2325"/>
    <n v="0"/>
    <n v="1"/>
    <x v="1"/>
  </r>
  <r>
    <x v="2"/>
    <s v="Flooding"/>
    <s v="Severe Storm"/>
    <n v="4"/>
    <x v="47"/>
    <s v="2015-2019"/>
    <n v="1"/>
    <n v="13"/>
    <n v="13"/>
    <n v="26"/>
    <x v="0"/>
    <n v="1"/>
    <x v="2326"/>
    <n v="0"/>
    <n v="0"/>
    <x v="0"/>
  </r>
  <r>
    <x v="3"/>
    <s v="Flooding"/>
    <s v="Severe Storm"/>
    <n v="4"/>
    <x v="47"/>
    <s v="2015-2019"/>
    <n v="1"/>
    <n v="0"/>
    <n v="0"/>
    <n v="0"/>
    <x v="0"/>
    <n v="1"/>
    <x v="2327"/>
    <n v="0"/>
    <n v="1"/>
    <x v="1"/>
  </r>
  <r>
    <x v="3"/>
    <s v="Flooding"/>
    <s v="Severe Storm"/>
    <n v="4"/>
    <x v="47"/>
    <s v="2015-2019"/>
    <n v="1"/>
    <n v="0"/>
    <n v="0"/>
    <n v="0"/>
    <x v="0"/>
    <n v="1"/>
    <x v="2328"/>
    <n v="0"/>
    <n v="0"/>
    <x v="0"/>
  </r>
  <r>
    <x v="2"/>
    <s v="Flooding"/>
    <s v="Severe Storm"/>
    <n v="4"/>
    <x v="47"/>
    <s v="2015-2019"/>
    <n v="1"/>
    <n v="12"/>
    <n v="12"/>
    <n v="24"/>
    <x v="0"/>
    <n v="1"/>
    <x v="2329"/>
    <n v="0"/>
    <n v="1"/>
    <x v="1"/>
  </r>
  <r>
    <x v="2"/>
    <s v="Flooding"/>
    <s v="Severe Storm"/>
    <n v="4"/>
    <x v="47"/>
    <s v="2015-2019"/>
    <n v="1"/>
    <n v="0"/>
    <n v="0"/>
    <n v="0"/>
    <x v="0"/>
    <n v="1"/>
    <x v="2330"/>
    <n v="0"/>
    <n v="1"/>
    <x v="1"/>
  </r>
  <r>
    <x v="2"/>
    <s v="Flooding"/>
    <s v="Severe Storm"/>
    <n v="2"/>
    <x v="47"/>
    <s v="2015-2019"/>
    <n v="1"/>
    <n v="0"/>
    <n v="0"/>
    <n v="0"/>
    <x v="0"/>
    <n v="1"/>
    <x v="2331"/>
    <n v="1"/>
    <n v="0"/>
    <x v="1"/>
  </r>
  <r>
    <x v="2"/>
    <s v="Flooding"/>
    <s v="Severe Storm"/>
    <n v="2"/>
    <x v="47"/>
    <s v="2015-2019"/>
    <n v="1"/>
    <n v="0"/>
    <n v="0"/>
    <n v="0"/>
    <x v="0"/>
    <n v="1"/>
    <x v="2332"/>
    <n v="1"/>
    <n v="0"/>
    <x v="1"/>
  </r>
  <r>
    <x v="2"/>
    <s v="Flooding"/>
    <s v="Severe Storm"/>
    <n v="2"/>
    <x v="47"/>
    <s v="2015-2019"/>
    <n v="1"/>
    <n v="0"/>
    <n v="0"/>
    <n v="0"/>
    <x v="0"/>
    <n v="1"/>
    <x v="2333"/>
    <n v="1"/>
    <n v="0"/>
    <x v="1"/>
  </r>
  <r>
    <x v="3"/>
    <s v="Severe Storm/Thunder Storm/ Wind"/>
    <s v="Severe Storm"/>
    <n v="2"/>
    <x v="47"/>
    <s v="2015-2019"/>
    <n v="1"/>
    <n v="0"/>
    <n v="0"/>
    <n v="0"/>
    <x v="0"/>
    <n v="1"/>
    <x v="2334"/>
    <n v="1"/>
    <n v="0"/>
    <x v="1"/>
  </r>
  <r>
    <x v="2"/>
    <s v="Flooding"/>
    <s v="Severe Storm"/>
    <n v="2"/>
    <x v="47"/>
    <s v="2015-2019"/>
    <n v="1"/>
    <n v="0"/>
    <n v="0"/>
    <n v="0"/>
    <x v="0"/>
    <n v="1"/>
    <x v="2335"/>
    <n v="1"/>
    <n v="0"/>
    <x v="1"/>
  </r>
  <r>
    <x v="3"/>
    <s v="Severe Storm/Thunder Storm/ Wind"/>
    <s v="Severe Storm"/>
    <n v="2"/>
    <x v="47"/>
    <s v="2015-2019"/>
    <n v="1"/>
    <n v="0"/>
    <n v="0"/>
    <n v="0"/>
    <x v="0"/>
    <n v="1"/>
    <x v="2336"/>
    <n v="1"/>
    <n v="0"/>
    <x v="1"/>
  </r>
  <r>
    <x v="3"/>
    <s v="Severe Storm/Thunder Storm/ Wind"/>
    <s v="Severe Storm"/>
    <n v="2"/>
    <x v="47"/>
    <s v="2015-2019"/>
    <n v="1"/>
    <n v="0"/>
    <n v="0"/>
    <n v="0"/>
    <x v="0"/>
    <n v="1"/>
    <x v="2337"/>
    <n v="0"/>
    <n v="1"/>
    <x v="1"/>
  </r>
  <r>
    <x v="2"/>
    <s v="Severe Storm/Thunder Storm/ Wind"/>
    <s v="Severe Storm"/>
    <n v="2"/>
    <x v="47"/>
    <s v="2015-2019"/>
    <n v="1"/>
    <n v="0"/>
    <n v="0"/>
    <n v="0"/>
    <x v="0"/>
    <n v="1"/>
    <x v="2338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1443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339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340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341"/>
    <n v="0"/>
    <n v="1"/>
    <x v="1"/>
  </r>
  <r>
    <x v="3"/>
    <s v="Severe Storm/Thunder Storm/ Wind"/>
    <s v="Severe Storm"/>
    <n v="2"/>
    <x v="47"/>
    <s v="2015-2019"/>
    <n v="1"/>
    <n v="0"/>
    <n v="0"/>
    <n v="0"/>
    <x v="0"/>
    <n v="1"/>
    <x v="2342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343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344"/>
    <n v="1"/>
    <n v="0"/>
    <x v="1"/>
  </r>
  <r>
    <x v="2"/>
    <s v="Flooding"/>
    <s v="Severe Storm"/>
    <n v="2"/>
    <x v="47"/>
    <s v="2015-2019"/>
    <n v="1"/>
    <n v="0"/>
    <n v="0"/>
    <n v="0"/>
    <x v="0"/>
    <n v="1"/>
    <x v="2345"/>
    <n v="0"/>
    <n v="1"/>
    <x v="1"/>
  </r>
  <r>
    <x v="2"/>
    <s v="Severe Storm/Thunder Storm/ Wind"/>
    <s v="Severe Storm"/>
    <n v="2"/>
    <x v="47"/>
    <s v="2015-2019"/>
    <n v="1"/>
    <n v="0"/>
    <n v="0"/>
    <n v="0"/>
    <x v="0"/>
    <n v="1"/>
    <x v="2346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347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348"/>
    <n v="1"/>
    <n v="0"/>
    <x v="1"/>
  </r>
  <r>
    <x v="3"/>
    <s v="Severe Storm/Thunder Storm/ Wind"/>
    <s v="Severe Storm"/>
    <n v="2"/>
    <x v="47"/>
    <s v="2015-2019"/>
    <n v="1"/>
    <n v="0"/>
    <n v="0"/>
    <n v="0"/>
    <x v="0"/>
    <n v="1"/>
    <x v="2349"/>
    <n v="1"/>
    <n v="0"/>
    <x v="1"/>
  </r>
  <r>
    <x v="3"/>
    <s v="Severe Storm/Thunder Storm/ Wind"/>
    <s v="Severe Storm"/>
    <n v="2"/>
    <x v="47"/>
    <s v="2015-2019"/>
    <n v="1"/>
    <n v="0"/>
    <n v="0"/>
    <n v="0"/>
    <x v="0"/>
    <n v="1"/>
    <x v="2350"/>
    <n v="1"/>
    <n v="0"/>
    <x v="1"/>
  </r>
  <r>
    <x v="3"/>
    <s v="Severe Storm/Thunder Storm/ Wind"/>
    <s v="Severe Storm"/>
    <n v="2"/>
    <x v="47"/>
    <s v="2015-2019"/>
    <n v="1"/>
    <n v="0"/>
    <n v="0"/>
    <n v="0"/>
    <x v="0"/>
    <n v="1"/>
    <x v="2351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352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035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353"/>
    <n v="0"/>
    <n v="1"/>
    <x v="1"/>
  </r>
  <r>
    <x v="3"/>
    <s v="Severe Storm/Thunder Storm/ Wind"/>
    <s v="Severe Storm"/>
    <n v="2"/>
    <x v="47"/>
    <s v="2015-2019"/>
    <n v="1"/>
    <n v="0"/>
    <n v="0"/>
    <n v="0"/>
    <x v="0"/>
    <n v="1"/>
    <x v="2354"/>
    <n v="1"/>
    <n v="0"/>
    <x v="1"/>
  </r>
  <r>
    <x v="3"/>
    <s v="Severe Storm/Thunder Storm/ Wind"/>
    <s v="Severe Storm"/>
    <n v="2"/>
    <x v="47"/>
    <s v="2015-2019"/>
    <n v="1"/>
    <n v="0"/>
    <n v="0"/>
    <n v="0"/>
    <x v="0"/>
    <n v="1"/>
    <x v="2355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356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357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358"/>
    <n v="1"/>
    <n v="0"/>
    <x v="1"/>
  </r>
  <r>
    <x v="2"/>
    <s v="Severe Storm/Thunder Storm/ Wind"/>
    <s v="Severe Storm"/>
    <n v="2"/>
    <x v="47"/>
    <s v="2015-2019"/>
    <n v="1"/>
    <n v="0"/>
    <n v="0"/>
    <n v="0"/>
    <x v="0"/>
    <n v="1"/>
    <x v="2097"/>
    <n v="1"/>
    <n v="0"/>
    <x v="1"/>
  </r>
  <r>
    <x v="3"/>
    <s v="Severe Storm/Thunder Storm/ Wind"/>
    <s v="Severe Storm"/>
    <n v="2"/>
    <x v="47"/>
    <s v="2015-2019"/>
    <n v="1"/>
    <n v="0"/>
    <n v="0"/>
    <n v="0"/>
    <x v="0"/>
    <n v="1"/>
    <x v="2359"/>
    <n v="1"/>
    <n v="0"/>
    <x v="1"/>
  </r>
  <r>
    <x v="4"/>
    <s v="Severe Storm/Thunder Storm/ Wind"/>
    <s v="Severe Storm"/>
    <n v="2"/>
    <x v="47"/>
    <s v="2015-2019"/>
    <n v="1"/>
    <n v="0"/>
    <n v="0"/>
    <n v="0"/>
    <x v="0"/>
    <n v="1"/>
    <x v="2360"/>
    <n v="1"/>
    <n v="0"/>
    <x v="1"/>
  </r>
  <r>
    <x v="2"/>
    <s v="Wind"/>
    <s v="Storm"/>
    <n v="1"/>
    <x v="39"/>
    <s v="2015-2019"/>
    <n v="1"/>
    <n v="0"/>
    <n v="0"/>
    <n v="0"/>
    <x v="0"/>
    <n v="1"/>
    <x v="2361"/>
    <n v="0"/>
    <n v="1"/>
    <x v="1"/>
  </r>
  <r>
    <x v="4"/>
    <s v="Severe Storm/Thunder Storm/ Wind"/>
    <s v="Severe Storm"/>
    <n v="2"/>
    <x v="39"/>
    <s v="2015-2019"/>
    <n v="1"/>
    <n v="0"/>
    <n v="0"/>
    <n v="0"/>
    <x v="0"/>
    <n v="0"/>
    <x v="2"/>
    <n v="1"/>
    <n v="0"/>
    <x v="1"/>
  </r>
  <r>
    <x v="1"/>
    <s v="Severe Storm/Thunder Storm/ Wind"/>
    <s v="Severe Storm"/>
    <n v="2"/>
    <x v="39"/>
    <s v="2015-2019"/>
    <n v="1"/>
    <n v="0"/>
    <n v="0"/>
    <n v="0"/>
    <x v="0"/>
    <n v="1"/>
    <x v="2362"/>
    <n v="1"/>
    <n v="0"/>
    <x v="1"/>
  </r>
  <r>
    <x v="1"/>
    <s v="Severe Storm/Thunder Storm/ Wind"/>
    <s v="Severe Storm"/>
    <n v="2"/>
    <x v="39"/>
    <s v="2015-2019"/>
    <n v="1"/>
    <n v="0"/>
    <n v="0"/>
    <n v="0"/>
    <x v="0"/>
    <n v="1"/>
    <x v="2363"/>
    <n v="1"/>
    <n v="0"/>
    <x v="1"/>
  </r>
  <r>
    <x v="1"/>
    <s v="Severe Storm/Thunder Storm/ Wind"/>
    <s v="Severe Storm"/>
    <n v="2"/>
    <x v="39"/>
    <s v="2015-2019"/>
    <n v="1"/>
    <n v="0"/>
    <n v="0"/>
    <n v="0"/>
    <x v="0"/>
    <n v="1"/>
    <x v="2364"/>
    <n v="1"/>
    <n v="0"/>
    <x v="1"/>
  </r>
  <r>
    <x v="0"/>
    <s v="Severe Storm/Thunder Storm/ Wind"/>
    <s v="Severe Storm"/>
    <n v="3"/>
    <x v="39"/>
    <s v="2015-2019"/>
    <n v="1"/>
    <n v="0"/>
    <n v="0"/>
    <n v="0"/>
    <x v="0"/>
    <n v="1"/>
    <x v="2365"/>
    <n v="1"/>
    <n v="0"/>
    <x v="1"/>
  </r>
  <r>
    <x v="1"/>
    <s v="Severe Storm/Thunder Storm/ Wind"/>
    <s v="Severe Storm"/>
    <n v="2"/>
    <x v="39"/>
    <s v="2015-2019"/>
    <n v="1"/>
    <n v="0"/>
    <n v="0"/>
    <n v="0"/>
    <x v="0"/>
    <n v="1"/>
    <x v="2366"/>
    <n v="1"/>
    <n v="0"/>
    <x v="1"/>
  </r>
  <r>
    <x v="1"/>
    <s v="Lightning"/>
    <s v="Storm"/>
    <n v="2"/>
    <x v="39"/>
    <s v="2015-2019"/>
    <n v="1"/>
    <n v="0"/>
    <n v="51"/>
    <n v="51"/>
    <x v="0"/>
    <n v="0"/>
    <x v="2"/>
    <n v="1"/>
    <n v="0"/>
    <x v="1"/>
  </r>
  <r>
    <x v="1"/>
    <s v="Severe Storm/Thunder Storm/ Wind"/>
    <s v="Severe Storm"/>
    <n v="2"/>
    <x v="39"/>
    <s v="2015-2019"/>
    <n v="1"/>
    <n v="0"/>
    <n v="0"/>
    <n v="0"/>
    <x v="0"/>
    <n v="1"/>
    <x v="2367"/>
    <n v="1"/>
    <n v="0"/>
    <x v="1"/>
  </r>
  <r>
    <x v="1"/>
    <s v="Severe Storm/Thunder Storm/ Wind"/>
    <s v="Severe Storm"/>
    <n v="2"/>
    <x v="39"/>
    <s v="2015-2019"/>
    <n v="1"/>
    <n v="0"/>
    <n v="0"/>
    <n v="0"/>
    <x v="0"/>
    <n v="1"/>
    <x v="2368"/>
    <n v="1"/>
    <n v="0"/>
    <x v="1"/>
  </r>
  <r>
    <x v="1"/>
    <s v="Severe Storm/Thunder Storm/ Wind"/>
    <s v="Severe Storm"/>
    <n v="2"/>
    <x v="39"/>
    <s v="2015-2019"/>
    <n v="1"/>
    <n v="0"/>
    <n v="0"/>
    <n v="0"/>
    <x v="0"/>
    <n v="1"/>
    <x v="2369"/>
    <n v="1"/>
    <n v="0"/>
    <x v="1"/>
  </r>
  <r>
    <x v="1"/>
    <s v="Severe Storm/Thunder Storm/ Wind"/>
    <s v="Severe Storm"/>
    <n v="2"/>
    <x v="39"/>
    <s v="2015-2019"/>
    <n v="1"/>
    <n v="0"/>
    <n v="0"/>
    <n v="0"/>
    <x v="0"/>
    <n v="1"/>
    <x v="2370"/>
    <n v="1"/>
    <n v="0"/>
    <x v="1"/>
  </r>
  <r>
    <x v="1"/>
    <s v="Flooding"/>
    <s v="Severe Storm"/>
    <n v="4"/>
    <x v="39"/>
    <s v="2015-2019"/>
    <n v="1"/>
    <n v="0"/>
    <n v="0"/>
    <n v="0"/>
    <x v="0"/>
    <n v="1"/>
    <x v="2371"/>
    <n v="0"/>
    <n v="0"/>
    <x v="0"/>
  </r>
  <r>
    <x v="1"/>
    <s v="Flooding"/>
    <s v="Severe Storm"/>
    <n v="4"/>
    <x v="39"/>
    <s v="2015-2019"/>
    <n v="2"/>
    <n v="0"/>
    <n v="0"/>
    <n v="0"/>
    <x v="0"/>
    <n v="1"/>
    <x v="2372"/>
    <n v="0"/>
    <n v="0"/>
    <x v="0"/>
  </r>
  <r>
    <x v="1"/>
    <s v="Flooding"/>
    <s v="Severe Storm"/>
    <n v="4"/>
    <x v="39"/>
    <s v="2015-2019"/>
    <n v="2"/>
    <n v="0"/>
    <n v="0"/>
    <n v="0"/>
    <x v="0"/>
    <n v="1"/>
    <x v="2373"/>
    <n v="0"/>
    <n v="0"/>
    <x v="0"/>
  </r>
  <r>
    <x v="1"/>
    <s v="Flooding"/>
    <s v="Severe Storm"/>
    <n v="4"/>
    <x v="39"/>
    <s v="2015-2019"/>
    <n v="2"/>
    <n v="0"/>
    <n v="0"/>
    <n v="0"/>
    <x v="0"/>
    <n v="1"/>
    <x v="2374"/>
    <n v="0"/>
    <n v="0"/>
    <x v="0"/>
  </r>
  <r>
    <x v="1"/>
    <s v="Flooding"/>
    <s v="Severe Storm"/>
    <n v="4"/>
    <x v="39"/>
    <s v="2015-2019"/>
    <n v="1"/>
    <n v="0"/>
    <n v="0"/>
    <n v="0"/>
    <x v="0"/>
    <n v="1"/>
    <x v="2375"/>
    <n v="0"/>
    <n v="1"/>
    <x v="1"/>
  </r>
  <r>
    <x v="1"/>
    <s v="Flooding"/>
    <s v="Severe Storm"/>
    <n v="4"/>
    <x v="39"/>
    <s v="2015-2019"/>
    <n v="1"/>
    <n v="0"/>
    <n v="0"/>
    <n v="0"/>
    <x v="0"/>
    <n v="1"/>
    <x v="2376"/>
    <n v="0"/>
    <n v="1"/>
    <x v="1"/>
  </r>
  <r>
    <x v="1"/>
    <s v="Flooding"/>
    <s v="Severe Storm"/>
    <n v="4"/>
    <x v="39"/>
    <s v="2015-2019"/>
    <n v="1"/>
    <n v="0"/>
    <n v="0"/>
    <n v="0"/>
    <x v="0"/>
    <n v="1"/>
    <x v="2377"/>
    <n v="0"/>
    <n v="0"/>
    <x v="0"/>
  </r>
  <r>
    <x v="1"/>
    <s v="Flooding"/>
    <s v="Severe Storm"/>
    <n v="4"/>
    <x v="39"/>
    <s v="2015-2019"/>
    <n v="1"/>
    <n v="0"/>
    <n v="0"/>
    <n v="0"/>
    <x v="0"/>
    <n v="1"/>
    <x v="2378"/>
    <n v="0"/>
    <n v="0"/>
    <x v="0"/>
  </r>
  <r>
    <x v="1"/>
    <s v="Flooding"/>
    <s v="Severe Storm"/>
    <n v="4"/>
    <x v="39"/>
    <s v="2015-2019"/>
    <n v="1"/>
    <n v="0"/>
    <n v="0"/>
    <n v="0"/>
    <x v="0"/>
    <n v="1"/>
    <x v="40"/>
    <n v="0"/>
    <n v="0"/>
    <x v="0"/>
  </r>
  <r>
    <x v="1"/>
    <s v="Flooding"/>
    <s v="Severe Storm"/>
    <n v="4"/>
    <x v="39"/>
    <s v="2015-2019"/>
    <n v="1"/>
    <n v="0"/>
    <n v="0"/>
    <n v="0"/>
    <x v="0"/>
    <n v="1"/>
    <x v="2379"/>
    <n v="0"/>
    <n v="0"/>
    <x v="0"/>
  </r>
  <r>
    <x v="4"/>
    <s v="Flooding"/>
    <s v="Severe Storm"/>
    <n v="3"/>
    <x v="39"/>
    <s v="2015-2019"/>
    <n v="1"/>
    <n v="0"/>
    <n v="0"/>
    <n v="0"/>
    <x v="0"/>
    <n v="1"/>
    <x v="2380"/>
    <n v="1"/>
    <n v="0"/>
    <x v="1"/>
  </r>
  <r>
    <x v="3"/>
    <s v="Flooding"/>
    <s v="Severe Storm"/>
    <n v="3"/>
    <x v="39"/>
    <s v="2015-2019"/>
    <n v="1"/>
    <n v="0"/>
    <n v="0"/>
    <n v="0"/>
    <x v="0"/>
    <n v="1"/>
    <x v="2381"/>
    <n v="0"/>
    <n v="0"/>
    <x v="0"/>
  </r>
  <r>
    <x v="2"/>
    <s v="Wind"/>
    <s v="Storm"/>
    <n v="3"/>
    <x v="39"/>
    <s v="2015-2019"/>
    <n v="1"/>
    <n v="0"/>
    <n v="0"/>
    <n v="0"/>
    <x v="0"/>
    <n v="1"/>
    <x v="2382"/>
    <n v="1"/>
    <n v="0"/>
    <x v="1"/>
  </r>
  <r>
    <x v="4"/>
    <s v="Flooding"/>
    <s v="Severe Storm"/>
    <n v="3"/>
    <x v="39"/>
    <s v="2015-2019"/>
    <n v="1"/>
    <n v="0"/>
    <n v="0"/>
    <n v="0"/>
    <x v="0"/>
    <n v="1"/>
    <x v="2383"/>
    <n v="1"/>
    <n v="0"/>
    <x v="1"/>
  </r>
  <r>
    <x v="3"/>
    <s v="Flooding"/>
    <s v="Severe Storm"/>
    <n v="3"/>
    <x v="39"/>
    <s v="2015-2019"/>
    <n v="1"/>
    <n v="0"/>
    <n v="0"/>
    <n v="0"/>
    <x v="0"/>
    <n v="1"/>
    <x v="2384"/>
    <n v="1"/>
    <n v="0"/>
    <x v="1"/>
  </r>
  <r>
    <x v="2"/>
    <s v="Flooding"/>
    <s v="Severe Storm"/>
    <n v="3"/>
    <x v="39"/>
    <s v="2015-2019"/>
    <n v="1"/>
    <n v="0"/>
    <n v="0"/>
    <n v="0"/>
    <x v="0"/>
    <n v="1"/>
    <x v="2385"/>
    <n v="1"/>
    <n v="0"/>
    <x v="1"/>
  </r>
  <r>
    <x v="4"/>
    <s v="Flooding"/>
    <s v="Severe Storm"/>
    <n v="3"/>
    <x v="39"/>
    <s v="2015-2019"/>
    <n v="1"/>
    <n v="0"/>
    <n v="0"/>
    <n v="0"/>
    <x v="0"/>
    <n v="1"/>
    <x v="2386"/>
    <n v="1"/>
    <n v="0"/>
    <x v="1"/>
  </r>
  <r>
    <x v="4"/>
    <s v="Flooding"/>
    <s v="Severe Storm"/>
    <n v="3"/>
    <x v="39"/>
    <s v="2015-2019"/>
    <n v="1"/>
    <n v="0"/>
    <n v="0"/>
    <n v="0"/>
    <x v="0"/>
    <n v="1"/>
    <x v="2387"/>
    <n v="1"/>
    <n v="0"/>
    <x v="1"/>
  </r>
  <r>
    <x v="4"/>
    <s v="Wind"/>
    <s v="Storm"/>
    <n v="3"/>
    <x v="39"/>
    <s v="2015-2019"/>
    <n v="1"/>
    <n v="0"/>
    <n v="0"/>
    <n v="0"/>
    <x v="0"/>
    <n v="1"/>
    <x v="2388"/>
    <n v="0"/>
    <n v="1"/>
    <x v="1"/>
  </r>
  <r>
    <x v="0"/>
    <s v="Winter Weather"/>
    <s v="Storm"/>
    <n v="4"/>
    <x v="48"/>
    <s v="2000-2004"/>
    <n v="2"/>
    <n v="0"/>
    <n v="0"/>
    <n v="0"/>
    <x v="0"/>
    <n v="1"/>
    <x v="2389"/>
    <n v="0"/>
    <n v="0"/>
    <x v="0"/>
  </r>
  <r>
    <x v="1"/>
    <s v="Wildfire"/>
    <s v="Heat/Drought/Fire"/>
    <n v="1"/>
    <x v="43"/>
    <s v="2010-2014"/>
    <n v="1"/>
    <n v="0"/>
    <n v="0"/>
    <n v="0"/>
    <x v="0"/>
    <n v="1"/>
    <x v="2390"/>
    <n v="0"/>
    <n v="0"/>
    <x v="0"/>
  </r>
  <r>
    <x v="0"/>
    <s v="Flooding"/>
    <s v="Severe Storm"/>
    <n v="2"/>
    <x v="39"/>
    <s v="2015-2019"/>
    <n v="2"/>
    <n v="0"/>
    <n v="0"/>
    <n v="0"/>
    <x v="0"/>
    <n v="1"/>
    <x v="2391"/>
    <n v="0"/>
    <n v="1"/>
    <x v="1"/>
  </r>
  <r>
    <x v="1"/>
    <s v="Lightning"/>
    <s v="Storm"/>
    <n v="3"/>
    <x v="39"/>
    <s v="2015-2019"/>
    <n v="1"/>
    <n v="0"/>
    <n v="11"/>
    <n v="11"/>
    <x v="0"/>
    <n v="0"/>
    <x v="2"/>
    <n v="1"/>
    <n v="0"/>
    <x v="1"/>
  </r>
  <r>
    <x v="2"/>
    <s v="Flooding"/>
    <s v="Severe Storm"/>
    <n v="3"/>
    <x v="39"/>
    <s v="2015-2019"/>
    <n v="1"/>
    <n v="0"/>
    <n v="0"/>
    <n v="0"/>
    <x v="0"/>
    <n v="1"/>
    <x v="2392"/>
    <n v="0"/>
    <n v="1"/>
    <x v="1"/>
  </r>
  <r>
    <x v="2"/>
    <s v="Flooding"/>
    <s v="Severe Storm"/>
    <n v="3"/>
    <x v="39"/>
    <s v="2015-2019"/>
    <n v="1"/>
    <n v="0"/>
    <n v="0"/>
    <n v="0"/>
    <x v="0"/>
    <n v="1"/>
    <x v="2393"/>
    <n v="1"/>
    <n v="0"/>
    <x v="1"/>
  </r>
  <r>
    <x v="2"/>
    <s v="Flooding"/>
    <s v="Severe Storm"/>
    <n v="3"/>
    <x v="39"/>
    <s v="2015-2019"/>
    <n v="1"/>
    <n v="0"/>
    <n v="0"/>
    <n v="0"/>
    <x v="0"/>
    <n v="1"/>
    <x v="2394"/>
    <n v="1"/>
    <n v="0"/>
    <x v="1"/>
  </r>
  <r>
    <x v="2"/>
    <s v="Flooding"/>
    <s v="Severe Storm"/>
    <n v="3"/>
    <x v="39"/>
    <s v="2015-2019"/>
    <n v="1"/>
    <n v="0"/>
    <n v="0"/>
    <n v="0"/>
    <x v="0"/>
    <n v="1"/>
    <x v="2395"/>
    <n v="1"/>
    <n v="0"/>
    <x v="1"/>
  </r>
  <r>
    <x v="2"/>
    <s v="Flooding"/>
    <s v="Severe Storm"/>
    <n v="3"/>
    <x v="39"/>
    <s v="2015-2019"/>
    <n v="1"/>
    <n v="0"/>
    <n v="0"/>
    <n v="0"/>
    <x v="0"/>
    <n v="1"/>
    <x v="2396"/>
    <n v="0"/>
    <n v="0"/>
    <x v="0"/>
  </r>
  <r>
    <x v="2"/>
    <s v="Flooding"/>
    <s v="Severe Storm"/>
    <n v="3"/>
    <x v="39"/>
    <s v="2015-2019"/>
    <n v="1"/>
    <n v="0"/>
    <n v="0"/>
    <n v="0"/>
    <x v="0"/>
    <n v="1"/>
    <x v="2397"/>
    <n v="1"/>
    <n v="0"/>
    <x v="1"/>
  </r>
  <r>
    <x v="2"/>
    <s v="Flooding"/>
    <s v="Severe Storm"/>
    <n v="3"/>
    <x v="39"/>
    <s v="2015-2019"/>
    <n v="1"/>
    <n v="0"/>
    <n v="0"/>
    <n v="0"/>
    <x v="0"/>
    <n v="1"/>
    <x v="2398"/>
    <n v="0"/>
    <n v="1"/>
    <x v="1"/>
  </r>
  <r>
    <x v="2"/>
    <s v="Flooding"/>
    <s v="Severe Storm"/>
    <n v="3"/>
    <x v="39"/>
    <s v="2015-2019"/>
    <n v="1"/>
    <n v="0"/>
    <n v="0"/>
    <n v="0"/>
    <x v="0"/>
    <n v="1"/>
    <x v="2399"/>
    <n v="1"/>
    <n v="0"/>
    <x v="1"/>
  </r>
  <r>
    <x v="2"/>
    <s v="Severe Storm/Thunder Storm"/>
    <s v="Severe Storm"/>
    <n v="3"/>
    <x v="39"/>
    <s v="2015-2019"/>
    <n v="1"/>
    <n v="0"/>
    <n v="0"/>
    <n v="0"/>
    <x v="0"/>
    <n v="1"/>
    <x v="2400"/>
    <n v="0"/>
    <n v="0"/>
    <x v="0"/>
  </r>
  <r>
    <x v="2"/>
    <s v="Flooding"/>
    <s v="Severe Storm"/>
    <n v="3"/>
    <x v="39"/>
    <s v="2015-2019"/>
    <n v="1"/>
    <n v="0"/>
    <n v="0"/>
    <n v="0"/>
    <x v="0"/>
    <n v="1"/>
    <x v="2401"/>
    <n v="1"/>
    <n v="0"/>
    <x v="1"/>
  </r>
  <r>
    <x v="2"/>
    <s v="Severe Storm/Thunder Storm/ Wind"/>
    <s v="Severe Storm"/>
    <n v="3"/>
    <x v="39"/>
    <s v="2015-2019"/>
    <n v="1"/>
    <n v="0"/>
    <n v="0"/>
    <n v="0"/>
    <x v="0"/>
    <n v="1"/>
    <x v="2402"/>
    <n v="0"/>
    <n v="1"/>
    <x v="1"/>
  </r>
  <r>
    <x v="2"/>
    <s v="Hail"/>
    <s v="Storm"/>
    <n v="3"/>
    <x v="39"/>
    <s v="2015-2019"/>
    <n v="1"/>
    <n v="0"/>
    <n v="0"/>
    <n v="0"/>
    <x v="0"/>
    <n v="1"/>
    <x v="2403"/>
    <n v="1"/>
    <n v="0"/>
    <x v="1"/>
  </r>
  <r>
    <x v="2"/>
    <s v="Severe Storm/Thunder Storm/ Wind"/>
    <s v="Severe Storm"/>
    <n v="3"/>
    <x v="39"/>
    <s v="2015-2019"/>
    <n v="1"/>
    <n v="0"/>
    <n v="10"/>
    <n v="10"/>
    <x v="0"/>
    <n v="0"/>
    <x v="2"/>
    <n v="1"/>
    <n v="0"/>
    <x v="1"/>
  </r>
  <r>
    <x v="4"/>
    <s v="Severe Storm/Thunder Storm/ Wind"/>
    <s v="Severe Storm"/>
    <n v="3"/>
    <x v="39"/>
    <s v="2015-2019"/>
    <n v="1"/>
    <n v="0"/>
    <n v="0"/>
    <n v="0"/>
    <x v="0"/>
    <n v="1"/>
    <x v="364"/>
    <n v="1"/>
    <n v="0"/>
    <x v="1"/>
  </r>
  <r>
    <x v="2"/>
    <s v="Flooding"/>
    <s v="Severe Storm"/>
    <n v="4"/>
    <x v="39"/>
    <s v="2015-2019"/>
    <n v="1"/>
    <n v="0"/>
    <n v="0"/>
    <n v="0"/>
    <x v="0"/>
    <n v="1"/>
    <x v="2404"/>
    <n v="1"/>
    <n v="0"/>
    <x v="1"/>
  </r>
  <r>
    <x v="4"/>
    <s v="Flooding"/>
    <s v="Severe Storm"/>
    <n v="4"/>
    <x v="39"/>
    <s v="2015-2019"/>
    <n v="1"/>
    <n v="0"/>
    <n v="0"/>
    <n v="0"/>
    <x v="0"/>
    <n v="1"/>
    <x v="2405"/>
    <n v="1"/>
    <n v="0"/>
    <x v="1"/>
  </r>
  <r>
    <x v="3"/>
    <s v="Flooding"/>
    <s v="Severe Storm"/>
    <n v="4"/>
    <x v="39"/>
    <s v="2015-2019"/>
    <n v="1"/>
    <n v="0"/>
    <n v="0"/>
    <n v="0"/>
    <x v="0"/>
    <n v="1"/>
    <x v="2406"/>
    <n v="1"/>
    <n v="0"/>
    <x v="1"/>
  </r>
  <r>
    <x v="1"/>
    <s v="Severe Storm/Thunder Storm/ Wind"/>
    <s v="Severe Storm"/>
    <n v="3"/>
    <x v="39"/>
    <s v="2015-2019"/>
    <n v="1"/>
    <n v="0"/>
    <n v="0"/>
    <n v="0"/>
    <x v="0"/>
    <n v="1"/>
    <x v="2407"/>
    <n v="1"/>
    <n v="0"/>
    <x v="1"/>
  </r>
  <r>
    <x v="3"/>
    <s v="Flooding"/>
    <s v="Severe Storm"/>
    <n v="4"/>
    <x v="39"/>
    <s v="2015-2019"/>
    <n v="1"/>
    <n v="0"/>
    <n v="0"/>
    <n v="0"/>
    <x v="0"/>
    <n v="1"/>
    <x v="2408"/>
    <n v="0"/>
    <n v="1"/>
    <x v="1"/>
  </r>
  <r>
    <x v="3"/>
    <s v="Flooding"/>
    <s v="Severe Storm"/>
    <n v="4"/>
    <x v="39"/>
    <s v="2015-2019"/>
    <n v="1"/>
    <n v="0"/>
    <n v="0"/>
    <n v="0"/>
    <x v="0"/>
    <n v="1"/>
    <x v="2409"/>
    <n v="1"/>
    <n v="0"/>
    <x v="1"/>
  </r>
  <r>
    <x v="1"/>
    <s v="Severe Storm/Thunder Storm/ Wind"/>
    <s v="Severe Storm"/>
    <n v="3"/>
    <x v="39"/>
    <s v="2015-2019"/>
    <n v="1"/>
    <n v="0"/>
    <n v="0"/>
    <n v="0"/>
    <x v="0"/>
    <n v="1"/>
    <x v="1870"/>
    <n v="1"/>
    <n v="0"/>
    <x v="1"/>
  </r>
  <r>
    <x v="1"/>
    <s v="Severe Storm/Thunder Storm/ Wind"/>
    <s v="Severe Storm"/>
    <n v="3"/>
    <x v="39"/>
    <s v="2015-2019"/>
    <n v="1"/>
    <n v="0"/>
    <n v="0"/>
    <n v="0"/>
    <x v="0"/>
    <n v="1"/>
    <x v="2410"/>
    <n v="1"/>
    <n v="0"/>
    <x v="1"/>
  </r>
  <r>
    <x v="1"/>
    <s v="Severe Storm/Thunder Storm/ Wind"/>
    <s v="Severe Storm"/>
    <n v="3"/>
    <x v="39"/>
    <s v="2015-2019"/>
    <n v="1"/>
    <n v="0"/>
    <n v="0"/>
    <n v="0"/>
    <x v="0"/>
    <n v="1"/>
    <x v="2411"/>
    <n v="1"/>
    <n v="0"/>
    <x v="1"/>
  </r>
  <r>
    <x v="1"/>
    <s v="Hail"/>
    <s v="Storm"/>
    <n v="3"/>
    <x v="39"/>
    <s v="2015-2019"/>
    <n v="1"/>
    <n v="0"/>
    <n v="0"/>
    <n v="0"/>
    <x v="0"/>
    <n v="1"/>
    <x v="2412"/>
    <n v="1"/>
    <n v="0"/>
    <x v="1"/>
  </r>
  <r>
    <x v="1"/>
    <s v="Severe Storm/Thunder Storm/ Wind"/>
    <s v="Severe Storm"/>
    <n v="3"/>
    <x v="39"/>
    <s v="2015-2019"/>
    <n v="1"/>
    <n v="0"/>
    <n v="0"/>
    <n v="0"/>
    <x v="0"/>
    <n v="1"/>
    <x v="2413"/>
    <n v="1"/>
    <n v="0"/>
    <x v="1"/>
  </r>
  <r>
    <x v="1"/>
    <s v="Hail"/>
    <s v="Storm"/>
    <n v="3"/>
    <x v="39"/>
    <s v="2015-2019"/>
    <n v="1"/>
    <n v="0"/>
    <n v="0"/>
    <n v="0"/>
    <x v="0"/>
    <n v="1"/>
    <x v="2414"/>
    <n v="1"/>
    <n v="0"/>
    <x v="1"/>
  </r>
  <r>
    <x v="1"/>
    <s v="Hail"/>
    <s v="Storm"/>
    <n v="3"/>
    <x v="39"/>
    <s v="2015-2019"/>
    <n v="1"/>
    <n v="0"/>
    <n v="0"/>
    <n v="0"/>
    <x v="0"/>
    <n v="1"/>
    <x v="2415"/>
    <n v="1"/>
    <n v="0"/>
    <x v="1"/>
  </r>
  <r>
    <x v="2"/>
    <s v="Wind"/>
    <s v="Storm"/>
    <n v="4"/>
    <x v="39"/>
    <s v="2015-2019"/>
    <n v="1"/>
    <n v="0"/>
    <n v="0"/>
    <n v="0"/>
    <x v="0"/>
    <n v="1"/>
    <x v="2416"/>
    <n v="0"/>
    <n v="0"/>
    <x v="0"/>
  </r>
  <r>
    <x v="3"/>
    <s v="Wind"/>
    <s v="Storm"/>
    <n v="4"/>
    <x v="39"/>
    <s v="2015-2019"/>
    <n v="1"/>
    <n v="0"/>
    <n v="0"/>
    <n v="0"/>
    <x v="0"/>
    <n v="1"/>
    <x v="2417"/>
    <n v="0"/>
    <n v="0"/>
    <x v="0"/>
  </r>
  <r>
    <x v="1"/>
    <s v="Severe Storm/Thunder Storm/ Wind"/>
    <s v="Severe Storm"/>
    <n v="3"/>
    <x v="39"/>
    <s v="2015-2019"/>
    <n v="1"/>
    <n v="0"/>
    <n v="0"/>
    <n v="0"/>
    <x v="0"/>
    <n v="1"/>
    <x v="2418"/>
    <n v="1"/>
    <n v="0"/>
    <x v="1"/>
  </r>
  <r>
    <x v="4"/>
    <s v="Wind"/>
    <s v="Storm"/>
    <n v="4"/>
    <x v="39"/>
    <s v="2015-2019"/>
    <n v="1"/>
    <n v="0"/>
    <n v="0"/>
    <n v="0"/>
    <x v="0"/>
    <n v="1"/>
    <x v="2419"/>
    <n v="0"/>
    <n v="0"/>
    <x v="0"/>
  </r>
  <r>
    <x v="4"/>
    <s v="Flooding"/>
    <s v="Severe Storm"/>
    <n v="4"/>
    <x v="39"/>
    <s v="2015-2019"/>
    <n v="1"/>
    <n v="0"/>
    <n v="0"/>
    <n v="0"/>
    <x v="0"/>
    <n v="1"/>
    <x v="2420"/>
    <n v="1"/>
    <n v="0"/>
    <x v="1"/>
  </r>
  <r>
    <x v="4"/>
    <s v="Hail"/>
    <s v="Storm"/>
    <n v="3"/>
    <x v="39"/>
    <s v="2015-2019"/>
    <n v="1"/>
    <n v="0"/>
    <n v="0"/>
    <n v="0"/>
    <x v="0"/>
    <n v="1"/>
    <x v="2421"/>
    <n v="1"/>
    <n v="0"/>
    <x v="1"/>
  </r>
  <r>
    <x v="5"/>
    <s v="Lightning"/>
    <s v="Storm"/>
    <n v="3"/>
    <x v="39"/>
    <s v="2015-2019"/>
    <n v="1"/>
    <n v="0"/>
    <n v="52"/>
    <n v="52"/>
    <x v="0"/>
    <n v="0"/>
    <x v="2"/>
    <n v="1"/>
    <n v="0"/>
    <x v="1"/>
  </r>
  <r>
    <x v="2"/>
    <s v="Severe Storm/Thunder Storm/ Wind"/>
    <s v="Severe Storm"/>
    <n v="3"/>
    <x v="39"/>
    <s v="2015-2019"/>
    <n v="1"/>
    <n v="0"/>
    <n v="0"/>
    <n v="0"/>
    <x v="0"/>
    <n v="1"/>
    <x v="593"/>
    <n v="1"/>
    <n v="0"/>
    <x v="1"/>
  </r>
  <r>
    <x v="0"/>
    <s v="Tornado"/>
    <s v="Tornado"/>
    <n v="4"/>
    <x v="39"/>
    <s v="2015-2019"/>
    <n v="1"/>
    <n v="0"/>
    <n v="0"/>
    <n v="0"/>
    <x v="0"/>
    <n v="1"/>
    <x v="2422"/>
    <n v="0"/>
    <n v="0"/>
    <x v="0"/>
  </r>
  <r>
    <x v="1"/>
    <s v="Severe Storm/Thunder Storm/ Wind"/>
    <s v="Severe Storm"/>
    <n v="3"/>
    <x v="39"/>
    <s v="2015-2019"/>
    <n v="1"/>
    <n v="0"/>
    <n v="0"/>
    <n v="0"/>
    <x v="0"/>
    <n v="1"/>
    <x v="2423"/>
    <n v="1"/>
    <n v="0"/>
    <x v="1"/>
  </r>
  <r>
    <x v="4"/>
    <s v="Hail"/>
    <s v="Storm"/>
    <n v="1"/>
    <x v="49"/>
    <s v="2015-2019"/>
    <n v="1"/>
    <n v="0"/>
    <n v="0"/>
    <n v="0"/>
    <x v="0"/>
    <n v="1"/>
    <x v="369"/>
    <n v="1"/>
    <n v="0"/>
    <x v="1"/>
  </r>
  <r>
    <x v="2"/>
    <s v="Hail"/>
    <s v="Storm"/>
    <n v="1"/>
    <x v="49"/>
    <s v="2015-2019"/>
    <n v="1"/>
    <n v="0"/>
    <n v="0"/>
    <n v="0"/>
    <x v="0"/>
    <n v="1"/>
    <x v="2424"/>
    <n v="1"/>
    <n v="0"/>
    <x v="1"/>
  </r>
  <r>
    <x v="2"/>
    <s v="Hail"/>
    <s v="Storm"/>
    <n v="1"/>
    <x v="49"/>
    <s v="2015-2019"/>
    <n v="1"/>
    <n v="0"/>
    <n v="0"/>
    <n v="0"/>
    <x v="0"/>
    <n v="1"/>
    <x v="2424"/>
    <n v="1"/>
    <n v="0"/>
    <x v="1"/>
  </r>
  <r>
    <x v="2"/>
    <s v="Hail"/>
    <s v="Storm"/>
    <n v="1"/>
    <x v="49"/>
    <s v="2015-2019"/>
    <n v="1"/>
    <n v="0"/>
    <n v="0"/>
    <n v="0"/>
    <x v="0"/>
    <n v="1"/>
    <x v="2425"/>
    <n v="1"/>
    <n v="0"/>
    <x v="1"/>
  </r>
  <r>
    <x v="2"/>
    <s v="Flooding"/>
    <s v="Severe Storm"/>
    <n v="1"/>
    <x v="49"/>
    <s v="2015-2019"/>
    <n v="1"/>
    <n v="0"/>
    <n v="0"/>
    <n v="0"/>
    <x v="0"/>
    <n v="1"/>
    <x v="2426"/>
    <n v="1"/>
    <n v="0"/>
    <x v="1"/>
  </r>
  <r>
    <x v="0"/>
    <s v="Severe Storm/Thunder Storm/ Wind"/>
    <s v="Severe Storm"/>
    <n v="1"/>
    <x v="49"/>
    <s v="2015-2019"/>
    <n v="1"/>
    <n v="0"/>
    <n v="0"/>
    <n v="0"/>
    <x v="0"/>
    <n v="1"/>
    <x v="2427"/>
    <n v="1"/>
    <n v="0"/>
    <x v="1"/>
  </r>
  <r>
    <x v="0"/>
    <s v="Severe Storm/Thunder Storm/ Wind"/>
    <s v="Severe Storm"/>
    <n v="2"/>
    <x v="49"/>
    <s v="2015-2019"/>
    <n v="1"/>
    <n v="0"/>
    <n v="0"/>
    <n v="0"/>
    <x v="0"/>
    <n v="1"/>
    <x v="2428"/>
    <n v="1"/>
    <n v="0"/>
    <x v="1"/>
  </r>
  <r>
    <x v="0"/>
    <s v="Severe Storm/Thunder Storm/ Wind"/>
    <s v="Severe Storm"/>
    <n v="2"/>
    <x v="49"/>
    <s v="2015-2019"/>
    <n v="1"/>
    <n v="0"/>
    <n v="0"/>
    <n v="0"/>
    <x v="0"/>
    <n v="1"/>
    <x v="2429"/>
    <n v="1"/>
    <n v="0"/>
    <x v="1"/>
  </r>
  <r>
    <x v="0"/>
    <s v="Severe Storm/Thunder Storm/ Wind"/>
    <s v="Severe Storm"/>
    <n v="2"/>
    <x v="49"/>
    <s v="2015-2019"/>
    <n v="1"/>
    <n v="0"/>
    <n v="0"/>
    <n v="0"/>
    <x v="0"/>
    <n v="1"/>
    <x v="2430"/>
    <n v="1"/>
    <n v="0"/>
    <x v="1"/>
  </r>
  <r>
    <x v="0"/>
    <s v="Wind/ Winter Weather"/>
    <s v="Storm"/>
    <n v="1"/>
    <x v="49"/>
    <s v="2015-2019"/>
    <n v="1"/>
    <n v="0"/>
    <n v="0"/>
    <n v="0"/>
    <x v="0"/>
    <n v="0"/>
    <x v="2"/>
    <n v="1"/>
    <n v="0"/>
    <x v="1"/>
  </r>
  <r>
    <x v="0"/>
    <s v="Wind/ Winter Weather"/>
    <s v="Storm"/>
    <n v="1"/>
    <x v="49"/>
    <s v="2015-2019"/>
    <n v="1"/>
    <n v="0"/>
    <n v="0"/>
    <n v="0"/>
    <x v="0"/>
    <n v="0"/>
    <x v="2"/>
    <n v="1"/>
    <n v="0"/>
    <x v="1"/>
  </r>
  <r>
    <x v="1"/>
    <s v="Severe Storm/Thunder Storm/ Wind"/>
    <s v="Severe Storm"/>
    <n v="2"/>
    <x v="49"/>
    <s v="2015-2019"/>
    <n v="1"/>
    <n v="0"/>
    <n v="0"/>
    <n v="0"/>
    <x v="0"/>
    <n v="1"/>
    <x v="2431"/>
    <n v="1"/>
    <n v="0"/>
    <x v="1"/>
  </r>
  <r>
    <x v="1"/>
    <s v="Severe Storm/Thunder Storm/ Wind"/>
    <s v="Severe Storm"/>
    <n v="2"/>
    <x v="49"/>
    <s v="2015-2019"/>
    <n v="1"/>
    <n v="0"/>
    <n v="0"/>
    <n v="0"/>
    <x v="0"/>
    <n v="1"/>
    <x v="2432"/>
    <n v="1"/>
    <n v="0"/>
    <x v="1"/>
  </r>
  <r>
    <x v="1"/>
    <s v="Severe Storm/Thunder Storm/ Wind"/>
    <s v="Severe Storm"/>
    <n v="2"/>
    <x v="49"/>
    <s v="2015-2019"/>
    <n v="1"/>
    <n v="0"/>
    <n v="0"/>
    <n v="0"/>
    <x v="0"/>
    <n v="1"/>
    <x v="2433"/>
    <n v="1"/>
    <n v="0"/>
    <x v="1"/>
  </r>
  <r>
    <x v="0"/>
    <s v="Tornado"/>
    <s v="Tornado"/>
    <n v="2"/>
    <x v="49"/>
    <s v="2015-2019"/>
    <n v="1"/>
    <n v="0"/>
    <n v="0"/>
    <n v="0"/>
    <x v="0"/>
    <n v="1"/>
    <x v="2147"/>
    <n v="1"/>
    <n v="0"/>
    <x v="1"/>
  </r>
  <r>
    <x v="0"/>
    <s v="Severe Storm/Thunder Storm/ Wind"/>
    <s v="Severe Storm"/>
    <n v="2"/>
    <x v="49"/>
    <s v="2015-2019"/>
    <n v="1"/>
    <n v="0"/>
    <n v="0"/>
    <n v="0"/>
    <x v="0"/>
    <n v="1"/>
    <x v="2434"/>
    <n v="0"/>
    <n v="1"/>
    <x v="1"/>
  </r>
  <r>
    <x v="2"/>
    <s v="Hail"/>
    <s v="Storm"/>
    <n v="2"/>
    <x v="49"/>
    <s v="2015-2019"/>
    <n v="1"/>
    <n v="0"/>
    <n v="0"/>
    <n v="0"/>
    <x v="0"/>
    <n v="1"/>
    <x v="2403"/>
    <n v="1"/>
    <n v="0"/>
    <x v="1"/>
  </r>
  <r>
    <x v="3"/>
    <s v="Hail"/>
    <s v="Storm"/>
    <n v="2"/>
    <x v="49"/>
    <s v="2015-2019"/>
    <n v="1"/>
    <n v="0"/>
    <n v="0"/>
    <n v="0"/>
    <x v="0"/>
    <n v="1"/>
    <x v="2435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36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37"/>
    <n v="1"/>
    <n v="0"/>
    <x v="1"/>
  </r>
  <r>
    <x v="0"/>
    <s v="Tornado"/>
    <s v="Tornado"/>
    <n v="4"/>
    <x v="49"/>
    <s v="2015-2019"/>
    <n v="1"/>
    <n v="0"/>
    <n v="0"/>
    <n v="0"/>
    <x v="0"/>
    <n v="1"/>
    <x v="2438"/>
    <n v="0"/>
    <n v="1"/>
    <x v="1"/>
  </r>
  <r>
    <x v="2"/>
    <s v="Flooding"/>
    <s v="Severe Storm"/>
    <n v="2"/>
    <x v="49"/>
    <s v="2015-2019"/>
    <n v="1"/>
    <n v="0"/>
    <n v="0"/>
    <n v="0"/>
    <x v="0"/>
    <n v="1"/>
    <x v="1047"/>
    <n v="1"/>
    <n v="0"/>
    <x v="1"/>
  </r>
  <r>
    <x v="1"/>
    <s v="Severe Storm/Thunder Storm/ Wind"/>
    <s v="Severe Storm"/>
    <n v="2"/>
    <x v="49"/>
    <s v="2015-2019"/>
    <n v="1"/>
    <n v="0"/>
    <n v="0"/>
    <n v="0"/>
    <x v="0"/>
    <n v="1"/>
    <x v="2439"/>
    <n v="1"/>
    <n v="0"/>
    <x v="1"/>
  </r>
  <r>
    <x v="3"/>
    <s v="Hail"/>
    <s v="Storm"/>
    <n v="2"/>
    <x v="49"/>
    <s v="2015-2019"/>
    <n v="1"/>
    <n v="0"/>
    <n v="0"/>
    <n v="0"/>
    <x v="0"/>
    <n v="1"/>
    <x v="886"/>
    <n v="1"/>
    <n v="0"/>
    <x v="1"/>
  </r>
  <r>
    <x v="1"/>
    <s v="Tornado"/>
    <s v="Tornado"/>
    <n v="1"/>
    <x v="49"/>
    <s v="2015-2019"/>
    <n v="1"/>
    <n v="0"/>
    <n v="0"/>
    <n v="0"/>
    <x v="0"/>
    <n v="1"/>
    <x v="2440"/>
    <n v="0"/>
    <n v="0"/>
    <x v="0"/>
  </r>
  <r>
    <x v="1"/>
    <s v="Hail"/>
    <s v="Storm"/>
    <n v="2"/>
    <x v="49"/>
    <s v="2015-2019"/>
    <n v="1"/>
    <n v="0"/>
    <n v="0"/>
    <n v="0"/>
    <x v="0"/>
    <n v="1"/>
    <x v="2441"/>
    <n v="1"/>
    <n v="0"/>
    <x v="1"/>
  </r>
  <r>
    <x v="0"/>
    <s v="Severe Storm/Thunder Storm/ Wind"/>
    <s v="Severe Storm"/>
    <n v="2"/>
    <x v="49"/>
    <s v="2015-2019"/>
    <n v="1"/>
    <n v="0"/>
    <n v="0"/>
    <n v="0"/>
    <x v="0"/>
    <n v="1"/>
    <x v="2442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43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44"/>
    <n v="1"/>
    <n v="0"/>
    <x v="1"/>
  </r>
  <r>
    <x v="2"/>
    <s v="Flooding"/>
    <s v="Severe Storm"/>
    <n v="2"/>
    <x v="49"/>
    <s v="2015-2019"/>
    <n v="1"/>
    <n v="0"/>
    <n v="0"/>
    <n v="0"/>
    <x v="0"/>
    <n v="1"/>
    <x v="1048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45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46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47"/>
    <n v="1"/>
    <n v="0"/>
    <x v="1"/>
  </r>
  <r>
    <x v="2"/>
    <s v="Severe Storm/Thunder Storm"/>
    <s v="Severe Storm"/>
    <n v="2"/>
    <x v="49"/>
    <s v="2015-2019"/>
    <n v="2"/>
    <n v="0"/>
    <n v="0"/>
    <n v="0"/>
    <x v="0"/>
    <n v="1"/>
    <x v="2448"/>
    <n v="1"/>
    <n v="0"/>
    <x v="1"/>
  </r>
  <r>
    <x v="2"/>
    <s v="Severe Storm/Thunder Storm"/>
    <s v="Severe Storm"/>
    <n v="2"/>
    <x v="49"/>
    <s v="2015-2019"/>
    <n v="2"/>
    <n v="0"/>
    <n v="0"/>
    <n v="0"/>
    <x v="0"/>
    <n v="1"/>
    <x v="2449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50"/>
    <n v="1"/>
    <n v="0"/>
    <x v="1"/>
  </r>
  <r>
    <x v="5"/>
    <s v="Severe Storm/Thunder Storm"/>
    <s v="Severe Storm"/>
    <n v="3"/>
    <x v="49"/>
    <s v="2015-2019"/>
    <n v="1"/>
    <n v="0"/>
    <n v="0"/>
    <n v="0"/>
    <x v="0"/>
    <n v="1"/>
    <x v="2451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52"/>
    <n v="1"/>
    <n v="0"/>
    <x v="1"/>
  </r>
  <r>
    <x v="2"/>
    <s v="Severe Storm/Thunder Storm"/>
    <s v="Severe Storm"/>
    <n v="3"/>
    <x v="49"/>
    <s v="2015-2019"/>
    <n v="1"/>
    <n v="0"/>
    <n v="0"/>
    <n v="0"/>
    <x v="0"/>
    <n v="1"/>
    <x v="372"/>
    <n v="1"/>
    <n v="0"/>
    <x v="1"/>
  </r>
  <r>
    <x v="0"/>
    <s v="Flooding"/>
    <s v="Severe Storm"/>
    <n v="3"/>
    <x v="49"/>
    <s v="2015-2019"/>
    <n v="1"/>
    <n v="0"/>
    <n v="0"/>
    <n v="0"/>
    <x v="0"/>
    <n v="1"/>
    <x v="2453"/>
    <n v="1"/>
    <n v="0"/>
    <x v="1"/>
  </r>
  <r>
    <x v="1"/>
    <s v="Severe Storm/Thunder Storm/ Wind"/>
    <s v="Severe Storm"/>
    <n v="3"/>
    <x v="49"/>
    <s v="2015-2019"/>
    <n v="1"/>
    <n v="0"/>
    <n v="0"/>
    <n v="0"/>
    <x v="0"/>
    <n v="1"/>
    <x v="2454"/>
    <n v="1"/>
    <n v="0"/>
    <x v="1"/>
  </r>
  <r>
    <x v="3"/>
    <s v="Wind"/>
    <s v="Storm"/>
    <n v="3"/>
    <x v="49"/>
    <s v="2015-2019"/>
    <n v="1"/>
    <n v="0"/>
    <n v="0"/>
    <n v="0"/>
    <x v="0"/>
    <n v="1"/>
    <x v="2455"/>
    <n v="1"/>
    <n v="0"/>
    <x v="1"/>
  </r>
  <r>
    <x v="0"/>
    <s v="Wind"/>
    <s v="Storm"/>
    <n v="3"/>
    <x v="49"/>
    <s v="2015-2019"/>
    <n v="1"/>
    <n v="0"/>
    <n v="0"/>
    <n v="0"/>
    <x v="0"/>
    <n v="1"/>
    <x v="2456"/>
    <n v="1"/>
    <n v="0"/>
    <x v="1"/>
  </r>
  <r>
    <x v="0"/>
    <s v="Wind"/>
    <s v="Storm"/>
    <n v="3"/>
    <x v="49"/>
    <s v="2015-2019"/>
    <n v="1"/>
    <n v="0"/>
    <n v="0"/>
    <n v="0"/>
    <x v="0"/>
    <n v="1"/>
    <x v="2457"/>
    <n v="1"/>
    <n v="0"/>
    <x v="1"/>
  </r>
  <r>
    <x v="4"/>
    <s v="Wind"/>
    <s v="Storm"/>
    <n v="3"/>
    <x v="49"/>
    <s v="2015-2019"/>
    <n v="1"/>
    <n v="0"/>
    <n v="0"/>
    <n v="0"/>
    <x v="0"/>
    <n v="1"/>
    <x v="2458"/>
    <n v="1"/>
    <n v="0"/>
    <x v="1"/>
  </r>
  <r>
    <x v="1"/>
    <s v="Severe Storm/Thunder Storm/ Wind"/>
    <s v="Severe Storm"/>
    <n v="3"/>
    <x v="49"/>
    <s v="2015-2019"/>
    <n v="1"/>
    <n v="0"/>
    <n v="0"/>
    <n v="0"/>
    <x v="0"/>
    <n v="1"/>
    <x v="2459"/>
    <n v="1"/>
    <n v="0"/>
    <x v="1"/>
  </r>
  <r>
    <x v="1"/>
    <s v="Severe Storm/Thunder Storm/ Wind"/>
    <s v="Severe Storm"/>
    <n v="3"/>
    <x v="49"/>
    <s v="2015-2019"/>
    <n v="1"/>
    <n v="0"/>
    <n v="0"/>
    <n v="0"/>
    <x v="0"/>
    <n v="1"/>
    <x v="2460"/>
    <n v="1"/>
    <n v="0"/>
    <x v="1"/>
  </r>
  <r>
    <x v="4"/>
    <s v="Hail"/>
    <s v="Storm"/>
    <n v="2"/>
    <x v="49"/>
    <s v="2015-2019"/>
    <n v="1"/>
    <n v="0"/>
    <n v="0"/>
    <n v="0"/>
    <x v="0"/>
    <n v="1"/>
    <x v="2461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62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63"/>
    <n v="1"/>
    <n v="0"/>
    <x v="1"/>
  </r>
  <r>
    <x v="2"/>
    <s v="Severe Storm/Thunder Storm"/>
    <s v="Severe Storm"/>
    <n v="2"/>
    <x v="49"/>
    <s v="2015-2019"/>
    <n v="2"/>
    <n v="0"/>
    <n v="0"/>
    <n v="0"/>
    <x v="0"/>
    <n v="1"/>
    <x v="1005"/>
    <n v="1"/>
    <n v="0"/>
    <x v="1"/>
  </r>
  <r>
    <x v="2"/>
    <s v="Flooding"/>
    <s v="Severe Storm"/>
    <n v="2"/>
    <x v="49"/>
    <s v="2015-2019"/>
    <n v="1"/>
    <n v="0"/>
    <n v="0"/>
    <n v="0"/>
    <x v="0"/>
    <n v="1"/>
    <x v="964"/>
    <n v="1"/>
    <n v="0"/>
    <x v="1"/>
  </r>
  <r>
    <x v="3"/>
    <s v="Flooding"/>
    <s v="Severe Storm"/>
    <n v="2"/>
    <x v="49"/>
    <s v="2015-2019"/>
    <n v="1"/>
    <n v="0"/>
    <n v="0"/>
    <n v="0"/>
    <x v="0"/>
    <n v="1"/>
    <x v="2452"/>
    <n v="1"/>
    <n v="0"/>
    <x v="1"/>
  </r>
  <r>
    <x v="3"/>
    <s v="Flooding"/>
    <s v="Severe Storm"/>
    <n v="2"/>
    <x v="49"/>
    <s v="2015-2019"/>
    <n v="1"/>
    <n v="0"/>
    <n v="0"/>
    <n v="0"/>
    <x v="0"/>
    <n v="1"/>
    <x v="795"/>
    <n v="1"/>
    <n v="0"/>
    <x v="1"/>
  </r>
  <r>
    <x v="3"/>
    <s v="Flooding"/>
    <s v="Severe Storm"/>
    <n v="2"/>
    <x v="49"/>
    <s v="2015-2019"/>
    <n v="1"/>
    <n v="0"/>
    <n v="0"/>
    <n v="0"/>
    <x v="0"/>
    <n v="1"/>
    <x v="2464"/>
    <n v="1"/>
    <n v="0"/>
    <x v="1"/>
  </r>
  <r>
    <x v="3"/>
    <s v="Hail"/>
    <s v="Storm"/>
    <n v="2"/>
    <x v="49"/>
    <s v="2015-2019"/>
    <n v="1"/>
    <n v="0"/>
    <n v="0"/>
    <n v="0"/>
    <x v="0"/>
    <n v="1"/>
    <x v="2465"/>
    <n v="1"/>
    <n v="0"/>
    <x v="1"/>
  </r>
  <r>
    <x v="1"/>
    <s v="Severe Storm/Thunder Storm/ Wind"/>
    <s v="Severe Storm"/>
    <n v="4"/>
    <x v="49"/>
    <s v="2015-2019"/>
    <n v="1"/>
    <n v="0"/>
    <n v="0"/>
    <n v="0"/>
    <x v="0"/>
    <n v="1"/>
    <x v="2466"/>
    <n v="1"/>
    <n v="0"/>
    <x v="1"/>
  </r>
  <r>
    <x v="1"/>
    <s v="Tornado"/>
    <s v="Tornado"/>
    <n v="4"/>
    <x v="49"/>
    <s v="2015-2019"/>
    <n v="1"/>
    <n v="0"/>
    <n v="0"/>
    <n v="0"/>
    <x v="0"/>
    <n v="1"/>
    <x v="2467"/>
    <n v="1"/>
    <n v="0"/>
    <x v="1"/>
  </r>
  <r>
    <x v="5"/>
    <s v="Tornado"/>
    <s v="Tornado"/>
    <n v="2"/>
    <x v="49"/>
    <s v="2015-2019"/>
    <n v="1"/>
    <n v="0"/>
    <n v="12"/>
    <n v="12"/>
    <x v="0"/>
    <n v="0"/>
    <x v="2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68"/>
    <n v="1"/>
    <n v="0"/>
    <x v="1"/>
  </r>
  <r>
    <x v="2"/>
    <s v="Flooding"/>
    <s v="Severe Storm"/>
    <n v="2"/>
    <x v="49"/>
    <s v="2015-2019"/>
    <n v="1"/>
    <n v="0"/>
    <n v="0"/>
    <n v="0"/>
    <x v="0"/>
    <n v="1"/>
    <x v="2421"/>
    <n v="1"/>
    <n v="0"/>
    <x v="1"/>
  </r>
  <r>
    <x v="4"/>
    <s v="Severe Storm/Thunder Storm"/>
    <s v="Severe Storm"/>
    <n v="2"/>
    <x v="49"/>
    <s v="2015-2019"/>
    <n v="1"/>
    <n v="0"/>
    <n v="0"/>
    <n v="0"/>
    <x v="0"/>
    <n v="1"/>
    <x v="2443"/>
    <n v="1"/>
    <n v="0"/>
    <x v="1"/>
  </r>
  <r>
    <x v="2"/>
    <s v="Flooding"/>
    <s v="Severe Storm"/>
    <n v="3"/>
    <x v="49"/>
    <s v="2015-2019"/>
    <n v="1"/>
    <n v="0"/>
    <n v="0"/>
    <n v="0"/>
    <x v="0"/>
    <n v="1"/>
    <x v="872"/>
    <n v="1"/>
    <n v="0"/>
    <x v="1"/>
  </r>
  <r>
    <x v="2"/>
    <s v="Severe Storm/Thunder Storm"/>
    <s v="Severe Storm"/>
    <n v="3"/>
    <x v="49"/>
    <s v="2015-2019"/>
    <n v="1"/>
    <n v="0"/>
    <n v="0"/>
    <n v="0"/>
    <x v="0"/>
    <n v="1"/>
    <x v="2469"/>
    <n v="1"/>
    <n v="0"/>
    <x v="1"/>
  </r>
  <r>
    <x v="2"/>
    <s v="Severe Storm/Thunder Storm"/>
    <s v="Severe Storm"/>
    <n v="3"/>
    <x v="49"/>
    <s v="2015-2019"/>
    <n v="1"/>
    <n v="0"/>
    <n v="0"/>
    <n v="0"/>
    <x v="0"/>
    <n v="1"/>
    <x v="2464"/>
    <n v="1"/>
    <n v="0"/>
    <x v="1"/>
  </r>
  <r>
    <x v="2"/>
    <s v="Severe Storm/Thunder Storm"/>
    <s v="Severe Storm"/>
    <n v="3"/>
    <x v="49"/>
    <s v="2015-2019"/>
    <n v="1"/>
    <n v="0"/>
    <n v="0"/>
    <n v="0"/>
    <x v="0"/>
    <n v="1"/>
    <x v="2465"/>
    <n v="1"/>
    <n v="0"/>
    <x v="1"/>
  </r>
  <r>
    <x v="2"/>
    <s v="Hail"/>
    <s v="Storm"/>
    <n v="3"/>
    <x v="49"/>
    <s v="2015-2019"/>
    <n v="1"/>
    <n v="0"/>
    <n v="0"/>
    <n v="0"/>
    <x v="0"/>
    <n v="1"/>
    <x v="1097"/>
    <n v="1"/>
    <n v="0"/>
    <x v="1"/>
  </r>
  <r>
    <x v="3"/>
    <s v="Hail"/>
    <s v="Storm"/>
    <n v="3"/>
    <x v="49"/>
    <s v="2015-2019"/>
    <n v="1"/>
    <n v="0"/>
    <n v="0"/>
    <n v="0"/>
    <x v="0"/>
    <n v="1"/>
    <x v="2470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71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71"/>
    <n v="1"/>
    <n v="0"/>
    <x v="1"/>
  </r>
  <r>
    <x v="2"/>
    <s v="Hail"/>
    <s v="Storm"/>
    <n v="3"/>
    <x v="49"/>
    <s v="2015-2019"/>
    <n v="1"/>
    <n v="0"/>
    <n v="0"/>
    <n v="0"/>
    <x v="0"/>
    <n v="1"/>
    <x v="2447"/>
    <n v="1"/>
    <n v="0"/>
    <x v="1"/>
  </r>
  <r>
    <x v="2"/>
    <s v="Severe Storm/Thunder Storm"/>
    <s v="Severe Storm"/>
    <n v="3"/>
    <x v="49"/>
    <s v="2015-2019"/>
    <n v="1"/>
    <n v="0"/>
    <n v="0"/>
    <n v="0"/>
    <x v="0"/>
    <n v="1"/>
    <x v="779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72"/>
    <n v="1"/>
    <n v="0"/>
    <x v="1"/>
  </r>
  <r>
    <x v="0"/>
    <s v="Severe Storm/Thunder Storm/ Wind"/>
    <s v="Severe Storm"/>
    <n v="3"/>
    <x v="49"/>
    <s v="2015-2019"/>
    <n v="1"/>
    <n v="0"/>
    <n v="0"/>
    <n v="0"/>
    <x v="0"/>
    <n v="1"/>
    <x v="2473"/>
    <n v="1"/>
    <n v="0"/>
    <x v="1"/>
  </r>
  <r>
    <x v="3"/>
    <s v="Hail"/>
    <s v="Storm"/>
    <n v="3"/>
    <x v="49"/>
    <s v="2015-2019"/>
    <n v="1"/>
    <n v="0"/>
    <n v="0"/>
    <n v="0"/>
    <x v="0"/>
    <n v="1"/>
    <x v="2474"/>
    <n v="1"/>
    <n v="0"/>
    <x v="1"/>
  </r>
  <r>
    <x v="3"/>
    <s v="Flooding"/>
    <s v="Severe Storm"/>
    <n v="3"/>
    <x v="49"/>
    <s v="2015-2019"/>
    <n v="1"/>
    <n v="0"/>
    <n v="0"/>
    <n v="0"/>
    <x v="0"/>
    <n v="1"/>
    <x v="2475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76"/>
    <n v="1"/>
    <n v="0"/>
    <x v="1"/>
  </r>
  <r>
    <x v="0"/>
    <s v="Severe Storm/Thunder Storm/ Wind"/>
    <s v="Severe Storm"/>
    <n v="3"/>
    <x v="49"/>
    <s v="2015-2019"/>
    <n v="1"/>
    <n v="0"/>
    <n v="0"/>
    <n v="0"/>
    <x v="0"/>
    <n v="1"/>
    <x v="2477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78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79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80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61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81"/>
    <n v="1"/>
    <n v="0"/>
    <x v="1"/>
  </r>
  <r>
    <x v="1"/>
    <s v="Severe Storm/Thunder Storm/ Wind"/>
    <s v="Severe Storm"/>
    <n v="3"/>
    <x v="49"/>
    <s v="2015-2019"/>
    <n v="1"/>
    <n v="0"/>
    <n v="0"/>
    <n v="0"/>
    <x v="0"/>
    <n v="1"/>
    <x v="2482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83"/>
    <n v="1"/>
    <n v="0"/>
    <x v="1"/>
  </r>
  <r>
    <x v="2"/>
    <s v="Flooding"/>
    <s v="Severe Storm"/>
    <n v="3"/>
    <x v="49"/>
    <s v="2015-2019"/>
    <n v="1"/>
    <n v="0"/>
    <n v="0"/>
    <n v="0"/>
    <x v="0"/>
    <n v="1"/>
    <x v="2484"/>
    <n v="1"/>
    <n v="0"/>
    <x v="1"/>
  </r>
  <r>
    <x v="2"/>
    <s v="Severe Storm/Thunder Storm"/>
    <s v="Severe Storm"/>
    <n v="3"/>
    <x v="49"/>
    <s v="2015-2019"/>
    <n v="1"/>
    <n v="0"/>
    <n v="0"/>
    <n v="0"/>
    <x v="0"/>
    <n v="1"/>
    <x v="2485"/>
    <n v="1"/>
    <n v="0"/>
    <x v="1"/>
  </r>
  <r>
    <x v="2"/>
    <s v="Severe Storm/Thunder Storm/ Wind"/>
    <s v="Severe Storm"/>
    <n v="3"/>
    <x v="49"/>
    <s v="2015-2019"/>
    <n v="1"/>
    <n v="0"/>
    <n v="0"/>
    <n v="0"/>
    <x v="0"/>
    <n v="1"/>
    <x v="2475"/>
    <n v="1"/>
    <n v="0"/>
    <x v="1"/>
  </r>
  <r>
    <x v="1"/>
    <s v="Severe Storm/Thunder Storm/ Wind"/>
    <s v="Severe Storm"/>
    <n v="3"/>
    <x v="49"/>
    <s v="2015-2019"/>
    <n v="1"/>
    <n v="0"/>
    <n v="0"/>
    <n v="0"/>
    <x v="0"/>
    <n v="1"/>
    <x v="2486"/>
    <n v="1"/>
    <n v="0"/>
    <x v="1"/>
  </r>
  <r>
    <x v="1"/>
    <s v="Severe Storm/Thunder Storm/ Wind"/>
    <s v="Severe Storm"/>
    <n v="3"/>
    <x v="49"/>
    <s v="2015-2019"/>
    <n v="1"/>
    <n v="0"/>
    <n v="0"/>
    <n v="0"/>
    <x v="0"/>
    <n v="1"/>
    <x v="2487"/>
    <n v="1"/>
    <n v="0"/>
    <x v="1"/>
  </r>
  <r>
    <x v="1"/>
    <s v="Flooding"/>
    <s v="Severe Storm"/>
    <n v="3"/>
    <x v="49"/>
    <s v="2015-2019"/>
    <n v="1"/>
    <n v="0"/>
    <n v="0"/>
    <n v="0"/>
    <x v="0"/>
    <n v="1"/>
    <x v="2488"/>
    <n v="1"/>
    <n v="0"/>
    <x v="1"/>
  </r>
  <r>
    <x v="1"/>
    <s v="Wind"/>
    <s v="Storm"/>
    <n v="4"/>
    <x v="50"/>
    <s v="2015-2019"/>
    <n v="1"/>
    <n v="0"/>
    <n v="0"/>
    <n v="0"/>
    <x v="0"/>
    <n v="1"/>
    <x v="2489"/>
    <n v="1"/>
    <n v="0"/>
    <x v="1"/>
  </r>
  <r>
    <x v="1"/>
    <s v="Hurricane/Tropical Storm"/>
    <s v="Tropical Storm"/>
    <n v="3"/>
    <x v="50"/>
    <s v="2015-2019"/>
    <n v="1"/>
    <n v="0"/>
    <n v="0"/>
    <n v="0"/>
    <x v="0"/>
    <n v="1"/>
    <x v="2490"/>
    <n v="0"/>
    <n v="1"/>
    <x v="1"/>
  </r>
  <r>
    <x v="1"/>
    <s v="Hurricane/Tropical Storm"/>
    <s v="Tropical Storm"/>
    <n v="3"/>
    <x v="50"/>
    <s v="2015-2019"/>
    <n v="1"/>
    <n v="0"/>
    <n v="0"/>
    <n v="0"/>
    <x v="0"/>
    <n v="1"/>
    <x v="1765"/>
    <n v="1"/>
    <n v="0"/>
    <x v="1"/>
  </r>
  <r>
    <x v="1"/>
    <s v="Coastal"/>
    <s v="Storm"/>
    <n v="3"/>
    <x v="50"/>
    <s v="2015-2019"/>
    <n v="1"/>
    <n v="11"/>
    <n v="0"/>
    <n v="11"/>
    <x v="0"/>
    <n v="0"/>
    <x v="2"/>
    <n v="1"/>
    <n v="0"/>
    <x v="1"/>
  </r>
  <r>
    <x v="1"/>
    <s v="Hurricane/Tropical Storm"/>
    <s v="Tropical Storm"/>
    <n v="4"/>
    <x v="50"/>
    <s v="2015-2019"/>
    <n v="1"/>
    <n v="0"/>
    <n v="0"/>
    <n v="0"/>
    <x v="0"/>
    <n v="1"/>
    <x v="2491"/>
    <n v="1"/>
    <n v="0"/>
    <x v="1"/>
  </r>
  <r>
    <x v="1"/>
    <s v="Hurricane/Tropical Storm"/>
    <s v="Tropical Storm"/>
    <n v="4"/>
    <x v="50"/>
    <s v="2015-2019"/>
    <n v="1"/>
    <n v="0"/>
    <n v="0"/>
    <n v="0"/>
    <x v="0"/>
    <n v="1"/>
    <x v="2492"/>
    <n v="0"/>
    <n v="1"/>
    <x v="1"/>
  </r>
  <r>
    <x v="0"/>
    <s v="Wind"/>
    <s v="Storm"/>
    <n v="3"/>
    <x v="50"/>
    <s v="2015-2019"/>
    <n v="2"/>
    <n v="0"/>
    <n v="0"/>
    <n v="0"/>
    <x v="0"/>
    <n v="1"/>
    <x v="2493"/>
    <n v="1"/>
    <n v="0"/>
    <x v="1"/>
  </r>
  <r>
    <x v="0"/>
    <s v="Lightning"/>
    <s v="Storm"/>
    <n v="2"/>
    <x v="50"/>
    <s v="2015-2019"/>
    <n v="1"/>
    <n v="0"/>
    <n v="11"/>
    <n v="11"/>
    <x v="0"/>
    <n v="0"/>
    <x v="2"/>
    <n v="1"/>
    <n v="0"/>
    <x v="1"/>
  </r>
  <r>
    <x v="0"/>
    <s v="Severe Storm/Thunder Storm/ Wind"/>
    <s v="Severe Storm"/>
    <n v="2"/>
    <x v="50"/>
    <s v="2015-2019"/>
    <n v="1"/>
    <n v="0"/>
    <n v="0"/>
    <n v="0"/>
    <x v="0"/>
    <n v="1"/>
    <x v="2494"/>
    <n v="1"/>
    <n v="0"/>
    <x v="1"/>
  </r>
  <r>
    <x v="0"/>
    <s v="Severe Storm/Thunder Storm/ Wind"/>
    <s v="Severe Storm"/>
    <n v="2"/>
    <x v="50"/>
    <s v="2015-2019"/>
    <n v="1"/>
    <n v="0"/>
    <n v="0"/>
    <n v="0"/>
    <x v="0"/>
    <n v="1"/>
    <x v="2495"/>
    <n v="1"/>
    <n v="0"/>
    <x v="1"/>
  </r>
  <r>
    <x v="0"/>
    <s v="Flooding"/>
    <s v="Severe Storm"/>
    <n v="4"/>
    <x v="50"/>
    <s v="2015-2019"/>
    <n v="2"/>
    <n v="0"/>
    <n v="0"/>
    <n v="0"/>
    <x v="0"/>
    <n v="1"/>
    <x v="2496"/>
    <n v="1"/>
    <n v="0"/>
    <x v="1"/>
  </r>
  <r>
    <x v="0"/>
    <s v="Flooding"/>
    <s v="Severe Storm"/>
    <n v="4"/>
    <x v="50"/>
    <s v="2015-2019"/>
    <n v="2"/>
    <n v="0"/>
    <n v="0"/>
    <n v="0"/>
    <x v="0"/>
    <n v="1"/>
    <x v="2497"/>
    <n v="1"/>
    <n v="0"/>
    <x v="1"/>
  </r>
  <r>
    <x v="1"/>
    <s v="Hail"/>
    <s v="Storm"/>
    <n v="1"/>
    <x v="50"/>
    <s v="2015-2019"/>
    <n v="1"/>
    <n v="0"/>
    <n v="0"/>
    <n v="0"/>
    <x v="0"/>
    <n v="1"/>
    <x v="2498"/>
    <n v="1"/>
    <n v="0"/>
    <x v="1"/>
  </r>
  <r>
    <x v="1"/>
    <s v="Hail"/>
    <s v="Storm"/>
    <n v="1"/>
    <x v="50"/>
    <s v="2015-2019"/>
    <n v="1"/>
    <n v="0"/>
    <n v="0"/>
    <n v="0"/>
    <x v="0"/>
    <n v="1"/>
    <x v="2499"/>
    <n v="1"/>
    <n v="0"/>
    <x v="1"/>
  </r>
  <r>
    <x v="1"/>
    <s v="Hail"/>
    <s v="Storm"/>
    <n v="1"/>
    <x v="50"/>
    <s v="2015-2019"/>
    <n v="1"/>
    <n v="0"/>
    <n v="0"/>
    <n v="0"/>
    <x v="0"/>
    <n v="1"/>
    <x v="2500"/>
    <n v="1"/>
    <n v="0"/>
    <x v="1"/>
  </r>
  <r>
    <x v="1"/>
    <s v="Hail"/>
    <s v="Storm"/>
    <n v="1"/>
    <x v="50"/>
    <s v="2015-2019"/>
    <n v="1"/>
    <n v="0"/>
    <n v="0"/>
    <n v="0"/>
    <x v="0"/>
    <n v="1"/>
    <x v="833"/>
    <n v="1"/>
    <n v="0"/>
    <x v="1"/>
  </r>
  <r>
    <x v="1"/>
    <s v="Severe Storm/Thunder Storm/ Wind"/>
    <s v="Severe Storm"/>
    <n v="3"/>
    <x v="50"/>
    <s v="2015-2019"/>
    <n v="1"/>
    <n v="0"/>
    <n v="0"/>
    <n v="0"/>
    <x v="0"/>
    <n v="1"/>
    <x v="2501"/>
    <n v="1"/>
    <n v="0"/>
    <x v="1"/>
  </r>
  <r>
    <x v="1"/>
    <s v="Tornado"/>
    <s v="Tornado"/>
    <n v="3"/>
    <x v="50"/>
    <s v="2015-2019"/>
    <n v="1"/>
    <n v="0"/>
    <n v="0"/>
    <n v="0"/>
    <x v="0"/>
    <n v="1"/>
    <x v="2502"/>
    <n v="1"/>
    <n v="0"/>
    <x v="1"/>
  </r>
  <r>
    <x v="1"/>
    <s v="Severe Storm/Thunder Storm/ Wind"/>
    <s v="Severe Storm"/>
    <n v="3"/>
    <x v="50"/>
    <s v="2015-2019"/>
    <n v="1"/>
    <n v="0"/>
    <n v="0"/>
    <n v="0"/>
    <x v="0"/>
    <n v="1"/>
    <x v="2503"/>
    <n v="1"/>
    <n v="0"/>
    <x v="1"/>
  </r>
  <r>
    <x v="1"/>
    <s v="Severe Storm/Thunder Storm/ Wind"/>
    <s v="Severe Storm"/>
    <n v="2"/>
    <x v="50"/>
    <s v="2015-2019"/>
    <n v="1"/>
    <n v="0"/>
    <n v="0"/>
    <n v="0"/>
    <x v="0"/>
    <n v="1"/>
    <x v="2504"/>
    <n v="1"/>
    <n v="0"/>
    <x v="1"/>
  </r>
  <r>
    <x v="1"/>
    <s v="Severe Storm/Thunder Storm/ Wind"/>
    <s v="Severe Storm"/>
    <n v="2"/>
    <x v="50"/>
    <s v="2015-2019"/>
    <n v="1"/>
    <n v="0"/>
    <n v="0"/>
    <n v="0"/>
    <x v="0"/>
    <n v="1"/>
    <x v="2505"/>
    <n v="1"/>
    <n v="0"/>
    <x v="1"/>
  </r>
  <r>
    <x v="1"/>
    <s v="Severe Storm/Thunder Storm/ Wind"/>
    <s v="Severe Storm"/>
    <n v="2"/>
    <x v="50"/>
    <s v="2015-2019"/>
    <n v="1"/>
    <n v="0"/>
    <n v="0"/>
    <n v="0"/>
    <x v="0"/>
    <n v="1"/>
    <x v="2506"/>
    <n v="1"/>
    <n v="0"/>
    <x v="1"/>
  </r>
  <r>
    <x v="1"/>
    <s v="Severe Storm/Thunder Storm/ Wind"/>
    <s v="Severe Storm"/>
    <n v="2"/>
    <x v="50"/>
    <s v="2015-2019"/>
    <n v="1"/>
    <n v="0"/>
    <n v="0"/>
    <n v="0"/>
    <x v="0"/>
    <n v="1"/>
    <x v="2507"/>
    <n v="1"/>
    <n v="0"/>
    <x v="1"/>
  </r>
  <r>
    <x v="1"/>
    <s v="Lightning"/>
    <s v="Storm"/>
    <n v="2"/>
    <x v="50"/>
    <s v="2015-2019"/>
    <n v="1"/>
    <n v="0"/>
    <n v="0"/>
    <n v="0"/>
    <x v="0"/>
    <n v="1"/>
    <x v="2508"/>
    <n v="1"/>
    <n v="0"/>
    <x v="1"/>
  </r>
  <r>
    <x v="1"/>
    <s v="Flooding"/>
    <s v="Severe Storm"/>
    <n v="3"/>
    <x v="50"/>
    <s v="2015-2019"/>
    <n v="2"/>
    <n v="0"/>
    <n v="0"/>
    <n v="0"/>
    <x v="0"/>
    <n v="1"/>
    <x v="2509"/>
    <n v="1"/>
    <n v="0"/>
    <x v="1"/>
  </r>
  <r>
    <x v="1"/>
    <s v="Tornado"/>
    <s v="Tornado"/>
    <n v="3"/>
    <x v="50"/>
    <s v="2015-2019"/>
    <n v="1"/>
    <n v="0"/>
    <n v="0"/>
    <n v="0"/>
    <x v="0"/>
    <n v="1"/>
    <x v="2510"/>
    <n v="1"/>
    <n v="0"/>
    <x v="1"/>
  </r>
  <r>
    <x v="1"/>
    <s v="Flooding"/>
    <s v="Severe Storm"/>
    <n v="3"/>
    <x v="50"/>
    <s v="2015-2019"/>
    <n v="1"/>
    <n v="0"/>
    <n v="0"/>
    <n v="0"/>
    <x v="0"/>
    <n v="1"/>
    <x v="2511"/>
    <n v="0"/>
    <n v="1"/>
    <x v="1"/>
  </r>
  <r>
    <x v="1"/>
    <s v="Flooding"/>
    <s v="Severe Storm"/>
    <n v="3"/>
    <x v="50"/>
    <s v="2015-2019"/>
    <n v="1"/>
    <n v="11"/>
    <n v="0"/>
    <n v="11"/>
    <x v="0"/>
    <n v="1"/>
    <x v="2512"/>
    <n v="1"/>
    <n v="0"/>
    <x v="1"/>
  </r>
  <r>
    <x v="1"/>
    <s v="Flooding"/>
    <s v="Severe Storm"/>
    <n v="3"/>
    <x v="50"/>
    <s v="2015-2019"/>
    <n v="1"/>
    <n v="0"/>
    <n v="0"/>
    <n v="0"/>
    <x v="0"/>
    <n v="1"/>
    <x v="2513"/>
    <n v="1"/>
    <n v="0"/>
    <x v="1"/>
  </r>
  <r>
    <x v="1"/>
    <s v="Flooding"/>
    <s v="Severe Storm"/>
    <n v="3"/>
    <x v="50"/>
    <s v="2015-2019"/>
    <n v="1"/>
    <n v="26"/>
    <n v="0"/>
    <n v="26"/>
    <x v="0"/>
    <n v="1"/>
    <x v="2514"/>
    <n v="1"/>
    <n v="0"/>
    <x v="1"/>
  </r>
  <r>
    <x v="3"/>
    <s v="Flooding"/>
    <s v="Severe Storm"/>
    <n v="2"/>
    <x v="50"/>
    <s v="2015-2019"/>
    <n v="1"/>
    <n v="0"/>
    <n v="0"/>
    <n v="0"/>
    <x v="0"/>
    <n v="1"/>
    <x v="2515"/>
    <n v="1"/>
    <n v="0"/>
    <x v="1"/>
  </r>
  <r>
    <x v="3"/>
    <s v="Flooding"/>
    <s v="Severe Storm"/>
    <n v="2"/>
    <x v="50"/>
    <s v="2015-2019"/>
    <n v="1"/>
    <n v="0"/>
    <n v="0"/>
    <n v="0"/>
    <x v="0"/>
    <n v="1"/>
    <x v="2516"/>
    <n v="1"/>
    <n v="0"/>
    <x v="1"/>
  </r>
  <r>
    <x v="3"/>
    <s v="Flooding"/>
    <s v="Severe Storm"/>
    <n v="2"/>
    <x v="50"/>
    <s v="2015-2019"/>
    <n v="1"/>
    <n v="0"/>
    <n v="0"/>
    <n v="0"/>
    <x v="0"/>
    <n v="1"/>
    <x v="2517"/>
    <n v="1"/>
    <n v="0"/>
    <x v="1"/>
  </r>
  <r>
    <x v="2"/>
    <s v="Severe Storm/Thunder Storm/ Wind"/>
    <s v="Severe Storm"/>
    <n v="1"/>
    <x v="50"/>
    <s v="2015-2019"/>
    <n v="1"/>
    <n v="0"/>
    <n v="0"/>
    <n v="0"/>
    <x v="0"/>
    <n v="1"/>
    <x v="2518"/>
    <n v="1"/>
    <n v="0"/>
    <x v="1"/>
  </r>
  <r>
    <x v="2"/>
    <s v="Severe Storm/Thunder Storm/ Wind"/>
    <s v="Severe Storm"/>
    <n v="1"/>
    <x v="50"/>
    <s v="2015-2019"/>
    <n v="1"/>
    <n v="0"/>
    <n v="0"/>
    <n v="0"/>
    <x v="0"/>
    <n v="1"/>
    <x v="2483"/>
    <n v="1"/>
    <n v="0"/>
    <x v="1"/>
  </r>
  <r>
    <x v="2"/>
    <s v="Lightning"/>
    <s v="Storm"/>
    <n v="3"/>
    <x v="50"/>
    <s v="2015-2019"/>
    <n v="1"/>
    <n v="0"/>
    <n v="0"/>
    <n v="0"/>
    <x v="0"/>
    <n v="1"/>
    <x v="2421"/>
    <n v="1"/>
    <n v="0"/>
    <x v="1"/>
  </r>
  <r>
    <x v="2"/>
    <s v="Severe Storm/Thunder Storm/ Wind"/>
    <s v="Severe Storm"/>
    <n v="3"/>
    <x v="50"/>
    <s v="2015-2019"/>
    <n v="1"/>
    <n v="0"/>
    <n v="0"/>
    <n v="0"/>
    <x v="0"/>
    <n v="1"/>
    <x v="872"/>
    <n v="1"/>
    <n v="0"/>
    <x v="1"/>
  </r>
  <r>
    <x v="2"/>
    <s v="Hail"/>
    <s v="Storm"/>
    <n v="3"/>
    <x v="50"/>
    <s v="2015-2019"/>
    <n v="1"/>
    <n v="0"/>
    <n v="0"/>
    <n v="0"/>
    <x v="0"/>
    <n v="1"/>
    <x v="2470"/>
    <n v="1"/>
    <n v="0"/>
    <x v="1"/>
  </r>
  <r>
    <x v="2"/>
    <s v="Hail"/>
    <s v="Storm"/>
    <n v="2"/>
    <x v="50"/>
    <s v="2015-2019"/>
    <n v="1"/>
    <n v="0"/>
    <n v="0"/>
    <n v="0"/>
    <x v="0"/>
    <n v="1"/>
    <x v="2519"/>
    <n v="1"/>
    <n v="0"/>
    <x v="1"/>
  </r>
  <r>
    <x v="2"/>
    <s v="Hail"/>
    <s v="Storm"/>
    <n v="2"/>
    <x v="50"/>
    <s v="2015-2019"/>
    <n v="1"/>
    <n v="0"/>
    <n v="0"/>
    <n v="0"/>
    <x v="0"/>
    <n v="1"/>
    <x v="374"/>
    <n v="1"/>
    <n v="0"/>
    <x v="1"/>
  </r>
  <r>
    <x v="2"/>
    <s v="Severe Storm/Thunder Storm/ Wind"/>
    <s v="Severe Storm"/>
    <n v="2"/>
    <x v="50"/>
    <s v="2015-2019"/>
    <n v="1"/>
    <n v="0"/>
    <n v="0"/>
    <n v="0"/>
    <x v="0"/>
    <n v="1"/>
    <x v="2520"/>
    <n v="1"/>
    <n v="0"/>
    <x v="1"/>
  </r>
  <r>
    <x v="2"/>
    <s v="Hurricane/Tropical Storm"/>
    <s v="Tropical Storm"/>
    <n v="4"/>
    <x v="50"/>
    <s v="2015-2019"/>
    <n v="2"/>
    <n v="0"/>
    <n v="12"/>
    <n v="12"/>
    <x v="0"/>
    <n v="0"/>
    <x v="2"/>
    <n v="1"/>
    <n v="0"/>
    <x v="1"/>
  </r>
  <r>
    <x v="2"/>
    <s v="Flooding"/>
    <s v="Severe Storm"/>
    <n v="4"/>
    <x v="50"/>
    <s v="2015-2019"/>
    <n v="2"/>
    <n v="0"/>
    <n v="0"/>
    <n v="0"/>
    <x v="0"/>
    <n v="1"/>
    <x v="2521"/>
    <n v="1"/>
    <n v="0"/>
    <x v="1"/>
  </r>
  <r>
    <x v="2"/>
    <s v="Flooding"/>
    <s v="Severe Storm"/>
    <n v="4"/>
    <x v="50"/>
    <s v="2015-2019"/>
    <n v="2"/>
    <n v="0"/>
    <n v="0"/>
    <n v="0"/>
    <x v="0"/>
    <n v="1"/>
    <x v="1097"/>
    <n v="1"/>
    <n v="0"/>
    <x v="1"/>
  </r>
  <r>
    <x v="4"/>
    <s v="Severe Storm/Thunder Storm/ Wind"/>
    <s v="Severe Storm"/>
    <n v="1"/>
    <x v="50"/>
    <s v="2015-2019"/>
    <n v="1"/>
    <n v="0"/>
    <n v="0"/>
    <n v="0"/>
    <x v="0"/>
    <n v="1"/>
    <x v="2522"/>
    <n v="1"/>
    <n v="0"/>
    <x v="1"/>
  </r>
  <r>
    <x v="4"/>
    <s v="Hail"/>
    <s v="Storm"/>
    <n v="2"/>
    <x v="50"/>
    <s v="2015-2019"/>
    <n v="1"/>
    <n v="0"/>
    <n v="0"/>
    <n v="0"/>
    <x v="0"/>
    <n v="0"/>
    <x v="2"/>
    <n v="1"/>
    <n v="0"/>
    <x v="1"/>
  </r>
  <r>
    <x v="4"/>
    <s v="Hail"/>
    <s v="Storm"/>
    <n v="2"/>
    <x v="50"/>
    <s v="2015-2019"/>
    <n v="1"/>
    <n v="0"/>
    <n v="0"/>
    <n v="0"/>
    <x v="0"/>
    <n v="0"/>
    <x v="2"/>
    <n v="1"/>
    <n v="0"/>
    <x v="1"/>
  </r>
  <r>
    <x v="4"/>
    <s v="Flooding"/>
    <s v="Severe Storm"/>
    <n v="3"/>
    <x v="50"/>
    <s v="2015-2019"/>
    <n v="1"/>
    <n v="0"/>
    <n v="0"/>
    <n v="0"/>
    <x v="0"/>
    <n v="1"/>
    <x v="2449"/>
    <n v="1"/>
    <n v="0"/>
    <x v="1"/>
  </r>
  <r>
    <x v="4"/>
    <s v="Lightning"/>
    <s v="Storm"/>
    <n v="3"/>
    <x v="50"/>
    <s v="2015-2019"/>
    <n v="1"/>
    <n v="0"/>
    <n v="0"/>
    <n v="0"/>
    <x v="0"/>
    <n v="0"/>
    <x v="2"/>
    <n v="1"/>
    <n v="0"/>
    <x v="1"/>
  </r>
  <r>
    <x v="4"/>
    <s v="Flooding"/>
    <s v="Severe Storm"/>
    <n v="3"/>
    <x v="50"/>
    <s v="2015-2019"/>
    <n v="1"/>
    <n v="0"/>
    <n v="0"/>
    <n v="0"/>
    <x v="0"/>
    <n v="1"/>
    <x v="2523"/>
    <n v="1"/>
    <n v="0"/>
    <x v="1"/>
  </r>
  <r>
    <x v="4"/>
    <s v="Hail"/>
    <s v="Storm"/>
    <n v="2"/>
    <x v="50"/>
    <s v="2015-2019"/>
    <n v="1"/>
    <n v="0"/>
    <n v="0"/>
    <n v="0"/>
    <x v="0"/>
    <n v="1"/>
    <x v="757"/>
    <n v="1"/>
    <n v="0"/>
    <x v="1"/>
  </r>
  <r>
    <x v="0"/>
    <s v="Severe Storm/Thunder Storm/ Wind"/>
    <s v="Severe Storm"/>
    <n v="2"/>
    <x v="51"/>
    <s v="2000-2004"/>
    <n v="1"/>
    <n v="0"/>
    <n v="0"/>
    <n v="0"/>
    <x v="0"/>
    <n v="1"/>
    <x v="2367"/>
    <n v="1"/>
    <n v="0"/>
    <x v="1"/>
  </r>
  <r>
    <x v="1"/>
    <s v="Severe Storm/Thunder Storm/ Wind"/>
    <s v="Severe Storm"/>
    <n v="2"/>
    <x v="51"/>
    <s v="2000-2004"/>
    <n v="1"/>
    <n v="0"/>
    <n v="0"/>
    <n v="0"/>
    <x v="0"/>
    <n v="1"/>
    <x v="2524"/>
    <n v="1"/>
    <n v="0"/>
    <x v="1"/>
  </r>
  <r>
    <x v="2"/>
    <s v="Severe Storm/Thunder Storm/ Wind"/>
    <s v="Severe Storm"/>
    <n v="2"/>
    <x v="51"/>
    <s v="2000-2004"/>
    <n v="1"/>
    <n v="11"/>
    <n v="11"/>
    <n v="22"/>
    <x v="0"/>
    <n v="0"/>
    <x v="2"/>
    <n v="1"/>
    <n v="0"/>
    <x v="1"/>
  </r>
  <r>
    <x v="0"/>
    <s v="Severe Storm/Thunder Storm/ Wind"/>
    <s v="Severe Storm"/>
    <n v="2"/>
    <x v="51"/>
    <s v="2000-2004"/>
    <n v="1"/>
    <n v="0"/>
    <n v="23"/>
    <n v="23"/>
    <x v="0"/>
    <n v="0"/>
    <x v="2"/>
    <n v="1"/>
    <n v="0"/>
    <x v="1"/>
  </r>
  <r>
    <x v="2"/>
    <s v="Severe Storm/Thunder Storm/ Wind"/>
    <s v="Severe Storm"/>
    <n v="2"/>
    <x v="51"/>
    <s v="2000-2004"/>
    <n v="1"/>
    <n v="0"/>
    <n v="12"/>
    <n v="12"/>
    <x v="0"/>
    <n v="0"/>
    <x v="2"/>
    <n v="1"/>
    <n v="0"/>
    <x v="1"/>
  </r>
  <r>
    <x v="0"/>
    <s v="Severe Storm/Thunder Storm/ Wind"/>
    <s v="Severe Storm"/>
    <n v="3"/>
    <x v="51"/>
    <s v="2000-2004"/>
    <n v="1"/>
    <n v="0"/>
    <n v="0"/>
    <n v="0"/>
    <x v="0"/>
    <n v="1"/>
    <x v="2525"/>
    <n v="0"/>
    <n v="1"/>
    <x v="1"/>
  </r>
  <r>
    <x v="1"/>
    <s v="Flooding"/>
    <s v="Severe Storm"/>
    <n v="3"/>
    <x v="51"/>
    <s v="2000-2004"/>
    <n v="1"/>
    <n v="0"/>
    <n v="0"/>
    <n v="0"/>
    <x v="0"/>
    <n v="1"/>
    <x v="2526"/>
    <n v="1"/>
    <n v="0"/>
    <x v="1"/>
  </r>
  <r>
    <x v="1"/>
    <s v="Flooding"/>
    <s v="Severe Storm"/>
    <n v="3"/>
    <x v="51"/>
    <s v="2000-2004"/>
    <n v="1"/>
    <n v="0"/>
    <n v="0"/>
    <n v="0"/>
    <x v="0"/>
    <n v="1"/>
    <x v="2527"/>
    <n v="1"/>
    <n v="0"/>
    <x v="1"/>
  </r>
  <r>
    <x v="1"/>
    <s v="Flooding"/>
    <s v="Severe Storm"/>
    <n v="3"/>
    <x v="51"/>
    <s v="2000-2004"/>
    <n v="1"/>
    <n v="0"/>
    <n v="0"/>
    <n v="0"/>
    <x v="0"/>
    <n v="1"/>
    <x v="2528"/>
    <n v="0"/>
    <n v="1"/>
    <x v="1"/>
  </r>
  <r>
    <x v="1"/>
    <s v="Hail"/>
    <s v="Storm"/>
    <n v="2"/>
    <x v="51"/>
    <s v="2000-2004"/>
    <n v="1"/>
    <n v="0"/>
    <n v="0"/>
    <n v="0"/>
    <x v="0"/>
    <n v="1"/>
    <x v="2529"/>
    <n v="1"/>
    <n v="0"/>
    <x v="1"/>
  </r>
  <r>
    <x v="0"/>
    <s v="Lightning"/>
    <s v="Storm"/>
    <n v="2"/>
    <x v="51"/>
    <s v="2000-2004"/>
    <n v="1"/>
    <n v="0"/>
    <n v="0"/>
    <n v="0"/>
    <x v="0"/>
    <n v="1"/>
    <x v="2530"/>
    <n v="0"/>
    <n v="0"/>
    <x v="0"/>
  </r>
  <r>
    <x v="0"/>
    <s v="Severe Storm/Thunder Storm/ Wind"/>
    <s v="Severe Storm"/>
    <n v="4"/>
    <x v="51"/>
    <s v="2000-2004"/>
    <n v="1"/>
    <n v="0"/>
    <n v="0"/>
    <n v="0"/>
    <x v="0"/>
    <n v="1"/>
    <x v="2531"/>
    <n v="1"/>
    <n v="0"/>
    <x v="1"/>
  </r>
  <r>
    <x v="1"/>
    <s v="Lightning"/>
    <s v="Storm"/>
    <n v="3"/>
    <x v="51"/>
    <s v="2000-2004"/>
    <n v="1"/>
    <n v="0"/>
    <n v="11"/>
    <n v="11"/>
    <x v="0"/>
    <n v="0"/>
    <x v="2"/>
    <n v="1"/>
    <n v="0"/>
    <x v="1"/>
  </r>
  <r>
    <x v="1"/>
    <s v="Flooding"/>
    <s v="Severe Storm"/>
    <n v="3"/>
    <x v="51"/>
    <s v="2000-2004"/>
    <n v="1"/>
    <n v="0"/>
    <n v="0"/>
    <n v="0"/>
    <x v="0"/>
    <n v="1"/>
    <x v="2532"/>
    <n v="0"/>
    <n v="0"/>
    <x v="0"/>
  </r>
  <r>
    <x v="1"/>
    <s v="Severe Storm/Thunder Storm/ Wind"/>
    <s v="Severe Storm"/>
    <n v="3"/>
    <x v="51"/>
    <s v="2000-2004"/>
    <n v="1"/>
    <n v="0"/>
    <n v="0"/>
    <n v="0"/>
    <x v="0"/>
    <n v="1"/>
    <x v="2533"/>
    <n v="1"/>
    <n v="0"/>
    <x v="1"/>
  </r>
  <r>
    <x v="1"/>
    <s v="Severe Storm/Thunder Storm/ Wind"/>
    <s v="Severe Storm"/>
    <n v="3"/>
    <x v="51"/>
    <s v="2000-2004"/>
    <n v="1"/>
    <n v="0"/>
    <n v="0"/>
    <n v="0"/>
    <x v="0"/>
    <n v="1"/>
    <x v="2534"/>
    <n v="1"/>
    <n v="0"/>
    <x v="1"/>
  </r>
  <r>
    <x v="1"/>
    <s v="Severe Storm/Thunder Storm/ Wind"/>
    <s v="Severe Storm"/>
    <n v="3"/>
    <x v="51"/>
    <s v="2000-2004"/>
    <n v="1"/>
    <n v="0"/>
    <n v="0"/>
    <n v="0"/>
    <x v="0"/>
    <n v="1"/>
    <x v="2535"/>
    <n v="1"/>
    <n v="0"/>
    <x v="1"/>
  </r>
  <r>
    <x v="1"/>
    <s v="Fog"/>
    <s v="Storm"/>
    <n v="4"/>
    <x v="52"/>
    <s v="2000-2004"/>
    <n v="1"/>
    <n v="10"/>
    <n v="109"/>
    <n v="119"/>
    <x v="0"/>
    <n v="1"/>
    <x v="2536"/>
    <n v="1"/>
    <n v="0"/>
    <x v="1"/>
  </r>
  <r>
    <x v="1"/>
    <s v="Severe Storm/Thunder Storm/ Wind"/>
    <s v="Severe Storm"/>
    <n v="1"/>
    <x v="52"/>
    <s v="2000-2004"/>
    <n v="1"/>
    <n v="0"/>
    <n v="0"/>
    <n v="0"/>
    <x v="0"/>
    <n v="1"/>
    <x v="2537"/>
    <n v="1"/>
    <n v="0"/>
    <x v="1"/>
  </r>
  <r>
    <x v="1"/>
    <s v="Flooding"/>
    <s v="Severe Storm"/>
    <n v="1"/>
    <x v="52"/>
    <s v="2000-2004"/>
    <n v="1"/>
    <n v="10"/>
    <n v="0"/>
    <n v="10"/>
    <x v="0"/>
    <n v="1"/>
    <x v="2538"/>
    <n v="0"/>
    <n v="1"/>
    <x v="1"/>
  </r>
  <r>
    <x v="1"/>
    <s v="Severe Storm/Thunder Storm/ Wind"/>
    <s v="Severe Storm"/>
    <n v="2"/>
    <x v="52"/>
    <s v="2000-2004"/>
    <n v="1"/>
    <n v="0"/>
    <n v="0"/>
    <n v="0"/>
    <x v="0"/>
    <n v="1"/>
    <x v="2539"/>
    <n v="1"/>
    <n v="0"/>
    <x v="1"/>
  </r>
  <r>
    <x v="1"/>
    <s v="Wind/ Winter Weather"/>
    <s v="Storm"/>
    <n v="2"/>
    <x v="52"/>
    <s v="2000-2004"/>
    <n v="1"/>
    <n v="0"/>
    <n v="0"/>
    <n v="0"/>
    <x v="0"/>
    <n v="0"/>
    <x v="2"/>
    <n v="1"/>
    <n v="0"/>
    <x v="1"/>
  </r>
  <r>
    <x v="1"/>
    <s v="Lightning"/>
    <s v="Storm"/>
    <n v="2"/>
    <x v="52"/>
    <s v="2000-2004"/>
    <n v="1"/>
    <n v="0"/>
    <n v="0"/>
    <n v="0"/>
    <x v="0"/>
    <n v="1"/>
    <x v="2540"/>
    <n v="0"/>
    <n v="1"/>
    <x v="1"/>
  </r>
  <r>
    <x v="1"/>
    <s v="Lightning"/>
    <s v="Storm"/>
    <n v="2"/>
    <x v="52"/>
    <s v="2000-2004"/>
    <n v="1"/>
    <n v="0"/>
    <n v="0"/>
    <n v="0"/>
    <x v="0"/>
    <n v="1"/>
    <x v="2541"/>
    <n v="1"/>
    <n v="0"/>
    <x v="1"/>
  </r>
  <r>
    <x v="1"/>
    <s v="Tornado"/>
    <s v="Tornado"/>
    <n v="3"/>
    <x v="52"/>
    <s v="2000-2004"/>
    <n v="1"/>
    <n v="0"/>
    <n v="471"/>
    <n v="471"/>
    <x v="0"/>
    <n v="1"/>
    <x v="2542"/>
    <n v="0"/>
    <n v="0"/>
    <x v="0"/>
  </r>
  <r>
    <x v="1"/>
    <s v="Severe Storm/Thunder Storm/ Wind"/>
    <s v="Severe Storm"/>
    <n v="2"/>
    <x v="52"/>
    <s v="2000-2004"/>
    <n v="1"/>
    <n v="0"/>
    <n v="0"/>
    <n v="0"/>
    <x v="0"/>
    <n v="1"/>
    <x v="2543"/>
    <n v="1"/>
    <n v="0"/>
    <x v="1"/>
  </r>
  <r>
    <x v="1"/>
    <s v="Tornado"/>
    <s v="Tornado"/>
    <n v="3"/>
    <x v="52"/>
    <s v="2000-2004"/>
    <n v="1"/>
    <n v="0"/>
    <n v="0"/>
    <n v="0"/>
    <x v="0"/>
    <n v="1"/>
    <x v="2544"/>
    <n v="0"/>
    <n v="0"/>
    <x v="0"/>
  </r>
  <r>
    <x v="1"/>
    <s v="Lightning"/>
    <s v="Storm"/>
    <n v="3"/>
    <x v="52"/>
    <s v="2000-2004"/>
    <n v="1"/>
    <n v="0"/>
    <n v="0"/>
    <n v="0"/>
    <x v="0"/>
    <n v="1"/>
    <x v="2545"/>
    <n v="1"/>
    <n v="0"/>
    <x v="1"/>
  </r>
  <r>
    <x v="2"/>
    <s v="Tornado"/>
    <s v="Tornado"/>
    <n v="1"/>
    <x v="6"/>
    <s v="1995-1999"/>
    <n v="1"/>
    <n v="0"/>
    <n v="0"/>
    <n v="0"/>
    <x v="0"/>
    <n v="1"/>
    <x v="2546"/>
    <n v="0"/>
    <n v="0"/>
    <x v="0"/>
  </r>
  <r>
    <x v="0"/>
    <s v="Severe Storm/Thunder Storm/ Wind"/>
    <s v="Severe Storm"/>
    <n v="4"/>
    <x v="48"/>
    <s v="2000-2004"/>
    <n v="1"/>
    <n v="0"/>
    <n v="0"/>
    <n v="0"/>
    <x v="0"/>
    <n v="1"/>
    <x v="2547"/>
    <n v="1"/>
    <n v="0"/>
    <x v="1"/>
  </r>
  <r>
    <x v="1"/>
    <s v="Wind/ Winter Weather"/>
    <s v="Storm"/>
    <n v="1"/>
    <x v="48"/>
    <s v="2000-2004"/>
    <n v="1"/>
    <n v="12"/>
    <n v="0"/>
    <n v="12"/>
    <x v="0"/>
    <n v="0"/>
    <x v="2"/>
    <n v="1"/>
    <n v="0"/>
    <x v="1"/>
  </r>
  <r>
    <x v="3"/>
    <s v="Severe Storm/Thunder Storm/ Wind"/>
    <s v="Severe Storm"/>
    <n v="2"/>
    <x v="48"/>
    <s v="2000-2004"/>
    <n v="1"/>
    <n v="0"/>
    <n v="0"/>
    <n v="0"/>
    <x v="0"/>
    <n v="1"/>
    <x v="1526"/>
    <n v="1"/>
    <n v="0"/>
    <x v="1"/>
  </r>
  <r>
    <x v="0"/>
    <s v="Severe Storm/Thunder Storm/ Wind"/>
    <s v="Severe Storm"/>
    <n v="2"/>
    <x v="48"/>
    <s v="2000-2004"/>
    <n v="1"/>
    <n v="0"/>
    <n v="0"/>
    <n v="0"/>
    <x v="0"/>
    <n v="1"/>
    <x v="2548"/>
    <n v="1"/>
    <n v="0"/>
    <x v="1"/>
  </r>
  <r>
    <x v="0"/>
    <s v="Flooding"/>
    <s v="Severe Storm"/>
    <n v="2"/>
    <x v="48"/>
    <s v="2000-2004"/>
    <n v="1"/>
    <n v="0"/>
    <n v="0"/>
    <n v="0"/>
    <x v="0"/>
    <n v="1"/>
    <x v="2549"/>
    <n v="0"/>
    <n v="1"/>
    <x v="1"/>
  </r>
  <r>
    <x v="0"/>
    <s v="Severe Storm/Thunder Storm/ Wind"/>
    <s v="Severe Storm"/>
    <n v="2"/>
    <x v="48"/>
    <s v="2000-2004"/>
    <n v="1"/>
    <n v="0"/>
    <n v="0"/>
    <n v="0"/>
    <x v="0"/>
    <n v="1"/>
    <x v="2550"/>
    <n v="1"/>
    <n v="0"/>
    <x v="1"/>
  </r>
  <r>
    <x v="0"/>
    <s v="Severe Storm/Thunder Storm/ Wind"/>
    <s v="Severe Storm"/>
    <n v="3"/>
    <x v="48"/>
    <s v="2000-2004"/>
    <n v="1"/>
    <n v="0"/>
    <n v="0"/>
    <n v="0"/>
    <x v="0"/>
    <n v="1"/>
    <x v="2551"/>
    <n v="1"/>
    <n v="0"/>
    <x v="1"/>
  </r>
  <r>
    <x v="3"/>
    <s v="Severe Storm/Thunder Storm/ Wind"/>
    <s v="Severe Storm"/>
    <n v="3"/>
    <x v="48"/>
    <s v="2000-2004"/>
    <n v="1"/>
    <n v="0"/>
    <n v="0"/>
    <n v="0"/>
    <x v="0"/>
    <n v="1"/>
    <x v="2552"/>
    <n v="1"/>
    <n v="0"/>
    <x v="1"/>
  </r>
  <r>
    <x v="3"/>
    <s v="Severe Storm/Thunder Storm/ Wind"/>
    <s v="Severe Storm"/>
    <n v="3"/>
    <x v="48"/>
    <s v="2000-2004"/>
    <n v="1"/>
    <n v="0"/>
    <n v="11"/>
    <n v="11"/>
    <x v="0"/>
    <n v="1"/>
    <x v="2553"/>
    <n v="1"/>
    <n v="0"/>
    <x v="1"/>
  </r>
  <r>
    <x v="1"/>
    <s v="Lightning"/>
    <s v="Storm"/>
    <n v="3"/>
    <x v="48"/>
    <s v="2000-2004"/>
    <n v="1"/>
    <n v="0"/>
    <n v="0"/>
    <n v="0"/>
    <x v="0"/>
    <n v="1"/>
    <x v="2554"/>
    <n v="1"/>
    <n v="0"/>
    <x v="1"/>
  </r>
  <r>
    <x v="0"/>
    <s v="Severe Storm/Thunder Storm/ Wind"/>
    <s v="Severe Storm"/>
    <n v="3"/>
    <x v="48"/>
    <s v="2000-2004"/>
    <n v="1"/>
    <n v="0"/>
    <n v="0"/>
    <n v="0"/>
    <x v="0"/>
    <n v="1"/>
    <x v="2555"/>
    <n v="1"/>
    <n v="0"/>
    <x v="1"/>
  </r>
  <r>
    <x v="0"/>
    <s v="Severe Storm/Thunder Storm/ Wind"/>
    <s v="Severe Storm"/>
    <n v="3"/>
    <x v="48"/>
    <s v="2000-2004"/>
    <n v="1"/>
    <n v="0"/>
    <n v="0"/>
    <n v="0"/>
    <x v="0"/>
    <n v="1"/>
    <x v="2556"/>
    <n v="1"/>
    <n v="0"/>
    <x v="1"/>
  </r>
  <r>
    <x v="2"/>
    <s v="Severe Storm/Thunder Storm/ Wind"/>
    <s v="Severe Storm"/>
    <n v="4"/>
    <x v="48"/>
    <s v="2000-2004"/>
    <n v="1"/>
    <n v="0"/>
    <n v="0"/>
    <n v="0"/>
    <x v="0"/>
    <n v="1"/>
    <x v="2557"/>
    <n v="1"/>
    <n v="0"/>
    <x v="1"/>
  </r>
  <r>
    <x v="3"/>
    <s v="Severe Storm/Thunder Storm/ Wind"/>
    <s v="Severe Storm"/>
    <n v="2"/>
    <x v="48"/>
    <s v="2000-2004"/>
    <n v="1"/>
    <n v="0"/>
    <n v="0"/>
    <n v="0"/>
    <x v="0"/>
    <n v="1"/>
    <x v="2558"/>
    <n v="1"/>
    <n v="0"/>
    <x v="1"/>
  </r>
  <r>
    <x v="0"/>
    <s v="Tornado"/>
    <s v="Tornado"/>
    <n v="4"/>
    <x v="48"/>
    <s v="2000-2004"/>
    <n v="1"/>
    <n v="0"/>
    <n v="0"/>
    <n v="0"/>
    <x v="0"/>
    <n v="1"/>
    <x v="2559"/>
    <n v="0"/>
    <n v="1"/>
    <x v="1"/>
  </r>
  <r>
    <x v="0"/>
    <s v="Severe Storm/Thunder Storm/ Wind"/>
    <s v="Severe Storm"/>
    <n v="4"/>
    <x v="48"/>
    <s v="2000-2004"/>
    <n v="1"/>
    <n v="0"/>
    <n v="0"/>
    <n v="0"/>
    <x v="0"/>
    <n v="1"/>
    <x v="2560"/>
    <n v="1"/>
    <n v="0"/>
    <x v="1"/>
  </r>
  <r>
    <x v="0"/>
    <s v="Tornado"/>
    <s v="Tornado"/>
    <n v="4"/>
    <x v="48"/>
    <s v="2000-2004"/>
    <n v="1"/>
    <n v="0"/>
    <n v="0"/>
    <n v="0"/>
    <x v="0"/>
    <n v="1"/>
    <x v="2561"/>
    <n v="1"/>
    <n v="0"/>
    <x v="1"/>
  </r>
  <r>
    <x v="0"/>
    <s v="Severe Storm/Thunder Storm/ Wind"/>
    <s v="Severe Storm"/>
    <n v="3"/>
    <x v="53"/>
    <s v="2000-2004"/>
    <n v="1"/>
    <n v="0"/>
    <n v="0"/>
    <n v="0"/>
    <x v="0"/>
    <n v="1"/>
    <x v="2562"/>
    <n v="1"/>
    <n v="0"/>
    <x v="1"/>
  </r>
  <r>
    <x v="0"/>
    <s v="Severe Storm/Thunder Storm/ Wind"/>
    <s v="Severe Storm"/>
    <n v="3"/>
    <x v="53"/>
    <s v="2000-2004"/>
    <n v="1"/>
    <n v="0"/>
    <n v="0"/>
    <n v="0"/>
    <x v="0"/>
    <n v="1"/>
    <x v="2563"/>
    <n v="1"/>
    <n v="0"/>
    <x v="1"/>
  </r>
  <r>
    <x v="0"/>
    <s v="Lightning"/>
    <s v="Storm"/>
    <n v="3"/>
    <x v="53"/>
    <s v="2000-2004"/>
    <n v="1"/>
    <n v="0"/>
    <n v="0"/>
    <n v="0"/>
    <x v="0"/>
    <n v="1"/>
    <x v="2564"/>
    <n v="0"/>
    <n v="1"/>
    <x v="1"/>
  </r>
  <r>
    <x v="0"/>
    <s v="Severe Storm/Thunder Storm/ Wind"/>
    <s v="Severe Storm"/>
    <n v="1"/>
    <x v="53"/>
    <s v="2000-2004"/>
    <n v="1"/>
    <n v="0"/>
    <n v="0"/>
    <n v="0"/>
    <x v="0"/>
    <n v="1"/>
    <x v="2565"/>
    <n v="1"/>
    <n v="0"/>
    <x v="1"/>
  </r>
  <r>
    <x v="2"/>
    <s v="Lightning"/>
    <s v="Storm"/>
    <n v="1"/>
    <x v="53"/>
    <s v="2000-2004"/>
    <n v="1"/>
    <n v="0"/>
    <n v="0"/>
    <n v="0"/>
    <x v="0"/>
    <n v="1"/>
    <x v="2566"/>
    <n v="0"/>
    <n v="1"/>
    <x v="1"/>
  </r>
  <r>
    <x v="0"/>
    <s v="Severe Storm/Thunder Storm/ Wind"/>
    <s v="Severe Storm"/>
    <n v="2"/>
    <x v="53"/>
    <s v="2000-2004"/>
    <n v="1"/>
    <n v="0"/>
    <n v="0"/>
    <n v="0"/>
    <x v="0"/>
    <n v="1"/>
    <x v="2567"/>
    <n v="1"/>
    <n v="0"/>
    <x v="1"/>
  </r>
  <r>
    <x v="0"/>
    <s v="Hail"/>
    <s v="Storm"/>
    <n v="2"/>
    <x v="53"/>
    <s v="2000-2004"/>
    <n v="1"/>
    <n v="0"/>
    <n v="11"/>
    <n v="11"/>
    <x v="0"/>
    <n v="0"/>
    <x v="2"/>
    <n v="1"/>
    <n v="0"/>
    <x v="1"/>
  </r>
  <r>
    <x v="0"/>
    <s v="Flooding"/>
    <s v="Severe Storm"/>
    <n v="1"/>
    <x v="53"/>
    <s v="2000-2004"/>
    <n v="1"/>
    <n v="0"/>
    <n v="0"/>
    <n v="0"/>
    <x v="0"/>
    <n v="1"/>
    <x v="2568"/>
    <n v="0"/>
    <n v="0"/>
    <x v="0"/>
  </r>
  <r>
    <x v="0"/>
    <s v="Hail"/>
    <s v="Storm"/>
    <n v="2"/>
    <x v="53"/>
    <s v="2000-2004"/>
    <n v="1"/>
    <n v="0"/>
    <n v="0"/>
    <n v="0"/>
    <x v="0"/>
    <n v="1"/>
    <x v="2569"/>
    <n v="1"/>
    <n v="0"/>
    <x v="1"/>
  </r>
  <r>
    <x v="3"/>
    <s v="Lightning"/>
    <s v="Storm"/>
    <n v="3"/>
    <x v="53"/>
    <s v="2000-2004"/>
    <n v="1"/>
    <n v="0"/>
    <n v="11"/>
    <n v="11"/>
    <x v="0"/>
    <n v="0"/>
    <x v="2"/>
    <n v="1"/>
    <n v="0"/>
    <x v="1"/>
  </r>
  <r>
    <x v="0"/>
    <s v="Severe Storm/Thunder Storm/ Wind"/>
    <s v="Severe Storm"/>
    <n v="2"/>
    <x v="53"/>
    <s v="2000-2004"/>
    <n v="1"/>
    <n v="0"/>
    <n v="0"/>
    <n v="0"/>
    <x v="0"/>
    <n v="1"/>
    <x v="2570"/>
    <n v="1"/>
    <n v="0"/>
    <x v="1"/>
  </r>
  <r>
    <x v="0"/>
    <s v="Severe Storm/Thunder Storm/ Wind"/>
    <s v="Severe Storm"/>
    <n v="2"/>
    <x v="53"/>
    <s v="2000-2004"/>
    <n v="1"/>
    <n v="0"/>
    <n v="0"/>
    <n v="0"/>
    <x v="0"/>
    <n v="1"/>
    <x v="2571"/>
    <n v="1"/>
    <n v="0"/>
    <x v="1"/>
  </r>
  <r>
    <x v="2"/>
    <s v="Lightning"/>
    <s v="Storm"/>
    <n v="2"/>
    <x v="53"/>
    <s v="2000-2004"/>
    <n v="1"/>
    <n v="0"/>
    <n v="0"/>
    <n v="0"/>
    <x v="0"/>
    <n v="1"/>
    <x v="2572"/>
    <n v="0"/>
    <n v="1"/>
    <x v="1"/>
  </r>
  <r>
    <x v="2"/>
    <s v="Severe Storm/Thunder Storm/ Wind"/>
    <s v="Severe Storm"/>
    <n v="2"/>
    <x v="53"/>
    <s v="2000-2004"/>
    <n v="1"/>
    <n v="0"/>
    <n v="0"/>
    <n v="0"/>
    <x v="0"/>
    <n v="1"/>
    <x v="2573"/>
    <n v="0"/>
    <n v="1"/>
    <x v="1"/>
  </r>
  <r>
    <x v="2"/>
    <s v="Lightning"/>
    <s v="Storm"/>
    <n v="3"/>
    <x v="53"/>
    <s v="2000-2004"/>
    <n v="1"/>
    <n v="0"/>
    <n v="0"/>
    <n v="0"/>
    <x v="0"/>
    <n v="1"/>
    <x v="2574"/>
    <n v="0"/>
    <n v="1"/>
    <x v="1"/>
  </r>
  <r>
    <x v="1"/>
    <s v="Severe Storm/Thunder Storm/ Wind"/>
    <s v="Severe Storm"/>
    <n v="3"/>
    <x v="53"/>
    <s v="2000-2004"/>
    <n v="1"/>
    <n v="0"/>
    <n v="0"/>
    <n v="0"/>
    <x v="0"/>
    <n v="1"/>
    <x v="2575"/>
    <n v="0"/>
    <n v="1"/>
    <x v="1"/>
  </r>
  <r>
    <x v="1"/>
    <s v="Severe Storm/Thunder Storm/ Wind"/>
    <s v="Severe Storm"/>
    <n v="3"/>
    <x v="53"/>
    <s v="2000-2004"/>
    <n v="1"/>
    <n v="0"/>
    <n v="0"/>
    <n v="0"/>
    <x v="0"/>
    <n v="1"/>
    <x v="2576"/>
    <n v="1"/>
    <n v="0"/>
    <x v="1"/>
  </r>
  <r>
    <x v="0"/>
    <s v="Severe Storm/Thunder Storm/ Wind"/>
    <s v="Severe Storm"/>
    <n v="3"/>
    <x v="53"/>
    <s v="2000-2004"/>
    <n v="1"/>
    <n v="0"/>
    <n v="0"/>
    <n v="0"/>
    <x v="0"/>
    <n v="1"/>
    <x v="2577"/>
    <n v="0"/>
    <n v="1"/>
    <x v="1"/>
  </r>
  <r>
    <x v="0"/>
    <s v="Flooding"/>
    <s v="Severe Storm"/>
    <n v="3"/>
    <x v="53"/>
    <s v="2000-2004"/>
    <n v="1"/>
    <n v="0"/>
    <n v="0"/>
    <n v="0"/>
    <x v="0"/>
    <n v="1"/>
    <x v="2578"/>
    <n v="1"/>
    <n v="0"/>
    <x v="1"/>
  </r>
  <r>
    <x v="1"/>
    <s v="Severe Storm/Thunder Storm/ Wind"/>
    <s v="Severe Storm"/>
    <n v="3"/>
    <x v="53"/>
    <s v="2000-2004"/>
    <n v="1"/>
    <n v="0"/>
    <n v="0"/>
    <n v="0"/>
    <x v="0"/>
    <n v="1"/>
    <x v="2579"/>
    <n v="1"/>
    <n v="0"/>
    <x v="1"/>
  </r>
  <r>
    <x v="1"/>
    <s v="Winter Weather"/>
    <s v="Storm"/>
    <n v="1"/>
    <x v="54"/>
    <s v="2000-2004"/>
    <n v="2"/>
    <n v="0"/>
    <n v="0"/>
    <n v="0"/>
    <x v="0"/>
    <n v="1"/>
    <x v="2580"/>
    <n v="0"/>
    <n v="0"/>
    <x v="0"/>
  </r>
  <r>
    <x v="0"/>
    <s v="Winter Weather"/>
    <s v="Storm"/>
    <n v="1"/>
    <x v="54"/>
    <s v="2000-2004"/>
    <n v="2"/>
    <n v="0"/>
    <n v="0"/>
    <n v="0"/>
    <x v="0"/>
    <n v="1"/>
    <x v="2581"/>
    <n v="1"/>
    <n v="0"/>
    <x v="1"/>
  </r>
  <r>
    <x v="0"/>
    <s v="Wind"/>
    <s v="Storm"/>
    <n v="1"/>
    <x v="54"/>
    <s v="2000-2004"/>
    <n v="1"/>
    <n v="0"/>
    <n v="0"/>
    <n v="0"/>
    <x v="0"/>
    <n v="1"/>
    <x v="2582"/>
    <n v="1"/>
    <n v="0"/>
    <x v="1"/>
  </r>
  <r>
    <x v="0"/>
    <s v="Wind"/>
    <s v="Storm"/>
    <n v="1"/>
    <x v="54"/>
    <s v="2000-2004"/>
    <n v="1"/>
    <n v="0"/>
    <n v="0"/>
    <n v="0"/>
    <x v="0"/>
    <n v="1"/>
    <x v="2583"/>
    <n v="1"/>
    <n v="0"/>
    <x v="1"/>
  </r>
  <r>
    <x v="1"/>
    <s v="Wind"/>
    <s v="Storm"/>
    <n v="1"/>
    <x v="54"/>
    <s v="2000-2004"/>
    <n v="1"/>
    <n v="0"/>
    <n v="0"/>
    <n v="0"/>
    <x v="0"/>
    <n v="1"/>
    <x v="2584"/>
    <n v="1"/>
    <n v="0"/>
    <x v="1"/>
  </r>
  <r>
    <x v="3"/>
    <s v="Lightning"/>
    <s v="Storm"/>
    <n v="3"/>
    <x v="54"/>
    <s v="2000-2004"/>
    <n v="1"/>
    <n v="0"/>
    <n v="0"/>
    <n v="0"/>
    <x v="0"/>
    <n v="1"/>
    <x v="2585"/>
    <n v="0"/>
    <n v="0"/>
    <x v="0"/>
  </r>
  <r>
    <x v="1"/>
    <s v="Severe Storm/Thunder Storm/ Wind"/>
    <s v="Severe Storm"/>
    <n v="2"/>
    <x v="54"/>
    <s v="2000-2004"/>
    <n v="1"/>
    <n v="0"/>
    <n v="0"/>
    <n v="0"/>
    <x v="0"/>
    <n v="1"/>
    <x v="2586"/>
    <n v="0"/>
    <n v="1"/>
    <x v="1"/>
  </r>
  <r>
    <x v="1"/>
    <s v="Coastal"/>
    <s v="Storm"/>
    <n v="2"/>
    <x v="54"/>
    <s v="2000-2004"/>
    <n v="1"/>
    <n v="23"/>
    <n v="0"/>
    <n v="23"/>
    <x v="0"/>
    <n v="0"/>
    <x v="2"/>
    <n v="1"/>
    <n v="0"/>
    <x v="1"/>
  </r>
  <r>
    <x v="4"/>
    <s v="Tornado"/>
    <s v="Tornado"/>
    <n v="3"/>
    <x v="54"/>
    <s v="2000-2004"/>
    <n v="1"/>
    <n v="0"/>
    <n v="37"/>
    <n v="37"/>
    <x v="0"/>
    <n v="1"/>
    <x v="2587"/>
    <n v="0"/>
    <n v="0"/>
    <x v="0"/>
  </r>
  <r>
    <x v="2"/>
    <s v="Tornado"/>
    <s v="Tornado"/>
    <n v="3"/>
    <x v="54"/>
    <s v="2000-2004"/>
    <n v="1"/>
    <n v="0"/>
    <n v="36"/>
    <n v="36"/>
    <x v="0"/>
    <n v="1"/>
    <x v="2588"/>
    <n v="0"/>
    <n v="1"/>
    <x v="1"/>
  </r>
  <r>
    <x v="2"/>
    <s v="Tornado"/>
    <s v="Tornado"/>
    <n v="3"/>
    <x v="54"/>
    <s v="2000-2004"/>
    <n v="1"/>
    <n v="0"/>
    <n v="0"/>
    <n v="0"/>
    <x v="0"/>
    <n v="1"/>
    <x v="2589"/>
    <n v="0"/>
    <n v="0"/>
    <x v="0"/>
  </r>
  <r>
    <x v="1"/>
    <s v="Severe Storm/Thunder Storm/ Wind"/>
    <s v="Severe Storm"/>
    <n v="3"/>
    <x v="54"/>
    <s v="2000-2004"/>
    <n v="1"/>
    <n v="0"/>
    <n v="0"/>
    <n v="0"/>
    <x v="0"/>
    <n v="1"/>
    <x v="2590"/>
    <n v="1"/>
    <n v="0"/>
    <x v="1"/>
  </r>
  <r>
    <x v="1"/>
    <s v="Hurricane/Tropical Storm"/>
    <s v="Tropical Storm"/>
    <n v="3"/>
    <x v="54"/>
    <s v="2000-2004"/>
    <n v="1"/>
    <n v="0"/>
    <n v="38"/>
    <n v="38"/>
    <x v="0"/>
    <n v="1"/>
    <x v="2591"/>
    <n v="0"/>
    <n v="0"/>
    <x v="0"/>
  </r>
  <r>
    <x v="2"/>
    <s v="Severe Storm/Thunder Storm/ Wind"/>
    <s v="Severe Storm"/>
    <n v="3"/>
    <x v="54"/>
    <s v="2000-2004"/>
    <n v="1"/>
    <n v="0"/>
    <n v="33"/>
    <n v="33"/>
    <x v="0"/>
    <n v="1"/>
    <x v="2592"/>
    <n v="0"/>
    <n v="0"/>
    <x v="0"/>
  </r>
  <r>
    <x v="2"/>
    <s v="Severe Storm/Thunder Storm/ Wind"/>
    <s v="Severe Storm"/>
    <n v="3"/>
    <x v="54"/>
    <s v="2000-2004"/>
    <n v="1"/>
    <n v="0"/>
    <n v="0"/>
    <n v="0"/>
    <x v="0"/>
    <n v="1"/>
    <x v="2593"/>
    <n v="1"/>
    <n v="0"/>
    <x v="1"/>
  </r>
  <r>
    <x v="0"/>
    <s v="Lightning"/>
    <s v="Storm"/>
    <n v="2"/>
    <x v="54"/>
    <s v="2000-2004"/>
    <n v="1"/>
    <n v="0"/>
    <n v="0"/>
    <n v="0"/>
    <x v="0"/>
    <n v="1"/>
    <x v="2594"/>
    <n v="1"/>
    <n v="0"/>
    <x v="1"/>
  </r>
  <r>
    <x v="1"/>
    <s v="Severe Storm/Thunder Storm/ Wind"/>
    <s v="Severe Storm"/>
    <n v="2"/>
    <x v="54"/>
    <s v="2000-2004"/>
    <n v="1"/>
    <n v="0"/>
    <n v="0"/>
    <n v="0"/>
    <x v="0"/>
    <n v="1"/>
    <x v="2595"/>
    <n v="0"/>
    <n v="1"/>
    <x v="1"/>
  </r>
  <r>
    <x v="1"/>
    <s v="Severe Storm/Thunder Storm/ Wind"/>
    <s v="Severe Storm"/>
    <n v="2"/>
    <x v="54"/>
    <s v="2000-2004"/>
    <n v="1"/>
    <n v="0"/>
    <n v="0"/>
    <n v="0"/>
    <x v="0"/>
    <n v="1"/>
    <x v="2596"/>
    <n v="1"/>
    <n v="0"/>
    <x v="1"/>
  </r>
  <r>
    <x v="0"/>
    <s v="Severe Storm/Thunder Storm/ Wind"/>
    <s v="Severe Storm"/>
    <n v="3"/>
    <x v="54"/>
    <s v="2000-2004"/>
    <n v="1"/>
    <n v="0"/>
    <n v="0"/>
    <n v="0"/>
    <x v="0"/>
    <n v="1"/>
    <x v="2597"/>
    <n v="0"/>
    <n v="1"/>
    <x v="1"/>
  </r>
  <r>
    <x v="0"/>
    <s v="Flooding"/>
    <s v="Severe Storm"/>
    <n v="3"/>
    <x v="54"/>
    <s v="2000-2004"/>
    <n v="2"/>
    <n v="0"/>
    <n v="0"/>
    <n v="0"/>
    <x v="0"/>
    <n v="1"/>
    <x v="2598"/>
    <n v="1"/>
    <n v="0"/>
    <x v="1"/>
  </r>
  <r>
    <x v="0"/>
    <s v="Flooding"/>
    <s v="Severe Storm"/>
    <n v="3"/>
    <x v="54"/>
    <s v="2000-2004"/>
    <n v="1"/>
    <n v="0"/>
    <n v="0"/>
    <n v="0"/>
    <x v="0"/>
    <n v="1"/>
    <x v="2599"/>
    <n v="0"/>
    <n v="0"/>
    <x v="0"/>
  </r>
  <r>
    <x v="0"/>
    <s v="Severe Storm/Thunder Storm/ Wind"/>
    <s v="Severe Storm"/>
    <n v="3"/>
    <x v="54"/>
    <s v="2000-2004"/>
    <n v="1"/>
    <n v="0"/>
    <n v="0"/>
    <n v="0"/>
    <x v="0"/>
    <n v="1"/>
    <x v="2600"/>
    <n v="1"/>
    <n v="0"/>
    <x v="1"/>
  </r>
  <r>
    <x v="3"/>
    <s v="Tornado"/>
    <s v="Tornado"/>
    <n v="4"/>
    <x v="54"/>
    <s v="2000-2004"/>
    <n v="1"/>
    <n v="0"/>
    <n v="11"/>
    <n v="11"/>
    <x v="0"/>
    <n v="0"/>
    <x v="2"/>
    <n v="1"/>
    <n v="0"/>
    <x v="1"/>
  </r>
  <r>
    <x v="0"/>
    <s v="Flooding"/>
    <s v="Severe Storm"/>
    <n v="3"/>
    <x v="54"/>
    <s v="2000-2004"/>
    <n v="1"/>
    <n v="0"/>
    <n v="0"/>
    <n v="0"/>
    <x v="0"/>
    <n v="1"/>
    <x v="2601"/>
    <n v="1"/>
    <n v="0"/>
    <x v="1"/>
  </r>
  <r>
    <x v="0"/>
    <s v="Flooding"/>
    <s v="Severe Storm"/>
    <n v="3"/>
    <x v="54"/>
    <s v="2000-2004"/>
    <n v="1"/>
    <n v="0"/>
    <n v="0"/>
    <n v="0"/>
    <x v="0"/>
    <n v="1"/>
    <x v="2602"/>
    <n v="1"/>
    <n v="0"/>
    <x v="1"/>
  </r>
  <r>
    <x v="0"/>
    <s v="Wind"/>
    <s v="Storm"/>
    <n v="3"/>
    <x v="54"/>
    <s v="2000-2004"/>
    <n v="1"/>
    <n v="0"/>
    <n v="0"/>
    <n v="0"/>
    <x v="0"/>
    <n v="1"/>
    <x v="2603"/>
    <n v="1"/>
    <n v="0"/>
    <x v="1"/>
  </r>
  <r>
    <x v="0"/>
    <s v="Wind"/>
    <s v="Storm"/>
    <n v="3"/>
    <x v="54"/>
    <s v="2000-2004"/>
    <n v="2"/>
    <n v="0"/>
    <n v="0"/>
    <n v="0"/>
    <x v="0"/>
    <n v="1"/>
    <x v="2604"/>
    <n v="1"/>
    <n v="0"/>
    <x v="1"/>
  </r>
  <r>
    <x v="0"/>
    <s v="Wind"/>
    <s v="Storm"/>
    <n v="3"/>
    <x v="54"/>
    <s v="2000-2004"/>
    <n v="2"/>
    <n v="0"/>
    <n v="0"/>
    <n v="0"/>
    <x v="0"/>
    <n v="1"/>
    <x v="1297"/>
    <n v="1"/>
    <n v="0"/>
    <x v="1"/>
  </r>
  <r>
    <x v="0"/>
    <s v="Severe Storm/Thunder Storm/ Wind"/>
    <s v="Severe Storm"/>
    <n v="3"/>
    <x v="54"/>
    <s v="2000-2004"/>
    <n v="1"/>
    <n v="0"/>
    <n v="0"/>
    <n v="0"/>
    <x v="0"/>
    <n v="1"/>
    <x v="2605"/>
    <n v="1"/>
    <n v="0"/>
    <x v="1"/>
  </r>
  <r>
    <x v="0"/>
    <s v="Wind"/>
    <s v="Storm"/>
    <n v="2"/>
    <x v="55"/>
    <s v="2005-2009"/>
    <n v="1"/>
    <n v="0"/>
    <n v="0"/>
    <n v="0"/>
    <x v="0"/>
    <n v="1"/>
    <x v="2606"/>
    <n v="1"/>
    <n v="0"/>
    <x v="1"/>
  </r>
  <r>
    <x v="0"/>
    <s v="Severe Storm/Thunder Storm/ Wind"/>
    <s v="Severe Storm"/>
    <n v="2"/>
    <x v="55"/>
    <s v="2005-2009"/>
    <n v="1"/>
    <n v="0"/>
    <n v="0"/>
    <n v="0"/>
    <x v="0"/>
    <n v="1"/>
    <x v="2607"/>
    <n v="1"/>
    <n v="0"/>
    <x v="1"/>
  </r>
  <r>
    <x v="0"/>
    <s v="Severe Storm/Thunder Storm/ Wind"/>
    <s v="Severe Storm"/>
    <n v="2"/>
    <x v="55"/>
    <s v="2005-2009"/>
    <n v="1"/>
    <n v="0"/>
    <n v="0"/>
    <n v="0"/>
    <x v="0"/>
    <n v="1"/>
    <x v="2608"/>
    <n v="1"/>
    <n v="0"/>
    <x v="1"/>
  </r>
  <r>
    <x v="1"/>
    <s v="Severe Storm/Thunder Storm/ Wind"/>
    <s v="Severe Storm"/>
    <n v="2"/>
    <x v="55"/>
    <s v="2005-2009"/>
    <n v="1"/>
    <n v="0"/>
    <n v="0"/>
    <n v="0"/>
    <x v="0"/>
    <n v="1"/>
    <x v="2609"/>
    <n v="0"/>
    <n v="0"/>
    <x v="0"/>
  </r>
  <r>
    <x v="1"/>
    <s v="Coastal"/>
    <s v="Storm"/>
    <n v="2"/>
    <x v="55"/>
    <s v="2005-2009"/>
    <n v="1"/>
    <n v="24"/>
    <n v="0"/>
    <n v="24"/>
    <x v="0"/>
    <n v="0"/>
    <x v="2"/>
    <n v="1"/>
    <n v="0"/>
    <x v="1"/>
  </r>
  <r>
    <x v="2"/>
    <s v="Lightning"/>
    <s v="Storm"/>
    <n v="2"/>
    <x v="55"/>
    <s v="2005-2009"/>
    <n v="1"/>
    <n v="0"/>
    <n v="0"/>
    <n v="0"/>
    <x v="0"/>
    <n v="1"/>
    <x v="2610"/>
    <n v="0"/>
    <n v="0"/>
    <x v="0"/>
  </r>
  <r>
    <x v="0"/>
    <s v="Severe Storm/Thunder Storm/ Wind"/>
    <s v="Severe Storm"/>
    <n v="2"/>
    <x v="55"/>
    <s v="2005-2009"/>
    <n v="1"/>
    <n v="0"/>
    <n v="0"/>
    <n v="0"/>
    <x v="0"/>
    <n v="1"/>
    <x v="2611"/>
    <n v="1"/>
    <n v="0"/>
    <x v="1"/>
  </r>
  <r>
    <x v="0"/>
    <s v="Flooding"/>
    <s v="Severe Storm"/>
    <n v="3"/>
    <x v="55"/>
    <s v="2005-2009"/>
    <n v="1"/>
    <n v="0"/>
    <n v="0"/>
    <n v="0"/>
    <x v="0"/>
    <n v="1"/>
    <x v="2612"/>
    <n v="0"/>
    <n v="1"/>
    <x v="1"/>
  </r>
  <r>
    <x v="1"/>
    <s v="Coastal"/>
    <s v="Storm"/>
    <n v="3"/>
    <x v="55"/>
    <s v="2005-2009"/>
    <n v="1"/>
    <n v="24"/>
    <n v="0"/>
    <n v="24"/>
    <x v="0"/>
    <n v="0"/>
    <x v="2"/>
    <n v="1"/>
    <n v="0"/>
    <x v="1"/>
  </r>
  <r>
    <x v="1"/>
    <s v="Severe Storm/Thunder Storm"/>
    <s v="Severe Storm"/>
    <n v="4"/>
    <x v="55"/>
    <s v="2005-2009"/>
    <n v="3"/>
    <n v="0"/>
    <n v="0"/>
    <n v="0"/>
    <x v="0"/>
    <n v="1"/>
    <x v="2613"/>
    <n v="0"/>
    <n v="1"/>
    <x v="1"/>
  </r>
  <r>
    <x v="2"/>
    <s v="Lightning"/>
    <s v="Storm"/>
    <n v="3"/>
    <x v="55"/>
    <s v="2005-2009"/>
    <n v="1"/>
    <n v="0"/>
    <n v="0"/>
    <n v="0"/>
    <x v="0"/>
    <n v="1"/>
    <x v="2319"/>
    <n v="0"/>
    <n v="0"/>
    <x v="0"/>
  </r>
  <r>
    <x v="0"/>
    <s v="Winter Weather"/>
    <s v="Storm"/>
    <n v="4"/>
    <x v="55"/>
    <s v="2005-2009"/>
    <n v="1"/>
    <n v="0"/>
    <n v="0"/>
    <n v="0"/>
    <x v="0"/>
    <n v="1"/>
    <x v="2614"/>
    <n v="0"/>
    <n v="1"/>
    <x v="1"/>
  </r>
  <r>
    <x v="0"/>
    <s v="Winter Weather"/>
    <s v="Storm"/>
    <n v="4"/>
    <x v="55"/>
    <s v="2005-2009"/>
    <n v="1"/>
    <n v="0"/>
    <n v="0"/>
    <n v="0"/>
    <x v="0"/>
    <n v="1"/>
    <x v="2615"/>
    <n v="0"/>
    <n v="0"/>
    <x v="0"/>
  </r>
  <r>
    <x v="3"/>
    <s v="Tornado"/>
    <s v="Tornado"/>
    <n v="1"/>
    <x v="56"/>
    <s v="2005-2009"/>
    <n v="1"/>
    <n v="0"/>
    <n v="0"/>
    <n v="0"/>
    <x v="0"/>
    <n v="1"/>
    <x v="2616"/>
    <n v="1"/>
    <n v="0"/>
    <x v="1"/>
  </r>
  <r>
    <x v="1"/>
    <s v="Coastal"/>
    <s v="Storm"/>
    <n v="2"/>
    <x v="56"/>
    <s v="2005-2009"/>
    <n v="1"/>
    <n v="12"/>
    <n v="0"/>
    <n v="12"/>
    <x v="0"/>
    <n v="0"/>
    <x v="2"/>
    <n v="1"/>
    <n v="0"/>
    <x v="1"/>
  </r>
  <r>
    <x v="1"/>
    <s v="Severe Storm/Thunder Storm/ Wind"/>
    <s v="Severe Storm"/>
    <n v="2"/>
    <x v="56"/>
    <s v="2005-2009"/>
    <n v="1"/>
    <n v="0"/>
    <n v="0"/>
    <n v="0"/>
    <x v="0"/>
    <n v="1"/>
    <x v="2617"/>
    <n v="0"/>
    <n v="1"/>
    <x v="1"/>
  </r>
  <r>
    <x v="1"/>
    <s v="Severe Storm/Thunder Storm/ Wind"/>
    <s v="Severe Storm"/>
    <n v="2"/>
    <x v="56"/>
    <s v="2005-2009"/>
    <n v="1"/>
    <n v="0"/>
    <n v="0"/>
    <n v="0"/>
    <x v="0"/>
    <n v="1"/>
    <x v="2618"/>
    <n v="1"/>
    <n v="0"/>
    <x v="1"/>
  </r>
  <r>
    <x v="3"/>
    <s v="Severe Storm/Thunder Storm/ Wind"/>
    <s v="Severe Storm"/>
    <n v="2"/>
    <x v="56"/>
    <s v="2005-2009"/>
    <n v="1"/>
    <n v="0"/>
    <n v="0"/>
    <n v="0"/>
    <x v="0"/>
    <n v="1"/>
    <x v="2619"/>
    <n v="1"/>
    <n v="0"/>
    <x v="1"/>
  </r>
  <r>
    <x v="4"/>
    <s v="Hail"/>
    <s v="Storm"/>
    <n v="2"/>
    <x v="56"/>
    <s v="2005-2009"/>
    <n v="1"/>
    <n v="0"/>
    <n v="117"/>
    <n v="117"/>
    <x v="0"/>
    <n v="0"/>
    <x v="2"/>
    <n v="1"/>
    <n v="0"/>
    <x v="1"/>
  </r>
  <r>
    <x v="3"/>
    <s v="Severe Storm/Thunder Storm/ Wind"/>
    <s v="Severe Storm"/>
    <n v="3"/>
    <x v="56"/>
    <s v="2005-2009"/>
    <n v="1"/>
    <n v="0"/>
    <n v="0"/>
    <n v="0"/>
    <x v="0"/>
    <n v="1"/>
    <x v="2620"/>
    <n v="0"/>
    <n v="1"/>
    <x v="1"/>
  </r>
  <r>
    <x v="2"/>
    <s v="Lightning"/>
    <s v="Storm"/>
    <n v="2"/>
    <x v="56"/>
    <s v="2005-2009"/>
    <n v="1"/>
    <n v="0"/>
    <n v="0"/>
    <n v="0"/>
    <x v="0"/>
    <n v="1"/>
    <x v="2621"/>
    <n v="0"/>
    <n v="0"/>
    <x v="0"/>
  </r>
  <r>
    <x v="0"/>
    <s v="Severe Storm/Thunder Storm/ Wind"/>
    <s v="Severe Storm"/>
    <n v="3"/>
    <x v="56"/>
    <s v="2005-2009"/>
    <n v="1"/>
    <n v="11"/>
    <n v="0"/>
    <n v="11"/>
    <x v="0"/>
    <n v="0"/>
    <x v="2"/>
    <n v="1"/>
    <n v="0"/>
    <x v="1"/>
  </r>
  <r>
    <x v="0"/>
    <s v="Wind"/>
    <s v="Storm"/>
    <n v="3"/>
    <x v="56"/>
    <s v="2005-2009"/>
    <n v="1"/>
    <n v="0"/>
    <n v="0"/>
    <n v="0"/>
    <x v="0"/>
    <n v="1"/>
    <x v="2622"/>
    <n v="1"/>
    <n v="0"/>
    <x v="1"/>
  </r>
  <r>
    <x v="1"/>
    <s v="Lightning"/>
    <s v="Storm"/>
    <n v="3"/>
    <x v="56"/>
    <s v="2005-2009"/>
    <n v="1"/>
    <n v="0"/>
    <n v="0"/>
    <n v="0"/>
    <x v="0"/>
    <n v="1"/>
    <x v="2623"/>
    <n v="1"/>
    <n v="0"/>
    <x v="1"/>
  </r>
  <r>
    <x v="1"/>
    <s v="Severe Storm/Thunder Storm/ Wind"/>
    <s v="Severe Storm"/>
    <n v="3"/>
    <x v="56"/>
    <s v="2005-2009"/>
    <n v="1"/>
    <n v="0"/>
    <n v="0"/>
    <n v="0"/>
    <x v="0"/>
    <n v="1"/>
    <x v="2624"/>
    <n v="1"/>
    <n v="0"/>
    <x v="1"/>
  </r>
  <r>
    <x v="1"/>
    <s v="Lightning"/>
    <s v="Storm"/>
    <n v="3"/>
    <x v="56"/>
    <s v="2005-2009"/>
    <n v="1"/>
    <n v="0"/>
    <n v="0"/>
    <n v="0"/>
    <x v="0"/>
    <n v="1"/>
    <x v="2625"/>
    <n v="1"/>
    <n v="0"/>
    <x v="1"/>
  </r>
  <r>
    <x v="4"/>
    <s v="Severe Storm/Thunder Storm/ Wind"/>
    <s v="Severe Storm"/>
    <n v="4"/>
    <x v="56"/>
    <s v="2005-2009"/>
    <n v="1"/>
    <n v="0"/>
    <n v="0"/>
    <n v="0"/>
    <x v="0"/>
    <n v="1"/>
    <x v="2626"/>
    <n v="1"/>
    <n v="0"/>
    <x v="1"/>
  </r>
  <r>
    <x v="5"/>
    <s v="Tornado"/>
    <s v="Tornado"/>
    <n v="1"/>
    <x v="57"/>
    <s v="2005-2009"/>
    <n v="1"/>
    <n v="0"/>
    <n v="0"/>
    <n v="0"/>
    <x v="0"/>
    <n v="0"/>
    <x v="2"/>
    <n v="1"/>
    <n v="0"/>
    <x v="1"/>
  </r>
  <r>
    <x v="0"/>
    <s v="Severe Storm/Thunder Storm/ Wind"/>
    <s v="Severe Storm"/>
    <n v="2"/>
    <x v="57"/>
    <s v="2005-2009"/>
    <n v="1"/>
    <n v="0"/>
    <n v="0"/>
    <n v="0"/>
    <x v="0"/>
    <n v="1"/>
    <x v="2627"/>
    <n v="1"/>
    <n v="0"/>
    <x v="1"/>
  </r>
  <r>
    <x v="2"/>
    <s v="Flooding"/>
    <s v="Severe Storm"/>
    <n v="2"/>
    <x v="57"/>
    <s v="2005-2009"/>
    <n v="2"/>
    <n v="0"/>
    <n v="0"/>
    <n v="0"/>
    <x v="0"/>
    <n v="1"/>
    <x v="2628"/>
    <n v="0"/>
    <n v="1"/>
    <x v="1"/>
  </r>
  <r>
    <x v="4"/>
    <s v="Severe Storm/Thunder Storm/ Wind"/>
    <s v="Severe Storm"/>
    <n v="2"/>
    <x v="57"/>
    <s v="2005-2009"/>
    <n v="1"/>
    <n v="0"/>
    <n v="0"/>
    <n v="0"/>
    <x v="0"/>
    <n v="1"/>
    <x v="2629"/>
    <n v="0"/>
    <n v="1"/>
    <x v="1"/>
  </r>
  <r>
    <x v="0"/>
    <s v="Lightning"/>
    <s v="Storm"/>
    <n v="3"/>
    <x v="57"/>
    <s v="2005-2009"/>
    <n v="1"/>
    <n v="0"/>
    <n v="0"/>
    <n v="0"/>
    <x v="0"/>
    <n v="1"/>
    <x v="2630"/>
    <n v="1"/>
    <n v="0"/>
    <x v="1"/>
  </r>
  <r>
    <x v="4"/>
    <s v="Severe Storm/Thunder Storm/ Wind"/>
    <s v="Severe Storm"/>
    <n v="3"/>
    <x v="57"/>
    <s v="2005-2009"/>
    <n v="1"/>
    <n v="0"/>
    <n v="0"/>
    <n v="0"/>
    <x v="0"/>
    <n v="1"/>
    <x v="2631"/>
    <n v="1"/>
    <n v="0"/>
    <x v="1"/>
  </r>
  <r>
    <x v="4"/>
    <s v="Tornado"/>
    <s v="Tornado"/>
    <n v="2"/>
    <x v="57"/>
    <s v="2005-2009"/>
    <n v="1"/>
    <n v="11"/>
    <n v="55"/>
    <n v="66"/>
    <x v="0"/>
    <n v="0"/>
    <x v="2"/>
    <n v="1"/>
    <n v="0"/>
    <x v="1"/>
  </r>
  <r>
    <x v="2"/>
    <s v="Heat"/>
    <s v="Heat/Drought/Fire"/>
    <n v="3"/>
    <x v="57"/>
    <s v="2005-2009"/>
    <n v="1"/>
    <n v="13"/>
    <n v="0"/>
    <n v="13"/>
    <x v="0"/>
    <n v="0"/>
    <x v="2"/>
    <n v="1"/>
    <n v="0"/>
    <x v="1"/>
  </r>
  <r>
    <x v="3"/>
    <s v="Tornado"/>
    <s v="Tornado"/>
    <n v="2"/>
    <x v="57"/>
    <s v="2005-2009"/>
    <n v="1"/>
    <n v="0"/>
    <n v="0"/>
    <n v="0"/>
    <x v="0"/>
    <n v="1"/>
    <x v="2632"/>
    <n v="1"/>
    <n v="0"/>
    <x v="1"/>
  </r>
  <r>
    <x v="1"/>
    <s v="Severe Storm/Thunder Storm/ Wind"/>
    <s v="Severe Storm"/>
    <n v="2"/>
    <x v="57"/>
    <s v="2005-2009"/>
    <n v="1"/>
    <n v="0"/>
    <n v="0"/>
    <n v="0"/>
    <x v="0"/>
    <n v="1"/>
    <x v="1929"/>
    <n v="1"/>
    <n v="0"/>
    <x v="1"/>
  </r>
  <r>
    <x v="1"/>
    <s v="Tornado"/>
    <s v="Tornado"/>
    <n v="3"/>
    <x v="57"/>
    <s v="2005-2009"/>
    <n v="1"/>
    <n v="0"/>
    <n v="0"/>
    <n v="0"/>
    <x v="0"/>
    <n v="1"/>
    <x v="2633"/>
    <n v="1"/>
    <n v="0"/>
    <x v="1"/>
  </r>
  <r>
    <x v="0"/>
    <s v="Wind"/>
    <s v="Storm"/>
    <n v="2"/>
    <x v="57"/>
    <s v="2005-2009"/>
    <n v="1"/>
    <n v="0"/>
    <n v="0"/>
    <n v="0"/>
    <x v="0"/>
    <n v="1"/>
    <x v="2634"/>
    <n v="0"/>
    <n v="0"/>
    <x v="0"/>
  </r>
  <r>
    <x v="1"/>
    <s v="Lightning"/>
    <s v="Storm"/>
    <n v="2"/>
    <x v="57"/>
    <s v="2005-2009"/>
    <n v="1"/>
    <n v="0"/>
    <n v="12"/>
    <n v="12"/>
    <x v="0"/>
    <n v="0"/>
    <x v="2"/>
    <n v="1"/>
    <n v="0"/>
    <x v="1"/>
  </r>
  <r>
    <x v="0"/>
    <s v="Severe Storm/Thunder Storm/ Wind"/>
    <s v="Severe Storm"/>
    <n v="2"/>
    <x v="57"/>
    <s v="2005-2009"/>
    <n v="1"/>
    <n v="0"/>
    <n v="0"/>
    <n v="0"/>
    <x v="0"/>
    <n v="1"/>
    <x v="2635"/>
    <n v="1"/>
    <n v="0"/>
    <x v="1"/>
  </r>
  <r>
    <x v="0"/>
    <s v="Winter Weather"/>
    <s v="Storm"/>
    <n v="2"/>
    <x v="57"/>
    <s v="2005-2009"/>
    <n v="1"/>
    <n v="0"/>
    <n v="0"/>
    <n v="0"/>
    <x v="0"/>
    <n v="0"/>
    <x v="2"/>
    <n v="1"/>
    <n v="0"/>
    <x v="1"/>
  </r>
  <r>
    <x v="0"/>
    <s v="Winter Weather"/>
    <s v="Storm"/>
    <n v="2"/>
    <x v="57"/>
    <s v="2005-2009"/>
    <n v="1"/>
    <n v="0"/>
    <n v="0"/>
    <n v="0"/>
    <x v="0"/>
    <n v="0"/>
    <x v="2"/>
    <n v="1"/>
    <n v="0"/>
    <x v="1"/>
  </r>
  <r>
    <x v="1"/>
    <s v="Coastal"/>
    <s v="Storm"/>
    <n v="3"/>
    <x v="57"/>
    <s v="2005-2009"/>
    <n v="1"/>
    <n v="12"/>
    <n v="0"/>
    <n v="12"/>
    <x v="0"/>
    <n v="0"/>
    <x v="2"/>
    <n v="1"/>
    <n v="0"/>
    <x v="1"/>
  </r>
  <r>
    <x v="1"/>
    <s v="Severe Storm/Thunder Storm/ Wind"/>
    <s v="Severe Storm"/>
    <n v="3"/>
    <x v="57"/>
    <s v="2005-2009"/>
    <n v="1"/>
    <n v="0"/>
    <n v="0"/>
    <n v="0"/>
    <x v="0"/>
    <n v="1"/>
    <x v="2636"/>
    <n v="1"/>
    <n v="0"/>
    <x v="1"/>
  </r>
  <r>
    <x v="1"/>
    <s v="Coastal"/>
    <s v="Storm"/>
    <n v="3"/>
    <x v="57"/>
    <s v="2005-2009"/>
    <n v="1"/>
    <n v="11"/>
    <n v="0"/>
    <n v="11"/>
    <x v="0"/>
    <n v="0"/>
    <x v="2"/>
    <n v="1"/>
    <n v="0"/>
    <x v="1"/>
  </r>
  <r>
    <x v="1"/>
    <s v="Severe Storm/Thunder Storm/ Wind"/>
    <s v="Severe Storm"/>
    <n v="3"/>
    <x v="57"/>
    <s v="2005-2009"/>
    <n v="1"/>
    <n v="0"/>
    <n v="90"/>
    <n v="90"/>
    <x v="0"/>
    <n v="1"/>
    <x v="2637"/>
    <n v="0"/>
    <n v="0"/>
    <x v="0"/>
  </r>
  <r>
    <x v="1"/>
    <s v="Severe Storm/Thunder Storm/ Wind"/>
    <s v="Severe Storm"/>
    <n v="3"/>
    <x v="57"/>
    <s v="2005-2009"/>
    <n v="1"/>
    <n v="0"/>
    <n v="0"/>
    <n v="0"/>
    <x v="0"/>
    <n v="1"/>
    <x v="2638"/>
    <n v="1"/>
    <n v="0"/>
    <x v="1"/>
  </r>
  <r>
    <x v="5"/>
    <s v="Tornado"/>
    <s v="Tornado"/>
    <n v="2"/>
    <x v="58"/>
    <s v="2005-2009"/>
    <n v="1"/>
    <n v="0"/>
    <n v="0"/>
    <n v="0"/>
    <x v="0"/>
    <n v="0"/>
    <x v="2"/>
    <n v="1"/>
    <n v="0"/>
    <x v="1"/>
  </r>
  <r>
    <x v="0"/>
    <s v="Wind"/>
    <s v="Storm"/>
    <n v="2"/>
    <x v="58"/>
    <s v="2005-2009"/>
    <n v="1"/>
    <n v="0"/>
    <n v="0"/>
    <n v="0"/>
    <x v="0"/>
    <n v="1"/>
    <x v="84"/>
    <n v="1"/>
    <n v="0"/>
    <x v="1"/>
  </r>
  <r>
    <x v="3"/>
    <s v="Severe Storm/Thunder Storm/ Wind"/>
    <s v="Severe Storm"/>
    <n v="4"/>
    <x v="58"/>
    <s v="2005-2009"/>
    <n v="1"/>
    <n v="0"/>
    <n v="0"/>
    <n v="0"/>
    <x v="0"/>
    <n v="1"/>
    <x v="2639"/>
    <n v="1"/>
    <n v="0"/>
    <x v="1"/>
  </r>
  <r>
    <x v="2"/>
    <s v="Severe Storm/Thunder Storm/ Wind"/>
    <s v="Severe Storm"/>
    <n v="2"/>
    <x v="58"/>
    <s v="2005-2009"/>
    <n v="1"/>
    <n v="0"/>
    <n v="0"/>
    <n v="0"/>
    <x v="0"/>
    <n v="1"/>
    <x v="2640"/>
    <n v="1"/>
    <n v="0"/>
    <x v="1"/>
  </r>
  <r>
    <x v="2"/>
    <s v="Flooding"/>
    <s v="Severe Storm"/>
    <n v="3"/>
    <x v="58"/>
    <s v="2005-2009"/>
    <n v="1"/>
    <n v="0"/>
    <n v="0"/>
    <n v="0"/>
    <x v="0"/>
    <n v="1"/>
    <x v="2641"/>
    <n v="0"/>
    <n v="1"/>
    <x v="1"/>
  </r>
  <r>
    <x v="3"/>
    <s v="Lightning"/>
    <s v="Storm"/>
    <n v="3"/>
    <x v="58"/>
    <s v="2005-2009"/>
    <n v="1"/>
    <n v="12"/>
    <n v="0"/>
    <n v="12"/>
    <x v="0"/>
    <n v="0"/>
    <x v="2"/>
    <n v="1"/>
    <n v="0"/>
    <x v="1"/>
  </r>
  <r>
    <x v="2"/>
    <s v="Flooding"/>
    <s v="Severe Storm"/>
    <n v="3"/>
    <x v="58"/>
    <s v="2005-2009"/>
    <n v="1"/>
    <n v="0"/>
    <n v="0"/>
    <n v="0"/>
    <x v="0"/>
    <n v="1"/>
    <x v="2642"/>
    <n v="0"/>
    <n v="1"/>
    <x v="1"/>
  </r>
  <r>
    <x v="2"/>
    <s v="Flooding"/>
    <s v="Severe Storm"/>
    <n v="3"/>
    <x v="58"/>
    <s v="2005-2009"/>
    <n v="1"/>
    <n v="0"/>
    <n v="0"/>
    <n v="0"/>
    <x v="0"/>
    <n v="1"/>
    <x v="2643"/>
    <n v="1"/>
    <n v="0"/>
    <x v="1"/>
  </r>
  <r>
    <x v="3"/>
    <s v="Severe Storm/Thunder Storm/ Wind"/>
    <s v="Severe Storm"/>
    <n v="3"/>
    <x v="58"/>
    <s v="2005-2009"/>
    <n v="1"/>
    <n v="0"/>
    <n v="0"/>
    <n v="0"/>
    <x v="0"/>
    <n v="1"/>
    <x v="2644"/>
    <n v="1"/>
    <n v="0"/>
    <x v="1"/>
  </r>
  <r>
    <x v="4"/>
    <s v="Tornado"/>
    <s v="Tornado"/>
    <n v="4"/>
    <x v="58"/>
    <s v="2005-2009"/>
    <n v="1"/>
    <n v="0"/>
    <n v="0"/>
    <n v="0"/>
    <x v="0"/>
    <n v="1"/>
    <x v="2645"/>
    <n v="1"/>
    <n v="0"/>
    <x v="1"/>
  </r>
  <r>
    <x v="4"/>
    <s v="Severe Storm/Thunder Storm/ Wind"/>
    <s v="Severe Storm"/>
    <n v="4"/>
    <x v="58"/>
    <s v="2005-2009"/>
    <n v="1"/>
    <n v="0"/>
    <n v="0"/>
    <n v="0"/>
    <x v="0"/>
    <n v="1"/>
    <x v="2646"/>
    <n v="1"/>
    <n v="0"/>
    <x v="1"/>
  </r>
  <r>
    <x v="2"/>
    <s v="Wind"/>
    <s v="Storm"/>
    <n v="4"/>
    <x v="58"/>
    <s v="2005-2009"/>
    <n v="1"/>
    <n v="0"/>
    <n v="0"/>
    <n v="0"/>
    <x v="0"/>
    <n v="1"/>
    <x v="2647"/>
    <n v="0"/>
    <n v="1"/>
    <x v="1"/>
  </r>
  <r>
    <x v="4"/>
    <s v="Wind"/>
    <s v="Storm"/>
    <n v="4"/>
    <x v="58"/>
    <s v="2005-2009"/>
    <n v="1"/>
    <n v="0"/>
    <n v="0"/>
    <n v="0"/>
    <x v="0"/>
    <n v="1"/>
    <x v="2648"/>
    <n v="1"/>
    <n v="0"/>
    <x v="1"/>
  </r>
  <r>
    <x v="5"/>
    <s v="Wind"/>
    <s v="Storm"/>
    <n v="4"/>
    <x v="58"/>
    <s v="2005-2009"/>
    <n v="1"/>
    <n v="0"/>
    <n v="0"/>
    <n v="0"/>
    <x v="0"/>
    <n v="1"/>
    <x v="2649"/>
    <n v="1"/>
    <n v="0"/>
    <x v="1"/>
  </r>
  <r>
    <x v="3"/>
    <s v="Wind"/>
    <s v="Storm"/>
    <n v="4"/>
    <x v="58"/>
    <s v="2005-2009"/>
    <n v="1"/>
    <n v="0"/>
    <n v="0"/>
    <n v="0"/>
    <x v="0"/>
    <n v="1"/>
    <x v="2650"/>
    <n v="0"/>
    <n v="1"/>
    <x v="1"/>
  </r>
  <r>
    <x v="0"/>
    <s v="Severe Storm/Thunder Storm/ Wind"/>
    <s v="Severe Storm"/>
    <n v="3"/>
    <x v="58"/>
    <s v="2005-2009"/>
    <n v="1"/>
    <n v="0"/>
    <n v="0"/>
    <n v="0"/>
    <x v="0"/>
    <n v="1"/>
    <x v="2651"/>
    <n v="0"/>
    <n v="0"/>
    <x v="0"/>
  </r>
  <r>
    <x v="2"/>
    <s v="Tornado"/>
    <s v="Tornado"/>
    <n v="1"/>
    <x v="58"/>
    <s v="2005-2009"/>
    <n v="1"/>
    <n v="0"/>
    <n v="0"/>
    <n v="0"/>
    <x v="0"/>
    <n v="1"/>
    <x v="2652"/>
    <n v="1"/>
    <n v="0"/>
    <x v="1"/>
  </r>
  <r>
    <x v="1"/>
    <s v="Lightning"/>
    <s v="Storm"/>
    <n v="1"/>
    <x v="58"/>
    <s v="2005-2009"/>
    <n v="1"/>
    <n v="0"/>
    <n v="0"/>
    <n v="0"/>
    <x v="0"/>
    <n v="1"/>
    <x v="2653"/>
    <n v="1"/>
    <n v="0"/>
    <x v="1"/>
  </r>
  <r>
    <x v="1"/>
    <s v="Tornado"/>
    <s v="Tornado"/>
    <n v="1"/>
    <x v="58"/>
    <s v="2005-2009"/>
    <n v="1"/>
    <n v="0"/>
    <n v="0"/>
    <n v="0"/>
    <x v="0"/>
    <n v="1"/>
    <x v="2654"/>
    <n v="1"/>
    <n v="0"/>
    <x v="1"/>
  </r>
  <r>
    <x v="1"/>
    <s v="Lightning"/>
    <s v="Storm"/>
    <n v="3"/>
    <x v="58"/>
    <s v="2005-2009"/>
    <n v="1"/>
    <n v="0"/>
    <n v="0"/>
    <n v="0"/>
    <x v="0"/>
    <n v="1"/>
    <x v="2655"/>
    <n v="1"/>
    <n v="0"/>
    <x v="1"/>
  </r>
  <r>
    <x v="0"/>
    <s v="Tornado"/>
    <s v="Tornado"/>
    <n v="3"/>
    <x v="58"/>
    <s v="2005-2009"/>
    <n v="1"/>
    <n v="0"/>
    <n v="0"/>
    <n v="0"/>
    <x v="0"/>
    <n v="1"/>
    <x v="2656"/>
    <n v="0"/>
    <n v="1"/>
    <x v="1"/>
  </r>
  <r>
    <x v="0"/>
    <s v="Severe Storm/Thunder Storm/ Wind"/>
    <s v="Severe Storm"/>
    <n v="3"/>
    <x v="58"/>
    <s v="2005-2009"/>
    <n v="1"/>
    <n v="0"/>
    <n v="0"/>
    <n v="0"/>
    <x v="0"/>
    <n v="1"/>
    <x v="2657"/>
    <n v="1"/>
    <n v="0"/>
    <x v="1"/>
  </r>
  <r>
    <x v="2"/>
    <s v="Severe Storm/Thunder Storm/ Wind"/>
    <s v="Severe Storm"/>
    <n v="4"/>
    <x v="58"/>
    <s v="2005-2009"/>
    <n v="1"/>
    <n v="0"/>
    <n v="0"/>
    <n v="0"/>
    <x v="0"/>
    <n v="1"/>
    <x v="2658"/>
    <n v="0"/>
    <n v="1"/>
    <x v="1"/>
  </r>
  <r>
    <x v="1"/>
    <s v="Severe Storm/Thunder Storm/ Wind"/>
    <s v="Severe Storm"/>
    <n v="1"/>
    <x v="58"/>
    <s v="2005-2009"/>
    <n v="1"/>
    <n v="0"/>
    <n v="0"/>
    <n v="0"/>
    <x v="0"/>
    <n v="1"/>
    <x v="2659"/>
    <n v="1"/>
    <n v="0"/>
    <x v="1"/>
  </r>
  <r>
    <x v="2"/>
    <s v="Flooding"/>
    <s v="Severe Storm"/>
    <n v="3"/>
    <x v="58"/>
    <s v="2005-2009"/>
    <n v="1"/>
    <n v="0"/>
    <n v="0"/>
    <n v="0"/>
    <x v="0"/>
    <n v="1"/>
    <x v="1271"/>
    <n v="1"/>
    <n v="0"/>
    <x v="1"/>
  </r>
  <r>
    <x v="2"/>
    <s v="Flooding"/>
    <s v="Severe Storm"/>
    <n v="4"/>
    <x v="40"/>
    <s v="2005-2009"/>
    <n v="1"/>
    <n v="0"/>
    <n v="0"/>
    <n v="0"/>
    <x v="0"/>
    <n v="1"/>
    <x v="1847"/>
    <n v="1"/>
    <n v="0"/>
    <x v="1"/>
  </r>
  <r>
    <x v="2"/>
    <s v="Flooding"/>
    <s v="Severe Storm"/>
    <n v="4"/>
    <x v="40"/>
    <s v="2005-2009"/>
    <n v="1"/>
    <n v="0"/>
    <n v="0"/>
    <n v="0"/>
    <x v="0"/>
    <n v="1"/>
    <x v="2660"/>
    <n v="1"/>
    <n v="0"/>
    <x v="1"/>
  </r>
  <r>
    <x v="5"/>
    <s v="Severe Storm/Thunder Storm/ Wind"/>
    <s v="Severe Storm"/>
    <n v="3"/>
    <x v="40"/>
    <s v="2005-2009"/>
    <n v="1"/>
    <n v="0"/>
    <n v="0"/>
    <n v="0"/>
    <x v="0"/>
    <n v="1"/>
    <x v="2661"/>
    <n v="1"/>
    <n v="0"/>
    <x v="1"/>
  </r>
  <r>
    <x v="4"/>
    <s v="Lightning"/>
    <s v="Storm"/>
    <n v="3"/>
    <x v="40"/>
    <s v="2005-2009"/>
    <n v="1"/>
    <n v="0"/>
    <n v="0"/>
    <n v="0"/>
    <x v="0"/>
    <n v="1"/>
    <x v="2662"/>
    <n v="0"/>
    <n v="1"/>
    <x v="1"/>
  </r>
  <r>
    <x v="4"/>
    <s v="Severe Storm/Thunder Storm/ Wind"/>
    <s v="Severe Storm"/>
    <n v="3"/>
    <x v="40"/>
    <s v="2005-2009"/>
    <n v="1"/>
    <n v="0"/>
    <n v="0"/>
    <n v="0"/>
    <x v="0"/>
    <n v="1"/>
    <x v="2663"/>
    <n v="1"/>
    <n v="0"/>
    <x v="1"/>
  </r>
  <r>
    <x v="4"/>
    <s v="Severe Storm/Thunder Storm/ Wind"/>
    <s v="Severe Storm"/>
    <n v="3"/>
    <x v="40"/>
    <s v="2005-2009"/>
    <n v="1"/>
    <n v="0"/>
    <n v="0"/>
    <n v="0"/>
    <x v="0"/>
    <n v="1"/>
    <x v="2664"/>
    <n v="1"/>
    <n v="0"/>
    <x v="1"/>
  </r>
  <r>
    <x v="4"/>
    <s v="Severe Storm/Thunder Storm/ Wind"/>
    <s v="Severe Storm"/>
    <n v="3"/>
    <x v="40"/>
    <s v="2005-2009"/>
    <n v="1"/>
    <n v="0"/>
    <n v="0"/>
    <n v="0"/>
    <x v="0"/>
    <n v="1"/>
    <x v="2665"/>
    <n v="1"/>
    <n v="0"/>
    <x v="1"/>
  </r>
  <r>
    <x v="4"/>
    <s v="Severe Storm/Thunder Storm/ Wind"/>
    <s v="Severe Storm"/>
    <n v="3"/>
    <x v="40"/>
    <s v="2005-2009"/>
    <n v="1"/>
    <n v="0"/>
    <n v="0"/>
    <n v="0"/>
    <x v="0"/>
    <n v="1"/>
    <x v="2666"/>
    <n v="1"/>
    <n v="0"/>
    <x v="1"/>
  </r>
  <r>
    <x v="3"/>
    <s v="Severe Storm/Thunder Storm/ Wind"/>
    <s v="Severe Storm"/>
    <n v="3"/>
    <x v="40"/>
    <s v="2005-2009"/>
    <n v="1"/>
    <n v="0"/>
    <n v="0"/>
    <n v="0"/>
    <x v="0"/>
    <n v="1"/>
    <x v="1618"/>
    <n v="1"/>
    <n v="0"/>
    <x v="1"/>
  </r>
  <r>
    <x v="4"/>
    <s v="Severe Storm/Thunder Storm/ Wind"/>
    <s v="Severe Storm"/>
    <n v="3"/>
    <x v="40"/>
    <s v="2005-2009"/>
    <n v="1"/>
    <n v="0"/>
    <n v="0"/>
    <n v="0"/>
    <x v="0"/>
    <n v="1"/>
    <x v="2667"/>
    <n v="1"/>
    <n v="0"/>
    <x v="1"/>
  </r>
  <r>
    <x v="3"/>
    <s v="Severe Storm/Thunder Storm/ Wind"/>
    <s v="Severe Storm"/>
    <n v="3"/>
    <x v="40"/>
    <s v="2005-2009"/>
    <n v="1"/>
    <n v="0"/>
    <n v="0"/>
    <n v="0"/>
    <x v="0"/>
    <n v="1"/>
    <x v="2668"/>
    <n v="1"/>
    <n v="0"/>
    <x v="1"/>
  </r>
  <r>
    <x v="3"/>
    <s v="Severe Storm/Thunder Storm/ Wind"/>
    <s v="Severe Storm"/>
    <n v="3"/>
    <x v="40"/>
    <s v="2005-2009"/>
    <n v="1"/>
    <n v="0"/>
    <n v="0"/>
    <n v="0"/>
    <x v="0"/>
    <n v="1"/>
    <x v="2669"/>
    <n v="1"/>
    <n v="0"/>
    <x v="1"/>
  </r>
  <r>
    <x v="2"/>
    <s v="Severe Storm/Thunder Storm/ Wind"/>
    <s v="Severe Storm"/>
    <n v="3"/>
    <x v="40"/>
    <s v="2005-2009"/>
    <n v="1"/>
    <n v="0"/>
    <n v="0"/>
    <n v="0"/>
    <x v="0"/>
    <n v="1"/>
    <x v="2670"/>
    <n v="1"/>
    <n v="0"/>
    <x v="1"/>
  </r>
  <r>
    <x v="4"/>
    <s v="Severe Storm/Thunder Storm/ Wind"/>
    <s v="Severe Storm"/>
    <n v="3"/>
    <x v="40"/>
    <s v="2005-2009"/>
    <n v="1"/>
    <n v="0"/>
    <n v="0"/>
    <n v="0"/>
    <x v="0"/>
    <n v="1"/>
    <x v="2671"/>
    <n v="1"/>
    <n v="0"/>
    <x v="1"/>
  </r>
  <r>
    <x v="3"/>
    <s v="Severe Storm/Thunder Storm/ Wind"/>
    <s v="Severe Storm"/>
    <n v="3"/>
    <x v="40"/>
    <s v="2005-2009"/>
    <n v="1"/>
    <n v="0"/>
    <n v="0"/>
    <n v="0"/>
    <x v="0"/>
    <n v="1"/>
    <x v="1731"/>
    <n v="1"/>
    <n v="0"/>
    <x v="1"/>
  </r>
  <r>
    <x v="3"/>
    <s v="Wind"/>
    <s v="Storm"/>
    <n v="1"/>
    <x v="40"/>
    <s v="2005-2009"/>
    <n v="1"/>
    <n v="0"/>
    <n v="0"/>
    <n v="0"/>
    <x v="0"/>
    <n v="1"/>
    <x v="2672"/>
    <n v="0"/>
    <n v="1"/>
    <x v="1"/>
  </r>
  <r>
    <x v="2"/>
    <s v="Wind"/>
    <s v="Storm"/>
    <n v="1"/>
    <x v="40"/>
    <s v="2005-2009"/>
    <n v="1"/>
    <n v="0"/>
    <n v="0"/>
    <n v="0"/>
    <x v="0"/>
    <n v="1"/>
    <x v="2673"/>
    <n v="0"/>
    <n v="1"/>
    <x v="1"/>
  </r>
  <r>
    <x v="4"/>
    <s v="Wind"/>
    <s v="Storm"/>
    <n v="1"/>
    <x v="40"/>
    <s v="2005-2009"/>
    <n v="1"/>
    <n v="0"/>
    <n v="0"/>
    <n v="0"/>
    <x v="0"/>
    <n v="1"/>
    <x v="2674"/>
    <n v="0"/>
    <n v="1"/>
    <x v="1"/>
  </r>
  <r>
    <x v="5"/>
    <s v="Wind"/>
    <s v="Storm"/>
    <n v="1"/>
    <x v="40"/>
    <s v="2005-2009"/>
    <n v="1"/>
    <n v="0"/>
    <n v="0"/>
    <n v="0"/>
    <x v="0"/>
    <n v="1"/>
    <x v="2675"/>
    <n v="1"/>
    <n v="0"/>
    <x v="1"/>
  </r>
  <r>
    <x v="2"/>
    <s v="Flooding"/>
    <s v="Severe Storm"/>
    <n v="4"/>
    <x v="40"/>
    <s v="2005-2009"/>
    <n v="1"/>
    <n v="0"/>
    <n v="0"/>
    <n v="0"/>
    <x v="0"/>
    <n v="1"/>
    <x v="2676"/>
    <n v="1"/>
    <n v="0"/>
    <x v="1"/>
  </r>
  <r>
    <x v="2"/>
    <s v="Severe Storm/Thunder Storm/ Wind"/>
    <s v="Severe Storm"/>
    <n v="4"/>
    <x v="40"/>
    <s v="2005-2009"/>
    <n v="1"/>
    <n v="0"/>
    <n v="0"/>
    <n v="0"/>
    <x v="0"/>
    <n v="1"/>
    <x v="2677"/>
    <n v="1"/>
    <n v="0"/>
    <x v="1"/>
  </r>
  <r>
    <x v="1"/>
    <s v="Coastal"/>
    <s v="Storm"/>
    <n v="2"/>
    <x v="40"/>
    <s v="2005-2009"/>
    <n v="1"/>
    <n v="12"/>
    <n v="0"/>
    <n v="12"/>
    <x v="0"/>
    <n v="0"/>
    <x v="2"/>
    <n v="1"/>
    <n v="0"/>
    <x v="1"/>
  </r>
  <r>
    <x v="3"/>
    <s v="Severe Storm/Thunder Storm/ Wind"/>
    <s v="Severe Storm"/>
    <n v="1"/>
    <x v="40"/>
    <s v="2005-2009"/>
    <n v="1"/>
    <n v="0"/>
    <n v="0"/>
    <n v="0"/>
    <x v="0"/>
    <n v="1"/>
    <x v="2678"/>
    <n v="1"/>
    <n v="0"/>
    <x v="1"/>
  </r>
  <r>
    <x v="5"/>
    <s v="Severe Storm/Thunder Storm/ Wind"/>
    <s v="Severe Storm"/>
    <n v="2"/>
    <x v="40"/>
    <s v="2005-2009"/>
    <n v="1"/>
    <n v="0"/>
    <n v="0"/>
    <n v="0"/>
    <x v="0"/>
    <n v="1"/>
    <x v="2679"/>
    <n v="1"/>
    <n v="0"/>
    <x v="1"/>
  </r>
  <r>
    <x v="4"/>
    <s v="Severe Storm/Thunder Storm/ Wind"/>
    <s v="Severe Storm"/>
    <n v="2"/>
    <x v="40"/>
    <s v="2005-2009"/>
    <n v="1"/>
    <n v="0"/>
    <n v="0"/>
    <n v="0"/>
    <x v="0"/>
    <n v="1"/>
    <x v="1445"/>
    <n v="1"/>
    <n v="0"/>
    <x v="1"/>
  </r>
  <r>
    <x v="2"/>
    <s v="Flooding"/>
    <s v="Severe Storm"/>
    <n v="2"/>
    <x v="40"/>
    <s v="2005-2009"/>
    <n v="1"/>
    <n v="0"/>
    <n v="0"/>
    <n v="0"/>
    <x v="0"/>
    <n v="1"/>
    <x v="2680"/>
    <n v="0"/>
    <n v="1"/>
    <x v="1"/>
  </r>
  <r>
    <x v="3"/>
    <s v="Flooding"/>
    <s v="Severe Storm"/>
    <n v="2"/>
    <x v="40"/>
    <s v="2005-2009"/>
    <n v="1"/>
    <n v="0"/>
    <n v="0"/>
    <n v="0"/>
    <x v="0"/>
    <n v="1"/>
    <x v="2681"/>
    <n v="1"/>
    <n v="0"/>
    <x v="1"/>
  </r>
  <r>
    <x v="2"/>
    <s v="Severe Storm/Thunder Storm/ Wind"/>
    <s v="Severe Storm"/>
    <n v="2"/>
    <x v="40"/>
    <s v="2005-2009"/>
    <n v="1"/>
    <n v="0"/>
    <n v="0"/>
    <n v="0"/>
    <x v="0"/>
    <n v="1"/>
    <x v="2682"/>
    <n v="1"/>
    <n v="0"/>
    <x v="1"/>
  </r>
  <r>
    <x v="4"/>
    <s v="Severe Storm/Thunder Storm/ Wind"/>
    <s v="Severe Storm"/>
    <n v="2"/>
    <x v="40"/>
    <s v="2005-2009"/>
    <n v="1"/>
    <n v="0"/>
    <n v="0"/>
    <n v="0"/>
    <x v="0"/>
    <n v="1"/>
    <x v="2683"/>
    <n v="1"/>
    <n v="0"/>
    <x v="1"/>
  </r>
  <r>
    <x v="3"/>
    <s v="Severe Storm/Thunder Storm/ Wind"/>
    <s v="Severe Storm"/>
    <n v="2"/>
    <x v="40"/>
    <s v="2005-2009"/>
    <n v="1"/>
    <n v="0"/>
    <n v="0"/>
    <n v="0"/>
    <x v="0"/>
    <n v="1"/>
    <x v="2684"/>
    <n v="1"/>
    <n v="0"/>
    <x v="1"/>
  </r>
  <r>
    <x v="3"/>
    <s v="Severe Storm/Thunder Storm/ Wind"/>
    <s v="Severe Storm"/>
    <n v="2"/>
    <x v="40"/>
    <s v="2005-2009"/>
    <n v="1"/>
    <n v="0"/>
    <n v="0"/>
    <n v="0"/>
    <x v="0"/>
    <n v="1"/>
    <x v="2685"/>
    <n v="1"/>
    <n v="0"/>
    <x v="1"/>
  </r>
  <r>
    <x v="2"/>
    <s v="Severe Storm/Thunder Storm/ Wind"/>
    <s v="Severe Storm"/>
    <n v="2"/>
    <x v="40"/>
    <s v="2005-2009"/>
    <n v="1"/>
    <n v="0"/>
    <n v="0"/>
    <n v="0"/>
    <x v="0"/>
    <n v="1"/>
    <x v="2686"/>
    <n v="1"/>
    <n v="0"/>
    <x v="1"/>
  </r>
  <r>
    <x v="4"/>
    <s v="Severe Storm/Thunder Storm/ Wind"/>
    <s v="Severe Storm"/>
    <n v="2"/>
    <x v="40"/>
    <s v="2005-2009"/>
    <n v="1"/>
    <n v="0"/>
    <n v="0"/>
    <n v="0"/>
    <x v="0"/>
    <n v="1"/>
    <x v="2687"/>
    <n v="1"/>
    <n v="0"/>
    <x v="1"/>
  </r>
  <r>
    <x v="5"/>
    <s v="Severe Storm/Thunder Storm/ Wind"/>
    <s v="Severe Storm"/>
    <n v="2"/>
    <x v="40"/>
    <s v="2005-2009"/>
    <n v="1"/>
    <n v="0"/>
    <n v="0"/>
    <n v="0"/>
    <x v="0"/>
    <n v="1"/>
    <x v="2688"/>
    <n v="1"/>
    <n v="0"/>
    <x v="1"/>
  </r>
  <r>
    <x v="2"/>
    <s v="Severe Storm/Thunder Storm/ Wind"/>
    <s v="Severe Storm"/>
    <n v="2"/>
    <x v="40"/>
    <s v="2005-2009"/>
    <n v="1"/>
    <n v="0"/>
    <n v="0"/>
    <n v="0"/>
    <x v="0"/>
    <n v="1"/>
    <x v="2689"/>
    <n v="1"/>
    <n v="0"/>
    <x v="1"/>
  </r>
  <r>
    <x v="1"/>
    <s v="Coastal"/>
    <s v="Storm"/>
    <n v="3"/>
    <x v="40"/>
    <s v="2005-2009"/>
    <n v="1"/>
    <n v="10"/>
    <n v="10"/>
    <n v="20"/>
    <x v="0"/>
    <n v="0"/>
    <x v="2"/>
    <n v="1"/>
    <n v="0"/>
    <x v="1"/>
  </r>
  <r>
    <x v="1"/>
    <s v="Coastal"/>
    <s v="Storm"/>
    <n v="3"/>
    <x v="40"/>
    <s v="2005-2009"/>
    <n v="1"/>
    <n v="12"/>
    <n v="12"/>
    <n v="24"/>
    <x v="0"/>
    <n v="0"/>
    <x v="2"/>
    <n v="1"/>
    <n v="0"/>
    <x v="1"/>
  </r>
  <r>
    <x v="5"/>
    <s v="Severe Storm/Thunder Storm/ Wind"/>
    <s v="Severe Storm"/>
    <n v="3"/>
    <x v="40"/>
    <s v="2005-2009"/>
    <n v="1"/>
    <n v="0"/>
    <n v="0"/>
    <n v="0"/>
    <x v="0"/>
    <n v="1"/>
    <x v="2690"/>
    <n v="1"/>
    <n v="0"/>
    <x v="1"/>
  </r>
  <r>
    <x v="3"/>
    <s v="Severe Storm/Thunder Storm/ Wind"/>
    <s v="Severe Storm"/>
    <n v="3"/>
    <x v="40"/>
    <s v="2005-2009"/>
    <n v="1"/>
    <n v="0"/>
    <n v="0"/>
    <n v="0"/>
    <x v="0"/>
    <n v="1"/>
    <x v="2691"/>
    <n v="1"/>
    <n v="0"/>
    <x v="1"/>
  </r>
  <r>
    <x v="2"/>
    <s v="Severe Storm/Thunder Storm/ Wind"/>
    <s v="Severe Storm"/>
    <n v="3"/>
    <x v="40"/>
    <s v="2005-2009"/>
    <n v="1"/>
    <n v="0"/>
    <n v="34"/>
    <n v="34"/>
    <x v="0"/>
    <n v="1"/>
    <x v="2692"/>
    <n v="0"/>
    <n v="1"/>
    <x v="1"/>
  </r>
  <r>
    <x v="2"/>
    <s v="Severe Storm/Thunder Storm/ Wind"/>
    <s v="Severe Storm"/>
    <n v="3"/>
    <x v="40"/>
    <s v="2005-2009"/>
    <n v="1"/>
    <n v="0"/>
    <n v="0"/>
    <n v="0"/>
    <x v="0"/>
    <n v="1"/>
    <x v="2693"/>
    <n v="1"/>
    <n v="0"/>
    <x v="1"/>
  </r>
  <r>
    <x v="2"/>
    <s v="Severe Storm/Thunder Storm/ Wind"/>
    <s v="Severe Storm"/>
    <n v="3"/>
    <x v="40"/>
    <s v="2005-2009"/>
    <n v="1"/>
    <n v="0"/>
    <n v="0"/>
    <n v="0"/>
    <x v="0"/>
    <n v="1"/>
    <x v="2694"/>
    <n v="1"/>
    <n v="0"/>
    <x v="1"/>
  </r>
  <r>
    <x v="2"/>
    <s v="Severe Storm/Thunder Storm/ Wind"/>
    <s v="Severe Storm"/>
    <n v="3"/>
    <x v="40"/>
    <s v="2005-2009"/>
    <n v="1"/>
    <n v="0"/>
    <n v="0"/>
    <n v="0"/>
    <x v="0"/>
    <n v="1"/>
    <x v="2695"/>
    <n v="1"/>
    <n v="0"/>
    <x v="1"/>
  </r>
  <r>
    <x v="4"/>
    <s v="Severe Storm/Thunder Storm/ Wind"/>
    <s v="Severe Storm"/>
    <n v="3"/>
    <x v="40"/>
    <s v="2005-2009"/>
    <n v="1"/>
    <n v="0"/>
    <n v="0"/>
    <n v="0"/>
    <x v="0"/>
    <n v="1"/>
    <x v="2696"/>
    <n v="1"/>
    <n v="0"/>
    <x v="1"/>
  </r>
  <r>
    <x v="1"/>
    <s v="Lightning"/>
    <s v="Storm"/>
    <n v="2"/>
    <x v="40"/>
    <s v="2005-2009"/>
    <n v="1"/>
    <n v="0"/>
    <n v="0"/>
    <n v="0"/>
    <x v="0"/>
    <n v="1"/>
    <x v="2697"/>
    <n v="0"/>
    <n v="1"/>
    <x v="1"/>
  </r>
  <r>
    <x v="2"/>
    <s v="Heat"/>
    <s v="Heat/Drought/Fire"/>
    <n v="4"/>
    <x v="40"/>
    <s v="2005-2009"/>
    <n v="1"/>
    <n v="12"/>
    <n v="0"/>
    <n v="12"/>
    <x v="0"/>
    <n v="0"/>
    <x v="2"/>
    <n v="1"/>
    <n v="0"/>
    <x v="1"/>
  </r>
  <r>
    <x v="1"/>
    <s v="Lightning"/>
    <s v="Storm"/>
    <n v="2"/>
    <x v="40"/>
    <s v="2005-2009"/>
    <n v="1"/>
    <n v="0"/>
    <n v="0"/>
    <n v="0"/>
    <x v="0"/>
    <n v="1"/>
    <x v="2698"/>
    <n v="0"/>
    <n v="1"/>
    <x v="1"/>
  </r>
  <r>
    <x v="1"/>
    <s v="Lightning"/>
    <s v="Storm"/>
    <n v="2"/>
    <x v="40"/>
    <s v="2005-2009"/>
    <n v="1"/>
    <n v="0"/>
    <n v="0"/>
    <n v="0"/>
    <x v="0"/>
    <n v="1"/>
    <x v="2699"/>
    <n v="0"/>
    <n v="1"/>
    <x v="1"/>
  </r>
  <r>
    <x v="2"/>
    <s v="Flooding"/>
    <s v="Severe Storm"/>
    <n v="3"/>
    <x v="40"/>
    <s v="2005-2009"/>
    <n v="2"/>
    <n v="0"/>
    <n v="0"/>
    <n v="0"/>
    <x v="0"/>
    <n v="1"/>
    <x v="2700"/>
    <n v="0"/>
    <n v="0"/>
    <x v="0"/>
  </r>
  <r>
    <x v="2"/>
    <s v="Severe Storm/Thunder Storm/ Wind"/>
    <s v="Severe Storm"/>
    <n v="3"/>
    <x v="40"/>
    <s v="2005-2009"/>
    <n v="1"/>
    <n v="0"/>
    <n v="0"/>
    <n v="0"/>
    <x v="0"/>
    <n v="1"/>
    <x v="2701"/>
    <n v="1"/>
    <n v="0"/>
    <x v="1"/>
  </r>
  <r>
    <x v="2"/>
    <s v="Severe Storm/Thunder Storm/ Wind"/>
    <s v="Severe Storm"/>
    <n v="3"/>
    <x v="40"/>
    <s v="2005-2009"/>
    <n v="1"/>
    <n v="0"/>
    <n v="0"/>
    <n v="0"/>
    <x v="0"/>
    <n v="1"/>
    <x v="2702"/>
    <n v="1"/>
    <n v="0"/>
    <x v="1"/>
  </r>
  <r>
    <x v="3"/>
    <s v="Severe Storm/Thunder Storm/ Wind"/>
    <s v="Severe Storm"/>
    <n v="2"/>
    <x v="40"/>
    <s v="2005-2009"/>
    <n v="1"/>
    <n v="0"/>
    <n v="0"/>
    <n v="0"/>
    <x v="0"/>
    <n v="1"/>
    <x v="2703"/>
    <n v="0"/>
    <n v="1"/>
    <x v="1"/>
  </r>
  <r>
    <x v="0"/>
    <s v="Flooding"/>
    <s v="Severe Storm"/>
    <n v="4"/>
    <x v="40"/>
    <s v="2005-2009"/>
    <n v="1"/>
    <n v="0"/>
    <n v="0"/>
    <n v="0"/>
    <x v="0"/>
    <n v="1"/>
    <x v="2704"/>
    <n v="1"/>
    <n v="0"/>
    <x v="1"/>
  </r>
  <r>
    <x v="4"/>
    <s v="Severe Storm/Thunder Storm/ Wind"/>
    <s v="Severe Storm"/>
    <n v="2"/>
    <x v="40"/>
    <s v="2005-2009"/>
    <n v="1"/>
    <n v="0"/>
    <n v="0"/>
    <n v="0"/>
    <x v="0"/>
    <n v="1"/>
    <x v="2705"/>
    <n v="0"/>
    <n v="1"/>
    <x v="1"/>
  </r>
  <r>
    <x v="1"/>
    <s v="Flooding"/>
    <s v="Severe Storm"/>
    <n v="4"/>
    <x v="47"/>
    <s v="2015-2019"/>
    <n v="16"/>
    <n v="0"/>
    <n v="0"/>
    <n v="0"/>
    <x v="0"/>
    <n v="1"/>
    <x v="2706"/>
    <n v="0"/>
    <n v="0"/>
    <x v="0"/>
  </r>
  <r>
    <x v="2"/>
    <s v="Lightning"/>
    <s v="Storm"/>
    <n v="2"/>
    <x v="40"/>
    <s v="2005-2009"/>
    <n v="1"/>
    <n v="0"/>
    <n v="0"/>
    <n v="0"/>
    <x v="0"/>
    <n v="1"/>
    <x v="2707"/>
    <n v="0"/>
    <n v="0"/>
    <x v="0"/>
  </r>
  <r>
    <x v="2"/>
    <s v="Lightning"/>
    <s v="Storm"/>
    <n v="2"/>
    <x v="40"/>
    <s v="2005-2009"/>
    <n v="1"/>
    <n v="0"/>
    <n v="0"/>
    <n v="0"/>
    <x v="0"/>
    <n v="1"/>
    <x v="2708"/>
    <n v="0"/>
    <n v="0"/>
    <x v="0"/>
  </r>
  <r>
    <x v="0"/>
    <s v="Lightning"/>
    <s v="Storm"/>
    <n v="3"/>
    <x v="40"/>
    <s v="2005-2009"/>
    <n v="1"/>
    <n v="0"/>
    <n v="0"/>
    <n v="0"/>
    <x v="0"/>
    <n v="1"/>
    <x v="2709"/>
    <n v="0"/>
    <n v="1"/>
    <x v="1"/>
  </r>
  <r>
    <x v="1"/>
    <s v="Severe Storm/Thunder Storm/ Wind"/>
    <s v="Severe Storm"/>
    <n v="3"/>
    <x v="40"/>
    <s v="2005-2009"/>
    <n v="1"/>
    <n v="0"/>
    <n v="0"/>
    <n v="0"/>
    <x v="0"/>
    <n v="1"/>
    <x v="2710"/>
    <n v="1"/>
    <n v="0"/>
    <x v="1"/>
  </r>
  <r>
    <x v="1"/>
    <s v="Tornado"/>
    <s v="Tornado"/>
    <n v="3"/>
    <x v="40"/>
    <s v="2005-2009"/>
    <n v="1"/>
    <n v="0"/>
    <n v="0"/>
    <n v="0"/>
    <x v="0"/>
    <n v="1"/>
    <x v="2711"/>
    <n v="1"/>
    <n v="0"/>
    <x v="1"/>
  </r>
  <r>
    <x v="1"/>
    <s v="Severe Storm/Thunder Storm/ Wind"/>
    <s v="Severe Storm"/>
    <n v="3"/>
    <x v="40"/>
    <s v="2005-2009"/>
    <n v="1"/>
    <n v="0"/>
    <n v="0"/>
    <n v="0"/>
    <x v="0"/>
    <n v="1"/>
    <x v="2712"/>
    <n v="1"/>
    <n v="0"/>
    <x v="1"/>
  </r>
  <r>
    <x v="1"/>
    <s v="Severe Storm/Thunder Storm/ Wind"/>
    <s v="Severe Storm"/>
    <n v="2"/>
    <x v="40"/>
    <s v="2005-2009"/>
    <n v="1"/>
    <n v="0"/>
    <n v="0"/>
    <n v="0"/>
    <x v="0"/>
    <n v="1"/>
    <x v="2713"/>
    <n v="1"/>
    <n v="0"/>
    <x v="1"/>
  </r>
  <r>
    <x v="2"/>
    <s v="Severe Storm/Thunder Storm/ Wind"/>
    <s v="Severe Storm"/>
    <n v="3"/>
    <x v="40"/>
    <s v="2005-2009"/>
    <n v="1"/>
    <n v="0"/>
    <n v="0"/>
    <n v="0"/>
    <x v="0"/>
    <n v="1"/>
    <x v="2714"/>
    <n v="1"/>
    <n v="0"/>
    <x v="1"/>
  </r>
  <r>
    <x v="2"/>
    <s v="Severe Storm/Thunder Storm/ Wind"/>
    <s v="Severe Storm"/>
    <n v="1"/>
    <x v="59"/>
    <s v="2015-2019"/>
    <n v="1"/>
    <n v="0"/>
    <n v="0"/>
    <n v="0"/>
    <x v="0"/>
    <n v="1"/>
    <x v="2715"/>
    <n v="1"/>
    <n v="0"/>
    <x v="1"/>
  </r>
  <r>
    <x v="2"/>
    <s v="Severe Storm/Thunder Storm/ Wind"/>
    <s v="Severe Storm"/>
    <n v="2"/>
    <x v="59"/>
    <s v="2015-2019"/>
    <n v="1"/>
    <n v="0"/>
    <n v="0"/>
    <n v="0"/>
    <x v="0"/>
    <n v="1"/>
    <x v="1016"/>
    <n v="1"/>
    <n v="0"/>
    <x v="1"/>
  </r>
  <r>
    <x v="2"/>
    <s v="Severe Storm/Thunder Storm/ Wind"/>
    <s v="Severe Storm"/>
    <n v="2"/>
    <x v="59"/>
    <s v="2015-2019"/>
    <n v="1"/>
    <n v="0"/>
    <n v="0"/>
    <n v="0"/>
    <x v="0"/>
    <n v="1"/>
    <x v="2716"/>
    <n v="1"/>
    <n v="0"/>
    <x v="1"/>
  </r>
  <r>
    <x v="2"/>
    <s v="Severe Storm/Thunder Storm/ Wind"/>
    <s v="Severe Storm"/>
    <n v="2"/>
    <x v="59"/>
    <s v="2015-2019"/>
    <n v="1"/>
    <n v="0"/>
    <n v="0"/>
    <n v="0"/>
    <x v="0"/>
    <n v="1"/>
    <x v="2717"/>
    <n v="1"/>
    <n v="0"/>
    <x v="1"/>
  </r>
  <r>
    <x v="5"/>
    <s v="Tornado"/>
    <s v="Tornado"/>
    <n v="1"/>
    <x v="59"/>
    <s v="2015-2019"/>
    <n v="1"/>
    <n v="0"/>
    <n v="78"/>
    <n v="78"/>
    <x v="0"/>
    <n v="0"/>
    <x v="2"/>
    <n v="1"/>
    <n v="0"/>
    <x v="1"/>
  </r>
  <r>
    <x v="0"/>
    <s v="Tornado"/>
    <s v="Tornado"/>
    <n v="2"/>
    <x v="59"/>
    <s v="2015-2019"/>
    <n v="1"/>
    <n v="0"/>
    <n v="0"/>
    <n v="0"/>
    <x v="0"/>
    <n v="1"/>
    <x v="2718"/>
    <n v="0"/>
    <n v="1"/>
    <x v="1"/>
  </r>
  <r>
    <x v="1"/>
    <s v="Severe Storm/Thunder Storm/ Wind"/>
    <s v="Severe Storm"/>
    <n v="2"/>
    <x v="59"/>
    <s v="2015-2019"/>
    <n v="1"/>
    <n v="0"/>
    <n v="0"/>
    <n v="0"/>
    <x v="0"/>
    <n v="1"/>
    <x v="2719"/>
    <n v="1"/>
    <n v="0"/>
    <x v="1"/>
  </r>
  <r>
    <x v="1"/>
    <s v="Severe Storm/Thunder Storm/ Wind"/>
    <s v="Severe Storm"/>
    <n v="2"/>
    <x v="59"/>
    <s v="2015-2019"/>
    <n v="1"/>
    <n v="0"/>
    <n v="0"/>
    <n v="0"/>
    <x v="0"/>
    <n v="1"/>
    <x v="2720"/>
    <n v="1"/>
    <n v="0"/>
    <x v="1"/>
  </r>
  <r>
    <x v="1"/>
    <s v="Severe Storm/Thunder Storm/ Wind"/>
    <s v="Severe Storm"/>
    <n v="2"/>
    <x v="59"/>
    <s v="2015-2019"/>
    <n v="1"/>
    <n v="0"/>
    <n v="0"/>
    <n v="0"/>
    <x v="0"/>
    <n v="1"/>
    <x v="2369"/>
    <n v="1"/>
    <n v="0"/>
    <x v="1"/>
  </r>
  <r>
    <x v="1"/>
    <s v="Severe Storm/Thunder Storm/ Wind"/>
    <s v="Severe Storm"/>
    <n v="2"/>
    <x v="59"/>
    <s v="2015-2019"/>
    <n v="1"/>
    <n v="0"/>
    <n v="0"/>
    <n v="0"/>
    <x v="0"/>
    <n v="1"/>
    <x v="2721"/>
    <n v="1"/>
    <n v="0"/>
    <x v="1"/>
  </r>
  <r>
    <x v="2"/>
    <s v="Hail"/>
    <s v="Storm"/>
    <n v="2"/>
    <x v="59"/>
    <s v="2015-2019"/>
    <n v="1"/>
    <n v="0"/>
    <n v="0"/>
    <n v="0"/>
    <x v="0"/>
    <n v="1"/>
    <x v="2722"/>
    <n v="1"/>
    <n v="0"/>
    <x v="1"/>
  </r>
  <r>
    <x v="3"/>
    <s v="Severe Storm/Thunder Storm/ Wind"/>
    <s v="Severe Storm"/>
    <n v="2"/>
    <x v="59"/>
    <s v="2015-2019"/>
    <n v="1"/>
    <n v="0"/>
    <n v="0"/>
    <n v="0"/>
    <x v="0"/>
    <n v="1"/>
    <x v="2723"/>
    <n v="1"/>
    <n v="0"/>
    <x v="1"/>
  </r>
  <r>
    <x v="3"/>
    <s v="Severe Storm/Thunder Storm/ Wind"/>
    <s v="Severe Storm"/>
    <n v="2"/>
    <x v="59"/>
    <s v="2015-2019"/>
    <n v="1"/>
    <n v="0"/>
    <n v="0"/>
    <n v="0"/>
    <x v="0"/>
    <n v="1"/>
    <x v="2724"/>
    <n v="1"/>
    <n v="0"/>
    <x v="1"/>
  </r>
  <r>
    <x v="2"/>
    <s v="Severe Storm/Thunder Storm/ Wind"/>
    <s v="Severe Storm"/>
    <n v="2"/>
    <x v="59"/>
    <s v="2015-2019"/>
    <n v="1"/>
    <n v="0"/>
    <n v="0"/>
    <n v="0"/>
    <x v="0"/>
    <n v="1"/>
    <x v="2725"/>
    <n v="1"/>
    <n v="0"/>
    <x v="1"/>
  </r>
  <r>
    <x v="4"/>
    <s v="Severe Storm/Thunder Storm/ Wind"/>
    <s v="Severe Storm"/>
    <n v="2"/>
    <x v="59"/>
    <s v="2015-2019"/>
    <n v="1"/>
    <n v="0"/>
    <n v="0"/>
    <n v="0"/>
    <x v="0"/>
    <n v="1"/>
    <x v="2726"/>
    <n v="1"/>
    <n v="0"/>
    <x v="1"/>
  </r>
  <r>
    <x v="4"/>
    <s v="Severe Storm/Thunder Storm/ Wind"/>
    <s v="Severe Storm"/>
    <n v="2"/>
    <x v="59"/>
    <s v="2015-2019"/>
    <n v="1"/>
    <n v="0"/>
    <n v="0"/>
    <n v="0"/>
    <x v="0"/>
    <n v="1"/>
    <x v="2727"/>
    <n v="1"/>
    <n v="0"/>
    <x v="1"/>
  </r>
  <r>
    <x v="1"/>
    <s v="Lightning"/>
    <s v="Storm"/>
    <n v="2"/>
    <x v="59"/>
    <s v="2015-2019"/>
    <n v="1"/>
    <n v="0"/>
    <n v="0"/>
    <n v="0"/>
    <x v="0"/>
    <n v="1"/>
    <x v="2728"/>
    <n v="0"/>
    <n v="1"/>
    <x v="1"/>
  </r>
  <r>
    <x v="1"/>
    <s v="Severe Storm/Thunder Storm/ Wind"/>
    <s v="Severe Storm"/>
    <n v="2"/>
    <x v="59"/>
    <s v="2015-2019"/>
    <n v="1"/>
    <n v="0"/>
    <n v="0"/>
    <n v="0"/>
    <x v="0"/>
    <n v="1"/>
    <x v="2729"/>
    <n v="1"/>
    <n v="0"/>
    <x v="1"/>
  </r>
  <r>
    <x v="1"/>
    <s v="Severe Storm/Thunder Storm/ Wind"/>
    <s v="Severe Storm"/>
    <n v="2"/>
    <x v="59"/>
    <s v="2015-2019"/>
    <n v="1"/>
    <n v="0"/>
    <n v="0"/>
    <n v="0"/>
    <x v="0"/>
    <n v="1"/>
    <x v="1773"/>
    <n v="1"/>
    <n v="0"/>
    <x v="1"/>
  </r>
  <r>
    <x v="1"/>
    <s v="Severe Storm/Thunder Storm/ Wind"/>
    <s v="Severe Storm"/>
    <n v="2"/>
    <x v="59"/>
    <s v="2015-2019"/>
    <n v="1"/>
    <n v="0"/>
    <n v="0"/>
    <n v="0"/>
    <x v="0"/>
    <n v="1"/>
    <x v="2730"/>
    <n v="1"/>
    <n v="0"/>
    <x v="1"/>
  </r>
  <r>
    <x v="1"/>
    <s v="Severe Storm/Thunder Storm/ Wind"/>
    <s v="Severe Storm"/>
    <n v="2"/>
    <x v="59"/>
    <s v="2015-2019"/>
    <n v="1"/>
    <n v="0"/>
    <n v="0"/>
    <n v="0"/>
    <x v="0"/>
    <n v="1"/>
    <x v="2731"/>
    <n v="1"/>
    <n v="0"/>
    <x v="1"/>
  </r>
  <r>
    <x v="2"/>
    <s v="Severe Storm/Thunder Storm/ Wind"/>
    <s v="Severe Storm"/>
    <n v="2"/>
    <x v="59"/>
    <s v="2015-2019"/>
    <n v="1"/>
    <n v="0"/>
    <n v="0"/>
    <n v="0"/>
    <x v="0"/>
    <n v="1"/>
    <x v="2732"/>
    <n v="1"/>
    <n v="0"/>
    <x v="1"/>
  </r>
  <r>
    <x v="2"/>
    <s v="Severe Storm/Thunder Storm/ Wind"/>
    <s v="Severe Storm"/>
    <n v="2"/>
    <x v="59"/>
    <s v="2015-2019"/>
    <n v="1"/>
    <n v="0"/>
    <n v="0"/>
    <n v="0"/>
    <x v="0"/>
    <n v="1"/>
    <x v="2733"/>
    <n v="1"/>
    <n v="0"/>
    <x v="1"/>
  </r>
  <r>
    <x v="3"/>
    <s v="Severe Storm/Thunder Storm/ Wind"/>
    <s v="Severe Storm"/>
    <n v="2"/>
    <x v="59"/>
    <s v="2015-2019"/>
    <n v="1"/>
    <n v="0"/>
    <n v="0"/>
    <n v="0"/>
    <x v="0"/>
    <n v="1"/>
    <x v="871"/>
    <n v="1"/>
    <n v="0"/>
    <x v="1"/>
  </r>
  <r>
    <x v="2"/>
    <s v="Severe Storm/Thunder Storm/ Wind"/>
    <s v="Severe Storm"/>
    <n v="2"/>
    <x v="59"/>
    <s v="2015-2019"/>
    <n v="1"/>
    <n v="12"/>
    <n v="0"/>
    <n v="12"/>
    <x v="0"/>
    <n v="0"/>
    <x v="2"/>
    <n v="1"/>
    <n v="0"/>
    <x v="1"/>
  </r>
  <r>
    <x v="4"/>
    <s v="Severe Storm/Thunder Storm/ Wind"/>
    <s v="Severe Storm"/>
    <n v="2"/>
    <x v="59"/>
    <s v="2015-2019"/>
    <n v="1"/>
    <n v="0"/>
    <n v="0"/>
    <n v="0"/>
    <x v="0"/>
    <n v="1"/>
    <x v="2734"/>
    <n v="1"/>
    <n v="0"/>
    <x v="1"/>
  </r>
  <r>
    <x v="1"/>
    <s v="Tornado"/>
    <s v="Tornado"/>
    <n v="3"/>
    <x v="59"/>
    <s v="2015-2019"/>
    <n v="1"/>
    <n v="0"/>
    <n v="0"/>
    <n v="0"/>
    <x v="0"/>
    <n v="1"/>
    <x v="2735"/>
    <n v="1"/>
    <n v="0"/>
    <x v="1"/>
  </r>
  <r>
    <x v="1"/>
    <s v="Tornado"/>
    <s v="Tornado"/>
    <n v="3"/>
    <x v="59"/>
    <s v="2015-2019"/>
    <n v="1"/>
    <n v="0"/>
    <n v="0"/>
    <n v="0"/>
    <x v="0"/>
    <n v="1"/>
    <x v="2736"/>
    <n v="0"/>
    <n v="1"/>
    <x v="1"/>
  </r>
  <r>
    <x v="1"/>
    <s v="Tornado"/>
    <s v="Tornado"/>
    <n v="3"/>
    <x v="59"/>
    <s v="2015-2019"/>
    <n v="1"/>
    <n v="0"/>
    <n v="0"/>
    <n v="0"/>
    <x v="0"/>
    <n v="1"/>
    <x v="2737"/>
    <n v="0"/>
    <n v="1"/>
    <x v="1"/>
  </r>
  <r>
    <x v="1"/>
    <s v="Tornado"/>
    <s v="Tornado"/>
    <n v="4"/>
    <x v="59"/>
    <s v="2015-2019"/>
    <n v="1"/>
    <n v="0"/>
    <n v="0"/>
    <n v="0"/>
    <x v="0"/>
    <n v="1"/>
    <x v="2738"/>
    <n v="1"/>
    <n v="0"/>
    <x v="1"/>
  </r>
  <r>
    <x v="2"/>
    <s v="Flooding"/>
    <s v="Severe Storm"/>
    <n v="2"/>
    <x v="59"/>
    <s v="2015-2019"/>
    <n v="1"/>
    <n v="0"/>
    <n v="0"/>
    <n v="0"/>
    <x v="0"/>
    <n v="1"/>
    <x v="2739"/>
    <n v="1"/>
    <n v="0"/>
    <x v="1"/>
  </r>
  <r>
    <x v="3"/>
    <s v="Severe Storm/Thunder Storm/ Wind"/>
    <s v="Severe Storm"/>
    <n v="3"/>
    <x v="59"/>
    <s v="2015-2019"/>
    <n v="1"/>
    <n v="11"/>
    <n v="0"/>
    <n v="11"/>
    <x v="0"/>
    <n v="0"/>
    <x v="2"/>
    <n v="1"/>
    <n v="0"/>
    <x v="1"/>
  </r>
  <r>
    <x v="1"/>
    <s v="Lightning"/>
    <s v="Storm"/>
    <n v="3"/>
    <x v="59"/>
    <s v="2015-2019"/>
    <n v="1"/>
    <n v="0"/>
    <n v="0"/>
    <n v="0"/>
    <x v="0"/>
    <n v="1"/>
    <x v="2740"/>
    <n v="0"/>
    <n v="1"/>
    <x v="1"/>
  </r>
  <r>
    <x v="3"/>
    <s v="Severe Storm/Thunder Storm/ Wind"/>
    <s v="Severe Storm"/>
    <n v="3"/>
    <x v="59"/>
    <s v="2015-2019"/>
    <n v="1"/>
    <n v="0"/>
    <n v="0"/>
    <n v="0"/>
    <x v="0"/>
    <n v="1"/>
    <x v="364"/>
    <n v="1"/>
    <n v="0"/>
    <x v="1"/>
  </r>
  <r>
    <x v="1"/>
    <s v="Lightning"/>
    <s v="Storm"/>
    <n v="3"/>
    <x v="59"/>
    <s v="2015-2019"/>
    <n v="1"/>
    <n v="0"/>
    <n v="0"/>
    <n v="0"/>
    <x v="0"/>
    <n v="1"/>
    <x v="2741"/>
    <n v="1"/>
    <n v="0"/>
    <x v="1"/>
  </r>
  <r>
    <x v="2"/>
    <s v="Hail"/>
    <s v="Storm"/>
    <n v="3"/>
    <x v="59"/>
    <s v="2015-2019"/>
    <n v="1"/>
    <n v="0"/>
    <n v="0"/>
    <n v="0"/>
    <x v="0"/>
    <n v="1"/>
    <x v="2742"/>
    <n v="1"/>
    <n v="0"/>
    <x v="1"/>
  </r>
  <r>
    <x v="3"/>
    <s v="Hail"/>
    <s v="Storm"/>
    <n v="3"/>
    <x v="59"/>
    <s v="2015-2019"/>
    <n v="1"/>
    <n v="0"/>
    <n v="0"/>
    <n v="0"/>
    <x v="0"/>
    <n v="1"/>
    <x v="369"/>
    <n v="1"/>
    <n v="0"/>
    <x v="1"/>
  </r>
  <r>
    <x v="3"/>
    <s v="Hail"/>
    <s v="Storm"/>
    <n v="3"/>
    <x v="59"/>
    <s v="2015-2019"/>
    <n v="1"/>
    <n v="0"/>
    <n v="0"/>
    <n v="0"/>
    <x v="0"/>
    <n v="1"/>
    <x v="592"/>
    <n v="1"/>
    <n v="0"/>
    <x v="1"/>
  </r>
  <r>
    <x v="4"/>
    <s v="Severe Storm/Thunder Storm/ Wind"/>
    <s v="Severe Storm"/>
    <n v="3"/>
    <x v="59"/>
    <s v="2015-2019"/>
    <n v="1"/>
    <n v="0"/>
    <n v="0"/>
    <n v="0"/>
    <x v="0"/>
    <n v="1"/>
    <x v="488"/>
    <n v="1"/>
    <n v="0"/>
    <x v="1"/>
  </r>
  <r>
    <x v="1"/>
    <s v="Severe Storm/Thunder Storm/ Wind"/>
    <s v="Severe Storm"/>
    <n v="2"/>
    <x v="59"/>
    <s v="2015-2019"/>
    <n v="1"/>
    <n v="0"/>
    <n v="0"/>
    <n v="0"/>
    <x v="0"/>
    <n v="1"/>
    <x v="2743"/>
    <n v="1"/>
    <n v="0"/>
    <x v="1"/>
  </r>
  <r>
    <x v="1"/>
    <s v="Severe Storm/Thunder Storm/ Wind"/>
    <s v="Severe Storm"/>
    <n v="2"/>
    <x v="59"/>
    <s v="2015-2019"/>
    <n v="1"/>
    <n v="0"/>
    <n v="0"/>
    <n v="0"/>
    <x v="0"/>
    <n v="1"/>
    <x v="2744"/>
    <n v="0"/>
    <n v="1"/>
    <x v="1"/>
  </r>
  <r>
    <x v="1"/>
    <s v="Severe Storm/Thunder Storm/ Wind"/>
    <s v="Severe Storm"/>
    <n v="2"/>
    <x v="59"/>
    <s v="2015-2019"/>
    <n v="1"/>
    <n v="0"/>
    <n v="0"/>
    <n v="0"/>
    <x v="0"/>
    <n v="1"/>
    <x v="2745"/>
    <n v="1"/>
    <n v="0"/>
    <x v="1"/>
  </r>
  <r>
    <x v="2"/>
    <s v="Heat"/>
    <s v="Heat/Drought/Fire"/>
    <n v="2"/>
    <x v="59"/>
    <s v="2015-2019"/>
    <n v="1"/>
    <n v="11"/>
    <n v="0"/>
    <n v="11"/>
    <x v="0"/>
    <n v="0"/>
    <x v="2"/>
    <n v="1"/>
    <n v="0"/>
    <x v="1"/>
  </r>
  <r>
    <x v="2"/>
    <s v="Severe Storm/Thunder Storm/ Wind"/>
    <s v="Severe Storm"/>
    <n v="2"/>
    <x v="59"/>
    <s v="2015-2019"/>
    <n v="1"/>
    <n v="0"/>
    <n v="0"/>
    <n v="0"/>
    <x v="0"/>
    <n v="1"/>
    <x v="2746"/>
    <n v="1"/>
    <n v="0"/>
    <x v="1"/>
  </r>
  <r>
    <x v="2"/>
    <s v="Flooding"/>
    <s v="Severe Storm"/>
    <n v="4"/>
    <x v="59"/>
    <s v="2015-2019"/>
    <n v="1"/>
    <n v="0"/>
    <n v="0"/>
    <n v="0"/>
    <x v="0"/>
    <n v="1"/>
    <x v="2461"/>
    <n v="1"/>
    <n v="0"/>
    <x v="1"/>
  </r>
  <r>
    <x v="0"/>
    <s v="Wind"/>
    <s v="Storm"/>
    <n v="1"/>
    <x v="53"/>
    <s v="2000-2004"/>
    <n v="1"/>
    <n v="0"/>
    <n v="23"/>
    <n v="23"/>
    <x v="0"/>
    <n v="1"/>
    <x v="2747"/>
    <n v="0"/>
    <n v="1"/>
    <x v="1"/>
  </r>
  <r>
    <x v="0"/>
    <s v="Wind"/>
    <s v="Storm"/>
    <n v="1"/>
    <x v="48"/>
    <s v="2000-2004"/>
    <n v="1"/>
    <n v="0"/>
    <n v="0"/>
    <n v="0"/>
    <x v="0"/>
    <n v="1"/>
    <x v="2748"/>
    <n v="1"/>
    <n v="0"/>
    <x v="1"/>
  </r>
  <r>
    <x v="0"/>
    <s v="Heat"/>
    <s v="Heat/Drought/Fire"/>
    <n v="3"/>
    <x v="51"/>
    <s v="2000-2004"/>
    <n v="1"/>
    <n v="11"/>
    <n v="0"/>
    <n v="11"/>
    <x v="0"/>
    <n v="0"/>
    <x v="2"/>
    <n v="1"/>
    <n v="0"/>
    <x v="1"/>
  </r>
  <r>
    <x v="1"/>
    <s v="Lightning"/>
    <s v="Storm"/>
    <n v="3"/>
    <x v="60"/>
    <s v="2020-2024"/>
    <n v="1"/>
    <n v="0"/>
    <n v="0"/>
    <n v="0"/>
    <x v="0"/>
    <n v="1"/>
    <x v="2749"/>
    <n v="1"/>
    <n v="0"/>
    <x v="1"/>
  </r>
  <r>
    <x v="0"/>
    <s v="Flooding"/>
    <s v="Severe Storm"/>
    <n v="1"/>
    <x v="60"/>
    <s v="2020-2024"/>
    <n v="1"/>
    <n v="0"/>
    <n v="0"/>
    <n v="0"/>
    <x v="0"/>
    <n v="1"/>
    <x v="2750"/>
    <n v="0"/>
    <n v="0"/>
    <x v="0"/>
  </r>
  <r>
    <x v="0"/>
    <s v="Flooding"/>
    <s v="Severe Storm"/>
    <n v="1"/>
    <x v="60"/>
    <s v="2020-2024"/>
    <n v="2"/>
    <n v="0"/>
    <n v="0"/>
    <n v="0"/>
    <x v="0"/>
    <n v="1"/>
    <x v="2751"/>
    <n v="0"/>
    <n v="0"/>
    <x v="0"/>
  </r>
  <r>
    <x v="4"/>
    <s v="Wind"/>
    <s v="Storm"/>
    <n v="4"/>
    <x v="60"/>
    <s v="2020-2024"/>
    <n v="1"/>
    <n v="0"/>
    <n v="0"/>
    <n v="0"/>
    <x v="0"/>
    <n v="1"/>
    <x v="2742"/>
    <n v="1"/>
    <n v="0"/>
    <x v="1"/>
  </r>
  <r>
    <x v="1"/>
    <s v="Severe Storm/Thunder Storm/ Wind"/>
    <s v="Severe Storm"/>
    <n v="2"/>
    <x v="60"/>
    <s v="2020-2024"/>
    <n v="1"/>
    <n v="0"/>
    <n v="0"/>
    <n v="0"/>
    <x v="0"/>
    <n v="1"/>
    <x v="2752"/>
    <n v="1"/>
    <n v="0"/>
    <x v="1"/>
  </r>
  <r>
    <x v="1"/>
    <s v="Severe Storm/Thunder Storm/ Wind"/>
    <s v="Severe Storm"/>
    <n v="2"/>
    <x v="60"/>
    <s v="2020-2024"/>
    <n v="1"/>
    <n v="0"/>
    <n v="0"/>
    <n v="0"/>
    <x v="0"/>
    <n v="1"/>
    <x v="2753"/>
    <n v="1"/>
    <n v="0"/>
    <x v="1"/>
  </r>
  <r>
    <x v="1"/>
    <s v="Severe Storm/Thunder Storm/ Wind"/>
    <s v="Severe Storm"/>
    <n v="2"/>
    <x v="60"/>
    <s v="2020-2024"/>
    <n v="1"/>
    <n v="0"/>
    <n v="0"/>
    <n v="0"/>
    <x v="0"/>
    <n v="1"/>
    <x v="2754"/>
    <n v="1"/>
    <n v="0"/>
    <x v="1"/>
  </r>
  <r>
    <x v="1"/>
    <s v="Severe Storm/Thunder Storm/ Wind"/>
    <s v="Severe Storm"/>
    <n v="2"/>
    <x v="60"/>
    <s v="2020-2024"/>
    <n v="1"/>
    <n v="0"/>
    <n v="0"/>
    <n v="0"/>
    <x v="0"/>
    <n v="1"/>
    <x v="2755"/>
    <n v="1"/>
    <n v="0"/>
    <x v="1"/>
  </r>
  <r>
    <x v="4"/>
    <s v="Hail"/>
    <s v="Storm"/>
    <n v="2"/>
    <x v="60"/>
    <s v="2020-2024"/>
    <n v="1"/>
    <n v="0"/>
    <n v="0"/>
    <n v="0"/>
    <x v="0"/>
    <n v="1"/>
    <x v="1043"/>
    <n v="1"/>
    <n v="0"/>
    <x v="1"/>
  </r>
  <r>
    <x v="2"/>
    <s v="Lightning"/>
    <s v="Storm"/>
    <n v="1"/>
    <x v="60"/>
    <s v="2020-2024"/>
    <n v="1"/>
    <n v="0"/>
    <n v="0"/>
    <n v="0"/>
    <x v="0"/>
    <n v="1"/>
    <x v="874"/>
    <n v="1"/>
    <n v="0"/>
    <x v="1"/>
  </r>
  <r>
    <x v="2"/>
    <s v="Hail"/>
    <s v="Storm"/>
    <n v="1"/>
    <x v="60"/>
    <s v="2020-2024"/>
    <n v="1"/>
    <n v="0"/>
    <n v="0"/>
    <n v="0"/>
    <x v="0"/>
    <n v="1"/>
    <x v="364"/>
    <n v="1"/>
    <n v="0"/>
    <x v="1"/>
  </r>
  <r>
    <x v="3"/>
    <s v="Severe Storm/Thunder Storm/ Wind"/>
    <s v="Severe Storm"/>
    <n v="2"/>
    <x v="60"/>
    <s v="2020-2024"/>
    <n v="1"/>
    <n v="0"/>
    <n v="0"/>
    <n v="0"/>
    <x v="0"/>
    <n v="1"/>
    <x v="1043"/>
    <n v="1"/>
    <n v="0"/>
    <x v="1"/>
  </r>
  <r>
    <x v="2"/>
    <s v="Flooding"/>
    <s v="Severe Storm"/>
    <n v="2"/>
    <x v="60"/>
    <s v="2020-2024"/>
    <n v="1"/>
    <n v="0"/>
    <n v="0"/>
    <n v="0"/>
    <x v="0"/>
    <n v="1"/>
    <x v="2756"/>
    <n v="1"/>
    <n v="0"/>
    <x v="1"/>
  </r>
  <r>
    <x v="0"/>
    <s v="Severe Storm/Thunder Storm/ Wind"/>
    <s v="Severe Storm"/>
    <n v="2"/>
    <x v="60"/>
    <s v="2020-2024"/>
    <n v="1"/>
    <n v="0"/>
    <n v="0"/>
    <n v="0"/>
    <x v="0"/>
    <n v="1"/>
    <x v="2757"/>
    <n v="1"/>
    <n v="0"/>
    <x v="1"/>
  </r>
  <r>
    <x v="2"/>
    <s v="Hail"/>
    <s v="Storm"/>
    <n v="2"/>
    <x v="60"/>
    <s v="2020-2024"/>
    <n v="1"/>
    <n v="0"/>
    <n v="0"/>
    <n v="0"/>
    <x v="0"/>
    <n v="1"/>
    <x v="2758"/>
    <n v="1"/>
    <n v="0"/>
    <x v="1"/>
  </r>
  <r>
    <x v="0"/>
    <s v="Flooding"/>
    <s v="Severe Storm"/>
    <n v="2"/>
    <x v="60"/>
    <s v="2020-2024"/>
    <n v="1"/>
    <n v="0"/>
    <n v="0"/>
    <n v="0"/>
    <x v="0"/>
    <n v="1"/>
    <x v="2759"/>
    <n v="0"/>
    <n v="1"/>
    <x v="1"/>
  </r>
  <r>
    <x v="0"/>
    <s v="Flooding"/>
    <s v="Severe Storm"/>
    <n v="2"/>
    <x v="60"/>
    <s v="2020-2024"/>
    <n v="2"/>
    <n v="0"/>
    <n v="0"/>
    <n v="0"/>
    <x v="0"/>
    <n v="1"/>
    <x v="2760"/>
    <n v="1"/>
    <n v="0"/>
    <x v="1"/>
  </r>
  <r>
    <x v="2"/>
    <s v="Flooding"/>
    <s v="Severe Storm"/>
    <n v="2"/>
    <x v="60"/>
    <s v="2020-2024"/>
    <n v="1"/>
    <n v="0"/>
    <n v="25"/>
    <n v="25"/>
    <x v="0"/>
    <n v="1"/>
    <x v="2761"/>
    <n v="1"/>
    <n v="0"/>
    <x v="1"/>
  </r>
  <r>
    <x v="2"/>
    <s v="Flooding"/>
    <s v="Severe Storm"/>
    <n v="2"/>
    <x v="60"/>
    <s v="2020-2024"/>
    <n v="1"/>
    <n v="0"/>
    <n v="0"/>
    <n v="0"/>
    <x v="0"/>
    <n v="1"/>
    <x v="2762"/>
    <n v="1"/>
    <n v="0"/>
    <x v="1"/>
  </r>
  <r>
    <x v="4"/>
    <s v="Flooding"/>
    <s v="Severe Storm"/>
    <n v="2"/>
    <x v="60"/>
    <s v="2020-2024"/>
    <n v="1"/>
    <n v="0"/>
    <n v="0"/>
    <n v="0"/>
    <x v="0"/>
    <n v="1"/>
    <x v="2763"/>
    <n v="1"/>
    <n v="0"/>
    <x v="1"/>
  </r>
  <r>
    <x v="2"/>
    <s v="Flooding"/>
    <s v="Severe Storm"/>
    <n v="2"/>
    <x v="60"/>
    <s v="2020-2024"/>
    <n v="1"/>
    <n v="0"/>
    <n v="0"/>
    <n v="0"/>
    <x v="0"/>
    <n v="1"/>
    <x v="2764"/>
    <n v="1"/>
    <n v="0"/>
    <x v="1"/>
  </r>
  <r>
    <x v="2"/>
    <s v="Flooding"/>
    <s v="Severe Storm"/>
    <n v="2"/>
    <x v="60"/>
    <s v="2020-2024"/>
    <n v="1"/>
    <n v="0"/>
    <n v="0"/>
    <n v="0"/>
    <x v="0"/>
    <n v="1"/>
    <x v="2483"/>
    <n v="1"/>
    <n v="0"/>
    <x v="1"/>
  </r>
  <r>
    <x v="2"/>
    <s v="Flooding"/>
    <s v="Severe Storm"/>
    <n v="2"/>
    <x v="60"/>
    <s v="2020-2024"/>
    <n v="1"/>
    <n v="0"/>
    <n v="0"/>
    <n v="0"/>
    <x v="0"/>
    <n v="1"/>
    <x v="2765"/>
    <n v="1"/>
    <n v="0"/>
    <x v="1"/>
  </r>
  <r>
    <x v="0"/>
    <s v="Tornado"/>
    <s v="Tornado"/>
    <n v="2"/>
    <x v="60"/>
    <s v="2020-2024"/>
    <n v="1"/>
    <n v="0"/>
    <n v="0"/>
    <n v="0"/>
    <x v="0"/>
    <n v="1"/>
    <x v="2766"/>
    <n v="0"/>
    <n v="1"/>
    <x v="1"/>
  </r>
  <r>
    <x v="0"/>
    <s v="Severe Storm/Thunder Storm/ Wind"/>
    <s v="Severe Storm"/>
    <n v="2"/>
    <x v="60"/>
    <s v="2020-2024"/>
    <n v="1"/>
    <n v="0"/>
    <n v="0"/>
    <n v="0"/>
    <x v="0"/>
    <n v="1"/>
    <x v="2767"/>
    <n v="1"/>
    <n v="0"/>
    <x v="1"/>
  </r>
  <r>
    <x v="2"/>
    <s v="Wind"/>
    <s v="Storm"/>
    <n v="1"/>
    <x v="60"/>
    <s v="2020-2024"/>
    <n v="1"/>
    <n v="12"/>
    <n v="0"/>
    <n v="12"/>
    <x v="0"/>
    <n v="0"/>
    <x v="2"/>
    <n v="1"/>
    <n v="0"/>
    <x v="1"/>
  </r>
  <r>
    <x v="1"/>
    <s v="Tornado"/>
    <s v="Tornado"/>
    <n v="1"/>
    <x v="60"/>
    <s v="2020-2024"/>
    <n v="1"/>
    <n v="0"/>
    <n v="0"/>
    <n v="0"/>
    <x v="0"/>
    <n v="1"/>
    <x v="2768"/>
    <n v="0"/>
    <n v="1"/>
    <x v="1"/>
  </r>
  <r>
    <x v="0"/>
    <s v="Severe Storm/Thunder Storm/ Wind"/>
    <s v="Severe Storm"/>
    <n v="2"/>
    <x v="60"/>
    <s v="2020-2024"/>
    <n v="1"/>
    <n v="0"/>
    <n v="0"/>
    <n v="0"/>
    <x v="0"/>
    <n v="1"/>
    <x v="2769"/>
    <n v="1"/>
    <n v="0"/>
    <x v="1"/>
  </r>
  <r>
    <x v="0"/>
    <s v="Tornado"/>
    <s v="Tornado"/>
    <n v="2"/>
    <x v="60"/>
    <s v="2020-2024"/>
    <n v="1"/>
    <n v="0"/>
    <n v="0"/>
    <n v="0"/>
    <x v="0"/>
    <n v="1"/>
    <x v="2770"/>
    <n v="1"/>
    <n v="0"/>
    <x v="1"/>
  </r>
  <r>
    <x v="0"/>
    <s v="Tornado"/>
    <s v="Tornado"/>
    <n v="2"/>
    <x v="60"/>
    <s v="2020-2024"/>
    <n v="1"/>
    <n v="0"/>
    <n v="0"/>
    <n v="0"/>
    <x v="0"/>
    <n v="1"/>
    <x v="2771"/>
    <n v="0"/>
    <n v="0"/>
    <x v="0"/>
  </r>
  <r>
    <x v="1"/>
    <s v="Severe Storm/Thunder Storm/ Wind"/>
    <s v="Severe Storm"/>
    <n v="1"/>
    <x v="60"/>
    <s v="2020-2024"/>
    <n v="1"/>
    <n v="0"/>
    <n v="0"/>
    <n v="0"/>
    <x v="0"/>
    <n v="1"/>
    <x v="2772"/>
    <n v="1"/>
    <n v="0"/>
    <x v="1"/>
  </r>
  <r>
    <x v="1"/>
    <s v="Severe Storm/Thunder Storm/ Wind"/>
    <s v="Severe Storm"/>
    <n v="1"/>
    <x v="60"/>
    <s v="2020-2024"/>
    <n v="1"/>
    <n v="0"/>
    <n v="0"/>
    <n v="0"/>
    <x v="0"/>
    <n v="1"/>
    <x v="2773"/>
    <n v="1"/>
    <n v="0"/>
    <x v="1"/>
  </r>
  <r>
    <x v="0"/>
    <s v="Flooding"/>
    <s v="Severe Storm"/>
    <n v="1"/>
    <x v="60"/>
    <s v="2020-2024"/>
    <n v="1"/>
    <n v="0"/>
    <n v="0"/>
    <n v="0"/>
    <x v="0"/>
    <n v="1"/>
    <x v="2774"/>
    <n v="0"/>
    <n v="1"/>
    <x v="1"/>
  </r>
  <r>
    <x v="5"/>
    <s v="Wind"/>
    <s v="Storm"/>
    <n v="2"/>
    <x v="60"/>
    <s v="2020-2024"/>
    <n v="1"/>
    <n v="0"/>
    <n v="0"/>
    <n v="0"/>
    <x v="0"/>
    <n v="1"/>
    <x v="1041"/>
    <n v="1"/>
    <n v="0"/>
    <x v="1"/>
  </r>
  <r>
    <x v="4"/>
    <s v="Severe Storm/Thunder Storm/ Wind"/>
    <s v="Severe Storm"/>
    <n v="1"/>
    <x v="60"/>
    <s v="2020-2024"/>
    <n v="1"/>
    <n v="0"/>
    <n v="0"/>
    <n v="0"/>
    <x v="0"/>
    <n v="1"/>
    <x v="2425"/>
    <n v="1"/>
    <n v="0"/>
    <x v="1"/>
  </r>
  <r>
    <x v="2"/>
    <s v="Severe Storm/Thunder Storm/ Wind"/>
    <s v="Severe Storm"/>
    <n v="1"/>
    <x v="60"/>
    <s v="2020-2024"/>
    <n v="1"/>
    <n v="0"/>
    <n v="0"/>
    <n v="0"/>
    <x v="0"/>
    <n v="1"/>
    <x v="1043"/>
    <n v="1"/>
    <n v="0"/>
    <x v="1"/>
  </r>
  <r>
    <x v="3"/>
    <s v="Severe Storm/Thunder Storm/ Wind"/>
    <s v="Severe Storm"/>
    <n v="1"/>
    <x v="60"/>
    <s v="2020-2024"/>
    <n v="1"/>
    <n v="0"/>
    <n v="0"/>
    <n v="0"/>
    <x v="0"/>
    <n v="1"/>
    <x v="2715"/>
    <n v="1"/>
    <n v="0"/>
    <x v="1"/>
  </r>
  <r>
    <x v="2"/>
    <s v="Severe Storm/Thunder Storm/ Wind"/>
    <s v="Severe Storm"/>
    <n v="1"/>
    <x v="60"/>
    <s v="2020-2024"/>
    <n v="1"/>
    <n v="0"/>
    <n v="0"/>
    <n v="0"/>
    <x v="0"/>
    <n v="1"/>
    <x v="2775"/>
    <n v="1"/>
    <n v="0"/>
    <x v="1"/>
  </r>
  <r>
    <x v="5"/>
    <s v="Flooding"/>
    <s v="Severe Storm"/>
    <n v="3"/>
    <x v="60"/>
    <s v="2020-2024"/>
    <n v="1"/>
    <n v="0"/>
    <n v="0"/>
    <n v="0"/>
    <x v="0"/>
    <n v="1"/>
    <x v="2776"/>
    <n v="1"/>
    <n v="0"/>
    <x v="1"/>
  </r>
  <r>
    <x v="5"/>
    <s v="Flooding"/>
    <s v="Severe Storm"/>
    <n v="3"/>
    <x v="60"/>
    <s v="2020-2024"/>
    <n v="1"/>
    <n v="0"/>
    <n v="0"/>
    <n v="0"/>
    <x v="0"/>
    <n v="1"/>
    <x v="2777"/>
    <n v="1"/>
    <n v="0"/>
    <x v="1"/>
  </r>
  <r>
    <x v="5"/>
    <s v="Flooding"/>
    <s v="Severe Storm"/>
    <n v="3"/>
    <x v="60"/>
    <s v="2020-2024"/>
    <n v="1"/>
    <n v="0"/>
    <n v="0"/>
    <n v="0"/>
    <x v="0"/>
    <n v="1"/>
    <x v="2778"/>
    <n v="1"/>
    <n v="0"/>
    <x v="1"/>
  </r>
  <r>
    <x v="5"/>
    <s v="Flooding"/>
    <s v="Severe Storm"/>
    <n v="3"/>
    <x v="60"/>
    <s v="2020-2024"/>
    <n v="1"/>
    <n v="0"/>
    <n v="0"/>
    <n v="0"/>
    <x v="0"/>
    <n v="1"/>
    <x v="2779"/>
    <n v="1"/>
    <n v="0"/>
    <x v="1"/>
  </r>
  <r>
    <x v="5"/>
    <s v="Flooding"/>
    <s v="Severe Storm"/>
    <n v="3"/>
    <x v="60"/>
    <s v="2020-2024"/>
    <n v="1"/>
    <n v="0"/>
    <n v="0"/>
    <n v="0"/>
    <x v="0"/>
    <n v="1"/>
    <x v="2780"/>
    <n v="1"/>
    <n v="0"/>
    <x v="1"/>
  </r>
  <r>
    <x v="2"/>
    <s v="Wind"/>
    <s v="Storm"/>
    <n v="2"/>
    <x v="60"/>
    <s v="2020-2024"/>
    <n v="1"/>
    <n v="0"/>
    <n v="0"/>
    <n v="0"/>
    <x v="0"/>
    <n v="1"/>
    <x v="592"/>
    <n v="1"/>
    <n v="0"/>
    <x v="1"/>
  </r>
  <r>
    <x v="3"/>
    <s v="Flooding"/>
    <s v="Severe Storm"/>
    <n v="4"/>
    <x v="60"/>
    <s v="2020-2024"/>
    <n v="1"/>
    <n v="0"/>
    <n v="0"/>
    <n v="0"/>
    <x v="0"/>
    <n v="1"/>
    <x v="2781"/>
    <n v="1"/>
    <n v="0"/>
    <x v="1"/>
  </r>
  <r>
    <x v="2"/>
    <s v="Wind"/>
    <s v="Storm"/>
    <n v="2"/>
    <x v="60"/>
    <s v="2020-2024"/>
    <n v="1"/>
    <n v="0"/>
    <n v="0"/>
    <n v="0"/>
    <x v="0"/>
    <n v="1"/>
    <x v="2782"/>
    <n v="1"/>
    <n v="0"/>
    <x v="1"/>
  </r>
  <r>
    <x v="2"/>
    <s v="Lightning"/>
    <s v="Storm"/>
    <n v="3"/>
    <x v="60"/>
    <s v="2020-2024"/>
    <n v="1"/>
    <n v="0"/>
    <n v="0"/>
    <n v="0"/>
    <x v="0"/>
    <n v="1"/>
    <x v="364"/>
    <n v="1"/>
    <n v="0"/>
    <x v="1"/>
  </r>
  <r>
    <x v="2"/>
    <s v="Flooding"/>
    <s v="Severe Storm"/>
    <n v="3"/>
    <x v="60"/>
    <s v="2020-2024"/>
    <n v="1"/>
    <n v="0"/>
    <n v="0"/>
    <n v="0"/>
    <x v="0"/>
    <n v="1"/>
    <x v="2783"/>
    <n v="1"/>
    <n v="0"/>
    <x v="1"/>
  </r>
  <r>
    <x v="2"/>
    <s v="Flooding"/>
    <s v="Severe Storm"/>
    <n v="3"/>
    <x v="60"/>
    <s v="2020-2024"/>
    <n v="1"/>
    <n v="0"/>
    <n v="0"/>
    <n v="0"/>
    <x v="0"/>
    <n v="1"/>
    <x v="2784"/>
    <n v="1"/>
    <n v="0"/>
    <x v="1"/>
  </r>
  <r>
    <x v="2"/>
    <s v="Lightning"/>
    <s v="Storm"/>
    <n v="3"/>
    <x v="60"/>
    <s v="2020-2024"/>
    <n v="1"/>
    <n v="0"/>
    <n v="12"/>
    <n v="12"/>
    <x v="0"/>
    <n v="0"/>
    <x v="2"/>
    <n v="1"/>
    <n v="0"/>
    <x v="1"/>
  </r>
  <r>
    <x v="2"/>
    <s v="Lightning"/>
    <s v="Storm"/>
    <n v="3"/>
    <x v="60"/>
    <s v="2020-2024"/>
    <n v="1"/>
    <n v="0"/>
    <n v="0"/>
    <n v="0"/>
    <x v="0"/>
    <n v="1"/>
    <x v="2775"/>
    <n v="1"/>
    <n v="0"/>
    <x v="1"/>
  </r>
  <r>
    <x v="1"/>
    <s v="Tornado"/>
    <s v="Tornado"/>
    <n v="3"/>
    <x v="60"/>
    <s v="2020-2024"/>
    <n v="1"/>
    <n v="0"/>
    <n v="0"/>
    <n v="0"/>
    <x v="0"/>
    <n v="1"/>
    <x v="2785"/>
    <n v="1"/>
    <n v="0"/>
    <x v="1"/>
  </r>
  <r>
    <x v="2"/>
    <s v="Flooding"/>
    <s v="Severe Storm"/>
    <n v="4"/>
    <x v="60"/>
    <s v="2020-2024"/>
    <n v="1"/>
    <n v="0"/>
    <n v="0"/>
    <n v="0"/>
    <x v="0"/>
    <n v="1"/>
    <x v="2786"/>
    <n v="1"/>
    <n v="0"/>
    <x v="1"/>
  </r>
  <r>
    <x v="1"/>
    <s v="Coastal"/>
    <s v="Storm"/>
    <n v="3"/>
    <x v="60"/>
    <s v="2020-2024"/>
    <n v="1"/>
    <n v="12"/>
    <n v="0"/>
    <n v="12"/>
    <x v="0"/>
    <n v="0"/>
    <x v="2"/>
    <n v="1"/>
    <n v="0"/>
    <x v="1"/>
  </r>
  <r>
    <x v="3"/>
    <s v="Tornado"/>
    <s v="Tornado"/>
    <n v="2"/>
    <x v="60"/>
    <s v="2020-2024"/>
    <n v="8"/>
    <n v="23"/>
    <n v="83"/>
    <n v="106"/>
    <x v="0"/>
    <n v="0"/>
    <x v="2"/>
    <n v="1"/>
    <n v="0"/>
    <x v="1"/>
  </r>
  <r>
    <x v="5"/>
    <s v="Hail"/>
    <s v="Storm"/>
    <n v="4"/>
    <x v="60"/>
    <s v="2020-2024"/>
    <n v="1"/>
    <n v="0"/>
    <n v="0"/>
    <n v="0"/>
    <x v="0"/>
    <n v="1"/>
    <x v="2787"/>
    <n v="1"/>
    <n v="0"/>
    <x v="1"/>
  </r>
  <r>
    <x v="1"/>
    <s v="Severe Storm/Thunder Storm/ Wind"/>
    <s v="Severe Storm"/>
    <n v="4"/>
    <x v="60"/>
    <s v="2020-2024"/>
    <n v="1"/>
    <n v="0"/>
    <n v="0"/>
    <n v="0"/>
    <x v="0"/>
    <n v="1"/>
    <x v="2788"/>
    <n v="1"/>
    <n v="0"/>
    <x v="1"/>
  </r>
  <r>
    <x v="2"/>
    <s v="Wind"/>
    <s v="Storm"/>
    <n v="4"/>
    <x v="60"/>
    <s v="2020-2024"/>
    <n v="1"/>
    <n v="0"/>
    <n v="0"/>
    <n v="0"/>
    <x v="0"/>
    <n v="1"/>
    <x v="591"/>
    <n v="1"/>
    <n v="0"/>
    <x v="1"/>
  </r>
  <r>
    <x v="0"/>
    <s v="Hurricane/Tropical Storm"/>
    <s v="Tropical Storm"/>
    <n v="4"/>
    <x v="60"/>
    <s v="2020-2024"/>
    <n v="1"/>
    <n v="0"/>
    <n v="0"/>
    <n v="0"/>
    <x v="0"/>
    <n v="1"/>
    <x v="2789"/>
    <n v="0"/>
    <n v="1"/>
    <x v="1"/>
  </r>
  <r>
    <x v="1"/>
    <s v="Tornado"/>
    <s v="Tornado"/>
    <n v="4"/>
    <x v="60"/>
    <s v="2020-2024"/>
    <n v="1"/>
    <n v="0"/>
    <n v="11"/>
    <n v="11"/>
    <x v="0"/>
    <n v="1"/>
    <x v="2790"/>
    <n v="0"/>
    <n v="1"/>
    <x v="1"/>
  </r>
  <r>
    <x v="1"/>
    <s v="Tornado"/>
    <s v="Tornado"/>
    <n v="4"/>
    <x v="60"/>
    <s v="2020-2024"/>
    <n v="1"/>
    <n v="0"/>
    <n v="0"/>
    <n v="0"/>
    <x v="0"/>
    <n v="1"/>
    <x v="2791"/>
    <n v="1"/>
    <n v="0"/>
    <x v="1"/>
  </r>
  <r>
    <x v="1"/>
    <s v="Wind"/>
    <s v="Storm"/>
    <n v="4"/>
    <x v="60"/>
    <s v="2020-2024"/>
    <n v="1"/>
    <n v="0"/>
    <n v="0"/>
    <n v="0"/>
    <x v="0"/>
    <n v="1"/>
    <x v="2792"/>
    <n v="1"/>
    <n v="0"/>
    <x v="1"/>
  </r>
  <r>
    <x v="0"/>
    <s v="Severe Storm/Thunder Storm/ Wind"/>
    <s v="Severe Storm"/>
    <n v="2"/>
    <x v="60"/>
    <s v="2020-2024"/>
    <n v="1"/>
    <n v="0"/>
    <n v="0"/>
    <n v="0"/>
    <x v="0"/>
    <n v="1"/>
    <x v="2793"/>
    <n v="0"/>
    <n v="1"/>
    <x v="1"/>
  </r>
  <r>
    <x v="1"/>
    <s v="Coastal"/>
    <s v="Storm"/>
    <n v="2"/>
    <x v="60"/>
    <s v="2020-2024"/>
    <n v="2"/>
    <n v="34"/>
    <n v="0"/>
    <n v="34"/>
    <x v="0"/>
    <n v="0"/>
    <x v="2"/>
    <n v="1"/>
    <n v="0"/>
    <x v="1"/>
  </r>
  <r>
    <x v="2"/>
    <s v="Flooding"/>
    <s v="Severe Storm"/>
    <n v="2"/>
    <x v="60"/>
    <s v="2020-2024"/>
    <n v="1"/>
    <n v="0"/>
    <n v="0"/>
    <n v="0"/>
    <x v="0"/>
    <n v="1"/>
    <x v="2794"/>
    <n v="1"/>
    <n v="0"/>
    <x v="1"/>
  </r>
  <r>
    <x v="2"/>
    <s v="Flooding"/>
    <s v="Severe Storm"/>
    <n v="2"/>
    <x v="60"/>
    <s v="2020-2024"/>
    <n v="1"/>
    <n v="0"/>
    <n v="0"/>
    <n v="0"/>
    <x v="0"/>
    <n v="1"/>
    <x v="2795"/>
    <n v="1"/>
    <n v="0"/>
    <x v="1"/>
  </r>
  <r>
    <x v="2"/>
    <s v="Flooding"/>
    <s v="Severe Storm"/>
    <n v="2"/>
    <x v="60"/>
    <s v="2020-2024"/>
    <n v="1"/>
    <n v="0"/>
    <n v="0"/>
    <n v="0"/>
    <x v="0"/>
    <n v="1"/>
    <x v="2796"/>
    <n v="1"/>
    <n v="0"/>
    <x v="1"/>
  </r>
  <r>
    <x v="2"/>
    <s v="Flooding"/>
    <s v="Severe Storm"/>
    <n v="2"/>
    <x v="60"/>
    <s v="2020-2024"/>
    <n v="1"/>
    <n v="0"/>
    <n v="0"/>
    <n v="0"/>
    <x v="0"/>
    <n v="1"/>
    <x v="2797"/>
    <n v="1"/>
    <n v="0"/>
    <x v="1"/>
  </r>
  <r>
    <x v="2"/>
    <s v="Flooding"/>
    <s v="Severe Storm"/>
    <n v="2"/>
    <x v="60"/>
    <s v="2020-2024"/>
    <n v="1"/>
    <n v="0"/>
    <n v="0"/>
    <n v="0"/>
    <x v="0"/>
    <n v="1"/>
    <x v="858"/>
    <n v="1"/>
    <n v="0"/>
    <x v="1"/>
  </r>
  <r>
    <x v="1"/>
    <s v="Flooding"/>
    <s v="Severe Storm"/>
    <n v="4"/>
    <x v="60"/>
    <s v="2020-2024"/>
    <n v="1"/>
    <n v="0"/>
    <n v="0"/>
    <n v="0"/>
    <x v="0"/>
    <n v="1"/>
    <x v="543"/>
    <n v="1"/>
    <n v="0"/>
    <x v="1"/>
  </r>
  <r>
    <x v="3"/>
    <s v="Severe Storm/Thunder Storm/ Wind"/>
    <s v="Severe Storm"/>
    <n v="2"/>
    <x v="60"/>
    <s v="2020-2024"/>
    <n v="1"/>
    <n v="0"/>
    <n v="0"/>
    <n v="0"/>
    <x v="0"/>
    <n v="1"/>
    <x v="871"/>
    <n v="1"/>
    <n v="0"/>
    <x v="1"/>
  </r>
  <r>
    <x v="2"/>
    <s v="Flooding"/>
    <s v="Severe Storm"/>
    <n v="3"/>
    <x v="60"/>
    <s v="2020-2024"/>
    <n v="1"/>
    <n v="0"/>
    <n v="0"/>
    <n v="0"/>
    <x v="0"/>
    <n v="1"/>
    <x v="2798"/>
    <n v="1"/>
    <n v="0"/>
    <x v="1"/>
  </r>
  <r>
    <x v="4"/>
    <s v="Flooding"/>
    <s v="Severe Storm"/>
    <n v="3"/>
    <x v="60"/>
    <s v="2020-2024"/>
    <n v="1"/>
    <n v="0"/>
    <n v="0"/>
    <n v="0"/>
    <x v="0"/>
    <n v="1"/>
    <x v="1791"/>
    <n v="1"/>
    <n v="0"/>
    <x v="1"/>
  </r>
  <r>
    <x v="4"/>
    <s v="Flooding"/>
    <s v="Severe Storm"/>
    <n v="3"/>
    <x v="60"/>
    <s v="2020-2024"/>
    <n v="1"/>
    <n v="0"/>
    <n v="0"/>
    <n v="0"/>
    <x v="0"/>
    <n v="1"/>
    <x v="2799"/>
    <n v="1"/>
    <n v="0"/>
    <x v="1"/>
  </r>
  <r>
    <x v="4"/>
    <s v="Flooding"/>
    <s v="Severe Storm"/>
    <n v="3"/>
    <x v="60"/>
    <s v="2020-2024"/>
    <n v="1"/>
    <n v="0"/>
    <n v="0"/>
    <n v="0"/>
    <x v="0"/>
    <n v="1"/>
    <x v="2800"/>
    <n v="1"/>
    <n v="0"/>
    <x v="1"/>
  </r>
  <r>
    <x v="4"/>
    <s v="Flooding"/>
    <s v="Severe Storm"/>
    <n v="3"/>
    <x v="60"/>
    <s v="2020-2024"/>
    <n v="1"/>
    <n v="0"/>
    <n v="0"/>
    <n v="0"/>
    <x v="0"/>
    <n v="1"/>
    <x v="2801"/>
    <n v="1"/>
    <n v="0"/>
    <x v="1"/>
  </r>
  <r>
    <x v="3"/>
    <s v="Flooding"/>
    <s v="Severe Storm"/>
    <n v="3"/>
    <x v="60"/>
    <s v="2020-2024"/>
    <n v="1"/>
    <n v="0"/>
    <n v="0"/>
    <n v="0"/>
    <x v="0"/>
    <n v="1"/>
    <x v="2802"/>
    <n v="1"/>
    <n v="0"/>
    <x v="1"/>
  </r>
  <r>
    <x v="3"/>
    <s v="Flooding"/>
    <s v="Severe Storm"/>
    <n v="3"/>
    <x v="60"/>
    <s v="2020-2024"/>
    <n v="1"/>
    <n v="0"/>
    <n v="0"/>
    <n v="0"/>
    <x v="0"/>
    <n v="1"/>
    <x v="2803"/>
    <n v="1"/>
    <n v="0"/>
    <x v="1"/>
  </r>
  <r>
    <x v="3"/>
    <s v="Flooding"/>
    <s v="Severe Storm"/>
    <n v="3"/>
    <x v="60"/>
    <s v="2020-2024"/>
    <n v="1"/>
    <n v="0"/>
    <n v="0"/>
    <n v="0"/>
    <x v="0"/>
    <n v="1"/>
    <x v="2804"/>
    <n v="1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00234-3612-4BDD-946E-60CC98F97F0C}" name="PivotTable6" cacheId="210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8:V82" firstHeaderRow="1" firstDataRow="3" firstDataCol="1" rowPageCount="2" colPageCount="1"/>
  <pivotFields count="17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Page" multipleItemSelectionAllowed="1" showAll="0">
      <items count="7">
        <item x="2"/>
        <item x="5"/>
        <item x="1"/>
        <item x="0"/>
        <item x="4"/>
        <item x="3"/>
        <item t="default"/>
      </items>
    </pivotField>
    <pivotField showAll="0" defaultSubtotal="0"/>
    <pivotField axis="axisRow" showAll="0">
      <items count="62">
        <item x="24"/>
        <item x="25"/>
        <item x="26"/>
        <item x="27"/>
        <item x="8"/>
        <item x="9"/>
        <item x="28"/>
        <item x="10"/>
        <item x="29"/>
        <item x="30"/>
        <item x="31"/>
        <item x="32"/>
        <item x="33"/>
        <item x="12"/>
        <item x="34"/>
        <item x="17"/>
        <item x="13"/>
        <item x="14"/>
        <item x="11"/>
        <item x="16"/>
        <item x="15"/>
        <item x="35"/>
        <item x="18"/>
        <item x="19"/>
        <item x="20"/>
        <item x="21"/>
        <item x="36"/>
        <item x="22"/>
        <item x="37"/>
        <item x="23"/>
        <item x="41"/>
        <item x="38"/>
        <item x="3"/>
        <item x="4"/>
        <item x="5"/>
        <item x="6"/>
        <item x="2"/>
        <item x="1"/>
        <item x="7"/>
        <item x="0"/>
        <item x="51"/>
        <item x="52"/>
        <item x="48"/>
        <item x="53"/>
        <item x="54"/>
        <item x="55"/>
        <item x="56"/>
        <item x="57"/>
        <item x="58"/>
        <item x="40"/>
        <item x="42"/>
        <item x="45"/>
        <item x="44"/>
        <item x="43"/>
        <item x="46"/>
        <item x="47"/>
        <item x="39"/>
        <item x="49"/>
        <item x="50"/>
        <item x="59"/>
        <item x="60"/>
        <item t="default"/>
      </items>
    </pivotField>
    <pivotField showAll="0"/>
    <pivotField showAll="0"/>
    <pivotField showAll="0"/>
    <pivotField showAll="0"/>
    <pivotField showAll="0"/>
    <pivotField axis="axisPage" numFmtId="165" multipleItemSelectionAllowed="1" showAll="0">
      <items count="2">
        <item x="0"/>
        <item t="default"/>
      </items>
    </pivotField>
    <pivotField numFmtId="165" showAll="0"/>
    <pivotField numFmtId="165" showAll="0"/>
    <pivotField dataField="1" numFmtId="165" showAll="0"/>
    <pivotField dataField="1" numFmtId="165" showAll="0"/>
    <pivotField dataField="1" numFmtId="165" showAll="0"/>
    <pivotField showAll="0" defaultSubtotal="0">
      <items count="3">
        <item x="0"/>
        <item x="1"/>
        <item x="2"/>
      </items>
    </pivotField>
  </pivotFields>
  <rowFields count="1">
    <field x="4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2">
    <field x="0"/>
    <field x="-2"/>
  </colFields>
  <colItems count="21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 t="grand">
      <x/>
    </i>
    <i t="grand" i="1">
      <x/>
    </i>
    <i t="grand" i="2">
      <x/>
    </i>
  </colItems>
  <pageFields count="2">
    <pageField fld="2" hier="-1"/>
    <pageField fld="10" hier="-1"/>
  </pageFields>
  <dataFields count="3">
    <dataField name="Sum of Minor Flag" fld="13" baseField="0" baseItem="0"/>
    <dataField name="Sum of Medium Flag" fld="14" baseField="0" baseItem="0"/>
    <dataField name="Sum of Major Flag" fld="15" baseField="0" baseItem="0"/>
  </dataFields>
  <formats count="1">
    <format dxfId="5">
      <pivotArea outline="0" collapsedLevelsAreSubtotals="1" fieldPosition="0"/>
    </format>
  </formats>
  <chartFormats count="18"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958DD-31DC-47D8-8305-B8914078F748}" name="PivotTable1" cacheId="210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5:B12" firstHeaderRow="1" firstDataRow="1" firstDataCol="1" rowPageCount="3" colPageCount="1"/>
  <pivotFields count="16"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62">
        <item x="24"/>
        <item x="25"/>
        <item x="26"/>
        <item x="27"/>
        <item x="8"/>
        <item x="9"/>
        <item x="28"/>
        <item x="10"/>
        <item x="29"/>
        <item x="30"/>
        <item x="31"/>
        <item x="32"/>
        <item x="33"/>
        <item x="12"/>
        <item x="34"/>
        <item x="17"/>
        <item x="13"/>
        <item x="14"/>
        <item x="11"/>
        <item x="16"/>
        <item x="15"/>
        <item x="35"/>
        <item x="18"/>
        <item x="19"/>
        <item x="20"/>
        <item x="21"/>
        <item x="36"/>
        <item x="22"/>
        <item x="37"/>
        <item x="23"/>
        <item x="41"/>
        <item x="38"/>
        <item x="3"/>
        <item x="4"/>
        <item x="5"/>
        <item x="6"/>
        <item x="2"/>
        <item x="1"/>
        <item x="7"/>
        <item x="0"/>
        <item x="51"/>
        <item x="52"/>
        <item x="48"/>
        <item x="53"/>
        <item x="54"/>
        <item x="55"/>
        <item x="56"/>
        <item x="57"/>
        <item x="58"/>
        <item x="40"/>
        <item x="42"/>
        <item x="45"/>
        <item x="44"/>
        <item x="43"/>
        <item x="46"/>
        <item x="47"/>
        <item x="39"/>
        <item x="49"/>
        <item x="50"/>
        <item x="59"/>
        <item x="6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numFmtId="165" outline="0" showAll="0">
      <items count="2">
        <item x="0"/>
        <item t="default"/>
      </items>
    </pivotField>
    <pivotField compact="0" numFmtId="165" outline="0" showAll="0"/>
    <pivotField dataField="1" compact="0" numFmtId="165" outline="0" showAll="0">
      <items count="2806">
        <item x="2"/>
        <item x="703"/>
        <item x="704"/>
        <item x="702"/>
        <item x="1361"/>
        <item x="953"/>
        <item x="952"/>
        <item x="1360"/>
        <item x="1363"/>
        <item x="1073"/>
        <item x="1362"/>
        <item x="1364"/>
        <item x="1174"/>
        <item x="1253"/>
        <item x="1331"/>
        <item x="1581"/>
        <item x="2403"/>
        <item x="2758"/>
        <item x="2424"/>
        <item x="2715"/>
        <item x="2775"/>
        <item x="2742"/>
        <item x="490"/>
        <item x="591"/>
        <item x="593"/>
        <item x="592"/>
        <item x="1107"/>
        <item x="369"/>
        <item x="487"/>
        <item x="368"/>
        <item x="2787"/>
        <item x="1038"/>
        <item x="366"/>
        <item x="2425"/>
        <item x="862"/>
        <item x="2782"/>
        <item x="364"/>
        <item x="1041"/>
        <item x="1043"/>
        <item x="1035"/>
        <item x="488"/>
        <item x="1036"/>
        <item x="590"/>
        <item x="491"/>
        <item x="1042"/>
        <item x="1037"/>
        <item x="489"/>
        <item x="365"/>
        <item x="486"/>
        <item x="367"/>
        <item x="1136"/>
        <item x="987"/>
        <item x="1139"/>
        <item x="989"/>
        <item x="1135"/>
        <item x="1138"/>
        <item x="988"/>
        <item x="1137"/>
        <item x="982"/>
        <item x="981"/>
        <item x="980"/>
        <item x="928"/>
        <item x="1089"/>
        <item x="1088"/>
        <item x="930"/>
        <item x="929"/>
        <item x="1087"/>
        <item x="744"/>
        <item x="743"/>
        <item x="924"/>
        <item x="931"/>
        <item x="849"/>
        <item x="741"/>
        <item x="926"/>
        <item x="925"/>
        <item x="956"/>
        <item x="961"/>
        <item x="960"/>
        <item x="962"/>
        <item x="1039"/>
        <item x="1090"/>
        <item x="1234"/>
        <item x="1457"/>
        <item x="792"/>
        <item x="1240"/>
        <item x="742"/>
        <item x="1342"/>
        <item x="1378"/>
        <item x="1250"/>
        <item x="898"/>
        <item x="1063"/>
        <item x="1243"/>
        <item x="1473"/>
        <item x="1392"/>
        <item x="865"/>
        <item x="1288"/>
        <item x="1370"/>
        <item x="1231"/>
        <item x="1147"/>
        <item x="1427"/>
        <item x="848"/>
        <item x="1390"/>
        <item x="1382"/>
        <item x="1106"/>
        <item x="1605"/>
        <item x="1302"/>
        <item x="1173"/>
        <item x="1372"/>
        <item x="1401"/>
        <item x="733"/>
        <item x="1329"/>
        <item x="1369"/>
        <item x="1295"/>
        <item x="1254"/>
        <item x="825"/>
        <item x="1226"/>
        <item x="1311"/>
        <item x="1377"/>
        <item x="875"/>
        <item x="1182"/>
        <item x="1371"/>
        <item x="847"/>
        <item x="1172"/>
        <item x="984"/>
        <item x="752"/>
        <item x="1246"/>
        <item x="1228"/>
        <item x="769"/>
        <item x="889"/>
        <item x="1327"/>
        <item x="1080"/>
        <item x="845"/>
        <item x="1019"/>
        <item x="1237"/>
        <item x="1389"/>
        <item x="1379"/>
        <item x="1324"/>
        <item x="1384"/>
        <item x="1185"/>
        <item x="1440"/>
        <item x="1333"/>
        <item x="432"/>
        <item x="1356"/>
        <item x="1262"/>
        <item x="1124"/>
        <item x="957"/>
        <item x="1171"/>
        <item x="2756"/>
        <item x="2444"/>
        <item x="2468"/>
        <item x="2734"/>
        <item x="2716"/>
        <item x="2451"/>
        <item x="2723"/>
        <item x="2445"/>
        <item x="2450"/>
        <item x="2133"/>
        <item x="2448"/>
        <item x="2516"/>
        <item x="2483"/>
        <item x="2517"/>
        <item x="2470"/>
        <item x="2519"/>
        <item x="2446"/>
        <item x="2794"/>
        <item x="2435"/>
        <item x="2421"/>
        <item x="2717"/>
        <item x="2732"/>
        <item x="2725"/>
        <item x="2722"/>
        <item x="2443"/>
        <item x="2464"/>
        <item x="2177"/>
        <item x="2462"/>
        <item x="2449"/>
        <item x="2481"/>
        <item x="755"/>
        <item x="445"/>
        <item x="270"/>
        <item x="374"/>
        <item x="2523"/>
        <item x="1014"/>
        <item x="855"/>
        <item x="2480"/>
        <item x="1047"/>
        <item x="761"/>
        <item x="798"/>
        <item x="776"/>
        <item x="268"/>
        <item x="1055"/>
        <item x="2727"/>
        <item x="2520"/>
        <item x="2726"/>
        <item x="1097"/>
        <item x="854"/>
        <item x="2476"/>
        <item x="2461"/>
        <item x="376"/>
        <item x="2436"/>
        <item x="1170"/>
        <item x="827"/>
        <item x="269"/>
        <item x="967"/>
        <item x="2484"/>
        <item x="795"/>
        <item x="2472"/>
        <item x="450"/>
        <item x="859"/>
        <item x="1005"/>
        <item x="2796"/>
        <item x="919"/>
        <item x="1095"/>
        <item x="750"/>
        <item x="1016"/>
        <item x="853"/>
        <item x="886"/>
        <item x="2724"/>
        <item x="964"/>
        <item x="271"/>
        <item x="815"/>
        <item x="1004"/>
        <item x="2479"/>
        <item x="372"/>
        <item x="2765"/>
        <item x="779"/>
        <item x="1128"/>
        <item x="2746"/>
        <item x="2518"/>
        <item x="858"/>
        <item x="506"/>
        <item x="1550"/>
        <item x="766"/>
        <item x="759"/>
        <item x="2471"/>
        <item x="871"/>
        <item x="701"/>
        <item x="762"/>
        <item x="448"/>
        <item x="787"/>
        <item x="2485"/>
        <item x="449"/>
        <item x="965"/>
        <item x="2475"/>
        <item x="777"/>
        <item x="714"/>
        <item x="747"/>
        <item x="2733"/>
        <item x="2452"/>
        <item x="1084"/>
        <item x="872"/>
        <item x="700"/>
        <item x="2469"/>
        <item x="2474"/>
        <item x="698"/>
        <item x="2478"/>
        <item x="788"/>
        <item x="2515"/>
        <item x="266"/>
        <item x="826"/>
        <item x="789"/>
        <item x="851"/>
        <item x="2763"/>
        <item x="2458"/>
        <item x="2465"/>
        <item x="814"/>
        <item x="712"/>
        <item x="1048"/>
        <item x="2455"/>
        <item x="2447"/>
        <item x="505"/>
        <item x="757"/>
        <item x="1017"/>
        <item x="1126"/>
        <item x="508"/>
        <item x="2522"/>
        <item x="715"/>
        <item x="884"/>
        <item x="918"/>
        <item x="856"/>
        <item x="907"/>
        <item x="794"/>
        <item x="1053"/>
        <item x="1125"/>
        <item x="904"/>
        <item x="963"/>
        <item x="373"/>
        <item x="1050"/>
        <item x="817"/>
        <item x="764"/>
        <item x="748"/>
        <item x="446"/>
        <item x="763"/>
        <item x="857"/>
        <item x="265"/>
        <item x="797"/>
        <item x="1015"/>
        <item x="447"/>
        <item x="1548"/>
        <item x="1269"/>
        <item x="754"/>
        <item x="756"/>
        <item x="829"/>
        <item x="375"/>
        <item x="1127"/>
        <item x="1046"/>
        <item x="870"/>
        <item x="507"/>
        <item x="1547"/>
        <item x="745"/>
        <item x="1358"/>
        <item x="1357"/>
        <item x="1098"/>
        <item x="746"/>
        <item x="1066"/>
        <item x="1054"/>
        <item x="966"/>
        <item x="1065"/>
        <item x="1013"/>
        <item x="818"/>
        <item x="371"/>
        <item x="758"/>
        <item x="917"/>
        <item x="774"/>
        <item x="816"/>
        <item x="906"/>
        <item x="699"/>
        <item x="778"/>
        <item x="749"/>
        <item x="1049"/>
        <item x="713"/>
        <item x="711"/>
        <item x="883"/>
        <item x="775"/>
        <item x="716"/>
        <item x="1096"/>
        <item x="869"/>
        <item x="905"/>
        <item x="504"/>
        <item x="828"/>
        <item x="503"/>
        <item x="793"/>
        <item x="1549"/>
        <item x="1006"/>
        <item x="765"/>
        <item x="852"/>
        <item x="860"/>
        <item x="903"/>
        <item x="796"/>
        <item x="885"/>
        <item x="786"/>
        <item x="1064"/>
        <item x="601"/>
        <item x="915"/>
        <item x="992"/>
        <item x="598"/>
        <item x="913"/>
        <item x="912"/>
        <item x="974"/>
        <item x="721"/>
        <item x="945"/>
        <item x="990"/>
        <item x="993"/>
        <item x="973"/>
        <item x="723"/>
        <item x="599"/>
        <item x="914"/>
        <item x="719"/>
        <item x="976"/>
        <item x="167"/>
        <item x="169"/>
        <item x="168"/>
        <item x="946"/>
        <item x="166"/>
        <item x="975"/>
        <item x="972"/>
        <item x="994"/>
        <item x="1394"/>
        <item x="911"/>
        <item x="600"/>
        <item x="1396"/>
        <item x="991"/>
        <item x="1082"/>
        <item x="722"/>
        <item x="1397"/>
        <item x="807"/>
        <item x="720"/>
        <item x="1395"/>
        <item x="948"/>
        <item x="947"/>
        <item x="949"/>
        <item x="900"/>
        <item x="899"/>
        <item x="1011"/>
        <item x="1010"/>
        <item x="1354"/>
        <item x="921"/>
        <item x="1143"/>
        <item x="897"/>
        <item x="1351"/>
        <item x="896"/>
        <item x="1012"/>
        <item x="1142"/>
        <item x="1144"/>
        <item x="977"/>
        <item x="1133"/>
        <item x="2185"/>
        <item x="902"/>
        <item x="1141"/>
        <item x="726"/>
        <item x="978"/>
        <item x="901"/>
        <item x="1009"/>
        <item x="1134"/>
        <item x="728"/>
        <item x="1352"/>
        <item x="1353"/>
        <item x="1007"/>
        <item x="2128"/>
        <item x="727"/>
        <item x="1028"/>
        <item x="1032"/>
        <item x="944"/>
        <item x="1030"/>
        <item x="1008"/>
        <item x="936"/>
        <item x="1101"/>
        <item x="1034"/>
        <item x="986"/>
        <item x="970"/>
        <item x="2176"/>
        <item x="783"/>
        <item x="278"/>
        <item x="1100"/>
        <item x="943"/>
        <item x="937"/>
        <item x="1029"/>
        <item x="784"/>
        <item x="2157"/>
        <item x="2158"/>
        <item x="2227"/>
        <item x="820"/>
        <item x="969"/>
        <item x="1031"/>
        <item x="785"/>
        <item x="938"/>
        <item x="1027"/>
        <item x="1407"/>
        <item x="935"/>
        <item x="1033"/>
        <item x="1780"/>
        <item x="1102"/>
        <item x="2154"/>
        <item x="2414"/>
        <item x="2412"/>
        <item x="1020"/>
        <item x="968"/>
        <item x="819"/>
        <item x="1408"/>
        <item x="1108"/>
        <item x="1489"/>
        <item x="1051"/>
        <item x="1414"/>
        <item x="1109"/>
        <item x="985"/>
        <item x="1022"/>
        <item x="2194"/>
        <item x="2151"/>
        <item x="1695"/>
        <item x="2173"/>
        <item x="1110"/>
        <item x="781"/>
        <item x="780"/>
        <item x="1459"/>
        <item x="782"/>
        <item x="282"/>
        <item x="1732"/>
        <item x="2415"/>
        <item x="1406"/>
        <item x="1021"/>
        <item x="1111"/>
        <item x="1092"/>
        <item x="1086"/>
        <item x="1680"/>
        <item x="1270"/>
        <item x="1264"/>
        <item x="737"/>
        <item x="2092"/>
        <item x="1337"/>
        <item x="707"/>
        <item x="1085"/>
        <item x="881"/>
        <item x="1263"/>
        <item x="880"/>
        <item x="1122"/>
        <item x="882"/>
        <item x="1456"/>
        <item x="731"/>
        <item x="730"/>
        <item x="892"/>
        <item x="879"/>
        <item x="1072"/>
        <item x="1455"/>
        <item x="971"/>
        <item x="916"/>
        <item x="1454"/>
        <item x="1024"/>
        <item x="1074"/>
        <item x="867"/>
        <item x="1023"/>
        <item x="1071"/>
        <item x="1056"/>
        <item x="1045"/>
        <item x="1002"/>
        <item x="1120"/>
        <item x="363"/>
        <item x="996"/>
        <item x="2502"/>
        <item x="1079"/>
        <item x="1205"/>
        <item x="1444"/>
        <item x="812"/>
        <item x="1310"/>
        <item x="1115"/>
        <item x="1103"/>
        <item x="1070"/>
        <item x="1376"/>
        <item x="895"/>
        <item x="710"/>
        <item x="1313"/>
        <item x="1261"/>
        <item x="1493"/>
        <item x="2386"/>
        <item x="1155"/>
        <item x="1165"/>
        <item x="1471"/>
        <item x="2714"/>
        <item x="2026"/>
        <item x="803"/>
        <item x="1217"/>
        <item x="1367"/>
        <item x="1429"/>
        <item x="1078"/>
        <item x="1145"/>
        <item x="1260"/>
        <item x="1289"/>
        <item x="1696"/>
        <item x="1293"/>
        <item x="1432"/>
        <item x="2189"/>
        <item x="1430"/>
        <item x="1323"/>
        <item x="1294"/>
        <item x="1403"/>
        <item x="1334"/>
        <item x="1308"/>
        <item x="1159"/>
        <item x="1727"/>
        <item x="999"/>
        <item x="1442"/>
        <item x="1488"/>
        <item x="830"/>
        <item x="729"/>
        <item x="997"/>
        <item x="1993"/>
        <item x="1153"/>
        <item x="1416"/>
        <item x="1212"/>
        <item x="1336"/>
        <item x="1359"/>
        <item x="1249"/>
        <item x="1129"/>
        <item x="1355"/>
        <item x="1772"/>
        <item x="534"/>
        <item x="1286"/>
        <item x="1347"/>
        <item x="1026"/>
        <item x="1194"/>
        <item x="1330"/>
        <item x="2507"/>
        <item x="1388"/>
        <item x="1328"/>
        <item x="1423"/>
        <item x="1018"/>
        <item x="1220"/>
        <item x="1093"/>
        <item x="1104"/>
        <item x="2803"/>
        <item x="1908"/>
        <item x="983"/>
        <item x="1158"/>
        <item x="804"/>
        <item x="1791"/>
        <item x="1474"/>
        <item x="760"/>
        <item x="1309"/>
        <item x="2182"/>
        <item x="2799"/>
        <item x="927"/>
        <item x="1209"/>
        <item x="1267"/>
        <item x="1299"/>
        <item x="2428"/>
        <item x="1148"/>
        <item x="2298"/>
        <item x="1335"/>
        <item x="1443"/>
        <item x="998"/>
        <item x="1374"/>
        <item x="1291"/>
        <item x="1317"/>
        <item x="1166"/>
        <item x="824"/>
        <item x="1215"/>
        <item x="1130"/>
        <item x="1951"/>
        <item x="2025"/>
        <item x="2027"/>
        <item x="2286"/>
        <item x="1961"/>
        <item x="1771"/>
        <item x="1467"/>
        <item x="1500"/>
        <item x="1434"/>
        <item x="1241"/>
        <item x="888"/>
        <item x="1164"/>
        <item x="1304"/>
        <item x="2342"/>
        <item x="1183"/>
        <item x="1381"/>
        <item x="790"/>
        <item x="1365"/>
        <item x="1326"/>
        <item x="2257"/>
        <item x="2441"/>
        <item x="1332"/>
        <item x="891"/>
        <item x="1699"/>
        <item x="1213"/>
        <item x="1340"/>
        <item x="1268"/>
        <item x="2181"/>
        <item x="1224"/>
        <item x="1225"/>
        <item x="148"/>
        <item x="1296"/>
        <item x="1192"/>
        <item x="1380"/>
        <item x="1322"/>
        <item x="1184"/>
        <item x="1338"/>
        <item x="1187"/>
        <item x="533"/>
        <item x="1754"/>
        <item x="1962"/>
        <item x="1132"/>
        <item x="8"/>
        <item x="1660"/>
        <item x="2453"/>
        <item x="1099"/>
        <item x="2113"/>
        <item x="2804"/>
        <item x="1485"/>
        <item x="2237"/>
        <item x="1266"/>
        <item x="1149"/>
        <item x="734"/>
        <item x="1319"/>
        <item x="2188"/>
        <item x="833"/>
        <item x="1393"/>
        <item x="890"/>
        <item x="1977"/>
        <item x="1112"/>
        <item x="1251"/>
        <item x="2633"/>
        <item x="2365"/>
        <item x="2358"/>
        <item x="1964"/>
        <item x="1239"/>
        <item x="1154"/>
        <item x="1967"/>
        <item x="1242"/>
        <item x="2800"/>
        <item x="810"/>
        <item x="1131"/>
        <item x="2228"/>
        <item x="1303"/>
        <item x="1965"/>
        <item x="1188"/>
        <item x="1321"/>
        <item x="2081"/>
        <item x="1116"/>
        <item x="2037"/>
        <item x="2262"/>
        <item x="1052"/>
        <item x="1563"/>
        <item x="1189"/>
        <item x="1216"/>
        <item x="2798"/>
        <item x="1180"/>
        <item x="1140"/>
        <item x="2504"/>
        <item x="1197"/>
        <item x="1222"/>
        <item x="1413"/>
        <item x="2029"/>
        <item x="751"/>
        <item x="36"/>
        <item x="887"/>
        <item x="2258"/>
        <item x="1436"/>
        <item x="1383"/>
        <item x="1067"/>
        <item x="1453"/>
        <item x="1245"/>
        <item x="1433"/>
        <item x="1960"/>
        <item x="1373"/>
        <item x="1320"/>
        <item x="1428"/>
        <item x="327"/>
        <item x="326"/>
        <item x="954"/>
        <item x="735"/>
        <item x="955"/>
        <item x="1409"/>
        <item x="1265"/>
        <item x="184"/>
        <item x="2132"/>
        <item x="1121"/>
        <item x="995"/>
        <item x="1123"/>
        <item x="1350"/>
        <item x="808"/>
        <item x="297"/>
        <item x="791"/>
        <item x="932"/>
        <item x="2191"/>
        <item x="1306"/>
        <item x="2611"/>
        <item x="458"/>
        <item x="2048"/>
        <item x="2562"/>
        <item x="2663"/>
        <item x="2369"/>
        <item x="708"/>
        <item x="2748"/>
        <item x="2463"/>
        <item x="1711"/>
        <item x="1341"/>
        <item x="2380"/>
        <item x="2413"/>
        <item x="2235"/>
        <item x="2122"/>
        <item x="1537"/>
        <item x="1773"/>
        <item x="1626"/>
        <item x="1898"/>
        <item x="1870"/>
        <item x="78"/>
        <item x="72"/>
        <item x="303"/>
        <item x="2382"/>
        <item x="2152"/>
        <item x="64"/>
        <item x="1610"/>
        <item x="1922"/>
        <item x="2632"/>
        <item x="1635"/>
        <item x="156"/>
        <item x="2121"/>
        <item x="1713"/>
        <item x="2270"/>
        <item x="2056"/>
        <item x="2745"/>
        <item x="1767"/>
        <item x="1523"/>
        <item x="2127"/>
        <item x="2299"/>
        <item x="2167"/>
        <item x="2370"/>
        <item x="2500"/>
        <item x="2083"/>
        <item x="2731"/>
        <item x="1798"/>
        <item x="2407"/>
        <item x="2393"/>
        <item x="2130"/>
        <item x="2229"/>
        <item x="89"/>
        <item x="2437"/>
        <item x="1722"/>
        <item x="1916"/>
        <item x="2743"/>
        <item x="2149"/>
        <item x="1920"/>
        <item x="2049"/>
        <item x="2090"/>
        <item x="2618"/>
        <item x="1903"/>
        <item x="1777"/>
        <item x="2410"/>
        <item x="1702"/>
        <item x="2713"/>
        <item x="2120"/>
        <item x="2394"/>
        <item x="535"/>
        <item x="575"/>
        <item x="287"/>
        <item x="2710"/>
        <item x="1060"/>
        <item x="576"/>
        <item x="1991"/>
        <item x="557"/>
        <item x="1594"/>
        <item x="496"/>
        <item x="1782"/>
        <item x="675"/>
        <item x="1933"/>
        <item x="2802"/>
        <item x="2565"/>
        <item x="344"/>
        <item x="585"/>
        <item x="2653"/>
        <item x="1595"/>
        <item x="352"/>
        <item x="2045"/>
        <item x="2367"/>
        <item x="2639"/>
        <item x="580"/>
        <item x="561"/>
        <item x="1779"/>
        <item x="1918"/>
        <item x="222"/>
        <item x="301"/>
        <item x="2166"/>
        <item x="1587"/>
        <item x="2091"/>
        <item x="273"/>
        <item x="2264"/>
        <item x="1790"/>
        <item x="2232"/>
        <item x="2239"/>
        <item x="2302"/>
        <item x="2095"/>
        <item x="1835"/>
        <item x="2487"/>
        <item x="560"/>
        <item x="2439"/>
        <item x="310"/>
        <item x="1919"/>
        <item x="433"/>
        <item x="2192"/>
        <item x="673"/>
        <item x="2170"/>
        <item x="1948"/>
        <item x="1775"/>
        <item x="1504"/>
        <item x="276"/>
        <item x="2563"/>
        <item x="434"/>
        <item x="2418"/>
        <item x="2171"/>
        <item x="349"/>
        <item x="648"/>
        <item x="199"/>
        <item x="1516"/>
        <item x="2399"/>
        <item x="1599"/>
        <item x="214"/>
        <item x="647"/>
        <item x="1894"/>
        <item x="2432"/>
        <item x="404"/>
        <item x="456"/>
        <item x="398"/>
        <item x="280"/>
        <item x="419"/>
        <item x="435"/>
        <item x="2482"/>
        <item x="2050"/>
        <item x="539"/>
        <item x="382"/>
        <item x="1723"/>
        <item x="2046"/>
        <item x="559"/>
        <item x="1591"/>
        <item x="348"/>
        <item x="179"/>
        <item x="2186"/>
        <item x="2301"/>
        <item x="182"/>
        <item x="545"/>
        <item x="2335"/>
        <item x="1575"/>
        <item x="2060"/>
        <item x="212"/>
        <item x="577"/>
        <item x="612"/>
        <item x="351"/>
        <item x="2366"/>
        <item x="2489"/>
        <item x="198"/>
        <item x="455"/>
        <item x="2781"/>
        <item x="1630"/>
        <item x="1799"/>
        <item x="626"/>
        <item x="2093"/>
        <item x="402"/>
        <item x="1956"/>
        <item x="2786"/>
        <item x="2431"/>
        <item x="1909"/>
        <item x="1774"/>
        <item x="1519"/>
        <item x="1464"/>
        <item x="499"/>
        <item x="1778"/>
        <item x="2145"/>
        <item x="645"/>
        <item x="418"/>
        <item x="1654"/>
        <item x="2531"/>
        <item x="1061"/>
        <item x="589"/>
        <item x="1793"/>
        <item x="578"/>
        <item x="2622"/>
        <item x="457"/>
        <item x="290"/>
        <item x="2569"/>
        <item x="405"/>
        <item x="543"/>
        <item x="1923"/>
        <item x="2506"/>
        <item x="377"/>
        <item x="378"/>
        <item x="630"/>
        <item x="284"/>
        <item x="644"/>
        <item x="201"/>
        <item x="1811"/>
        <item x="2395"/>
        <item x="2704"/>
        <item x="1520"/>
        <item x="1590"/>
        <item x="1273"/>
        <item x="202"/>
        <item x="2570"/>
        <item x="393"/>
        <item x="1915"/>
        <item x="80"/>
        <item x="581"/>
        <item x="225"/>
        <item x="2284"/>
        <item x="2063"/>
        <item x="556"/>
        <item x="2359"/>
        <item x="1715"/>
        <item x="2223"/>
        <item x="547"/>
        <item x="1834"/>
        <item x="2199"/>
        <item x="1905"/>
        <item x="2058"/>
        <item x="1749"/>
        <item x="416"/>
        <item x="1783"/>
        <item x="2460"/>
        <item x="353"/>
        <item x="302"/>
        <item x="2129"/>
        <item x="1598"/>
        <item x="2729"/>
        <item x="573"/>
        <item x="1596"/>
        <item x="2496"/>
        <item x="1277"/>
        <item x="495"/>
        <item x="2094"/>
        <item x="671"/>
        <item x="1981"/>
        <item x="548"/>
        <item x="1907"/>
        <item x="2156"/>
        <item x="1758"/>
        <item x="354"/>
        <item x="674"/>
        <item x="1686"/>
        <item x="436"/>
        <item x="624"/>
        <item x="1477"/>
        <item x="1983"/>
        <item x="2108"/>
        <item x="2364"/>
        <item x="627"/>
        <item x="2501"/>
        <item x="2059"/>
        <item x="200"/>
        <item x="316"/>
        <item x="1880"/>
        <item x="586"/>
        <item x="1634"/>
        <item x="500"/>
        <item x="2098"/>
        <item x="177"/>
        <item x="571"/>
        <item x="406"/>
        <item x="1059"/>
        <item x="396"/>
        <item x="415"/>
        <item x="1057"/>
        <item x="587"/>
        <item x="1062"/>
        <item x="579"/>
        <item x="572"/>
        <item x="544"/>
        <item x="1274"/>
        <item x="452"/>
        <item x="574"/>
        <item x="1058"/>
        <item x="217"/>
        <item x="197"/>
        <item x="311"/>
        <item x="1278"/>
        <item x="540"/>
        <item x="181"/>
        <item x="454"/>
        <item x="564"/>
        <item x="1578"/>
        <item x="1588"/>
        <item x="614"/>
        <item x="546"/>
        <item x="176"/>
        <item x="1592"/>
        <item x="617"/>
        <item x="629"/>
        <item x="537"/>
        <item x="646"/>
        <item x="394"/>
        <item x="306"/>
        <item x="1577"/>
        <item x="395"/>
        <item x="305"/>
        <item x="588"/>
        <item x="558"/>
        <item x="628"/>
        <item x="497"/>
        <item x="183"/>
        <item x="437"/>
        <item x="420"/>
        <item x="317"/>
        <item x="407"/>
        <item x="773"/>
        <item x="350"/>
        <item x="563"/>
        <item x="347"/>
        <item x="295"/>
        <item x="536"/>
        <item x="296"/>
        <item x="538"/>
        <item x="379"/>
        <item x="292"/>
        <item x="609"/>
        <item x="453"/>
        <item x="659"/>
        <item x="219"/>
        <item x="1597"/>
        <item x="1580"/>
        <item x="1275"/>
        <item x="381"/>
        <item x="1000"/>
        <item x="1276"/>
        <item x="1589"/>
        <item x="1576"/>
        <item x="345"/>
        <item x="1579"/>
        <item x="346"/>
        <item x="631"/>
        <item x="380"/>
        <item x="643"/>
        <item x="403"/>
        <item x="438"/>
        <item x="417"/>
        <item x="670"/>
        <item x="555"/>
        <item x="397"/>
        <item x="620"/>
        <item x="562"/>
        <item x="672"/>
        <item x="498"/>
        <item x="300"/>
        <item x="605"/>
        <item x="844"/>
        <item x="604"/>
        <item x="318"/>
        <item x="294"/>
        <item x="171"/>
        <item x="661"/>
        <item x="312"/>
        <item x="1728"/>
        <item x="649"/>
        <item x="657"/>
        <item x="602"/>
        <item x="172"/>
        <item x="2498"/>
        <item x="309"/>
        <item x="594"/>
        <item x="660"/>
        <item x="307"/>
        <item x="603"/>
        <item x="658"/>
        <item x="340"/>
        <item x="315"/>
        <item x="1602"/>
        <item x="173"/>
        <item x="293"/>
        <item x="320"/>
        <item x="299"/>
        <item x="595"/>
        <item x="1724"/>
        <item x="606"/>
        <item x="1600"/>
        <item x="339"/>
        <item x="341"/>
        <item x="1838"/>
        <item x="1910"/>
        <item x="170"/>
        <item x="597"/>
        <item x="2134"/>
        <item x="651"/>
        <item x="1601"/>
        <item x="338"/>
        <item x="596"/>
        <item x="650"/>
        <item x="423"/>
        <item x="1726"/>
        <item x="1343"/>
        <item x="1603"/>
        <item x="1344"/>
        <item x="2031"/>
        <item x="391"/>
        <item x="1541"/>
        <item x="910"/>
        <item x="70"/>
        <item x="846"/>
        <item x="422"/>
        <item x="421"/>
        <item x="424"/>
        <item x="389"/>
        <item x="908"/>
        <item x="950"/>
        <item x="1117"/>
        <item x="655"/>
        <item x="388"/>
        <item x="623"/>
        <item x="934"/>
        <item x="1285"/>
        <item x="1040"/>
        <item x="1256"/>
        <item x="2339"/>
        <item x="1709"/>
        <item x="2123"/>
        <item x="608"/>
        <item x="2690"/>
        <item x="1742"/>
        <item x="2118"/>
        <item x="2355"/>
        <item x="2163"/>
        <item x="2497"/>
        <item x="1755"/>
        <item x="1632"/>
        <item x="2477"/>
        <item x="1797"/>
        <item x="1854"/>
        <item x="1995"/>
        <item x="2677"/>
        <item x="2752"/>
        <item x="1851"/>
        <item x="654"/>
        <item x="1536"/>
        <item x="1710"/>
        <item x="1672"/>
        <item x="2179"/>
        <item x="1972"/>
        <item x="1751"/>
        <item x="1756"/>
        <item x="2290"/>
        <item x="2288"/>
        <item x="2238"/>
        <item x="1517"/>
        <item x="611"/>
        <item x="909"/>
        <item x="1794"/>
        <item x="619"/>
        <item x="2331"/>
        <item x="1953"/>
        <item x="2126"/>
        <item x="2558"/>
        <item x="2106"/>
        <item x="2230"/>
        <item x="76"/>
        <item x="245"/>
        <item x="77"/>
        <item x="165"/>
        <item x="1526"/>
        <item x="2043"/>
        <item x="2801"/>
        <item x="2333"/>
        <item x="652"/>
        <item x="2669"/>
        <item x="2757"/>
        <item x="2347"/>
        <item x="1840"/>
        <item x="1971"/>
        <item x="2600"/>
        <item x="2354"/>
        <item x="390"/>
        <item x="2423"/>
        <item x="2687"/>
        <item x="2245"/>
        <item x="90"/>
        <item x="1762"/>
        <item x="2168"/>
        <item x="2165"/>
        <item x="2233"/>
        <item x="1914"/>
        <item x="1942"/>
        <item x="1729"/>
        <item x="2253"/>
        <item x="653"/>
        <item x="656"/>
        <item x="247"/>
        <item x="2184"/>
        <item x="2201"/>
        <item x="1619"/>
        <item x="2581"/>
        <item x="1805"/>
        <item x="1941"/>
        <item x="1615"/>
        <item x="2117"/>
        <item x="1902"/>
        <item x="2561"/>
        <item x="2242"/>
        <item x="84"/>
        <item x="1620"/>
        <item x="81"/>
        <item x="1966"/>
        <item x="2180"/>
        <item x="1465"/>
        <item x="2689"/>
        <item x="2404"/>
        <item x="2172"/>
        <item x="2712"/>
        <item x="2174"/>
        <item x="2244"/>
        <item x="1785"/>
        <item x="1852"/>
        <item x="1614"/>
        <item x="1863"/>
        <item x="1800"/>
        <item x="1690"/>
        <item x="2684"/>
        <item x="1992"/>
        <item x="1878"/>
        <item x="1700"/>
        <item x="1776"/>
        <item x="2334"/>
        <item x="2754"/>
        <item x="2115"/>
        <item x="1623"/>
        <item x="2696"/>
        <item x="1730"/>
        <item x="1913"/>
        <item x="2582"/>
        <item x="2661"/>
        <item x="2795"/>
        <item x="2409"/>
        <item x="1842"/>
        <item x="2211"/>
        <item x="2385"/>
        <item x="2061"/>
        <item x="1692"/>
        <item x="2289"/>
        <item x="2234"/>
        <item x="2213"/>
        <item x="2529"/>
        <item x="91"/>
        <item x="1656"/>
        <item x="1752"/>
        <item x="1747"/>
        <item x="1810"/>
        <item x="205"/>
        <item x="2411"/>
        <item x="2783"/>
        <item x="2454"/>
        <item x="802"/>
        <item x="1858"/>
        <item x="2383"/>
        <item x="1611"/>
        <item x="2005"/>
        <item x="2691"/>
        <item x="2035"/>
        <item x="1631"/>
        <item x="2686"/>
        <item x="2534"/>
        <item x="2352"/>
        <item x="1524"/>
        <item x="2206"/>
        <item x="1618"/>
        <item x="2160"/>
        <item x="1970"/>
        <item x="1531"/>
        <item x="2183"/>
        <item x="249"/>
        <item x="1612"/>
        <item x="2261"/>
        <item x="204"/>
        <item x="1503"/>
        <item x="203"/>
        <item x="2297"/>
        <item x="1974"/>
        <item x="1616"/>
        <item x="1982"/>
        <item x="2243"/>
        <item x="1688"/>
        <item x="21"/>
        <item x="1946"/>
        <item x="2676"/>
        <item x="1746"/>
        <item x="2187"/>
        <item x="2103"/>
        <item x="2792"/>
        <item x="1675"/>
        <item x="1607"/>
        <item x="2499"/>
        <item x="2175"/>
        <item x="2241"/>
        <item x="2178"/>
        <item x="2214"/>
        <item x="2202"/>
        <item x="1731"/>
        <item x="86"/>
        <item x="1950"/>
        <item x="2169"/>
        <item x="1760"/>
        <item x="2004"/>
        <item x="2643"/>
        <item x="2006"/>
        <item x="2567"/>
        <item x="2125"/>
        <item x="801"/>
        <item x="732"/>
        <item x="1119"/>
        <item x="1081"/>
        <item x="850"/>
        <item x="822"/>
        <item x="893"/>
        <item x="800"/>
        <item x="1538"/>
        <item x="319"/>
        <item x="799"/>
        <item x="1229"/>
        <item x="1584"/>
        <item x="1583"/>
        <item x="863"/>
        <item x="873"/>
        <item x="878"/>
        <item x="1901"/>
        <item x="1160"/>
        <item x="770"/>
        <item x="705"/>
        <item x="308"/>
        <item x="1345"/>
        <item x="329"/>
        <item x="1105"/>
        <item x="582"/>
        <item x="724"/>
        <item x="894"/>
        <item x="678"/>
        <item x="583"/>
        <item x="772"/>
        <item x="343"/>
        <item x="2062"/>
        <item x="1841"/>
        <item x="1944"/>
        <item x="2215"/>
        <item x="1637"/>
        <item x="1787"/>
        <item x="1976"/>
        <item x="1003"/>
        <item x="570"/>
        <item x="174"/>
        <item x="2550"/>
        <item x="1943"/>
        <item x="1936"/>
        <item x="2250"/>
        <item x="2702"/>
        <item x="1679"/>
        <item x="2218"/>
        <item x="2020"/>
        <item x="1895"/>
        <item x="1921"/>
        <item x="1765"/>
        <item x="1522"/>
        <item x="1624"/>
        <item x="1667"/>
        <item x="2701"/>
        <item x="15"/>
        <item x="668"/>
        <item x="2627"/>
        <item x="667"/>
        <item x="679"/>
        <item x="313"/>
        <item x="2164"/>
        <item x="2248"/>
        <item x="1272"/>
        <item x="1645"/>
        <item x="2535"/>
        <item x="1871"/>
        <item x="2097"/>
        <item x="2256"/>
        <item x="1684"/>
        <item x="2096"/>
        <item x="2054"/>
        <item x="1906"/>
        <item x="1917"/>
        <item x="2159"/>
        <item x="2055"/>
        <item x="584"/>
        <item x="2349"/>
        <item x="1622"/>
        <item x="1725"/>
        <item x="2682"/>
        <item x="1644"/>
        <item x="1781"/>
        <item x="2557"/>
        <item x="2368"/>
        <item x="2150"/>
        <item x="2357"/>
        <item x="669"/>
        <item x="2351"/>
        <item x="2105"/>
        <item x="2459"/>
        <item x="2340"/>
        <item x="1687"/>
        <item x="2101"/>
        <item x="1764"/>
        <item x="1606"/>
        <item x="2207"/>
        <item x="2161"/>
        <item x="1668"/>
        <item x="2350"/>
        <item x="2047"/>
        <item x="2109"/>
        <item x="1955"/>
        <item x="1866"/>
        <item x="1888"/>
        <item x="2028"/>
        <item x="1987"/>
        <item x="2254"/>
        <item x="1640"/>
        <item x="1796"/>
        <item x="2011"/>
        <item x="1718"/>
        <item x="2362"/>
        <item x="2246"/>
        <item x="1947"/>
        <item x="2433"/>
        <item x="2406"/>
        <item x="1691"/>
        <item x="1641"/>
        <item x="2537"/>
        <item x="2785"/>
        <item x="2571"/>
        <item x="1786"/>
        <item x="1681"/>
        <item x="1685"/>
        <item x="2220"/>
        <item x="1664"/>
        <item x="2249"/>
        <item x="2797"/>
        <item x="2356"/>
        <item x="2332"/>
        <item x="2336"/>
        <item x="2210"/>
        <item x="1958"/>
        <item x="1676"/>
        <item x="1968"/>
        <item x="2102"/>
        <item x="96"/>
        <item x="2739"/>
        <item x="1528"/>
        <item x="1609"/>
        <item x="1869"/>
        <item x="1717"/>
        <item x="1525"/>
        <item x="2022"/>
        <item x="2137"/>
        <item x="1963"/>
        <item x="1682"/>
        <item x="1659"/>
        <item x="1857"/>
        <item x="1808"/>
        <item x="1843"/>
        <item x="1705"/>
        <item x="2010"/>
        <item x="2018"/>
        <item x="1812"/>
        <item x="1818"/>
        <item x="1957"/>
        <item x="2012"/>
        <item x="1801"/>
        <item x="2140"/>
        <item x="2665"/>
        <item x="2666"/>
        <item x="1959"/>
        <item x="1939"/>
        <item x="1769"/>
        <item x="2292"/>
        <item x="1986"/>
        <item x="2017"/>
        <item x="1850"/>
        <item x="1978"/>
        <item x="2013"/>
        <item x="1861"/>
        <item x="1873"/>
        <item x="263"/>
        <item x="1514"/>
        <item x="1662"/>
        <item x="2644"/>
        <item x="1847"/>
        <item x="2051"/>
        <item x="2015"/>
        <item x="1862"/>
        <item x="2212"/>
        <item x="2030"/>
        <item x="1677"/>
        <item x="1860"/>
        <item x="356"/>
        <item x="2491"/>
        <item x="1753"/>
        <item x="1848"/>
        <item x="1636"/>
        <item x="1872"/>
        <item x="1757"/>
        <item x="1766"/>
        <item x="2114"/>
        <item x="2219"/>
        <item x="2016"/>
        <item x="2693"/>
        <item x="260"/>
        <item x="2144"/>
        <item x="1809"/>
        <item x="1789"/>
        <item x="1703"/>
        <item x="1935"/>
        <item x="1945"/>
        <item x="1828"/>
        <item x="2295"/>
        <item x="1911"/>
        <item x="103"/>
        <item x="2024"/>
        <item x="2344"/>
        <item x="1822"/>
        <item x="2668"/>
        <item x="2688"/>
        <item x="2200"/>
        <item x="1988"/>
        <item x="1819"/>
        <item x="1817"/>
        <item x="1877"/>
        <item x="1633"/>
        <item x="1949"/>
        <item x="1876"/>
        <item x="1657"/>
        <item x="2124"/>
        <item x="2255"/>
        <item x="2116"/>
        <item x="1712"/>
        <item x="1655"/>
        <item x="2038"/>
        <item x="1761"/>
        <item x="2667"/>
        <item x="1934"/>
        <item x="1628"/>
        <item x="2193"/>
        <item x="2664"/>
        <item x="1855"/>
        <item x="2259"/>
        <item x="2276"/>
        <item x="2671"/>
        <item x="1737"/>
        <item x="1736"/>
        <item x="1698"/>
        <item x="2034"/>
        <item x="1674"/>
        <item x="2338"/>
        <item x="1969"/>
        <item x="2346"/>
        <item x="1697"/>
        <item x="1875"/>
        <item x="1515"/>
        <item x="1462"/>
        <item x="1230"/>
        <item x="2764"/>
        <item x="1565"/>
        <item x="753"/>
        <item x="2044"/>
        <item x="809"/>
        <item x="93"/>
        <item x="175"/>
        <item x="1113"/>
        <item x="2209"/>
        <item x="706"/>
        <item x="1546"/>
        <item x="1204"/>
        <item x="1162"/>
        <item x="811"/>
        <item x="1543"/>
        <item x="1292"/>
        <item x="2659"/>
        <item x="1411"/>
        <item x="1214"/>
        <item x="1202"/>
        <item x="1398"/>
        <item x="1402"/>
        <item x="1492"/>
        <item x="2576"/>
        <item x="1151"/>
        <item x="2363"/>
        <item x="805"/>
        <item x="1486"/>
        <item x="1001"/>
        <item x="1210"/>
        <item x="180"/>
        <item x="5"/>
        <item x="1325"/>
        <item x="1290"/>
        <item x="1349"/>
        <item x="832"/>
        <item x="1255"/>
        <item x="1512"/>
        <item x="1076"/>
        <item x="768"/>
        <item x="1368"/>
        <item x="709"/>
        <item x="2784"/>
        <item x="1445"/>
        <item x="1247"/>
        <item x="1298"/>
        <item x="839"/>
        <item x="1307"/>
        <item x="1441"/>
        <item x="31"/>
        <item x="1221"/>
        <item x="1415"/>
        <item x="2221"/>
        <item x="1208"/>
        <item x="2426"/>
        <item x="738"/>
        <item x="1795"/>
        <item x="1494"/>
        <item x="1542"/>
        <item x="717"/>
        <item x="2606"/>
        <item x="1198"/>
        <item x="1820"/>
        <item x="2000"/>
        <item x="1478"/>
        <item x="16"/>
        <item x="1191"/>
        <item x="1985"/>
        <item x="1979"/>
        <item x="1476"/>
        <item x="1461"/>
        <item x="861"/>
        <item x="1424"/>
        <item x="2036"/>
        <item x="958"/>
        <item x="951"/>
        <item x="837"/>
        <item x="1161"/>
        <item x="1490"/>
        <item x="2625"/>
        <item x="2260"/>
        <item x="1156"/>
        <item x="866"/>
        <item x="1468"/>
        <item x="1720"/>
        <item x="1316"/>
        <item x="1904"/>
        <item x="1305"/>
        <item x="2605"/>
        <item x="2626"/>
        <item x="1507"/>
        <item x="2603"/>
        <item x="1399"/>
        <item x="2387"/>
        <item x="1469"/>
        <item x="1077"/>
        <item x="2604"/>
        <item x="821"/>
        <item x="1186"/>
        <item x="1300"/>
        <item x="1739"/>
        <item x="1385"/>
        <item x="1169"/>
        <item x="836"/>
        <item x="1339"/>
        <item x="2023"/>
        <item x="1391"/>
        <item x="1114"/>
        <item x="2631"/>
        <item x="1271"/>
        <item x="2741"/>
        <item x="1152"/>
        <item x="1227"/>
        <item x="864"/>
        <item x="1068"/>
        <item x="1658"/>
        <item x="1386"/>
        <item x="1721"/>
        <item x="1195"/>
        <item x="635"/>
        <item x="1491"/>
        <item x="2547"/>
        <item x="1094"/>
        <item x="4"/>
        <item x="2630"/>
        <item x="1439"/>
        <item x="923"/>
        <item x="2300"/>
        <item x="94"/>
        <item x="1206"/>
        <item x="160"/>
        <item x="868"/>
        <item x="1470"/>
        <item x="813"/>
        <item x="1181"/>
        <item x="2640"/>
        <item x="942"/>
        <item x="718"/>
        <item x="1257"/>
        <item x="1472"/>
        <item x="2099"/>
        <item x="112"/>
        <item x="1463"/>
        <item x="1157"/>
        <item x="2769"/>
        <item x="1438"/>
        <item x="838"/>
        <item x="1150"/>
        <item x="725"/>
        <item x="1252"/>
        <item x="1825"/>
        <item x="2320"/>
        <item x="922"/>
        <item x="841"/>
        <item x="2510"/>
        <item x="736"/>
        <item x="959"/>
        <item x="2679"/>
        <item x="24"/>
        <item x="1232"/>
        <item x="1203"/>
        <item x="1218"/>
        <item x="834"/>
        <item x="1544"/>
        <item x="806"/>
        <item x="767"/>
        <item x="1404"/>
        <item x="2524"/>
        <item x="1235"/>
        <item x="1211"/>
        <item x="2749"/>
        <item x="1258"/>
        <item x="1312"/>
        <item x="1387"/>
        <item x="1223"/>
        <item x="2776"/>
        <item x="1238"/>
        <item x="940"/>
        <item x="874"/>
        <item x="1259"/>
        <item x="1879"/>
        <item x="941"/>
        <item x="1410"/>
        <item x="1196"/>
        <item x="1167"/>
        <item x="1207"/>
        <item x="1375"/>
        <item x="1248"/>
        <item x="1734"/>
        <item x="493"/>
        <item x="2543"/>
        <item x="1683"/>
        <item x="1719"/>
        <item x="1118"/>
        <item x="1193"/>
        <item x="1315"/>
        <item x="2521"/>
        <item x="74"/>
        <item x="1301"/>
        <item x="2495"/>
        <item x="835"/>
        <item x="1738"/>
        <item x="840"/>
        <item x="1146"/>
        <item x="1091"/>
        <item x="2730"/>
        <item x="1163"/>
        <item x="843"/>
        <item x="1200"/>
        <item x="1502"/>
        <item x="1498"/>
        <item x="1625"/>
        <item x="771"/>
        <item x="464"/>
        <item x="1233"/>
        <item x="2240"/>
        <item x="876"/>
        <item x="877"/>
        <item x="1190"/>
        <item x="1831"/>
        <item x="1487"/>
        <item x="1287"/>
        <item x="1199"/>
        <item x="1346"/>
        <item x="1044"/>
        <item x="1435"/>
        <item x="823"/>
        <item x="842"/>
        <item x="1236"/>
        <item x="1564"/>
        <item x="325"/>
        <item x="1219"/>
        <item x="1426"/>
        <item x="1348"/>
        <item x="1366"/>
        <item x="82"/>
        <item x="1297"/>
        <item x="2779"/>
        <item x="1314"/>
        <item x="1821"/>
        <item x="1412"/>
        <item x="1499"/>
        <item x="939"/>
        <item x="1980"/>
        <item x="2753"/>
        <item x="1318"/>
        <item x="69"/>
        <item x="2494"/>
        <item x="1865"/>
        <item x="1075"/>
        <item x="42"/>
        <item x="739"/>
        <item x="740"/>
        <item x="22"/>
        <item x="2683"/>
        <item x="831"/>
        <item x="2638"/>
        <item x="1025"/>
        <item x="2131"/>
        <item x="1069"/>
        <item x="920"/>
        <item x="1201"/>
        <item x="1927"/>
        <item x="2619"/>
        <item x="1511"/>
        <item x="2348"/>
        <item x="1604"/>
        <item x="2616"/>
        <item x="67"/>
        <item x="2021"/>
        <item x="2607"/>
        <item x="2788"/>
        <item x="1586"/>
        <item x="2654"/>
        <item x="979"/>
        <item x="1244"/>
        <item x="1400"/>
        <item x="2089"/>
        <item x="1912"/>
        <item x="2141"/>
        <item x="1868"/>
        <item x="1937"/>
        <item x="460"/>
        <item x="1938"/>
        <item x="2678"/>
        <item x="2162"/>
        <item x="2111"/>
        <item x="1701"/>
        <item x="2252"/>
        <item x="2694"/>
        <item x="1940"/>
        <item x="1704"/>
        <item x="1663"/>
        <item x="2593"/>
        <item x="1928"/>
        <item x="1984"/>
        <item x="2032"/>
        <item x="2148"/>
        <item x="2670"/>
        <item x="2552"/>
        <item x="1823"/>
        <item x="1551"/>
        <item x="1527"/>
        <item x="2247"/>
        <item x="2291"/>
        <item x="2033"/>
        <item x="2360"/>
        <item x="1859"/>
        <item x="2285"/>
        <item x="2136"/>
        <item x="2695"/>
        <item x="1874"/>
        <item x="1806"/>
        <item x="1518"/>
        <item x="1864"/>
        <item x="1582"/>
        <item x="1540"/>
        <item x="2224"/>
        <item x="386"/>
        <item x="1639"/>
        <item x="541"/>
        <item x="1661"/>
        <item x="1845"/>
        <item x="1643"/>
        <item x="2007"/>
        <item x="1629"/>
        <item x="2195"/>
        <item x="2685"/>
        <item x="1708"/>
        <item x="1830"/>
        <item x="527"/>
        <item x="387"/>
        <item x="1994"/>
        <item x="1613"/>
        <item x="1646"/>
        <item x="2601"/>
        <item x="2263"/>
        <item x="2553"/>
        <item x="2216"/>
        <item x="1784"/>
        <item x="1539"/>
        <item x="2001"/>
        <item x="1803"/>
        <item x="1802"/>
        <item x="2660"/>
        <item x="185"/>
        <item x="298"/>
        <item x="2274"/>
        <item x="1804"/>
        <item x="1689"/>
        <item x="632"/>
        <item x="2139"/>
        <item x="1649"/>
        <item x="1833"/>
        <item x="542"/>
        <item x="1952"/>
        <item x="2681"/>
        <item x="187"/>
        <item x="1807"/>
        <item x="1748"/>
        <item x="1989"/>
        <item x="2078"/>
        <item x="189"/>
        <item x="2196"/>
        <item x="1529"/>
        <item x="451"/>
        <item x="426"/>
        <item x="73"/>
        <item x="2473"/>
        <item x="2278"/>
        <item x="1175"/>
        <item x="2040"/>
        <item x="1437"/>
        <item x="2429"/>
        <item x="314"/>
        <item x="110"/>
        <item x="1707"/>
        <item x="114"/>
        <item x="2583"/>
        <item x="1849"/>
        <item x="2190"/>
        <item x="2579"/>
        <item x="2773"/>
        <item x="1567"/>
        <item x="2064"/>
        <item x="1929"/>
        <item x="2657"/>
        <item x="1177"/>
        <item x="2508"/>
        <item x="304"/>
        <item x="1651"/>
        <item x="1568"/>
        <item x="1642"/>
        <item x="92"/>
        <item x="1706"/>
        <item x="1650"/>
        <item x="2652"/>
        <item x="2556"/>
        <item x="2079"/>
        <item x="2624"/>
        <item x="2397"/>
        <item x="2401"/>
        <item x="1678"/>
        <item x="2526"/>
        <item x="2287"/>
        <item x="2594"/>
        <item x="2384"/>
        <item x="241"/>
        <item x="7"/>
        <item x="483"/>
        <item x="85"/>
        <item x="63"/>
        <item x="2635"/>
        <item x="244"/>
        <item x="66"/>
        <item x="2019"/>
        <item x="1179"/>
        <item x="2648"/>
        <item x="1694"/>
        <item x="2590"/>
        <item x="663"/>
        <item x="1740"/>
        <item x="2555"/>
        <item x="253"/>
        <item x="2512"/>
        <item x="640"/>
        <item x="2509"/>
        <item x="95"/>
        <item x="210"/>
        <item x="2719"/>
        <item x="248"/>
        <item x="549"/>
        <item x="2645"/>
        <item x="522"/>
        <item x="336"/>
        <item x="272"/>
        <item x="230"/>
        <item x="246"/>
        <item x="2735"/>
        <item x="240"/>
        <item x="68"/>
        <item x="1178"/>
        <item x="1750"/>
        <item x="334"/>
        <item x="362"/>
        <item x="2778"/>
        <item x="207"/>
        <item x="30"/>
        <item x="2760"/>
        <item x="102"/>
        <item x="441"/>
        <item x="2513"/>
        <item x="485"/>
        <item x="2767"/>
        <item x="427"/>
        <item x="2721"/>
        <item x="517"/>
        <item x="252"/>
        <item x="484"/>
        <item x="2777"/>
        <item x="481"/>
        <item x="1653"/>
        <item x="2442"/>
        <item x="521"/>
        <item x="75"/>
        <item x="1973"/>
        <item x="1176"/>
        <item x="2420"/>
        <item x="279"/>
        <item x="218"/>
        <item x="275"/>
        <item x="2761"/>
        <item x="289"/>
        <item x="186"/>
        <item x="358"/>
        <item x="2780"/>
        <item x="2405"/>
        <item x="1652"/>
        <item x="636"/>
        <item x="39"/>
        <item x="2222"/>
        <item x="2456"/>
        <item x="1647"/>
        <item x="2548"/>
        <item x="2720"/>
        <item x="2762"/>
        <item x="553"/>
        <item x="361"/>
        <item x="2343"/>
        <item x="662"/>
        <item x="2646"/>
        <item x="1421"/>
        <item x="2039"/>
        <item x="2430"/>
        <item x="255"/>
        <item x="2560"/>
        <item x="480"/>
        <item x="444"/>
        <item x="1669"/>
        <item x="99"/>
        <item x="192"/>
        <item x="228"/>
        <item x="223"/>
        <item x="2755"/>
        <item x="2578"/>
        <item x="2457"/>
        <item x="2649"/>
        <item x="190"/>
        <item x="2273"/>
        <item x="332"/>
        <item x="2675"/>
        <item x="2042"/>
        <item x="34"/>
        <item x="233"/>
        <item x="229"/>
        <item x="1998"/>
        <item x="231"/>
        <item x="2236"/>
        <item x="262"/>
        <item x="2514"/>
        <item x="519"/>
        <item x="1648"/>
        <item x="337"/>
        <item x="1417"/>
        <item x="1853"/>
        <item x="208"/>
        <item x="430"/>
        <item x="439"/>
        <item x="440"/>
        <item x="264"/>
        <item x="1420"/>
        <item x="333"/>
        <item x="1419"/>
        <item x="442"/>
        <item x="1743"/>
        <item x="638"/>
        <item x="194"/>
        <item x="232"/>
        <item x="226"/>
        <item x="637"/>
        <item x="2217"/>
        <item x="360"/>
        <item x="243"/>
        <item x="213"/>
        <item x="215"/>
        <item x="552"/>
        <item x="551"/>
        <item x="256"/>
        <item x="1422"/>
        <item x="518"/>
        <item x="431"/>
        <item x="554"/>
        <item x="639"/>
        <item x="283"/>
        <item x="429"/>
        <item x="2337"/>
        <item x="259"/>
        <item x="665"/>
        <item x="443"/>
        <item x="359"/>
        <item x="220"/>
        <item x="1621"/>
        <item x="664"/>
        <item x="666"/>
        <item x="209"/>
        <item x="1418"/>
        <item x="286"/>
        <item x="193"/>
        <item x="482"/>
        <item x="2138"/>
        <item x="188"/>
        <item x="206"/>
        <item x="550"/>
        <item x="211"/>
        <item x="357"/>
        <item x="428"/>
        <item x="335"/>
        <item x="2003"/>
        <item x="515"/>
        <item x="1930"/>
        <item x="1996"/>
        <item x="1814"/>
        <item x="1829"/>
        <item x="2711"/>
        <item x="1932"/>
        <item x="1844"/>
        <item x="2705"/>
        <item x="384"/>
        <item x="1627"/>
        <item x="1558"/>
        <item x="1975"/>
        <item x="1673"/>
        <item x="1560"/>
        <item x="342"/>
        <item x="324"/>
        <item x="1886"/>
        <item x="1954"/>
        <item x="1608"/>
        <item x="2226"/>
        <item x="565"/>
        <item x="2107"/>
        <item x="224"/>
        <item x="1561"/>
        <item x="2119"/>
        <item x="2636"/>
        <item x="191"/>
        <item x="150"/>
        <item x="1513"/>
        <item x="32"/>
        <item x="2536"/>
        <item x="1899"/>
        <item x="2077"/>
        <item x="216"/>
        <item x="227"/>
        <item x="2327"/>
        <item x="1826"/>
        <item x="2388"/>
        <item x="2231"/>
        <item x="1533"/>
        <item x="157"/>
        <item x="1788"/>
        <item x="79"/>
        <item x="1559"/>
        <item x="1836"/>
        <item x="71"/>
        <item x="2533"/>
        <item x="26"/>
        <item x="2466"/>
        <item x="2486"/>
        <item x="2205"/>
        <item x="2674"/>
        <item x="236"/>
        <item x="1557"/>
        <item x="2692"/>
        <item x="28"/>
        <item x="239"/>
        <item x="83"/>
        <item x="566"/>
        <item x="1813"/>
        <item x="2672"/>
        <item x="221"/>
        <item x="1887"/>
        <item x="29"/>
        <item x="2584"/>
        <item x="235"/>
        <item x="2650"/>
        <item x="1083"/>
        <item x="238"/>
        <item x="2539"/>
        <item x="2329"/>
        <item x="2505"/>
        <item x="2361"/>
        <item x="2317"/>
        <item x="567"/>
        <item x="2488"/>
        <item x="2598"/>
        <item x="2662"/>
        <item x="2002"/>
        <item x="2680"/>
        <item x="2197"/>
        <item x="2082"/>
        <item x="237"/>
        <item x="2198"/>
        <item x="1553"/>
        <item x="2341"/>
        <item x="1832"/>
        <item x="178"/>
        <item x="1552"/>
        <item x="2203"/>
        <item x="2076"/>
        <item x="2602"/>
        <item x="20"/>
        <item x="1893"/>
        <item x="1792"/>
        <item x="2112"/>
        <item x="1884"/>
        <item x="3"/>
        <item x="2402"/>
        <item x="1466"/>
        <item x="2208"/>
        <item x="2088"/>
        <item x="1883"/>
        <item x="1735"/>
        <item x="1617"/>
        <item x="1891"/>
        <item x="2655"/>
        <item x="2009"/>
        <item x="2791"/>
        <item x="1926"/>
        <item x="1554"/>
        <item x="1999"/>
        <item x="1666"/>
        <item x="2427"/>
        <item x="35"/>
        <item x="1741"/>
        <item x="2493"/>
        <item x="105"/>
        <item x="1566"/>
        <item x="106"/>
        <item x="19"/>
        <item x="1768"/>
        <item x="33"/>
        <item x="322"/>
        <item x="2057"/>
        <item x="1744"/>
        <item x="2104"/>
        <item x="1693"/>
        <item x="2541"/>
        <item x="2596"/>
        <item x="1837"/>
        <item x="2408"/>
        <item x="1475"/>
        <item x="1925"/>
        <item x="321"/>
        <item x="2322"/>
        <item x="2503"/>
        <item x="2772"/>
        <item x="2770"/>
        <item x="2658"/>
        <item x="1846"/>
        <item x="1885"/>
        <item x="1745"/>
        <item x="2147"/>
        <item x="1892"/>
        <item x="1931"/>
        <item x="2075"/>
        <item x="2321"/>
        <item x="2642"/>
        <item x="1882"/>
        <item x="153"/>
        <item x="2084"/>
        <item x="1733"/>
        <item x="2142"/>
        <item x="383"/>
        <item x="323"/>
        <item x="56"/>
        <item x="2280"/>
        <item x="2041"/>
        <item x="400"/>
        <item x="25"/>
        <item x="1816"/>
        <item x="1638"/>
        <item x="1900"/>
        <item x="2608"/>
        <item x="2545"/>
        <item x="1827"/>
        <item x="1714"/>
        <item x="408"/>
        <item x="355"/>
        <item x="2551"/>
        <item x="155"/>
        <item x="2398"/>
        <item x="1545"/>
        <item x="6"/>
        <item x="154"/>
        <item x="2738"/>
        <item x="2146"/>
        <item x="2392"/>
        <item x="111"/>
        <item x="88"/>
        <item x="2527"/>
        <item x="1535"/>
        <item x="2467"/>
        <item x="2641"/>
        <item x="132"/>
        <item x="2623"/>
        <item x="2673"/>
        <item x="616"/>
        <item x="2554"/>
        <item x="1458"/>
        <item x="1824"/>
        <item x="104"/>
        <item x="1425"/>
        <item x="2014"/>
        <item x="254"/>
        <item x="2573"/>
        <item x="2294"/>
        <item x="1896"/>
        <item x="18"/>
        <item x="159"/>
        <item x="1671"/>
        <item x="2053"/>
        <item x="1770"/>
        <item x="2110"/>
        <item x="2492"/>
        <item x="1815"/>
        <item x="1924"/>
        <item x="2251"/>
        <item x="2296"/>
        <item x="1890"/>
        <item x="1447"/>
        <item x="641"/>
        <item x="2065"/>
        <item x="2586"/>
        <item x="1534"/>
        <item x="1448"/>
        <item x="14"/>
        <item x="2070"/>
        <item x="100"/>
        <item x="569"/>
        <item x="2069"/>
        <item x="568"/>
        <item x="1997"/>
        <item x="2269"/>
        <item x="2617"/>
        <item x="2100"/>
        <item x="2490"/>
        <item x="2620"/>
        <item x="2267"/>
        <item x="2135"/>
        <item x="141"/>
        <item x="261"/>
        <item x="108"/>
        <item x="472"/>
        <item x="136"/>
        <item x="474"/>
        <item x="476"/>
        <item x="502"/>
        <item x="2538"/>
        <item x="513"/>
        <item x="142"/>
        <item x="2629"/>
        <item x="58"/>
        <item x="116"/>
        <item x="410"/>
        <item x="45"/>
        <item x="234"/>
        <item x="1481"/>
        <item x="695"/>
        <item x="133"/>
        <item x="1449"/>
        <item x="683"/>
        <item x="118"/>
        <item x="2434"/>
        <item x="401"/>
        <item x="471"/>
        <item x="477"/>
        <item x="23"/>
        <item x="134"/>
        <item x="463"/>
        <item x="681"/>
        <item x="2008"/>
        <item x="267"/>
        <item x="680"/>
        <item x="60"/>
        <item x="933"/>
        <item x="479"/>
        <item x="1506"/>
        <item x="475"/>
        <item x="128"/>
        <item x="46"/>
        <item x="696"/>
        <item x="57"/>
        <item x="117"/>
        <item x="494"/>
        <item x="137"/>
        <item x="2656"/>
        <item x="2353"/>
        <item x="399"/>
        <item x="139"/>
        <item x="2747"/>
        <item x="392"/>
        <item x="467"/>
        <item x="2549"/>
        <item x="242"/>
        <item x="59"/>
        <item x="621"/>
        <item x="2080"/>
        <item x="120"/>
        <item x="470"/>
        <item x="1889"/>
        <item x="469"/>
        <item x="2572"/>
        <item x="516"/>
        <item x="509"/>
        <item x="250"/>
        <item x="1716"/>
        <item x="466"/>
        <item x="694"/>
        <item x="465"/>
        <item x="685"/>
        <item x="130"/>
        <item x="642"/>
        <item x="412"/>
        <item x="676"/>
        <item x="2728"/>
        <item x="113"/>
        <item x="1990"/>
        <item x="1496"/>
        <item x="131"/>
        <item x="196"/>
        <item x="2438"/>
        <item x="107"/>
        <item x="468"/>
        <item x="693"/>
        <item x="409"/>
        <item x="2744"/>
        <item x="687"/>
        <item x="54"/>
        <item x="115"/>
        <item x="140"/>
        <item x="520"/>
        <item x="2052"/>
        <item x="2511"/>
        <item x="44"/>
        <item x="411"/>
        <item x="124"/>
        <item x="2143"/>
        <item x="1495"/>
        <item x="123"/>
        <item x="478"/>
        <item x="2275"/>
        <item x="697"/>
        <item x="1480"/>
        <item x="514"/>
        <item x="65"/>
        <item x="510"/>
        <item x="413"/>
        <item x="87"/>
        <item x="2628"/>
        <item x="2391"/>
        <item x="1509"/>
        <item x="330"/>
        <item x="1405"/>
        <item x="2279"/>
        <item x="462"/>
        <item x="682"/>
        <item x="101"/>
        <item x="414"/>
        <item x="2277"/>
        <item x="2072"/>
        <item x="1446"/>
        <item x="1593"/>
        <item x="2282"/>
        <item x="2204"/>
        <item x="2067"/>
        <item x="2073"/>
        <item x="2703"/>
        <item x="9"/>
        <item x="1451"/>
        <item x="1556"/>
        <item x="2066"/>
        <item x="257"/>
        <item x="1450"/>
        <item x="2566"/>
        <item x="251"/>
        <item x="164"/>
        <item x="2528"/>
        <item x="62"/>
        <item x="195"/>
        <item x="1497"/>
        <item x="633"/>
        <item x="634"/>
        <item x="109"/>
        <item x="161"/>
        <item x="2699"/>
        <item x="2265"/>
        <item x="149"/>
        <item x="2281"/>
        <item x="1763"/>
        <item x="1897"/>
        <item x="425"/>
        <item x="258"/>
        <item x="331"/>
        <item x="1856"/>
        <item x="501"/>
        <item x="2087"/>
        <item x="2085"/>
        <item x="2647"/>
        <item x="2330"/>
        <item x="2614"/>
        <item x="2071"/>
        <item x="1282"/>
        <item x="1501"/>
        <item x="2293"/>
        <item x="511"/>
        <item x="1508"/>
        <item x="1279"/>
        <item x="2588"/>
        <item x="2564"/>
        <item x="1839"/>
        <item x="291"/>
        <item x="11"/>
        <item x="1284"/>
        <item x="2323"/>
        <item x="277"/>
        <item x="2766"/>
        <item x="288"/>
        <item x="1280"/>
        <item x="2575"/>
        <item x="2313"/>
        <item x="43"/>
        <item x="2325"/>
        <item x="613"/>
        <item x="285"/>
        <item x="281"/>
        <item x="622"/>
        <item x="1281"/>
        <item x="274"/>
        <item x="1283"/>
        <item x="2595"/>
        <item x="138"/>
        <item x="2345"/>
        <item x="2525"/>
        <item x="370"/>
        <item x="2086"/>
        <item x="618"/>
        <item x="615"/>
        <item x="625"/>
        <item x="144"/>
        <item x="610"/>
        <item x="2789"/>
        <item x="2597"/>
        <item x="2740"/>
        <item x="2790"/>
        <item x="2718"/>
        <item x="121"/>
        <item x="385"/>
        <item x="2585"/>
        <item x="530"/>
        <item x="529"/>
        <item x="2574"/>
        <item x="328"/>
        <item x="528"/>
        <item x="531"/>
        <item x="532"/>
        <item x="1"/>
        <item x="1479"/>
        <item x="2540"/>
        <item x="37"/>
        <item x="53"/>
        <item x="41"/>
        <item x="163"/>
        <item x="525"/>
        <item x="1570"/>
        <item x="2155"/>
        <item x="158"/>
        <item x="2736"/>
        <item x="2709"/>
        <item x="2759"/>
        <item x="2225"/>
        <item x="2737"/>
        <item x="13"/>
        <item x="2266"/>
        <item x="2774"/>
        <item x="1572"/>
        <item x="162"/>
        <item x="1571"/>
        <item x="2768"/>
        <item x="1569"/>
        <item x="524"/>
        <item x="1867"/>
        <item x="2272"/>
        <item x="523"/>
        <item x="2376"/>
        <item x="2707"/>
        <item x="1881"/>
        <item x="1574"/>
        <item x="1573"/>
        <item x="526"/>
        <item x="607"/>
        <item x="135"/>
        <item x="152"/>
        <item x="2559"/>
        <item x="2283"/>
        <item x="126"/>
        <item x="61"/>
        <item x="1431"/>
        <item x="119"/>
        <item x="2310"/>
        <item x="2375"/>
        <item x="1484"/>
        <item x="2793"/>
        <item x="1482"/>
        <item x="2592"/>
        <item x="145"/>
        <item x="2612"/>
        <item x="12"/>
        <item x="2700"/>
        <item x="1483"/>
        <item x="2577"/>
        <item x="1530"/>
        <item x="2319"/>
        <item x="2697"/>
        <item x="2589"/>
        <item x="2615"/>
        <item x="512"/>
        <item x="1460"/>
        <item x="27"/>
        <item x="2381"/>
        <item x="1670"/>
        <item x="2530"/>
        <item x="2698"/>
        <item x="2422"/>
        <item x="125"/>
        <item x="129"/>
        <item x="2312"/>
        <item x="2613"/>
        <item x="146"/>
        <item x="2634"/>
        <item x="143"/>
        <item x="55"/>
        <item x="2318"/>
        <item x="492"/>
        <item x="684"/>
        <item x="677"/>
        <item x="461"/>
        <item x="127"/>
        <item x="2651"/>
        <item x="1665"/>
        <item x="2328"/>
        <item x="17"/>
        <item x="2308"/>
        <item x="122"/>
        <item x="98"/>
        <item x="2708"/>
        <item x="1562"/>
        <item x="2068"/>
        <item x="473"/>
        <item x="459"/>
        <item x="1168"/>
        <item x="2610"/>
        <item x="2544"/>
        <item x="10"/>
        <item x="1510"/>
        <item x="2377"/>
        <item x="2315"/>
        <item x="2268"/>
        <item x="38"/>
        <item x="1532"/>
        <item x="2750"/>
        <item x="2326"/>
        <item x="2440"/>
        <item x="40"/>
        <item x="2316"/>
        <item x="2378"/>
        <item x="2396"/>
        <item x="2303"/>
        <item x="2416"/>
        <item x="2751"/>
        <item x="2372"/>
        <item x="2374"/>
        <item x="2074"/>
        <item x="2417"/>
        <item x="2400"/>
        <item x="2371"/>
        <item x="2379"/>
        <item x="147"/>
        <item x="2307"/>
        <item x="2568"/>
        <item x="2373"/>
        <item x="2304"/>
        <item x="2637"/>
        <item x="2311"/>
        <item x="2609"/>
        <item x="1759"/>
        <item x="2419"/>
        <item x="2153"/>
        <item x="151"/>
        <item x="2621"/>
        <item x="2587"/>
        <item x="2305"/>
        <item x="2309"/>
        <item x="0"/>
        <item x="2532"/>
        <item x="1505"/>
        <item x="2580"/>
        <item x="1555"/>
        <item x="2599"/>
        <item x="2591"/>
        <item x="2306"/>
        <item x="1585"/>
        <item x="686"/>
        <item x="2771"/>
        <item x="97"/>
        <item x="50"/>
        <item x="52"/>
        <item x="48"/>
        <item x="51"/>
        <item x="47"/>
        <item x="49"/>
        <item x="2542"/>
        <item x="1452"/>
        <item x="2324"/>
        <item x="2706"/>
        <item x="2546"/>
        <item x="2390"/>
        <item x="2389"/>
        <item x="2314"/>
        <item x="2271"/>
        <item x="1521"/>
        <item x="692"/>
        <item x="691"/>
        <item x="690"/>
        <item x="689"/>
        <item x="688"/>
        <item t="default"/>
      </items>
    </pivotField>
    <pivotField compact="0" numFmtId="165" outline="0" showAll="0"/>
    <pivotField compact="0" numFmtId="165" outline="0" showAll="0"/>
    <pivotField axis="axisPage" compact="0" numFmtId="165" outline="0" showAll="0">
      <items count="3">
        <item h="1" x="1"/>
        <item x="0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4" hier="-1"/>
    <pageField fld="15" item="1" hier="-1"/>
    <pageField fld="10" hier="-1"/>
  </pageFields>
  <dataFields count="1">
    <dataField name="Sum of Property Damage" fld="12" baseField="0" baseItem="0" numFmtId="43"/>
  </dataFields>
  <formats count="1">
    <format dxfId="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OA-Excel">
  <a:themeElements>
    <a:clrScheme name="SOA Blue hyperlink">
      <a:dk1>
        <a:srgbClr val="000000"/>
      </a:dk1>
      <a:lt1>
        <a:sysClr val="window" lastClr="FFFFFF"/>
      </a:lt1>
      <a:dk2>
        <a:srgbClr val="44546A"/>
      </a:dk2>
      <a:lt2>
        <a:srgbClr val="E7E6E6"/>
      </a:lt2>
      <a:accent1>
        <a:srgbClr val="024D7C"/>
      </a:accent1>
      <a:accent2>
        <a:srgbClr val="77C4D5"/>
      </a:accent2>
      <a:accent3>
        <a:srgbClr val="D23138"/>
      </a:accent3>
      <a:accent4>
        <a:srgbClr val="FDCE07"/>
      </a:accent4>
      <a:accent5>
        <a:srgbClr val="BABF33"/>
      </a:accent5>
      <a:accent6>
        <a:srgbClr val="E27F26"/>
      </a:accent6>
      <a:hlink>
        <a:srgbClr val="4E82A3"/>
      </a:hlink>
      <a:folHlink>
        <a:srgbClr val="024D7C"/>
      </a:folHlink>
    </a:clrScheme>
    <a:fontScheme name="SOA">
      <a:majorFont>
        <a:latin typeface="Calibri"/>
        <a:ea typeface=""/>
        <a:cs typeface=""/>
      </a:majorFont>
      <a:minorFont>
        <a:latin typeface="Calibri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B9FD-87A8-447E-9470-364ED5611009}">
  <dimension ref="A1:AF3380"/>
  <sheetViews>
    <sheetView topLeftCell="B1" zoomScale="80" zoomScaleNormal="80" workbookViewId="0">
      <selection activeCell="B14" sqref="B14"/>
    </sheetView>
  </sheetViews>
  <sheetFormatPr defaultColWidth="8.85546875" defaultRowHeight="14.45"/>
  <cols>
    <col min="1" max="1" width="3.7109375" style="3" customWidth="1"/>
    <col min="2" max="2" width="8.7109375" style="3" customWidth="1"/>
    <col min="3" max="3" width="61.85546875" style="3" bestFit="1" customWidth="1"/>
    <col min="4" max="4" width="61.85546875" style="3" customWidth="1"/>
    <col min="5" max="6" width="9" style="3" bestFit="1" customWidth="1"/>
    <col min="7" max="7" width="13.28515625" style="3" bestFit="1" customWidth="1"/>
    <col min="8" max="9" width="9" style="3" bestFit="1" customWidth="1"/>
    <col min="10" max="10" width="13.7109375" style="3" bestFit="1" customWidth="1"/>
    <col min="11" max="11" width="13.7109375" style="3" customWidth="1"/>
    <col min="12" max="13" width="15.28515625" style="3" customWidth="1"/>
    <col min="14" max="14" width="18.28515625" style="3" bestFit="1" customWidth="1"/>
    <col min="15" max="17" width="18.28515625" style="3" customWidth="1"/>
    <col min="18" max="19" width="14.28515625" style="3" customWidth="1"/>
    <col min="20" max="20" width="18.85546875" style="3" customWidth="1"/>
    <col min="21" max="23" width="8.7109375" style="3" customWidth="1"/>
    <col min="24" max="24" width="17.85546875" style="3" bestFit="1" customWidth="1"/>
    <col min="25" max="25" width="65.42578125" style="3" bestFit="1" customWidth="1"/>
    <col min="26" max="16384" width="8.85546875" style="3"/>
  </cols>
  <sheetData>
    <row r="1" spans="1:32">
      <c r="A1" s="1"/>
      <c r="B1" s="8"/>
      <c r="C1" s="1"/>
      <c r="D1" s="1"/>
      <c r="E1" s="8"/>
      <c r="F1" s="8"/>
      <c r="G1" s="8"/>
      <c r="H1" s="8"/>
      <c r="I1" s="8"/>
      <c r="J1" s="8"/>
      <c r="K1" s="8"/>
      <c r="L1" s="8"/>
      <c r="M1" s="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/>
      <c r="B2" s="8"/>
      <c r="C2" s="16"/>
      <c r="D2" s="16"/>
      <c r="E2" s="14"/>
      <c r="F2" s="8"/>
      <c r="G2" s="8"/>
      <c r="H2" s="8"/>
      <c r="I2" s="8"/>
      <c r="J2" s="8"/>
      <c r="K2" s="8"/>
      <c r="L2" s="8"/>
      <c r="M2" s="8"/>
      <c r="N2" s="19" t="s">
        <v>0</v>
      </c>
      <c r="O2" s="19"/>
      <c r="P2" s="19"/>
      <c r="Q2" s="19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>
      <c r="A3" s="1"/>
      <c r="B3" s="8"/>
      <c r="C3" s="1"/>
      <c r="D3" s="1"/>
      <c r="E3" s="8"/>
      <c r="F3" s="8"/>
      <c r="G3" s="8"/>
      <c r="H3" s="8"/>
      <c r="I3" s="8"/>
      <c r="J3" s="8"/>
      <c r="K3" s="8"/>
      <c r="L3" s="8"/>
      <c r="M3" s="8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>
      <c r="A4" s="1"/>
      <c r="B4" s="8"/>
      <c r="C4" s="1"/>
      <c r="D4" s="1"/>
      <c r="E4" s="8"/>
      <c r="F4" s="8"/>
      <c r="G4" s="8"/>
      <c r="H4" s="8"/>
      <c r="I4" s="8"/>
      <c r="J4" s="8"/>
      <c r="K4" s="8"/>
      <c r="L4" s="8"/>
      <c r="M4" s="8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>
      <c r="A5" s="1"/>
      <c r="B5" s="8"/>
      <c r="C5" s="1"/>
      <c r="D5" s="1"/>
      <c r="E5" s="8"/>
      <c r="F5" s="8"/>
      <c r="G5" s="8"/>
      <c r="H5" s="8"/>
      <c r="I5" s="8"/>
      <c r="J5" s="8"/>
      <c r="K5" s="8"/>
      <c r="L5" s="8"/>
      <c r="M5" s="8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ht="18">
      <c r="A6" s="1"/>
      <c r="B6" s="15" t="s">
        <v>1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7"/>
      <c r="Y6" s="7"/>
      <c r="Z6" s="7"/>
      <c r="AA6" s="7"/>
      <c r="AB6" s="7"/>
      <c r="AC6" s="7"/>
      <c r="AD6" s="7"/>
      <c r="AE6" s="7"/>
      <c r="AF6" s="1"/>
    </row>
    <row r="7" spans="1:32">
      <c r="A7" s="1"/>
      <c r="B7" s="4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7"/>
      <c r="Y7" s="7"/>
      <c r="Z7" s="7"/>
      <c r="AA7" s="7"/>
      <c r="AB7" s="7"/>
      <c r="AC7" s="7"/>
      <c r="AD7" s="7"/>
      <c r="AE7" s="7"/>
      <c r="AF7" s="1"/>
    </row>
    <row r="8" spans="1:32" ht="14.45" customHeight="1">
      <c r="A8" s="1"/>
      <c r="B8" s="20" t="s">
        <v>2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6"/>
      <c r="S8" s="6"/>
      <c r="T8" s="6"/>
      <c r="U8" s="6"/>
      <c r="V8" s="6"/>
      <c r="W8" s="6"/>
      <c r="X8" s="7"/>
      <c r="Y8" s="7"/>
      <c r="Z8" s="7"/>
      <c r="AA8" s="7"/>
      <c r="AB8" s="7"/>
      <c r="AC8" s="7"/>
      <c r="AD8" s="7"/>
      <c r="AE8" s="7"/>
      <c r="AF8" s="1"/>
    </row>
    <row r="9" spans="1:32" ht="16.149999999999999">
      <c r="A9" s="1"/>
      <c r="B9" s="20" t="s">
        <v>3</v>
      </c>
      <c r="C9" s="20"/>
      <c r="D9" s="20"/>
      <c r="E9" s="20"/>
      <c r="F9" s="20"/>
      <c r="G9" s="20"/>
      <c r="H9" s="20"/>
      <c r="I9" s="20"/>
      <c r="J9" s="20" t="s">
        <v>4</v>
      </c>
      <c r="K9" s="20"/>
      <c r="L9" s="20"/>
      <c r="M9" s="20"/>
      <c r="N9" s="20"/>
      <c r="O9" s="20"/>
      <c r="P9" s="20"/>
      <c r="Q9" s="20"/>
      <c r="R9" s="6"/>
      <c r="S9" s="6"/>
      <c r="T9" s="6"/>
      <c r="U9" s="6"/>
      <c r="V9" s="6"/>
      <c r="W9" s="6"/>
      <c r="X9" s="7"/>
      <c r="Y9" s="7"/>
      <c r="Z9" s="7"/>
      <c r="AA9" s="7"/>
      <c r="AB9" s="7"/>
      <c r="AC9" s="7"/>
      <c r="AD9" s="7"/>
      <c r="AE9" s="7"/>
      <c r="AF9" s="1"/>
    </row>
    <row r="10" spans="1:32">
      <c r="A10" s="1"/>
      <c r="B10" s="20" t="s">
        <v>5</v>
      </c>
      <c r="C10" s="20"/>
      <c r="D10" s="20"/>
      <c r="E10" s="20"/>
      <c r="F10" s="20" t="s">
        <v>6</v>
      </c>
      <c r="G10" s="20">
        <v>1960</v>
      </c>
      <c r="H10" s="20"/>
      <c r="I10" s="20"/>
      <c r="J10" s="20" t="s">
        <v>7</v>
      </c>
      <c r="K10" s="20"/>
      <c r="L10" s="20"/>
      <c r="M10" s="20"/>
      <c r="N10" s="20"/>
      <c r="O10" s="20"/>
      <c r="P10" s="20"/>
      <c r="Q10" s="20"/>
      <c r="R10" s="6"/>
      <c r="S10" s="6"/>
      <c r="T10" s="6"/>
      <c r="U10" s="6"/>
      <c r="V10" s="6"/>
      <c r="W10" s="6"/>
      <c r="X10" s="7"/>
      <c r="Y10" s="7"/>
      <c r="Z10" s="7"/>
      <c r="AA10" s="7"/>
      <c r="AB10" s="7"/>
      <c r="AC10" s="7"/>
      <c r="AD10" s="7"/>
      <c r="AE10" s="7"/>
      <c r="AF10" s="1"/>
    </row>
    <row r="11" spans="1:32">
      <c r="A11" s="1"/>
      <c r="B11" s="20" t="s">
        <v>8</v>
      </c>
      <c r="C11" s="20"/>
      <c r="D11" s="20"/>
      <c r="E11" s="20"/>
      <c r="F11" s="20"/>
      <c r="G11" s="20"/>
      <c r="H11" s="20"/>
      <c r="I11" s="20"/>
      <c r="J11" s="20" t="s">
        <v>9</v>
      </c>
      <c r="K11" s="20"/>
      <c r="L11" s="20"/>
      <c r="M11" s="20"/>
      <c r="N11" s="20"/>
      <c r="O11" s="20"/>
      <c r="P11" s="20"/>
      <c r="Q11" s="20"/>
      <c r="R11" s="6"/>
      <c r="S11" s="6"/>
      <c r="T11" s="6"/>
      <c r="U11" s="6"/>
      <c r="V11" s="6"/>
      <c r="W11" s="6"/>
      <c r="X11" s="7"/>
      <c r="Y11" s="7"/>
      <c r="Z11" s="7"/>
      <c r="AA11" s="7"/>
      <c r="AB11" s="7"/>
      <c r="AC11" s="7"/>
      <c r="AD11" s="7"/>
      <c r="AE11" s="7"/>
      <c r="AF11" s="1"/>
    </row>
    <row r="12" spans="1:32">
      <c r="A12" s="1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1"/>
      <c r="Y12" s="1"/>
      <c r="Z12" s="1"/>
      <c r="AA12" s="1"/>
      <c r="AB12" s="1"/>
      <c r="AC12" s="1"/>
      <c r="AD12" s="1"/>
      <c r="AE12" s="1"/>
      <c r="AF12" s="1"/>
    </row>
    <row r="13" spans="1:32">
      <c r="A13" s="1"/>
      <c r="B13" s="10" t="s">
        <v>10</v>
      </c>
      <c r="C13" s="13" t="s">
        <v>11</v>
      </c>
      <c r="D13" s="13" t="s">
        <v>12</v>
      </c>
      <c r="E13" s="10" t="s">
        <v>13</v>
      </c>
      <c r="F13" s="10" t="s">
        <v>14</v>
      </c>
      <c r="G13" s="10" t="s">
        <v>15</v>
      </c>
      <c r="H13" s="10" t="s">
        <v>16</v>
      </c>
      <c r="I13" s="10" t="s">
        <v>17</v>
      </c>
      <c r="J13" s="10" t="s">
        <v>18</v>
      </c>
      <c r="K13" s="10" t="s">
        <v>19</v>
      </c>
      <c r="L13" s="10" t="s">
        <v>20</v>
      </c>
      <c r="M13" s="10" t="s">
        <v>21</v>
      </c>
      <c r="N13" s="11" t="s">
        <v>22</v>
      </c>
      <c r="O13" s="11" t="s">
        <v>23</v>
      </c>
      <c r="P13" s="11" t="s">
        <v>24</v>
      </c>
      <c r="Q13" s="11" t="s">
        <v>25</v>
      </c>
      <c r="R13" s="1" t="s">
        <v>26</v>
      </c>
      <c r="S13" s="1" t="s">
        <v>27</v>
      </c>
      <c r="U13" s="1"/>
      <c r="V13" s="1"/>
      <c r="W13" s="1"/>
      <c r="X13" s="5" t="s">
        <v>28</v>
      </c>
      <c r="Y13" s="1"/>
      <c r="Z13" s="1"/>
      <c r="AA13" s="1"/>
      <c r="AB13" s="1"/>
      <c r="AC13" s="1"/>
      <c r="AD13" s="1"/>
      <c r="AE13" s="1"/>
      <c r="AF13" s="1"/>
    </row>
    <row r="14" spans="1:32">
      <c r="A14" s="1"/>
      <c r="B14" s="25">
        <v>2</v>
      </c>
      <c r="C14" s="26" t="s">
        <v>29</v>
      </c>
      <c r="D14" s="26" t="str">
        <f>VLOOKUP(C14,'Hazard Categories'!$A$2:$B$52,2,FALSE)</f>
        <v>Tropical Storm</v>
      </c>
      <c r="E14" s="25">
        <v>3</v>
      </c>
      <c r="F14" s="25">
        <v>1989</v>
      </c>
      <c r="G14" s="17" t="str">
        <f>IF(F14&lt;2000,(ROUNDDOWN((F14-$G$10)/5,0))*5+$G$10&amp;"-"&amp;(ROUNDDOWN((F14-$G$10)/5,0))*5+$G$10+4,(ROUNDDOWN((F14-$G$10)/5,0))*5+$G$10&amp;"-"&amp;(ROUNDDOWN((F14-$G$10)/5,0))*5+$G$10+4)</f>
        <v>1985-1989</v>
      </c>
      <c r="H14" s="25">
        <v>1</v>
      </c>
      <c r="I14" s="25">
        <v>0</v>
      </c>
      <c r="J14" s="25">
        <v>0</v>
      </c>
      <c r="K14" s="17">
        <f>SUM(I14:J14)</f>
        <v>0</v>
      </c>
      <c r="L14" s="28">
        <f>IF(N14&lt;7000000000,0,1)</f>
        <v>1</v>
      </c>
      <c r="M14" s="28">
        <f>IF(N14&gt;0,1,0)</f>
        <v>1</v>
      </c>
      <c r="N14" s="30">
        <f>T14</f>
        <v>7877651400</v>
      </c>
      <c r="O14" s="29">
        <f>IF($R14="Minor",1,0)</f>
        <v>0</v>
      </c>
      <c r="P14" s="29">
        <f>IF($R14="Medium",1,0)</f>
        <v>1</v>
      </c>
      <c r="Q14" s="29">
        <f>IF($R14="Major",1,0)</f>
        <v>0</v>
      </c>
      <c r="R14" s="2" t="str">
        <f>IF('Hazard Data'!N213&lt;VLOOKUP(B14,Thresholds!$B$2:$I$8,2,FALSE),"Minor",IF(AND(VLOOKUP(B14,Thresholds!$B$2:$I$8,2,FALSE)&lt;='Hazard Data'!N213,'Hazard Data'!N213&lt;VLOOKUP(B14,Thresholds!$B$2:$I$8,3,FALSE)),"Medium","Major"))</f>
        <v>Medium</v>
      </c>
      <c r="S14" s="2" t="str">
        <f>IF(N14&gt;0,"",IF('Hazard Data'!K213&lt;VLOOKUP(B14,Thresholds!$B$2:$I$8,5,FALSE),"Minor",IF(AND(VLOOKUP(B14,Thresholds!$B$2:$I$8,5,FALSE)&lt;='Hazard Data'!K213,'Hazard Data'!K213&lt;VLOOKUP(B14,Thresholds!$B$2:$I$8,6,FALSE)),"Medium","Major")))</f>
        <v/>
      </c>
      <c r="T14" s="30">
        <v>7877651400</v>
      </c>
      <c r="U14" s="2"/>
      <c r="V14" s="2"/>
      <c r="W14" s="2"/>
      <c r="X14" s="1" t="s">
        <v>10</v>
      </c>
      <c r="Y14" s="1" t="s">
        <v>30</v>
      </c>
      <c r="Z14" s="1"/>
      <c r="AA14" s="1"/>
      <c r="AB14" s="1"/>
      <c r="AC14" s="1"/>
      <c r="AD14" s="1"/>
      <c r="AE14" s="1"/>
      <c r="AF14" s="1"/>
    </row>
    <row r="15" spans="1:32">
      <c r="A15" s="1"/>
      <c r="B15" s="17">
        <v>5</v>
      </c>
      <c r="C15" s="9" t="s">
        <v>29</v>
      </c>
      <c r="D15" s="9" t="str">
        <f>VLOOKUP(C15,'Hazard Categories'!$A$2:$B$52,2,FALSE)</f>
        <v>Tropical Storm</v>
      </c>
      <c r="E15" s="17">
        <v>3</v>
      </c>
      <c r="F15" s="17">
        <v>1989</v>
      </c>
      <c r="G15" s="17" t="str">
        <f>IF(F15&lt;2000,(ROUNDDOWN((F15-$G$10)/5,0))*5+$G$10&amp;"-"&amp;(ROUNDDOWN((F15-$G$10)/5,0))*5+$G$10+4,(ROUNDDOWN((F15-$G$10)/5,0))*5+$G$10&amp;"-"&amp;(ROUNDDOWN((F15-$G$10)/5,0))*5+$G$10+4)</f>
        <v>1985-1989</v>
      </c>
      <c r="H15" s="17">
        <v>1</v>
      </c>
      <c r="I15" s="17">
        <v>11</v>
      </c>
      <c r="J15" s="17">
        <v>3831</v>
      </c>
      <c r="K15" s="17">
        <f>SUM(I15:J15)</f>
        <v>3842</v>
      </c>
      <c r="L15" s="28">
        <f>IF(N15&lt;7000000000,0,1)</f>
        <v>0</v>
      </c>
      <c r="M15" s="28">
        <f>IF(N15&gt;0,1,0)</f>
        <v>1</v>
      </c>
      <c r="N15" s="29">
        <v>3086384400</v>
      </c>
      <c r="O15" s="29">
        <f>IF($R15="Minor",1,0)</f>
        <v>1</v>
      </c>
      <c r="P15" s="29">
        <f>IF($R15="Medium",1,0)</f>
        <v>0</v>
      </c>
      <c r="Q15" s="29">
        <f>IF($R15="Major",1,0)</f>
        <v>0</v>
      </c>
      <c r="R15" s="2" t="str">
        <f>IF('Hazard Data'!N822&lt;VLOOKUP(B15,Thresholds!$B$2:$I$8,2,FALSE),"Minor",IF(AND(VLOOKUP(B15,Thresholds!$B$2:$I$8,2,FALSE)&lt;='Hazard Data'!N822,'Hazard Data'!N822&lt;VLOOKUP(B15,Thresholds!$B$2:$I$8,3,FALSE)),"Medium","Major"))</f>
        <v>Minor</v>
      </c>
      <c r="S15" s="2" t="str">
        <f>IF(N15&gt;0,"",IF('Hazard Data'!K822&lt;VLOOKUP(B15,Thresholds!$B$2:$I$8,5,FALSE),"Minor",IF(AND(VLOOKUP(B15,Thresholds!$B$2:$I$8,5,FALSE)&lt;='Hazard Data'!K822,'Hazard Data'!K822&lt;VLOOKUP(B15,Thresholds!$B$2:$I$8,6,FALSE)),"Medium","Major")))</f>
        <v/>
      </c>
      <c r="T15" s="18"/>
      <c r="U15" s="2"/>
      <c r="V15" s="2"/>
      <c r="W15" s="2"/>
      <c r="X15" s="1" t="s">
        <v>11</v>
      </c>
      <c r="Y15" s="1" t="s">
        <v>31</v>
      </c>
      <c r="Z15" s="1"/>
      <c r="AA15" s="1"/>
      <c r="AB15" s="1"/>
      <c r="AC15" s="1"/>
      <c r="AD15" s="1"/>
      <c r="AE15" s="1"/>
      <c r="AF15" s="1"/>
    </row>
    <row r="16" spans="1:32">
      <c r="A16" s="1"/>
      <c r="B16" s="25">
        <v>2</v>
      </c>
      <c r="C16" s="26" t="s">
        <v>29</v>
      </c>
      <c r="D16" s="26" t="str">
        <f>VLOOKUP(C16,'Hazard Categories'!$A$2:$B$52,2,FALSE)</f>
        <v>Tropical Storm</v>
      </c>
      <c r="E16" s="25">
        <v>4</v>
      </c>
      <c r="F16" s="25">
        <v>2016</v>
      </c>
      <c r="G16" s="17" t="str">
        <f>IF(F16&lt;2000,(ROUNDDOWN((F16-$G$10)/5,0))*5+$G$10&amp;"-"&amp;(ROUNDDOWN((F16-$G$10)/5,0))*5+$G$10+4,(ROUNDDOWN((F16-$G$10)/5,0))*5+$G$10&amp;"-"&amp;(ROUNDDOWN((F16-$G$10)/5,0))*5+$G$10+4)</f>
        <v>2015-2019</v>
      </c>
      <c r="H16" s="25">
        <v>18</v>
      </c>
      <c r="I16" s="25">
        <v>0</v>
      </c>
      <c r="J16" s="25">
        <v>0</v>
      </c>
      <c r="K16" s="17">
        <f>SUM(I16:J16)</f>
        <v>0</v>
      </c>
      <c r="L16" s="28">
        <f>IF(N16&lt;7000000000,0,1)</f>
        <v>0</v>
      </c>
      <c r="M16" s="28">
        <f>IF(N16&gt;0,1,0)</f>
        <v>1</v>
      </c>
      <c r="N16" s="30">
        <v>1132181544</v>
      </c>
      <c r="O16" s="29">
        <f>IF($R16="Minor",1,0)</f>
        <v>1</v>
      </c>
      <c r="P16" s="29">
        <f>IF($R16="Medium",1,0)</f>
        <v>0</v>
      </c>
      <c r="Q16" s="29">
        <f>IF($R16="Major",1,0)</f>
        <v>0</v>
      </c>
      <c r="R16" s="2" t="str">
        <f>IF('Hazard Data'!N823&lt;VLOOKUP(B16,Thresholds!$B$2:$I$8,2,FALSE),"Minor",IF(AND(VLOOKUP(B16,Thresholds!$B$2:$I$8,2,FALSE)&lt;='Hazard Data'!N823,'Hazard Data'!N823&lt;VLOOKUP(B16,Thresholds!$B$2:$I$8,3,FALSE)),"Medium","Major"))</f>
        <v>Minor</v>
      </c>
      <c r="S16" s="2" t="str">
        <f>IF(N16&gt;0,"",IF('Hazard Data'!K823&lt;VLOOKUP(B16,Thresholds!$B$2:$I$8,5,FALSE),"Minor",IF(AND(VLOOKUP(B16,Thresholds!$B$2:$I$8,5,FALSE)&lt;='Hazard Data'!K823,'Hazard Data'!K823&lt;VLOOKUP(B16,Thresholds!$B$2:$I$8,6,FALSE)),"Medium","Major")))</f>
        <v/>
      </c>
      <c r="T16" s="18"/>
      <c r="U16" s="2"/>
      <c r="V16" s="2"/>
      <c r="W16" s="2"/>
      <c r="X16" s="1" t="s">
        <v>13</v>
      </c>
      <c r="Y16" s="1" t="s">
        <v>32</v>
      </c>
      <c r="Z16" s="1"/>
      <c r="AA16" s="1"/>
      <c r="AB16" s="1"/>
      <c r="AC16" s="1"/>
      <c r="AD16" s="1"/>
      <c r="AE16" s="1"/>
      <c r="AF16" s="1"/>
    </row>
    <row r="17" spans="1:32">
      <c r="A17" s="1"/>
      <c r="B17" s="25">
        <v>2</v>
      </c>
      <c r="C17" s="26" t="s">
        <v>29</v>
      </c>
      <c r="D17" s="26" t="str">
        <f>VLOOKUP(C17,'Hazard Categories'!$A$2:$B$52,2,FALSE)</f>
        <v>Tropical Storm</v>
      </c>
      <c r="E17" s="25">
        <v>4</v>
      </c>
      <c r="F17" s="25">
        <v>2016</v>
      </c>
      <c r="G17" s="17" t="str">
        <f>IF(F17&lt;2000,(ROUNDDOWN((F17-$G$10)/5,0))*5+$G$10&amp;"-"&amp;(ROUNDDOWN((F17-$G$10)/5,0))*5+$G$10+4,(ROUNDDOWN((F17-$G$10)/5,0))*5+$G$10&amp;"-"&amp;(ROUNDDOWN((F17-$G$10)/5,0))*5+$G$10+4)</f>
        <v>2015-2019</v>
      </c>
      <c r="H17" s="25">
        <v>18</v>
      </c>
      <c r="I17" s="25">
        <v>0</v>
      </c>
      <c r="J17" s="25">
        <v>0</v>
      </c>
      <c r="K17" s="17">
        <f>SUM(I17:J17)</f>
        <v>0</v>
      </c>
      <c r="L17" s="28">
        <f>IF(N17&lt;7000000000,0,1)</f>
        <v>0</v>
      </c>
      <c r="M17" s="28">
        <f>IF(N17&gt;0,1,0)</f>
        <v>1</v>
      </c>
      <c r="N17" s="30">
        <v>1120498620</v>
      </c>
      <c r="O17" s="29">
        <f>IF($R17="Minor",1,0)</f>
        <v>1</v>
      </c>
      <c r="P17" s="29">
        <f>IF($R17="Medium",1,0)</f>
        <v>0</v>
      </c>
      <c r="Q17" s="29">
        <f>IF($R17="Major",1,0)</f>
        <v>0</v>
      </c>
      <c r="R17" s="2" t="str">
        <f>IF('Hazard Data'!N824&lt;VLOOKUP(B17,Thresholds!$B$2:$I$8,2,FALSE),"Minor",IF(AND(VLOOKUP(B17,Thresholds!$B$2:$I$8,2,FALSE)&lt;='Hazard Data'!N824,'Hazard Data'!N824&lt;VLOOKUP(B17,Thresholds!$B$2:$I$8,3,FALSE)),"Medium","Major"))</f>
        <v>Minor</v>
      </c>
      <c r="S17" s="2" t="str">
        <f>IF(N17&gt;0,"",IF('Hazard Data'!K824&lt;VLOOKUP(B17,Thresholds!$B$2:$I$8,5,FALSE),"Minor",IF(AND(VLOOKUP(B17,Thresholds!$B$2:$I$8,5,FALSE)&lt;='Hazard Data'!K824,'Hazard Data'!K824&lt;VLOOKUP(B17,Thresholds!$B$2:$I$8,6,FALSE)),"Medium","Major")))</f>
        <v/>
      </c>
      <c r="T17" s="18"/>
      <c r="U17" s="2"/>
      <c r="V17" s="2"/>
      <c r="W17" s="2"/>
      <c r="X17" s="1" t="s">
        <v>14</v>
      </c>
      <c r="Y17" s="1" t="s">
        <v>33</v>
      </c>
      <c r="Z17" s="1"/>
      <c r="AA17" s="1"/>
      <c r="AB17" s="1"/>
      <c r="AC17" s="1"/>
      <c r="AD17" s="1"/>
      <c r="AE17" s="1"/>
      <c r="AF17" s="1"/>
    </row>
    <row r="18" spans="1:32">
      <c r="A18" s="1"/>
      <c r="B18" s="17">
        <v>2</v>
      </c>
      <c r="C18" s="9" t="s">
        <v>29</v>
      </c>
      <c r="D18" s="9" t="str">
        <f>VLOOKUP(C18,'Hazard Categories'!$A$2:$B$52,2,FALSE)</f>
        <v>Tropical Storm</v>
      </c>
      <c r="E18" s="17">
        <v>3</v>
      </c>
      <c r="F18" s="17">
        <v>1989</v>
      </c>
      <c r="G18" s="17" t="str">
        <f>IF(F18&lt;2000,(ROUNDDOWN((F18-$G$10)/5,0))*5+$G$10&amp;"-"&amp;(ROUNDDOWN((F18-$G$10)/5,0))*5+$G$10+4,(ROUNDDOWN((F18-$G$10)/5,0))*5+$G$10&amp;"-"&amp;(ROUNDDOWN((F18-$G$10)/5,0))*5+$G$10+4)</f>
        <v>1985-1989</v>
      </c>
      <c r="H18" s="17">
        <v>1</v>
      </c>
      <c r="I18" s="17">
        <v>0</v>
      </c>
      <c r="J18" s="17">
        <v>0</v>
      </c>
      <c r="K18" s="17">
        <f>SUM(I18:J18)</f>
        <v>0</v>
      </c>
      <c r="L18" s="28">
        <f>IF(N18&lt;7000000000,0,1)</f>
        <v>0</v>
      </c>
      <c r="M18" s="28">
        <f>IF(N18&gt;0,1,0)</f>
        <v>1</v>
      </c>
      <c r="N18" s="29">
        <v>743300280</v>
      </c>
      <c r="O18" s="29">
        <f>IF($R18="Minor",1,0)</f>
        <v>1</v>
      </c>
      <c r="P18" s="29">
        <f>IF($R18="Medium",1,0)</f>
        <v>0</v>
      </c>
      <c r="Q18" s="29">
        <f>IF($R18="Major",1,0)</f>
        <v>0</v>
      </c>
      <c r="R18" s="2" t="str">
        <f>IF('Hazard Data'!N825&lt;VLOOKUP(B18,Thresholds!$B$2:$I$8,2,FALSE),"Minor",IF(AND(VLOOKUP(B18,Thresholds!$B$2:$I$8,2,FALSE)&lt;='Hazard Data'!N825,'Hazard Data'!N825&lt;VLOOKUP(B18,Thresholds!$B$2:$I$8,3,FALSE)),"Medium","Major"))</f>
        <v>Minor</v>
      </c>
      <c r="S18" s="2" t="str">
        <f>IF(N18&gt;0,"",IF('Hazard Data'!K825&lt;VLOOKUP(B18,Thresholds!$B$2:$I$8,5,FALSE),"Minor",IF(AND(VLOOKUP(B18,Thresholds!$B$2:$I$8,5,FALSE)&lt;='Hazard Data'!K825,'Hazard Data'!K825&lt;VLOOKUP(B18,Thresholds!$B$2:$I$8,6,FALSE)),"Medium","Major")))</f>
        <v/>
      </c>
      <c r="T18" s="18"/>
      <c r="U18" s="2"/>
      <c r="V18" s="2"/>
      <c r="W18" s="2"/>
      <c r="X18" s="1" t="s">
        <v>16</v>
      </c>
      <c r="Y18" s="1" t="s">
        <v>34</v>
      </c>
      <c r="Z18" s="1"/>
      <c r="AA18" s="1"/>
      <c r="AB18" s="1"/>
      <c r="AC18" s="1"/>
      <c r="AD18" s="1"/>
      <c r="AE18" s="1"/>
      <c r="AF18" s="1"/>
    </row>
    <row r="19" spans="1:32">
      <c r="A19" s="1"/>
      <c r="B19" s="17">
        <v>2</v>
      </c>
      <c r="C19" s="9" t="s">
        <v>35</v>
      </c>
      <c r="D19" s="9" t="str">
        <f>VLOOKUP(C19,'Hazard Categories'!$A$2:$B$52,2,FALSE)</f>
        <v>Heat/Drought/Fire</v>
      </c>
      <c r="E19" s="17">
        <v>2</v>
      </c>
      <c r="F19" s="17">
        <v>2009</v>
      </c>
      <c r="G19" s="17" t="str">
        <f>IF(F19&lt;2000,(ROUNDDOWN((F19-$G$10)/5,0))*5+$G$10&amp;"-"&amp;(ROUNDDOWN((F19-$G$10)/5,0))*5+$G$10+4,(ROUNDDOWN((F19-$G$10)/5,0))*5+$G$10&amp;"-"&amp;(ROUNDDOWN((F19-$G$10)/5,0))*5+$G$10+4)</f>
        <v>2005-2009</v>
      </c>
      <c r="H19" s="17">
        <v>7</v>
      </c>
      <c r="I19" s="17">
        <v>0</v>
      </c>
      <c r="J19" s="17">
        <v>0</v>
      </c>
      <c r="K19" s="17">
        <f>SUM(I19:J19)</f>
        <v>0</v>
      </c>
      <c r="L19" s="28">
        <f>IF(N19&lt;7000000000,0,1)</f>
        <v>0</v>
      </c>
      <c r="M19" s="28">
        <f>IF(N19&gt;0,1,0)</f>
        <v>1</v>
      </c>
      <c r="N19" s="29">
        <v>624505392</v>
      </c>
      <c r="O19" s="29">
        <f>IF($R19="Minor",1,0)</f>
        <v>1</v>
      </c>
      <c r="P19" s="29">
        <f>IF($R19="Medium",1,0)</f>
        <v>0</v>
      </c>
      <c r="Q19" s="29">
        <f>IF($R19="Major",1,0)</f>
        <v>0</v>
      </c>
      <c r="R19" s="2" t="str">
        <f>IF('Hazard Data'!N826&lt;VLOOKUP(B19,Thresholds!$B$2:$I$8,2,FALSE),"Minor",IF(AND(VLOOKUP(B19,Thresholds!$B$2:$I$8,2,FALSE)&lt;='Hazard Data'!N826,'Hazard Data'!N826&lt;VLOOKUP(B19,Thresholds!$B$2:$I$8,3,FALSE)),"Medium","Major"))</f>
        <v>Minor</v>
      </c>
      <c r="S19" s="2" t="str">
        <f>IF(N19&gt;0,"",IF('Hazard Data'!K826&lt;VLOOKUP(B19,Thresholds!$B$2:$I$8,5,FALSE),"Minor",IF(AND(VLOOKUP(B19,Thresholds!$B$2:$I$8,5,FALSE)&lt;='Hazard Data'!K826,'Hazard Data'!K826&lt;VLOOKUP(B19,Thresholds!$B$2:$I$8,6,FALSE)),"Medium","Major")))</f>
        <v/>
      </c>
      <c r="T19" s="18"/>
      <c r="U19" s="2"/>
      <c r="V19" s="2"/>
      <c r="W19" s="2"/>
      <c r="X19" s="1" t="s">
        <v>17</v>
      </c>
      <c r="Y19" s="1" t="s">
        <v>36</v>
      </c>
      <c r="Z19" s="1"/>
      <c r="AA19" s="1"/>
      <c r="AB19" s="1"/>
      <c r="AC19" s="1"/>
      <c r="AD19" s="1"/>
      <c r="AE19" s="1"/>
      <c r="AF19" s="1"/>
    </row>
    <row r="20" spans="1:32">
      <c r="A20" s="1"/>
      <c r="B20" s="17">
        <v>4</v>
      </c>
      <c r="C20" s="9" t="s">
        <v>29</v>
      </c>
      <c r="D20" s="9" t="str">
        <f>VLOOKUP(C20,'Hazard Categories'!$A$2:$B$52,2,FALSE)</f>
        <v>Tropical Storm</v>
      </c>
      <c r="E20" s="17">
        <v>3</v>
      </c>
      <c r="F20" s="17">
        <v>1989</v>
      </c>
      <c r="G20" s="17" t="str">
        <f>IF(F20&lt;2000,(ROUNDDOWN((F20-$G$10)/5,0))*5+$G$10&amp;"-"&amp;(ROUNDDOWN((F20-$G$10)/5,0))*5+$G$10+4,(ROUNDDOWN((F20-$G$10)/5,0))*5+$G$10&amp;"-"&amp;(ROUNDDOWN((F20-$G$10)/5,0))*5+$G$10+4)</f>
        <v>1985-1989</v>
      </c>
      <c r="H20" s="17">
        <v>1</v>
      </c>
      <c r="I20" s="17">
        <v>13</v>
      </c>
      <c r="J20" s="17">
        <v>260</v>
      </c>
      <c r="K20" s="17">
        <f>SUM(I20:J20)</f>
        <v>273</v>
      </c>
      <c r="L20" s="28">
        <f>IF(N20&lt;7000000000,0,1)</f>
        <v>0</v>
      </c>
      <c r="M20" s="28">
        <f>IF(N20&gt;0,1,0)</f>
        <v>1</v>
      </c>
      <c r="N20" s="29">
        <v>533869996</v>
      </c>
      <c r="O20" s="29">
        <f>IF($R20="Minor",1,0)</f>
        <v>1</v>
      </c>
      <c r="P20" s="29">
        <f>IF($R20="Medium",1,0)</f>
        <v>0</v>
      </c>
      <c r="Q20" s="29">
        <f>IF($R20="Major",1,0)</f>
        <v>0</v>
      </c>
      <c r="R20" s="2" t="str">
        <f>IF('Hazard Data'!N1874&lt;VLOOKUP(B20,Thresholds!$B$2:$I$8,2,FALSE),"Minor",IF(AND(VLOOKUP(B20,Thresholds!$B$2:$I$8,2,FALSE)&lt;='Hazard Data'!N1874,'Hazard Data'!N1874&lt;VLOOKUP(B20,Thresholds!$B$2:$I$8,3,FALSE)),"Medium","Major"))</f>
        <v>Minor</v>
      </c>
      <c r="S20" s="2" t="str">
        <f>IF(N20&gt;0,"",IF('Hazard Data'!K1874&lt;VLOOKUP(B20,Thresholds!$B$2:$I$8,5,FALSE),"Minor",IF(AND(VLOOKUP(B20,Thresholds!$B$2:$I$8,5,FALSE)&lt;='Hazard Data'!K1874,'Hazard Data'!K1874&lt;VLOOKUP(B20,Thresholds!$B$2:$I$8,6,FALSE)),"Medium","Major")))</f>
        <v/>
      </c>
      <c r="T20" s="2"/>
      <c r="U20" s="2"/>
      <c r="V20" s="2"/>
      <c r="W20" s="2"/>
      <c r="X20" s="1" t="s">
        <v>18</v>
      </c>
      <c r="Y20" s="1" t="s">
        <v>37</v>
      </c>
      <c r="Z20" s="1"/>
      <c r="AA20" s="1"/>
      <c r="AB20" s="1"/>
      <c r="AC20" s="1"/>
      <c r="AD20" s="1"/>
      <c r="AE20" s="1"/>
      <c r="AF20" s="1"/>
    </row>
    <row r="21" spans="1:32">
      <c r="A21" s="1"/>
      <c r="B21" s="17">
        <v>3</v>
      </c>
      <c r="C21" s="9" t="s">
        <v>29</v>
      </c>
      <c r="D21" s="9" t="str">
        <f>VLOOKUP(C21,'Hazard Categories'!$A$2:$B$52,2,FALSE)</f>
        <v>Tropical Storm</v>
      </c>
      <c r="E21" s="17">
        <v>3</v>
      </c>
      <c r="F21" s="17">
        <v>1989</v>
      </c>
      <c r="G21" s="17" t="str">
        <f>IF(F21&lt;2000,(ROUNDDOWN((F21-$G$10)/5,0))*5+$G$10&amp;"-"&amp;(ROUNDDOWN((F21-$G$10)/5,0))*5+$G$10+4,(ROUNDDOWN((F21-$G$10)/5,0))*5+$G$10&amp;"-"&amp;(ROUNDDOWN((F21-$G$10)/5,0))*5+$G$10+4)</f>
        <v>1985-1989</v>
      </c>
      <c r="H21" s="17">
        <v>1</v>
      </c>
      <c r="I21" s="17">
        <v>11</v>
      </c>
      <c r="J21" s="17">
        <v>358</v>
      </c>
      <c r="K21" s="17">
        <f>SUM(I21:J21)</f>
        <v>369</v>
      </c>
      <c r="L21" s="28">
        <f>IF(N21&lt;7000000000,0,1)</f>
        <v>0</v>
      </c>
      <c r="M21" s="28">
        <f>IF(N21&gt;0,1,0)</f>
        <v>1</v>
      </c>
      <c r="N21" s="29">
        <v>426463185</v>
      </c>
      <c r="O21" s="29">
        <f>IF($R21="Minor",1,0)</f>
        <v>1</v>
      </c>
      <c r="P21" s="29">
        <f>IF($R21="Medium",1,0)</f>
        <v>0</v>
      </c>
      <c r="Q21" s="29">
        <f>IF($R21="Major",1,0)</f>
        <v>0</v>
      </c>
      <c r="R21" s="2" t="str">
        <f>IF('Hazard Data'!N2714&lt;VLOOKUP(B21,Thresholds!$B$2:$I$8,2,FALSE),"Minor",IF(AND(VLOOKUP(B21,Thresholds!$B$2:$I$8,2,FALSE)&lt;='Hazard Data'!N2714,'Hazard Data'!N2714&lt;VLOOKUP(B21,Thresholds!$B$2:$I$8,3,FALSE)),"Medium","Major"))</f>
        <v>Minor</v>
      </c>
      <c r="S21" s="2" t="str">
        <f>IF(N21&gt;0,"",IF('Hazard Data'!K2714&lt;VLOOKUP(B21,Thresholds!$B$2:$I$8,5,FALSE),"Minor",IF(AND(VLOOKUP(B21,Thresholds!$B$2:$I$8,5,FALSE)&lt;='Hazard Data'!K2714,'Hazard Data'!K2714&lt;VLOOKUP(B21,Thresholds!$B$2:$I$8,6,FALSE)),"Medium","Major")))</f>
        <v/>
      </c>
      <c r="T21" s="2"/>
      <c r="U21" s="2"/>
      <c r="V21" s="2"/>
      <c r="W21" s="2"/>
      <c r="X21" s="1" t="s">
        <v>22</v>
      </c>
      <c r="Y21" s="1" t="s">
        <v>38</v>
      </c>
      <c r="Z21" s="1"/>
      <c r="AA21" s="1"/>
      <c r="AB21" s="1"/>
      <c r="AC21" s="1"/>
      <c r="AD21" s="1"/>
      <c r="AE21" s="1"/>
      <c r="AF21" s="1"/>
    </row>
    <row r="22" spans="1:32">
      <c r="A22" s="1"/>
      <c r="B22" s="17">
        <v>4</v>
      </c>
      <c r="C22" s="9" t="s">
        <v>39</v>
      </c>
      <c r="D22" s="9" t="str">
        <f>VLOOKUP(C22,'Hazard Categories'!$A$2:$B$52,2,FALSE)</f>
        <v>Severe Storm</v>
      </c>
      <c r="E22" s="17">
        <v>4</v>
      </c>
      <c r="F22" s="17">
        <v>2015</v>
      </c>
      <c r="G22" s="17" t="str">
        <f>IF(F22&lt;2000,(ROUNDDOWN((F22-$G$10)/5,0))*5+$G$10&amp;"-"&amp;(ROUNDDOWN((F22-$G$10)/5,0))*5+$G$10+4,(ROUNDDOWN((F22-$G$10)/5,0))*5+$G$10&amp;"-"&amp;(ROUNDDOWN((F22-$G$10)/5,0))*5+$G$10+4)</f>
        <v>2015-2019</v>
      </c>
      <c r="H22" s="17">
        <v>2</v>
      </c>
      <c r="I22" s="17">
        <v>0</v>
      </c>
      <c r="J22" s="17">
        <v>0</v>
      </c>
      <c r="K22" s="17">
        <f>SUM(I22:J22)</f>
        <v>0</v>
      </c>
      <c r="L22" s="28">
        <f>IF(N22&lt;7000000000,0,1)</f>
        <v>0</v>
      </c>
      <c r="M22" s="28">
        <f>IF(N22&gt;0,1,0)</f>
        <v>1</v>
      </c>
      <c r="N22" s="29">
        <v>305816784</v>
      </c>
      <c r="O22" s="29">
        <f>IF($R22="Minor",1,0)</f>
        <v>1</v>
      </c>
      <c r="P22" s="29">
        <f>IF($R22="Medium",1,0)</f>
        <v>0</v>
      </c>
      <c r="Q22" s="29">
        <f>IF($R22="Major",1,0)</f>
        <v>0</v>
      </c>
      <c r="R22" s="2" t="str">
        <f>IF('Hazard Data'!N2758&lt;VLOOKUP(B22,Thresholds!$B$2:$I$8,2,FALSE),"Minor",IF(AND(VLOOKUP(B22,Thresholds!$B$2:$I$8,2,FALSE)&lt;='Hazard Data'!N2758,'Hazard Data'!N2758&lt;VLOOKUP(B22,Thresholds!$B$2:$I$8,3,FALSE)),"Medium","Major"))</f>
        <v>Minor</v>
      </c>
      <c r="S22" s="2" t="str">
        <f>IF(N22&gt;0,"",IF('Hazard Data'!K2758&lt;VLOOKUP(B22,Thresholds!$B$2:$I$8,5,FALSE),"Minor",IF(AND(VLOOKUP(B22,Thresholds!$B$2:$I$8,5,FALSE)&lt;='Hazard Data'!K2758,'Hazard Data'!K2758&lt;VLOOKUP(B22,Thresholds!$B$2:$I$8,6,FALSE)),"Medium","Major")))</f>
        <v/>
      </c>
      <c r="T22" s="2"/>
      <c r="U22" s="2"/>
      <c r="V22" s="2"/>
      <c r="W22" s="2"/>
      <c r="X22" s="1"/>
      <c r="Y22" s="1"/>
      <c r="Z22" s="1"/>
      <c r="AA22" s="1"/>
      <c r="AB22" s="1"/>
      <c r="AC22" s="1"/>
      <c r="AD22" s="1"/>
      <c r="AE22" s="1"/>
      <c r="AF22" s="1"/>
    </row>
    <row r="23" spans="1:32">
      <c r="A23" s="1"/>
      <c r="B23" s="17">
        <v>1</v>
      </c>
      <c r="C23" s="9" t="s">
        <v>40</v>
      </c>
      <c r="D23" s="9" t="str">
        <f>VLOOKUP(C23,'Hazard Categories'!$A$2:$B$52,2,FALSE)</f>
        <v>Storm</v>
      </c>
      <c r="E23" s="17">
        <v>4</v>
      </c>
      <c r="F23" s="17">
        <v>2002</v>
      </c>
      <c r="G23" s="17" t="str">
        <f>IF(F23&lt;2000,(ROUNDDOWN((F23-$G$10)/5,0))*5+$G$10&amp;"-"&amp;(ROUNDDOWN((F23-$G$10)/5,0))*5+$G$10+4,(ROUNDDOWN((F23-$G$10)/5,0))*5+$G$10&amp;"-"&amp;(ROUNDDOWN((F23-$G$10)/5,0))*5+$G$10+4)</f>
        <v>2000-2004</v>
      </c>
      <c r="H23" s="17">
        <v>2</v>
      </c>
      <c r="I23" s="17">
        <v>0</v>
      </c>
      <c r="J23" s="17">
        <v>0</v>
      </c>
      <c r="K23" s="17">
        <f>SUM(I23:J23)</f>
        <v>0</v>
      </c>
      <c r="L23" s="28">
        <f>IF(N23&lt;7000000000,0,1)</f>
        <v>0</v>
      </c>
      <c r="M23" s="28">
        <f>IF(N23&gt;0,1,0)</f>
        <v>1</v>
      </c>
      <c r="N23" s="29">
        <v>183566160</v>
      </c>
      <c r="O23" s="29">
        <f>IF($R23="Minor",1,0)</f>
        <v>1</v>
      </c>
      <c r="P23" s="29">
        <f>IF($R23="Medium",1,0)</f>
        <v>0</v>
      </c>
      <c r="Q23" s="29">
        <f>IF($R23="Major",1,0)</f>
        <v>0</v>
      </c>
      <c r="R23" s="2" t="str">
        <f>IF('Hazard Data'!N2839&lt;VLOOKUP(B23,Thresholds!$B$2:$I$8,2,FALSE),"Minor",IF(AND(VLOOKUP(B23,Thresholds!$B$2:$I$8,2,FALSE)&lt;='Hazard Data'!N2839,'Hazard Data'!N2839&lt;VLOOKUP(B23,Thresholds!$B$2:$I$8,3,FALSE)),"Medium","Major"))</f>
        <v>Minor</v>
      </c>
      <c r="S23" s="2" t="str">
        <f>IF(N23&gt;0,"",IF('Hazard Data'!K2839&lt;VLOOKUP(B23,Thresholds!$B$2:$I$8,5,FALSE),"Minor",IF(AND(VLOOKUP(B23,Thresholds!$B$2:$I$8,5,FALSE)&lt;='Hazard Data'!K2839,'Hazard Data'!K2839&lt;VLOOKUP(B23,Thresholds!$B$2:$I$8,6,FALSE)),"Medium","Major")))</f>
        <v/>
      </c>
      <c r="T23" s="2"/>
      <c r="U23" s="2"/>
      <c r="V23" s="2"/>
      <c r="W23" s="2"/>
      <c r="X23" s="1"/>
      <c r="Y23" s="1"/>
      <c r="Z23" s="1"/>
      <c r="AA23" s="1"/>
      <c r="AB23" s="1"/>
      <c r="AC23" s="1"/>
      <c r="AD23" s="1"/>
      <c r="AE23" s="1"/>
      <c r="AF23" s="1"/>
    </row>
    <row r="24" spans="1:32">
      <c r="A24" s="1"/>
      <c r="B24" s="17">
        <v>2</v>
      </c>
      <c r="C24" s="9" t="s">
        <v>35</v>
      </c>
      <c r="D24" s="9" t="str">
        <f>VLOOKUP(C24,'Hazard Categories'!$A$2:$B$52,2,FALSE)</f>
        <v>Heat/Drought/Fire</v>
      </c>
      <c r="E24" s="17">
        <v>1</v>
      </c>
      <c r="F24" s="17">
        <v>2013</v>
      </c>
      <c r="G24" s="17" t="str">
        <f>IF(F24&lt;2000,(ROUNDDOWN((F24-$G$10)/5,0))*5+$G$10&amp;"-"&amp;(ROUNDDOWN((F24-$G$10)/5,0))*5+$G$10+4,(ROUNDDOWN((F24-$G$10)/5,0))*5+$G$10&amp;"-"&amp;(ROUNDDOWN((F24-$G$10)/5,0))*5+$G$10+4)</f>
        <v>2010-2014</v>
      </c>
      <c r="H24" s="17">
        <v>1</v>
      </c>
      <c r="I24" s="17">
        <v>0</v>
      </c>
      <c r="J24" s="17">
        <v>0</v>
      </c>
      <c r="K24" s="17">
        <f>SUM(I24:J24)</f>
        <v>0</v>
      </c>
      <c r="L24" s="28">
        <f>IF(N24&lt;7000000000,0,1)</f>
        <v>0</v>
      </c>
      <c r="M24" s="28">
        <f>IF(N24&gt;0,1,0)</f>
        <v>1</v>
      </c>
      <c r="N24" s="29">
        <v>177745305</v>
      </c>
      <c r="O24" s="29">
        <f>IF($R24="Minor",1,0)</f>
        <v>1</v>
      </c>
      <c r="P24" s="29">
        <f>IF($R24="Medium",1,0)</f>
        <v>0</v>
      </c>
      <c r="Q24" s="29">
        <f>IF($R24="Major",1,0)</f>
        <v>0</v>
      </c>
      <c r="R24" s="2" t="str">
        <f>IF('Hazard Data'!N2840&lt;VLOOKUP(B24,Thresholds!$B$2:$I$8,2,FALSE),"Minor",IF(AND(VLOOKUP(B24,Thresholds!$B$2:$I$8,2,FALSE)&lt;='Hazard Data'!N2840,'Hazard Data'!N2840&lt;VLOOKUP(B24,Thresholds!$B$2:$I$8,3,FALSE)),"Medium","Major"))</f>
        <v>Minor</v>
      </c>
      <c r="S24" s="2" t="str">
        <f>IF(N24&gt;0,"",IF('Hazard Data'!K2840&lt;VLOOKUP(B24,Thresholds!$B$2:$I$8,5,FALSE),"Minor",IF(AND(VLOOKUP(B24,Thresholds!$B$2:$I$8,5,FALSE)&lt;='Hazard Data'!K2840,'Hazard Data'!K2840&lt;VLOOKUP(B24,Thresholds!$B$2:$I$8,6,FALSE)),"Medium","Major")))</f>
        <v/>
      </c>
      <c r="T24" s="2"/>
      <c r="U24" s="2"/>
      <c r="V24" s="2"/>
      <c r="W24" s="2"/>
      <c r="X24" s="1"/>
      <c r="Y24" s="1"/>
      <c r="Z24" s="1"/>
      <c r="AA24" s="1"/>
      <c r="AB24" s="1"/>
      <c r="AC24" s="1"/>
      <c r="AD24" s="1"/>
      <c r="AE24" s="1"/>
      <c r="AF24" s="1"/>
    </row>
    <row r="25" spans="1:32">
      <c r="A25" s="1"/>
      <c r="B25" s="17">
        <v>3</v>
      </c>
      <c r="C25" s="9" t="s">
        <v>41</v>
      </c>
      <c r="D25" s="9" t="str">
        <f>VLOOKUP(C25,'Hazard Categories'!$A$2:$B$52,2,FALSE)</f>
        <v>Tornado</v>
      </c>
      <c r="E25" s="17">
        <v>1</v>
      </c>
      <c r="F25" s="17">
        <v>1995</v>
      </c>
      <c r="G25" s="17" t="str">
        <f>IF(F25&lt;2000,(ROUNDDOWN((F25-$G$10)/5,0))*5+$G$10&amp;"-"&amp;(ROUNDDOWN((F25-$G$10)/5,0))*5+$G$10+4,(ROUNDDOWN((F25-$G$10)/5,0))*5+$G$10&amp;"-"&amp;(ROUNDDOWN((F25-$G$10)/5,0))*5+$G$10+4)</f>
        <v>1995-1999</v>
      </c>
      <c r="H25" s="17">
        <v>1</v>
      </c>
      <c r="I25" s="17">
        <v>0</v>
      </c>
      <c r="J25" s="17">
        <v>0</v>
      </c>
      <c r="K25" s="17">
        <f>SUM(I25:J25)</f>
        <v>0</v>
      </c>
      <c r="L25" s="28">
        <f>IF(N25&lt;7000000000,0,1)</f>
        <v>0</v>
      </c>
      <c r="M25" s="28">
        <f>IF(N25&gt;0,1,0)</f>
        <v>1</v>
      </c>
      <c r="N25" s="29">
        <v>164844948</v>
      </c>
      <c r="O25" s="29">
        <f>IF($R25="Minor",1,0)</f>
        <v>1</v>
      </c>
      <c r="P25" s="29">
        <f>IF($R25="Medium",1,0)</f>
        <v>0</v>
      </c>
      <c r="Q25" s="29">
        <f>IF($R25="Major",1,0)</f>
        <v>0</v>
      </c>
      <c r="R25" s="2" t="str">
        <f>IF('Hazard Data'!N3050&lt;VLOOKUP(B25,Thresholds!$B$2:$I$8,2,FALSE),"Minor",IF(AND(VLOOKUP(B25,Thresholds!$B$2:$I$8,2,FALSE)&lt;='Hazard Data'!N3050,'Hazard Data'!N3050&lt;VLOOKUP(B25,Thresholds!$B$2:$I$8,3,FALSE)),"Medium","Major"))</f>
        <v>Minor</v>
      </c>
      <c r="S25" s="2" t="str">
        <f>IF(N25&gt;0,"",IF('Hazard Data'!K3050&lt;VLOOKUP(B25,Thresholds!$B$2:$I$8,5,FALSE),"Minor",IF(AND(VLOOKUP(B25,Thresholds!$B$2:$I$8,5,FALSE)&lt;='Hazard Data'!K3050,'Hazard Data'!K3050&lt;VLOOKUP(B25,Thresholds!$B$2:$I$8,6,FALSE)),"Medium","Major")))</f>
        <v/>
      </c>
      <c r="T25" s="2"/>
      <c r="U25" s="2"/>
      <c r="V25" s="2"/>
      <c r="W25" s="2"/>
      <c r="X25" s="1"/>
      <c r="Y25" s="1"/>
      <c r="Z25" s="1"/>
      <c r="AA25" s="1"/>
      <c r="AB25" s="1"/>
      <c r="AC25" s="1"/>
      <c r="AD25" s="1"/>
      <c r="AE25" s="1"/>
      <c r="AF25" s="1"/>
    </row>
    <row r="26" spans="1:32">
      <c r="A26" s="1"/>
      <c r="B26" s="17">
        <v>2</v>
      </c>
      <c r="C26" s="9" t="s">
        <v>39</v>
      </c>
      <c r="D26" s="9" t="str">
        <f>VLOOKUP(C26,'Hazard Categories'!$A$2:$B$52,2,FALSE)</f>
        <v>Severe Storm</v>
      </c>
      <c r="E26" s="17">
        <v>4</v>
      </c>
      <c r="F26" s="17">
        <v>2015</v>
      </c>
      <c r="G26" s="17" t="str">
        <f>IF(F26&lt;2000,(ROUNDDOWN((F26-$G$10)/5,0))*5+$G$10&amp;"-"&amp;(ROUNDDOWN((F26-$G$10)/5,0))*5+$G$10+4,(ROUNDDOWN((F26-$G$10)/5,0))*5+$G$10&amp;"-"&amp;(ROUNDDOWN((F26-$G$10)/5,0))*5+$G$10+4)</f>
        <v>2015-2019</v>
      </c>
      <c r="H26" s="17">
        <v>16</v>
      </c>
      <c r="I26" s="17">
        <v>0</v>
      </c>
      <c r="J26" s="17">
        <v>0</v>
      </c>
      <c r="K26" s="17">
        <f>SUM(I26:J26)</f>
        <v>0</v>
      </c>
      <c r="L26" s="28">
        <f>IF(N26&lt;7000000000,0,1)</f>
        <v>0</v>
      </c>
      <c r="M26" s="28">
        <f>IF(N26&gt;0,1,0)</f>
        <v>1</v>
      </c>
      <c r="N26" s="29">
        <v>158393184</v>
      </c>
      <c r="O26" s="29">
        <f>IF($R26="Minor",1,0)</f>
        <v>1</v>
      </c>
      <c r="P26" s="29">
        <f>IF($R26="Medium",1,0)</f>
        <v>0</v>
      </c>
      <c r="Q26" s="29">
        <f>IF($R26="Major",1,0)</f>
        <v>0</v>
      </c>
      <c r="R26" s="2" t="str">
        <f>IF('Hazard Data'!N3244&lt;VLOOKUP(B26,Thresholds!$B$2:$I$8,2,FALSE),"Minor",IF(AND(VLOOKUP(B26,Thresholds!$B$2:$I$8,2,FALSE)&lt;='Hazard Data'!N3244,'Hazard Data'!N3244&lt;VLOOKUP(B26,Thresholds!$B$2:$I$8,3,FALSE)),"Medium","Major"))</f>
        <v>Minor</v>
      </c>
      <c r="S26" s="2" t="str">
        <f>IF(N26&gt;0,"",IF('Hazard Data'!K3244&lt;VLOOKUP(B26,Thresholds!$B$2:$I$8,5,FALSE),"Minor",IF(AND(VLOOKUP(B26,Thresholds!$B$2:$I$8,5,FALSE)&lt;='Hazard Data'!K3244,'Hazard Data'!K3244&lt;VLOOKUP(B26,Thresholds!$B$2:$I$8,6,FALSE)),"Medium","Major")))</f>
        <v/>
      </c>
      <c r="T26" s="2"/>
      <c r="U26" s="2"/>
      <c r="V26" s="2"/>
      <c r="W26" s="2"/>
      <c r="X26" s="1"/>
      <c r="Y26" s="1"/>
      <c r="Z26" s="1"/>
      <c r="AA26" s="1"/>
      <c r="AB26" s="1"/>
      <c r="AC26" s="1"/>
      <c r="AD26" s="1"/>
      <c r="AE26" s="1"/>
      <c r="AF26" s="1"/>
    </row>
    <row r="27" spans="1:32">
      <c r="A27" s="1"/>
      <c r="B27" s="17">
        <v>3</v>
      </c>
      <c r="C27" s="9" t="s">
        <v>39</v>
      </c>
      <c r="D27" s="9" t="str">
        <f>VLOOKUP(C27,'Hazard Categories'!$A$2:$B$52,2,FALSE)</f>
        <v>Severe Storm</v>
      </c>
      <c r="E27" s="17">
        <v>4</v>
      </c>
      <c r="F27" s="17">
        <v>2015</v>
      </c>
      <c r="G27" s="17" t="str">
        <f>IF(F27&lt;2000,(ROUNDDOWN((F27-$G$10)/5,0))*5+$G$10&amp;"-"&amp;(ROUNDDOWN((F27-$G$10)/5,0))*5+$G$10+4,(ROUNDDOWN((F27-$G$10)/5,0))*5+$G$10&amp;"-"&amp;(ROUNDDOWN((F27-$G$10)/5,0))*5+$G$10+4)</f>
        <v>2015-2019</v>
      </c>
      <c r="H27" s="17">
        <v>1</v>
      </c>
      <c r="I27" s="17">
        <v>21</v>
      </c>
      <c r="J27" s="17">
        <v>216</v>
      </c>
      <c r="K27" s="17">
        <f>SUM(I27:J27)</f>
        <v>237</v>
      </c>
      <c r="L27" s="28">
        <f>IF(N27&lt;7000000000,0,1)</f>
        <v>0</v>
      </c>
      <c r="M27" s="28">
        <f>IF(N27&gt;0,1,0)</f>
        <v>1</v>
      </c>
      <c r="N27" s="29">
        <v>142858224</v>
      </c>
      <c r="O27" s="29">
        <f>IF($R27="Minor",1,0)</f>
        <v>1</v>
      </c>
      <c r="P27" s="29">
        <f>IF($R27="Medium",1,0)</f>
        <v>0</v>
      </c>
      <c r="Q27" s="29">
        <f>IF($R27="Major",1,0)</f>
        <v>0</v>
      </c>
      <c r="R27" s="2" t="str">
        <f>IF('Hazard Data'!N2768&lt;VLOOKUP(B27,Thresholds!$B$2:$I$8,2,FALSE),"Minor",IF(AND(VLOOKUP(B27,Thresholds!$B$2:$I$8,2,FALSE)&lt;='Hazard Data'!N2768,'Hazard Data'!N2768&lt;VLOOKUP(B27,Thresholds!$B$2:$I$8,3,FALSE)),"Medium","Major"))</f>
        <v>Minor</v>
      </c>
      <c r="S27" s="2" t="str">
        <f>IF(N27&gt;0,"",IF('Hazard Data'!K2768&lt;VLOOKUP(B27,Thresholds!$B$2:$I$8,5,FALSE),"Minor",IF(AND(VLOOKUP(B27,Thresholds!$B$2:$I$8,5,FALSE)&lt;='Hazard Data'!K2768,'Hazard Data'!K2768&lt;VLOOKUP(B27,Thresholds!$B$2:$I$8,6,FALSE)),"Medium","Major")))</f>
        <v/>
      </c>
      <c r="T27" s="2"/>
      <c r="U27" s="2"/>
      <c r="V27" s="2"/>
      <c r="W27" s="2"/>
      <c r="X27" s="1"/>
      <c r="Y27" s="1"/>
      <c r="Z27" s="1"/>
      <c r="AA27" s="1"/>
      <c r="AB27" s="1"/>
      <c r="AC27" s="1"/>
      <c r="AD27" s="1"/>
      <c r="AE27" s="1"/>
      <c r="AF27" s="1"/>
    </row>
    <row r="28" spans="1:32">
      <c r="A28" s="1"/>
      <c r="B28" s="17">
        <v>2</v>
      </c>
      <c r="C28" s="9" t="s">
        <v>42</v>
      </c>
      <c r="D28" s="9" t="str">
        <f>VLOOKUP(C28,'Hazard Categories'!$A$2:$B$52,2,FALSE)</f>
        <v>Storm</v>
      </c>
      <c r="E28" s="17">
        <v>1</v>
      </c>
      <c r="F28" s="17">
        <v>1993</v>
      </c>
      <c r="G28" s="17" t="str">
        <f>IF(F28&lt;2000,(ROUNDDOWN((F28-$G$10)/5,0))*5+$G$10&amp;"-"&amp;(ROUNDDOWN((F28-$G$10)/5,0))*5+$G$10+4,(ROUNDDOWN((F28-$G$10)/5,0))*5+$G$10&amp;"-"&amp;(ROUNDDOWN((F28-$G$10)/5,0))*5+$G$10+4)</f>
        <v>1990-1994</v>
      </c>
      <c r="H28" s="17">
        <v>1</v>
      </c>
      <c r="I28" s="17">
        <v>0</v>
      </c>
      <c r="J28" s="17">
        <v>3</v>
      </c>
      <c r="K28" s="17">
        <f>SUM(I28:J28)</f>
        <v>3</v>
      </c>
      <c r="L28" s="28">
        <f>IF(N28&lt;7000000000,0,1)</f>
        <v>0</v>
      </c>
      <c r="M28" s="28">
        <f>IF(N28&gt;0,1,0)</f>
        <v>1</v>
      </c>
      <c r="N28" s="29">
        <v>130098949</v>
      </c>
      <c r="O28" s="29">
        <f>IF($R28="Minor",1,0)</f>
        <v>1</v>
      </c>
      <c r="P28" s="29">
        <f>IF($R28="Medium",1,0)</f>
        <v>0</v>
      </c>
      <c r="Q28" s="29">
        <f>IF($R28="Major",1,0)</f>
        <v>0</v>
      </c>
      <c r="R28" s="2" t="str">
        <f>IF('Hazard Data'!N1790&lt;VLOOKUP(B28,Thresholds!$B$2:$I$8,2,FALSE),"Minor",IF(AND(VLOOKUP(B28,Thresholds!$B$2:$I$8,2,FALSE)&lt;='Hazard Data'!N1790,'Hazard Data'!N1790&lt;VLOOKUP(B28,Thresholds!$B$2:$I$8,3,FALSE)),"Medium","Major"))</f>
        <v>Minor</v>
      </c>
      <c r="S28" s="2" t="str">
        <f>IF(N28&gt;0,"",IF('Hazard Data'!K1790&lt;VLOOKUP(B28,Thresholds!$B$2:$I$8,5,FALSE),"Minor",IF(AND(VLOOKUP(B28,Thresholds!$B$2:$I$8,5,FALSE)&lt;='Hazard Data'!K1790,'Hazard Data'!K1790&lt;VLOOKUP(B28,Thresholds!$B$2:$I$8,6,FALSE)),"Medium","Major")))</f>
        <v/>
      </c>
      <c r="T28" s="2"/>
      <c r="U28" s="2"/>
      <c r="V28" s="2"/>
      <c r="W28" s="2"/>
      <c r="X28" s="1"/>
      <c r="Y28" s="1"/>
      <c r="Z28" s="1"/>
      <c r="AA28" s="1"/>
      <c r="AB28" s="1"/>
      <c r="AC28" s="1"/>
      <c r="AD28" s="1"/>
      <c r="AE28" s="1"/>
      <c r="AF28" s="1"/>
    </row>
    <row r="29" spans="1:32">
      <c r="A29" s="1"/>
      <c r="B29" s="17">
        <v>2</v>
      </c>
      <c r="C29" s="9" t="s">
        <v>41</v>
      </c>
      <c r="D29" s="9" t="str">
        <f>VLOOKUP(C29,'Hazard Categories'!$A$2:$B$52,2,FALSE)</f>
        <v>Tornado</v>
      </c>
      <c r="E29" s="17">
        <v>3</v>
      </c>
      <c r="F29" s="17">
        <v>2001</v>
      </c>
      <c r="G29" s="17" t="str">
        <f>IF(F29&lt;2000,(ROUNDDOWN((F29-$G$10)/5,0))*5+$G$10&amp;"-"&amp;(ROUNDDOWN((F29-$G$10)/5,0))*5+$G$10+4,(ROUNDDOWN((F29-$G$10)/5,0))*5+$G$10&amp;"-"&amp;(ROUNDDOWN((F29-$G$10)/5,0))*5+$G$10+4)</f>
        <v>2000-2004</v>
      </c>
      <c r="H29" s="17">
        <v>1</v>
      </c>
      <c r="I29" s="17">
        <v>0</v>
      </c>
      <c r="J29" s="17">
        <v>471</v>
      </c>
      <c r="K29" s="17">
        <f>SUM(I29:J29)</f>
        <v>471</v>
      </c>
      <c r="L29" s="28">
        <f>IF(N29&lt;7000000000,0,1)</f>
        <v>0</v>
      </c>
      <c r="M29" s="28">
        <f>IF(N29&gt;0,1,0)</f>
        <v>1</v>
      </c>
      <c r="N29" s="29">
        <v>127652985</v>
      </c>
      <c r="O29" s="29">
        <f>IF($R29="Minor",1,0)</f>
        <v>1</v>
      </c>
      <c r="P29" s="29">
        <f>IF($R29="Medium",1,0)</f>
        <v>0</v>
      </c>
      <c r="Q29" s="29">
        <f>IF($R29="Major",1,0)</f>
        <v>0</v>
      </c>
      <c r="R29" s="2" t="str">
        <f>IF('Hazard Data'!N3046&lt;VLOOKUP(B29,Thresholds!$B$2:$I$8,2,FALSE),"Minor",IF(AND(VLOOKUP(B29,Thresholds!$B$2:$I$8,2,FALSE)&lt;='Hazard Data'!N3046,'Hazard Data'!N3046&lt;VLOOKUP(B29,Thresholds!$B$2:$I$8,3,FALSE)),"Medium","Major"))</f>
        <v>Minor</v>
      </c>
      <c r="S29" s="2" t="str">
        <f>IF(N29&gt;0,"",IF('Hazard Data'!K3046&lt;VLOOKUP(B29,Thresholds!$B$2:$I$8,5,FALSE),"Minor",IF(AND(VLOOKUP(B29,Thresholds!$B$2:$I$8,5,FALSE)&lt;='Hazard Data'!K3046,'Hazard Data'!K3046&lt;VLOOKUP(B29,Thresholds!$B$2:$I$8,6,FALSE)),"Medium","Major")))</f>
        <v/>
      </c>
      <c r="T29" s="2"/>
      <c r="U29" s="2"/>
      <c r="V29" s="2"/>
      <c r="W29" s="2"/>
      <c r="X29" s="1"/>
      <c r="Y29" s="1"/>
      <c r="Z29" s="1"/>
      <c r="AA29" s="1"/>
      <c r="AB29" s="1"/>
      <c r="AC29" s="1"/>
      <c r="AD29" s="1"/>
      <c r="AE29" s="1"/>
      <c r="AF29" s="1"/>
    </row>
    <row r="30" spans="1:32">
      <c r="A30" s="1"/>
      <c r="B30" s="17">
        <v>2</v>
      </c>
      <c r="C30" s="9" t="s">
        <v>43</v>
      </c>
      <c r="D30" s="9" t="str">
        <f>VLOOKUP(C30,'Hazard Categories'!$A$2:$B$52,2,FALSE)</f>
        <v>Heat/Drought/Fire</v>
      </c>
      <c r="E30" s="17">
        <v>3</v>
      </c>
      <c r="F30" s="17">
        <v>1993</v>
      </c>
      <c r="G30" s="17" t="str">
        <f>IF(F30&lt;2000,(ROUNDDOWN((F30-$G$10)/5,0))*5+$G$10&amp;"-"&amp;(ROUNDDOWN((F30-$G$10)/5,0))*5+$G$10+4,(ROUNDDOWN((F30-$G$10)/5,0))*5+$G$10&amp;"-"&amp;(ROUNDDOWN((F30-$G$10)/5,0))*5+$G$10+4)</f>
        <v>1990-1994</v>
      </c>
      <c r="H30" s="17">
        <v>31</v>
      </c>
      <c r="I30" s="17">
        <v>0</v>
      </c>
      <c r="J30" s="17">
        <v>0</v>
      </c>
      <c r="K30" s="17">
        <f>SUM(I30:J30)</f>
        <v>0</v>
      </c>
      <c r="L30" s="28">
        <f>IF(N30&lt;7000000000,0,1)</f>
        <v>0</v>
      </c>
      <c r="M30" s="28">
        <f>IF(N30&gt;0,1,0)</f>
        <v>1</v>
      </c>
      <c r="N30" s="29">
        <v>98937152</v>
      </c>
      <c r="O30" s="29">
        <f>IF($R30="Minor",1,0)</f>
        <v>0</v>
      </c>
      <c r="P30" s="29">
        <f>IF($R30="Medium",1,0)</f>
        <v>0</v>
      </c>
      <c r="Q30" s="29">
        <f>IF($R30="Major",1,0)</f>
        <v>1</v>
      </c>
      <c r="R30" s="2" t="str">
        <f>IF('Hazard Data'!N76&lt;VLOOKUP(B30,Thresholds!$B$2:$I$8,2,FALSE),"Minor",IF(AND(VLOOKUP(B30,Thresholds!$B$2:$I$8,2,FALSE)&lt;='Hazard Data'!N76,'Hazard Data'!N76&lt;VLOOKUP(B30,Thresholds!$B$2:$I$8,3,FALSE)),"Medium","Major"))</f>
        <v>Major</v>
      </c>
      <c r="S30" s="2" t="str">
        <f>IF(N30&gt;0,"",IF('Hazard Data'!K76&lt;VLOOKUP(B30,Thresholds!$B$2:$I$8,5,FALSE),"Minor",IF(AND(VLOOKUP(B30,Thresholds!$B$2:$I$8,5,FALSE)&lt;='Hazard Data'!K76,'Hazard Data'!K76&lt;VLOOKUP(B30,Thresholds!$B$2:$I$8,6,FALSE)),"Medium","Major")))</f>
        <v/>
      </c>
      <c r="T30" s="2"/>
      <c r="U30" s="2"/>
      <c r="V30" s="2"/>
      <c r="W30" s="2"/>
      <c r="X30" s="1"/>
      <c r="Y30" s="1"/>
      <c r="Z30" s="1"/>
      <c r="AA30" s="1"/>
      <c r="AB30" s="1"/>
      <c r="AC30" s="1"/>
      <c r="AD30" s="1"/>
      <c r="AE30" s="1"/>
      <c r="AF30" s="1"/>
    </row>
    <row r="31" spans="1:32">
      <c r="A31" s="1"/>
      <c r="B31" s="17">
        <v>6</v>
      </c>
      <c r="C31" s="9" t="s">
        <v>43</v>
      </c>
      <c r="D31" s="9" t="str">
        <f>VLOOKUP(C31,'Hazard Categories'!$A$2:$B$52,2,FALSE)</f>
        <v>Heat/Drought/Fire</v>
      </c>
      <c r="E31" s="17">
        <v>3</v>
      </c>
      <c r="F31" s="17">
        <v>1993</v>
      </c>
      <c r="G31" s="17" t="str">
        <f>IF(F31&lt;2000,(ROUNDDOWN((F31-$G$10)/5,0))*5+$G$10&amp;"-"&amp;(ROUNDDOWN((F31-$G$10)/5,0))*5+$G$10+4,(ROUNDDOWN((F31-$G$10)/5,0))*5+$G$10&amp;"-"&amp;(ROUNDDOWN((F31-$G$10)/5,0))*5+$G$10+4)</f>
        <v>1990-1994</v>
      </c>
      <c r="H31" s="17">
        <v>31</v>
      </c>
      <c r="I31" s="17">
        <v>0</v>
      </c>
      <c r="J31" s="17">
        <v>0</v>
      </c>
      <c r="K31" s="17">
        <f>SUM(I31:J31)</f>
        <v>0</v>
      </c>
      <c r="L31" s="28">
        <f>IF(N31&lt;7000000000,0,1)</f>
        <v>0</v>
      </c>
      <c r="M31" s="28">
        <f>IF(N31&gt;0,1,0)</f>
        <v>1</v>
      </c>
      <c r="N31" s="29">
        <v>95598307</v>
      </c>
      <c r="O31" s="29">
        <f>IF($R31="Minor",1,0)</f>
        <v>0</v>
      </c>
      <c r="P31" s="29">
        <f>IF($R31="Medium",1,0)</f>
        <v>0</v>
      </c>
      <c r="Q31" s="29">
        <f>IF($R31="Major",1,0)</f>
        <v>1</v>
      </c>
      <c r="R31" s="2" t="str">
        <f>IF('Hazard Data'!N74&lt;VLOOKUP(B31,Thresholds!$B$2:$I$8,2,FALSE),"Minor",IF(AND(VLOOKUP(B31,Thresholds!$B$2:$I$8,2,FALSE)&lt;='Hazard Data'!N74,'Hazard Data'!N74&lt;VLOOKUP(B31,Thresholds!$B$2:$I$8,3,FALSE)),"Medium","Major"))</f>
        <v>Major</v>
      </c>
      <c r="S31" s="2" t="str">
        <f>IF(N31&gt;0,"",IF('Hazard Data'!K74&lt;VLOOKUP(B31,Thresholds!$B$2:$I$8,5,FALSE),"Minor",IF(AND(VLOOKUP(B31,Thresholds!$B$2:$I$8,5,FALSE)&lt;='Hazard Data'!K74,'Hazard Data'!K74&lt;VLOOKUP(B31,Thresholds!$B$2:$I$8,6,FALSE)),"Medium","Major")))</f>
        <v/>
      </c>
      <c r="T31" s="2"/>
      <c r="U31" s="2"/>
      <c r="V31" s="2"/>
      <c r="W31" s="2"/>
      <c r="X31" s="1"/>
      <c r="Y31" s="1"/>
      <c r="Z31" s="1"/>
      <c r="AA31" s="1"/>
      <c r="AB31" s="1"/>
      <c r="AC31" s="1"/>
      <c r="AD31" s="1"/>
      <c r="AE31" s="1"/>
      <c r="AF31" s="1"/>
    </row>
    <row r="32" spans="1:32">
      <c r="A32" s="1"/>
      <c r="B32" s="17">
        <v>3</v>
      </c>
      <c r="C32" s="9" t="s">
        <v>43</v>
      </c>
      <c r="D32" s="9" t="str">
        <f>VLOOKUP(C32,'Hazard Categories'!$A$2:$B$52,2,FALSE)</f>
        <v>Heat/Drought/Fire</v>
      </c>
      <c r="E32" s="17">
        <v>3</v>
      </c>
      <c r="F32" s="17">
        <v>1993</v>
      </c>
      <c r="G32" s="17" t="str">
        <f>IF(F32&lt;2000,(ROUNDDOWN((F32-$G$10)/5,0))*5+$G$10&amp;"-"&amp;(ROUNDDOWN((F32-$G$10)/5,0))*5+$G$10+4,(ROUNDDOWN((F32-$G$10)/5,0))*5+$G$10&amp;"-"&amp;(ROUNDDOWN((F32-$G$10)/5,0))*5+$G$10+4)</f>
        <v>1990-1994</v>
      </c>
      <c r="H32" s="17">
        <v>31</v>
      </c>
      <c r="I32" s="17">
        <v>0</v>
      </c>
      <c r="J32" s="17">
        <v>0</v>
      </c>
      <c r="K32" s="17">
        <f>SUM(I32:J32)</f>
        <v>0</v>
      </c>
      <c r="L32" s="28">
        <f>IF(N32&lt;7000000000,0,1)</f>
        <v>0</v>
      </c>
      <c r="M32" s="28">
        <f>IF(N32&gt;0,1,0)</f>
        <v>1</v>
      </c>
      <c r="N32" s="29">
        <v>91558942</v>
      </c>
      <c r="O32" s="29">
        <f>IF($R32="Minor",1,0)</f>
        <v>0</v>
      </c>
      <c r="P32" s="29">
        <f>IF($R32="Medium",1,0)</f>
        <v>0</v>
      </c>
      <c r="Q32" s="29">
        <f>IF($R32="Major",1,0)</f>
        <v>1</v>
      </c>
      <c r="R32" s="2" t="str">
        <f>IF('Hazard Data'!N78&lt;VLOOKUP(B32,Thresholds!$B$2:$I$8,2,FALSE),"Minor",IF(AND(VLOOKUP(B32,Thresholds!$B$2:$I$8,2,FALSE)&lt;='Hazard Data'!N78,'Hazard Data'!N78&lt;VLOOKUP(B32,Thresholds!$B$2:$I$8,3,FALSE)),"Medium","Major"))</f>
        <v>Major</v>
      </c>
      <c r="S32" s="2" t="str">
        <f>IF(N32&gt;0,"",IF('Hazard Data'!K78&lt;VLOOKUP(B32,Thresholds!$B$2:$I$8,5,FALSE),"Minor",IF(AND(VLOOKUP(B32,Thresholds!$B$2:$I$8,5,FALSE)&lt;='Hazard Data'!K78,'Hazard Data'!K78&lt;VLOOKUP(B32,Thresholds!$B$2:$I$8,6,FALSE)),"Medium","Major")))</f>
        <v/>
      </c>
      <c r="T32" s="2"/>
      <c r="U32" s="2"/>
      <c r="V32" s="2"/>
      <c r="W32" s="2"/>
      <c r="X32" s="1"/>
      <c r="Y32" s="1"/>
      <c r="Z32" s="1"/>
      <c r="AA32" s="1"/>
      <c r="AB32" s="1"/>
      <c r="AC32" s="1"/>
      <c r="AD32" s="1"/>
      <c r="AE32" s="1"/>
      <c r="AF32" s="1"/>
    </row>
    <row r="33" spans="1:32">
      <c r="A33" s="1"/>
      <c r="B33" s="17">
        <v>1</v>
      </c>
      <c r="C33" s="9" t="s">
        <v>43</v>
      </c>
      <c r="D33" s="9" t="str">
        <f>VLOOKUP(C33,'Hazard Categories'!$A$2:$B$52,2,FALSE)</f>
        <v>Heat/Drought/Fire</v>
      </c>
      <c r="E33" s="17">
        <v>3</v>
      </c>
      <c r="F33" s="17">
        <v>1993</v>
      </c>
      <c r="G33" s="17" t="str">
        <f>IF(F33&lt;2000,(ROUNDDOWN((F33-$G$10)/5,0))*5+$G$10&amp;"-"&amp;(ROUNDDOWN((F33-$G$10)/5,0))*5+$G$10+4,(ROUNDDOWN((F33-$G$10)/5,0))*5+$G$10&amp;"-"&amp;(ROUNDDOWN((F33-$G$10)/5,0))*5+$G$10+4)</f>
        <v>1990-1994</v>
      </c>
      <c r="H33" s="17">
        <v>31</v>
      </c>
      <c r="I33" s="17">
        <v>0</v>
      </c>
      <c r="J33" s="17">
        <v>0</v>
      </c>
      <c r="K33" s="17">
        <f>SUM(I33:J33)</f>
        <v>0</v>
      </c>
      <c r="L33" s="28">
        <f>IF(N33&lt;7000000000,0,1)</f>
        <v>0</v>
      </c>
      <c r="M33" s="28">
        <f>IF(N33&gt;0,1,0)</f>
        <v>1</v>
      </c>
      <c r="N33" s="29">
        <v>90630980</v>
      </c>
      <c r="O33" s="29">
        <f>IF($R33="Minor",1,0)</f>
        <v>0</v>
      </c>
      <c r="P33" s="29">
        <f>IF($R33="Medium",1,0)</f>
        <v>0</v>
      </c>
      <c r="Q33" s="29">
        <f>IF($R33="Major",1,0)</f>
        <v>1</v>
      </c>
      <c r="R33" s="2" t="str">
        <f>IF('Hazard Data'!N75&lt;VLOOKUP(B33,Thresholds!$B$2:$I$8,2,FALSE),"Minor",IF(AND(VLOOKUP(B33,Thresholds!$B$2:$I$8,2,FALSE)&lt;='Hazard Data'!N75,'Hazard Data'!N75&lt;VLOOKUP(B33,Thresholds!$B$2:$I$8,3,FALSE)),"Medium","Major"))</f>
        <v>Major</v>
      </c>
      <c r="S33" s="2" t="str">
        <f>IF(N33&gt;0,"",IF('Hazard Data'!K75&lt;VLOOKUP(B33,Thresholds!$B$2:$I$8,5,FALSE),"Minor",IF(AND(VLOOKUP(B33,Thresholds!$B$2:$I$8,5,FALSE)&lt;='Hazard Data'!K75,'Hazard Data'!K75&lt;VLOOKUP(B33,Thresholds!$B$2:$I$8,6,FALSE)),"Medium","Major")))</f>
        <v/>
      </c>
      <c r="T33" s="2"/>
      <c r="U33" s="2"/>
      <c r="V33" s="2"/>
      <c r="W33" s="2"/>
      <c r="X33" s="1"/>
      <c r="Y33" s="1"/>
      <c r="Z33" s="1"/>
      <c r="AA33" s="1"/>
      <c r="AB33" s="1"/>
      <c r="AC33" s="1"/>
      <c r="AD33" s="1"/>
      <c r="AE33" s="1"/>
      <c r="AF33" s="1"/>
    </row>
    <row r="34" spans="1:32">
      <c r="A34" s="1"/>
      <c r="B34" s="17">
        <v>5</v>
      </c>
      <c r="C34" s="9" t="s">
        <v>43</v>
      </c>
      <c r="D34" s="9" t="str">
        <f>VLOOKUP(C34,'Hazard Categories'!$A$2:$B$52,2,FALSE)</f>
        <v>Heat/Drought/Fire</v>
      </c>
      <c r="E34" s="17">
        <v>3</v>
      </c>
      <c r="F34" s="17">
        <v>1993</v>
      </c>
      <c r="G34" s="17" t="str">
        <f>IF(F34&lt;2000,(ROUNDDOWN((F34-$G$10)/5,0))*5+$G$10&amp;"-"&amp;(ROUNDDOWN((F34-$G$10)/5,0))*5+$G$10+4,(ROUNDDOWN((F34-$G$10)/5,0))*5+$G$10&amp;"-"&amp;(ROUNDDOWN((F34-$G$10)/5,0))*5+$G$10+4)</f>
        <v>1990-1994</v>
      </c>
      <c r="H34" s="17">
        <v>31</v>
      </c>
      <c r="I34" s="17">
        <v>0</v>
      </c>
      <c r="J34" s="17">
        <v>0</v>
      </c>
      <c r="K34" s="17">
        <f>SUM(I34:J34)</f>
        <v>0</v>
      </c>
      <c r="L34" s="28">
        <f>IF(N34&lt;7000000000,0,1)</f>
        <v>0</v>
      </c>
      <c r="M34" s="28">
        <f>IF(N34&gt;0,1,0)</f>
        <v>1</v>
      </c>
      <c r="N34" s="29">
        <v>89584748</v>
      </c>
      <c r="O34" s="29">
        <f>IF($R34="Minor",1,0)</f>
        <v>0</v>
      </c>
      <c r="P34" s="29">
        <f>IF($R34="Medium",1,0)</f>
        <v>0</v>
      </c>
      <c r="Q34" s="29">
        <f>IF($R34="Major",1,0)</f>
        <v>1</v>
      </c>
      <c r="R34" s="2" t="str">
        <f>IF('Hazard Data'!N79&lt;VLOOKUP(B34,Thresholds!$B$2:$I$8,2,FALSE),"Minor",IF(AND(VLOOKUP(B34,Thresholds!$B$2:$I$8,2,FALSE)&lt;='Hazard Data'!N79,'Hazard Data'!N79&lt;VLOOKUP(B34,Thresholds!$B$2:$I$8,3,FALSE)),"Medium","Major"))</f>
        <v>Major</v>
      </c>
      <c r="S34" s="2" t="str">
        <f>IF(N34&gt;0,"",IF('Hazard Data'!K79&lt;VLOOKUP(B34,Thresholds!$B$2:$I$8,5,FALSE),"Minor",IF(AND(VLOOKUP(B34,Thresholds!$B$2:$I$8,5,FALSE)&lt;='Hazard Data'!K79,'Hazard Data'!K79&lt;VLOOKUP(B34,Thresholds!$B$2:$I$8,6,FALSE)),"Medium","Major")))</f>
        <v/>
      </c>
      <c r="T34" s="2"/>
      <c r="U34" s="2"/>
      <c r="V34" s="2"/>
      <c r="W34" s="2"/>
      <c r="X34" s="1"/>
      <c r="Y34" s="1"/>
      <c r="Z34" s="1"/>
      <c r="AA34" s="1"/>
      <c r="AB34" s="1"/>
      <c r="AC34" s="1"/>
      <c r="AD34" s="1"/>
      <c r="AE34" s="1"/>
      <c r="AF34" s="1"/>
    </row>
    <row r="35" spans="1:32">
      <c r="A35" s="1"/>
      <c r="B35" s="17">
        <v>4</v>
      </c>
      <c r="C35" s="9" t="s">
        <v>43</v>
      </c>
      <c r="D35" s="9" t="str">
        <f>VLOOKUP(C35,'Hazard Categories'!$A$2:$B$52,2,FALSE)</f>
        <v>Heat/Drought/Fire</v>
      </c>
      <c r="E35" s="17">
        <v>3</v>
      </c>
      <c r="F35" s="17">
        <v>1993</v>
      </c>
      <c r="G35" s="17" t="str">
        <f>IF(F35&lt;2000,(ROUNDDOWN((F35-$G$10)/5,0))*5+$G$10&amp;"-"&amp;(ROUNDDOWN((F35-$G$10)/5,0))*5+$G$10+4,(ROUNDDOWN((F35-$G$10)/5,0))*5+$G$10&amp;"-"&amp;(ROUNDDOWN((F35-$G$10)/5,0))*5+$G$10+4)</f>
        <v>1990-1994</v>
      </c>
      <c r="H35" s="17">
        <v>31</v>
      </c>
      <c r="I35" s="17">
        <v>0</v>
      </c>
      <c r="J35" s="17">
        <v>0</v>
      </c>
      <c r="K35" s="17">
        <f>SUM(I35:J35)</f>
        <v>0</v>
      </c>
      <c r="L35" s="28">
        <f>IF(N35&lt;7000000000,0,1)</f>
        <v>0</v>
      </c>
      <c r="M35" s="28">
        <f>IF(N35&gt;0,1,0)</f>
        <v>1</v>
      </c>
      <c r="N35" s="29">
        <v>84389979</v>
      </c>
      <c r="O35" s="29">
        <f>IF($R35="Minor",1,0)</f>
        <v>0</v>
      </c>
      <c r="P35" s="29">
        <f>IF($R35="Medium",1,0)</f>
        <v>0</v>
      </c>
      <c r="Q35" s="29">
        <f>IF($R35="Major",1,0)</f>
        <v>1</v>
      </c>
      <c r="R35" s="2" t="str">
        <f>IF('Hazard Data'!N77&lt;VLOOKUP(B35,Thresholds!$B$2:$I$8,2,FALSE),"Minor",IF(AND(VLOOKUP(B35,Thresholds!$B$2:$I$8,2,FALSE)&lt;='Hazard Data'!N77,'Hazard Data'!N77&lt;VLOOKUP(B35,Thresholds!$B$2:$I$8,3,FALSE)),"Medium","Major"))</f>
        <v>Major</v>
      </c>
      <c r="S35" s="2" t="str">
        <f>IF(N35&gt;0,"",IF('Hazard Data'!K77&lt;VLOOKUP(B35,Thresholds!$B$2:$I$8,5,FALSE),"Minor",IF(AND(VLOOKUP(B35,Thresholds!$B$2:$I$8,5,FALSE)&lt;='Hazard Data'!K77,'Hazard Data'!K77&lt;VLOOKUP(B35,Thresholds!$B$2:$I$8,6,FALSE)),"Medium","Major")))</f>
        <v/>
      </c>
      <c r="T35" s="2"/>
      <c r="U35" s="2"/>
      <c r="V35" s="2"/>
      <c r="W35" s="2"/>
      <c r="X35" s="1"/>
      <c r="Y35" s="1"/>
      <c r="Z35" s="1"/>
      <c r="AA35" s="1"/>
      <c r="AB35" s="1"/>
      <c r="AC35" s="1"/>
      <c r="AD35" s="1"/>
      <c r="AE35" s="1"/>
      <c r="AF35" s="1"/>
    </row>
    <row r="36" spans="1:32">
      <c r="A36" s="1"/>
      <c r="B36" s="17">
        <v>1</v>
      </c>
      <c r="C36" s="9" t="s">
        <v>39</v>
      </c>
      <c r="D36" s="9" t="str">
        <f>VLOOKUP(C36,'Hazard Categories'!$A$2:$B$52,2,FALSE)</f>
        <v>Severe Storm</v>
      </c>
      <c r="E36" s="17">
        <v>3</v>
      </c>
      <c r="F36" s="17">
        <v>1995</v>
      </c>
      <c r="G36" s="17" t="str">
        <f>IF(F36&lt;2000,(ROUNDDOWN((F36-$G$10)/5,0))*5+$G$10&amp;"-"&amp;(ROUNDDOWN((F36-$G$10)/5,0))*5+$G$10+4,(ROUNDDOWN((F36-$G$10)/5,0))*5+$G$10&amp;"-"&amp;(ROUNDDOWN((F36-$G$10)/5,0))*5+$G$10+4)</f>
        <v>1995-1999</v>
      </c>
      <c r="H36" s="17">
        <v>1</v>
      </c>
      <c r="I36" s="17">
        <v>11</v>
      </c>
      <c r="J36" s="17">
        <v>59</v>
      </c>
      <c r="K36" s="17">
        <f>SUM(I36:J36)</f>
        <v>70</v>
      </c>
      <c r="L36" s="28">
        <f>IF(N36&lt;7000000000,0,1)</f>
        <v>0</v>
      </c>
      <c r="M36" s="28">
        <f>IF(N36&gt;0,1,0)</f>
        <v>1</v>
      </c>
      <c r="N36" s="29">
        <v>78721032</v>
      </c>
      <c r="O36" s="29">
        <f>IF($R36="Minor",1,0)</f>
        <v>0</v>
      </c>
      <c r="P36" s="29">
        <f>IF($R36="Medium",1,0)</f>
        <v>1</v>
      </c>
      <c r="Q36" s="29">
        <f>IF($R36="Major",1,0)</f>
        <v>0</v>
      </c>
      <c r="R36" s="2" t="str">
        <f>IF('Hazard Data'!N143&lt;VLOOKUP(B36,Thresholds!$B$2:$I$8,2,FALSE),"Minor",IF(AND(VLOOKUP(B36,Thresholds!$B$2:$I$8,2,FALSE)&lt;='Hazard Data'!N143,'Hazard Data'!N143&lt;VLOOKUP(B36,Thresholds!$B$2:$I$8,3,FALSE)),"Medium","Major"))</f>
        <v>Medium</v>
      </c>
      <c r="S36" s="2" t="str">
        <f>IF(N36&gt;0,"",IF('Hazard Data'!K143&lt;VLOOKUP(B36,Thresholds!$B$2:$I$8,5,FALSE),"Minor",IF(AND(VLOOKUP(B36,Thresholds!$B$2:$I$8,5,FALSE)&lt;='Hazard Data'!K143,'Hazard Data'!K143&lt;VLOOKUP(B36,Thresholds!$B$2:$I$8,6,FALSE)),"Medium","Major")))</f>
        <v/>
      </c>
      <c r="T36" s="2"/>
      <c r="U36" s="2"/>
      <c r="V36" s="2"/>
      <c r="W36" s="2"/>
      <c r="X36" s="1"/>
      <c r="Y36" s="1"/>
      <c r="Z36" s="1"/>
      <c r="AA36" s="1"/>
      <c r="AB36" s="1"/>
      <c r="AC36" s="1"/>
      <c r="AD36" s="1"/>
      <c r="AE36" s="1"/>
      <c r="AF36" s="1"/>
    </row>
    <row r="37" spans="1:32">
      <c r="A37" s="1"/>
      <c r="B37" s="17">
        <v>1</v>
      </c>
      <c r="C37" s="9" t="s">
        <v>41</v>
      </c>
      <c r="D37" s="9" t="str">
        <f>VLOOKUP(C37,'Hazard Categories'!$A$2:$B$52,2,FALSE)</f>
        <v>Tornado</v>
      </c>
      <c r="E37" s="17">
        <v>2</v>
      </c>
      <c r="F37" s="17">
        <v>2020</v>
      </c>
      <c r="G37" s="17" t="str">
        <f>IF(F37&lt;2000,(ROUNDDOWN((F37-$G$10)/5,0))*5+$G$10&amp;"-"&amp;(ROUNDDOWN((F37-$G$10)/5,0))*5+$G$10+4,(ROUNDDOWN((F37-$G$10)/5,0))*5+$G$10&amp;"-"&amp;(ROUNDDOWN((F37-$G$10)/5,0))*5+$G$10+4)</f>
        <v>2020-2024</v>
      </c>
      <c r="H37" s="17">
        <v>1</v>
      </c>
      <c r="I37" s="17">
        <v>0</v>
      </c>
      <c r="J37" s="17">
        <v>0</v>
      </c>
      <c r="K37" s="17">
        <f>SUM(I37:J37)</f>
        <v>0</v>
      </c>
      <c r="L37" s="28">
        <f>IF(N37&lt;7000000000,0,1)</f>
        <v>0</v>
      </c>
      <c r="M37" s="28">
        <f>IF(N37&gt;0,1,0)</f>
        <v>1</v>
      </c>
      <c r="N37" s="29">
        <v>78110730</v>
      </c>
      <c r="O37" s="29">
        <f>IF($R37="Minor",1,0)</f>
        <v>1</v>
      </c>
      <c r="P37" s="29">
        <f>IF($R37="Medium",1,0)</f>
        <v>0</v>
      </c>
      <c r="Q37" s="29">
        <f>IF($R37="Major",1,0)</f>
        <v>0</v>
      </c>
      <c r="R37" s="2" t="str">
        <f>IF('Hazard Data'!N3330&lt;VLOOKUP(B37,Thresholds!$B$2:$I$8,2,FALSE),"Minor",IF(AND(VLOOKUP(B37,Thresholds!$B$2:$I$8,2,FALSE)&lt;='Hazard Data'!N3330,'Hazard Data'!N3330&lt;VLOOKUP(B37,Thresholds!$B$2:$I$8,3,FALSE)),"Medium","Major"))</f>
        <v>Minor</v>
      </c>
      <c r="S37" s="2" t="str">
        <f>IF(N37&gt;0,"",IF('Hazard Data'!K3330&lt;VLOOKUP(B37,Thresholds!$B$2:$I$8,5,FALSE),"Minor",IF(AND(VLOOKUP(B37,Thresholds!$B$2:$I$8,5,FALSE)&lt;='Hazard Data'!K3330,'Hazard Data'!K3330&lt;VLOOKUP(B37,Thresholds!$B$2:$I$8,6,FALSE)),"Medium","Major")))</f>
        <v/>
      </c>
      <c r="T37" s="2"/>
      <c r="U37" s="2"/>
      <c r="V37" s="2"/>
      <c r="W37" s="2"/>
      <c r="X37" s="1"/>
      <c r="Y37" s="1"/>
      <c r="Z37" s="1"/>
      <c r="AA37" s="1"/>
      <c r="AB37" s="1"/>
      <c r="AC37" s="1"/>
      <c r="AD37" s="1"/>
      <c r="AE37" s="1"/>
      <c r="AF37" s="1"/>
    </row>
    <row r="38" spans="1:32">
      <c r="A38" s="1"/>
      <c r="B38" s="17">
        <v>3</v>
      </c>
      <c r="C38" s="9" t="s">
        <v>44</v>
      </c>
      <c r="D38" s="9" t="str">
        <f>VLOOKUP(C38,'Hazard Categories'!$A$2:$B$52,2,FALSE)</f>
        <v>Severe Storm</v>
      </c>
      <c r="E38" s="17">
        <v>2</v>
      </c>
      <c r="F38" s="17">
        <v>1989</v>
      </c>
      <c r="G38" s="17" t="str">
        <f>IF(F38&lt;2000,(ROUNDDOWN((F38-$G$10)/5,0))*5+$G$10&amp;"-"&amp;(ROUNDDOWN((F38-$G$10)/5,0))*5+$G$10+4,(ROUNDDOWN((F38-$G$10)/5,0))*5+$G$10&amp;"-"&amp;(ROUNDDOWN((F38-$G$10)/5,0))*5+$G$10+4)</f>
        <v>1985-1989</v>
      </c>
      <c r="H38" s="17">
        <v>1</v>
      </c>
      <c r="I38" s="17">
        <v>11</v>
      </c>
      <c r="J38" s="17">
        <v>0</v>
      </c>
      <c r="K38" s="17">
        <f>SUM(I38:J38)</f>
        <v>11</v>
      </c>
      <c r="L38" s="28">
        <f>IF(N38&lt;7000000000,0,1)</f>
        <v>0</v>
      </c>
      <c r="M38" s="28">
        <f>IF(N38&gt;0,1,0)</f>
        <v>1</v>
      </c>
      <c r="N38" s="29">
        <v>76993164</v>
      </c>
      <c r="O38" s="29">
        <f>IF($R38="Minor",1,0)</f>
        <v>1</v>
      </c>
      <c r="P38" s="29">
        <f>IF($R38="Medium",1,0)</f>
        <v>0</v>
      </c>
      <c r="Q38" s="29">
        <f>IF($R38="Major",1,0)</f>
        <v>0</v>
      </c>
      <c r="R38" s="2" t="str">
        <f>IF('Hazard Data'!N820&lt;VLOOKUP(B38,Thresholds!$B$2:$I$8,2,FALSE),"Minor",IF(AND(VLOOKUP(B38,Thresholds!$B$2:$I$8,2,FALSE)&lt;='Hazard Data'!N820,'Hazard Data'!N820&lt;VLOOKUP(B38,Thresholds!$B$2:$I$8,3,FALSE)),"Medium","Major"))</f>
        <v>Minor</v>
      </c>
      <c r="S38" s="2" t="str">
        <f>IF(N38&gt;0,"",IF('Hazard Data'!K820&lt;VLOOKUP(B38,Thresholds!$B$2:$I$8,5,FALSE),"Minor",IF(AND(VLOOKUP(B38,Thresholds!$B$2:$I$8,5,FALSE)&lt;='Hazard Data'!K820,'Hazard Data'!K820&lt;VLOOKUP(B38,Thresholds!$B$2:$I$8,6,FALSE)),"Medium","Major")))</f>
        <v/>
      </c>
      <c r="T38" s="2"/>
      <c r="U38" s="2"/>
      <c r="V38" s="2"/>
      <c r="W38" s="2"/>
      <c r="X38" s="1"/>
      <c r="Y38" s="1"/>
      <c r="Z38" s="1"/>
      <c r="AA38" s="1"/>
      <c r="AB38" s="1"/>
      <c r="AC38" s="1"/>
      <c r="AD38" s="1"/>
      <c r="AE38" s="1"/>
      <c r="AF38" s="1"/>
    </row>
    <row r="39" spans="1:32">
      <c r="A39" s="1"/>
      <c r="B39" s="17">
        <v>2</v>
      </c>
      <c r="C39" s="9" t="s">
        <v>39</v>
      </c>
      <c r="D39" s="9" t="str">
        <f>VLOOKUP(C39,'Hazard Categories'!$A$2:$B$52,2,FALSE)</f>
        <v>Severe Storm</v>
      </c>
      <c r="E39" s="17">
        <v>1</v>
      </c>
      <c r="F39" s="17">
        <v>1987</v>
      </c>
      <c r="G39" s="17" t="str">
        <f>IF(F39&lt;2000,(ROUNDDOWN((F39-$G$10)/5,0))*5+$G$10&amp;"-"&amp;(ROUNDDOWN((F39-$G$10)/5,0))*5+$G$10+4,(ROUNDDOWN((F39-$G$10)/5,0))*5+$G$10&amp;"-"&amp;(ROUNDDOWN((F39-$G$10)/5,0))*5+$G$10+4)</f>
        <v>1985-1989</v>
      </c>
      <c r="H39" s="17">
        <v>1</v>
      </c>
      <c r="I39" s="17">
        <v>0</v>
      </c>
      <c r="J39" s="17">
        <v>0</v>
      </c>
      <c r="K39" s="17">
        <f>SUM(I39:J39)</f>
        <v>0</v>
      </c>
      <c r="L39" s="28">
        <f>IF(N39&lt;7000000000,0,1)</f>
        <v>0</v>
      </c>
      <c r="M39" s="28">
        <f>IF(N39&gt;0,1,0)</f>
        <v>1</v>
      </c>
      <c r="N39" s="29">
        <v>73149054</v>
      </c>
      <c r="O39" s="29">
        <f>IF($R39="Minor",1,0)</f>
        <v>1</v>
      </c>
      <c r="P39" s="29">
        <f>IF($R39="Medium",1,0)</f>
        <v>0</v>
      </c>
      <c r="Q39" s="29">
        <f>IF($R39="Major",1,0)</f>
        <v>0</v>
      </c>
      <c r="R39" s="2" t="str">
        <f>IF('Hazard Data'!N1971&lt;VLOOKUP(B39,Thresholds!$B$2:$I$8,2,FALSE),"Minor",IF(AND(VLOOKUP(B39,Thresholds!$B$2:$I$8,2,FALSE)&lt;='Hazard Data'!N1971,'Hazard Data'!N1971&lt;VLOOKUP(B39,Thresholds!$B$2:$I$8,3,FALSE)),"Medium","Major"))</f>
        <v>Minor</v>
      </c>
      <c r="S39" s="2" t="str">
        <f>IF(N39&gt;0,"",IF('Hazard Data'!K1971&lt;VLOOKUP(B39,Thresholds!$B$2:$I$8,5,FALSE),"Minor",IF(AND(VLOOKUP(B39,Thresholds!$B$2:$I$8,5,FALSE)&lt;='Hazard Data'!K1971,'Hazard Data'!K1971&lt;VLOOKUP(B39,Thresholds!$B$2:$I$8,6,FALSE)),"Medium","Major")))</f>
        <v/>
      </c>
      <c r="T39" s="2"/>
      <c r="U39" s="2"/>
      <c r="V39" s="2"/>
      <c r="W39" s="2"/>
      <c r="X39" s="1"/>
      <c r="Y39" s="1"/>
      <c r="Z39" s="1"/>
      <c r="AA39" s="1"/>
      <c r="AB39" s="1"/>
      <c r="AC39" s="1"/>
      <c r="AD39" s="1"/>
      <c r="AE39" s="1"/>
      <c r="AF39" s="1"/>
    </row>
    <row r="40" spans="1:32">
      <c r="A40" s="1"/>
      <c r="B40" s="17">
        <v>3</v>
      </c>
      <c r="C40" s="9" t="s">
        <v>39</v>
      </c>
      <c r="D40" s="9" t="str">
        <f>VLOOKUP(C40,'Hazard Categories'!$A$2:$B$52,2,FALSE)</f>
        <v>Severe Storm</v>
      </c>
      <c r="E40" s="17">
        <v>4</v>
      </c>
      <c r="F40" s="17">
        <v>2015</v>
      </c>
      <c r="G40" s="17" t="str">
        <f>IF(F40&lt;2000,(ROUNDDOWN((F40-$G$10)/5,0))*5+$G$10&amp;"-"&amp;(ROUNDDOWN((F40-$G$10)/5,0))*5+$G$10+4,(ROUNDDOWN((F40-$G$10)/5,0))*5+$G$10&amp;"-"&amp;(ROUNDDOWN((F40-$G$10)/5,0))*5+$G$10+4)</f>
        <v>2015-2019</v>
      </c>
      <c r="H40" s="17">
        <v>1</v>
      </c>
      <c r="I40" s="17">
        <v>0</v>
      </c>
      <c r="J40" s="17">
        <v>0</v>
      </c>
      <c r="K40" s="17">
        <f>SUM(I40:J40)</f>
        <v>0</v>
      </c>
      <c r="L40" s="28">
        <f>IF(N40&lt;7000000000,0,1)</f>
        <v>0</v>
      </c>
      <c r="M40" s="28">
        <f>IF(N40&gt;0,1,0)</f>
        <v>1</v>
      </c>
      <c r="N40" s="29">
        <v>72903348</v>
      </c>
      <c r="O40" s="29">
        <f>IF($R40="Minor",1,0)</f>
        <v>1</v>
      </c>
      <c r="P40" s="29">
        <f>IF($R40="Medium",1,0)</f>
        <v>0</v>
      </c>
      <c r="Q40" s="29">
        <f>IF($R40="Major",1,0)</f>
        <v>0</v>
      </c>
      <c r="R40" s="2" t="str">
        <f>IF('Hazard Data'!N2750&lt;VLOOKUP(B40,Thresholds!$B$2:$I$8,2,FALSE),"Minor",IF(AND(VLOOKUP(B40,Thresholds!$B$2:$I$8,2,FALSE)&lt;='Hazard Data'!N2750,'Hazard Data'!N2750&lt;VLOOKUP(B40,Thresholds!$B$2:$I$8,3,FALSE)),"Medium","Major"))</f>
        <v>Minor</v>
      </c>
      <c r="S40" s="2" t="str">
        <f>IF(N40&gt;0,"",IF('Hazard Data'!K2750&lt;VLOOKUP(B40,Thresholds!$B$2:$I$8,5,FALSE),"Minor",IF(AND(VLOOKUP(B40,Thresholds!$B$2:$I$8,5,FALSE)&lt;='Hazard Data'!K2750,'Hazard Data'!K2750&lt;VLOOKUP(B40,Thresholds!$B$2:$I$8,6,FALSE)),"Medium","Major")))</f>
        <v/>
      </c>
      <c r="T40" s="2"/>
      <c r="U40" s="2"/>
      <c r="V40" s="2"/>
      <c r="W40" s="2"/>
      <c r="X40" s="1"/>
      <c r="Y40" s="1"/>
      <c r="Z40" s="1"/>
      <c r="AA40" s="1"/>
      <c r="AB40" s="1"/>
      <c r="AC40" s="1"/>
      <c r="AD40" s="1"/>
      <c r="AE40" s="1"/>
      <c r="AF40" s="1"/>
    </row>
    <row r="41" spans="1:32">
      <c r="A41" s="1"/>
      <c r="B41" s="17">
        <v>2</v>
      </c>
      <c r="C41" s="9" t="s">
        <v>29</v>
      </c>
      <c r="D41" s="9" t="str">
        <f>VLOOKUP(C41,'Hazard Categories'!$A$2:$B$52,2,FALSE)</f>
        <v>Tropical Storm</v>
      </c>
      <c r="E41" s="17">
        <v>3</v>
      </c>
      <c r="F41" s="17">
        <v>2004</v>
      </c>
      <c r="G41" s="17" t="str">
        <f>IF(F41&lt;2000,(ROUNDDOWN((F41-$G$10)/5,0))*5+$G$10&amp;"-"&amp;(ROUNDDOWN((F41-$G$10)/5,0))*5+$G$10+4,(ROUNDDOWN((F41-$G$10)/5,0))*5+$G$10&amp;"-"&amp;(ROUNDDOWN((F41-$G$10)/5,0))*5+$G$10+4)</f>
        <v>2000-2004</v>
      </c>
      <c r="H41" s="17">
        <v>1</v>
      </c>
      <c r="I41" s="17">
        <v>0</v>
      </c>
      <c r="J41" s="17">
        <v>38</v>
      </c>
      <c r="K41" s="17">
        <f>SUM(I41:J41)</f>
        <v>38</v>
      </c>
      <c r="L41" s="28">
        <f>IF(N41&lt;7000000000,0,1)</f>
        <v>0</v>
      </c>
      <c r="M41" s="28">
        <f>IF(N41&gt;0,1,0)</f>
        <v>1</v>
      </c>
      <c r="N41" s="29">
        <v>68683545</v>
      </c>
      <c r="O41" s="29">
        <f>IF($R41="Minor",1,0)</f>
        <v>1</v>
      </c>
      <c r="P41" s="29">
        <f>IF($R41="Medium",1,0)</f>
        <v>0</v>
      </c>
      <c r="Q41" s="29">
        <f>IF($R41="Major",1,0)</f>
        <v>0</v>
      </c>
      <c r="R41" s="2" t="str">
        <f>IF('Hazard Data'!N3100&lt;VLOOKUP(B41,Thresholds!$B$2:$I$8,2,FALSE),"Minor",IF(AND(VLOOKUP(B41,Thresholds!$B$2:$I$8,2,FALSE)&lt;='Hazard Data'!N3100,'Hazard Data'!N3100&lt;VLOOKUP(B41,Thresholds!$B$2:$I$8,3,FALSE)),"Medium","Major"))</f>
        <v>Minor</v>
      </c>
      <c r="S41" s="2" t="str">
        <f>IF(N41&gt;0,"",IF('Hazard Data'!K3100&lt;VLOOKUP(B41,Thresholds!$B$2:$I$8,5,FALSE),"Minor",IF(AND(VLOOKUP(B41,Thresholds!$B$2:$I$8,5,FALSE)&lt;='Hazard Data'!K3100,'Hazard Data'!K3100&lt;VLOOKUP(B41,Thresholds!$B$2:$I$8,6,FALSE)),"Medium","Major")))</f>
        <v/>
      </c>
      <c r="T41" s="2"/>
      <c r="U41" s="2"/>
      <c r="V41" s="2"/>
      <c r="W41" s="2"/>
      <c r="X41" s="1"/>
      <c r="Y41" s="1"/>
      <c r="Z41" s="1"/>
      <c r="AA41" s="1"/>
      <c r="AB41" s="1"/>
      <c r="AC41" s="1"/>
      <c r="AD41" s="1"/>
      <c r="AE41" s="1"/>
      <c r="AF41" s="1"/>
    </row>
    <row r="42" spans="1:32">
      <c r="A42" s="1"/>
      <c r="B42" s="17">
        <v>1</v>
      </c>
      <c r="C42" s="9" t="s">
        <v>39</v>
      </c>
      <c r="D42" s="9" t="str">
        <f>VLOOKUP(C42,'Hazard Categories'!$A$2:$B$52,2,FALSE)</f>
        <v>Severe Storm</v>
      </c>
      <c r="E42" s="17">
        <v>3</v>
      </c>
      <c r="F42" s="17">
        <v>2004</v>
      </c>
      <c r="G42" s="17" t="str">
        <f>IF(F42&lt;2000,(ROUNDDOWN((F42-$G$10)/5,0))*5+$G$10&amp;"-"&amp;(ROUNDDOWN((F42-$G$10)/5,0))*5+$G$10+4,(ROUNDDOWN((F42-$G$10)/5,0))*5+$G$10&amp;"-"&amp;(ROUNDDOWN((F42-$G$10)/5,0))*5+$G$10+4)</f>
        <v>2000-2004</v>
      </c>
      <c r="H42" s="17">
        <v>1</v>
      </c>
      <c r="I42" s="17">
        <v>0</v>
      </c>
      <c r="J42" s="17">
        <v>0</v>
      </c>
      <c r="K42" s="17">
        <f>SUM(I42:J42)</f>
        <v>0</v>
      </c>
      <c r="L42" s="28">
        <f>IF(N42&lt;7000000000,0,1)</f>
        <v>0</v>
      </c>
      <c r="M42" s="28">
        <f>IF(N42&gt;0,1,0)</f>
        <v>1</v>
      </c>
      <c r="N42" s="29">
        <v>56691507</v>
      </c>
      <c r="O42" s="29">
        <f>IF($R42="Minor",1,0)</f>
        <v>1</v>
      </c>
      <c r="P42" s="29">
        <f>IF($R42="Medium",1,0)</f>
        <v>0</v>
      </c>
      <c r="Q42" s="29">
        <f>IF($R42="Major",1,0)</f>
        <v>0</v>
      </c>
      <c r="R42" s="2" t="str">
        <f>IF('Hazard Data'!N3108&lt;VLOOKUP(B42,Thresholds!$B$2:$I$8,2,FALSE),"Minor",IF(AND(VLOOKUP(B42,Thresholds!$B$2:$I$8,2,FALSE)&lt;='Hazard Data'!N3108,'Hazard Data'!N3108&lt;VLOOKUP(B42,Thresholds!$B$2:$I$8,3,FALSE)),"Medium","Major"))</f>
        <v>Minor</v>
      </c>
      <c r="S42" s="2" t="str">
        <f>IF(N42&gt;0,"",IF('Hazard Data'!K3108&lt;VLOOKUP(B42,Thresholds!$B$2:$I$8,5,FALSE),"Minor",IF(AND(VLOOKUP(B42,Thresholds!$B$2:$I$8,5,FALSE)&lt;='Hazard Data'!K3108,'Hazard Data'!K3108&lt;VLOOKUP(B42,Thresholds!$B$2:$I$8,6,FALSE)),"Medium","Major")))</f>
        <v/>
      </c>
      <c r="T42" s="2"/>
      <c r="U42" s="2"/>
      <c r="V42" s="2"/>
      <c r="W42" s="2"/>
      <c r="X42" s="1"/>
      <c r="Y42" s="1"/>
      <c r="Z42" s="1"/>
      <c r="AA42" s="1"/>
      <c r="AB42" s="1"/>
      <c r="AC42" s="1"/>
      <c r="AD42" s="1"/>
      <c r="AE42" s="1"/>
      <c r="AF42" s="1"/>
    </row>
    <row r="43" spans="1:32">
      <c r="A43" s="1"/>
      <c r="B43" s="17">
        <v>2</v>
      </c>
      <c r="C43" s="9" t="s">
        <v>29</v>
      </c>
      <c r="D43" s="9" t="str">
        <f>VLOOKUP(C43,'Hazard Categories'!$A$2:$B$52,2,FALSE)</f>
        <v>Tropical Storm</v>
      </c>
      <c r="E43" s="17">
        <v>3</v>
      </c>
      <c r="F43" s="17">
        <v>1998</v>
      </c>
      <c r="G43" s="17" t="str">
        <f>IF(F43&lt;2000,(ROUNDDOWN((F43-$G$10)/5,0))*5+$G$10&amp;"-"&amp;(ROUNDDOWN((F43-$G$10)/5,0))*5+$G$10+4,(ROUNDDOWN((F43-$G$10)/5,0))*5+$G$10&amp;"-"&amp;(ROUNDDOWN((F43-$G$10)/5,0))*5+$G$10+4)</f>
        <v>1995-1999</v>
      </c>
      <c r="H43" s="17">
        <v>1</v>
      </c>
      <c r="I43" s="17">
        <v>0</v>
      </c>
      <c r="J43" s="17">
        <v>0</v>
      </c>
      <c r="K43" s="17">
        <f>SUM(I43:J43)</f>
        <v>0</v>
      </c>
      <c r="L43" s="28">
        <f>IF(N43&lt;7000000000,0,1)</f>
        <v>0</v>
      </c>
      <c r="M43" s="28">
        <f>IF(N43&gt;0,1,0)</f>
        <v>1</v>
      </c>
      <c r="N43" s="29">
        <v>55436663</v>
      </c>
      <c r="O43" s="29">
        <f>IF($R43="Minor",1,0)</f>
        <v>1</v>
      </c>
      <c r="P43" s="29">
        <f>IF($R43="Medium",1,0)</f>
        <v>0</v>
      </c>
      <c r="Q43" s="29">
        <f>IF($R43="Major",1,0)</f>
        <v>0</v>
      </c>
      <c r="R43" s="2" t="str">
        <f>IF('Hazard Data'!N1917&lt;VLOOKUP(B43,Thresholds!$B$2:$I$8,2,FALSE),"Minor",IF(AND(VLOOKUP(B43,Thresholds!$B$2:$I$8,2,FALSE)&lt;='Hazard Data'!N1917,'Hazard Data'!N1917&lt;VLOOKUP(B43,Thresholds!$B$2:$I$8,3,FALSE)),"Medium","Major"))</f>
        <v>Minor</v>
      </c>
      <c r="S43" s="2" t="str">
        <f>IF(N43&gt;0,"",IF('Hazard Data'!K1917&lt;VLOOKUP(B43,Thresholds!$B$2:$I$8,5,FALSE),"Minor",IF(AND(VLOOKUP(B43,Thresholds!$B$2:$I$8,5,FALSE)&lt;='Hazard Data'!K1917,'Hazard Data'!K1917&lt;VLOOKUP(B43,Thresholds!$B$2:$I$8,6,FALSE)),"Medium","Major")))</f>
        <v/>
      </c>
      <c r="T43" s="2"/>
      <c r="U43" s="2"/>
      <c r="V43" s="2"/>
      <c r="W43" s="2"/>
      <c r="X43" s="1"/>
      <c r="Y43" s="1"/>
      <c r="Z43" s="1"/>
      <c r="AA43" s="1"/>
      <c r="AB43" s="1"/>
      <c r="AC43" s="1"/>
      <c r="AD43" s="1"/>
      <c r="AE43" s="1"/>
      <c r="AF43" s="1"/>
    </row>
    <row r="44" spans="1:32">
      <c r="A44" s="1"/>
      <c r="B44" s="17">
        <v>2</v>
      </c>
      <c r="C44" s="9" t="s">
        <v>40</v>
      </c>
      <c r="D44" s="9" t="str">
        <f>VLOOKUP(C44,'Hazard Categories'!$A$2:$B$52,2,FALSE)</f>
        <v>Storm</v>
      </c>
      <c r="E44" s="17">
        <v>1</v>
      </c>
      <c r="F44" s="17">
        <v>2004</v>
      </c>
      <c r="G44" s="17" t="str">
        <f>IF(F44&lt;2000,(ROUNDDOWN((F44-$G$10)/5,0))*5+$G$10&amp;"-"&amp;(ROUNDDOWN((F44-$G$10)/5,0))*5+$G$10+4,(ROUNDDOWN((F44-$G$10)/5,0))*5+$G$10&amp;"-"&amp;(ROUNDDOWN((F44-$G$10)/5,0))*5+$G$10+4)</f>
        <v>2000-2004</v>
      </c>
      <c r="H44" s="17">
        <v>2</v>
      </c>
      <c r="I44" s="17">
        <v>0</v>
      </c>
      <c r="J44" s="17">
        <v>0</v>
      </c>
      <c r="K44" s="17">
        <f>SUM(I44:J44)</f>
        <v>0</v>
      </c>
      <c r="L44" s="28">
        <f>IF(N44&lt;7000000000,0,1)</f>
        <v>0</v>
      </c>
      <c r="M44" s="28">
        <f>IF(N44&gt;0,1,0)</f>
        <v>1</v>
      </c>
      <c r="N44" s="29">
        <v>52567926</v>
      </c>
      <c r="O44" s="29">
        <f>IF($R44="Minor",1,0)</f>
        <v>1</v>
      </c>
      <c r="P44" s="29">
        <f>IF($R44="Medium",1,0)</f>
        <v>0</v>
      </c>
      <c r="Q44" s="29">
        <f>IF($R44="Major",1,0)</f>
        <v>0</v>
      </c>
      <c r="R44" s="2" t="str">
        <f>IF('Hazard Data'!N3088&lt;VLOOKUP(B44,Thresholds!$B$2:$I$8,2,FALSE),"Minor",IF(AND(VLOOKUP(B44,Thresholds!$B$2:$I$8,2,FALSE)&lt;='Hazard Data'!N3088,'Hazard Data'!N3088&lt;VLOOKUP(B44,Thresholds!$B$2:$I$8,3,FALSE)),"Medium","Major"))</f>
        <v>Minor</v>
      </c>
      <c r="S44" s="2" t="str">
        <f>IF(N44&gt;0,"",IF('Hazard Data'!K3088&lt;VLOOKUP(B44,Thresholds!$B$2:$I$8,5,FALSE),"Minor",IF(AND(VLOOKUP(B44,Thresholds!$B$2:$I$8,5,FALSE)&lt;='Hazard Data'!K3088,'Hazard Data'!K3088&lt;VLOOKUP(B44,Thresholds!$B$2:$I$8,6,FALSE)),"Medium","Major")))</f>
        <v/>
      </c>
      <c r="T44" s="2"/>
      <c r="U44" s="2"/>
      <c r="V44" s="2"/>
      <c r="W44" s="2"/>
      <c r="X44" s="1"/>
      <c r="Y44" s="1"/>
      <c r="Z44" s="1"/>
      <c r="AA44" s="1"/>
      <c r="AB44" s="1"/>
      <c r="AC44" s="1"/>
      <c r="AD44" s="1"/>
      <c r="AE44" s="1"/>
      <c r="AF44" s="1"/>
    </row>
    <row r="45" spans="1:32">
      <c r="A45" s="1"/>
      <c r="B45" s="17">
        <v>1</v>
      </c>
      <c r="C45" s="9" t="s">
        <v>39</v>
      </c>
      <c r="D45" s="9" t="str">
        <f>VLOOKUP(C45,'Hazard Categories'!$A$2:$B$52,2,FALSE)</f>
        <v>Severe Storm</v>
      </c>
      <c r="E45" s="17">
        <v>3</v>
      </c>
      <c r="F45" s="17">
        <v>1995</v>
      </c>
      <c r="G45" s="17" t="str">
        <f>IF(F45&lt;2000,(ROUNDDOWN((F45-$G$10)/5,0))*5+$G$10&amp;"-"&amp;(ROUNDDOWN((F45-$G$10)/5,0))*5+$G$10+4,(ROUNDDOWN((F45-$G$10)/5,0))*5+$G$10&amp;"-"&amp;(ROUNDDOWN((F45-$G$10)/5,0))*5+$G$10+4)</f>
        <v>1995-1999</v>
      </c>
      <c r="H45" s="17">
        <v>1</v>
      </c>
      <c r="I45" s="17">
        <v>0</v>
      </c>
      <c r="J45" s="17">
        <v>0</v>
      </c>
      <c r="K45" s="17">
        <f>SUM(I45:J45)</f>
        <v>0</v>
      </c>
      <c r="L45" s="28">
        <f>IF(N45&lt;7000000000,0,1)</f>
        <v>0</v>
      </c>
      <c r="M45" s="28">
        <f>IF(N45&gt;0,1,0)</f>
        <v>1</v>
      </c>
      <c r="N45" s="29">
        <v>33346267</v>
      </c>
      <c r="O45" s="29">
        <f>IF($R45="Minor",1,0)</f>
        <v>1</v>
      </c>
      <c r="P45" s="29">
        <f>IF($R45="Medium",1,0)</f>
        <v>0</v>
      </c>
      <c r="Q45" s="29">
        <f>IF($R45="Major",1,0)</f>
        <v>0</v>
      </c>
      <c r="R45" s="2" t="str">
        <f>IF('Hazard Data'!N1856&lt;VLOOKUP(B45,Thresholds!$B$2:$I$8,2,FALSE),"Minor",IF(AND(VLOOKUP(B45,Thresholds!$B$2:$I$8,2,FALSE)&lt;='Hazard Data'!N1856,'Hazard Data'!N1856&lt;VLOOKUP(B45,Thresholds!$B$2:$I$8,3,FALSE)),"Medium","Major"))</f>
        <v>Minor</v>
      </c>
      <c r="S45" s="2" t="str">
        <f>IF(N45&gt;0,"",IF('Hazard Data'!K1856&lt;VLOOKUP(B45,Thresholds!$B$2:$I$8,5,FALSE),"Minor",IF(AND(VLOOKUP(B45,Thresholds!$B$2:$I$8,5,FALSE)&lt;='Hazard Data'!K1856,'Hazard Data'!K1856&lt;VLOOKUP(B45,Thresholds!$B$2:$I$8,6,FALSE)),"Medium","Major")))</f>
        <v/>
      </c>
      <c r="T45" s="2"/>
      <c r="U45" s="2"/>
      <c r="V45" s="2"/>
      <c r="W45" s="2"/>
      <c r="X45" s="1"/>
      <c r="Y45" s="1"/>
      <c r="Z45" s="1"/>
      <c r="AA45" s="1"/>
      <c r="AB45" s="1"/>
      <c r="AC45" s="1"/>
      <c r="AD45" s="1"/>
      <c r="AE45" s="1"/>
      <c r="AF45" s="1"/>
    </row>
    <row r="46" spans="1:32">
      <c r="A46" s="1"/>
      <c r="B46" s="17">
        <v>2</v>
      </c>
      <c r="C46" s="9" t="s">
        <v>39</v>
      </c>
      <c r="D46" s="9" t="str">
        <f>VLOOKUP(C46,'Hazard Categories'!$A$2:$B$52,2,FALSE)</f>
        <v>Severe Storm</v>
      </c>
      <c r="E46" s="17">
        <v>3</v>
      </c>
      <c r="F46" s="17">
        <v>2000</v>
      </c>
      <c r="G46" s="17" t="str">
        <f>IF(F46&lt;2000,(ROUNDDOWN((F46-$G$10)/5,0))*5+$G$10&amp;"-"&amp;(ROUNDDOWN((F46-$G$10)/5,0))*5+$G$10+4,(ROUNDDOWN((F46-$G$10)/5,0))*5+$G$10&amp;"-"&amp;(ROUNDDOWN((F46-$G$10)/5,0))*5+$G$10+4)</f>
        <v>2000-2004</v>
      </c>
      <c r="H46" s="17">
        <v>1</v>
      </c>
      <c r="I46" s="17">
        <v>0</v>
      </c>
      <c r="J46" s="17">
        <v>0</v>
      </c>
      <c r="K46" s="17">
        <f>SUM(I46:J46)</f>
        <v>0</v>
      </c>
      <c r="L46" s="28">
        <f>IF(N46&lt;7000000000,0,1)</f>
        <v>0</v>
      </c>
      <c r="M46" s="28">
        <f>IF(N46&gt;0,1,0)</f>
        <v>1</v>
      </c>
      <c r="N46" s="29">
        <v>30762391</v>
      </c>
      <c r="O46" s="29">
        <f>IF($R46="Minor",1,0)</f>
        <v>1</v>
      </c>
      <c r="P46" s="29">
        <f>IF($R46="Medium",1,0)</f>
        <v>0</v>
      </c>
      <c r="Q46" s="29">
        <f>IF($R46="Major",1,0)</f>
        <v>0</v>
      </c>
      <c r="R46" s="2" t="str">
        <f>IF('Hazard Data'!N3035&lt;VLOOKUP(B46,Thresholds!$B$2:$I$8,2,FALSE),"Minor",IF(AND(VLOOKUP(B46,Thresholds!$B$2:$I$8,2,FALSE)&lt;='Hazard Data'!N3035,'Hazard Data'!N3035&lt;VLOOKUP(B46,Thresholds!$B$2:$I$8,3,FALSE)),"Medium","Major"))</f>
        <v>Minor</v>
      </c>
      <c r="S46" s="2" t="str">
        <f>IF(N46&gt;0,"",IF('Hazard Data'!K3035&lt;VLOOKUP(B46,Thresholds!$B$2:$I$8,5,FALSE),"Minor",IF(AND(VLOOKUP(B46,Thresholds!$B$2:$I$8,5,FALSE)&lt;='Hazard Data'!K3035,'Hazard Data'!K3035&lt;VLOOKUP(B46,Thresholds!$B$2:$I$8,6,FALSE)),"Medium","Major")))</f>
        <v/>
      </c>
      <c r="T46" s="2"/>
      <c r="U46" s="2"/>
      <c r="V46" s="2"/>
      <c r="W46" s="2"/>
      <c r="X46" s="1"/>
      <c r="Y46" s="1"/>
      <c r="Z46" s="1"/>
      <c r="AA46" s="1"/>
      <c r="AB46" s="1"/>
      <c r="AC46" s="1"/>
      <c r="AD46" s="1"/>
      <c r="AE46" s="1"/>
      <c r="AF46" s="1"/>
    </row>
    <row r="47" spans="1:32">
      <c r="A47" s="1"/>
      <c r="B47" s="17">
        <v>1</v>
      </c>
      <c r="C47" s="9" t="s">
        <v>40</v>
      </c>
      <c r="D47" s="9" t="str">
        <f>VLOOKUP(C47,'Hazard Categories'!$A$2:$B$52,2,FALSE)</f>
        <v>Storm</v>
      </c>
      <c r="E47" s="17">
        <v>1</v>
      </c>
      <c r="F47" s="17">
        <v>1999</v>
      </c>
      <c r="G47" s="17" t="str">
        <f>IF(F47&lt;2000,(ROUNDDOWN((F47-$G$10)/5,0))*5+$G$10&amp;"-"&amp;(ROUNDDOWN((F47-$G$10)/5,0))*5+$G$10+4,(ROUNDDOWN((F47-$G$10)/5,0))*5+$G$10&amp;"-"&amp;(ROUNDDOWN((F47-$G$10)/5,0))*5+$G$10+4)</f>
        <v>1995-1999</v>
      </c>
      <c r="H47" s="17">
        <v>2</v>
      </c>
      <c r="I47" s="17">
        <v>0</v>
      </c>
      <c r="J47" s="17">
        <v>0</v>
      </c>
      <c r="K47" s="17">
        <f>SUM(I47:J47)</f>
        <v>0</v>
      </c>
      <c r="L47" s="28">
        <f>IF(N47&lt;7000000000,0,1)</f>
        <v>0</v>
      </c>
      <c r="M47" s="28">
        <f>IF(N47&gt;0,1,0)</f>
        <v>1</v>
      </c>
      <c r="N47" s="29">
        <v>30432669</v>
      </c>
      <c r="O47" s="29">
        <f>IF($R47="Minor",1,0)</f>
        <v>0</v>
      </c>
      <c r="P47" s="29">
        <f>IF($R47="Medium",1,0)</f>
        <v>0</v>
      </c>
      <c r="Q47" s="29">
        <f>IF($R47="Major",1,0)</f>
        <v>1</v>
      </c>
      <c r="R47" s="2" t="str">
        <f>IF('Hazard Data'!N14&lt;VLOOKUP(B47,Thresholds!$B$2:$I$8,2,FALSE),"Minor",IF(AND(VLOOKUP(B47,Thresholds!$B$2:$I$8,2,FALSE)&lt;='Hazard Data'!N14,'Hazard Data'!N14&lt;VLOOKUP(B47,Thresholds!$B$2:$I$8,3,FALSE)),"Medium","Major"))</f>
        <v>Major</v>
      </c>
      <c r="S47" s="2" t="str">
        <f>IF(N47&gt;0,"",IF('Hazard Data'!K14&lt;VLOOKUP(B47,Thresholds!$B$2:$I$8,5,FALSE),"Minor",IF(AND(VLOOKUP(B47,Thresholds!$B$2:$I$8,5,FALSE)&lt;='Hazard Data'!K14,'Hazard Data'!K14&lt;VLOOKUP(B47,Thresholds!$B$2:$I$8,6,FALSE)),"Medium","Major")))</f>
        <v/>
      </c>
      <c r="U47" s="2"/>
      <c r="V47" s="2"/>
      <c r="W47" s="2"/>
      <c r="X47" s="1"/>
      <c r="Y47" s="1"/>
      <c r="Z47" s="1"/>
      <c r="AA47" s="1"/>
      <c r="AB47" s="1"/>
      <c r="AC47" s="1"/>
      <c r="AD47" s="1"/>
      <c r="AE47" s="1"/>
      <c r="AF47" s="1"/>
    </row>
    <row r="48" spans="1:32">
      <c r="A48" s="1"/>
      <c r="B48" s="17">
        <v>3</v>
      </c>
      <c r="C48" s="9" t="s">
        <v>39</v>
      </c>
      <c r="D48" s="9" t="str">
        <f>VLOOKUP(C48,'Hazard Categories'!$A$2:$B$52,2,FALSE)</f>
        <v>Severe Storm</v>
      </c>
      <c r="E48" s="17">
        <v>4</v>
      </c>
      <c r="F48" s="17">
        <v>2015</v>
      </c>
      <c r="G48" s="17" t="str">
        <f>IF(F48&lt;2000,(ROUNDDOWN((F48-$G$10)/5,0))*5+$G$10&amp;"-"&amp;(ROUNDDOWN((F48-$G$10)/5,0))*5+$G$10+4,(ROUNDDOWN((F48-$G$10)/5,0))*5+$G$10&amp;"-"&amp;(ROUNDDOWN((F48-$G$10)/5,0))*5+$G$10+4)</f>
        <v>2015-2019</v>
      </c>
      <c r="H48" s="17">
        <v>1</v>
      </c>
      <c r="I48" s="17">
        <v>0</v>
      </c>
      <c r="J48" s="17">
        <v>0</v>
      </c>
      <c r="K48" s="17">
        <f>SUM(I48:J48)</f>
        <v>0</v>
      </c>
      <c r="L48" s="28">
        <f>IF(N48&lt;7000000000,0,1)</f>
        <v>0</v>
      </c>
      <c r="M48" s="28">
        <f>IF(N48&gt;0,1,0)</f>
        <v>1</v>
      </c>
      <c r="N48" s="29">
        <v>28917218</v>
      </c>
      <c r="O48" s="29">
        <f>IF($R48="Minor",1,0)</f>
        <v>1</v>
      </c>
      <c r="P48" s="29">
        <f>IF($R48="Medium",1,0)</f>
        <v>0</v>
      </c>
      <c r="Q48" s="29">
        <f>IF($R48="Major",1,0)</f>
        <v>0</v>
      </c>
      <c r="R48" s="2" t="str">
        <f>IF('Hazard Data'!N2753&lt;VLOOKUP(B48,Thresholds!$B$2:$I$8,2,FALSE),"Minor",IF(AND(VLOOKUP(B48,Thresholds!$B$2:$I$8,2,FALSE)&lt;='Hazard Data'!N2753,'Hazard Data'!N2753&lt;VLOOKUP(B48,Thresholds!$B$2:$I$8,3,FALSE)),"Medium","Major"))</f>
        <v>Minor</v>
      </c>
      <c r="S48" s="2" t="str">
        <f>IF(N48&gt;0,"",IF('Hazard Data'!K2753&lt;VLOOKUP(B48,Thresholds!$B$2:$I$8,5,FALSE),"Minor",IF(AND(VLOOKUP(B48,Thresholds!$B$2:$I$8,5,FALSE)&lt;='Hazard Data'!K2753,'Hazard Data'!K2753&lt;VLOOKUP(B48,Thresholds!$B$2:$I$8,6,FALSE)),"Medium","Major")))</f>
        <v/>
      </c>
      <c r="T48" s="2"/>
      <c r="U48" s="2"/>
      <c r="V48" s="2"/>
      <c r="W48" s="2"/>
      <c r="X48" s="1"/>
      <c r="Y48" s="1"/>
      <c r="Z48" s="1"/>
      <c r="AA48" s="1"/>
      <c r="AB48" s="1"/>
      <c r="AC48" s="1"/>
      <c r="AD48" s="1"/>
      <c r="AE48" s="1"/>
      <c r="AF48" s="1"/>
    </row>
    <row r="49" spans="1:32">
      <c r="A49" s="1"/>
      <c r="B49" s="17">
        <v>3</v>
      </c>
      <c r="C49" s="9" t="s">
        <v>39</v>
      </c>
      <c r="D49" s="9" t="str">
        <f>VLOOKUP(C49,'Hazard Categories'!$A$2:$B$52,2,FALSE)</f>
        <v>Severe Storm</v>
      </c>
      <c r="E49" s="17">
        <v>4</v>
      </c>
      <c r="F49" s="17">
        <v>2015</v>
      </c>
      <c r="G49" s="17" t="str">
        <f>IF(F49&lt;2000,(ROUNDDOWN((F49-$G$10)/5,0))*5+$G$10&amp;"-"&amp;(ROUNDDOWN((F49-$G$10)/5,0))*5+$G$10+4,(ROUNDDOWN((F49-$G$10)/5,0))*5+$G$10&amp;"-"&amp;(ROUNDDOWN((F49-$G$10)/5,0))*5+$G$10+4)</f>
        <v>2015-2019</v>
      </c>
      <c r="H49" s="17">
        <v>1</v>
      </c>
      <c r="I49" s="17">
        <v>0</v>
      </c>
      <c r="J49" s="17">
        <v>0</v>
      </c>
      <c r="K49" s="17">
        <f>SUM(I49:J49)</f>
        <v>0</v>
      </c>
      <c r="L49" s="28">
        <f>IF(N49&lt;7000000000,0,1)</f>
        <v>0</v>
      </c>
      <c r="M49" s="28">
        <f>IF(N49&gt;0,1,0)</f>
        <v>1</v>
      </c>
      <c r="N49" s="29">
        <v>28803084</v>
      </c>
      <c r="O49" s="29">
        <f>IF($R49="Minor",1,0)</f>
        <v>1</v>
      </c>
      <c r="P49" s="29">
        <f>IF($R49="Medium",1,0)</f>
        <v>0</v>
      </c>
      <c r="Q49" s="29">
        <f>IF($R49="Major",1,0)</f>
        <v>0</v>
      </c>
      <c r="R49" s="2" t="str">
        <f>IF('Hazard Data'!N2749&lt;VLOOKUP(B49,Thresholds!$B$2:$I$8,2,FALSE),"Minor",IF(AND(VLOOKUP(B49,Thresholds!$B$2:$I$8,2,FALSE)&lt;='Hazard Data'!N2749,'Hazard Data'!N2749&lt;VLOOKUP(B49,Thresholds!$B$2:$I$8,3,FALSE)),"Medium","Major"))</f>
        <v>Minor</v>
      </c>
      <c r="S49" s="2" t="str">
        <f>IF(N49&gt;0,"",IF('Hazard Data'!K2749&lt;VLOOKUP(B49,Thresholds!$B$2:$I$8,5,FALSE),"Minor",IF(AND(VLOOKUP(B49,Thresholds!$B$2:$I$8,5,FALSE)&lt;='Hazard Data'!K2749,'Hazard Data'!K2749&lt;VLOOKUP(B49,Thresholds!$B$2:$I$8,6,FALSE)),"Medium","Major")))</f>
        <v/>
      </c>
      <c r="T49" s="2"/>
      <c r="U49" s="2"/>
      <c r="V49" s="2"/>
      <c r="W49" s="2"/>
      <c r="X49" s="1"/>
      <c r="Y49" s="1"/>
      <c r="Z49" s="1"/>
      <c r="AA49" s="1"/>
      <c r="AB49" s="1"/>
      <c r="AC49" s="1"/>
      <c r="AD49" s="1"/>
      <c r="AE49" s="1"/>
      <c r="AF49" s="1"/>
    </row>
    <row r="50" spans="1:32">
      <c r="A50" s="1"/>
      <c r="B50" s="17">
        <v>5</v>
      </c>
      <c r="C50" s="9" t="s">
        <v>41</v>
      </c>
      <c r="D50" s="9" t="str">
        <f>VLOOKUP(C50,'Hazard Categories'!$A$2:$B$52,2,FALSE)</f>
        <v>Tornado</v>
      </c>
      <c r="E50" s="17">
        <v>3</v>
      </c>
      <c r="F50" s="17">
        <v>2004</v>
      </c>
      <c r="G50" s="17" t="str">
        <f>IF(F50&lt;2000,(ROUNDDOWN((F50-$G$10)/5,0))*5+$G$10&amp;"-"&amp;(ROUNDDOWN((F50-$G$10)/5,0))*5+$G$10+4,(ROUNDDOWN((F50-$G$10)/5,0))*5+$G$10&amp;"-"&amp;(ROUNDDOWN((F50-$G$10)/5,0))*5+$G$10+4)</f>
        <v>2000-2004</v>
      </c>
      <c r="H50" s="17">
        <v>1</v>
      </c>
      <c r="I50" s="17">
        <v>0</v>
      </c>
      <c r="J50" s="17">
        <v>37</v>
      </c>
      <c r="K50" s="17">
        <f>SUM(I50:J50)</f>
        <v>37</v>
      </c>
      <c r="L50" s="28">
        <f>IF(N50&lt;7000000000,0,1)</f>
        <v>0</v>
      </c>
      <c r="M50" s="28">
        <f>IF(N50&gt;0,1,0)</f>
        <v>1</v>
      </c>
      <c r="N50" s="29">
        <v>28198805</v>
      </c>
      <c r="O50" s="29">
        <f>IF($R50="Minor",1,0)</f>
        <v>1</v>
      </c>
      <c r="P50" s="29">
        <f>IF($R50="Medium",1,0)</f>
        <v>0</v>
      </c>
      <c r="Q50" s="29">
        <f>IF($R50="Major",1,0)</f>
        <v>0</v>
      </c>
      <c r="R50" s="2" t="str">
        <f>IF('Hazard Data'!N3096&lt;VLOOKUP(B50,Thresholds!$B$2:$I$8,2,FALSE),"Minor",IF(AND(VLOOKUP(B50,Thresholds!$B$2:$I$8,2,FALSE)&lt;='Hazard Data'!N3096,'Hazard Data'!N3096&lt;VLOOKUP(B50,Thresholds!$B$2:$I$8,3,FALSE)),"Medium","Major"))</f>
        <v>Minor</v>
      </c>
      <c r="S50" s="2" t="str">
        <f>IF(N50&gt;0,"",IF('Hazard Data'!K3096&lt;VLOOKUP(B50,Thresholds!$B$2:$I$8,5,FALSE),"Minor",IF(AND(VLOOKUP(B50,Thresholds!$B$2:$I$8,5,FALSE)&lt;='Hazard Data'!K3096,'Hazard Data'!K3096&lt;VLOOKUP(B50,Thresholds!$B$2:$I$8,6,FALSE)),"Medium","Major")))</f>
        <v/>
      </c>
      <c r="T50" s="2"/>
      <c r="U50" s="2"/>
      <c r="V50" s="2"/>
      <c r="W50" s="2"/>
      <c r="X50" s="1"/>
      <c r="Y50" s="1"/>
      <c r="Z50" s="1"/>
      <c r="AA50" s="1"/>
      <c r="AB50" s="1"/>
      <c r="AC50" s="1"/>
      <c r="AD50" s="1"/>
      <c r="AE50" s="1"/>
      <c r="AF50" s="1"/>
    </row>
    <row r="51" spans="1:32">
      <c r="A51" s="1"/>
      <c r="B51" s="17">
        <v>3</v>
      </c>
      <c r="C51" s="9" t="s">
        <v>45</v>
      </c>
      <c r="D51" s="9" t="str">
        <f>VLOOKUP(C51,'Hazard Categories'!$A$2:$B$52,2,FALSE)</f>
        <v>Storm</v>
      </c>
      <c r="E51" s="17">
        <v>2</v>
      </c>
      <c r="F51" s="17">
        <v>2006</v>
      </c>
      <c r="G51" s="17" t="str">
        <f>IF(F51&lt;2000,(ROUNDDOWN((F51-$G$10)/5,0))*5+$G$10&amp;"-"&amp;(ROUNDDOWN((F51-$G$10)/5,0))*5+$G$10+4,(ROUNDDOWN((F51-$G$10)/5,0))*5+$G$10&amp;"-"&amp;(ROUNDDOWN((F51-$G$10)/5,0))*5+$G$10+4)</f>
        <v>2005-2009</v>
      </c>
      <c r="H51" s="17">
        <v>1</v>
      </c>
      <c r="I51" s="17">
        <v>0</v>
      </c>
      <c r="J51" s="17">
        <v>0</v>
      </c>
      <c r="K51" s="17">
        <f>SUM(I51:J51)</f>
        <v>0</v>
      </c>
      <c r="L51" s="28">
        <f>IF(N51&lt;7000000000,0,1)</f>
        <v>0</v>
      </c>
      <c r="M51" s="28">
        <f>IF(N51&gt;0,1,0)</f>
        <v>1</v>
      </c>
      <c r="N51" s="29">
        <v>25342592</v>
      </c>
      <c r="O51" s="29">
        <f>IF($R51="Minor",1,0)</f>
        <v>1</v>
      </c>
      <c r="P51" s="29">
        <f>IF($R51="Medium",1,0)</f>
        <v>0</v>
      </c>
      <c r="Q51" s="29">
        <f>IF($R51="Major",1,0)</f>
        <v>0</v>
      </c>
      <c r="R51" s="2" t="str">
        <f>IF('Hazard Data'!N3137&lt;VLOOKUP(B51,Thresholds!$B$2:$I$8,2,FALSE),"Minor",IF(AND(VLOOKUP(B51,Thresholds!$B$2:$I$8,2,FALSE)&lt;='Hazard Data'!N3137,'Hazard Data'!N3137&lt;VLOOKUP(B51,Thresholds!$B$2:$I$8,3,FALSE)),"Medium","Major"))</f>
        <v>Minor</v>
      </c>
      <c r="S51" s="2" t="str">
        <f>IF(N51&gt;0,"",IF('Hazard Data'!K3137&lt;VLOOKUP(B51,Thresholds!$B$2:$I$8,5,FALSE),"Minor",IF(AND(VLOOKUP(B51,Thresholds!$B$2:$I$8,5,FALSE)&lt;='Hazard Data'!K3137,'Hazard Data'!K3137&lt;VLOOKUP(B51,Thresholds!$B$2:$I$8,6,FALSE)),"Medium","Major")))</f>
        <v/>
      </c>
      <c r="T51" s="2"/>
      <c r="U51" s="2"/>
      <c r="V51" s="2"/>
      <c r="W51" s="2"/>
      <c r="X51" s="1"/>
      <c r="Y51" s="1"/>
      <c r="Z51" s="1"/>
      <c r="AA51" s="1"/>
      <c r="AB51" s="1"/>
      <c r="AC51" s="1"/>
      <c r="AD51" s="1"/>
      <c r="AE51" s="1"/>
      <c r="AF51" s="1"/>
    </row>
    <row r="52" spans="1:32">
      <c r="A52" s="1"/>
      <c r="B52" s="17">
        <v>2</v>
      </c>
      <c r="C52" s="9" t="s">
        <v>41</v>
      </c>
      <c r="D52" s="9" t="str">
        <f>VLOOKUP(C52,'Hazard Categories'!$A$2:$B$52,2,FALSE)</f>
        <v>Tornado</v>
      </c>
      <c r="E52" s="17">
        <v>4</v>
      </c>
      <c r="F52" s="17">
        <v>1995</v>
      </c>
      <c r="G52" s="17" t="str">
        <f>IF(F52&lt;2000,(ROUNDDOWN((F52-$G$10)/5,0))*5+$G$10&amp;"-"&amp;(ROUNDDOWN((F52-$G$10)/5,0))*5+$G$10+4,(ROUNDDOWN((F52-$G$10)/5,0))*5+$G$10&amp;"-"&amp;(ROUNDDOWN((F52-$G$10)/5,0))*5+$G$10+4)</f>
        <v>1995-1999</v>
      </c>
      <c r="H52" s="17">
        <v>1</v>
      </c>
      <c r="I52" s="17">
        <v>0</v>
      </c>
      <c r="J52" s="17">
        <v>0</v>
      </c>
      <c r="K52" s="17">
        <f>SUM(I52:J52)</f>
        <v>0</v>
      </c>
      <c r="L52" s="28">
        <f>IF(N52&lt;7000000000,0,1)</f>
        <v>0</v>
      </c>
      <c r="M52" s="28">
        <f>IF(N52&gt;0,1,0)</f>
        <v>1</v>
      </c>
      <c r="N52" s="29">
        <v>22876813</v>
      </c>
      <c r="O52" s="29">
        <f>IF($R52="Minor",1,0)</f>
        <v>0</v>
      </c>
      <c r="P52" s="29">
        <f>IF($R52="Medium",1,0)</f>
        <v>1</v>
      </c>
      <c r="Q52" s="29">
        <f>IF($R52="Major",1,0)</f>
        <v>0</v>
      </c>
      <c r="R52" s="2" t="str">
        <f>IF('Hazard Data'!N201&lt;VLOOKUP(B52,Thresholds!$B$2:$I$8,2,FALSE),"Minor",IF(AND(VLOOKUP(B52,Thresholds!$B$2:$I$8,2,FALSE)&lt;='Hazard Data'!N201,'Hazard Data'!N201&lt;VLOOKUP(B52,Thresholds!$B$2:$I$8,3,FALSE)),"Medium","Major"))</f>
        <v>Medium</v>
      </c>
      <c r="S52" s="2" t="str">
        <f>IF(N52&gt;0,"",IF('Hazard Data'!K201&lt;VLOOKUP(B52,Thresholds!$B$2:$I$8,5,FALSE),"Minor",IF(AND(VLOOKUP(B52,Thresholds!$B$2:$I$8,5,FALSE)&lt;='Hazard Data'!K201,'Hazard Data'!K201&lt;VLOOKUP(B52,Thresholds!$B$2:$I$8,6,FALSE)),"Medium","Major")))</f>
        <v/>
      </c>
      <c r="T52" s="2"/>
      <c r="U52" s="2"/>
      <c r="V52" s="2"/>
      <c r="W52" s="2"/>
      <c r="X52" s="1"/>
      <c r="Y52" s="1"/>
      <c r="Z52" s="1"/>
      <c r="AA52" s="1"/>
      <c r="AB52" s="1"/>
      <c r="AC52" s="1"/>
      <c r="AD52" s="1"/>
      <c r="AE52" s="1"/>
      <c r="AF52" s="1"/>
    </row>
    <row r="53" spans="1:32">
      <c r="A53" s="1"/>
      <c r="B53" s="17">
        <v>1</v>
      </c>
      <c r="C53" s="9" t="s">
        <v>39</v>
      </c>
      <c r="D53" s="9" t="str">
        <f>VLOOKUP(C53,'Hazard Categories'!$A$2:$B$52,2,FALSE)</f>
        <v>Severe Storm</v>
      </c>
      <c r="E53" s="17">
        <v>3</v>
      </c>
      <c r="F53" s="17">
        <v>2014</v>
      </c>
      <c r="G53" s="17" t="str">
        <f>IF(F53&lt;2000,(ROUNDDOWN((F53-$G$10)/5,0))*5+$G$10&amp;"-"&amp;(ROUNDDOWN((F53-$G$10)/5,0))*5+$G$10+4,(ROUNDDOWN((F53-$G$10)/5,0))*5+$G$10&amp;"-"&amp;(ROUNDDOWN((F53-$G$10)/5,0))*5+$G$10+4)</f>
        <v>2010-2014</v>
      </c>
      <c r="H53" s="17">
        <v>2</v>
      </c>
      <c r="I53" s="17">
        <v>22</v>
      </c>
      <c r="J53" s="17">
        <v>0</v>
      </c>
      <c r="K53" s="17">
        <f>SUM(I53:J53)</f>
        <v>22</v>
      </c>
      <c r="L53" s="28">
        <f>IF(N53&lt;7000000000,0,1)</f>
        <v>0</v>
      </c>
      <c r="M53" s="28">
        <f>IF(N53&gt;0,1,0)</f>
        <v>1</v>
      </c>
      <c r="N53" s="29">
        <v>22598611</v>
      </c>
      <c r="O53" s="29">
        <f>IF($R53="Minor",1,0)</f>
        <v>1</v>
      </c>
      <c r="P53" s="29">
        <f>IF($R53="Medium",1,0)</f>
        <v>0</v>
      </c>
      <c r="Q53" s="29">
        <f>IF($R53="Major",1,0)</f>
        <v>0</v>
      </c>
      <c r="R53" s="2" t="str">
        <f>IF('Hazard Data'!N2585&lt;VLOOKUP(B53,Thresholds!$B$2:$I$8,2,FALSE),"Minor",IF(AND(VLOOKUP(B53,Thresholds!$B$2:$I$8,2,FALSE)&lt;='Hazard Data'!N2585,'Hazard Data'!N2585&lt;VLOOKUP(B53,Thresholds!$B$2:$I$8,3,FALSE)),"Medium","Major"))</f>
        <v>Minor</v>
      </c>
      <c r="S53" s="2" t="str">
        <f>IF(N53&gt;0,"",IF('Hazard Data'!K2585&lt;VLOOKUP(B53,Thresholds!$B$2:$I$8,5,FALSE),"Minor",IF(AND(VLOOKUP(B53,Thresholds!$B$2:$I$8,5,FALSE)&lt;='Hazard Data'!K2585,'Hazard Data'!K2585&lt;VLOOKUP(B53,Thresholds!$B$2:$I$8,6,FALSE)),"Medium","Major")))</f>
        <v/>
      </c>
      <c r="T53" s="2"/>
      <c r="U53" s="2"/>
      <c r="V53" s="2"/>
      <c r="W53" s="2"/>
      <c r="X53" s="1"/>
      <c r="Y53" s="1"/>
      <c r="Z53" s="1"/>
      <c r="AA53" s="1"/>
      <c r="AB53" s="1"/>
      <c r="AC53" s="1"/>
      <c r="AD53" s="1"/>
      <c r="AE53" s="1"/>
      <c r="AF53" s="1"/>
    </row>
    <row r="54" spans="1:32">
      <c r="A54" s="1"/>
      <c r="B54" s="17">
        <v>5</v>
      </c>
      <c r="C54" s="9" t="s">
        <v>46</v>
      </c>
      <c r="D54" s="9" t="str">
        <f>VLOOKUP(C54,'Hazard Categories'!$A$2:$B$52,2,FALSE)</f>
        <v>Storm</v>
      </c>
      <c r="E54" s="17">
        <v>4</v>
      </c>
      <c r="F54" s="17">
        <v>2016</v>
      </c>
      <c r="G54" s="17" t="str">
        <f>IF(F54&lt;2000,(ROUNDDOWN((F54-$G$10)/5,0))*5+$G$10&amp;"-"&amp;(ROUNDDOWN((F54-$G$10)/5,0))*5+$G$10+4,(ROUNDDOWN((F54-$G$10)/5,0))*5+$G$10&amp;"-"&amp;(ROUNDDOWN((F54-$G$10)/5,0))*5+$G$10+4)</f>
        <v>2015-2019</v>
      </c>
      <c r="H54" s="17">
        <v>1</v>
      </c>
      <c r="I54" s="17">
        <v>0</v>
      </c>
      <c r="J54" s="17">
        <v>0</v>
      </c>
      <c r="K54" s="17">
        <f>SUM(I54:J54)</f>
        <v>0</v>
      </c>
      <c r="L54" s="28">
        <f>IF(N54&lt;7000000000,0,1)</f>
        <v>0</v>
      </c>
      <c r="M54" s="28">
        <f>IF(N54&gt;0,1,0)</f>
        <v>1</v>
      </c>
      <c r="N54" s="29">
        <v>21849604</v>
      </c>
      <c r="O54" s="29">
        <f>IF($R54="Minor",1,0)</f>
        <v>1</v>
      </c>
      <c r="P54" s="29">
        <f>IF($R54="Medium",1,0)</f>
        <v>0</v>
      </c>
      <c r="Q54" s="29">
        <f>IF($R54="Major",1,0)</f>
        <v>0</v>
      </c>
      <c r="R54" s="2" t="str">
        <f>IF('Hazard Data'!N2873&lt;VLOOKUP(B54,Thresholds!$B$2:$I$8,2,FALSE),"Minor",IF(AND(VLOOKUP(B54,Thresholds!$B$2:$I$8,2,FALSE)&lt;='Hazard Data'!N2873,'Hazard Data'!N2873&lt;VLOOKUP(B54,Thresholds!$B$2:$I$8,3,FALSE)),"Medium","Major"))</f>
        <v>Minor</v>
      </c>
      <c r="S54" s="2" t="str">
        <f>IF(N54&gt;0,"",IF('Hazard Data'!K2873&lt;VLOOKUP(B54,Thresholds!$B$2:$I$8,5,FALSE),"Minor",IF(AND(VLOOKUP(B54,Thresholds!$B$2:$I$8,5,FALSE)&lt;='Hazard Data'!K2873,'Hazard Data'!K2873&lt;VLOOKUP(B54,Thresholds!$B$2:$I$8,6,FALSE)),"Medium","Major")))</f>
        <v/>
      </c>
      <c r="T54" s="2"/>
      <c r="U54" s="2"/>
      <c r="V54" s="2"/>
      <c r="W54" s="2"/>
      <c r="X54" s="1"/>
      <c r="Y54" s="1"/>
      <c r="Z54" s="1"/>
      <c r="AA54" s="1"/>
      <c r="AB54" s="1"/>
      <c r="AC54" s="1"/>
      <c r="AD54" s="1"/>
      <c r="AE54" s="1"/>
      <c r="AF54" s="1"/>
    </row>
    <row r="55" spans="1:32">
      <c r="A55" s="1"/>
      <c r="B55" s="17">
        <v>5</v>
      </c>
      <c r="C55" s="9" t="s">
        <v>45</v>
      </c>
      <c r="D55" s="9" t="str">
        <f>VLOOKUP(C55,'Hazard Categories'!$A$2:$B$52,2,FALSE)</f>
        <v>Storm</v>
      </c>
      <c r="E55" s="17">
        <v>3</v>
      </c>
      <c r="F55" s="17">
        <v>2012</v>
      </c>
      <c r="G55" s="17" t="str">
        <f>IF(F55&lt;2000,(ROUNDDOWN((F55-$G$10)/5,0))*5+$G$10&amp;"-"&amp;(ROUNDDOWN((F55-$G$10)/5,0))*5+$G$10+4,(ROUNDDOWN((F55-$G$10)/5,0))*5+$G$10&amp;"-"&amp;(ROUNDDOWN((F55-$G$10)/5,0))*5+$G$10+4)</f>
        <v>2010-2014</v>
      </c>
      <c r="H55" s="17">
        <v>1</v>
      </c>
      <c r="I55" s="17">
        <v>0</v>
      </c>
      <c r="J55" s="17">
        <v>0</v>
      </c>
      <c r="K55" s="17">
        <f>SUM(I55:J55)</f>
        <v>0</v>
      </c>
      <c r="L55" s="28">
        <f>IF(N55&lt;7000000000,0,1)</f>
        <v>0</v>
      </c>
      <c r="M55" s="28">
        <f>IF(N55&gt;0,1,0)</f>
        <v>1</v>
      </c>
      <c r="N55" s="29">
        <v>20329397</v>
      </c>
      <c r="O55" s="29">
        <f>IF($R55="Minor",1,0)</f>
        <v>1</v>
      </c>
      <c r="P55" s="29">
        <f>IF($R55="Medium",1,0)</f>
        <v>0</v>
      </c>
      <c r="Q55" s="29">
        <f>IF($R55="Major",1,0)</f>
        <v>0</v>
      </c>
      <c r="R55" s="2" t="str">
        <f>IF('Hazard Data'!N2164&lt;VLOOKUP(B55,Thresholds!$B$2:$I$8,2,FALSE),"Minor",IF(AND(VLOOKUP(B55,Thresholds!$B$2:$I$8,2,FALSE)&lt;='Hazard Data'!N2164,'Hazard Data'!N2164&lt;VLOOKUP(B55,Thresholds!$B$2:$I$8,3,FALSE)),"Medium","Major"))</f>
        <v>Minor</v>
      </c>
      <c r="S55" s="2" t="str">
        <f>IF(N55&gt;0,"",IF('Hazard Data'!K2164&lt;VLOOKUP(B55,Thresholds!$B$2:$I$8,5,FALSE),"Minor",IF(AND(VLOOKUP(B55,Thresholds!$B$2:$I$8,5,FALSE)&lt;='Hazard Data'!K2164,'Hazard Data'!K2164&lt;VLOOKUP(B55,Thresholds!$B$2:$I$8,6,FALSE)),"Medium","Major")))</f>
        <v/>
      </c>
      <c r="T55" s="2"/>
      <c r="U55" s="2"/>
      <c r="V55" s="2"/>
      <c r="W55" s="2"/>
      <c r="X55" s="1"/>
      <c r="Y55" s="1"/>
      <c r="Z55" s="1"/>
      <c r="AA55" s="1"/>
      <c r="AB55" s="1"/>
      <c r="AC55" s="1"/>
      <c r="AD55" s="1"/>
      <c r="AE55" s="1"/>
      <c r="AF55" s="1"/>
    </row>
    <row r="56" spans="1:32">
      <c r="A56" s="1"/>
      <c r="B56" s="17">
        <v>2</v>
      </c>
      <c r="C56" s="9" t="s">
        <v>44</v>
      </c>
      <c r="D56" s="9" t="str">
        <f>VLOOKUP(C56,'Hazard Categories'!$A$2:$B$52,2,FALSE)</f>
        <v>Severe Storm</v>
      </c>
      <c r="E56" s="17">
        <v>2</v>
      </c>
      <c r="F56" s="17">
        <v>2005</v>
      </c>
      <c r="G56" s="17" t="str">
        <f>IF(F56&lt;2000,(ROUNDDOWN((F56-$G$10)/5,0))*5+$G$10&amp;"-"&amp;(ROUNDDOWN((F56-$G$10)/5,0))*5+$G$10+4,(ROUNDDOWN((F56-$G$10)/5,0))*5+$G$10&amp;"-"&amp;(ROUNDDOWN((F56-$G$10)/5,0))*5+$G$10+4)</f>
        <v>2005-2009</v>
      </c>
      <c r="H56" s="17">
        <v>1</v>
      </c>
      <c r="I56" s="17">
        <v>0</v>
      </c>
      <c r="J56" s="17">
        <v>0</v>
      </c>
      <c r="K56" s="17">
        <f>SUM(I56:J56)</f>
        <v>0</v>
      </c>
      <c r="L56" s="28">
        <f>IF(N56&lt;7000000000,0,1)</f>
        <v>0</v>
      </c>
      <c r="M56" s="28">
        <f>IF(N56&gt;0,1,0)</f>
        <v>1</v>
      </c>
      <c r="N56" s="29">
        <v>19581658</v>
      </c>
      <c r="O56" s="29">
        <f>IF($R56="Minor",1,0)</f>
        <v>1</v>
      </c>
      <c r="P56" s="29">
        <f>IF($R56="Medium",1,0)</f>
        <v>0</v>
      </c>
      <c r="Q56" s="29">
        <f>IF($R56="Major",1,0)</f>
        <v>0</v>
      </c>
      <c r="R56" s="2" t="str">
        <f>IF('Hazard Data'!N3120&lt;VLOOKUP(B56,Thresholds!$B$2:$I$8,2,FALSE),"Minor",IF(AND(VLOOKUP(B56,Thresholds!$B$2:$I$8,2,FALSE)&lt;='Hazard Data'!N3120,'Hazard Data'!N3120&lt;VLOOKUP(B56,Thresholds!$B$2:$I$8,3,FALSE)),"Medium","Major"))</f>
        <v>Minor</v>
      </c>
      <c r="S56" s="2" t="str">
        <f>IF(N56&gt;0,"",IF('Hazard Data'!K3120&lt;VLOOKUP(B56,Thresholds!$B$2:$I$8,5,FALSE),"Minor",IF(AND(VLOOKUP(B56,Thresholds!$B$2:$I$8,5,FALSE)&lt;='Hazard Data'!K3120,'Hazard Data'!K3120&lt;VLOOKUP(B56,Thresholds!$B$2:$I$8,6,FALSE)),"Medium","Major")))</f>
        <v/>
      </c>
      <c r="T56" s="2"/>
      <c r="U56" s="2"/>
      <c r="V56" s="2"/>
      <c r="W56" s="2"/>
      <c r="X56" s="1"/>
      <c r="Y56" s="1"/>
      <c r="Z56" s="1"/>
      <c r="AA56" s="1"/>
      <c r="AB56" s="1"/>
      <c r="AC56" s="1"/>
      <c r="AD56" s="1"/>
      <c r="AE56" s="1"/>
      <c r="AF56" s="1"/>
    </row>
    <row r="57" spans="1:32">
      <c r="A57" s="1"/>
      <c r="B57" s="17">
        <v>3</v>
      </c>
      <c r="C57" s="9" t="s">
        <v>39</v>
      </c>
      <c r="D57" s="9" t="str">
        <f>VLOOKUP(C57,'Hazard Categories'!$A$2:$B$52,2,FALSE)</f>
        <v>Severe Storm</v>
      </c>
      <c r="E57" s="17">
        <v>4</v>
      </c>
      <c r="F57" s="17">
        <v>2015</v>
      </c>
      <c r="G57" s="17" t="str">
        <f>IF(F57&lt;2000,(ROUNDDOWN((F57-$G$10)/5,0))*5+$G$10&amp;"-"&amp;(ROUNDDOWN((F57-$G$10)/5,0))*5+$G$10+4,(ROUNDDOWN((F57-$G$10)/5,0))*5+$G$10&amp;"-"&amp;(ROUNDDOWN((F57-$G$10)/5,0))*5+$G$10+4)</f>
        <v>2015-2019</v>
      </c>
      <c r="H57" s="17">
        <v>1</v>
      </c>
      <c r="I57" s="17">
        <v>0</v>
      </c>
      <c r="J57" s="17">
        <v>0</v>
      </c>
      <c r="K57" s="17">
        <f>SUM(I57:J57)</f>
        <v>0</v>
      </c>
      <c r="L57" s="28">
        <f>IF(N57&lt;7000000000,0,1)</f>
        <v>0</v>
      </c>
      <c r="M57" s="28">
        <f>IF(N57&gt;0,1,0)</f>
        <v>1</v>
      </c>
      <c r="N57" s="29">
        <v>17265998</v>
      </c>
      <c r="O57" s="29">
        <f>IF($R57="Minor",1,0)</f>
        <v>1</v>
      </c>
      <c r="P57" s="29">
        <f>IF($R57="Medium",1,0)</f>
        <v>0</v>
      </c>
      <c r="Q57" s="29">
        <f>IF($R57="Major",1,0)</f>
        <v>0</v>
      </c>
      <c r="R57" s="2" t="str">
        <f>IF('Hazard Data'!N2755&lt;VLOOKUP(B57,Thresholds!$B$2:$I$8,2,FALSE),"Minor",IF(AND(VLOOKUP(B57,Thresholds!$B$2:$I$8,2,FALSE)&lt;='Hazard Data'!N2755,'Hazard Data'!N2755&lt;VLOOKUP(B57,Thresholds!$B$2:$I$8,3,FALSE)),"Medium","Major"))</f>
        <v>Minor</v>
      </c>
      <c r="S57" s="2" t="str">
        <f>IF(N57&gt;0,"",IF('Hazard Data'!K2755&lt;VLOOKUP(B57,Thresholds!$B$2:$I$8,5,FALSE),"Minor",IF(AND(VLOOKUP(B57,Thresholds!$B$2:$I$8,5,FALSE)&lt;='Hazard Data'!K2755,'Hazard Data'!K2755&lt;VLOOKUP(B57,Thresholds!$B$2:$I$8,6,FALSE)),"Medium","Major")))</f>
        <v/>
      </c>
      <c r="T57" s="2"/>
      <c r="U57" s="2"/>
      <c r="V57" s="2"/>
      <c r="W57" s="2"/>
      <c r="X57" s="1"/>
      <c r="Y57" s="1"/>
      <c r="Z57" s="1"/>
      <c r="AA57" s="1"/>
      <c r="AB57" s="1"/>
      <c r="AC57" s="1"/>
      <c r="AD57" s="1"/>
      <c r="AE57" s="1"/>
      <c r="AF57" s="1"/>
    </row>
    <row r="58" spans="1:32">
      <c r="A58" s="1"/>
      <c r="B58" s="17">
        <v>2</v>
      </c>
      <c r="C58" s="9" t="s">
        <v>44</v>
      </c>
      <c r="D58" s="9" t="str">
        <f>VLOOKUP(C58,'Hazard Categories'!$A$2:$B$52,2,FALSE)</f>
        <v>Severe Storm</v>
      </c>
      <c r="E58" s="17">
        <v>3</v>
      </c>
      <c r="F58" s="17">
        <v>2007</v>
      </c>
      <c r="G58" s="17" t="str">
        <f>IF(F58&lt;2000,(ROUNDDOWN((F58-$G$10)/5,0))*5+$G$10&amp;"-"&amp;(ROUNDDOWN((F58-$G$10)/5,0))*5+$G$10+4,(ROUNDDOWN((F58-$G$10)/5,0))*5+$G$10&amp;"-"&amp;(ROUNDDOWN((F58-$G$10)/5,0))*5+$G$10+4)</f>
        <v>2005-2009</v>
      </c>
      <c r="H58" s="17">
        <v>1</v>
      </c>
      <c r="I58" s="17">
        <v>0</v>
      </c>
      <c r="J58" s="17">
        <v>90</v>
      </c>
      <c r="K58" s="17">
        <f>SUM(I58:J58)</f>
        <v>90</v>
      </c>
      <c r="L58" s="28">
        <f>IF(N58&lt;7000000000,0,1)</f>
        <v>0</v>
      </c>
      <c r="M58" s="28">
        <f>IF(N58&gt;0,1,0)</f>
        <v>1</v>
      </c>
      <c r="N58" s="29">
        <v>17131256</v>
      </c>
      <c r="O58" s="29">
        <f>IF($R58="Minor",1,0)</f>
        <v>1</v>
      </c>
      <c r="P58" s="29">
        <f>IF($R58="Medium",1,0)</f>
        <v>0</v>
      </c>
      <c r="Q58" s="29">
        <f>IF($R58="Major",1,0)</f>
        <v>0</v>
      </c>
      <c r="R58" s="2" t="str">
        <f>IF('Hazard Data'!N3163&lt;VLOOKUP(B58,Thresholds!$B$2:$I$8,2,FALSE),"Minor",IF(AND(VLOOKUP(B58,Thresholds!$B$2:$I$8,2,FALSE)&lt;='Hazard Data'!N3163,'Hazard Data'!N3163&lt;VLOOKUP(B58,Thresholds!$B$2:$I$8,3,FALSE)),"Medium","Major"))</f>
        <v>Minor</v>
      </c>
      <c r="S58" s="2" t="str">
        <f>IF(N58&gt;0,"",IF('Hazard Data'!K3163&lt;VLOOKUP(B58,Thresholds!$B$2:$I$8,5,FALSE),"Minor",IF(AND(VLOOKUP(B58,Thresholds!$B$2:$I$8,5,FALSE)&lt;='Hazard Data'!K3163,'Hazard Data'!K3163&lt;VLOOKUP(B58,Thresholds!$B$2:$I$8,6,FALSE)),"Medium","Major")))</f>
        <v/>
      </c>
      <c r="T58" s="2"/>
      <c r="U58" s="2"/>
      <c r="V58" s="2"/>
      <c r="W58" s="2"/>
      <c r="X58" s="1"/>
      <c r="Y58" s="1"/>
      <c r="Z58" s="1"/>
      <c r="AA58" s="1"/>
      <c r="AB58" s="1"/>
      <c r="AC58" s="1"/>
      <c r="AD58" s="1"/>
      <c r="AE58" s="1"/>
      <c r="AF58" s="1"/>
    </row>
    <row r="59" spans="1:32">
      <c r="A59" s="1"/>
      <c r="B59" s="17">
        <v>3</v>
      </c>
      <c r="C59" s="9" t="s">
        <v>39</v>
      </c>
      <c r="D59" s="9" t="str">
        <f>VLOOKUP(C59,'Hazard Categories'!$A$2:$B$52,2,FALSE)</f>
        <v>Severe Storm</v>
      </c>
      <c r="E59" s="17">
        <v>4</v>
      </c>
      <c r="F59" s="17">
        <v>2015</v>
      </c>
      <c r="G59" s="17" t="str">
        <f>IF(F59&lt;2000,(ROUNDDOWN((F59-$G$10)/5,0))*5+$G$10&amp;"-"&amp;(ROUNDDOWN((F59-$G$10)/5,0))*5+$G$10+4,(ROUNDDOWN((F59-$G$10)/5,0))*5+$G$10&amp;"-"&amp;(ROUNDDOWN((F59-$G$10)/5,0))*5+$G$10+4)</f>
        <v>2015-2019</v>
      </c>
      <c r="H59" s="17">
        <v>1</v>
      </c>
      <c r="I59" s="17">
        <v>0</v>
      </c>
      <c r="J59" s="17">
        <v>0</v>
      </c>
      <c r="K59" s="17">
        <f>SUM(I59:J59)</f>
        <v>0</v>
      </c>
      <c r="L59" s="28">
        <f>IF(N59&lt;7000000000,0,1)</f>
        <v>0</v>
      </c>
      <c r="M59" s="28">
        <f>IF(N59&gt;0,1,0)</f>
        <v>1</v>
      </c>
      <c r="N59" s="29">
        <v>16803120</v>
      </c>
      <c r="O59" s="29">
        <f>IF($R59="Minor",1,0)</f>
        <v>1</v>
      </c>
      <c r="P59" s="29">
        <f>IF($R59="Medium",1,0)</f>
        <v>0</v>
      </c>
      <c r="Q59" s="29">
        <f>IF($R59="Major",1,0)</f>
        <v>0</v>
      </c>
      <c r="R59" s="2" t="str">
        <f>IF('Hazard Data'!N2748&lt;VLOOKUP(B59,Thresholds!$B$2:$I$8,2,FALSE),"Minor",IF(AND(VLOOKUP(B59,Thresholds!$B$2:$I$8,2,FALSE)&lt;='Hazard Data'!N2748,'Hazard Data'!N2748&lt;VLOOKUP(B59,Thresholds!$B$2:$I$8,3,FALSE)),"Medium","Major"))</f>
        <v>Minor</v>
      </c>
      <c r="S59" s="2" t="str">
        <f>IF(N59&gt;0,"",IF('Hazard Data'!K2748&lt;VLOOKUP(B59,Thresholds!$B$2:$I$8,5,FALSE),"Minor",IF(AND(VLOOKUP(B59,Thresholds!$B$2:$I$8,5,FALSE)&lt;='Hazard Data'!K2748,'Hazard Data'!K2748&lt;VLOOKUP(B59,Thresholds!$B$2:$I$8,6,FALSE)),"Medium","Major")))</f>
        <v/>
      </c>
      <c r="T59" s="2"/>
      <c r="U59" s="2"/>
      <c r="V59" s="2"/>
      <c r="W59" s="2"/>
      <c r="X59" s="1"/>
      <c r="Y59" s="1"/>
      <c r="Z59" s="1"/>
      <c r="AA59" s="1"/>
      <c r="AB59" s="1"/>
      <c r="AC59" s="1"/>
      <c r="AD59" s="1"/>
      <c r="AE59" s="1"/>
      <c r="AF59" s="1"/>
    </row>
    <row r="60" spans="1:32">
      <c r="A60" s="1"/>
      <c r="B60" s="17">
        <v>2</v>
      </c>
      <c r="C60" s="9" t="s">
        <v>39</v>
      </c>
      <c r="D60" s="9" t="str">
        <f>VLOOKUP(C60,'Hazard Categories'!$A$2:$B$52,2,FALSE)</f>
        <v>Severe Storm</v>
      </c>
      <c r="E60" s="17">
        <v>4</v>
      </c>
      <c r="F60" s="17">
        <v>2016</v>
      </c>
      <c r="G60" s="17" t="str">
        <f>IF(F60&lt;2000,(ROUNDDOWN((F60-$G$10)/5,0))*5+$G$10&amp;"-"&amp;(ROUNDDOWN((F60-$G$10)/5,0))*5+$G$10+4,(ROUNDDOWN((F60-$G$10)/5,0))*5+$G$10&amp;"-"&amp;(ROUNDDOWN((F60-$G$10)/5,0))*5+$G$10+4)</f>
        <v>2015-2019</v>
      </c>
      <c r="H60" s="17">
        <v>2</v>
      </c>
      <c r="I60" s="17">
        <v>0</v>
      </c>
      <c r="J60" s="17">
        <v>0</v>
      </c>
      <c r="K60" s="17">
        <f>SUM(I60:J60)</f>
        <v>0</v>
      </c>
      <c r="L60" s="28">
        <f>IF(N60&lt;7000000000,0,1)</f>
        <v>0</v>
      </c>
      <c r="M60" s="28">
        <f>IF(N60&gt;0,1,0)</f>
        <v>1</v>
      </c>
      <c r="N60" s="29">
        <v>16463887</v>
      </c>
      <c r="O60" s="29">
        <f>IF($R60="Minor",1,0)</f>
        <v>1</v>
      </c>
      <c r="P60" s="29">
        <f>IF($R60="Medium",1,0)</f>
        <v>0</v>
      </c>
      <c r="Q60" s="29">
        <f>IF($R60="Major",1,0)</f>
        <v>0</v>
      </c>
      <c r="R60" s="2" t="str">
        <f>IF('Hazard Data'!N2822&lt;VLOOKUP(B60,Thresholds!$B$2:$I$8,2,FALSE),"Minor",IF(AND(VLOOKUP(B60,Thresholds!$B$2:$I$8,2,FALSE)&lt;='Hazard Data'!N2822,'Hazard Data'!N2822&lt;VLOOKUP(B60,Thresholds!$B$2:$I$8,3,FALSE)),"Medium","Major"))</f>
        <v>Minor</v>
      </c>
      <c r="S60" s="2" t="str">
        <f>IF(N60&gt;0,"",IF('Hazard Data'!K2822&lt;VLOOKUP(B60,Thresholds!$B$2:$I$8,5,FALSE),"Minor",IF(AND(VLOOKUP(B60,Thresholds!$B$2:$I$8,5,FALSE)&lt;='Hazard Data'!K2822,'Hazard Data'!K2822&lt;VLOOKUP(B60,Thresholds!$B$2:$I$8,6,FALSE)),"Medium","Major")))</f>
        <v/>
      </c>
      <c r="T60" s="2"/>
      <c r="U60" s="2"/>
      <c r="V60" s="2"/>
      <c r="W60" s="2"/>
      <c r="X60" s="1"/>
      <c r="Y60" s="1"/>
      <c r="Z60" s="1"/>
      <c r="AA60" s="1"/>
      <c r="AB60" s="1"/>
      <c r="AC60" s="1"/>
      <c r="AD60" s="1"/>
      <c r="AE60" s="1"/>
      <c r="AF60" s="1"/>
    </row>
    <row r="61" spans="1:32">
      <c r="A61" s="1"/>
      <c r="B61" s="17">
        <v>1</v>
      </c>
      <c r="C61" s="9" t="s">
        <v>39</v>
      </c>
      <c r="D61" s="9" t="str">
        <f>VLOOKUP(C61,'Hazard Categories'!$A$2:$B$52,2,FALSE)</f>
        <v>Severe Storm</v>
      </c>
      <c r="E61" s="17">
        <v>1</v>
      </c>
      <c r="F61" s="17">
        <v>2003</v>
      </c>
      <c r="G61" s="17" t="str">
        <f>IF(F61&lt;2000,(ROUNDDOWN((F61-$G$10)/5,0))*5+$G$10&amp;"-"&amp;(ROUNDDOWN((F61-$G$10)/5,0))*5+$G$10+4,(ROUNDDOWN((F61-$G$10)/5,0))*5+$G$10&amp;"-"&amp;(ROUNDDOWN((F61-$G$10)/5,0))*5+$G$10+4)</f>
        <v>2000-2004</v>
      </c>
      <c r="H61" s="17">
        <v>1</v>
      </c>
      <c r="I61" s="17">
        <v>0</v>
      </c>
      <c r="J61" s="17">
        <v>0</v>
      </c>
      <c r="K61" s="17">
        <f>SUM(I61:J61)</f>
        <v>0</v>
      </c>
      <c r="L61" s="28">
        <f>IF(N61&lt;7000000000,0,1)</f>
        <v>0</v>
      </c>
      <c r="M61" s="28">
        <f>IF(N61&gt;0,1,0)</f>
        <v>1</v>
      </c>
      <c r="N61" s="29">
        <v>16417916</v>
      </c>
      <c r="O61" s="29">
        <f>IF($R61="Minor",1,0)</f>
        <v>1</v>
      </c>
      <c r="P61" s="29">
        <f>IF($R61="Medium",1,0)</f>
        <v>0</v>
      </c>
      <c r="Q61" s="29">
        <f>IF($R61="Major",1,0)</f>
        <v>0</v>
      </c>
      <c r="R61" s="2" t="str">
        <f>IF('Hazard Data'!N3075&lt;VLOOKUP(B61,Thresholds!$B$2:$I$8,2,FALSE),"Minor",IF(AND(VLOOKUP(B61,Thresholds!$B$2:$I$8,2,FALSE)&lt;='Hazard Data'!N3075,'Hazard Data'!N3075&lt;VLOOKUP(B61,Thresholds!$B$2:$I$8,3,FALSE)),"Medium","Major"))</f>
        <v>Minor</v>
      </c>
      <c r="S61" s="2" t="str">
        <f>IF(N61&gt;0,"",IF('Hazard Data'!K3075&lt;VLOOKUP(B61,Thresholds!$B$2:$I$8,5,FALSE),"Minor",IF(AND(VLOOKUP(B61,Thresholds!$B$2:$I$8,5,FALSE)&lt;='Hazard Data'!K3075,'Hazard Data'!K3075&lt;VLOOKUP(B61,Thresholds!$B$2:$I$8,6,FALSE)),"Medium","Major")))</f>
        <v/>
      </c>
      <c r="T61" s="2"/>
      <c r="U61" s="2"/>
      <c r="V61" s="2"/>
      <c r="W61" s="2"/>
      <c r="X61" s="1"/>
      <c r="Y61" s="1"/>
      <c r="Z61" s="1"/>
      <c r="AA61" s="1"/>
      <c r="AB61" s="1"/>
      <c r="AC61" s="1"/>
      <c r="AD61" s="1"/>
      <c r="AE61" s="1"/>
      <c r="AF61" s="1"/>
    </row>
    <row r="62" spans="1:32">
      <c r="A62" s="1"/>
      <c r="B62" s="17">
        <v>3</v>
      </c>
      <c r="C62" s="9" t="s">
        <v>39</v>
      </c>
      <c r="D62" s="9" t="str">
        <f>VLOOKUP(C62,'Hazard Categories'!$A$2:$B$52,2,FALSE)</f>
        <v>Severe Storm</v>
      </c>
      <c r="E62" s="17">
        <v>4</v>
      </c>
      <c r="F62" s="17">
        <v>2015</v>
      </c>
      <c r="G62" s="17" t="str">
        <f>IF(F62&lt;2000,(ROUNDDOWN((F62-$G$10)/5,0))*5+$G$10&amp;"-"&amp;(ROUNDDOWN((F62-$G$10)/5,0))*5+$G$10+4,(ROUNDDOWN((F62-$G$10)/5,0))*5+$G$10&amp;"-"&amp;(ROUNDDOWN((F62-$G$10)/5,0))*5+$G$10+4)</f>
        <v>2015-2019</v>
      </c>
      <c r="H62" s="17">
        <v>1</v>
      </c>
      <c r="I62" s="17">
        <v>0</v>
      </c>
      <c r="J62" s="17">
        <v>0</v>
      </c>
      <c r="K62" s="17">
        <f>SUM(I62:J62)</f>
        <v>0</v>
      </c>
      <c r="L62" s="28">
        <f>IF(N62&lt;7000000000,0,1)</f>
        <v>0</v>
      </c>
      <c r="M62" s="28">
        <f>IF(N62&gt;0,1,0)</f>
        <v>1</v>
      </c>
      <c r="N62" s="29">
        <v>16324389</v>
      </c>
      <c r="O62" s="29">
        <f>IF($R62="Minor",1,0)</f>
        <v>1</v>
      </c>
      <c r="P62" s="29">
        <f>IF($R62="Medium",1,0)</f>
        <v>0</v>
      </c>
      <c r="Q62" s="29">
        <f>IF($R62="Major",1,0)</f>
        <v>0</v>
      </c>
      <c r="R62" s="2" t="str">
        <f>IF('Hazard Data'!N2751&lt;VLOOKUP(B62,Thresholds!$B$2:$I$8,2,FALSE),"Minor",IF(AND(VLOOKUP(B62,Thresholds!$B$2:$I$8,2,FALSE)&lt;='Hazard Data'!N2751,'Hazard Data'!N2751&lt;VLOOKUP(B62,Thresholds!$B$2:$I$8,3,FALSE)),"Medium","Major"))</f>
        <v>Minor</v>
      </c>
      <c r="S62" s="2" t="str">
        <f>IF(N62&gt;0,"",IF('Hazard Data'!K2751&lt;VLOOKUP(B62,Thresholds!$B$2:$I$8,5,FALSE),"Minor",IF(AND(VLOOKUP(B62,Thresholds!$B$2:$I$8,5,FALSE)&lt;='Hazard Data'!K2751,'Hazard Data'!K2751&lt;VLOOKUP(B62,Thresholds!$B$2:$I$8,6,FALSE)),"Medium","Major")))</f>
        <v/>
      </c>
      <c r="T62" s="2"/>
      <c r="U62" s="2"/>
      <c r="V62" s="2"/>
      <c r="W62" s="2"/>
      <c r="X62" s="1"/>
      <c r="Y62" s="1"/>
      <c r="Z62" s="1"/>
      <c r="AA62" s="1"/>
      <c r="AB62" s="1"/>
      <c r="AC62" s="1"/>
      <c r="AD62" s="1"/>
      <c r="AE62" s="1"/>
      <c r="AF62" s="1"/>
    </row>
    <row r="63" spans="1:32">
      <c r="A63" s="1"/>
      <c r="B63" s="17">
        <v>6</v>
      </c>
      <c r="C63" s="9" t="s">
        <v>41</v>
      </c>
      <c r="D63" s="9" t="str">
        <f>VLOOKUP(C63,'Hazard Categories'!$A$2:$B$52,2,FALSE)</f>
        <v>Tornado</v>
      </c>
      <c r="E63" s="17">
        <v>2</v>
      </c>
      <c r="F63" s="17">
        <v>1998</v>
      </c>
      <c r="G63" s="17" t="str">
        <f>IF(F63&lt;2000,(ROUNDDOWN((F63-$G$10)/5,0))*5+$G$10&amp;"-"&amp;(ROUNDDOWN((F63-$G$10)/5,0))*5+$G$10+4,(ROUNDDOWN((F63-$G$10)/5,0))*5+$G$10&amp;"-"&amp;(ROUNDDOWN((F63-$G$10)/5,0))*5+$G$10+4)</f>
        <v>1995-1999</v>
      </c>
      <c r="H63" s="17">
        <v>1</v>
      </c>
      <c r="I63" s="17">
        <v>12</v>
      </c>
      <c r="J63" s="17">
        <v>110</v>
      </c>
      <c r="K63" s="17">
        <f>SUM(I63:J63)</f>
        <v>122</v>
      </c>
      <c r="L63" s="28">
        <f>IF(N63&lt;7000000000,0,1)</f>
        <v>0</v>
      </c>
      <c r="M63" s="28">
        <f>IF(N63&gt;0,1,0)</f>
        <v>1</v>
      </c>
      <c r="N63" s="29">
        <v>16162699</v>
      </c>
      <c r="O63" s="29">
        <f>IF($R63="Minor",1,0)</f>
        <v>0</v>
      </c>
      <c r="P63" s="29">
        <f>IF($R63="Medium",1,0)</f>
        <v>1</v>
      </c>
      <c r="Q63" s="29">
        <f>IF($R63="Major",1,0)</f>
        <v>0</v>
      </c>
      <c r="R63" s="2" t="str">
        <f>IF('Hazard Data'!N197&lt;VLOOKUP(B63,Thresholds!$B$2:$I$8,2,FALSE),"Minor",IF(AND(VLOOKUP(B63,Thresholds!$B$2:$I$8,2,FALSE)&lt;='Hazard Data'!N197,'Hazard Data'!N197&lt;VLOOKUP(B63,Thresholds!$B$2:$I$8,3,FALSE)),"Medium","Major"))</f>
        <v>Medium</v>
      </c>
      <c r="S63" s="2" t="str">
        <f>IF(N63&gt;0,"",IF('Hazard Data'!K197&lt;VLOOKUP(B63,Thresholds!$B$2:$I$8,5,FALSE),"Minor",IF(AND(VLOOKUP(B63,Thresholds!$B$2:$I$8,5,FALSE)&lt;='Hazard Data'!K197,'Hazard Data'!K197&lt;VLOOKUP(B63,Thresholds!$B$2:$I$8,6,FALSE)),"Medium","Major")))</f>
        <v/>
      </c>
      <c r="T63" s="2"/>
      <c r="U63" s="2"/>
      <c r="V63" s="2"/>
      <c r="W63" s="2"/>
      <c r="X63" s="1"/>
      <c r="Y63" s="1"/>
      <c r="Z63" s="1"/>
      <c r="AA63" s="1"/>
      <c r="AB63" s="1"/>
      <c r="AC63" s="1"/>
      <c r="AD63" s="1"/>
      <c r="AE63" s="1"/>
      <c r="AF63" s="1"/>
    </row>
    <row r="64" spans="1:32">
      <c r="A64" s="1"/>
      <c r="B64" s="17">
        <v>2</v>
      </c>
      <c r="C64" s="9" t="s">
        <v>39</v>
      </c>
      <c r="D64" s="9" t="str">
        <f>VLOOKUP(C64,'Hazard Categories'!$A$2:$B$52,2,FALSE)</f>
        <v>Severe Storm</v>
      </c>
      <c r="E64" s="17">
        <v>4</v>
      </c>
      <c r="F64" s="17">
        <v>2016</v>
      </c>
      <c r="G64" s="17" t="str">
        <f>IF(F64&lt;2000,(ROUNDDOWN((F64-$G$10)/5,0))*5+$G$10&amp;"-"&amp;(ROUNDDOWN((F64-$G$10)/5,0))*5+$G$10+4,(ROUNDDOWN((F64-$G$10)/5,0))*5+$G$10&amp;"-"&amp;(ROUNDDOWN((F64-$G$10)/5,0))*5+$G$10+4)</f>
        <v>2015-2019</v>
      </c>
      <c r="H64" s="17">
        <v>1</v>
      </c>
      <c r="I64" s="17">
        <v>0</v>
      </c>
      <c r="J64" s="17">
        <v>0</v>
      </c>
      <c r="K64" s="17">
        <f>SUM(I64:J64)</f>
        <v>0</v>
      </c>
      <c r="L64" s="28">
        <f>IF(N64&lt;7000000000,0,1)</f>
        <v>0</v>
      </c>
      <c r="M64" s="28">
        <f>IF(N64&gt;0,1,0)</f>
        <v>1</v>
      </c>
      <c r="N64" s="29">
        <v>16075513</v>
      </c>
      <c r="O64" s="29">
        <f>IF($R64="Minor",1,0)</f>
        <v>1</v>
      </c>
      <c r="P64" s="29">
        <f>IF($R64="Medium",1,0)</f>
        <v>0</v>
      </c>
      <c r="Q64" s="29">
        <f>IF($R64="Major",1,0)</f>
        <v>0</v>
      </c>
      <c r="R64" s="2" t="str">
        <f>IF('Hazard Data'!N2829&lt;VLOOKUP(B64,Thresholds!$B$2:$I$8,2,FALSE),"Minor",IF(AND(VLOOKUP(B64,Thresholds!$B$2:$I$8,2,FALSE)&lt;='Hazard Data'!N2829,'Hazard Data'!N2829&lt;VLOOKUP(B64,Thresholds!$B$2:$I$8,3,FALSE)),"Medium","Major"))</f>
        <v>Minor</v>
      </c>
      <c r="S64" s="2" t="str">
        <f>IF(N64&gt;0,"",IF('Hazard Data'!K2829&lt;VLOOKUP(B64,Thresholds!$B$2:$I$8,5,FALSE),"Minor",IF(AND(VLOOKUP(B64,Thresholds!$B$2:$I$8,5,FALSE)&lt;='Hazard Data'!K2829,'Hazard Data'!K2829&lt;VLOOKUP(B64,Thresholds!$B$2:$I$8,6,FALSE)),"Medium","Major")))</f>
        <v/>
      </c>
      <c r="T64" s="2"/>
      <c r="U64" s="2"/>
      <c r="V64" s="2"/>
      <c r="W64" s="2"/>
      <c r="X64" s="1"/>
      <c r="Y64" s="1"/>
      <c r="Z64" s="1"/>
      <c r="AA64" s="1"/>
      <c r="AB64" s="1"/>
      <c r="AC64" s="1"/>
      <c r="AD64" s="1"/>
      <c r="AE64" s="1"/>
      <c r="AF64" s="1"/>
    </row>
    <row r="65" spans="1:32">
      <c r="A65" s="1"/>
      <c r="B65" s="17">
        <v>2</v>
      </c>
      <c r="C65" s="9" t="s">
        <v>39</v>
      </c>
      <c r="D65" s="9" t="str">
        <f>VLOOKUP(C65,'Hazard Categories'!$A$2:$B$52,2,FALSE)</f>
        <v>Severe Storm</v>
      </c>
      <c r="E65" s="17">
        <v>4</v>
      </c>
      <c r="F65" s="17">
        <v>2016</v>
      </c>
      <c r="G65" s="17" t="str">
        <f>IF(F65&lt;2000,(ROUNDDOWN((F65-$G$10)/5,0))*5+$G$10&amp;"-"&amp;(ROUNDDOWN((F65-$G$10)/5,0))*5+$G$10+4,(ROUNDDOWN((F65-$G$10)/5,0))*5+$G$10&amp;"-"&amp;(ROUNDDOWN((F65-$G$10)/5,0))*5+$G$10+4)</f>
        <v>2015-2019</v>
      </c>
      <c r="H65" s="17">
        <v>1</v>
      </c>
      <c r="I65" s="17">
        <v>0</v>
      </c>
      <c r="J65" s="17">
        <v>0</v>
      </c>
      <c r="K65" s="17">
        <f>SUM(I65:J65)</f>
        <v>0</v>
      </c>
      <c r="L65" s="28">
        <f>IF(N65&lt;7000000000,0,1)</f>
        <v>0</v>
      </c>
      <c r="M65" s="28">
        <f>IF(N65&gt;0,1,0)</f>
        <v>1</v>
      </c>
      <c r="N65" s="29">
        <v>15899556</v>
      </c>
      <c r="O65" s="29">
        <f>IF($R65="Minor",1,0)</f>
        <v>1</v>
      </c>
      <c r="P65" s="29">
        <f>IF($R65="Medium",1,0)</f>
        <v>0</v>
      </c>
      <c r="Q65" s="29">
        <f>IF($R65="Major",1,0)</f>
        <v>0</v>
      </c>
      <c r="R65" s="2" t="str">
        <f>IF('Hazard Data'!N2820&lt;VLOOKUP(B65,Thresholds!$B$2:$I$8,2,FALSE),"Minor",IF(AND(VLOOKUP(B65,Thresholds!$B$2:$I$8,2,FALSE)&lt;='Hazard Data'!N2820,'Hazard Data'!N2820&lt;VLOOKUP(B65,Thresholds!$B$2:$I$8,3,FALSE)),"Medium","Major"))</f>
        <v>Minor</v>
      </c>
      <c r="S65" s="2" t="str">
        <f>IF(N65&gt;0,"",IF('Hazard Data'!K2820&lt;VLOOKUP(B65,Thresholds!$B$2:$I$8,5,FALSE),"Minor",IF(AND(VLOOKUP(B65,Thresholds!$B$2:$I$8,5,FALSE)&lt;='Hazard Data'!K2820,'Hazard Data'!K2820&lt;VLOOKUP(B65,Thresholds!$B$2:$I$8,6,FALSE)),"Medium","Major")))</f>
        <v/>
      </c>
      <c r="T65" s="2"/>
      <c r="U65" s="2"/>
      <c r="V65" s="2"/>
      <c r="W65" s="2"/>
      <c r="X65" s="1"/>
      <c r="Y65" s="1"/>
      <c r="Z65" s="1"/>
      <c r="AA65" s="1"/>
      <c r="AB65" s="1"/>
      <c r="AC65" s="1"/>
      <c r="AD65" s="1"/>
      <c r="AE65" s="1"/>
      <c r="AF65" s="1"/>
    </row>
    <row r="66" spans="1:32">
      <c r="A66" s="1"/>
      <c r="B66" s="17">
        <v>3</v>
      </c>
      <c r="C66" s="9" t="s">
        <v>47</v>
      </c>
      <c r="D66" s="9" t="str">
        <f>VLOOKUP(C66,'Hazard Categories'!$A$2:$B$52,2,FALSE)</f>
        <v>Severe Storm</v>
      </c>
      <c r="E66" s="17">
        <v>3</v>
      </c>
      <c r="F66" s="17">
        <v>2016</v>
      </c>
      <c r="G66" s="17" t="str">
        <f>IF(F66&lt;2000,(ROUNDDOWN((F66-$G$10)/5,0))*5+$G$10&amp;"-"&amp;(ROUNDDOWN((F66-$G$10)/5,0))*5+$G$10+4,(ROUNDDOWN((F66-$G$10)/5,0))*5+$G$10&amp;"-"&amp;(ROUNDDOWN((F66-$G$10)/5,0))*5+$G$10+4)</f>
        <v>2015-2019</v>
      </c>
      <c r="H66" s="17">
        <v>1</v>
      </c>
      <c r="I66" s="17">
        <v>0</v>
      </c>
      <c r="J66" s="17">
        <v>0</v>
      </c>
      <c r="K66" s="17">
        <f>SUM(I66:J66)</f>
        <v>0</v>
      </c>
      <c r="L66" s="28">
        <f>IF(N66&lt;7000000000,0,1)</f>
        <v>0</v>
      </c>
      <c r="M66" s="28">
        <f>IF(N66&gt;0,1,0)</f>
        <v>1</v>
      </c>
      <c r="N66" s="29">
        <v>15813955</v>
      </c>
      <c r="O66" s="29">
        <f>IF($R66="Minor",1,0)</f>
        <v>1</v>
      </c>
      <c r="P66" s="29">
        <f>IF($R66="Medium",1,0)</f>
        <v>0</v>
      </c>
      <c r="Q66" s="29">
        <f>IF($R66="Major",1,0)</f>
        <v>0</v>
      </c>
      <c r="R66" s="2" t="str">
        <f>IF('Hazard Data'!N2851&lt;VLOOKUP(B66,Thresholds!$B$2:$I$8,2,FALSE),"Minor",IF(AND(VLOOKUP(B66,Thresholds!$B$2:$I$8,2,FALSE)&lt;='Hazard Data'!N2851,'Hazard Data'!N2851&lt;VLOOKUP(B66,Thresholds!$B$2:$I$8,3,FALSE)),"Medium","Major"))</f>
        <v>Minor</v>
      </c>
      <c r="S66" s="2" t="str">
        <f>IF(N66&gt;0,"",IF('Hazard Data'!K2851&lt;VLOOKUP(B66,Thresholds!$B$2:$I$8,5,FALSE),"Minor",IF(AND(VLOOKUP(B66,Thresholds!$B$2:$I$8,5,FALSE)&lt;='Hazard Data'!K2851,'Hazard Data'!K2851&lt;VLOOKUP(B66,Thresholds!$B$2:$I$8,6,FALSE)),"Medium","Major")))</f>
        <v/>
      </c>
      <c r="T66" s="2"/>
      <c r="U66" s="2"/>
      <c r="V66" s="2"/>
      <c r="W66" s="2"/>
      <c r="X66" s="1"/>
      <c r="Y66" s="1"/>
      <c r="Z66" s="1"/>
      <c r="AA66" s="1"/>
      <c r="AB66" s="1"/>
      <c r="AC66" s="1"/>
      <c r="AD66" s="1"/>
      <c r="AE66" s="1"/>
      <c r="AF66" s="1"/>
    </row>
    <row r="67" spans="1:32">
      <c r="A67" s="1"/>
      <c r="B67" s="17">
        <v>4</v>
      </c>
      <c r="C67" s="9" t="s">
        <v>46</v>
      </c>
      <c r="D67" s="9" t="str">
        <f>VLOOKUP(C67,'Hazard Categories'!$A$2:$B$52,2,FALSE)</f>
        <v>Storm</v>
      </c>
      <c r="E67" s="17">
        <v>4</v>
      </c>
      <c r="F67" s="17">
        <v>2016</v>
      </c>
      <c r="G67" s="17" t="str">
        <f>IF(F67&lt;2000,(ROUNDDOWN((F67-$G$10)/5,0))*5+$G$10&amp;"-"&amp;(ROUNDDOWN((F67-$G$10)/5,0))*5+$G$10+4,(ROUNDDOWN((F67-$G$10)/5,0))*5+$G$10&amp;"-"&amp;(ROUNDDOWN((F67-$G$10)/5,0))*5+$G$10+4)</f>
        <v>2015-2019</v>
      </c>
      <c r="H67" s="17">
        <v>1</v>
      </c>
      <c r="I67" s="17">
        <v>0</v>
      </c>
      <c r="J67" s="17">
        <v>0</v>
      </c>
      <c r="K67" s="17">
        <f>SUM(I67:J67)</f>
        <v>0</v>
      </c>
      <c r="L67" s="28">
        <f>IF(N67&lt;7000000000,0,1)</f>
        <v>0</v>
      </c>
      <c r="M67" s="28">
        <f>IF(N67&gt;0,1,0)</f>
        <v>1</v>
      </c>
      <c r="N67" s="29">
        <v>15802858</v>
      </c>
      <c r="O67" s="29">
        <f>IF($R67="Minor",1,0)</f>
        <v>1</v>
      </c>
      <c r="P67" s="29">
        <f>IF($R67="Medium",1,0)</f>
        <v>0</v>
      </c>
      <c r="Q67" s="29">
        <f>IF($R67="Major",1,0)</f>
        <v>0</v>
      </c>
      <c r="R67" s="2" t="str">
        <f>IF('Hazard Data'!N2871&lt;VLOOKUP(B67,Thresholds!$B$2:$I$8,2,FALSE),"Minor",IF(AND(VLOOKUP(B67,Thresholds!$B$2:$I$8,2,FALSE)&lt;='Hazard Data'!N2871,'Hazard Data'!N2871&lt;VLOOKUP(B67,Thresholds!$B$2:$I$8,3,FALSE)),"Medium","Major"))</f>
        <v>Minor</v>
      </c>
      <c r="S67" s="2" t="str">
        <f>IF(N67&gt;0,"",IF('Hazard Data'!K2871&lt;VLOOKUP(B67,Thresholds!$B$2:$I$8,5,FALSE),"Minor",IF(AND(VLOOKUP(B67,Thresholds!$B$2:$I$8,5,FALSE)&lt;='Hazard Data'!K2871,'Hazard Data'!K2871&lt;VLOOKUP(B67,Thresholds!$B$2:$I$8,6,FALSE)),"Medium","Major")))</f>
        <v/>
      </c>
      <c r="T67" s="2"/>
      <c r="U67" s="2"/>
      <c r="V67" s="2"/>
      <c r="W67" s="2"/>
      <c r="X67" s="1"/>
      <c r="Y67" s="1"/>
      <c r="Z67" s="1"/>
      <c r="AA67" s="1"/>
      <c r="AB67" s="1"/>
      <c r="AC67" s="1"/>
      <c r="AD67" s="1"/>
      <c r="AE67" s="1"/>
      <c r="AF67" s="1"/>
    </row>
    <row r="68" spans="1:32">
      <c r="A68" s="1"/>
      <c r="B68" s="17">
        <v>3</v>
      </c>
      <c r="C68" s="9" t="s">
        <v>44</v>
      </c>
      <c r="D68" s="9" t="str">
        <f>VLOOKUP(C68,'Hazard Categories'!$A$2:$B$52,2,FALSE)</f>
        <v>Severe Storm</v>
      </c>
      <c r="E68" s="17">
        <v>2</v>
      </c>
      <c r="F68" s="17">
        <v>2011</v>
      </c>
      <c r="G68" s="17" t="str">
        <f>IF(F68&lt;2000,(ROUNDDOWN((F68-$G$10)/5,0))*5+$G$10&amp;"-"&amp;(ROUNDDOWN((F68-$G$10)/5,0))*5+$G$10+4,(ROUNDDOWN((F68-$G$10)/5,0))*5+$G$10&amp;"-"&amp;(ROUNDDOWN((F68-$G$10)/5,0))*5+$G$10+4)</f>
        <v>2010-2014</v>
      </c>
      <c r="H68" s="17">
        <v>1</v>
      </c>
      <c r="I68" s="17">
        <v>0</v>
      </c>
      <c r="J68" s="17">
        <v>0</v>
      </c>
      <c r="K68" s="17">
        <f>SUM(I68:J68)</f>
        <v>0</v>
      </c>
      <c r="L68" s="28">
        <f>IF(N68&lt;7000000000,0,1)</f>
        <v>0</v>
      </c>
      <c r="M68" s="28">
        <f>IF(N68&gt;0,1,0)</f>
        <v>1</v>
      </c>
      <c r="N68" s="29">
        <v>15682066</v>
      </c>
      <c r="O68" s="29">
        <f>IF($R68="Minor",1,0)</f>
        <v>1</v>
      </c>
      <c r="P68" s="29">
        <f>IF($R68="Medium",1,0)</f>
        <v>0</v>
      </c>
      <c r="Q68" s="29">
        <f>IF($R68="Major",1,0)</f>
        <v>0</v>
      </c>
      <c r="R68" s="2" t="str">
        <f>IF('Hazard Data'!N2499&lt;VLOOKUP(B68,Thresholds!$B$2:$I$8,2,FALSE),"Minor",IF(AND(VLOOKUP(B68,Thresholds!$B$2:$I$8,2,FALSE)&lt;='Hazard Data'!N2499,'Hazard Data'!N2499&lt;VLOOKUP(B68,Thresholds!$B$2:$I$8,3,FALSE)),"Medium","Major"))</f>
        <v>Minor</v>
      </c>
      <c r="S68" s="2" t="str">
        <f>IF(N68&gt;0,"",IF('Hazard Data'!K2499&lt;VLOOKUP(B68,Thresholds!$B$2:$I$8,5,FALSE),"Minor",IF(AND(VLOOKUP(B68,Thresholds!$B$2:$I$8,5,FALSE)&lt;='Hazard Data'!K2499,'Hazard Data'!K2499&lt;VLOOKUP(B68,Thresholds!$B$2:$I$8,6,FALSE)),"Medium","Major")))</f>
        <v/>
      </c>
      <c r="T68" s="2"/>
      <c r="U68" s="2"/>
      <c r="V68" s="2"/>
      <c r="W68" s="2"/>
      <c r="X68" s="1"/>
      <c r="Y68" s="1"/>
      <c r="Z68" s="1"/>
      <c r="AA68" s="1"/>
      <c r="AB68" s="1"/>
      <c r="AC68" s="1"/>
      <c r="AD68" s="1"/>
      <c r="AE68" s="1"/>
      <c r="AF68" s="1"/>
    </row>
    <row r="69" spans="1:32">
      <c r="A69" s="1"/>
      <c r="B69" s="17">
        <v>2</v>
      </c>
      <c r="C69" s="9" t="s">
        <v>39</v>
      </c>
      <c r="D69" s="9" t="str">
        <f>VLOOKUP(C69,'Hazard Categories'!$A$2:$B$52,2,FALSE)</f>
        <v>Severe Storm</v>
      </c>
      <c r="E69" s="17">
        <v>4</v>
      </c>
      <c r="F69" s="17">
        <v>2016</v>
      </c>
      <c r="G69" s="17" t="str">
        <f>IF(F69&lt;2000,(ROUNDDOWN((F69-$G$10)/5,0))*5+$G$10&amp;"-"&amp;(ROUNDDOWN((F69-$G$10)/5,0))*5+$G$10+4,(ROUNDDOWN((F69-$G$10)/5,0))*5+$G$10&amp;"-"&amp;(ROUNDDOWN((F69-$G$10)/5,0))*5+$G$10+4)</f>
        <v>2015-2019</v>
      </c>
      <c r="H69" s="17">
        <v>2</v>
      </c>
      <c r="I69" s="17">
        <v>0</v>
      </c>
      <c r="J69" s="17">
        <v>0</v>
      </c>
      <c r="K69" s="17">
        <f>SUM(I69:J69)</f>
        <v>0</v>
      </c>
      <c r="L69" s="28">
        <f>IF(N69&lt;7000000000,0,1)</f>
        <v>0</v>
      </c>
      <c r="M69" s="28">
        <f>IF(N69&gt;0,1,0)</f>
        <v>1</v>
      </c>
      <c r="N69" s="29">
        <v>15403388</v>
      </c>
      <c r="O69" s="29">
        <f>IF($R69="Minor",1,0)</f>
        <v>1</v>
      </c>
      <c r="P69" s="29">
        <f>IF($R69="Medium",1,0)</f>
        <v>0</v>
      </c>
      <c r="Q69" s="29">
        <f>IF($R69="Major",1,0)</f>
        <v>0</v>
      </c>
      <c r="R69" s="2" t="str">
        <f>IF('Hazard Data'!N2823&lt;VLOOKUP(B69,Thresholds!$B$2:$I$8,2,FALSE),"Minor",IF(AND(VLOOKUP(B69,Thresholds!$B$2:$I$8,2,FALSE)&lt;='Hazard Data'!N2823,'Hazard Data'!N2823&lt;VLOOKUP(B69,Thresholds!$B$2:$I$8,3,FALSE)),"Medium","Major"))</f>
        <v>Minor</v>
      </c>
      <c r="S69" s="2" t="str">
        <f>IF(N69&gt;0,"",IF('Hazard Data'!K2823&lt;VLOOKUP(B69,Thresholds!$B$2:$I$8,5,FALSE),"Minor",IF(AND(VLOOKUP(B69,Thresholds!$B$2:$I$8,5,FALSE)&lt;='Hazard Data'!K2823,'Hazard Data'!K2823&lt;VLOOKUP(B69,Thresholds!$B$2:$I$8,6,FALSE)),"Medium","Major")))</f>
        <v/>
      </c>
      <c r="T69" s="2"/>
      <c r="U69" s="2"/>
      <c r="V69" s="2"/>
      <c r="W69" s="2"/>
      <c r="X69" s="1"/>
      <c r="Y69" s="1"/>
      <c r="Z69" s="1"/>
      <c r="AA69" s="1"/>
      <c r="AB69" s="1"/>
      <c r="AC69" s="1"/>
      <c r="AD69" s="1"/>
      <c r="AE69" s="1"/>
      <c r="AF69" s="1"/>
    </row>
    <row r="70" spans="1:32">
      <c r="A70" s="1"/>
      <c r="B70" s="17">
        <v>2</v>
      </c>
      <c r="C70" s="9" t="s">
        <v>39</v>
      </c>
      <c r="D70" s="9" t="str">
        <f>VLOOKUP(C70,'Hazard Categories'!$A$2:$B$52,2,FALSE)</f>
        <v>Severe Storm</v>
      </c>
      <c r="E70" s="17">
        <v>4</v>
      </c>
      <c r="F70" s="17">
        <v>2016</v>
      </c>
      <c r="G70" s="17" t="str">
        <f>IF(F70&lt;2000,(ROUNDDOWN((F70-$G$10)/5,0))*5+$G$10&amp;"-"&amp;(ROUNDDOWN((F70-$G$10)/5,0))*5+$G$10+4,(ROUNDDOWN((F70-$G$10)/5,0))*5+$G$10&amp;"-"&amp;(ROUNDDOWN((F70-$G$10)/5,0))*5+$G$10+4)</f>
        <v>2015-2019</v>
      </c>
      <c r="H70" s="17">
        <v>2</v>
      </c>
      <c r="I70" s="17">
        <v>0</v>
      </c>
      <c r="J70" s="17">
        <v>0</v>
      </c>
      <c r="K70" s="17">
        <f>SUM(I70:J70)</f>
        <v>0</v>
      </c>
      <c r="L70" s="28">
        <f>IF(N70&lt;7000000000,0,1)</f>
        <v>0</v>
      </c>
      <c r="M70" s="28">
        <f>IF(N70&gt;0,1,0)</f>
        <v>1</v>
      </c>
      <c r="N70" s="29">
        <v>15390706</v>
      </c>
      <c r="O70" s="29">
        <f>IF($R70="Minor",1,0)</f>
        <v>1</v>
      </c>
      <c r="P70" s="29">
        <f>IF($R70="Medium",1,0)</f>
        <v>0</v>
      </c>
      <c r="Q70" s="29">
        <f>IF($R70="Major",1,0)</f>
        <v>0</v>
      </c>
      <c r="R70" s="2" t="str">
        <f>IF('Hazard Data'!N2821&lt;VLOOKUP(B70,Thresholds!$B$2:$I$8,2,FALSE),"Minor",IF(AND(VLOOKUP(B70,Thresholds!$B$2:$I$8,2,FALSE)&lt;='Hazard Data'!N2821,'Hazard Data'!N2821&lt;VLOOKUP(B70,Thresholds!$B$2:$I$8,3,FALSE)),"Medium","Major"))</f>
        <v>Minor</v>
      </c>
      <c r="S70" s="2" t="str">
        <f>IF(N70&gt;0,"",IF('Hazard Data'!K2821&lt;VLOOKUP(B70,Thresholds!$B$2:$I$8,5,FALSE),"Minor",IF(AND(VLOOKUP(B70,Thresholds!$B$2:$I$8,5,FALSE)&lt;='Hazard Data'!K2821,'Hazard Data'!K2821&lt;VLOOKUP(B70,Thresholds!$B$2:$I$8,6,FALSE)),"Medium","Major")))</f>
        <v/>
      </c>
      <c r="T70" s="2"/>
      <c r="U70" s="2"/>
      <c r="V70" s="2"/>
      <c r="W70" s="2"/>
      <c r="X70" s="1"/>
      <c r="Y70" s="1"/>
      <c r="Z70" s="1"/>
      <c r="AA70" s="1"/>
      <c r="AB70" s="1"/>
      <c r="AC70" s="1"/>
      <c r="AD70" s="1"/>
      <c r="AE70" s="1"/>
      <c r="AF70" s="1"/>
    </row>
    <row r="71" spans="1:32">
      <c r="A71" s="1"/>
      <c r="B71" s="17">
        <v>1</v>
      </c>
      <c r="C71" s="9" t="s">
        <v>39</v>
      </c>
      <c r="D71" s="9" t="str">
        <f>VLOOKUP(C71,'Hazard Categories'!$A$2:$B$52,2,FALSE)</f>
        <v>Severe Storm</v>
      </c>
      <c r="E71" s="17">
        <v>1</v>
      </c>
      <c r="F71" s="17">
        <v>2020</v>
      </c>
      <c r="G71" s="17" t="str">
        <f>IF(F71&lt;2000,(ROUNDDOWN((F71-$G$10)/5,0))*5+$G$10&amp;"-"&amp;(ROUNDDOWN((F71-$G$10)/5,0))*5+$G$10+4,(ROUNDDOWN((F71-$G$10)/5,0))*5+$G$10&amp;"-"&amp;(ROUNDDOWN((F71-$G$10)/5,0))*5+$G$10+4)</f>
        <v>2020-2024</v>
      </c>
      <c r="H71" s="17">
        <v>2</v>
      </c>
      <c r="I71" s="17">
        <v>0</v>
      </c>
      <c r="J71" s="17">
        <v>0</v>
      </c>
      <c r="K71" s="17">
        <f>SUM(I71:J71)</f>
        <v>0</v>
      </c>
      <c r="L71" s="28">
        <f>IF(N71&lt;7000000000,0,1)</f>
        <v>0</v>
      </c>
      <c r="M71" s="28">
        <f>IF(N71&gt;0,1,0)</f>
        <v>1</v>
      </c>
      <c r="N71" s="29">
        <v>15038792</v>
      </c>
      <c r="O71" s="29">
        <f>IF($R71="Minor",1,0)</f>
        <v>1</v>
      </c>
      <c r="P71" s="29">
        <f>IF($R71="Medium",1,0)</f>
        <v>0</v>
      </c>
      <c r="Q71" s="29">
        <f>IF($R71="Major",1,0)</f>
        <v>0</v>
      </c>
      <c r="R71" s="2" t="str">
        <f>IF('Hazard Data'!N3303&lt;VLOOKUP(B71,Thresholds!$B$2:$I$8,2,FALSE),"Minor",IF(AND(VLOOKUP(B71,Thresholds!$B$2:$I$8,2,FALSE)&lt;='Hazard Data'!N3303,'Hazard Data'!N3303&lt;VLOOKUP(B71,Thresholds!$B$2:$I$8,3,FALSE)),"Medium","Major"))</f>
        <v>Minor</v>
      </c>
      <c r="S71" s="2" t="str">
        <f>IF(N71&gt;0,"",IF('Hazard Data'!K3303&lt;VLOOKUP(B71,Thresholds!$B$2:$I$8,5,FALSE),"Minor",IF(AND(VLOOKUP(B71,Thresholds!$B$2:$I$8,5,FALSE)&lt;='Hazard Data'!K3303,'Hazard Data'!K3303&lt;VLOOKUP(B71,Thresholds!$B$2:$I$8,6,FALSE)),"Medium","Major")))</f>
        <v/>
      </c>
      <c r="T71" s="2"/>
      <c r="U71" s="2"/>
      <c r="V71" s="2"/>
      <c r="W71" s="2"/>
      <c r="X71" s="1"/>
      <c r="Y71" s="1"/>
      <c r="Z71" s="1"/>
      <c r="AA71" s="1"/>
      <c r="AB71" s="1"/>
      <c r="AC71" s="1"/>
      <c r="AD71" s="1"/>
      <c r="AE71" s="1"/>
      <c r="AF71" s="1"/>
    </row>
    <row r="72" spans="1:32">
      <c r="A72" s="1"/>
      <c r="B72" s="17">
        <v>3</v>
      </c>
      <c r="C72" s="9" t="s">
        <v>46</v>
      </c>
      <c r="D72" s="9" t="str">
        <f>VLOOKUP(C72,'Hazard Categories'!$A$2:$B$52,2,FALSE)</f>
        <v>Storm</v>
      </c>
      <c r="E72" s="17">
        <v>4</v>
      </c>
      <c r="F72" s="17">
        <v>2016</v>
      </c>
      <c r="G72" s="17" t="str">
        <f>IF(F72&lt;2000,(ROUNDDOWN((F72-$G$10)/5,0))*5+$G$10&amp;"-"&amp;(ROUNDDOWN((F72-$G$10)/5,0))*5+$G$10+4,(ROUNDDOWN((F72-$G$10)/5,0))*5+$G$10&amp;"-"&amp;(ROUNDDOWN((F72-$G$10)/5,0))*5+$G$10+4)</f>
        <v>2015-2019</v>
      </c>
      <c r="H72" s="17">
        <v>1</v>
      </c>
      <c r="I72" s="17">
        <v>0</v>
      </c>
      <c r="J72" s="17">
        <v>0</v>
      </c>
      <c r="K72" s="17">
        <f>SUM(I72:J72)</f>
        <v>0</v>
      </c>
      <c r="L72" s="28">
        <f>IF(N72&lt;7000000000,0,1)</f>
        <v>0</v>
      </c>
      <c r="M72" s="28">
        <f>IF(N72&gt;0,1,0)</f>
        <v>1</v>
      </c>
      <c r="N72" s="29">
        <v>14980140</v>
      </c>
      <c r="O72" s="29">
        <f>IF($R72="Minor",1,0)</f>
        <v>1</v>
      </c>
      <c r="P72" s="29">
        <f>IF($R72="Medium",1,0)</f>
        <v>0</v>
      </c>
      <c r="Q72" s="29">
        <f>IF($R72="Major",1,0)</f>
        <v>0</v>
      </c>
      <c r="R72" s="2" t="str">
        <f>IF('Hazard Data'!N2870&lt;VLOOKUP(B72,Thresholds!$B$2:$I$8,2,FALSE),"Minor",IF(AND(VLOOKUP(B72,Thresholds!$B$2:$I$8,2,FALSE)&lt;='Hazard Data'!N2870,'Hazard Data'!N2870&lt;VLOOKUP(B72,Thresholds!$B$2:$I$8,3,FALSE)),"Medium","Major"))</f>
        <v>Minor</v>
      </c>
      <c r="S72" s="2" t="str">
        <f>IF(N72&gt;0,"",IF('Hazard Data'!K2870&lt;VLOOKUP(B72,Thresholds!$B$2:$I$8,5,FALSE),"Minor",IF(AND(VLOOKUP(B72,Thresholds!$B$2:$I$8,5,FALSE)&lt;='Hazard Data'!K2870,'Hazard Data'!K2870&lt;VLOOKUP(B72,Thresholds!$B$2:$I$8,6,FALSE)),"Medium","Major")))</f>
        <v/>
      </c>
      <c r="T72" s="2"/>
      <c r="U72" s="2"/>
      <c r="V72" s="2"/>
      <c r="W72" s="2"/>
      <c r="X72" s="1"/>
      <c r="Y72" s="1"/>
      <c r="Z72" s="1"/>
      <c r="AA72" s="1"/>
      <c r="AB72" s="1"/>
      <c r="AC72" s="1"/>
      <c r="AD72" s="1"/>
      <c r="AE72" s="1"/>
      <c r="AF72" s="1"/>
    </row>
    <row r="73" spans="1:32">
      <c r="A73" s="1"/>
      <c r="B73" s="17">
        <v>3</v>
      </c>
      <c r="C73" s="9" t="s">
        <v>39</v>
      </c>
      <c r="D73" s="9" t="str">
        <f>VLOOKUP(C73,'Hazard Categories'!$A$2:$B$52,2,FALSE)</f>
        <v>Severe Storm</v>
      </c>
      <c r="E73" s="17">
        <v>4</v>
      </c>
      <c r="F73" s="17">
        <v>2015</v>
      </c>
      <c r="G73" s="17" t="str">
        <f>IF(F73&lt;2000,(ROUNDDOWN((F73-$G$10)/5,0))*5+$G$10&amp;"-"&amp;(ROUNDDOWN((F73-$G$10)/5,0))*5+$G$10+4,(ROUNDDOWN((F73-$G$10)/5,0))*5+$G$10&amp;"-"&amp;(ROUNDDOWN((F73-$G$10)/5,0))*5+$G$10+4)</f>
        <v>2015-2019</v>
      </c>
      <c r="H73" s="17">
        <v>1</v>
      </c>
      <c r="I73" s="17">
        <v>0</v>
      </c>
      <c r="J73" s="17">
        <v>0</v>
      </c>
      <c r="K73" s="17">
        <f>SUM(I73:J73)</f>
        <v>0</v>
      </c>
      <c r="L73" s="28">
        <f>IF(N73&lt;7000000000,0,1)</f>
        <v>0</v>
      </c>
      <c r="M73" s="28">
        <f>IF(N73&gt;0,1,0)</f>
        <v>1</v>
      </c>
      <c r="N73" s="29">
        <v>14900880</v>
      </c>
      <c r="O73" s="29">
        <f>IF($R73="Minor",1,0)</f>
        <v>1</v>
      </c>
      <c r="P73" s="29">
        <f>IF($R73="Medium",1,0)</f>
        <v>0</v>
      </c>
      <c r="Q73" s="29">
        <f>IF($R73="Major",1,0)</f>
        <v>0</v>
      </c>
      <c r="R73" s="2" t="str">
        <f>IF('Hazard Data'!N2747&lt;VLOOKUP(B73,Thresholds!$B$2:$I$8,2,FALSE),"Minor",IF(AND(VLOOKUP(B73,Thresholds!$B$2:$I$8,2,FALSE)&lt;='Hazard Data'!N2747,'Hazard Data'!N2747&lt;VLOOKUP(B73,Thresholds!$B$2:$I$8,3,FALSE)),"Medium","Major"))</f>
        <v>Minor</v>
      </c>
      <c r="S73" s="2" t="str">
        <f>IF(N73&gt;0,"",IF('Hazard Data'!K2747&lt;VLOOKUP(B73,Thresholds!$B$2:$I$8,5,FALSE),"Minor",IF(AND(VLOOKUP(B73,Thresholds!$B$2:$I$8,5,FALSE)&lt;='Hazard Data'!K2747,'Hazard Data'!K2747&lt;VLOOKUP(B73,Thresholds!$B$2:$I$8,6,FALSE)),"Medium","Major")))</f>
        <v/>
      </c>
      <c r="T73" s="2"/>
      <c r="U73" s="2"/>
      <c r="V73" s="2"/>
      <c r="W73" s="2"/>
      <c r="X73" s="1"/>
      <c r="Y73" s="1"/>
      <c r="Z73" s="1"/>
      <c r="AA73" s="1"/>
      <c r="AB73" s="1"/>
      <c r="AC73" s="1"/>
      <c r="AD73" s="1"/>
      <c r="AE73" s="1"/>
      <c r="AF73" s="1"/>
    </row>
    <row r="74" spans="1:32">
      <c r="A74" s="1"/>
      <c r="B74" s="17">
        <v>3</v>
      </c>
      <c r="C74" s="9" t="s">
        <v>39</v>
      </c>
      <c r="D74" s="9" t="str">
        <f>VLOOKUP(C74,'Hazard Categories'!$A$2:$B$52,2,FALSE)</f>
        <v>Severe Storm</v>
      </c>
      <c r="E74" s="17">
        <v>3</v>
      </c>
      <c r="F74" s="17">
        <v>2016</v>
      </c>
      <c r="G74" s="17" t="str">
        <f>IF(F74&lt;2000,(ROUNDDOWN((F74-$G$10)/5,0))*5+$G$10&amp;"-"&amp;(ROUNDDOWN((F74-$G$10)/5,0))*5+$G$10+4,(ROUNDDOWN((F74-$G$10)/5,0))*5+$G$10&amp;"-"&amp;(ROUNDDOWN((F74-$G$10)/5,0))*5+$G$10+4)</f>
        <v>2015-2019</v>
      </c>
      <c r="H74" s="17">
        <v>1</v>
      </c>
      <c r="I74" s="17">
        <v>0</v>
      </c>
      <c r="J74" s="17">
        <v>0</v>
      </c>
      <c r="K74" s="17">
        <f>SUM(I74:J74)</f>
        <v>0</v>
      </c>
      <c r="L74" s="28">
        <f>IF(N74&lt;7000000000,0,1)</f>
        <v>0</v>
      </c>
      <c r="M74" s="28">
        <f>IF(N74&gt;0,1,0)</f>
        <v>1</v>
      </c>
      <c r="N74" s="29">
        <v>14628225</v>
      </c>
      <c r="O74" s="29">
        <f>IF($R74="Minor",1,0)</f>
        <v>1</v>
      </c>
      <c r="P74" s="29">
        <f>IF($R74="Medium",1,0)</f>
        <v>0</v>
      </c>
      <c r="Q74" s="29">
        <f>IF($R74="Major",1,0)</f>
        <v>0</v>
      </c>
      <c r="R74" s="2" t="str">
        <f>IF('Hazard Data'!N2847&lt;VLOOKUP(B74,Thresholds!$B$2:$I$8,2,FALSE),"Minor",IF(AND(VLOOKUP(B74,Thresholds!$B$2:$I$8,2,FALSE)&lt;='Hazard Data'!N2847,'Hazard Data'!N2847&lt;VLOOKUP(B74,Thresholds!$B$2:$I$8,3,FALSE)),"Medium","Major"))</f>
        <v>Minor</v>
      </c>
      <c r="S74" s="2" t="str">
        <f>IF(N74&gt;0,"",IF('Hazard Data'!K2847&lt;VLOOKUP(B74,Thresholds!$B$2:$I$8,5,FALSE),"Minor",IF(AND(VLOOKUP(B74,Thresholds!$B$2:$I$8,5,FALSE)&lt;='Hazard Data'!K2847,'Hazard Data'!K2847&lt;VLOOKUP(B74,Thresholds!$B$2:$I$8,6,FALSE)),"Medium","Major")))</f>
        <v/>
      </c>
      <c r="T74" s="2"/>
      <c r="U74" s="2"/>
      <c r="V74" s="2"/>
      <c r="W74" s="2"/>
      <c r="X74" s="1"/>
      <c r="Y74" s="1"/>
      <c r="Z74" s="1"/>
      <c r="AA74" s="1"/>
      <c r="AB74" s="1"/>
      <c r="AC74" s="1"/>
      <c r="AD74" s="1"/>
      <c r="AE74" s="1"/>
      <c r="AF74" s="1"/>
    </row>
    <row r="75" spans="1:32">
      <c r="A75" s="1"/>
      <c r="B75" s="17">
        <v>2</v>
      </c>
      <c r="C75" s="9" t="s">
        <v>39</v>
      </c>
      <c r="D75" s="9" t="str">
        <f>VLOOKUP(C75,'Hazard Categories'!$A$2:$B$52,2,FALSE)</f>
        <v>Severe Storm</v>
      </c>
      <c r="E75" s="17">
        <v>4</v>
      </c>
      <c r="F75" s="17">
        <v>2016</v>
      </c>
      <c r="G75" s="17" t="str">
        <f>IF(F75&lt;2000,(ROUNDDOWN((F75-$G$10)/5,0))*5+$G$10&amp;"-"&amp;(ROUNDDOWN((F75-$G$10)/5,0))*5+$G$10+4,(ROUNDDOWN((F75-$G$10)/5,0))*5+$G$10&amp;"-"&amp;(ROUNDDOWN((F75-$G$10)/5,0))*5+$G$10+4)</f>
        <v>2015-2019</v>
      </c>
      <c r="H75" s="17">
        <v>1</v>
      </c>
      <c r="I75" s="17">
        <v>0</v>
      </c>
      <c r="J75" s="17">
        <v>0</v>
      </c>
      <c r="K75" s="17">
        <f>SUM(I75:J75)</f>
        <v>0</v>
      </c>
      <c r="L75" s="28">
        <f>IF(N75&lt;7000000000,0,1)</f>
        <v>0</v>
      </c>
      <c r="M75" s="28">
        <f>IF(N75&gt;0,1,0)</f>
        <v>1</v>
      </c>
      <c r="N75" s="29">
        <v>14529943</v>
      </c>
      <c r="O75" s="29">
        <f>IF($R75="Minor",1,0)</f>
        <v>1</v>
      </c>
      <c r="P75" s="29">
        <f>IF($R75="Medium",1,0)</f>
        <v>0</v>
      </c>
      <c r="Q75" s="29">
        <f>IF($R75="Major",1,0)</f>
        <v>0</v>
      </c>
      <c r="R75" s="2" t="str">
        <f>IF('Hazard Data'!N2827&lt;VLOOKUP(B75,Thresholds!$B$2:$I$8,2,FALSE),"Minor",IF(AND(VLOOKUP(B75,Thresholds!$B$2:$I$8,2,FALSE)&lt;='Hazard Data'!N2827,'Hazard Data'!N2827&lt;VLOOKUP(B75,Thresholds!$B$2:$I$8,3,FALSE)),"Medium","Major"))</f>
        <v>Minor</v>
      </c>
      <c r="S75" s="2" t="str">
        <f>IF(N75&gt;0,"",IF('Hazard Data'!K2827&lt;VLOOKUP(B75,Thresholds!$B$2:$I$8,5,FALSE),"Minor",IF(AND(VLOOKUP(B75,Thresholds!$B$2:$I$8,5,FALSE)&lt;='Hazard Data'!K2827,'Hazard Data'!K2827&lt;VLOOKUP(B75,Thresholds!$B$2:$I$8,6,FALSE)),"Medium","Major")))</f>
        <v/>
      </c>
      <c r="T75" s="2"/>
      <c r="U75" s="2"/>
      <c r="V75" s="2"/>
      <c r="W75" s="2"/>
      <c r="X75" s="1"/>
      <c r="Y75" s="1"/>
      <c r="Z75" s="1"/>
      <c r="AA75" s="1"/>
      <c r="AB75" s="1"/>
      <c r="AC75" s="1"/>
      <c r="AD75" s="1"/>
      <c r="AE75" s="1"/>
      <c r="AF75" s="1"/>
    </row>
    <row r="76" spans="1:32">
      <c r="A76" s="1"/>
      <c r="B76" s="17">
        <v>3</v>
      </c>
      <c r="C76" s="9" t="s">
        <v>39</v>
      </c>
      <c r="D76" s="9" t="str">
        <f>VLOOKUP(C76,'Hazard Categories'!$A$2:$B$52,2,FALSE)</f>
        <v>Severe Storm</v>
      </c>
      <c r="E76" s="17">
        <v>4</v>
      </c>
      <c r="F76" s="17">
        <v>2015</v>
      </c>
      <c r="G76" s="17" t="str">
        <f>IF(F76&lt;2000,(ROUNDDOWN((F76-$G$10)/5,0))*5+$G$10&amp;"-"&amp;(ROUNDDOWN((F76-$G$10)/5,0))*5+$G$10+4,(ROUNDDOWN((F76-$G$10)/5,0))*5+$G$10&amp;"-"&amp;(ROUNDDOWN((F76-$G$10)/5,0))*5+$G$10+4)</f>
        <v>2015-2019</v>
      </c>
      <c r="H76" s="17">
        <v>1</v>
      </c>
      <c r="I76" s="17">
        <v>0</v>
      </c>
      <c r="J76" s="17">
        <v>0</v>
      </c>
      <c r="K76" s="17">
        <f>SUM(I76:J76)</f>
        <v>0</v>
      </c>
      <c r="L76" s="28">
        <f>IF(N76&lt;7000000000,0,1)</f>
        <v>0</v>
      </c>
      <c r="M76" s="28">
        <f>IF(N76&gt;0,1,0)</f>
        <v>1</v>
      </c>
      <c r="N76" s="29">
        <v>14450683</v>
      </c>
      <c r="O76" s="29">
        <f>IF($R76="Minor",1,0)</f>
        <v>1</v>
      </c>
      <c r="P76" s="29">
        <f>IF($R76="Medium",1,0)</f>
        <v>0</v>
      </c>
      <c r="Q76" s="29">
        <f>IF($R76="Major",1,0)</f>
        <v>0</v>
      </c>
      <c r="R76" s="2" t="str">
        <f>IF('Hazard Data'!N2760&lt;VLOOKUP(B76,Thresholds!$B$2:$I$8,2,FALSE),"Minor",IF(AND(VLOOKUP(B76,Thresholds!$B$2:$I$8,2,FALSE)&lt;='Hazard Data'!N2760,'Hazard Data'!N2760&lt;VLOOKUP(B76,Thresholds!$B$2:$I$8,3,FALSE)),"Medium","Major"))</f>
        <v>Minor</v>
      </c>
      <c r="S76" s="2" t="str">
        <f>IF(N76&gt;0,"",IF('Hazard Data'!K2760&lt;VLOOKUP(B76,Thresholds!$B$2:$I$8,5,FALSE),"Minor",IF(AND(VLOOKUP(B76,Thresholds!$B$2:$I$8,5,FALSE)&lt;='Hazard Data'!K2760,'Hazard Data'!K2760&lt;VLOOKUP(B76,Thresholds!$B$2:$I$8,6,FALSE)),"Medium","Major")))</f>
        <v/>
      </c>
      <c r="T76" s="2"/>
      <c r="U76" s="2"/>
      <c r="V76" s="2"/>
      <c r="W76" s="2"/>
      <c r="X76" s="1"/>
      <c r="Y76" s="1"/>
      <c r="Z76" s="1"/>
      <c r="AA76" s="1"/>
      <c r="AB76" s="1"/>
      <c r="AC76" s="1"/>
      <c r="AD76" s="1"/>
      <c r="AE76" s="1"/>
      <c r="AF76" s="1"/>
    </row>
    <row r="77" spans="1:32">
      <c r="A77" s="1"/>
      <c r="B77" s="17">
        <v>2</v>
      </c>
      <c r="C77" s="9" t="s">
        <v>29</v>
      </c>
      <c r="D77" s="9" t="str">
        <f>VLOOKUP(C77,'Hazard Categories'!$A$2:$B$52,2,FALSE)</f>
        <v>Tropical Storm</v>
      </c>
      <c r="E77" s="17">
        <v>3</v>
      </c>
      <c r="F77" s="17">
        <v>1996</v>
      </c>
      <c r="G77" s="17" t="str">
        <f>IF(F77&lt;2000,(ROUNDDOWN((F77-$G$10)/5,0))*5+$G$10&amp;"-"&amp;(ROUNDDOWN((F77-$G$10)/5,0))*5+$G$10+4,(ROUNDDOWN((F77-$G$10)/5,0))*5+$G$10&amp;"-"&amp;(ROUNDDOWN((F77-$G$10)/5,0))*5+$G$10+4)</f>
        <v>1995-1999</v>
      </c>
      <c r="H77" s="17">
        <v>1</v>
      </c>
      <c r="I77" s="17">
        <v>10</v>
      </c>
      <c r="J77" s="17">
        <v>0</v>
      </c>
      <c r="K77" s="17">
        <f>SUM(I77:J77)</f>
        <v>10</v>
      </c>
      <c r="L77" s="28">
        <f>IF(N77&lt;7000000000,0,1)</f>
        <v>0</v>
      </c>
      <c r="M77" s="28">
        <f>IF(N77&gt;0,1,0)</f>
        <v>1</v>
      </c>
      <c r="N77" s="29">
        <v>14333378</v>
      </c>
      <c r="O77" s="29">
        <f>IF($R77="Minor",1,0)</f>
        <v>0</v>
      </c>
      <c r="P77" s="29">
        <f>IF($R77="Medium",1,0)</f>
        <v>0</v>
      </c>
      <c r="Q77" s="29">
        <f>IF($R77="Major",1,0)</f>
        <v>1</v>
      </c>
      <c r="R77" s="2" t="str">
        <f>IF('Hazard Data'!N60&lt;VLOOKUP(B77,Thresholds!$B$2:$I$8,2,FALSE),"Minor",IF(AND(VLOOKUP(B77,Thresholds!$B$2:$I$8,2,FALSE)&lt;='Hazard Data'!N60,'Hazard Data'!N60&lt;VLOOKUP(B77,Thresholds!$B$2:$I$8,3,FALSE)),"Medium","Major"))</f>
        <v>Major</v>
      </c>
      <c r="S77" s="2" t="str">
        <f>IF(N77&gt;0,"",IF('Hazard Data'!K60&lt;VLOOKUP(B77,Thresholds!$B$2:$I$8,5,FALSE),"Minor",IF(AND(VLOOKUP(B77,Thresholds!$B$2:$I$8,5,FALSE)&lt;='Hazard Data'!K60,'Hazard Data'!K60&lt;VLOOKUP(B77,Thresholds!$B$2:$I$8,6,FALSE)),"Medium","Major")))</f>
        <v/>
      </c>
      <c r="T77" s="2"/>
      <c r="U77" s="2"/>
      <c r="V77" s="2"/>
      <c r="W77" s="2"/>
      <c r="X77" s="1"/>
      <c r="Y77" s="1"/>
      <c r="Z77" s="1"/>
      <c r="AA77" s="1"/>
      <c r="AB77" s="1"/>
      <c r="AC77" s="1"/>
      <c r="AD77" s="1"/>
      <c r="AE77" s="1"/>
      <c r="AF77" s="1"/>
    </row>
    <row r="78" spans="1:32">
      <c r="A78" s="1"/>
      <c r="B78" s="17">
        <v>2</v>
      </c>
      <c r="C78" s="9" t="s">
        <v>39</v>
      </c>
      <c r="D78" s="9" t="str">
        <f>VLOOKUP(C78,'Hazard Categories'!$A$2:$B$52,2,FALSE)</f>
        <v>Severe Storm</v>
      </c>
      <c r="E78" s="17">
        <v>4</v>
      </c>
      <c r="F78" s="17">
        <v>2016</v>
      </c>
      <c r="G78" s="17" t="str">
        <f>IF(F78&lt;2000,(ROUNDDOWN((F78-$G$10)/5,0))*5+$G$10&amp;"-"&amp;(ROUNDDOWN((F78-$G$10)/5,0))*5+$G$10+4,(ROUNDDOWN((F78-$G$10)/5,0))*5+$G$10&amp;"-"&amp;(ROUNDDOWN((F78-$G$10)/5,0))*5+$G$10+4)</f>
        <v>2015-2019</v>
      </c>
      <c r="H78" s="17">
        <v>1</v>
      </c>
      <c r="I78" s="17">
        <v>0</v>
      </c>
      <c r="J78" s="17">
        <v>0</v>
      </c>
      <c r="K78" s="17">
        <f>SUM(I78:J78)</f>
        <v>0</v>
      </c>
      <c r="L78" s="28">
        <f>IF(N78&lt;7000000000,0,1)</f>
        <v>0</v>
      </c>
      <c r="M78" s="28">
        <f>IF(N78&gt;0,1,0)</f>
        <v>1</v>
      </c>
      <c r="N78" s="29">
        <v>14333378</v>
      </c>
      <c r="O78" s="29">
        <f>IF($R78="Minor",1,0)</f>
        <v>1</v>
      </c>
      <c r="P78" s="29">
        <f>IF($R78="Medium",1,0)</f>
        <v>0</v>
      </c>
      <c r="Q78" s="29">
        <f>IF($R78="Major",1,0)</f>
        <v>0</v>
      </c>
      <c r="R78" s="2" t="str">
        <f>IF('Hazard Data'!N2828&lt;VLOOKUP(B78,Thresholds!$B$2:$I$8,2,FALSE),"Minor",IF(AND(VLOOKUP(B78,Thresholds!$B$2:$I$8,2,FALSE)&lt;='Hazard Data'!N2828,'Hazard Data'!N2828&lt;VLOOKUP(B78,Thresholds!$B$2:$I$8,3,FALSE)),"Medium","Major"))</f>
        <v>Minor</v>
      </c>
      <c r="S78" s="2" t="str">
        <f>IF(N78&gt;0,"",IF('Hazard Data'!K2828&lt;VLOOKUP(B78,Thresholds!$B$2:$I$8,5,FALSE),"Minor",IF(AND(VLOOKUP(B78,Thresholds!$B$2:$I$8,5,FALSE)&lt;='Hazard Data'!K2828,'Hazard Data'!K2828&lt;VLOOKUP(B78,Thresholds!$B$2:$I$8,6,FALSE)),"Medium","Major")))</f>
        <v/>
      </c>
      <c r="T78" s="2"/>
      <c r="U78" s="2"/>
      <c r="V78" s="2"/>
      <c r="W78" s="2"/>
      <c r="X78" s="1"/>
      <c r="Y78" s="1"/>
      <c r="Z78" s="1"/>
      <c r="AA78" s="1"/>
      <c r="AB78" s="1"/>
      <c r="AC78" s="1"/>
      <c r="AD78" s="1"/>
      <c r="AE78" s="1"/>
      <c r="AF78" s="1"/>
    </row>
    <row r="79" spans="1:32">
      <c r="A79" s="1"/>
      <c r="B79" s="17">
        <v>2</v>
      </c>
      <c r="C79" s="9" t="s">
        <v>41</v>
      </c>
      <c r="D79" s="9" t="str">
        <f>VLOOKUP(C79,'Hazard Categories'!$A$2:$B$52,2,FALSE)</f>
        <v>Tornado</v>
      </c>
      <c r="E79" s="17">
        <v>1</v>
      </c>
      <c r="F79" s="17">
        <v>2017</v>
      </c>
      <c r="G79" s="17" t="str">
        <f>IF(F79&lt;2000,(ROUNDDOWN((F79-$G$10)/5,0))*5+$G$10&amp;"-"&amp;(ROUNDDOWN((F79-$G$10)/5,0))*5+$G$10+4,(ROUNDDOWN((F79-$G$10)/5,0))*5+$G$10&amp;"-"&amp;(ROUNDDOWN((F79-$G$10)/5,0))*5+$G$10+4)</f>
        <v>2015-2019</v>
      </c>
      <c r="H79" s="17">
        <v>1</v>
      </c>
      <c r="I79" s="17">
        <v>0</v>
      </c>
      <c r="J79" s="17">
        <v>0</v>
      </c>
      <c r="K79" s="17">
        <f>SUM(I79:J79)</f>
        <v>0</v>
      </c>
      <c r="L79" s="28">
        <f>IF(N79&lt;7000000000,0,1)</f>
        <v>0</v>
      </c>
      <c r="M79" s="28">
        <f>IF(N79&gt;0,1,0)</f>
        <v>1</v>
      </c>
      <c r="N79" s="29">
        <v>14288797</v>
      </c>
      <c r="O79" s="29">
        <f>IF($R79="Minor",1,0)</f>
        <v>1</v>
      </c>
      <c r="P79" s="29">
        <f>IF($R79="Medium",1,0)</f>
        <v>0</v>
      </c>
      <c r="Q79" s="29">
        <f>IF($R79="Major",1,0)</f>
        <v>0</v>
      </c>
      <c r="R79" s="2" t="str">
        <f>IF('Hazard Data'!N2904&lt;VLOOKUP(B79,Thresholds!$B$2:$I$8,2,FALSE),"Minor",IF(AND(VLOOKUP(B79,Thresholds!$B$2:$I$8,2,FALSE)&lt;='Hazard Data'!N2904,'Hazard Data'!N2904&lt;VLOOKUP(B79,Thresholds!$B$2:$I$8,3,FALSE)),"Medium","Major"))</f>
        <v>Minor</v>
      </c>
      <c r="S79" s="2" t="str">
        <f>IF(N79&gt;0,"",IF('Hazard Data'!K2904&lt;VLOOKUP(B79,Thresholds!$B$2:$I$8,5,FALSE),"Minor",IF(AND(VLOOKUP(B79,Thresholds!$B$2:$I$8,5,FALSE)&lt;='Hazard Data'!K2904,'Hazard Data'!K2904&lt;VLOOKUP(B79,Thresholds!$B$2:$I$8,6,FALSE)),"Medium","Major")))</f>
        <v/>
      </c>
      <c r="T79" s="2"/>
      <c r="U79" s="2"/>
      <c r="V79" s="2"/>
      <c r="W79" s="2"/>
      <c r="X79" s="1"/>
      <c r="Y79" s="1"/>
      <c r="Z79" s="1"/>
      <c r="AA79" s="1"/>
      <c r="AB79" s="1"/>
      <c r="AC79" s="1"/>
      <c r="AD79" s="1"/>
      <c r="AE79" s="1"/>
      <c r="AF79" s="1"/>
    </row>
    <row r="80" spans="1:32">
      <c r="A80" s="1"/>
      <c r="B80" s="17">
        <v>3</v>
      </c>
      <c r="C80" s="9" t="s">
        <v>39</v>
      </c>
      <c r="D80" s="9" t="str">
        <f>VLOOKUP(C80,'Hazard Categories'!$A$2:$B$52,2,FALSE)</f>
        <v>Severe Storm</v>
      </c>
      <c r="E80" s="17">
        <v>4</v>
      </c>
      <c r="F80" s="17">
        <v>2015</v>
      </c>
      <c r="G80" s="17" t="str">
        <f>IF(F80&lt;2000,(ROUNDDOWN((F80-$G$10)/5,0))*5+$G$10&amp;"-"&amp;(ROUNDDOWN((F80-$G$10)/5,0))*5+$G$10+4,(ROUNDDOWN((F80-$G$10)/5,0))*5+$G$10&amp;"-"&amp;(ROUNDDOWN((F80-$G$10)/5,0))*5+$G$10+4)</f>
        <v>2015-2019</v>
      </c>
      <c r="H80" s="17">
        <v>1</v>
      </c>
      <c r="I80" s="17">
        <v>13</v>
      </c>
      <c r="J80" s="17">
        <v>13</v>
      </c>
      <c r="K80" s="17">
        <f>SUM(I80:J80)</f>
        <v>26</v>
      </c>
      <c r="L80" s="28">
        <f>IF(N80&lt;7000000000,0,1)</f>
        <v>0</v>
      </c>
      <c r="M80" s="28">
        <f>IF(N80&gt;0,1,0)</f>
        <v>1</v>
      </c>
      <c r="N80" s="29">
        <v>13855916</v>
      </c>
      <c r="O80" s="29">
        <f>IF($R80="Minor",1,0)</f>
        <v>1</v>
      </c>
      <c r="P80" s="29">
        <f>IF($R80="Medium",1,0)</f>
        <v>0</v>
      </c>
      <c r="Q80" s="29">
        <f>IF($R80="Major",1,0)</f>
        <v>0</v>
      </c>
      <c r="R80" s="2" t="str">
        <f>IF('Hazard Data'!N2770&lt;VLOOKUP(B80,Thresholds!$B$2:$I$8,2,FALSE),"Minor",IF(AND(VLOOKUP(B80,Thresholds!$B$2:$I$8,2,FALSE)&lt;='Hazard Data'!N2770,'Hazard Data'!N2770&lt;VLOOKUP(B80,Thresholds!$B$2:$I$8,3,FALSE)),"Medium","Major"))</f>
        <v>Minor</v>
      </c>
      <c r="S80" s="2" t="str">
        <f>IF(N80&gt;0,"",IF('Hazard Data'!K2770&lt;VLOOKUP(B80,Thresholds!$B$2:$I$8,5,FALSE),"Minor",IF(AND(VLOOKUP(B80,Thresholds!$B$2:$I$8,5,FALSE)&lt;='Hazard Data'!K2770,'Hazard Data'!K2770&lt;VLOOKUP(B80,Thresholds!$B$2:$I$8,6,FALSE)),"Medium","Major")))</f>
        <v/>
      </c>
      <c r="T80" s="2"/>
      <c r="U80" s="2"/>
      <c r="V80" s="2"/>
      <c r="W80" s="2"/>
      <c r="X80" s="1"/>
      <c r="Y80" s="1"/>
      <c r="Z80" s="1"/>
      <c r="AA80" s="1"/>
      <c r="AB80" s="1"/>
      <c r="AC80" s="1"/>
      <c r="AD80" s="1"/>
      <c r="AE80" s="1"/>
      <c r="AF80" s="1"/>
    </row>
    <row r="81" spans="1:32">
      <c r="A81" s="1"/>
      <c r="B81" s="17">
        <v>1</v>
      </c>
      <c r="C81" s="9" t="s">
        <v>39</v>
      </c>
      <c r="D81" s="9" t="str">
        <f>VLOOKUP(C81,'Hazard Categories'!$A$2:$B$52,2,FALSE)</f>
        <v>Severe Storm</v>
      </c>
      <c r="E81" s="17">
        <v>1</v>
      </c>
      <c r="F81" s="17">
        <v>2020</v>
      </c>
      <c r="G81" s="17" t="str">
        <f>IF(F81&lt;2000,(ROUNDDOWN((F81-$G$10)/5,0))*5+$G$10&amp;"-"&amp;(ROUNDDOWN((F81-$G$10)/5,0))*5+$G$10+4,(ROUNDDOWN((F81-$G$10)/5,0))*5+$G$10&amp;"-"&amp;(ROUNDDOWN((F81-$G$10)/5,0))*5+$G$10+4)</f>
        <v>2020-2024</v>
      </c>
      <c r="H81" s="17">
        <v>1</v>
      </c>
      <c r="I81" s="17">
        <v>0</v>
      </c>
      <c r="J81" s="17">
        <v>0</v>
      </c>
      <c r="K81" s="17">
        <f>SUM(I81:J81)</f>
        <v>0</v>
      </c>
      <c r="L81" s="28">
        <f>IF(N81&lt;7000000000,0,1)</f>
        <v>0</v>
      </c>
      <c r="M81" s="28">
        <f>IF(N81&gt;0,1,0)</f>
        <v>1</v>
      </c>
      <c r="N81" s="29">
        <v>13494490</v>
      </c>
      <c r="O81" s="29">
        <f>IF($R81="Minor",1,0)</f>
        <v>1</v>
      </c>
      <c r="P81" s="29">
        <f>IF($R81="Medium",1,0)</f>
        <v>0</v>
      </c>
      <c r="Q81" s="29">
        <f>IF($R81="Major",1,0)</f>
        <v>0</v>
      </c>
      <c r="R81" s="2" t="str">
        <f>IF('Hazard Data'!N3302&lt;VLOOKUP(B81,Thresholds!$B$2:$I$8,2,FALSE),"Minor",IF(AND(VLOOKUP(B81,Thresholds!$B$2:$I$8,2,FALSE)&lt;='Hazard Data'!N3302,'Hazard Data'!N3302&lt;VLOOKUP(B81,Thresholds!$B$2:$I$8,3,FALSE)),"Medium","Major"))</f>
        <v>Minor</v>
      </c>
      <c r="S81" s="2" t="str">
        <f>IF(N81&gt;0,"",IF('Hazard Data'!K3302&lt;VLOOKUP(B81,Thresholds!$B$2:$I$8,5,FALSE),"Minor",IF(AND(VLOOKUP(B81,Thresholds!$B$2:$I$8,5,FALSE)&lt;='Hazard Data'!K3302,'Hazard Data'!K3302&lt;VLOOKUP(B81,Thresholds!$B$2:$I$8,6,FALSE)),"Medium","Major")))</f>
        <v/>
      </c>
      <c r="T81" s="2"/>
      <c r="U81" s="2"/>
      <c r="V81" s="2"/>
      <c r="W81" s="2"/>
      <c r="X81" s="1"/>
      <c r="Y81" s="1"/>
      <c r="Z81" s="1"/>
      <c r="AA81" s="1"/>
      <c r="AB81" s="1"/>
      <c r="AC81" s="1"/>
      <c r="AD81" s="1"/>
      <c r="AE81" s="1"/>
      <c r="AF81" s="1"/>
    </row>
    <row r="82" spans="1:32">
      <c r="A82" s="1"/>
      <c r="B82" s="17">
        <v>3</v>
      </c>
      <c r="C82" s="9" t="s">
        <v>48</v>
      </c>
      <c r="D82" s="9" t="str">
        <f>VLOOKUP(C82,'Hazard Categories'!$A$2:$B$52,2,FALSE)</f>
        <v>Severe Storm</v>
      </c>
      <c r="E82" s="17">
        <v>3</v>
      </c>
      <c r="F82" s="17">
        <v>2013</v>
      </c>
      <c r="G82" s="17" t="str">
        <f>IF(F82&lt;2000,(ROUNDDOWN((F82-$G$10)/5,0))*5+$G$10&amp;"-"&amp;(ROUNDDOWN((F82-$G$10)/5,0))*5+$G$10+4,(ROUNDDOWN((F82-$G$10)/5,0))*5+$G$10&amp;"-"&amp;(ROUNDDOWN((F82-$G$10)/5,0))*5+$G$10+4)</f>
        <v>2010-2014</v>
      </c>
      <c r="H82" s="17">
        <v>1</v>
      </c>
      <c r="I82" s="17">
        <v>0</v>
      </c>
      <c r="J82" s="17">
        <v>0</v>
      </c>
      <c r="K82" s="17">
        <f>SUM(I82:J82)</f>
        <v>0</v>
      </c>
      <c r="L82" s="28">
        <f>IF(N82&lt;7000000000,0,1)</f>
        <v>0</v>
      </c>
      <c r="M82" s="28">
        <f>IF(N82&gt;0,1,0)</f>
        <v>1</v>
      </c>
      <c r="N82" s="29">
        <v>13384699</v>
      </c>
      <c r="O82" s="29">
        <f>IF($R82="Minor",1,0)</f>
        <v>1</v>
      </c>
      <c r="P82" s="29">
        <f>IF($R82="Medium",1,0)</f>
        <v>0</v>
      </c>
      <c r="Q82" s="29">
        <f>IF($R82="Major",1,0)</f>
        <v>0</v>
      </c>
      <c r="R82" s="2" t="str">
        <f>IF('Hazard Data'!N1886&lt;VLOOKUP(B82,Thresholds!$B$2:$I$8,2,FALSE),"Minor",IF(AND(VLOOKUP(B82,Thresholds!$B$2:$I$8,2,FALSE)&lt;='Hazard Data'!N1886,'Hazard Data'!N1886&lt;VLOOKUP(B82,Thresholds!$B$2:$I$8,3,FALSE)),"Medium","Major"))</f>
        <v>Minor</v>
      </c>
      <c r="S82" s="2" t="str">
        <f>IF(N82&gt;0,"",IF('Hazard Data'!K1886&lt;VLOOKUP(B82,Thresholds!$B$2:$I$8,5,FALSE),"Minor",IF(AND(VLOOKUP(B82,Thresholds!$B$2:$I$8,5,FALSE)&lt;='Hazard Data'!K1886,'Hazard Data'!K1886&lt;VLOOKUP(B82,Thresholds!$B$2:$I$8,6,FALSE)),"Medium","Major")))</f>
        <v/>
      </c>
      <c r="T82" s="2"/>
      <c r="U82" s="2"/>
      <c r="V82" s="2"/>
      <c r="W82" s="2"/>
      <c r="X82" s="1"/>
      <c r="Y82" s="1"/>
      <c r="Z82" s="1"/>
      <c r="AA82" s="1"/>
      <c r="AB82" s="1"/>
      <c r="AC82" s="1"/>
      <c r="AD82" s="1"/>
      <c r="AE82" s="1"/>
      <c r="AF82" s="1"/>
    </row>
    <row r="83" spans="1:32">
      <c r="A83" s="1"/>
      <c r="B83" s="17">
        <v>2</v>
      </c>
      <c r="C83" s="9" t="s">
        <v>29</v>
      </c>
      <c r="D83" s="9" t="str">
        <f>VLOOKUP(C83,'Hazard Categories'!$A$2:$B$52,2,FALSE)</f>
        <v>Tropical Storm</v>
      </c>
      <c r="E83" s="17">
        <v>3</v>
      </c>
      <c r="F83" s="17">
        <v>1996</v>
      </c>
      <c r="G83" s="17" t="str">
        <f>IF(F83&lt;2000,(ROUNDDOWN((F83-$G$10)/5,0))*5+$G$10&amp;"-"&amp;(ROUNDDOWN((F83-$G$10)/5,0))*5+$G$10+4,(ROUNDDOWN((F83-$G$10)/5,0))*5+$G$10&amp;"-"&amp;(ROUNDDOWN((F83-$G$10)/5,0))*5+$G$10+4)</f>
        <v>1995-1999</v>
      </c>
      <c r="H83" s="17">
        <v>1</v>
      </c>
      <c r="I83" s="17">
        <v>0</v>
      </c>
      <c r="J83" s="17">
        <v>0</v>
      </c>
      <c r="K83" s="17">
        <f>SUM(I83:J83)</f>
        <v>0</v>
      </c>
      <c r="L83" s="28">
        <f>IF(N83&lt;7000000000,0,1)</f>
        <v>0</v>
      </c>
      <c r="M83" s="28">
        <f>IF(N83&gt;0,1,0)</f>
        <v>1</v>
      </c>
      <c r="N83" s="29">
        <v>13037192</v>
      </c>
      <c r="O83" s="29">
        <f>IF($R83="Minor",1,0)</f>
        <v>0</v>
      </c>
      <c r="P83" s="29">
        <f>IF($R83="Medium",1,0)</f>
        <v>0</v>
      </c>
      <c r="Q83" s="29">
        <f>IF($R83="Major",1,0)</f>
        <v>1</v>
      </c>
      <c r="R83" s="2" t="str">
        <f>IF('Hazard Data'!N58&lt;VLOOKUP(B83,Thresholds!$B$2:$I$8,2,FALSE),"Minor",IF(AND(VLOOKUP(B83,Thresholds!$B$2:$I$8,2,FALSE)&lt;='Hazard Data'!N58,'Hazard Data'!N58&lt;VLOOKUP(B83,Thresholds!$B$2:$I$8,3,FALSE)),"Medium","Major"))</f>
        <v>Major</v>
      </c>
      <c r="S83" s="2" t="str">
        <f>IF(N83&gt;0,"",IF('Hazard Data'!K58&lt;VLOOKUP(B83,Thresholds!$B$2:$I$8,5,FALSE),"Minor",IF(AND(VLOOKUP(B83,Thresholds!$B$2:$I$8,5,FALSE)&lt;='Hazard Data'!K58,'Hazard Data'!K58&lt;VLOOKUP(B83,Thresholds!$B$2:$I$8,6,FALSE)),"Medium","Major")))</f>
        <v/>
      </c>
      <c r="T83" s="2"/>
      <c r="U83" s="2"/>
      <c r="V83" s="2"/>
      <c r="W83" s="2"/>
      <c r="X83" s="1"/>
      <c r="Y83" s="1"/>
      <c r="Z83" s="1"/>
      <c r="AA83" s="1"/>
      <c r="AB83" s="1"/>
      <c r="AC83" s="1"/>
      <c r="AD83" s="1"/>
      <c r="AE83" s="1"/>
      <c r="AF83" s="1"/>
    </row>
    <row r="84" spans="1:32">
      <c r="A84" s="1"/>
      <c r="B84" s="25">
        <v>3</v>
      </c>
      <c r="C84" s="26" t="s">
        <v>39</v>
      </c>
      <c r="D84" s="26" t="str">
        <f>VLOOKUP(C84,'Hazard Categories'!$A$2:$B$52,2,FALSE)</f>
        <v>Severe Storm</v>
      </c>
      <c r="E84" s="25">
        <v>4</v>
      </c>
      <c r="F84" s="25">
        <v>2015</v>
      </c>
      <c r="G84" s="25" t="str">
        <f>IF(F84&lt;2000,(ROUNDDOWN((F84-$G$10)/5,0))*5+$G$10&amp;"-"&amp;(ROUNDDOWN((F84-$G$10)/5,0))*5+$G$10+4,(ROUNDDOWN((F84-$G$10)/5,0))*5+$G$10&amp;"-"&amp;(ROUNDDOWN((F84-$G$10)/5,0))*5+$G$10+4)</f>
        <v>2015-2019</v>
      </c>
      <c r="H84" s="25">
        <v>1</v>
      </c>
      <c r="I84" s="25">
        <v>0</v>
      </c>
      <c r="J84" s="25">
        <v>0</v>
      </c>
      <c r="K84" s="25">
        <f>SUM(I84:J84)</f>
        <v>0</v>
      </c>
      <c r="L84" s="31">
        <f>IF(N84&lt;7000000000,0,1)</f>
        <v>0</v>
      </c>
      <c r="M84" s="31">
        <f>IF(N84&gt;0,1,0)</f>
        <v>1</v>
      </c>
      <c r="N84" s="30">
        <v>12933963</v>
      </c>
      <c r="O84" s="29">
        <f>IF($R84="Minor",1,0)</f>
        <v>1</v>
      </c>
      <c r="P84" s="29">
        <f>IF($R84="Medium",1,0)</f>
        <v>0</v>
      </c>
      <c r="Q84" s="29">
        <f>IF($R84="Major",1,0)</f>
        <v>0</v>
      </c>
      <c r="R84" s="2" t="str">
        <f>IF('Hazard Data'!N2711&lt;VLOOKUP(B84,Thresholds!$B$2:$I$8,2,FALSE),"Minor",IF(AND(VLOOKUP(B84,Thresholds!$B$2:$I$8,2,FALSE)&lt;='Hazard Data'!N2711,'Hazard Data'!N2711&lt;VLOOKUP(B84,Thresholds!$B$2:$I$8,3,FALSE)),"Medium","Major"))</f>
        <v>Minor</v>
      </c>
      <c r="S84" s="2" t="str">
        <f>IF(N84&gt;0,"",IF('Hazard Data'!K2711&lt;VLOOKUP(B84,Thresholds!$B$2:$I$8,5,FALSE),"Minor",IF(AND(VLOOKUP(B84,Thresholds!$B$2:$I$8,5,FALSE)&lt;='Hazard Data'!K2711,'Hazard Data'!K2711&lt;VLOOKUP(B84,Thresholds!$B$2:$I$8,6,FALSE)),"Medium","Major")))</f>
        <v/>
      </c>
      <c r="T84" s="2"/>
      <c r="U84" s="2"/>
      <c r="V84" s="2"/>
      <c r="W84" s="2"/>
      <c r="X84" s="1"/>
      <c r="Y84" s="1"/>
      <c r="Z84" s="1"/>
      <c r="AA84" s="1"/>
      <c r="AB84" s="1"/>
      <c r="AC84" s="1"/>
      <c r="AD84" s="1"/>
      <c r="AE84" s="1"/>
      <c r="AF84" s="1"/>
    </row>
    <row r="85" spans="1:32">
      <c r="A85" s="1"/>
      <c r="B85" s="17">
        <v>3</v>
      </c>
      <c r="C85" s="9" t="s">
        <v>39</v>
      </c>
      <c r="D85" s="9" t="str">
        <f>VLOOKUP(C85,'Hazard Categories'!$A$2:$B$52,2,FALSE)</f>
        <v>Severe Storm</v>
      </c>
      <c r="E85" s="17">
        <v>4</v>
      </c>
      <c r="F85" s="17">
        <v>2015</v>
      </c>
      <c r="G85" s="17" t="str">
        <f>IF(F85&lt;2000,(ROUNDDOWN((F85-$G$10)/5,0))*5+$G$10&amp;"-"&amp;(ROUNDDOWN((F85-$G$10)/5,0))*5+$G$10+4,(ROUNDDOWN((F85-$G$10)/5,0))*5+$G$10&amp;"-"&amp;(ROUNDDOWN((F85-$G$10)/5,0))*5+$G$10+4)</f>
        <v>2015-2019</v>
      </c>
      <c r="H85" s="17">
        <v>1</v>
      </c>
      <c r="I85" s="17">
        <v>0</v>
      </c>
      <c r="J85" s="17">
        <v>0</v>
      </c>
      <c r="K85" s="17">
        <f>SUM(I85:J85)</f>
        <v>0</v>
      </c>
      <c r="L85" s="28">
        <f>IF(N85&lt;7000000000,0,1)</f>
        <v>0</v>
      </c>
      <c r="M85" s="28">
        <f>IF(N85&gt;0,1,0)</f>
        <v>1</v>
      </c>
      <c r="N85" s="29">
        <v>12506593</v>
      </c>
      <c r="O85" s="29">
        <f>IF($R85="Minor",1,0)</f>
        <v>1</v>
      </c>
      <c r="P85" s="29">
        <f>IF($R85="Medium",1,0)</f>
        <v>0</v>
      </c>
      <c r="Q85" s="29">
        <f>IF($R85="Major",1,0)</f>
        <v>0</v>
      </c>
      <c r="R85" s="2" t="str">
        <f>IF('Hazard Data'!N2759&lt;VLOOKUP(B85,Thresholds!$B$2:$I$8,2,FALSE),"Minor",IF(AND(VLOOKUP(B85,Thresholds!$B$2:$I$8,2,FALSE)&lt;='Hazard Data'!N2759,'Hazard Data'!N2759&lt;VLOOKUP(B85,Thresholds!$B$2:$I$8,3,FALSE)),"Medium","Major"))</f>
        <v>Minor</v>
      </c>
      <c r="S85" s="2" t="str">
        <f>IF(N85&gt;0,"",IF('Hazard Data'!K2759&lt;VLOOKUP(B85,Thresholds!$B$2:$I$8,5,FALSE),"Minor",IF(AND(VLOOKUP(B85,Thresholds!$B$2:$I$8,5,FALSE)&lt;='Hazard Data'!K2759,'Hazard Data'!K2759&lt;VLOOKUP(B85,Thresholds!$B$2:$I$8,6,FALSE)),"Medium","Major")))</f>
        <v/>
      </c>
      <c r="T85" s="2"/>
      <c r="U85" s="2"/>
      <c r="V85" s="2"/>
      <c r="W85" s="2"/>
      <c r="X85" s="1"/>
      <c r="Y85" s="1"/>
      <c r="Z85" s="1"/>
      <c r="AA85" s="1"/>
      <c r="AB85" s="1"/>
      <c r="AC85" s="1"/>
      <c r="AD85" s="1"/>
      <c r="AE85" s="1"/>
      <c r="AF85" s="1"/>
    </row>
    <row r="86" spans="1:32">
      <c r="A86" s="1"/>
      <c r="B86" s="17">
        <v>2</v>
      </c>
      <c r="C86" s="9" t="s">
        <v>39</v>
      </c>
      <c r="D86" s="9" t="str">
        <f>VLOOKUP(C86,'Hazard Categories'!$A$2:$B$52,2,FALSE)</f>
        <v>Severe Storm</v>
      </c>
      <c r="E86" s="17">
        <v>4</v>
      </c>
      <c r="F86" s="17">
        <v>2016</v>
      </c>
      <c r="G86" s="17" t="str">
        <f>IF(F86&lt;2000,(ROUNDDOWN((F86-$G$10)/5,0))*5+$G$10&amp;"-"&amp;(ROUNDDOWN((F86-$G$10)/5,0))*5+$G$10+4,(ROUNDDOWN((F86-$G$10)/5,0))*5+$G$10&amp;"-"&amp;(ROUNDDOWN((F86-$G$10)/5,0))*5+$G$10+4)</f>
        <v>2015-2019</v>
      </c>
      <c r="H86" s="17">
        <v>1</v>
      </c>
      <c r="I86" s="17">
        <v>0</v>
      </c>
      <c r="J86" s="17">
        <v>0</v>
      </c>
      <c r="K86" s="17">
        <f>SUM(I86:J86)</f>
        <v>0</v>
      </c>
      <c r="L86" s="28">
        <f>IF(N86&lt;7000000000,0,1)</f>
        <v>0</v>
      </c>
      <c r="M86" s="28">
        <f>IF(N86&gt;0,1,0)</f>
        <v>1</v>
      </c>
      <c r="N86" s="29">
        <v>12433516</v>
      </c>
      <c r="O86" s="29">
        <f>IF($R86="Minor",1,0)</f>
        <v>1</v>
      </c>
      <c r="P86" s="29">
        <f>IF($R86="Medium",1,0)</f>
        <v>0</v>
      </c>
      <c r="Q86" s="29">
        <f>IF($R86="Major",1,0)</f>
        <v>0</v>
      </c>
      <c r="R86" s="2" t="str">
        <f>IF('Hazard Data'!N2826&lt;VLOOKUP(B86,Thresholds!$B$2:$I$8,2,FALSE),"Minor",IF(AND(VLOOKUP(B86,Thresholds!$B$2:$I$8,2,FALSE)&lt;='Hazard Data'!N2826,'Hazard Data'!N2826&lt;VLOOKUP(B86,Thresholds!$B$2:$I$8,3,FALSE)),"Medium","Major"))</f>
        <v>Minor</v>
      </c>
      <c r="S86" s="2" t="str">
        <f>IF(N86&gt;0,"",IF('Hazard Data'!K2826&lt;VLOOKUP(B86,Thresholds!$B$2:$I$8,5,FALSE),"Minor",IF(AND(VLOOKUP(B86,Thresholds!$B$2:$I$8,5,FALSE)&lt;='Hazard Data'!K2826,'Hazard Data'!K2826&lt;VLOOKUP(B86,Thresholds!$B$2:$I$8,6,FALSE)),"Medium","Major")))</f>
        <v/>
      </c>
      <c r="T86" s="2"/>
      <c r="U86" s="2"/>
      <c r="V86" s="2"/>
      <c r="W86" s="2"/>
      <c r="X86" s="1"/>
      <c r="Y86" s="1"/>
      <c r="Z86" s="1"/>
      <c r="AA86" s="1"/>
      <c r="AB86" s="1"/>
      <c r="AC86" s="1"/>
      <c r="AD86" s="1"/>
      <c r="AE86" s="1"/>
      <c r="AF86" s="1"/>
    </row>
    <row r="87" spans="1:32">
      <c r="A87" s="1"/>
      <c r="B87" s="17">
        <v>2</v>
      </c>
      <c r="C87" s="9" t="s">
        <v>29</v>
      </c>
      <c r="D87" s="9" t="str">
        <f>VLOOKUP(C87,'Hazard Categories'!$A$2:$B$52,2,FALSE)</f>
        <v>Tropical Storm</v>
      </c>
      <c r="E87" s="17">
        <v>3</v>
      </c>
      <c r="F87" s="17">
        <v>1996</v>
      </c>
      <c r="G87" s="17" t="str">
        <f>IF(F87&lt;2000,(ROUNDDOWN((F87-$G$10)/5,0))*5+$G$10&amp;"-"&amp;(ROUNDDOWN((F87-$G$10)/5,0))*5+$G$10+4,(ROUNDDOWN((F87-$G$10)/5,0))*5+$G$10&amp;"-"&amp;(ROUNDDOWN((F87-$G$10)/5,0))*5+$G$10+4)</f>
        <v>1995-1999</v>
      </c>
      <c r="H87" s="17">
        <v>1</v>
      </c>
      <c r="I87" s="17">
        <v>0</v>
      </c>
      <c r="J87" s="17">
        <v>0</v>
      </c>
      <c r="K87" s="17">
        <f>SUM(I87:J87)</f>
        <v>0</v>
      </c>
      <c r="L87" s="28">
        <f>IF(N87&lt;7000000000,0,1)</f>
        <v>0</v>
      </c>
      <c r="M87" s="28">
        <f>IF(N87&gt;0,1,0)</f>
        <v>1</v>
      </c>
      <c r="N87" s="29">
        <v>12367096</v>
      </c>
      <c r="O87" s="29">
        <f>IF($R87="Minor",1,0)</f>
        <v>1</v>
      </c>
      <c r="P87" s="29">
        <f>IF($R87="Medium",1,0)</f>
        <v>0</v>
      </c>
      <c r="Q87" s="29">
        <f>IF($R87="Major",1,0)</f>
        <v>0</v>
      </c>
      <c r="R87" s="2" t="str">
        <f>IF('Hazard Data'!N1862&lt;VLOOKUP(B87,Thresholds!$B$2:$I$8,2,FALSE),"Minor",IF(AND(VLOOKUP(B87,Thresholds!$B$2:$I$8,2,FALSE)&lt;='Hazard Data'!N1862,'Hazard Data'!N1862&lt;VLOOKUP(B87,Thresholds!$B$2:$I$8,3,FALSE)),"Medium","Major"))</f>
        <v>Minor</v>
      </c>
      <c r="S87" s="2" t="str">
        <f>IF(N87&gt;0,"",IF('Hazard Data'!K1862&lt;VLOOKUP(B87,Thresholds!$B$2:$I$8,5,FALSE),"Minor",IF(AND(VLOOKUP(B87,Thresholds!$B$2:$I$8,5,FALSE)&lt;='Hazard Data'!K1862,'Hazard Data'!K1862&lt;VLOOKUP(B87,Thresholds!$B$2:$I$8,6,FALSE)),"Medium","Major")))</f>
        <v/>
      </c>
      <c r="T87" s="2"/>
      <c r="U87" s="2"/>
      <c r="V87" s="2"/>
      <c r="W87" s="2"/>
      <c r="X87" s="1"/>
      <c r="Y87" s="1"/>
      <c r="Z87" s="1"/>
      <c r="AA87" s="1"/>
      <c r="AB87" s="1"/>
      <c r="AC87" s="1"/>
      <c r="AD87" s="1"/>
      <c r="AE87" s="1"/>
      <c r="AF87" s="1"/>
    </row>
    <row r="88" spans="1:32">
      <c r="A88" s="1"/>
      <c r="B88" s="17">
        <v>5</v>
      </c>
      <c r="C88" s="9" t="s">
        <v>44</v>
      </c>
      <c r="D88" s="9" t="str">
        <f>VLOOKUP(C88,'Hazard Categories'!$A$2:$B$52,2,FALSE)</f>
        <v>Severe Storm</v>
      </c>
      <c r="E88" s="17">
        <v>3</v>
      </c>
      <c r="F88" s="17">
        <v>1999</v>
      </c>
      <c r="G88" s="17" t="str">
        <f>IF(F88&lt;2000,(ROUNDDOWN((F88-$G$10)/5,0))*5+$G$10&amp;"-"&amp;(ROUNDDOWN((F88-$G$10)/5,0))*5+$G$10+4,(ROUNDDOWN((F88-$G$10)/5,0))*5+$G$10&amp;"-"&amp;(ROUNDDOWN((F88-$G$10)/5,0))*5+$G$10+4)</f>
        <v>1995-1999</v>
      </c>
      <c r="H88" s="17">
        <v>1</v>
      </c>
      <c r="I88" s="17">
        <v>0</v>
      </c>
      <c r="J88" s="17">
        <v>0</v>
      </c>
      <c r="K88" s="17">
        <f>SUM(I88:J88)</f>
        <v>0</v>
      </c>
      <c r="L88" s="28">
        <f>IF(N88&lt;7000000000,0,1)</f>
        <v>0</v>
      </c>
      <c r="M88" s="28">
        <f>IF(N88&gt;0,1,0)</f>
        <v>1</v>
      </c>
      <c r="N88" s="29">
        <v>12000604</v>
      </c>
      <c r="O88" s="29">
        <f>IF($R88="Minor",1,0)</f>
        <v>0</v>
      </c>
      <c r="P88" s="29">
        <f>IF($R88="Medium",1,0)</f>
        <v>0</v>
      </c>
      <c r="Q88" s="29">
        <f>IF($R88="Major",1,0)</f>
        <v>1</v>
      </c>
      <c r="R88" s="2" t="str">
        <f>IF('Hazard Data'!N27&lt;VLOOKUP(B88,Thresholds!$B$2:$I$8,2,FALSE),"Minor",IF(AND(VLOOKUP(B88,Thresholds!$B$2:$I$8,2,FALSE)&lt;='Hazard Data'!N27,'Hazard Data'!N27&lt;VLOOKUP(B88,Thresholds!$B$2:$I$8,3,FALSE)),"Medium","Major"))</f>
        <v>Major</v>
      </c>
      <c r="S88" s="2" t="str">
        <f>IF(N88&gt;0,"",IF('Hazard Data'!K27&lt;VLOOKUP(B88,Thresholds!$B$2:$I$8,5,FALSE),"Minor",IF(AND(VLOOKUP(B88,Thresholds!$B$2:$I$8,5,FALSE)&lt;='Hazard Data'!K27,'Hazard Data'!K27&lt;VLOOKUP(B88,Thresholds!$B$2:$I$8,6,FALSE)),"Medium","Major")))</f>
        <v/>
      </c>
      <c r="T88" s="2"/>
      <c r="U88" s="2"/>
      <c r="V88" s="2"/>
      <c r="W88" s="2"/>
      <c r="X88" s="1"/>
      <c r="Y88" s="1"/>
      <c r="Z88" s="1"/>
      <c r="AA88" s="1"/>
      <c r="AB88" s="1"/>
      <c r="AC88" s="1"/>
      <c r="AD88" s="1"/>
      <c r="AE88" s="1"/>
      <c r="AF88" s="1"/>
    </row>
    <row r="89" spans="1:32">
      <c r="A89" s="1"/>
      <c r="B89" s="17">
        <v>2</v>
      </c>
      <c r="C89" s="9" t="s">
        <v>41</v>
      </c>
      <c r="D89" s="9" t="str">
        <f>VLOOKUP(C89,'Hazard Categories'!$A$2:$B$52,2,FALSE)</f>
        <v>Tornado</v>
      </c>
      <c r="E89" s="17">
        <v>3</v>
      </c>
      <c r="F89" s="17">
        <v>2001</v>
      </c>
      <c r="G89" s="17" t="str">
        <f>IF(F89&lt;2000,(ROUNDDOWN((F89-$G$10)/5,0))*5+$G$10&amp;"-"&amp;(ROUNDDOWN((F89-$G$10)/5,0))*5+$G$10+4,(ROUNDDOWN((F89-$G$10)/5,0))*5+$G$10&amp;"-"&amp;(ROUNDDOWN((F89-$G$10)/5,0))*5+$G$10+4)</f>
        <v>2000-2004</v>
      </c>
      <c r="H89" s="17">
        <v>1</v>
      </c>
      <c r="I89" s="17">
        <v>0</v>
      </c>
      <c r="J89" s="17">
        <v>0</v>
      </c>
      <c r="K89" s="17">
        <f>SUM(I89:J89)</f>
        <v>0</v>
      </c>
      <c r="L89" s="28">
        <f>IF(N89&lt;7000000000,0,1)</f>
        <v>0</v>
      </c>
      <c r="M89" s="28">
        <f>IF(N89&gt;0,1,0)</f>
        <v>1</v>
      </c>
      <c r="N89" s="29">
        <v>11943530</v>
      </c>
      <c r="O89" s="29">
        <f>IF($R89="Minor",1,0)</f>
        <v>1</v>
      </c>
      <c r="P89" s="29">
        <f>IF($R89="Medium",1,0)</f>
        <v>0</v>
      </c>
      <c r="Q89" s="29">
        <f>IF($R89="Major",1,0)</f>
        <v>0</v>
      </c>
      <c r="R89" s="2" t="str">
        <f>IF('Hazard Data'!N3048&lt;VLOOKUP(B89,Thresholds!$B$2:$I$8,2,FALSE),"Minor",IF(AND(VLOOKUP(B89,Thresholds!$B$2:$I$8,2,FALSE)&lt;='Hazard Data'!N3048,'Hazard Data'!N3048&lt;VLOOKUP(B89,Thresholds!$B$2:$I$8,3,FALSE)),"Medium","Major"))</f>
        <v>Minor</v>
      </c>
      <c r="S89" s="2" t="str">
        <f>IF(N89&gt;0,"",IF('Hazard Data'!K3048&lt;VLOOKUP(B89,Thresholds!$B$2:$I$8,5,FALSE),"Minor",IF(AND(VLOOKUP(B89,Thresholds!$B$2:$I$8,5,FALSE)&lt;='Hazard Data'!K3048,'Hazard Data'!K3048&lt;VLOOKUP(B89,Thresholds!$B$2:$I$8,6,FALSE)),"Medium","Major")))</f>
        <v/>
      </c>
      <c r="T89" s="2"/>
      <c r="U89" s="2"/>
      <c r="V89" s="2"/>
      <c r="W89" s="2"/>
      <c r="X89" s="1"/>
      <c r="Y89" s="1"/>
      <c r="Z89" s="1"/>
      <c r="AA89" s="1"/>
      <c r="AB89" s="1"/>
      <c r="AC89" s="1"/>
      <c r="AD89" s="1"/>
      <c r="AE89" s="1"/>
      <c r="AF89" s="1"/>
    </row>
    <row r="90" spans="1:32">
      <c r="A90" s="1"/>
      <c r="B90" s="17">
        <v>3</v>
      </c>
      <c r="C90" s="9" t="s">
        <v>45</v>
      </c>
      <c r="D90" s="9" t="str">
        <f>VLOOKUP(C90,'Hazard Categories'!$A$2:$B$52,2,FALSE)</f>
        <v>Storm</v>
      </c>
      <c r="E90" s="17">
        <v>2</v>
      </c>
      <c r="F90" s="17">
        <v>2005</v>
      </c>
      <c r="G90" s="17" t="str">
        <f>IF(F90&lt;2000,(ROUNDDOWN((F90-$G$10)/5,0))*5+$G$10&amp;"-"&amp;(ROUNDDOWN((F90-$G$10)/5,0))*5+$G$10+4,(ROUNDDOWN((F90-$G$10)/5,0))*5+$G$10&amp;"-"&amp;(ROUNDDOWN((F90-$G$10)/5,0))*5+$G$10+4)</f>
        <v>2005-2009</v>
      </c>
      <c r="H90" s="17">
        <v>1</v>
      </c>
      <c r="I90" s="17">
        <v>0</v>
      </c>
      <c r="J90" s="17">
        <v>0</v>
      </c>
      <c r="K90" s="17">
        <f>SUM(I90:J90)</f>
        <v>0</v>
      </c>
      <c r="L90" s="28">
        <f>IF(N90&lt;7000000000,0,1)</f>
        <v>0</v>
      </c>
      <c r="M90" s="28">
        <f>IF(N90&gt;0,1,0)</f>
        <v>1</v>
      </c>
      <c r="N90" s="29">
        <v>11421809</v>
      </c>
      <c r="O90" s="29">
        <f>IF($R90="Minor",1,0)</f>
        <v>1</v>
      </c>
      <c r="P90" s="29">
        <f>IF($R90="Medium",1,0)</f>
        <v>0</v>
      </c>
      <c r="Q90" s="29">
        <f>IF($R90="Major",1,0)</f>
        <v>0</v>
      </c>
      <c r="R90" s="2" t="str">
        <f>IF('Hazard Data'!N3122&lt;VLOOKUP(B90,Thresholds!$B$2:$I$8,2,FALSE),"Minor",IF(AND(VLOOKUP(B90,Thresholds!$B$2:$I$8,2,FALSE)&lt;='Hazard Data'!N3122,'Hazard Data'!N3122&lt;VLOOKUP(B90,Thresholds!$B$2:$I$8,3,FALSE)),"Medium","Major"))</f>
        <v>Minor</v>
      </c>
      <c r="S90" s="2" t="str">
        <f>IF(N90&gt;0,"",IF('Hazard Data'!K3122&lt;VLOOKUP(B90,Thresholds!$B$2:$I$8,5,FALSE),"Minor",IF(AND(VLOOKUP(B90,Thresholds!$B$2:$I$8,5,FALSE)&lt;='Hazard Data'!K3122,'Hazard Data'!K3122&lt;VLOOKUP(B90,Thresholds!$B$2:$I$8,6,FALSE)),"Medium","Major")))</f>
        <v/>
      </c>
      <c r="T90" s="2"/>
      <c r="U90" s="2"/>
      <c r="V90" s="2"/>
      <c r="W90" s="2"/>
      <c r="X90" s="1"/>
      <c r="Y90" s="1"/>
      <c r="Z90" s="1"/>
      <c r="AA90" s="1"/>
      <c r="AB90" s="1"/>
      <c r="AC90" s="1"/>
      <c r="AD90" s="1"/>
      <c r="AE90" s="1"/>
      <c r="AF90" s="1"/>
    </row>
    <row r="91" spans="1:32">
      <c r="A91" s="1"/>
      <c r="B91" s="17">
        <v>2</v>
      </c>
      <c r="C91" s="9" t="s">
        <v>49</v>
      </c>
      <c r="D91" s="9" t="str">
        <f>VLOOKUP(C91,'Hazard Categories'!$A$2:$B$52,2,FALSE)</f>
        <v>Severe Storm</v>
      </c>
      <c r="E91" s="17">
        <v>2</v>
      </c>
      <c r="F91" s="17">
        <v>1982</v>
      </c>
      <c r="G91" s="17" t="str">
        <f>IF(F91&lt;2000,(ROUNDDOWN((F91-$G$10)/5,0))*5+$G$10&amp;"-"&amp;(ROUNDDOWN((F91-$G$10)/5,0))*5+$G$10+4,(ROUNDDOWN((F91-$G$10)/5,0))*5+$G$10&amp;"-"&amp;(ROUNDDOWN((F91-$G$10)/5,0))*5+$G$10+4)</f>
        <v>1980-1984</v>
      </c>
      <c r="H91" s="17">
        <v>2</v>
      </c>
      <c r="I91" s="17">
        <v>0</v>
      </c>
      <c r="J91" s="17">
        <v>0</v>
      </c>
      <c r="K91" s="17">
        <f>SUM(I91:J91)</f>
        <v>0</v>
      </c>
      <c r="L91" s="28">
        <f>IF(N91&lt;7000000000,0,1)</f>
        <v>0</v>
      </c>
      <c r="M91" s="28">
        <f>IF(N91&gt;0,1,0)</f>
        <v>1</v>
      </c>
      <c r="N91" s="29">
        <v>10714814</v>
      </c>
      <c r="O91" s="29">
        <f>IF($R91="Minor",1,0)</f>
        <v>1</v>
      </c>
      <c r="P91" s="29">
        <f>IF($R91="Medium",1,0)</f>
        <v>0</v>
      </c>
      <c r="Q91" s="29">
        <f>IF($R91="Major",1,0)</f>
        <v>0</v>
      </c>
      <c r="R91" s="2" t="str">
        <f>IF('Hazard Data'!N1438&lt;VLOOKUP(B91,Thresholds!$B$2:$I$8,2,FALSE),"Minor",IF(AND(VLOOKUP(B91,Thresholds!$B$2:$I$8,2,FALSE)&lt;='Hazard Data'!N1438,'Hazard Data'!N1438&lt;VLOOKUP(B91,Thresholds!$B$2:$I$8,3,FALSE)),"Medium","Major"))</f>
        <v>Minor</v>
      </c>
      <c r="S91" s="2" t="str">
        <f>IF(N91&gt;0,"",IF('Hazard Data'!K1438&lt;VLOOKUP(B91,Thresholds!$B$2:$I$8,5,FALSE),"Minor",IF(AND(VLOOKUP(B91,Thresholds!$B$2:$I$8,5,FALSE)&lt;='Hazard Data'!K1438,'Hazard Data'!K1438&lt;VLOOKUP(B91,Thresholds!$B$2:$I$8,6,FALSE)),"Medium","Major")))</f>
        <v/>
      </c>
      <c r="T91" s="2"/>
      <c r="U91" s="2"/>
      <c r="V91" s="2"/>
      <c r="W91" s="2"/>
      <c r="X91" s="1"/>
      <c r="Y91" s="1"/>
      <c r="Z91" s="1"/>
      <c r="AA91" s="1"/>
      <c r="AB91" s="1"/>
      <c r="AC91" s="1"/>
      <c r="AD91" s="1"/>
      <c r="AE91" s="1"/>
      <c r="AF91" s="1"/>
    </row>
    <row r="92" spans="1:32">
      <c r="A92" s="1"/>
      <c r="B92" s="17">
        <v>2</v>
      </c>
      <c r="C92" s="9" t="s">
        <v>50</v>
      </c>
      <c r="D92" s="9" t="str">
        <f>VLOOKUP(C92,'Hazard Categories'!$A$2:$B$52,2,FALSE)</f>
        <v>Tropical Storm</v>
      </c>
      <c r="E92" s="17">
        <v>3</v>
      </c>
      <c r="F92" s="17">
        <v>1985</v>
      </c>
      <c r="G92" s="17" t="str">
        <f>IF(F92&lt;2000,(ROUNDDOWN((F92-$G$10)/5,0))*5+$G$10&amp;"-"&amp;(ROUNDDOWN((F92-$G$10)/5,0))*5+$G$10+4,(ROUNDDOWN((F92-$G$10)/5,0))*5+$G$10&amp;"-"&amp;(ROUNDDOWN((F92-$G$10)/5,0))*5+$G$10+4)</f>
        <v>1985-1989</v>
      </c>
      <c r="H92" s="17">
        <v>2</v>
      </c>
      <c r="I92" s="17">
        <v>0</v>
      </c>
      <c r="J92" s="17">
        <v>0</v>
      </c>
      <c r="K92" s="17">
        <f>SUM(I92:J92)</f>
        <v>0</v>
      </c>
      <c r="L92" s="28">
        <f>IF(N92&lt;7000000000,0,1)</f>
        <v>0</v>
      </c>
      <c r="M92" s="28">
        <f>IF(N92&gt;0,1,0)</f>
        <v>1</v>
      </c>
      <c r="N92" s="29">
        <v>9541131</v>
      </c>
      <c r="O92" s="29">
        <f>IF($R92="Minor",1,0)</f>
        <v>1</v>
      </c>
      <c r="P92" s="29">
        <f>IF($R92="Medium",1,0)</f>
        <v>0</v>
      </c>
      <c r="Q92" s="29">
        <f>IF($R92="Major",1,0)</f>
        <v>0</v>
      </c>
      <c r="R92" s="2" t="str">
        <f>IF('Hazard Data'!N559&lt;VLOOKUP(B92,Thresholds!$B$2:$I$8,2,FALSE),"Minor",IF(AND(VLOOKUP(B92,Thresholds!$B$2:$I$8,2,FALSE)&lt;='Hazard Data'!N559,'Hazard Data'!N559&lt;VLOOKUP(B92,Thresholds!$B$2:$I$8,3,FALSE)),"Medium","Major"))</f>
        <v>Minor</v>
      </c>
      <c r="S92" s="2" t="str">
        <f>IF(N92&gt;0,"",IF('Hazard Data'!K559&lt;VLOOKUP(B92,Thresholds!$B$2:$I$8,5,FALSE),"Minor",IF(AND(VLOOKUP(B92,Thresholds!$B$2:$I$8,5,FALSE)&lt;='Hazard Data'!K559,'Hazard Data'!K559&lt;VLOOKUP(B92,Thresholds!$B$2:$I$8,6,FALSE)),"Medium","Major")))</f>
        <v/>
      </c>
      <c r="T92" s="2"/>
      <c r="U92" s="2"/>
      <c r="V92" s="2"/>
      <c r="W92" s="2"/>
      <c r="X92" s="1"/>
      <c r="Y92" s="1"/>
      <c r="Z92" s="1"/>
      <c r="AA92" s="1"/>
      <c r="AB92" s="1"/>
      <c r="AC92" s="1"/>
      <c r="AD92" s="1"/>
      <c r="AE92" s="1"/>
      <c r="AF92" s="1"/>
    </row>
    <row r="93" spans="1:32">
      <c r="A93" s="1"/>
      <c r="B93" s="17">
        <v>2</v>
      </c>
      <c r="C93" s="9" t="s">
        <v>51</v>
      </c>
      <c r="D93" s="9" t="str">
        <f>VLOOKUP(C93,'Hazard Categories'!$A$2:$B$52,2,FALSE)</f>
        <v>Storm</v>
      </c>
      <c r="E93" s="17">
        <v>4</v>
      </c>
      <c r="F93" s="17">
        <v>1986</v>
      </c>
      <c r="G93" s="17" t="str">
        <f>IF(F93&lt;2000,(ROUNDDOWN((F93-$G$10)/5,0))*5+$G$10&amp;"-"&amp;(ROUNDDOWN((F93-$G$10)/5,0))*5+$G$10+4,(ROUNDDOWN((F93-$G$10)/5,0))*5+$G$10&amp;"-"&amp;(ROUNDDOWN((F93-$G$10)/5,0))*5+$G$10+4)</f>
        <v>1985-1989</v>
      </c>
      <c r="H93" s="17">
        <v>2</v>
      </c>
      <c r="I93" s="17">
        <v>0</v>
      </c>
      <c r="J93" s="17">
        <v>0</v>
      </c>
      <c r="K93" s="17">
        <f>SUM(I93:J93)</f>
        <v>0</v>
      </c>
      <c r="L93" s="28">
        <f>IF(N93&lt;7000000000,0,1)</f>
        <v>0</v>
      </c>
      <c r="M93" s="28">
        <f>IF(N93&gt;0,1,0)</f>
        <v>1</v>
      </c>
      <c r="N93" s="29">
        <v>8675007</v>
      </c>
      <c r="O93" s="29">
        <f>IF($R93="Minor",1,0)</f>
        <v>1</v>
      </c>
      <c r="P93" s="29">
        <f>IF($R93="Medium",1,0)</f>
        <v>0</v>
      </c>
      <c r="Q93" s="29">
        <f>IF($R93="Major",1,0)</f>
        <v>0</v>
      </c>
      <c r="R93" s="2" t="str">
        <f>IF('Hazard Data'!N573&lt;VLOOKUP(B93,Thresholds!$B$2:$I$8,2,FALSE),"Minor",IF(AND(VLOOKUP(B93,Thresholds!$B$2:$I$8,2,FALSE)&lt;='Hazard Data'!N573,'Hazard Data'!N573&lt;VLOOKUP(B93,Thresholds!$B$2:$I$8,3,FALSE)),"Medium","Major"))</f>
        <v>Minor</v>
      </c>
      <c r="S93" s="2" t="str">
        <f>IF(N93&gt;0,"",IF('Hazard Data'!K573&lt;VLOOKUP(B93,Thresholds!$B$2:$I$8,5,FALSE),"Minor",IF(AND(VLOOKUP(B93,Thresholds!$B$2:$I$8,5,FALSE)&lt;='Hazard Data'!K573,'Hazard Data'!K573&lt;VLOOKUP(B93,Thresholds!$B$2:$I$8,6,FALSE)),"Medium","Major")))</f>
        <v/>
      </c>
      <c r="T93" s="2"/>
      <c r="U93" s="2"/>
      <c r="V93" s="2"/>
      <c r="W93" s="2"/>
      <c r="X93" s="1"/>
      <c r="Y93" s="1"/>
      <c r="Z93" s="1"/>
      <c r="AA93" s="1"/>
      <c r="AB93" s="1"/>
      <c r="AC93" s="1"/>
      <c r="AD93" s="1"/>
      <c r="AE93" s="1"/>
      <c r="AF93" s="1"/>
    </row>
    <row r="94" spans="1:32">
      <c r="A94" s="1"/>
      <c r="B94" s="17">
        <v>6</v>
      </c>
      <c r="C94" s="9" t="s">
        <v>44</v>
      </c>
      <c r="D94" s="9" t="str">
        <f>VLOOKUP(C94,'Hazard Categories'!$A$2:$B$52,2,FALSE)</f>
        <v>Severe Storm</v>
      </c>
      <c r="E94" s="17">
        <v>2</v>
      </c>
      <c r="F94" s="17">
        <v>2011</v>
      </c>
      <c r="G94" s="17" t="str">
        <f>IF(F94&lt;2000,(ROUNDDOWN((F94-$G$10)/5,0))*5+$G$10&amp;"-"&amp;(ROUNDDOWN((F94-$G$10)/5,0))*5+$G$10+4,(ROUNDDOWN((F94-$G$10)/5,0))*5+$G$10&amp;"-"&amp;(ROUNDDOWN((F94-$G$10)/5,0))*5+$G$10+4)</f>
        <v>2010-2014</v>
      </c>
      <c r="H94" s="17">
        <v>1</v>
      </c>
      <c r="I94" s="17">
        <v>0</v>
      </c>
      <c r="J94" s="17">
        <v>0</v>
      </c>
      <c r="K94" s="17">
        <f>SUM(I94:J94)</f>
        <v>0</v>
      </c>
      <c r="L94" s="28">
        <f>IF(N94&lt;7000000000,0,1)</f>
        <v>0</v>
      </c>
      <c r="M94" s="28">
        <f>IF(N94&gt;0,1,0)</f>
        <v>1</v>
      </c>
      <c r="N94" s="29">
        <v>8652814</v>
      </c>
      <c r="O94" s="29">
        <f>IF($R94="Minor",1,0)</f>
        <v>1</v>
      </c>
      <c r="P94" s="29">
        <f>IF($R94="Medium",1,0)</f>
        <v>0</v>
      </c>
      <c r="Q94" s="29">
        <f>IF($R94="Major",1,0)</f>
        <v>0</v>
      </c>
      <c r="R94" s="2" t="str">
        <f>IF('Hazard Data'!N2493&lt;VLOOKUP(B94,Thresholds!$B$2:$I$8,2,FALSE),"Minor",IF(AND(VLOOKUP(B94,Thresholds!$B$2:$I$8,2,FALSE)&lt;='Hazard Data'!N2493,'Hazard Data'!N2493&lt;VLOOKUP(B94,Thresholds!$B$2:$I$8,3,FALSE)),"Medium","Major"))</f>
        <v>Minor</v>
      </c>
      <c r="S94" s="2" t="str">
        <f>IF(N94&gt;0,"",IF('Hazard Data'!K2493&lt;VLOOKUP(B94,Thresholds!$B$2:$I$8,5,FALSE),"Minor",IF(AND(VLOOKUP(B94,Thresholds!$B$2:$I$8,5,FALSE)&lt;='Hazard Data'!K2493,'Hazard Data'!K2493&lt;VLOOKUP(B94,Thresholds!$B$2:$I$8,6,FALSE)),"Medium","Major")))</f>
        <v/>
      </c>
      <c r="T94" s="2"/>
      <c r="U94" s="2"/>
      <c r="V94" s="2"/>
      <c r="W94" s="2"/>
      <c r="X94" s="1"/>
      <c r="Y94" s="1"/>
      <c r="Z94" s="1"/>
      <c r="AA94" s="1"/>
      <c r="AB94" s="1"/>
      <c r="AC94" s="1"/>
      <c r="AD94" s="1"/>
      <c r="AE94" s="1"/>
      <c r="AF94" s="1"/>
    </row>
    <row r="95" spans="1:32">
      <c r="A95" s="1"/>
      <c r="B95" s="17">
        <v>2</v>
      </c>
      <c r="C95" s="9" t="s">
        <v>40</v>
      </c>
      <c r="D95" s="9" t="str">
        <f>VLOOKUP(C95,'Hazard Categories'!$A$2:$B$52,2,FALSE)</f>
        <v>Storm</v>
      </c>
      <c r="E95" s="17">
        <v>4</v>
      </c>
      <c r="F95" s="17">
        <v>1989</v>
      </c>
      <c r="G95" s="17" t="str">
        <f>IF(F95&lt;2000,(ROUNDDOWN((F95-$G$10)/5,0))*5+$G$10&amp;"-"&amp;(ROUNDDOWN((F95-$G$10)/5,0))*5+$G$10+4,(ROUNDDOWN((F95-$G$10)/5,0))*5+$G$10&amp;"-"&amp;(ROUNDDOWN((F95-$G$10)/5,0))*5+$G$10+4)</f>
        <v>1985-1989</v>
      </c>
      <c r="H95" s="17">
        <v>5</v>
      </c>
      <c r="I95" s="17">
        <v>13</v>
      </c>
      <c r="J95" s="17">
        <v>0</v>
      </c>
      <c r="K95" s="17">
        <f>SUM(I95:J95)</f>
        <v>13</v>
      </c>
      <c r="L95" s="28">
        <f>IF(N95&lt;7000000000,0,1)</f>
        <v>0</v>
      </c>
      <c r="M95" s="28">
        <f>IF(N95&gt;0,1,0)</f>
        <v>1</v>
      </c>
      <c r="N95" s="29">
        <v>8641717</v>
      </c>
      <c r="O95" s="29">
        <f>IF($R95="Minor",1,0)</f>
        <v>1</v>
      </c>
      <c r="P95" s="29">
        <f>IF($R95="Medium",1,0)</f>
        <v>0</v>
      </c>
      <c r="Q95" s="29">
        <f>IF($R95="Major",1,0)</f>
        <v>0</v>
      </c>
      <c r="R95" s="2" t="str">
        <f>IF('Hazard Data'!N1930&lt;VLOOKUP(B95,Thresholds!$B$2:$I$8,2,FALSE),"Minor",IF(AND(VLOOKUP(B95,Thresholds!$B$2:$I$8,2,FALSE)&lt;='Hazard Data'!N1930,'Hazard Data'!N1930&lt;VLOOKUP(B95,Thresholds!$B$2:$I$8,3,FALSE)),"Medium","Major"))</f>
        <v>Minor</v>
      </c>
      <c r="S95" s="2" t="str">
        <f>IF(N95&gt;0,"",IF('Hazard Data'!K1930&lt;VLOOKUP(B95,Thresholds!$B$2:$I$8,5,FALSE),"Minor",IF(AND(VLOOKUP(B95,Thresholds!$B$2:$I$8,5,FALSE)&lt;='Hazard Data'!K1930,'Hazard Data'!K1930&lt;VLOOKUP(B95,Thresholds!$B$2:$I$8,6,FALSE)),"Medium","Major")))</f>
        <v/>
      </c>
      <c r="T95" s="2"/>
      <c r="U95" s="2"/>
      <c r="V95" s="2"/>
      <c r="W95" s="2"/>
      <c r="X95" s="1"/>
      <c r="Y95" s="1"/>
      <c r="Z95" s="1"/>
      <c r="AA95" s="1"/>
      <c r="AB95" s="1"/>
      <c r="AC95" s="1"/>
      <c r="AD95" s="1"/>
      <c r="AE95" s="1"/>
      <c r="AF95" s="1"/>
    </row>
    <row r="96" spans="1:32">
      <c r="A96" s="1"/>
      <c r="B96" s="17">
        <v>3</v>
      </c>
      <c r="C96" s="9" t="s">
        <v>45</v>
      </c>
      <c r="D96" s="9" t="str">
        <f>VLOOKUP(C96,'Hazard Categories'!$A$2:$B$52,2,FALSE)</f>
        <v>Storm</v>
      </c>
      <c r="E96" s="17">
        <v>2</v>
      </c>
      <c r="F96" s="17">
        <v>2009</v>
      </c>
      <c r="G96" s="17" t="str">
        <f>IF(F96&lt;2000,(ROUNDDOWN((F96-$G$10)/5,0))*5+$G$10&amp;"-"&amp;(ROUNDDOWN((F96-$G$10)/5,0))*5+$G$10+4,(ROUNDDOWN((F96-$G$10)/5,0))*5+$G$10&amp;"-"&amp;(ROUNDDOWN((F96-$G$10)/5,0))*5+$G$10+4)</f>
        <v>2005-2009</v>
      </c>
      <c r="H96" s="17">
        <v>1</v>
      </c>
      <c r="I96" s="17">
        <v>0</v>
      </c>
      <c r="J96" s="17">
        <v>0</v>
      </c>
      <c r="K96" s="17">
        <f>SUM(I96:J96)</f>
        <v>0</v>
      </c>
      <c r="L96" s="28">
        <f>IF(N96&lt;7000000000,0,1)</f>
        <v>0</v>
      </c>
      <c r="M96" s="28">
        <f>IF(N96&gt;0,1,0)</f>
        <v>1</v>
      </c>
      <c r="N96" s="29">
        <v>8583065</v>
      </c>
      <c r="O96" s="29">
        <f>IF($R96="Minor",1,0)</f>
        <v>1</v>
      </c>
      <c r="P96" s="29">
        <f>IF($R96="Medium",1,0)</f>
        <v>0</v>
      </c>
      <c r="Q96" s="29">
        <f>IF($R96="Major",1,0)</f>
        <v>0</v>
      </c>
      <c r="R96" s="2" t="str">
        <f>IF('Hazard Data'!N3246&lt;VLOOKUP(B96,Thresholds!$B$2:$I$8,2,FALSE),"Minor",IF(AND(VLOOKUP(B96,Thresholds!$B$2:$I$8,2,FALSE)&lt;='Hazard Data'!N3246,'Hazard Data'!N3246&lt;VLOOKUP(B96,Thresholds!$B$2:$I$8,3,FALSE)),"Medium","Major"))</f>
        <v>Minor</v>
      </c>
      <c r="S96" s="2" t="str">
        <f>IF(N96&gt;0,"",IF('Hazard Data'!K3246&lt;VLOOKUP(B96,Thresholds!$B$2:$I$8,5,FALSE),"Minor",IF(AND(VLOOKUP(B96,Thresholds!$B$2:$I$8,5,FALSE)&lt;='Hazard Data'!K3246,'Hazard Data'!K3246&lt;VLOOKUP(B96,Thresholds!$B$2:$I$8,6,FALSE)),"Medium","Major")))</f>
        <v/>
      </c>
      <c r="T96" s="2"/>
      <c r="U96" s="2"/>
      <c r="V96" s="2"/>
      <c r="W96" s="2"/>
      <c r="X96" s="1"/>
      <c r="Y96" s="1"/>
      <c r="Z96" s="1"/>
      <c r="AA96" s="1"/>
      <c r="AB96" s="1"/>
      <c r="AC96" s="1"/>
      <c r="AD96" s="1"/>
      <c r="AE96" s="1"/>
      <c r="AF96" s="1"/>
    </row>
    <row r="97" spans="1:32">
      <c r="A97" s="1"/>
      <c r="B97" s="17">
        <v>1</v>
      </c>
      <c r="C97" s="9" t="s">
        <v>39</v>
      </c>
      <c r="D97" s="9" t="str">
        <f>VLOOKUP(C97,'Hazard Categories'!$A$2:$B$52,2,FALSE)</f>
        <v>Severe Storm</v>
      </c>
      <c r="E97" s="17">
        <v>3</v>
      </c>
      <c r="F97" s="17">
        <v>1995</v>
      </c>
      <c r="G97" s="17" t="str">
        <f>IF(F97&lt;2000,(ROUNDDOWN((F97-$G$10)/5,0))*5+$G$10&amp;"-"&amp;(ROUNDDOWN((F97-$G$10)/5,0))*5+$G$10+4,(ROUNDDOWN((F97-$G$10)/5,0))*5+$G$10&amp;"-"&amp;(ROUNDDOWN((F97-$G$10)/5,0))*5+$G$10+4)</f>
        <v>1995-1999</v>
      </c>
      <c r="H97" s="17">
        <v>1</v>
      </c>
      <c r="I97" s="17">
        <v>0</v>
      </c>
      <c r="J97" s="17">
        <v>0</v>
      </c>
      <c r="K97" s="17">
        <f>SUM(I97:J97)</f>
        <v>0</v>
      </c>
      <c r="L97" s="28">
        <f>IF(N97&lt;7000000000,0,1)</f>
        <v>0</v>
      </c>
      <c r="M97" s="28">
        <f>IF(N97&gt;0,1,0)</f>
        <v>1</v>
      </c>
      <c r="N97" s="29">
        <v>8520450</v>
      </c>
      <c r="O97" s="29">
        <f>IF($R97="Minor",1,0)</f>
        <v>0</v>
      </c>
      <c r="P97" s="29">
        <f>IF($R97="Medium",1,0)</f>
        <v>1</v>
      </c>
      <c r="Q97" s="29">
        <f>IF($R97="Major",1,0)</f>
        <v>0</v>
      </c>
      <c r="R97" s="2" t="str">
        <f>IF('Hazard Data'!N144&lt;VLOOKUP(B97,Thresholds!$B$2:$I$8,2,FALSE),"Minor",IF(AND(VLOOKUP(B97,Thresholds!$B$2:$I$8,2,FALSE)&lt;='Hazard Data'!N144,'Hazard Data'!N144&lt;VLOOKUP(B97,Thresholds!$B$2:$I$8,3,FALSE)),"Medium","Major"))</f>
        <v>Medium</v>
      </c>
      <c r="S97" s="2" t="str">
        <f>IF(N97&gt;0,"",IF('Hazard Data'!K144&lt;VLOOKUP(B97,Thresholds!$B$2:$I$8,5,FALSE),"Minor",IF(AND(VLOOKUP(B97,Thresholds!$B$2:$I$8,5,FALSE)&lt;='Hazard Data'!K144,'Hazard Data'!K144&lt;VLOOKUP(B97,Thresholds!$B$2:$I$8,6,FALSE)),"Medium","Major")))</f>
        <v/>
      </c>
      <c r="T97" s="2"/>
      <c r="U97" s="2"/>
      <c r="V97" s="2"/>
      <c r="W97" s="2"/>
      <c r="X97" s="1"/>
      <c r="Y97" s="1"/>
      <c r="Z97" s="1"/>
      <c r="AA97" s="1"/>
      <c r="AB97" s="1"/>
      <c r="AC97" s="1"/>
      <c r="AD97" s="1"/>
      <c r="AE97" s="1"/>
      <c r="AF97" s="1"/>
    </row>
    <row r="98" spans="1:32">
      <c r="A98" s="1"/>
      <c r="B98" s="17">
        <v>2</v>
      </c>
      <c r="C98" s="9" t="s">
        <v>41</v>
      </c>
      <c r="D98" s="9" t="str">
        <f>VLOOKUP(C98,'Hazard Categories'!$A$2:$B$52,2,FALSE)</f>
        <v>Tornado</v>
      </c>
      <c r="E98" s="17">
        <v>1</v>
      </c>
      <c r="F98" s="17">
        <v>1976</v>
      </c>
      <c r="G98" s="17" t="str">
        <f>IF(F98&lt;2000,(ROUNDDOWN((F98-$G$10)/5,0))*5+$G$10&amp;"-"&amp;(ROUNDDOWN((F98-$G$10)/5,0))*5+$G$10+4,(ROUNDDOWN((F98-$G$10)/5,0))*5+$G$10&amp;"-"&amp;(ROUNDDOWN((F98-$G$10)/5,0))*5+$G$10+4)</f>
        <v>1975-1979</v>
      </c>
      <c r="H98" s="17">
        <v>1</v>
      </c>
      <c r="I98" s="17">
        <v>0</v>
      </c>
      <c r="J98" s="17">
        <v>38</v>
      </c>
      <c r="K98" s="17">
        <f>SUM(I98:J98)</f>
        <v>38</v>
      </c>
      <c r="L98" s="28">
        <f>IF(N98&lt;7000000000,0,1)</f>
        <v>0</v>
      </c>
      <c r="M98" s="28">
        <f>IF(N98&gt;0,1,0)</f>
        <v>1</v>
      </c>
      <c r="N98" s="29">
        <v>8490331</v>
      </c>
      <c r="O98" s="29">
        <f>IF($R98="Minor",1,0)</f>
        <v>0</v>
      </c>
      <c r="P98" s="29">
        <f>IF($R98="Medium",1,0)</f>
        <v>1</v>
      </c>
      <c r="Q98" s="29">
        <f>IF($R98="Major",1,0)</f>
        <v>0</v>
      </c>
      <c r="R98" s="2" t="str">
        <f>IF('Hazard Data'!N171&lt;VLOOKUP(B98,Thresholds!$B$2:$I$8,2,FALSE),"Minor",IF(AND(VLOOKUP(B98,Thresholds!$B$2:$I$8,2,FALSE)&lt;='Hazard Data'!N171,'Hazard Data'!N171&lt;VLOOKUP(B98,Thresholds!$B$2:$I$8,3,FALSE)),"Medium","Major"))</f>
        <v>Medium</v>
      </c>
      <c r="S98" s="2" t="str">
        <f>IF(N98&gt;0,"",IF('Hazard Data'!K171&lt;VLOOKUP(B98,Thresholds!$B$2:$I$8,5,FALSE),"Minor",IF(AND(VLOOKUP(B98,Thresholds!$B$2:$I$8,5,FALSE)&lt;='Hazard Data'!K171,'Hazard Data'!K171&lt;VLOOKUP(B98,Thresholds!$B$2:$I$8,6,FALSE)),"Medium","Major")))</f>
        <v/>
      </c>
      <c r="T98" s="2"/>
      <c r="U98" s="2"/>
      <c r="V98" s="2"/>
      <c r="W98" s="2"/>
      <c r="X98" s="1"/>
      <c r="Y98" s="1"/>
      <c r="Z98" s="1"/>
      <c r="AA98" s="1"/>
      <c r="AB98" s="1"/>
      <c r="AC98" s="1"/>
      <c r="AD98" s="1"/>
      <c r="AE98" s="1"/>
      <c r="AF98" s="1"/>
    </row>
    <row r="99" spans="1:32">
      <c r="A99" s="1"/>
      <c r="B99" s="17">
        <v>3</v>
      </c>
      <c r="C99" s="9" t="s">
        <v>39</v>
      </c>
      <c r="D99" s="9" t="str">
        <f>VLOOKUP(C99,'Hazard Categories'!$A$2:$B$52,2,FALSE)</f>
        <v>Severe Storm</v>
      </c>
      <c r="E99" s="17">
        <v>4</v>
      </c>
      <c r="F99" s="17">
        <v>2015</v>
      </c>
      <c r="G99" s="17" t="str">
        <f>IF(F99&lt;2000,(ROUNDDOWN((F99-$G$10)/5,0))*5+$G$10&amp;"-"&amp;(ROUNDDOWN((F99-$G$10)/5,0))*5+$G$10+4,(ROUNDDOWN((F99-$G$10)/5,0))*5+$G$10&amp;"-"&amp;(ROUNDDOWN((F99-$G$10)/5,0))*5+$G$10+4)</f>
        <v>2015-2019</v>
      </c>
      <c r="H99" s="17">
        <v>1</v>
      </c>
      <c r="I99" s="17">
        <v>0</v>
      </c>
      <c r="J99" s="17">
        <v>0</v>
      </c>
      <c r="K99" s="17">
        <f>SUM(I99:J99)</f>
        <v>0</v>
      </c>
      <c r="L99" s="28">
        <f>IF(N99&lt;7000000000,0,1)</f>
        <v>0</v>
      </c>
      <c r="M99" s="28">
        <f>IF(N99&gt;0,1,0)</f>
        <v>1</v>
      </c>
      <c r="N99" s="29">
        <v>8277121</v>
      </c>
      <c r="O99" s="29">
        <f>IF($R99="Minor",1,0)</f>
        <v>1</v>
      </c>
      <c r="P99" s="29">
        <f>IF($R99="Medium",1,0)</f>
        <v>0</v>
      </c>
      <c r="Q99" s="29">
        <f>IF($R99="Major",1,0)</f>
        <v>0</v>
      </c>
      <c r="R99" s="2" t="str">
        <f>IF('Hazard Data'!N2752&lt;VLOOKUP(B99,Thresholds!$B$2:$I$8,2,FALSE),"Minor",IF(AND(VLOOKUP(B99,Thresholds!$B$2:$I$8,2,FALSE)&lt;='Hazard Data'!N2752,'Hazard Data'!N2752&lt;VLOOKUP(B99,Thresholds!$B$2:$I$8,3,FALSE)),"Medium","Major"))</f>
        <v>Minor</v>
      </c>
      <c r="S99" s="2" t="str">
        <f>IF(N99&gt;0,"",IF('Hazard Data'!K2752&lt;VLOOKUP(B99,Thresholds!$B$2:$I$8,5,FALSE),"Minor",IF(AND(VLOOKUP(B99,Thresholds!$B$2:$I$8,5,FALSE)&lt;='Hazard Data'!K2752,'Hazard Data'!K2752&lt;VLOOKUP(B99,Thresholds!$B$2:$I$8,6,FALSE)),"Medium","Major")))</f>
        <v/>
      </c>
      <c r="T99" s="2"/>
      <c r="U99" s="2"/>
      <c r="V99" s="2"/>
      <c r="W99" s="2"/>
      <c r="X99" s="1"/>
      <c r="Y99" s="1"/>
      <c r="Z99" s="1"/>
      <c r="AA99" s="1"/>
      <c r="AB99" s="1"/>
      <c r="AC99" s="1"/>
      <c r="AD99" s="1"/>
      <c r="AE99" s="1"/>
      <c r="AF99" s="1"/>
    </row>
    <row r="100" spans="1:32">
      <c r="A100" s="1"/>
      <c r="B100" s="17">
        <v>2</v>
      </c>
      <c r="C100" s="9" t="s">
        <v>44</v>
      </c>
      <c r="D100" s="9" t="str">
        <f>VLOOKUP(C100,'Hazard Categories'!$A$2:$B$52,2,FALSE)</f>
        <v>Severe Storm</v>
      </c>
      <c r="E100" s="17">
        <v>3</v>
      </c>
      <c r="F100" s="17">
        <v>1997</v>
      </c>
      <c r="G100" s="17" t="str">
        <f>IF(F100&lt;2000,(ROUNDDOWN((F100-$G$10)/5,0))*5+$G$10&amp;"-"&amp;(ROUNDDOWN((F100-$G$10)/5,0))*5+$G$10+4,(ROUNDDOWN((F100-$G$10)/5,0))*5+$G$10&amp;"-"&amp;(ROUNDDOWN((F100-$G$10)/5,0))*5+$G$10+4)</f>
        <v>1995-1999</v>
      </c>
      <c r="H100" s="17">
        <v>1</v>
      </c>
      <c r="I100" s="17">
        <v>0</v>
      </c>
      <c r="J100" s="17">
        <v>25</v>
      </c>
      <c r="K100" s="17">
        <f>SUM(I100:J100)</f>
        <v>25</v>
      </c>
      <c r="L100" s="28">
        <f>IF(N100&lt;7000000000,0,1)</f>
        <v>0</v>
      </c>
      <c r="M100" s="28">
        <f>IF(N100&gt;0,1,0)</f>
        <v>1</v>
      </c>
      <c r="N100" s="29">
        <v>8266818</v>
      </c>
      <c r="O100" s="29">
        <f>IF($R100="Minor",1,0)</f>
        <v>0</v>
      </c>
      <c r="P100" s="29">
        <f>IF($R100="Medium",1,0)</f>
        <v>0</v>
      </c>
      <c r="Q100" s="29">
        <f>IF($R100="Major",1,0)</f>
        <v>1</v>
      </c>
      <c r="R100" s="2" t="str">
        <f>IF('Hazard Data'!N35&lt;VLOOKUP(B100,Thresholds!$B$2:$I$8,2,FALSE),"Minor",IF(AND(VLOOKUP(B100,Thresholds!$B$2:$I$8,2,FALSE)&lt;='Hazard Data'!N35,'Hazard Data'!N35&lt;VLOOKUP(B100,Thresholds!$B$2:$I$8,3,FALSE)),"Medium","Major"))</f>
        <v>Major</v>
      </c>
      <c r="S100" s="2" t="str">
        <f>IF(N100&gt;0,"",IF('Hazard Data'!K35&lt;VLOOKUP(B100,Thresholds!$B$2:$I$8,5,FALSE),"Minor",IF(AND(VLOOKUP(B100,Thresholds!$B$2:$I$8,5,FALSE)&lt;='Hazard Data'!K35,'Hazard Data'!K35&lt;VLOOKUP(B100,Thresholds!$B$2:$I$8,6,FALSE)),"Medium","Major")))</f>
        <v/>
      </c>
      <c r="T100" s="2"/>
      <c r="U100" s="2"/>
      <c r="V100" s="2"/>
      <c r="W100" s="2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>
      <c r="A101" s="1"/>
      <c r="B101" s="17">
        <v>4</v>
      </c>
      <c r="C101" s="9" t="s">
        <v>39</v>
      </c>
      <c r="D101" s="9" t="str">
        <f>VLOOKUP(C101,'Hazard Categories'!$A$2:$B$52,2,FALSE)</f>
        <v>Severe Storm</v>
      </c>
      <c r="E101" s="17">
        <v>4</v>
      </c>
      <c r="F101" s="17">
        <v>2015</v>
      </c>
      <c r="G101" s="17" t="str">
        <f>IF(F101&lt;2000,(ROUNDDOWN((F101-$G$10)/5,0))*5+$G$10&amp;"-"&amp;(ROUNDDOWN((F101-$G$10)/5,0))*5+$G$10+4,(ROUNDDOWN((F101-$G$10)/5,0))*5+$G$10&amp;"-"&amp;(ROUNDDOWN((F101-$G$10)/5,0))*5+$G$10+4)</f>
        <v>2015-2019</v>
      </c>
      <c r="H101" s="17">
        <v>1</v>
      </c>
      <c r="I101" s="17">
        <v>0</v>
      </c>
      <c r="J101" s="17">
        <v>0</v>
      </c>
      <c r="K101" s="17">
        <f>SUM(I101:J101)</f>
        <v>0</v>
      </c>
      <c r="L101" s="28">
        <f>IF(N101&lt;7000000000,0,1)</f>
        <v>0</v>
      </c>
      <c r="M101" s="28">
        <f>IF(N101&gt;0,1,0)</f>
        <v>1</v>
      </c>
      <c r="N101" s="29">
        <v>8239869</v>
      </c>
      <c r="O101" s="29">
        <f>IF($R101="Minor",1,0)</f>
        <v>1</v>
      </c>
      <c r="P101" s="29">
        <f>IF($R101="Medium",1,0)</f>
        <v>0</v>
      </c>
      <c r="Q101" s="29">
        <f>IF($R101="Major",1,0)</f>
        <v>0</v>
      </c>
      <c r="R101" s="2" t="str">
        <f>IF('Hazard Data'!N2772&lt;VLOOKUP(B101,Thresholds!$B$2:$I$8,2,FALSE),"Minor",IF(AND(VLOOKUP(B101,Thresholds!$B$2:$I$8,2,FALSE)&lt;='Hazard Data'!N2772,'Hazard Data'!N2772&lt;VLOOKUP(B101,Thresholds!$B$2:$I$8,3,FALSE)),"Medium","Major"))</f>
        <v>Minor</v>
      </c>
      <c r="S101" s="2" t="str">
        <f>IF(N101&gt;0,"",IF('Hazard Data'!K2772&lt;VLOOKUP(B101,Thresholds!$B$2:$I$8,5,FALSE),"Minor",IF(AND(VLOOKUP(B101,Thresholds!$B$2:$I$8,5,FALSE)&lt;='Hazard Data'!K2772,'Hazard Data'!K2772&lt;VLOOKUP(B101,Thresholds!$B$2:$I$8,6,FALSE)),"Medium","Major")))</f>
        <v/>
      </c>
      <c r="T101" s="2"/>
      <c r="U101" s="2"/>
      <c r="V101" s="2"/>
      <c r="W101" s="2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>
      <c r="A102" s="1"/>
      <c r="B102" s="17">
        <v>1</v>
      </c>
      <c r="C102" s="9" t="s">
        <v>39</v>
      </c>
      <c r="D102" s="9" t="str">
        <f>VLOOKUP(C102,'Hazard Categories'!$A$2:$B$52,2,FALSE)</f>
        <v>Severe Storm</v>
      </c>
      <c r="E102" s="17">
        <v>3</v>
      </c>
      <c r="F102" s="17">
        <v>2013</v>
      </c>
      <c r="G102" s="17" t="str">
        <f>IF(F102&lt;2000,(ROUNDDOWN((F102-$G$10)/5,0))*5+$G$10&amp;"-"&amp;(ROUNDDOWN((F102-$G$10)/5,0))*5+$G$10+4,(ROUNDDOWN((F102-$G$10)/5,0))*5+$G$10&amp;"-"&amp;(ROUNDDOWN((F102-$G$10)/5,0))*5+$G$10+4)</f>
        <v>2010-2014</v>
      </c>
      <c r="H102" s="17">
        <v>1</v>
      </c>
      <c r="I102" s="17">
        <v>0</v>
      </c>
      <c r="J102" s="17">
        <v>0</v>
      </c>
      <c r="K102" s="17">
        <f>SUM(I102:J102)</f>
        <v>0</v>
      </c>
      <c r="L102" s="28">
        <f>IF(N102&lt;7000000000,0,1)</f>
        <v>0</v>
      </c>
      <c r="M102" s="28">
        <f>IF(N102&gt;0,1,0)</f>
        <v>1</v>
      </c>
      <c r="N102" s="29">
        <v>8238284</v>
      </c>
      <c r="O102" s="29">
        <f>IF($R102="Minor",1,0)</f>
        <v>1</v>
      </c>
      <c r="P102" s="29">
        <f>IF($R102="Medium",1,0)</f>
        <v>0</v>
      </c>
      <c r="Q102" s="29">
        <f>IF($R102="Major",1,0)</f>
        <v>0</v>
      </c>
      <c r="R102" s="2" t="str">
        <f>IF('Hazard Data'!N2069&lt;VLOOKUP(B102,Thresholds!$B$2:$I$8,2,FALSE),"Minor",IF(AND(VLOOKUP(B102,Thresholds!$B$2:$I$8,2,FALSE)&lt;='Hazard Data'!N2069,'Hazard Data'!N2069&lt;VLOOKUP(B102,Thresholds!$B$2:$I$8,3,FALSE)),"Medium","Major"))</f>
        <v>Minor</v>
      </c>
      <c r="S102" s="2" t="str">
        <f>IF(N102&gt;0,"",IF('Hazard Data'!K2069&lt;VLOOKUP(B102,Thresholds!$B$2:$I$8,5,FALSE),"Minor",IF(AND(VLOOKUP(B102,Thresholds!$B$2:$I$8,5,FALSE)&lt;='Hazard Data'!K2069,'Hazard Data'!K2069&lt;VLOOKUP(B102,Thresholds!$B$2:$I$8,6,FALSE)),"Medium","Major")))</f>
        <v/>
      </c>
      <c r="T102" s="2"/>
      <c r="U102" s="2"/>
      <c r="V102" s="2"/>
      <c r="W102" s="2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>
      <c r="A103" s="1"/>
      <c r="B103" s="17">
        <v>1</v>
      </c>
      <c r="C103" s="9" t="s">
        <v>44</v>
      </c>
      <c r="D103" s="9" t="str">
        <f>VLOOKUP(C103,'Hazard Categories'!$A$2:$B$52,2,FALSE)</f>
        <v>Severe Storm</v>
      </c>
      <c r="E103" s="17">
        <v>3</v>
      </c>
      <c r="F103" s="17">
        <v>2008</v>
      </c>
      <c r="G103" s="17" t="str">
        <f>IF(F103&lt;2000,(ROUNDDOWN((F103-$G$10)/5,0))*5+$G$10&amp;"-"&amp;(ROUNDDOWN((F103-$G$10)/5,0))*5+$G$10+4,(ROUNDDOWN((F103-$G$10)/5,0))*5+$G$10&amp;"-"&amp;(ROUNDDOWN((F103-$G$10)/5,0))*5+$G$10+4)</f>
        <v>2005-2009</v>
      </c>
      <c r="H103" s="17">
        <v>1</v>
      </c>
      <c r="I103" s="17">
        <v>0</v>
      </c>
      <c r="J103" s="17">
        <v>0</v>
      </c>
      <c r="K103" s="17">
        <f>SUM(I103:J103)</f>
        <v>0</v>
      </c>
      <c r="L103" s="28">
        <f>IF(N103&lt;7000000000,0,1)</f>
        <v>0</v>
      </c>
      <c r="M103" s="28">
        <f>IF(N103&gt;0,1,0)</f>
        <v>1</v>
      </c>
      <c r="N103" s="29">
        <v>8193106</v>
      </c>
      <c r="O103" s="29">
        <f>IF($R103="Minor",1,0)</f>
        <v>1</v>
      </c>
      <c r="P103" s="29">
        <f>IF($R103="Medium",1,0)</f>
        <v>0</v>
      </c>
      <c r="Q103" s="29">
        <f>IF($R103="Major",1,0)</f>
        <v>0</v>
      </c>
      <c r="R103" s="2" t="str">
        <f>IF('Hazard Data'!N3180&lt;VLOOKUP(B103,Thresholds!$B$2:$I$8,2,FALSE),"Minor",IF(AND(VLOOKUP(B103,Thresholds!$B$2:$I$8,2,FALSE)&lt;='Hazard Data'!N3180,'Hazard Data'!N3180&lt;VLOOKUP(B103,Thresholds!$B$2:$I$8,3,FALSE)),"Medium","Major"))</f>
        <v>Minor</v>
      </c>
      <c r="S103" s="2" t="str">
        <f>IF(N103&gt;0,"",IF('Hazard Data'!K3180&lt;VLOOKUP(B103,Thresholds!$B$2:$I$8,5,FALSE),"Minor",IF(AND(VLOOKUP(B103,Thresholds!$B$2:$I$8,5,FALSE)&lt;='Hazard Data'!K3180,'Hazard Data'!K3180&lt;VLOOKUP(B103,Thresholds!$B$2:$I$8,6,FALSE)),"Medium","Major")))</f>
        <v/>
      </c>
      <c r="T103" s="2"/>
      <c r="U103" s="2"/>
      <c r="V103" s="2"/>
      <c r="W103" s="2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>
      <c r="A104" s="1"/>
      <c r="B104" s="17">
        <v>1</v>
      </c>
      <c r="C104" s="9" t="s">
        <v>41</v>
      </c>
      <c r="D104" s="9" t="str">
        <f>VLOOKUP(C104,'Hazard Categories'!$A$2:$B$52,2,FALSE)</f>
        <v>Tornado</v>
      </c>
      <c r="E104" s="17">
        <v>1</v>
      </c>
      <c r="F104" s="17">
        <v>1979</v>
      </c>
      <c r="G104" s="17" t="str">
        <f>IF(F104&lt;2000,(ROUNDDOWN((F104-$G$10)/5,0))*5+$G$10&amp;"-"&amp;(ROUNDDOWN((F104-$G$10)/5,0))*5+$G$10+4,(ROUNDDOWN((F104-$G$10)/5,0))*5+$G$10&amp;"-"&amp;(ROUNDDOWN((F104-$G$10)/5,0))*5+$G$10+4)</f>
        <v>1975-1979</v>
      </c>
      <c r="H104" s="17">
        <v>1</v>
      </c>
      <c r="I104" s="17">
        <v>0</v>
      </c>
      <c r="J104" s="17">
        <v>24</v>
      </c>
      <c r="K104" s="17">
        <f>SUM(I104:J104)</f>
        <v>24</v>
      </c>
      <c r="L104" s="28">
        <f>IF(N104&lt;7000000000,0,1)</f>
        <v>0</v>
      </c>
      <c r="M104" s="28">
        <f>IF(N104&gt;0,1,0)</f>
        <v>1</v>
      </c>
      <c r="N104" s="29">
        <v>8174876</v>
      </c>
      <c r="O104" s="29">
        <f>IF($R104="Minor",1,0)</f>
        <v>0</v>
      </c>
      <c r="P104" s="29">
        <f>IF($R104="Medium",1,0)</f>
        <v>1</v>
      </c>
      <c r="Q104" s="29">
        <f>IF($R104="Major",1,0)</f>
        <v>0</v>
      </c>
      <c r="R104" s="2" t="str">
        <f>IF('Hazard Data'!N176&lt;VLOOKUP(B104,Thresholds!$B$2:$I$8,2,FALSE),"Minor",IF(AND(VLOOKUP(B104,Thresholds!$B$2:$I$8,2,FALSE)&lt;='Hazard Data'!N176,'Hazard Data'!N176&lt;VLOOKUP(B104,Thresholds!$B$2:$I$8,3,FALSE)),"Medium","Major"))</f>
        <v>Medium</v>
      </c>
      <c r="S104" s="2" t="str">
        <f>IF(N104&gt;0,"",IF('Hazard Data'!K176&lt;VLOOKUP(B104,Thresholds!$B$2:$I$8,5,FALSE),"Minor",IF(AND(VLOOKUP(B104,Thresholds!$B$2:$I$8,5,FALSE)&lt;='Hazard Data'!K176,'Hazard Data'!K176&lt;VLOOKUP(B104,Thresholds!$B$2:$I$8,6,FALSE)),"Medium","Major")))</f>
        <v/>
      </c>
      <c r="T104" s="2"/>
      <c r="U104" s="2"/>
      <c r="V104" s="2"/>
      <c r="W104" s="2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>
      <c r="A105" s="1"/>
      <c r="B105" s="17">
        <v>3</v>
      </c>
      <c r="C105" s="9" t="s">
        <v>44</v>
      </c>
      <c r="D105" s="9" t="str">
        <f>VLOOKUP(C105,'Hazard Categories'!$A$2:$B$52,2,FALSE)</f>
        <v>Severe Storm</v>
      </c>
      <c r="E105" s="17">
        <v>1</v>
      </c>
      <c r="F105" s="17">
        <v>1986</v>
      </c>
      <c r="G105" s="17" t="str">
        <f>IF(F105&lt;2000,(ROUNDDOWN((F105-$G$10)/5,0))*5+$G$10&amp;"-"&amp;(ROUNDDOWN((F105-$G$10)/5,0))*5+$G$10+4,(ROUNDDOWN((F105-$G$10)/5,0))*5+$G$10&amp;"-"&amp;(ROUNDDOWN((F105-$G$10)/5,0))*5+$G$10+4)</f>
        <v>1985-1989</v>
      </c>
      <c r="H105" s="17">
        <v>1</v>
      </c>
      <c r="I105" s="17">
        <v>0</v>
      </c>
      <c r="J105" s="17">
        <v>0</v>
      </c>
      <c r="K105" s="17">
        <f>SUM(I105:J105)</f>
        <v>0</v>
      </c>
      <c r="L105" s="28">
        <f>IF(N105&lt;7000000000,0,1)</f>
        <v>0</v>
      </c>
      <c r="M105" s="28">
        <f>IF(N105&gt;0,1,0)</f>
        <v>1</v>
      </c>
      <c r="N105" s="29">
        <v>8037756</v>
      </c>
      <c r="O105" s="29">
        <f>IF($R105="Minor",1,0)</f>
        <v>0</v>
      </c>
      <c r="P105" s="29">
        <f>IF($R105="Medium",1,0)</f>
        <v>1</v>
      </c>
      <c r="Q105" s="29">
        <f>IF($R105="Major",1,0)</f>
        <v>0</v>
      </c>
      <c r="R105" s="2" t="str">
        <f>IF('Hazard Data'!N561&lt;VLOOKUP(B105,Thresholds!$B$2:$I$8,2,FALSE),"Minor",IF(AND(VLOOKUP(B105,Thresholds!$B$2:$I$8,2,FALSE)&lt;='Hazard Data'!N561,'Hazard Data'!N561&lt;VLOOKUP(B105,Thresholds!$B$2:$I$8,3,FALSE)),"Medium","Major"))</f>
        <v>Medium</v>
      </c>
      <c r="S105" s="2" t="str">
        <f>IF(N105&gt;0,"",IF('Hazard Data'!K561&lt;VLOOKUP(B105,Thresholds!$B$2:$I$8,5,FALSE),"Minor",IF(AND(VLOOKUP(B105,Thresholds!$B$2:$I$8,5,FALSE)&lt;='Hazard Data'!K561,'Hazard Data'!K561&lt;VLOOKUP(B105,Thresholds!$B$2:$I$8,6,FALSE)),"Medium","Major")))</f>
        <v/>
      </c>
      <c r="T105" s="2"/>
      <c r="U105" s="2"/>
      <c r="V105" s="2"/>
      <c r="W105" s="2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>
      <c r="A106" s="1"/>
      <c r="B106" s="17">
        <v>1</v>
      </c>
      <c r="C106" s="9" t="s">
        <v>52</v>
      </c>
      <c r="D106" s="9" t="str">
        <f>VLOOKUP(C106,'Hazard Categories'!$A$2:$B$52,2,FALSE)</f>
        <v>Severe Storm</v>
      </c>
      <c r="E106" s="17">
        <v>2</v>
      </c>
      <c r="F106" s="17">
        <v>1989</v>
      </c>
      <c r="G106" s="17" t="str">
        <f>IF(F106&lt;2000,(ROUNDDOWN((F106-$G$10)/5,0))*5+$G$10&amp;"-"&amp;(ROUNDDOWN((F106-$G$10)/5,0))*5+$G$10+4,(ROUNDDOWN((F106-$G$10)/5,0))*5+$G$10&amp;"-"&amp;(ROUNDDOWN((F106-$G$10)/5,0))*5+$G$10+4)</f>
        <v>1985-1989</v>
      </c>
      <c r="H106" s="17">
        <v>1</v>
      </c>
      <c r="I106" s="17">
        <v>0</v>
      </c>
      <c r="J106" s="17">
        <v>0</v>
      </c>
      <c r="K106" s="17">
        <f>SUM(I106:J106)</f>
        <v>0</v>
      </c>
      <c r="L106" s="28">
        <f>IF(N106&lt;7000000000,0,1)</f>
        <v>0</v>
      </c>
      <c r="M106" s="28">
        <f>IF(N106&gt;0,1,0)</f>
        <v>1</v>
      </c>
      <c r="N106" s="29">
        <v>8027452</v>
      </c>
      <c r="O106" s="29">
        <f>IF($R106="Minor",1,0)</f>
        <v>1</v>
      </c>
      <c r="P106" s="29">
        <f>IF($R106="Medium",1,0)</f>
        <v>0</v>
      </c>
      <c r="Q106" s="29">
        <f>IF($R106="Major",1,0)</f>
        <v>0</v>
      </c>
      <c r="R106" s="2" t="str">
        <f>IF('Hazard Data'!N810&lt;VLOOKUP(B106,Thresholds!$B$2:$I$8,2,FALSE),"Minor",IF(AND(VLOOKUP(B106,Thresholds!$B$2:$I$8,2,FALSE)&lt;='Hazard Data'!N810,'Hazard Data'!N810&lt;VLOOKUP(B106,Thresholds!$B$2:$I$8,3,FALSE)),"Medium","Major"))</f>
        <v>Minor</v>
      </c>
      <c r="S106" s="2" t="str">
        <f>IF(N106&gt;0,"",IF('Hazard Data'!K810&lt;VLOOKUP(B106,Thresholds!$B$2:$I$8,5,FALSE),"Minor",IF(AND(VLOOKUP(B106,Thresholds!$B$2:$I$8,5,FALSE)&lt;='Hazard Data'!K810,'Hazard Data'!K810&lt;VLOOKUP(B106,Thresholds!$B$2:$I$8,6,FALSE)),"Medium","Major")))</f>
        <v/>
      </c>
      <c r="T106" s="2"/>
      <c r="U106" s="2"/>
      <c r="V106" s="2"/>
      <c r="W106" s="2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>
      <c r="A107" s="1"/>
      <c r="B107" s="17">
        <v>4</v>
      </c>
      <c r="C107" s="9" t="s">
        <v>44</v>
      </c>
      <c r="D107" s="9" t="str">
        <f>VLOOKUP(C107,'Hazard Categories'!$A$2:$B$52,2,FALSE)</f>
        <v>Severe Storm</v>
      </c>
      <c r="E107" s="17">
        <v>2</v>
      </c>
      <c r="F107" s="17">
        <v>1989</v>
      </c>
      <c r="G107" s="17" t="str">
        <f>IF(F107&lt;2000,(ROUNDDOWN((F107-$G$10)/5,0))*5+$G$10&amp;"-"&amp;(ROUNDDOWN((F107-$G$10)/5,0))*5+$G$10+4,(ROUNDDOWN((F107-$G$10)/5,0))*5+$G$10&amp;"-"&amp;(ROUNDDOWN((F107-$G$10)/5,0))*5+$G$10+4)</f>
        <v>1985-1989</v>
      </c>
      <c r="H107" s="17">
        <v>1</v>
      </c>
      <c r="I107" s="17">
        <v>0</v>
      </c>
      <c r="J107" s="17">
        <v>12</v>
      </c>
      <c r="K107" s="17">
        <f>SUM(I107:J107)</f>
        <v>12</v>
      </c>
      <c r="L107" s="28">
        <f>IF(N107&lt;7000000000,0,1)</f>
        <v>0</v>
      </c>
      <c r="M107" s="28">
        <f>IF(N107&gt;0,1,0)</f>
        <v>1</v>
      </c>
      <c r="N107" s="29">
        <v>7997334</v>
      </c>
      <c r="O107" s="29">
        <f>IF($R107="Minor",1,0)</f>
        <v>1</v>
      </c>
      <c r="P107" s="29">
        <f>IF($R107="Medium",1,0)</f>
        <v>0</v>
      </c>
      <c r="Q107" s="29">
        <f>IF($R107="Major",1,0)</f>
        <v>0</v>
      </c>
      <c r="R107" s="2" t="str">
        <f>IF('Hazard Data'!N818&lt;VLOOKUP(B107,Thresholds!$B$2:$I$8,2,FALSE),"Minor",IF(AND(VLOOKUP(B107,Thresholds!$B$2:$I$8,2,FALSE)&lt;='Hazard Data'!N818,'Hazard Data'!N818&lt;VLOOKUP(B107,Thresholds!$B$2:$I$8,3,FALSE)),"Medium","Major"))</f>
        <v>Minor</v>
      </c>
      <c r="S107" s="2" t="str">
        <f>IF(N107&gt;0,"",IF('Hazard Data'!K818&lt;VLOOKUP(B107,Thresholds!$B$2:$I$8,5,FALSE),"Minor",IF(AND(VLOOKUP(B107,Thresholds!$B$2:$I$8,5,FALSE)&lt;='Hazard Data'!K818,'Hazard Data'!K818&lt;VLOOKUP(B107,Thresholds!$B$2:$I$8,6,FALSE)),"Medium","Major")))</f>
        <v/>
      </c>
      <c r="T107" s="2"/>
      <c r="U107" s="2"/>
      <c r="V107" s="2"/>
      <c r="W107" s="2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>
      <c r="A108" s="1"/>
      <c r="B108" s="17">
        <v>1</v>
      </c>
      <c r="C108" s="9" t="s">
        <v>45</v>
      </c>
      <c r="D108" s="9" t="str">
        <f>VLOOKUP(C108,'Hazard Categories'!$A$2:$B$52,2,FALSE)</f>
        <v>Storm</v>
      </c>
      <c r="E108" s="17">
        <v>2</v>
      </c>
      <c r="F108" s="17">
        <v>1988</v>
      </c>
      <c r="G108" s="17" t="str">
        <f>IF(F108&lt;2000,(ROUNDDOWN((F108-$G$10)/5,0))*5+$G$10&amp;"-"&amp;(ROUNDDOWN((F108-$G$10)/5,0))*5+$G$10+4,(ROUNDDOWN((F108-$G$10)/5,0))*5+$G$10&amp;"-"&amp;(ROUNDDOWN((F108-$G$10)/5,0))*5+$G$10+4)</f>
        <v>1985-1989</v>
      </c>
      <c r="H108" s="17">
        <v>1</v>
      </c>
      <c r="I108" s="17">
        <v>0</v>
      </c>
      <c r="J108" s="17">
        <v>0</v>
      </c>
      <c r="K108" s="17">
        <f>SUM(I108:J108)</f>
        <v>0</v>
      </c>
      <c r="L108" s="28">
        <f>IF(N108&lt;7000000000,0,1)</f>
        <v>0</v>
      </c>
      <c r="M108" s="28">
        <f>IF(N108&gt;0,1,0)</f>
        <v>1</v>
      </c>
      <c r="N108" s="29">
        <v>7904599</v>
      </c>
      <c r="O108" s="29">
        <f>IF($R108="Minor",1,0)</f>
        <v>1</v>
      </c>
      <c r="P108" s="29">
        <f>IF($R108="Medium",1,0)</f>
        <v>0</v>
      </c>
      <c r="Q108" s="29">
        <f>IF($R108="Major",1,0)</f>
        <v>0</v>
      </c>
      <c r="R108" s="2" t="str">
        <f>IF('Hazard Data'!N592&lt;VLOOKUP(B108,Thresholds!$B$2:$I$8,2,FALSE),"Minor",IF(AND(VLOOKUP(B108,Thresholds!$B$2:$I$8,2,FALSE)&lt;='Hazard Data'!N592,'Hazard Data'!N592&lt;VLOOKUP(B108,Thresholds!$B$2:$I$8,3,FALSE)),"Medium","Major"))</f>
        <v>Minor</v>
      </c>
      <c r="S108" s="2" t="str">
        <f>IF(N108&gt;0,"",IF('Hazard Data'!K592&lt;VLOOKUP(B108,Thresholds!$B$2:$I$8,5,FALSE),"Minor",IF(AND(VLOOKUP(B108,Thresholds!$B$2:$I$8,5,FALSE)&lt;='Hazard Data'!K592,'Hazard Data'!K592&lt;VLOOKUP(B108,Thresholds!$B$2:$I$8,6,FALSE)),"Medium","Major")))</f>
        <v/>
      </c>
      <c r="T108" s="2"/>
      <c r="U108" s="2"/>
      <c r="V108" s="2"/>
      <c r="W108" s="2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>
      <c r="A109" s="1"/>
      <c r="B109" s="17">
        <v>4</v>
      </c>
      <c r="C109" s="9" t="s">
        <v>39</v>
      </c>
      <c r="D109" s="9" t="str">
        <f>VLOOKUP(C109,'Hazard Categories'!$A$2:$B$52,2,FALSE)</f>
        <v>Severe Storm</v>
      </c>
      <c r="E109" s="17">
        <v>4</v>
      </c>
      <c r="F109" s="17">
        <v>2015</v>
      </c>
      <c r="G109" s="17" t="str">
        <f>IF(F109&lt;2000,(ROUNDDOWN((F109-$G$10)/5,0))*5+$G$10&amp;"-"&amp;(ROUNDDOWN((F109-$G$10)/5,0))*5+$G$10+4,(ROUNDDOWN((F109-$G$10)/5,0))*5+$G$10&amp;"-"&amp;(ROUNDDOWN((F109-$G$10)/5,0))*5+$G$10+4)</f>
        <v>2015-2019</v>
      </c>
      <c r="H109" s="17">
        <v>1</v>
      </c>
      <c r="I109" s="17">
        <v>0</v>
      </c>
      <c r="J109" s="17">
        <v>0</v>
      </c>
      <c r="K109" s="17">
        <f>SUM(I109:J109)</f>
        <v>0</v>
      </c>
      <c r="L109" s="28">
        <f>IF(N109&lt;7000000000,0,1)</f>
        <v>0</v>
      </c>
      <c r="M109" s="28">
        <f>IF(N109&gt;0,1,0)</f>
        <v>1</v>
      </c>
      <c r="N109" s="29">
        <v>7771443</v>
      </c>
      <c r="O109" s="29">
        <f>IF($R109="Minor",1,0)</f>
        <v>1</v>
      </c>
      <c r="P109" s="29">
        <f>IF($R109="Medium",1,0)</f>
        <v>0</v>
      </c>
      <c r="Q109" s="29">
        <f>IF($R109="Major",1,0)</f>
        <v>0</v>
      </c>
      <c r="R109" s="2" t="str">
        <f>IF('Hazard Data'!N2762&lt;VLOOKUP(B109,Thresholds!$B$2:$I$8,2,FALSE),"Minor",IF(AND(VLOOKUP(B109,Thresholds!$B$2:$I$8,2,FALSE)&lt;='Hazard Data'!N2762,'Hazard Data'!N2762&lt;VLOOKUP(B109,Thresholds!$B$2:$I$8,3,FALSE)),"Medium","Major"))</f>
        <v>Minor</v>
      </c>
      <c r="S109" s="2" t="str">
        <f>IF(N109&gt;0,"",IF('Hazard Data'!K2762&lt;VLOOKUP(B109,Thresholds!$B$2:$I$8,5,FALSE),"Minor",IF(AND(VLOOKUP(B109,Thresholds!$B$2:$I$8,5,FALSE)&lt;='Hazard Data'!K2762,'Hazard Data'!K2762&lt;VLOOKUP(B109,Thresholds!$B$2:$I$8,6,FALSE)),"Medium","Major")))</f>
        <v/>
      </c>
      <c r="T109" s="2"/>
      <c r="U109" s="2"/>
      <c r="V109" s="2"/>
      <c r="W109" s="2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>
      <c r="A110" s="1"/>
      <c r="B110" s="17">
        <v>1</v>
      </c>
      <c r="C110" s="9" t="s">
        <v>53</v>
      </c>
      <c r="D110" s="9" t="str">
        <f>VLOOKUP(C110,'Hazard Categories'!$A$2:$B$52,2,FALSE)</f>
        <v>Severe Storm</v>
      </c>
      <c r="E110" s="17">
        <v>3</v>
      </c>
      <c r="F110" s="17">
        <v>1993</v>
      </c>
      <c r="G110" s="17" t="str">
        <f>IF(F110&lt;2000,(ROUNDDOWN((F110-$G$10)/5,0))*5+$G$10&amp;"-"&amp;(ROUNDDOWN((F110-$G$10)/5,0))*5+$G$10+4,(ROUNDDOWN((F110-$G$10)/5,0))*5+$G$10&amp;"-"&amp;(ROUNDDOWN((F110-$G$10)/5,0))*5+$G$10+4)</f>
        <v>1990-1994</v>
      </c>
      <c r="H110" s="17">
        <v>1</v>
      </c>
      <c r="I110" s="17">
        <v>0</v>
      </c>
      <c r="J110" s="17">
        <v>0</v>
      </c>
      <c r="K110" s="17">
        <f>SUM(I110:J110)</f>
        <v>0</v>
      </c>
      <c r="L110" s="28">
        <f>IF(N110&lt;7000000000,0,1)</f>
        <v>0</v>
      </c>
      <c r="M110" s="28">
        <f>IF(N110&gt;0,1,0)</f>
        <v>1</v>
      </c>
      <c r="N110" s="29">
        <v>7700901</v>
      </c>
      <c r="O110" s="29">
        <f>IF($R110="Minor",1,0)</f>
        <v>0</v>
      </c>
      <c r="P110" s="29">
        <f>IF($R110="Medium",1,0)</f>
        <v>0</v>
      </c>
      <c r="Q110" s="29">
        <f>IF($R110="Major",1,0)</f>
        <v>1</v>
      </c>
      <c r="R110" s="2" t="str">
        <f>IF('Hazard Data'!N82&lt;VLOOKUP(B110,Thresholds!$B$2:$I$8,2,FALSE),"Minor",IF(AND(VLOOKUP(B110,Thresholds!$B$2:$I$8,2,FALSE)&lt;='Hazard Data'!N82,'Hazard Data'!N82&lt;VLOOKUP(B110,Thresholds!$B$2:$I$8,3,FALSE)),"Medium","Major"))</f>
        <v>Major</v>
      </c>
      <c r="S110" s="2" t="str">
        <f>IF(N110&gt;0,"",IF('Hazard Data'!K82&lt;VLOOKUP(B110,Thresholds!$B$2:$I$8,5,FALSE),"Minor",IF(AND(VLOOKUP(B110,Thresholds!$B$2:$I$8,5,FALSE)&lt;='Hazard Data'!K82,'Hazard Data'!K82&lt;VLOOKUP(B110,Thresholds!$B$2:$I$8,6,FALSE)),"Medium","Major")))</f>
        <v/>
      </c>
      <c r="T110" s="2"/>
      <c r="U110" s="2"/>
      <c r="V110" s="2"/>
      <c r="W110" s="2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>
      <c r="A111" s="1"/>
      <c r="B111" s="17">
        <v>5</v>
      </c>
      <c r="C111" s="9" t="s">
        <v>41</v>
      </c>
      <c r="D111" s="9" t="str">
        <f>VLOOKUP(C111,'Hazard Categories'!$A$2:$B$52,2,FALSE)</f>
        <v>Tornado</v>
      </c>
      <c r="E111" s="17">
        <v>3</v>
      </c>
      <c r="F111" s="17">
        <v>1989</v>
      </c>
      <c r="G111" s="17" t="str">
        <f>IF(F111&lt;2000,(ROUNDDOWN((F111-$G$10)/5,0))*5+$G$10&amp;"-"&amp;(ROUNDDOWN((F111-$G$10)/5,0))*5+$G$10+4,(ROUNDDOWN((F111-$G$10)/5,0))*5+$G$10&amp;"-"&amp;(ROUNDDOWN((F111-$G$10)/5,0))*5+$G$10+4)</f>
        <v>1985-1989</v>
      </c>
      <c r="H111" s="17">
        <v>1</v>
      </c>
      <c r="I111" s="17">
        <v>0</v>
      </c>
      <c r="J111" s="17">
        <v>0</v>
      </c>
      <c r="K111" s="17">
        <f>SUM(I111:J111)</f>
        <v>0</v>
      </c>
      <c r="L111" s="28">
        <f>IF(N111&lt;7000000000,0,1)</f>
        <v>0</v>
      </c>
      <c r="M111" s="28">
        <f>IF(N111&gt;0,1,0)</f>
        <v>1</v>
      </c>
      <c r="N111" s="29">
        <v>7661271</v>
      </c>
      <c r="O111" s="29">
        <f>IF($R111="Minor",1,0)</f>
        <v>0</v>
      </c>
      <c r="P111" s="29">
        <f>IF($R111="Medium",1,0)</f>
        <v>0</v>
      </c>
      <c r="Q111" s="29">
        <f>IF($R111="Major",1,0)</f>
        <v>1</v>
      </c>
      <c r="R111" s="2" t="str">
        <f>IF('Hazard Data'!N193&lt;VLOOKUP(B111,Thresholds!$B$2:$I$8,2,FALSE),"Minor",IF(AND(VLOOKUP(B111,Thresholds!$B$2:$I$8,2,FALSE)&lt;='Hazard Data'!N193,'Hazard Data'!N193&lt;VLOOKUP(B111,Thresholds!$B$2:$I$8,3,FALSE)),"Medium","Major"))</f>
        <v>Major</v>
      </c>
      <c r="S111" s="2" t="str">
        <f>IF(N111&gt;0,"",IF('Hazard Data'!K193&lt;VLOOKUP(B111,Thresholds!$B$2:$I$8,5,FALSE),"Minor",IF(AND(VLOOKUP(B111,Thresholds!$B$2:$I$8,5,FALSE)&lt;='Hazard Data'!K193,'Hazard Data'!K193&lt;VLOOKUP(B111,Thresholds!$B$2:$I$8,6,FALSE)),"Medium","Major")))</f>
        <v/>
      </c>
      <c r="T111" s="2"/>
      <c r="U111" s="2"/>
      <c r="V111" s="2"/>
      <c r="W111" s="2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>
      <c r="A112" s="1"/>
      <c r="B112" s="17">
        <v>1</v>
      </c>
      <c r="C112" s="9" t="s">
        <v>46</v>
      </c>
      <c r="D112" s="9" t="str">
        <f>VLOOKUP(C112,'Hazard Categories'!$A$2:$B$52,2,FALSE)</f>
        <v>Storm</v>
      </c>
      <c r="E112" s="17">
        <v>2</v>
      </c>
      <c r="F112" s="17">
        <v>2007</v>
      </c>
      <c r="G112" s="17" t="str">
        <f>IF(F112&lt;2000,(ROUNDDOWN((F112-$G$10)/5,0))*5+$G$10&amp;"-"&amp;(ROUNDDOWN((F112-$G$10)/5,0))*5+$G$10+4,(ROUNDDOWN((F112-$G$10)/5,0))*5+$G$10&amp;"-"&amp;(ROUNDDOWN((F112-$G$10)/5,0))*5+$G$10+4)</f>
        <v>2005-2009</v>
      </c>
      <c r="H112" s="17">
        <v>1</v>
      </c>
      <c r="I112" s="17">
        <v>0</v>
      </c>
      <c r="J112" s="17">
        <v>0</v>
      </c>
      <c r="K112" s="17">
        <f>SUM(I112:J112)</f>
        <v>0</v>
      </c>
      <c r="L112" s="28">
        <f>IF(N112&lt;7000000000,0,1)</f>
        <v>0</v>
      </c>
      <c r="M112" s="28">
        <f>IF(N112&gt;0,1,0)</f>
        <v>1</v>
      </c>
      <c r="N112" s="29">
        <v>7606582</v>
      </c>
      <c r="O112" s="29">
        <f>IF($R112="Minor",1,0)</f>
        <v>1</v>
      </c>
      <c r="P112" s="29">
        <f>IF($R112="Medium",1,0)</f>
        <v>0</v>
      </c>
      <c r="Q112" s="29">
        <f>IF($R112="Major",1,0)</f>
        <v>0</v>
      </c>
      <c r="R112" s="2" t="str">
        <f>IF('Hazard Data'!N3155&lt;VLOOKUP(B112,Thresholds!$B$2:$I$8,2,FALSE),"Minor",IF(AND(VLOOKUP(B112,Thresholds!$B$2:$I$8,2,FALSE)&lt;='Hazard Data'!N3155,'Hazard Data'!N3155&lt;VLOOKUP(B112,Thresholds!$B$2:$I$8,3,FALSE)),"Medium","Major"))</f>
        <v>Minor</v>
      </c>
      <c r="S112" s="2" t="str">
        <f>IF(N112&gt;0,"",IF('Hazard Data'!K3155&lt;VLOOKUP(B112,Thresholds!$B$2:$I$8,5,FALSE),"Minor",IF(AND(VLOOKUP(B112,Thresholds!$B$2:$I$8,5,FALSE)&lt;='Hazard Data'!K3155,'Hazard Data'!K3155&lt;VLOOKUP(B112,Thresholds!$B$2:$I$8,6,FALSE)),"Medium","Major")))</f>
        <v/>
      </c>
      <c r="T112" s="2"/>
      <c r="U112" s="2"/>
      <c r="V112" s="2"/>
      <c r="W112" s="2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>
      <c r="A113" s="1"/>
      <c r="B113" s="17">
        <v>6</v>
      </c>
      <c r="C113" s="9" t="s">
        <v>41</v>
      </c>
      <c r="D113" s="9" t="str">
        <f>VLOOKUP(C113,'Hazard Categories'!$A$2:$B$52,2,FALSE)</f>
        <v>Tornado</v>
      </c>
      <c r="E113" s="17">
        <v>2</v>
      </c>
      <c r="F113" s="17">
        <v>1998</v>
      </c>
      <c r="G113" s="17" t="str">
        <f>IF(F113&lt;2000,(ROUNDDOWN((F113-$G$10)/5,0))*5+$G$10&amp;"-"&amp;(ROUNDDOWN((F113-$G$10)/5,0))*5+$G$10+4,(ROUNDDOWN((F113-$G$10)/5,0))*5+$G$10&amp;"-"&amp;(ROUNDDOWN((F113-$G$10)/5,0))*5+$G$10+4)</f>
        <v>1995-1999</v>
      </c>
      <c r="H113" s="17">
        <v>1</v>
      </c>
      <c r="I113" s="17">
        <v>0</v>
      </c>
      <c r="J113" s="17">
        <v>23</v>
      </c>
      <c r="K113" s="17">
        <f>SUM(I113:J113)</f>
        <v>23</v>
      </c>
      <c r="L113" s="28">
        <f>IF(N113&lt;7000000000,0,1)</f>
        <v>0</v>
      </c>
      <c r="M113" s="28">
        <f>IF(N113&gt;0,1,0)</f>
        <v>1</v>
      </c>
      <c r="N113" s="29">
        <v>7597863</v>
      </c>
      <c r="O113" s="29">
        <f>IF($R113="Minor",1,0)</f>
        <v>0</v>
      </c>
      <c r="P113" s="29">
        <f>IF($R113="Medium",1,0)</f>
        <v>1</v>
      </c>
      <c r="Q113" s="29">
        <f>IF($R113="Major",1,0)</f>
        <v>0</v>
      </c>
      <c r="R113" s="2" t="str">
        <f>IF('Hazard Data'!N196&lt;VLOOKUP(B113,Thresholds!$B$2:$I$8,2,FALSE),"Minor",IF(AND(VLOOKUP(B113,Thresholds!$B$2:$I$8,2,FALSE)&lt;='Hazard Data'!N196,'Hazard Data'!N196&lt;VLOOKUP(B113,Thresholds!$B$2:$I$8,3,FALSE)),"Medium","Major"))</f>
        <v>Medium</v>
      </c>
      <c r="S113" s="2" t="str">
        <f>IF(N113&gt;0,"",IF('Hazard Data'!K196&lt;VLOOKUP(B113,Thresholds!$B$2:$I$8,5,FALSE),"Minor",IF(AND(VLOOKUP(B113,Thresholds!$B$2:$I$8,5,FALSE)&lt;='Hazard Data'!K196,'Hazard Data'!K196&lt;VLOOKUP(B113,Thresholds!$B$2:$I$8,6,FALSE)),"Medium","Major")))</f>
        <v/>
      </c>
      <c r="T113" s="2"/>
      <c r="U113" s="2"/>
      <c r="V113" s="2"/>
      <c r="W113" s="2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>
      <c r="A114" s="1"/>
      <c r="B114" s="17">
        <v>2</v>
      </c>
      <c r="C114" s="9" t="s">
        <v>47</v>
      </c>
      <c r="D114" s="9" t="str">
        <f>VLOOKUP(C114,'Hazard Categories'!$A$2:$B$52,2,FALSE)</f>
        <v>Severe Storm</v>
      </c>
      <c r="E114" s="17">
        <v>4</v>
      </c>
      <c r="F114" s="17">
        <v>2005</v>
      </c>
      <c r="G114" s="17" t="str">
        <f>IF(F114&lt;2000,(ROUNDDOWN((F114-$G$10)/5,0))*5+$G$10&amp;"-"&amp;(ROUNDDOWN((F114-$G$10)/5,0))*5+$G$10+4,(ROUNDDOWN((F114-$G$10)/5,0))*5+$G$10&amp;"-"&amp;(ROUNDDOWN((F114-$G$10)/5,0))*5+$G$10+4)</f>
        <v>2005-2009</v>
      </c>
      <c r="H114" s="17">
        <v>3</v>
      </c>
      <c r="I114" s="17">
        <v>0</v>
      </c>
      <c r="J114" s="17">
        <v>0</v>
      </c>
      <c r="K114" s="17">
        <f>SUM(I114:J114)</f>
        <v>0</v>
      </c>
      <c r="L114" s="28">
        <f>IF(N114&lt;7000000000,0,1)</f>
        <v>0</v>
      </c>
      <c r="M114" s="28">
        <f>IF(N114&gt;0,1,0)</f>
        <v>1</v>
      </c>
      <c r="N114" s="29">
        <v>7582011</v>
      </c>
      <c r="O114" s="29">
        <f>IF($R114="Minor",1,0)</f>
        <v>1</v>
      </c>
      <c r="P114" s="29">
        <f>IF($R114="Medium",1,0)</f>
        <v>0</v>
      </c>
      <c r="Q114" s="29">
        <f>IF($R114="Major",1,0)</f>
        <v>0</v>
      </c>
      <c r="R114" s="2" t="str">
        <f>IF('Hazard Data'!N3126&lt;VLOOKUP(B114,Thresholds!$B$2:$I$8,2,FALSE),"Minor",IF(AND(VLOOKUP(B114,Thresholds!$B$2:$I$8,2,FALSE)&lt;='Hazard Data'!N3126,'Hazard Data'!N3126&lt;VLOOKUP(B114,Thresholds!$B$2:$I$8,3,FALSE)),"Medium","Major"))</f>
        <v>Minor</v>
      </c>
      <c r="S114" s="2" t="str">
        <f>IF(N114&gt;0,"",IF('Hazard Data'!K3126&lt;VLOOKUP(B114,Thresholds!$B$2:$I$8,5,FALSE),"Minor",IF(AND(VLOOKUP(B114,Thresholds!$B$2:$I$8,5,FALSE)&lt;='Hazard Data'!K3126,'Hazard Data'!K3126&lt;VLOOKUP(B114,Thresholds!$B$2:$I$8,6,FALSE)),"Medium","Major")))</f>
        <v/>
      </c>
      <c r="T114" s="2"/>
      <c r="U114" s="2"/>
      <c r="V114" s="2"/>
      <c r="W114" s="2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>
      <c r="A115" s="1"/>
      <c r="B115" s="17">
        <v>3</v>
      </c>
      <c r="C115" s="9" t="s">
        <v>39</v>
      </c>
      <c r="D115" s="9" t="str">
        <f>VLOOKUP(C115,'Hazard Categories'!$A$2:$B$52,2,FALSE)</f>
        <v>Severe Storm</v>
      </c>
      <c r="E115" s="17">
        <v>4</v>
      </c>
      <c r="F115" s="17">
        <v>2015</v>
      </c>
      <c r="G115" s="17" t="str">
        <f>IF(F115&lt;2000,(ROUNDDOWN((F115-$G$10)/5,0))*5+$G$10&amp;"-"&amp;(ROUNDDOWN((F115-$G$10)/5,0))*5+$G$10+4,(ROUNDDOWN((F115-$G$10)/5,0))*5+$G$10&amp;"-"&amp;(ROUNDDOWN((F115-$G$10)/5,0))*5+$G$10+4)</f>
        <v>2015-2019</v>
      </c>
      <c r="H115" s="17">
        <v>1</v>
      </c>
      <c r="I115" s="17">
        <v>0</v>
      </c>
      <c r="J115" s="17">
        <v>0</v>
      </c>
      <c r="K115" s="17">
        <f>SUM(I115:J115)</f>
        <v>0</v>
      </c>
      <c r="L115" s="28">
        <f>IF(N115&lt;7000000000,0,1)</f>
        <v>0</v>
      </c>
      <c r="M115" s="28">
        <f>IF(N115&gt;0,1,0)</f>
        <v>1</v>
      </c>
      <c r="N115" s="29">
        <v>7513848</v>
      </c>
      <c r="O115" s="29">
        <f>IF($R115="Minor",1,0)</f>
        <v>1</v>
      </c>
      <c r="P115" s="29">
        <f>IF($R115="Medium",1,0)</f>
        <v>0</v>
      </c>
      <c r="Q115" s="29">
        <f>IF($R115="Major",1,0)</f>
        <v>0</v>
      </c>
      <c r="R115" s="2" t="str">
        <f>IF('Hazard Data'!N2756&lt;VLOOKUP(B115,Thresholds!$B$2:$I$8,2,FALSE),"Minor",IF(AND(VLOOKUP(B115,Thresholds!$B$2:$I$8,2,FALSE)&lt;='Hazard Data'!N2756,'Hazard Data'!N2756&lt;VLOOKUP(B115,Thresholds!$B$2:$I$8,3,FALSE)),"Medium","Major"))</f>
        <v>Minor</v>
      </c>
      <c r="S115" s="2" t="str">
        <f>IF(N115&gt;0,"",IF('Hazard Data'!K2756&lt;VLOOKUP(B115,Thresholds!$B$2:$I$8,5,FALSE),"Minor",IF(AND(VLOOKUP(B115,Thresholds!$B$2:$I$8,5,FALSE)&lt;='Hazard Data'!K2756,'Hazard Data'!K2756&lt;VLOOKUP(B115,Thresholds!$B$2:$I$8,6,FALSE)),"Medium","Major")))</f>
        <v/>
      </c>
      <c r="T115" s="2"/>
      <c r="U115" s="2"/>
      <c r="V115" s="2"/>
      <c r="W115" s="2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>
      <c r="A116" s="1"/>
      <c r="B116" s="17">
        <v>2</v>
      </c>
      <c r="C116" s="9" t="s">
        <v>41</v>
      </c>
      <c r="D116" s="9" t="str">
        <f>VLOOKUP(C116,'Hazard Categories'!$A$2:$B$52,2,FALSE)</f>
        <v>Tornado</v>
      </c>
      <c r="E116" s="17">
        <v>3</v>
      </c>
      <c r="F116" s="17">
        <v>1979</v>
      </c>
      <c r="G116" s="17" t="str">
        <f>IF(F116&lt;2000,(ROUNDDOWN((F116-$G$10)/5,0))*5+$G$10&amp;"-"&amp;(ROUNDDOWN((F116-$G$10)/5,0))*5+$G$10+4,(ROUNDDOWN((F116-$G$10)/5,0))*5+$G$10&amp;"-"&amp;(ROUNDDOWN((F116-$G$10)/5,0))*5+$G$10+4)</f>
        <v>1975-1979</v>
      </c>
      <c r="H116" s="17">
        <v>1</v>
      </c>
      <c r="I116" s="17">
        <v>0</v>
      </c>
      <c r="J116" s="17">
        <v>0</v>
      </c>
      <c r="K116" s="17">
        <f>SUM(I116:J116)</f>
        <v>0</v>
      </c>
      <c r="L116" s="28">
        <f>IF(N116&lt;7000000000,0,1)</f>
        <v>0</v>
      </c>
      <c r="M116" s="28">
        <f>IF(N116&gt;0,1,0)</f>
        <v>1</v>
      </c>
      <c r="N116" s="29">
        <v>7436965</v>
      </c>
      <c r="O116" s="29">
        <f>IF($R116="Minor",1,0)</f>
        <v>0</v>
      </c>
      <c r="P116" s="29">
        <f>IF($R116="Medium",1,0)</f>
        <v>1</v>
      </c>
      <c r="Q116" s="29">
        <f>IF($R116="Major",1,0)</f>
        <v>0</v>
      </c>
      <c r="R116" s="2" t="str">
        <f>IF('Hazard Data'!N178&lt;VLOOKUP(B116,Thresholds!$B$2:$I$8,2,FALSE),"Minor",IF(AND(VLOOKUP(B116,Thresholds!$B$2:$I$8,2,FALSE)&lt;='Hazard Data'!N178,'Hazard Data'!N178&lt;VLOOKUP(B116,Thresholds!$B$2:$I$8,3,FALSE)),"Medium","Major"))</f>
        <v>Medium</v>
      </c>
      <c r="S116" s="2" t="str">
        <f>IF(N116&gt;0,"",IF('Hazard Data'!K178&lt;VLOOKUP(B116,Thresholds!$B$2:$I$8,5,FALSE),"Minor",IF(AND(VLOOKUP(B116,Thresholds!$B$2:$I$8,5,FALSE)&lt;='Hazard Data'!K178,'Hazard Data'!K178&lt;VLOOKUP(B116,Thresholds!$B$2:$I$8,6,FALSE)),"Medium","Major")))</f>
        <v/>
      </c>
      <c r="T116" s="2"/>
      <c r="U116" s="2"/>
      <c r="V116" s="2"/>
      <c r="W116" s="2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>
      <c r="A117" s="1"/>
      <c r="B117" s="17">
        <v>4</v>
      </c>
      <c r="C117" s="9" t="s">
        <v>41</v>
      </c>
      <c r="D117" s="9" t="str">
        <f>VLOOKUP(C117,'Hazard Categories'!$A$2:$B$52,2,FALSE)</f>
        <v>Tornado</v>
      </c>
      <c r="E117" s="17">
        <v>4</v>
      </c>
      <c r="F117" s="17">
        <v>1977</v>
      </c>
      <c r="G117" s="17" t="str">
        <f>IF(F117&lt;2000,(ROUNDDOWN((F117-$G$10)/5,0))*5+$G$10&amp;"-"&amp;(ROUNDDOWN((F117-$G$10)/5,0))*5+$G$10+4,(ROUNDDOWN((F117-$G$10)/5,0))*5+$G$10&amp;"-"&amp;(ROUNDDOWN((F117-$G$10)/5,0))*5+$G$10+4)</f>
        <v>1975-1979</v>
      </c>
      <c r="H117" s="17">
        <v>1</v>
      </c>
      <c r="I117" s="17">
        <v>0</v>
      </c>
      <c r="J117" s="17">
        <v>78</v>
      </c>
      <c r="K117" s="17">
        <f>SUM(I117:J117)</f>
        <v>78</v>
      </c>
      <c r="L117" s="28">
        <f>IF(N117&lt;7000000000,0,1)</f>
        <v>0</v>
      </c>
      <c r="M117" s="28">
        <f>IF(N117&gt;0,1,0)</f>
        <v>1</v>
      </c>
      <c r="N117" s="29">
        <v>7364839</v>
      </c>
      <c r="O117" s="29">
        <f>IF($R117="Minor",1,0)</f>
        <v>0</v>
      </c>
      <c r="P117" s="29">
        <f>IF($R117="Medium",1,0)</f>
        <v>0</v>
      </c>
      <c r="Q117" s="29">
        <f>IF($R117="Major",1,0)</f>
        <v>1</v>
      </c>
      <c r="R117" s="2" t="str">
        <f>IF('Hazard Data'!N174&lt;VLOOKUP(B117,Thresholds!$B$2:$I$8,2,FALSE),"Minor",IF(AND(VLOOKUP(B117,Thresholds!$B$2:$I$8,2,FALSE)&lt;='Hazard Data'!N174,'Hazard Data'!N174&lt;VLOOKUP(B117,Thresholds!$B$2:$I$8,3,FALSE)),"Medium","Major"))</f>
        <v>Major</v>
      </c>
      <c r="S117" s="2" t="str">
        <f>IF(N117&gt;0,"",IF('Hazard Data'!K174&lt;VLOOKUP(B117,Thresholds!$B$2:$I$8,5,FALSE),"Minor",IF(AND(VLOOKUP(B117,Thresholds!$B$2:$I$8,5,FALSE)&lt;='Hazard Data'!K174,'Hazard Data'!K174&lt;VLOOKUP(B117,Thresholds!$B$2:$I$8,6,FALSE)),"Medium","Major")))</f>
        <v/>
      </c>
      <c r="T117" s="2"/>
      <c r="U117" s="2"/>
      <c r="V117" s="2"/>
      <c r="W117" s="2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>
      <c r="A118" s="1"/>
      <c r="B118" s="17">
        <v>1</v>
      </c>
      <c r="C118" s="9" t="s">
        <v>41</v>
      </c>
      <c r="D118" s="9" t="str">
        <f>VLOOKUP(C118,'Hazard Categories'!$A$2:$B$52,2,FALSE)</f>
        <v>Tornado</v>
      </c>
      <c r="E118" s="17">
        <v>4</v>
      </c>
      <c r="F118" s="17">
        <v>2016</v>
      </c>
      <c r="G118" s="17" t="str">
        <f>IF(F118&lt;2000,(ROUNDDOWN((F118-$G$10)/5,0))*5+$G$10&amp;"-"&amp;(ROUNDDOWN((F118-$G$10)/5,0))*5+$G$10+4,(ROUNDDOWN((F118-$G$10)/5,0))*5+$G$10&amp;"-"&amp;(ROUNDDOWN((F118-$G$10)/5,0))*5+$G$10+4)</f>
        <v>2015-2019</v>
      </c>
      <c r="H118" s="17">
        <v>1</v>
      </c>
      <c r="I118" s="17">
        <v>0</v>
      </c>
      <c r="J118" s="17">
        <v>0</v>
      </c>
      <c r="K118" s="17">
        <f>SUM(I118:J118)</f>
        <v>0</v>
      </c>
      <c r="L118" s="28">
        <f>IF(N118&lt;7000000000,0,1)</f>
        <v>0</v>
      </c>
      <c r="M118" s="28">
        <f>IF(N118&gt;0,1,0)</f>
        <v>1</v>
      </c>
      <c r="N118" s="29">
        <v>7163518</v>
      </c>
      <c r="O118" s="29">
        <f>IF($R118="Minor",1,0)</f>
        <v>1</v>
      </c>
      <c r="P118" s="29">
        <f>IF($R118="Medium",1,0)</f>
        <v>0</v>
      </c>
      <c r="Q118" s="29">
        <f>IF($R118="Major",1,0)</f>
        <v>0</v>
      </c>
      <c r="R118" s="2" t="str">
        <f>IF('Hazard Data'!N2878&lt;VLOOKUP(B118,Thresholds!$B$2:$I$8,2,FALSE),"Minor",IF(AND(VLOOKUP(B118,Thresholds!$B$2:$I$8,2,FALSE)&lt;='Hazard Data'!N2878,'Hazard Data'!N2878&lt;VLOOKUP(B118,Thresholds!$B$2:$I$8,3,FALSE)),"Medium","Major"))</f>
        <v>Minor</v>
      </c>
      <c r="S118" s="2" t="str">
        <f>IF(N118&gt;0,"",IF('Hazard Data'!K2878&lt;VLOOKUP(B118,Thresholds!$B$2:$I$8,5,FALSE),"Minor",IF(AND(VLOOKUP(B118,Thresholds!$B$2:$I$8,5,FALSE)&lt;='Hazard Data'!K2878,'Hazard Data'!K2878&lt;VLOOKUP(B118,Thresholds!$B$2:$I$8,6,FALSE)),"Medium","Major")))</f>
        <v/>
      </c>
      <c r="T118" s="2"/>
      <c r="U118" s="2"/>
      <c r="V118" s="2"/>
      <c r="W118" s="2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>
      <c r="A119" s="1"/>
      <c r="B119" s="17">
        <v>2</v>
      </c>
      <c r="C119" s="9" t="s">
        <v>45</v>
      </c>
      <c r="D119" s="9" t="str">
        <f>VLOOKUP(C119,'Hazard Categories'!$A$2:$B$52,2,FALSE)</f>
        <v>Storm</v>
      </c>
      <c r="E119" s="17">
        <v>2</v>
      </c>
      <c r="F119" s="17">
        <v>2009</v>
      </c>
      <c r="G119" s="17" t="str">
        <f>IF(F119&lt;2000,(ROUNDDOWN((F119-$G$10)/5,0))*5+$G$10&amp;"-"&amp;(ROUNDDOWN((F119-$G$10)/5,0))*5+$G$10+4,(ROUNDDOWN((F119-$G$10)/5,0))*5+$G$10&amp;"-"&amp;(ROUNDDOWN((F119-$G$10)/5,0))*5+$G$10+4)</f>
        <v>2005-2009</v>
      </c>
      <c r="H119" s="17">
        <v>1</v>
      </c>
      <c r="I119" s="17">
        <v>0</v>
      </c>
      <c r="J119" s="17">
        <v>0</v>
      </c>
      <c r="K119" s="17">
        <f>SUM(I119:J119)</f>
        <v>0</v>
      </c>
      <c r="L119" s="28">
        <f>IF(N119&lt;7000000000,0,1)</f>
        <v>0</v>
      </c>
      <c r="M119" s="28">
        <f>IF(N119&gt;0,1,0)</f>
        <v>1</v>
      </c>
      <c r="N119" s="29">
        <v>6733929</v>
      </c>
      <c r="O119" s="29">
        <f>IF($R119="Minor",1,0)</f>
        <v>1</v>
      </c>
      <c r="P119" s="29">
        <f>IF($R119="Medium",1,0)</f>
        <v>0</v>
      </c>
      <c r="Q119" s="29">
        <f>IF($R119="Major",1,0)</f>
        <v>0</v>
      </c>
      <c r="R119" s="2" t="str">
        <f>IF('Hazard Data'!N3236&lt;VLOOKUP(B119,Thresholds!$B$2:$I$8,2,FALSE),"Minor",IF(AND(VLOOKUP(B119,Thresholds!$B$2:$I$8,2,FALSE)&lt;='Hazard Data'!N3236,'Hazard Data'!N3236&lt;VLOOKUP(B119,Thresholds!$B$2:$I$8,3,FALSE)),"Medium","Major"))</f>
        <v>Minor</v>
      </c>
      <c r="S119" s="2" t="str">
        <f>IF(N119&gt;0,"",IF('Hazard Data'!K3236&lt;VLOOKUP(B119,Thresholds!$B$2:$I$8,5,FALSE),"Minor",IF(AND(VLOOKUP(B119,Thresholds!$B$2:$I$8,5,FALSE)&lt;='Hazard Data'!K3236,'Hazard Data'!K3236&lt;VLOOKUP(B119,Thresholds!$B$2:$I$8,6,FALSE)),"Medium","Major")))</f>
        <v/>
      </c>
      <c r="T119" s="2"/>
      <c r="U119" s="2"/>
      <c r="V119" s="2"/>
      <c r="W119" s="2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>
      <c r="A120" s="1"/>
      <c r="B120" s="17">
        <v>1</v>
      </c>
      <c r="C120" s="9" t="s">
        <v>45</v>
      </c>
      <c r="D120" s="9" t="str">
        <f>VLOOKUP(C120,'Hazard Categories'!$A$2:$B$52,2,FALSE)</f>
        <v>Storm</v>
      </c>
      <c r="E120" s="17">
        <v>2</v>
      </c>
      <c r="F120" s="17">
        <v>2000</v>
      </c>
      <c r="G120" s="17" t="str">
        <f>IF(F120&lt;2000,(ROUNDDOWN((F120-$G$10)/5,0))*5+$G$10&amp;"-"&amp;(ROUNDDOWN((F120-$G$10)/5,0))*5+$G$10+4,(ROUNDDOWN((F120-$G$10)/5,0))*5+$G$10&amp;"-"&amp;(ROUNDDOWN((F120-$G$10)/5,0))*5+$G$10+4)</f>
        <v>2000-2004</v>
      </c>
      <c r="H120" s="17">
        <v>1</v>
      </c>
      <c r="I120" s="17">
        <v>0</v>
      </c>
      <c r="J120" s="17">
        <v>0</v>
      </c>
      <c r="K120" s="17">
        <f>SUM(I120:J120)</f>
        <v>0</v>
      </c>
      <c r="L120" s="28">
        <f>IF(N120&lt;7000000000,0,1)</f>
        <v>0</v>
      </c>
      <c r="M120" s="28">
        <f>IF(N120&gt;0,1,0)</f>
        <v>1</v>
      </c>
      <c r="N120" s="29">
        <v>6622331</v>
      </c>
      <c r="O120" s="29">
        <f>IF($R120="Minor",1,0)</f>
        <v>1</v>
      </c>
      <c r="P120" s="29">
        <f>IF($R120="Medium",1,0)</f>
        <v>0</v>
      </c>
      <c r="Q120" s="29">
        <f>IF($R120="Major",1,0)</f>
        <v>0</v>
      </c>
      <c r="R120" s="2" t="str">
        <f>IF('Hazard Data'!N3032&lt;VLOOKUP(B120,Thresholds!$B$2:$I$8,2,FALSE),"Minor",IF(AND(VLOOKUP(B120,Thresholds!$B$2:$I$8,2,FALSE)&lt;='Hazard Data'!N3032,'Hazard Data'!N3032&lt;VLOOKUP(B120,Thresholds!$B$2:$I$8,3,FALSE)),"Medium","Major"))</f>
        <v>Minor</v>
      </c>
      <c r="S120" s="2" t="str">
        <f>IF(N120&gt;0,"",IF('Hazard Data'!K3032&lt;VLOOKUP(B120,Thresholds!$B$2:$I$8,5,FALSE),"Minor",IF(AND(VLOOKUP(B120,Thresholds!$B$2:$I$8,5,FALSE)&lt;='Hazard Data'!K3032,'Hazard Data'!K3032&lt;VLOOKUP(B120,Thresholds!$B$2:$I$8,6,FALSE)),"Medium","Major")))</f>
        <v/>
      </c>
      <c r="T120" s="2"/>
      <c r="U120" s="2"/>
      <c r="V120" s="2"/>
      <c r="W120" s="2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>
      <c r="A121" s="1"/>
      <c r="B121" s="17">
        <v>4</v>
      </c>
      <c r="C121" s="9" t="s">
        <v>44</v>
      </c>
      <c r="D121" s="9" t="str">
        <f>VLOOKUP(C121,'Hazard Categories'!$A$2:$B$52,2,FALSE)</f>
        <v>Severe Storm</v>
      </c>
      <c r="E121" s="17">
        <v>2</v>
      </c>
      <c r="F121" s="17">
        <v>2013</v>
      </c>
      <c r="G121" s="17" t="str">
        <f>IF(F121&lt;2000,(ROUNDDOWN((F121-$G$10)/5,0))*5+$G$10&amp;"-"&amp;(ROUNDDOWN((F121-$G$10)/5,0))*5+$G$10+4,(ROUNDDOWN((F121-$G$10)/5,0))*5+$G$10&amp;"-"&amp;(ROUNDDOWN((F121-$G$10)/5,0))*5+$G$10+4)</f>
        <v>2010-2014</v>
      </c>
      <c r="H121" s="17">
        <v>1</v>
      </c>
      <c r="I121" s="17">
        <v>0</v>
      </c>
      <c r="J121" s="17">
        <v>0</v>
      </c>
      <c r="K121" s="17">
        <f>SUM(I121:J121)</f>
        <v>0</v>
      </c>
      <c r="L121" s="28">
        <f>IF(N121&lt;7000000000,0,1)</f>
        <v>0</v>
      </c>
      <c r="M121" s="28">
        <f>IF(N121&gt;0,1,0)</f>
        <v>1</v>
      </c>
      <c r="N121" s="29">
        <v>6480361</v>
      </c>
      <c r="O121" s="29">
        <f>IF($R121="Minor",1,0)</f>
        <v>1</v>
      </c>
      <c r="P121" s="29">
        <f>IF($R121="Medium",1,0)</f>
        <v>0</v>
      </c>
      <c r="Q121" s="29">
        <f>IF($R121="Major",1,0)</f>
        <v>0</v>
      </c>
      <c r="R121" s="2" t="str">
        <f>IF('Hazard Data'!N2074&lt;VLOOKUP(B121,Thresholds!$B$2:$I$8,2,FALSE),"Minor",IF(AND(VLOOKUP(B121,Thresholds!$B$2:$I$8,2,FALSE)&lt;='Hazard Data'!N2074,'Hazard Data'!N2074&lt;VLOOKUP(B121,Thresholds!$B$2:$I$8,3,FALSE)),"Medium","Major"))</f>
        <v>Minor</v>
      </c>
      <c r="S121" s="2" t="str">
        <f>IF(N121&gt;0,"",IF('Hazard Data'!K2074&lt;VLOOKUP(B121,Thresholds!$B$2:$I$8,5,FALSE),"Minor",IF(AND(VLOOKUP(B121,Thresholds!$B$2:$I$8,5,FALSE)&lt;='Hazard Data'!K2074,'Hazard Data'!K2074&lt;VLOOKUP(B121,Thresholds!$B$2:$I$8,6,FALSE)),"Medium","Major")))</f>
        <v/>
      </c>
      <c r="T121" s="2"/>
      <c r="U121" s="2"/>
      <c r="V121" s="2"/>
      <c r="W121" s="2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>
      <c r="A122" s="1"/>
      <c r="B122" s="17">
        <v>4</v>
      </c>
      <c r="C122" s="9" t="s">
        <v>39</v>
      </c>
      <c r="D122" s="9" t="str">
        <f>VLOOKUP(C122,'Hazard Categories'!$A$2:$B$52,2,FALSE)</f>
        <v>Severe Storm</v>
      </c>
      <c r="E122" s="17">
        <v>3</v>
      </c>
      <c r="F122" s="17">
        <v>2016</v>
      </c>
      <c r="G122" s="17" t="str">
        <f>IF(F122&lt;2000,(ROUNDDOWN((F122-$G$10)/5,0))*5+$G$10&amp;"-"&amp;(ROUNDDOWN((F122-$G$10)/5,0))*5+$G$10+4,(ROUNDDOWN((F122-$G$10)/5,0))*5+$G$10&amp;"-"&amp;(ROUNDDOWN((F122-$G$10)/5,0))*5+$G$10+4)</f>
        <v>2015-2019</v>
      </c>
      <c r="H122" s="17">
        <v>1</v>
      </c>
      <c r="I122" s="17">
        <v>0</v>
      </c>
      <c r="J122" s="17">
        <v>0</v>
      </c>
      <c r="K122" s="17">
        <f>SUM(I122:J122)</f>
        <v>0</v>
      </c>
      <c r="L122" s="28">
        <f>IF(N122&lt;7000000000,0,1)</f>
        <v>0</v>
      </c>
      <c r="M122" s="28">
        <f>IF(N122&gt;0,1,0)</f>
        <v>1</v>
      </c>
      <c r="N122" s="29">
        <v>6413085</v>
      </c>
      <c r="O122" s="29">
        <f>IF($R122="Minor",1,0)</f>
        <v>1</v>
      </c>
      <c r="P122" s="29">
        <f>IF($R122="Medium",1,0)</f>
        <v>0</v>
      </c>
      <c r="Q122" s="29">
        <f>IF($R122="Major",1,0)</f>
        <v>0</v>
      </c>
      <c r="R122" s="2" t="str">
        <f>IF('Hazard Data'!N2831&lt;VLOOKUP(B122,Thresholds!$B$2:$I$8,2,FALSE),"Minor",IF(AND(VLOOKUP(B122,Thresholds!$B$2:$I$8,2,FALSE)&lt;='Hazard Data'!N2831,'Hazard Data'!N2831&lt;VLOOKUP(B122,Thresholds!$B$2:$I$8,3,FALSE)),"Medium","Major"))</f>
        <v>Minor</v>
      </c>
      <c r="S122" s="2" t="str">
        <f>IF(N122&gt;0,"",IF('Hazard Data'!K2831&lt;VLOOKUP(B122,Thresholds!$B$2:$I$8,5,FALSE),"Minor",IF(AND(VLOOKUP(B122,Thresholds!$B$2:$I$8,5,FALSE)&lt;='Hazard Data'!K2831,'Hazard Data'!K2831&lt;VLOOKUP(B122,Thresholds!$B$2:$I$8,6,FALSE)),"Medium","Major")))</f>
        <v/>
      </c>
      <c r="T122" s="2"/>
      <c r="U122" s="2"/>
      <c r="V122" s="2"/>
      <c r="W122" s="2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>
      <c r="A123" s="1"/>
      <c r="B123" s="17">
        <v>1</v>
      </c>
      <c r="C123" s="9" t="s">
        <v>44</v>
      </c>
      <c r="D123" s="9" t="str">
        <f>VLOOKUP(C123,'Hazard Categories'!$A$2:$B$52,2,FALSE)</f>
        <v>Severe Storm</v>
      </c>
      <c r="E123" s="17">
        <v>1</v>
      </c>
      <c r="F123" s="17">
        <v>1996</v>
      </c>
      <c r="G123" s="17" t="str">
        <f>IF(F123&lt;2000,(ROUNDDOWN((F123-$G$10)/5,0))*5+$G$10&amp;"-"&amp;(ROUNDDOWN((F123-$G$10)/5,0))*5+$G$10+4,(ROUNDDOWN((F123-$G$10)/5,0))*5+$G$10&amp;"-"&amp;(ROUNDDOWN((F123-$G$10)/5,0))*5+$G$10+4)</f>
        <v>1995-1999</v>
      </c>
      <c r="H123" s="17">
        <v>1</v>
      </c>
      <c r="I123" s="17">
        <v>0</v>
      </c>
      <c r="J123" s="17">
        <v>0</v>
      </c>
      <c r="K123" s="17">
        <f>SUM(I123:J123)</f>
        <v>0</v>
      </c>
      <c r="L123" s="28">
        <f>IF(N123&lt;7000000000,0,1)</f>
        <v>0</v>
      </c>
      <c r="M123" s="28">
        <f>IF(N123&gt;0,1,0)</f>
        <v>1</v>
      </c>
      <c r="N123" s="29">
        <v>6042782</v>
      </c>
      <c r="O123" s="29">
        <f>IF($R123="Minor",1,0)</f>
        <v>0</v>
      </c>
      <c r="P123" s="29">
        <f>IF($R123="Medium",1,0)</f>
        <v>0</v>
      </c>
      <c r="Q123" s="29">
        <f>IF($R123="Major",1,0)</f>
        <v>1</v>
      </c>
      <c r="R123" s="2" t="str">
        <f>IF('Hazard Data'!N46&lt;VLOOKUP(B123,Thresholds!$B$2:$I$8,2,FALSE),"Minor",IF(AND(VLOOKUP(B123,Thresholds!$B$2:$I$8,2,FALSE)&lt;='Hazard Data'!N46,'Hazard Data'!N46&lt;VLOOKUP(B123,Thresholds!$B$2:$I$8,3,FALSE)),"Medium","Major"))</f>
        <v>Major</v>
      </c>
      <c r="S123" s="2" t="str">
        <f>IF(N123&gt;0,"",IF('Hazard Data'!K46&lt;VLOOKUP(B123,Thresholds!$B$2:$I$8,5,FALSE),"Minor",IF(AND(VLOOKUP(B123,Thresholds!$B$2:$I$8,5,FALSE)&lt;='Hazard Data'!K46,'Hazard Data'!K46&lt;VLOOKUP(B123,Thresholds!$B$2:$I$8,6,FALSE)),"Medium","Major")))</f>
        <v/>
      </c>
      <c r="T123" s="2"/>
      <c r="U123" s="2"/>
      <c r="V123" s="2"/>
      <c r="W123" s="2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>
      <c r="A124" s="1"/>
      <c r="B124" s="17">
        <v>3</v>
      </c>
      <c r="C124" s="9" t="s">
        <v>39</v>
      </c>
      <c r="D124" s="9" t="str">
        <f>VLOOKUP(C124,'Hazard Categories'!$A$2:$B$52,2,FALSE)</f>
        <v>Severe Storm</v>
      </c>
      <c r="E124" s="17">
        <v>2</v>
      </c>
      <c r="F124" s="17">
        <v>1991</v>
      </c>
      <c r="G124" s="17" t="str">
        <f>IF(F124&lt;2000,(ROUNDDOWN((F124-$G$10)/5,0))*5+$G$10&amp;"-"&amp;(ROUNDDOWN((F124-$G$10)/5,0))*5+$G$10+4,(ROUNDDOWN((F124-$G$10)/5,0))*5+$G$10&amp;"-"&amp;(ROUNDDOWN((F124-$G$10)/5,0))*5+$G$10+4)</f>
        <v>1990-1994</v>
      </c>
      <c r="H124" s="17">
        <v>1</v>
      </c>
      <c r="I124" s="17">
        <v>0</v>
      </c>
      <c r="J124" s="17">
        <v>0</v>
      </c>
      <c r="K124" s="17">
        <f>SUM(I124:J124)</f>
        <v>0</v>
      </c>
      <c r="L124" s="28">
        <f>IF(N124&lt;7000000000,0,1)</f>
        <v>0</v>
      </c>
      <c r="M124" s="28">
        <f>IF(N124&gt;0,1,0)</f>
        <v>1</v>
      </c>
      <c r="N124" s="29">
        <v>5905504</v>
      </c>
      <c r="O124" s="29">
        <f>IF($R124="Minor",1,0)</f>
        <v>1</v>
      </c>
      <c r="P124" s="29">
        <f>IF($R124="Medium",1,0)</f>
        <v>0</v>
      </c>
      <c r="Q124" s="29">
        <f>IF($R124="Major",1,0)</f>
        <v>0</v>
      </c>
      <c r="R124" s="2" t="str">
        <f>IF('Hazard Data'!N1799&lt;VLOOKUP(B124,Thresholds!$B$2:$I$8,2,FALSE),"Minor",IF(AND(VLOOKUP(B124,Thresholds!$B$2:$I$8,2,FALSE)&lt;='Hazard Data'!N1799,'Hazard Data'!N1799&lt;VLOOKUP(B124,Thresholds!$B$2:$I$8,3,FALSE)),"Medium","Major"))</f>
        <v>Minor</v>
      </c>
      <c r="S124" s="2" t="str">
        <f>IF(N124&gt;0,"",IF('Hazard Data'!K1799&lt;VLOOKUP(B124,Thresholds!$B$2:$I$8,5,FALSE),"Minor",IF(AND(VLOOKUP(B124,Thresholds!$B$2:$I$8,5,FALSE)&lt;='Hazard Data'!K1799,'Hazard Data'!K1799&lt;VLOOKUP(B124,Thresholds!$B$2:$I$8,6,FALSE)),"Medium","Major")))</f>
        <v/>
      </c>
      <c r="T124" s="2"/>
      <c r="U124" s="2"/>
      <c r="V124" s="2"/>
      <c r="W124" s="2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>
      <c r="A125" s="1"/>
      <c r="B125" s="17">
        <v>3</v>
      </c>
      <c r="C125" s="9" t="s">
        <v>45</v>
      </c>
      <c r="D125" s="9" t="str">
        <f>VLOOKUP(C125,'Hazard Categories'!$A$2:$B$52,2,FALSE)</f>
        <v>Storm</v>
      </c>
      <c r="E125" s="17">
        <v>3</v>
      </c>
      <c r="F125" s="17">
        <v>1991</v>
      </c>
      <c r="G125" s="17" t="str">
        <f>IF(F125&lt;2000,(ROUNDDOWN((F125-$G$10)/5,0))*5+$G$10&amp;"-"&amp;(ROUNDDOWN((F125-$G$10)/5,0))*5+$G$10+4,(ROUNDDOWN((F125-$G$10)/5,0))*5+$G$10&amp;"-"&amp;(ROUNDDOWN((F125-$G$10)/5,0))*5+$G$10+4)</f>
        <v>1990-1994</v>
      </c>
      <c r="H125" s="17">
        <v>1</v>
      </c>
      <c r="I125" s="17">
        <v>0</v>
      </c>
      <c r="J125" s="17">
        <v>0</v>
      </c>
      <c r="K125" s="17">
        <f>SUM(I125:J125)</f>
        <v>0</v>
      </c>
      <c r="L125" s="28">
        <f>IF(N125&lt;7000000000,0,1)</f>
        <v>0</v>
      </c>
      <c r="M125" s="28">
        <f>IF(N125&gt;0,1,0)</f>
        <v>1</v>
      </c>
      <c r="N125" s="29">
        <v>5801197</v>
      </c>
      <c r="O125" s="29">
        <f>IF($R125="Minor",1,0)</f>
        <v>0</v>
      </c>
      <c r="P125" s="29">
        <f>IF($R125="Medium",1,0)</f>
        <v>1</v>
      </c>
      <c r="Q125" s="29">
        <f>IF($R125="Major",1,0)</f>
        <v>0</v>
      </c>
      <c r="R125" s="2" t="str">
        <f>IF('Hazard Data'!N612&lt;VLOOKUP(B125,Thresholds!$B$2:$I$8,2,FALSE),"Minor",IF(AND(VLOOKUP(B125,Thresholds!$B$2:$I$8,2,FALSE)&lt;='Hazard Data'!N612,'Hazard Data'!N612&lt;VLOOKUP(B125,Thresholds!$B$2:$I$8,3,FALSE)),"Medium","Major"))</f>
        <v>Medium</v>
      </c>
      <c r="S125" s="2" t="str">
        <f>IF(N125&gt;0,"",IF('Hazard Data'!K612&lt;VLOOKUP(B125,Thresholds!$B$2:$I$8,5,FALSE),"Minor",IF(AND(VLOOKUP(B125,Thresholds!$B$2:$I$8,5,FALSE)&lt;='Hazard Data'!K612,'Hazard Data'!K612&lt;VLOOKUP(B125,Thresholds!$B$2:$I$8,6,FALSE)),"Medium","Major")))</f>
        <v/>
      </c>
      <c r="T125" s="2"/>
      <c r="U125" s="2"/>
      <c r="V125" s="2"/>
      <c r="W125" s="2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>
      <c r="A126" s="1"/>
      <c r="B126" s="17">
        <v>1</v>
      </c>
      <c r="C126" s="9" t="s">
        <v>40</v>
      </c>
      <c r="D126" s="9" t="str">
        <f>VLOOKUP(C126,'Hazard Categories'!$A$2:$B$52,2,FALSE)</f>
        <v>Storm</v>
      </c>
      <c r="E126" s="17">
        <v>4</v>
      </c>
      <c r="F126" s="17">
        <v>2005</v>
      </c>
      <c r="G126" s="17" t="str">
        <f>IF(F126&lt;2000,(ROUNDDOWN((F126-$G$10)/5,0))*5+$G$10&amp;"-"&amp;(ROUNDDOWN((F126-$G$10)/5,0))*5+$G$10+4,(ROUNDDOWN((F126-$G$10)/5,0))*5+$G$10&amp;"-"&amp;(ROUNDDOWN((F126-$G$10)/5,0))*5+$G$10+4)</f>
        <v>2005-2009</v>
      </c>
      <c r="H126" s="17">
        <v>1</v>
      </c>
      <c r="I126" s="17">
        <v>0</v>
      </c>
      <c r="J126" s="17">
        <v>0</v>
      </c>
      <c r="K126" s="17">
        <f>SUM(I126:J126)</f>
        <v>0</v>
      </c>
      <c r="L126" s="28">
        <f>IF(N126&lt;7000000000,0,1)</f>
        <v>0</v>
      </c>
      <c r="M126" s="28">
        <f>IF(N126&gt;0,1,0)</f>
        <v>1</v>
      </c>
      <c r="N126" s="29">
        <v>5093723</v>
      </c>
      <c r="O126" s="29">
        <f>IF($R126="Minor",1,0)</f>
        <v>1</v>
      </c>
      <c r="P126" s="29">
        <f>IF($R126="Medium",1,0)</f>
        <v>0</v>
      </c>
      <c r="Q126" s="29">
        <f>IF($R126="Major",1,0)</f>
        <v>0</v>
      </c>
      <c r="R126" s="2" t="str">
        <f>IF('Hazard Data'!N3129&lt;VLOOKUP(B126,Thresholds!$B$2:$I$8,2,FALSE),"Minor",IF(AND(VLOOKUP(B126,Thresholds!$B$2:$I$8,2,FALSE)&lt;='Hazard Data'!N3129,'Hazard Data'!N3129&lt;VLOOKUP(B126,Thresholds!$B$2:$I$8,3,FALSE)),"Medium","Major"))</f>
        <v>Minor</v>
      </c>
      <c r="S126" s="2" t="str">
        <f>IF(N126&gt;0,"",IF('Hazard Data'!K3129&lt;VLOOKUP(B126,Thresholds!$B$2:$I$8,5,FALSE),"Minor",IF(AND(VLOOKUP(B126,Thresholds!$B$2:$I$8,5,FALSE)&lt;='Hazard Data'!K3129,'Hazard Data'!K3129&lt;VLOOKUP(B126,Thresholds!$B$2:$I$8,6,FALSE)),"Medium","Major")))</f>
        <v/>
      </c>
      <c r="T126" s="2"/>
      <c r="U126" s="2"/>
      <c r="V126" s="2"/>
      <c r="W126" s="2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>
      <c r="A127" s="1"/>
      <c r="B127" s="17">
        <v>3</v>
      </c>
      <c r="C127" s="9" t="s">
        <v>41</v>
      </c>
      <c r="D127" s="9" t="str">
        <f>VLOOKUP(C127,'Hazard Categories'!$A$2:$B$52,2,FALSE)</f>
        <v>Tornado</v>
      </c>
      <c r="E127" s="17">
        <v>3</v>
      </c>
      <c r="F127" s="17">
        <v>2004</v>
      </c>
      <c r="G127" s="17" t="str">
        <f>IF(F127&lt;2000,(ROUNDDOWN((F127-$G$10)/5,0))*5+$G$10&amp;"-"&amp;(ROUNDDOWN((F127-$G$10)/5,0))*5+$G$10+4,(ROUNDDOWN((F127-$G$10)/5,0))*5+$G$10&amp;"-"&amp;(ROUNDDOWN((F127-$G$10)/5,0))*5+$G$10+4)</f>
        <v>2000-2004</v>
      </c>
      <c r="H127" s="17">
        <v>1</v>
      </c>
      <c r="I127" s="17">
        <v>0</v>
      </c>
      <c r="J127" s="17">
        <v>0</v>
      </c>
      <c r="K127" s="17">
        <f>SUM(I127:J127)</f>
        <v>0</v>
      </c>
      <c r="L127" s="28">
        <f>IF(N127&lt;7000000000,0,1)</f>
        <v>0</v>
      </c>
      <c r="M127" s="28">
        <f>IF(N127&gt;0,1,0)</f>
        <v>1</v>
      </c>
      <c r="N127" s="29">
        <v>5049020</v>
      </c>
      <c r="O127" s="29">
        <f>IF($R127="Minor",1,0)</f>
        <v>1</v>
      </c>
      <c r="P127" s="29">
        <f>IF($R127="Medium",1,0)</f>
        <v>0</v>
      </c>
      <c r="Q127" s="29">
        <f>IF($R127="Major",1,0)</f>
        <v>0</v>
      </c>
      <c r="R127" s="2" t="str">
        <f>IF('Hazard Data'!N3098&lt;VLOOKUP(B127,Thresholds!$B$2:$I$8,2,FALSE),"Minor",IF(AND(VLOOKUP(B127,Thresholds!$B$2:$I$8,2,FALSE)&lt;='Hazard Data'!N3098,'Hazard Data'!N3098&lt;VLOOKUP(B127,Thresholds!$B$2:$I$8,3,FALSE)),"Medium","Major"))</f>
        <v>Minor</v>
      </c>
      <c r="S127" s="2" t="str">
        <f>IF(N127&gt;0,"",IF('Hazard Data'!K3098&lt;VLOOKUP(B127,Thresholds!$B$2:$I$8,5,FALSE),"Minor",IF(AND(VLOOKUP(B127,Thresholds!$B$2:$I$8,5,FALSE)&lt;='Hazard Data'!K3098,'Hazard Data'!K3098&lt;VLOOKUP(B127,Thresholds!$B$2:$I$8,6,FALSE)),"Medium","Major")))</f>
        <v/>
      </c>
      <c r="T127" s="2"/>
      <c r="U127" s="2"/>
      <c r="V127" s="2"/>
      <c r="W127" s="2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>
      <c r="A128" s="1"/>
      <c r="B128" s="17">
        <v>2</v>
      </c>
      <c r="C128" s="9" t="s">
        <v>45</v>
      </c>
      <c r="D128" s="9" t="str">
        <f>VLOOKUP(C128,'Hazard Categories'!$A$2:$B$52,2,FALSE)</f>
        <v>Storm</v>
      </c>
      <c r="E128" s="17">
        <v>2</v>
      </c>
      <c r="F128" s="17">
        <v>2009</v>
      </c>
      <c r="G128" s="17" t="str">
        <f>IF(F128&lt;2000,(ROUNDDOWN((F128-$G$10)/5,0))*5+$G$10&amp;"-"&amp;(ROUNDDOWN((F128-$G$10)/5,0))*5+$G$10+4,(ROUNDDOWN((F128-$G$10)/5,0))*5+$G$10&amp;"-"&amp;(ROUNDDOWN((F128-$G$10)/5,0))*5+$G$10+4)</f>
        <v>2005-2009</v>
      </c>
      <c r="H128" s="17">
        <v>1</v>
      </c>
      <c r="I128" s="17">
        <v>0</v>
      </c>
      <c r="J128" s="17">
        <v>0</v>
      </c>
      <c r="K128" s="17">
        <f>SUM(I128:J128)</f>
        <v>0</v>
      </c>
      <c r="L128" s="28">
        <f>IF(N128&lt;7000000000,0,1)</f>
        <v>0</v>
      </c>
      <c r="M128" s="28">
        <f>IF(N128&gt;0,1,0)</f>
        <v>1</v>
      </c>
      <c r="N128" s="29">
        <v>5045216</v>
      </c>
      <c r="O128" s="29">
        <f>IF($R128="Minor",1,0)</f>
        <v>1</v>
      </c>
      <c r="P128" s="29">
        <f>IF($R128="Medium",1,0)</f>
        <v>0</v>
      </c>
      <c r="Q128" s="29">
        <f>IF($R128="Major",1,0)</f>
        <v>0</v>
      </c>
      <c r="R128" s="2" t="str">
        <f>IF('Hazard Data'!N3234&lt;VLOOKUP(B128,Thresholds!$B$2:$I$8,2,FALSE),"Minor",IF(AND(VLOOKUP(B128,Thresholds!$B$2:$I$8,2,FALSE)&lt;='Hazard Data'!N3234,'Hazard Data'!N3234&lt;VLOOKUP(B128,Thresholds!$B$2:$I$8,3,FALSE)),"Medium","Major"))</f>
        <v>Minor</v>
      </c>
      <c r="S128" s="2" t="str">
        <f>IF(N128&gt;0,"",IF('Hazard Data'!K3234&lt;VLOOKUP(B128,Thresholds!$B$2:$I$8,5,FALSE),"Minor",IF(AND(VLOOKUP(B128,Thresholds!$B$2:$I$8,5,FALSE)&lt;='Hazard Data'!K3234,'Hazard Data'!K3234&lt;VLOOKUP(B128,Thresholds!$B$2:$I$8,6,FALSE)),"Medium","Major")))</f>
        <v/>
      </c>
      <c r="T128" s="2"/>
      <c r="U128" s="2"/>
      <c r="V128" s="2"/>
      <c r="W128" s="2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>
      <c r="A129" s="1"/>
      <c r="B129" s="17">
        <v>3</v>
      </c>
      <c r="C129" s="9" t="s">
        <v>39</v>
      </c>
      <c r="D129" s="9" t="str">
        <f>VLOOKUP(C129,'Hazard Categories'!$A$2:$B$52,2,FALSE)</f>
        <v>Severe Storm</v>
      </c>
      <c r="E129" s="17">
        <v>4</v>
      </c>
      <c r="F129" s="17">
        <v>2015</v>
      </c>
      <c r="G129" s="17" t="str">
        <f>IF(F129&lt;2000,(ROUNDDOWN((F129-$G$10)/5,0))*5+$G$10&amp;"-"&amp;(ROUNDDOWN((F129-$G$10)/5,0))*5+$G$10+4,(ROUNDDOWN((F129-$G$10)/5,0))*5+$G$10&amp;"-"&amp;(ROUNDDOWN((F129-$G$10)/5,0))*5+$G$10+4)</f>
        <v>2015-2019</v>
      </c>
      <c r="H129" s="17">
        <v>1</v>
      </c>
      <c r="I129" s="17">
        <v>0</v>
      </c>
      <c r="J129" s="17">
        <v>0</v>
      </c>
      <c r="K129" s="17">
        <f>SUM(I129:J129)</f>
        <v>0</v>
      </c>
      <c r="L129" s="28">
        <f>IF(N129&lt;7000000000,0,1)</f>
        <v>0</v>
      </c>
      <c r="M129" s="28">
        <f>IF(N129&gt;0,1,0)</f>
        <v>1</v>
      </c>
      <c r="N129" s="29">
        <v>4921570</v>
      </c>
      <c r="O129" s="29">
        <f>IF($R129="Minor",1,0)</f>
        <v>1</v>
      </c>
      <c r="P129" s="29">
        <f>IF($R129="Medium",1,0)</f>
        <v>0</v>
      </c>
      <c r="Q129" s="29">
        <f>IF($R129="Major",1,0)</f>
        <v>0</v>
      </c>
      <c r="R129" s="2" t="str">
        <f>IF('Hazard Data'!N2763&lt;VLOOKUP(B129,Thresholds!$B$2:$I$8,2,FALSE),"Minor",IF(AND(VLOOKUP(B129,Thresholds!$B$2:$I$8,2,FALSE)&lt;='Hazard Data'!N2763,'Hazard Data'!N2763&lt;VLOOKUP(B129,Thresholds!$B$2:$I$8,3,FALSE)),"Medium","Major"))</f>
        <v>Minor</v>
      </c>
      <c r="S129" s="2" t="str">
        <f>IF(N129&gt;0,"",IF('Hazard Data'!K2763&lt;VLOOKUP(B129,Thresholds!$B$2:$I$8,5,FALSE),"Minor",IF(AND(VLOOKUP(B129,Thresholds!$B$2:$I$8,5,FALSE)&lt;='Hazard Data'!K2763,'Hazard Data'!K2763&lt;VLOOKUP(B129,Thresholds!$B$2:$I$8,6,FALSE)),"Medium","Major")))</f>
        <v/>
      </c>
      <c r="T129" s="2"/>
      <c r="U129" s="2"/>
      <c r="V129" s="2"/>
      <c r="W129" s="2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>
      <c r="A130" s="1"/>
      <c r="B130" s="17">
        <v>3</v>
      </c>
      <c r="C130" s="9" t="s">
        <v>45</v>
      </c>
      <c r="D130" s="9" t="str">
        <f>VLOOKUP(C130,'Hazard Categories'!$A$2:$B$52,2,FALSE)</f>
        <v>Storm</v>
      </c>
      <c r="E130" s="17">
        <v>3</v>
      </c>
      <c r="F130" s="17">
        <v>2005</v>
      </c>
      <c r="G130" s="17" t="str">
        <f>IF(F130&lt;2000,(ROUNDDOWN((F130-$G$10)/5,0))*5+$G$10&amp;"-"&amp;(ROUNDDOWN((F130-$G$10)/5,0))*5+$G$10+4,(ROUNDDOWN((F130-$G$10)/5,0))*5+$G$10&amp;"-"&amp;(ROUNDDOWN((F130-$G$10)/5,0))*5+$G$10+4)</f>
        <v>2005-2009</v>
      </c>
      <c r="H130" s="17">
        <v>1</v>
      </c>
      <c r="I130" s="17">
        <v>0</v>
      </c>
      <c r="J130" s="17">
        <v>0</v>
      </c>
      <c r="K130" s="17">
        <f>SUM(I130:J130)</f>
        <v>0</v>
      </c>
      <c r="L130" s="28">
        <f>IF(N130&lt;7000000000,0,1)</f>
        <v>0</v>
      </c>
      <c r="M130" s="28">
        <f>IF(N130&gt;0,1,0)</f>
        <v>1</v>
      </c>
      <c r="N130" s="29">
        <v>4921570</v>
      </c>
      <c r="O130" s="29">
        <f>IF($R130="Minor",1,0)</f>
        <v>1</v>
      </c>
      <c r="P130" s="29">
        <f>IF($R130="Medium",1,0)</f>
        <v>0</v>
      </c>
      <c r="Q130" s="29">
        <f>IF($R130="Major",1,0)</f>
        <v>0</v>
      </c>
      <c r="R130" s="2" t="str">
        <f>IF('Hazard Data'!N3127&lt;VLOOKUP(B130,Thresholds!$B$2:$I$8,2,FALSE),"Minor",IF(AND(VLOOKUP(B130,Thresholds!$B$2:$I$8,2,FALSE)&lt;='Hazard Data'!N3127,'Hazard Data'!N3127&lt;VLOOKUP(B130,Thresholds!$B$2:$I$8,3,FALSE)),"Medium","Major"))</f>
        <v>Minor</v>
      </c>
      <c r="S130" s="2" t="str">
        <f>IF(N130&gt;0,"",IF('Hazard Data'!K3127&lt;VLOOKUP(B130,Thresholds!$B$2:$I$8,5,FALSE),"Minor",IF(AND(VLOOKUP(B130,Thresholds!$B$2:$I$8,5,FALSE)&lt;='Hazard Data'!K3127,'Hazard Data'!K3127&lt;VLOOKUP(B130,Thresholds!$B$2:$I$8,6,FALSE)),"Medium","Major")))</f>
        <v/>
      </c>
      <c r="T130" s="2"/>
      <c r="U130" s="2"/>
      <c r="V130" s="2"/>
      <c r="W130" s="2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>
      <c r="A131" s="1"/>
      <c r="B131" s="17">
        <v>4</v>
      </c>
      <c r="C131" s="9" t="s">
        <v>41</v>
      </c>
      <c r="D131" s="9" t="str">
        <f>VLOOKUP(C131,'Hazard Categories'!$A$2:$B$52,2,FALSE)</f>
        <v>Tornado</v>
      </c>
      <c r="E131" s="17">
        <v>2</v>
      </c>
      <c r="F131" s="17">
        <v>2013</v>
      </c>
      <c r="G131" s="17" t="str">
        <f>IF(F131&lt;2000,(ROUNDDOWN((F131-$G$10)/5,0))*5+$G$10&amp;"-"&amp;(ROUNDDOWN((F131-$G$10)/5,0))*5+$G$10+4,(ROUNDDOWN((F131-$G$10)/5,0))*5+$G$10&amp;"-"&amp;(ROUNDDOWN((F131-$G$10)/5,0))*5+$G$10+4)</f>
        <v>2010-2014</v>
      </c>
      <c r="H131" s="17">
        <v>1</v>
      </c>
      <c r="I131" s="17">
        <v>0</v>
      </c>
      <c r="J131" s="17">
        <v>0</v>
      </c>
      <c r="K131" s="17">
        <f>SUM(I131:J131)</f>
        <v>0</v>
      </c>
      <c r="L131" s="28">
        <f>IF(N131&lt;7000000000,0,1)</f>
        <v>0</v>
      </c>
      <c r="M131" s="28">
        <f>IF(N131&gt;0,1,0)</f>
        <v>1</v>
      </c>
      <c r="N131" s="29">
        <v>4881972</v>
      </c>
      <c r="O131" s="29">
        <f>IF($R131="Minor",1,0)</f>
        <v>1</v>
      </c>
      <c r="P131" s="29">
        <f>IF($R131="Medium",1,0)</f>
        <v>0</v>
      </c>
      <c r="Q131" s="29">
        <f>IF($R131="Major",1,0)</f>
        <v>0</v>
      </c>
      <c r="R131" s="2" t="str">
        <f>IF('Hazard Data'!N1884&lt;VLOOKUP(B131,Thresholds!$B$2:$I$8,2,FALSE),"Minor",IF(AND(VLOOKUP(B131,Thresholds!$B$2:$I$8,2,FALSE)&lt;='Hazard Data'!N1884,'Hazard Data'!N1884&lt;VLOOKUP(B131,Thresholds!$B$2:$I$8,3,FALSE)),"Medium","Major"))</f>
        <v>Minor</v>
      </c>
      <c r="S131" s="2" t="str">
        <f>IF(N131&gt;0,"",IF('Hazard Data'!K1884&lt;VLOOKUP(B131,Thresholds!$B$2:$I$8,5,FALSE),"Minor",IF(AND(VLOOKUP(B131,Thresholds!$B$2:$I$8,5,FALSE)&lt;='Hazard Data'!K1884,'Hazard Data'!K1884&lt;VLOOKUP(B131,Thresholds!$B$2:$I$8,6,FALSE)),"Medium","Major")))</f>
        <v/>
      </c>
      <c r="T131" s="2"/>
      <c r="U131" s="2"/>
      <c r="V131" s="2"/>
      <c r="W131" s="2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>
      <c r="A132" s="1"/>
      <c r="B132" s="17">
        <v>1</v>
      </c>
      <c r="C132" s="9" t="s">
        <v>44</v>
      </c>
      <c r="D132" s="9" t="str">
        <f>VLOOKUP(C132,'Hazard Categories'!$A$2:$B$52,2,FALSE)</f>
        <v>Severe Storm</v>
      </c>
      <c r="E132" s="17">
        <v>3</v>
      </c>
      <c r="F132" s="17">
        <v>2003</v>
      </c>
      <c r="G132" s="17" t="str">
        <f>IF(F132&lt;2000,(ROUNDDOWN((F132-$G$10)/5,0))*5+$G$10&amp;"-"&amp;(ROUNDDOWN((F132-$G$10)/5,0))*5+$G$10+4,(ROUNDDOWN((F132-$G$10)/5,0))*5+$G$10&amp;"-"&amp;(ROUNDDOWN((F132-$G$10)/5,0))*5+$G$10+4)</f>
        <v>2000-2004</v>
      </c>
      <c r="H132" s="17">
        <v>1</v>
      </c>
      <c r="I132" s="17">
        <v>0</v>
      </c>
      <c r="J132" s="17">
        <v>0</v>
      </c>
      <c r="K132" s="17">
        <f>SUM(I132:J132)</f>
        <v>0</v>
      </c>
      <c r="L132" s="28">
        <f>IF(N132&lt;7000000000,0,1)</f>
        <v>0</v>
      </c>
      <c r="M132" s="28">
        <f>IF(N132&gt;0,1,0)</f>
        <v>1</v>
      </c>
      <c r="N132" s="29">
        <v>4704239</v>
      </c>
      <c r="O132" s="29">
        <f>IF($R132="Minor",1,0)</f>
        <v>1</v>
      </c>
      <c r="P132" s="29">
        <f>IF($R132="Medium",1,0)</f>
        <v>0</v>
      </c>
      <c r="Q132" s="29">
        <f>IF($R132="Major",1,0)</f>
        <v>0</v>
      </c>
      <c r="R132" s="2" t="str">
        <f>IF('Hazard Data'!N3085&lt;VLOOKUP(B132,Thresholds!$B$2:$I$8,2,FALSE),"Minor",IF(AND(VLOOKUP(B132,Thresholds!$B$2:$I$8,2,FALSE)&lt;='Hazard Data'!N3085,'Hazard Data'!N3085&lt;VLOOKUP(B132,Thresholds!$B$2:$I$8,3,FALSE)),"Medium","Major"))</f>
        <v>Minor</v>
      </c>
      <c r="S132" s="2" t="str">
        <f>IF(N132&gt;0,"",IF('Hazard Data'!K3085&lt;VLOOKUP(B132,Thresholds!$B$2:$I$8,5,FALSE),"Minor",IF(AND(VLOOKUP(B132,Thresholds!$B$2:$I$8,5,FALSE)&lt;='Hazard Data'!K3085,'Hazard Data'!K3085&lt;VLOOKUP(B132,Thresholds!$B$2:$I$8,6,FALSE)),"Medium","Major")))</f>
        <v/>
      </c>
      <c r="T132" s="2"/>
      <c r="U132" s="2"/>
      <c r="V132" s="2"/>
      <c r="W132" s="2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>
      <c r="A133" s="1"/>
      <c r="B133" s="17">
        <v>4</v>
      </c>
      <c r="C133" s="9" t="s">
        <v>39</v>
      </c>
      <c r="D133" s="9" t="str">
        <f>VLOOKUP(C133,'Hazard Categories'!$A$2:$B$52,2,FALSE)</f>
        <v>Severe Storm</v>
      </c>
      <c r="E133" s="17">
        <v>4</v>
      </c>
      <c r="F133" s="17">
        <v>1990</v>
      </c>
      <c r="G133" s="17" t="str">
        <f>IF(F133&lt;2000,(ROUNDDOWN((F133-$G$10)/5,0))*5+$G$10&amp;"-"&amp;(ROUNDDOWN((F133-$G$10)/5,0))*5+$G$10+4,(ROUNDDOWN((F133-$G$10)/5,0))*5+$G$10&amp;"-"&amp;(ROUNDDOWN((F133-$G$10)/5,0))*5+$G$10+4)</f>
        <v>1990-1994</v>
      </c>
      <c r="H133" s="17">
        <v>21</v>
      </c>
      <c r="I133" s="17">
        <v>0</v>
      </c>
      <c r="J133" s="17">
        <v>0</v>
      </c>
      <c r="K133" s="17">
        <f>SUM(I133:J133)</f>
        <v>0</v>
      </c>
      <c r="L133" s="28">
        <f>IF(N133&lt;7000000000,0,1)</f>
        <v>0</v>
      </c>
      <c r="M133" s="28">
        <f>IF(N133&gt;0,1,0)</f>
        <v>1</v>
      </c>
      <c r="N133" s="29">
        <v>4679357</v>
      </c>
      <c r="O133" s="29">
        <f>IF($R133="Minor",1,0)</f>
        <v>1</v>
      </c>
      <c r="P133" s="29">
        <f>IF($R133="Medium",1,0)</f>
        <v>0</v>
      </c>
      <c r="Q133" s="29">
        <f>IF($R133="Major",1,0)</f>
        <v>0</v>
      </c>
      <c r="R133" s="2" t="str">
        <f>IF('Hazard Data'!N1826&lt;VLOOKUP(B133,Thresholds!$B$2:$I$8,2,FALSE),"Minor",IF(AND(VLOOKUP(B133,Thresholds!$B$2:$I$8,2,FALSE)&lt;='Hazard Data'!N1826,'Hazard Data'!N1826&lt;VLOOKUP(B133,Thresholds!$B$2:$I$8,3,FALSE)),"Medium","Major"))</f>
        <v>Minor</v>
      </c>
      <c r="S133" s="2" t="str">
        <f>IF(N133&gt;0,"",IF('Hazard Data'!K1826&lt;VLOOKUP(B133,Thresholds!$B$2:$I$8,5,FALSE),"Minor",IF(AND(VLOOKUP(B133,Thresholds!$B$2:$I$8,5,FALSE)&lt;='Hazard Data'!K1826,'Hazard Data'!K1826&lt;VLOOKUP(B133,Thresholds!$B$2:$I$8,6,FALSE)),"Medium","Major")))</f>
        <v/>
      </c>
      <c r="T133" s="2"/>
      <c r="U133" s="2"/>
      <c r="V133" s="2"/>
      <c r="W133" s="2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>
      <c r="A134" s="1"/>
      <c r="B134" s="17">
        <v>3</v>
      </c>
      <c r="C134" s="9" t="s">
        <v>39</v>
      </c>
      <c r="D134" s="9" t="str">
        <f>VLOOKUP(C134,'Hazard Categories'!$A$2:$B$52,2,FALSE)</f>
        <v>Severe Storm</v>
      </c>
      <c r="E134" s="17">
        <v>3</v>
      </c>
      <c r="F134" s="17">
        <v>2009</v>
      </c>
      <c r="G134" s="17" t="str">
        <f>IF(F134&lt;2000,(ROUNDDOWN((F134-$G$10)/5,0))*5+$G$10&amp;"-"&amp;(ROUNDDOWN((F134-$G$10)/5,0))*5+$G$10+4,(ROUNDDOWN((F134-$G$10)/5,0))*5+$G$10&amp;"-"&amp;(ROUNDDOWN((F134-$G$10)/5,0))*5+$G$10+4)</f>
        <v>2005-2009</v>
      </c>
      <c r="H134" s="17">
        <v>2</v>
      </c>
      <c r="I134" s="17">
        <v>0</v>
      </c>
      <c r="J134" s="17">
        <v>0</v>
      </c>
      <c r="K134" s="17">
        <f>SUM(I134:J134)</f>
        <v>0</v>
      </c>
      <c r="L134" s="28">
        <f>IF(N134&lt;7000000000,0,1)</f>
        <v>0</v>
      </c>
      <c r="M134" s="28">
        <f>IF(N134&gt;0,1,0)</f>
        <v>1</v>
      </c>
      <c r="N134" s="29">
        <v>4653830</v>
      </c>
      <c r="O134" s="29">
        <f>IF($R134="Minor",1,0)</f>
        <v>1</v>
      </c>
      <c r="P134" s="29">
        <f>IF($R134="Medium",1,0)</f>
        <v>0</v>
      </c>
      <c r="Q134" s="29">
        <f>IF($R134="Major",1,0)</f>
        <v>0</v>
      </c>
      <c r="R134" s="2" t="str">
        <f>IF('Hazard Data'!N3238&lt;VLOOKUP(B134,Thresholds!$B$2:$I$8,2,FALSE),"Minor",IF(AND(VLOOKUP(B134,Thresholds!$B$2:$I$8,2,FALSE)&lt;='Hazard Data'!N3238,'Hazard Data'!N3238&lt;VLOOKUP(B134,Thresholds!$B$2:$I$8,3,FALSE)),"Medium","Major"))</f>
        <v>Minor</v>
      </c>
      <c r="S134" s="2" t="str">
        <f>IF(N134&gt;0,"",IF('Hazard Data'!K3238&lt;VLOOKUP(B134,Thresholds!$B$2:$I$8,5,FALSE),"Minor",IF(AND(VLOOKUP(B134,Thresholds!$B$2:$I$8,5,FALSE)&lt;='Hazard Data'!K3238,'Hazard Data'!K3238&lt;VLOOKUP(B134,Thresholds!$B$2:$I$8,6,FALSE)),"Medium","Major")))</f>
        <v/>
      </c>
      <c r="T134" s="2"/>
      <c r="U134" s="2"/>
      <c r="V134" s="2"/>
      <c r="W134" s="2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>
      <c r="A135" s="1"/>
      <c r="B135" s="17">
        <v>4</v>
      </c>
      <c r="C135" s="9" t="s">
        <v>45</v>
      </c>
      <c r="D135" s="9" t="str">
        <f>VLOOKUP(C135,'Hazard Categories'!$A$2:$B$52,2,FALSE)</f>
        <v>Storm</v>
      </c>
      <c r="E135" s="17">
        <v>3</v>
      </c>
      <c r="F135" s="17">
        <v>1997</v>
      </c>
      <c r="G135" s="17" t="str">
        <f>IF(F135&lt;2000,(ROUNDDOWN((F135-$G$10)/5,0))*5+$G$10&amp;"-"&amp;(ROUNDDOWN((F135-$G$10)/5,0))*5+$G$10+4,(ROUNDDOWN((F135-$G$10)/5,0))*5+$G$10&amp;"-"&amp;(ROUNDDOWN((F135-$G$10)/5,0))*5+$G$10+4)</f>
        <v>1995-1999</v>
      </c>
      <c r="H135" s="17">
        <v>1</v>
      </c>
      <c r="I135" s="17">
        <v>0</v>
      </c>
      <c r="J135" s="17">
        <v>0</v>
      </c>
      <c r="K135" s="17">
        <f>SUM(I135:J135)</f>
        <v>0</v>
      </c>
      <c r="L135" s="28">
        <f>IF(N135&lt;7000000000,0,1)</f>
        <v>0</v>
      </c>
      <c r="M135" s="28">
        <f>IF(N135&gt;0,1,0)</f>
        <v>1</v>
      </c>
      <c r="N135" s="29">
        <v>4648123</v>
      </c>
      <c r="O135" s="29">
        <f>IF($R135="Minor",1,0)</f>
        <v>0</v>
      </c>
      <c r="P135" s="29">
        <f>IF($R135="Medium",1,0)</f>
        <v>0</v>
      </c>
      <c r="Q135" s="29">
        <f>IF($R135="Major",1,0)</f>
        <v>1</v>
      </c>
      <c r="R135" s="2" t="str">
        <f>IF('Hazard Data'!N30&lt;VLOOKUP(B135,Thresholds!$B$2:$I$8,2,FALSE),"Minor",IF(AND(VLOOKUP(B135,Thresholds!$B$2:$I$8,2,FALSE)&lt;='Hazard Data'!N30,'Hazard Data'!N30&lt;VLOOKUP(B135,Thresholds!$B$2:$I$8,3,FALSE)),"Medium","Major"))</f>
        <v>Major</v>
      </c>
      <c r="S135" s="2" t="str">
        <f>IF(N135&gt;0,"",IF('Hazard Data'!K30&lt;VLOOKUP(B135,Thresholds!$B$2:$I$8,5,FALSE),"Minor",IF(AND(VLOOKUP(B135,Thresholds!$B$2:$I$8,5,FALSE)&lt;='Hazard Data'!K30,'Hazard Data'!K30&lt;VLOOKUP(B135,Thresholds!$B$2:$I$8,6,FALSE)),"Medium","Major")))</f>
        <v/>
      </c>
      <c r="T135" s="2"/>
      <c r="U135" s="2"/>
      <c r="V135" s="2"/>
      <c r="W135" s="2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>
      <c r="A136" s="1"/>
      <c r="B136" s="17">
        <v>1</v>
      </c>
      <c r="C136" s="9" t="s">
        <v>39</v>
      </c>
      <c r="D136" s="9" t="str">
        <f>VLOOKUP(C136,'Hazard Categories'!$A$2:$B$52,2,FALSE)</f>
        <v>Severe Storm</v>
      </c>
      <c r="E136" s="17">
        <v>3</v>
      </c>
      <c r="F136" s="17">
        <v>2005</v>
      </c>
      <c r="G136" s="17" t="str">
        <f>IF(F136&lt;2000,(ROUNDDOWN((F136-$G$10)/5,0))*5+$G$10&amp;"-"&amp;(ROUNDDOWN((F136-$G$10)/5,0))*5+$G$10+4,(ROUNDDOWN((F136-$G$10)/5,0))*5+$G$10&amp;"-"&amp;(ROUNDDOWN((F136-$G$10)/5,0))*5+$G$10+4)</f>
        <v>2005-2009</v>
      </c>
      <c r="H136" s="17">
        <v>1</v>
      </c>
      <c r="I136" s="17">
        <v>0</v>
      </c>
      <c r="J136" s="17">
        <v>0</v>
      </c>
      <c r="K136" s="17">
        <f>SUM(I136:J136)</f>
        <v>0</v>
      </c>
      <c r="L136" s="28">
        <f>IF(N136&lt;7000000000,0,1)</f>
        <v>0</v>
      </c>
      <c r="M136" s="28">
        <f>IF(N136&gt;0,1,0)</f>
        <v>1</v>
      </c>
      <c r="N136" s="29">
        <v>4574887</v>
      </c>
      <c r="O136" s="29">
        <f>IF($R136="Minor",1,0)</f>
        <v>1</v>
      </c>
      <c r="P136" s="29">
        <f>IF($R136="Medium",1,0)</f>
        <v>0</v>
      </c>
      <c r="Q136" s="29">
        <f>IF($R136="Major",1,0)</f>
        <v>0</v>
      </c>
      <c r="R136" s="2" t="str">
        <f>IF('Hazard Data'!N3124&lt;VLOOKUP(B136,Thresholds!$B$2:$I$8,2,FALSE),"Minor",IF(AND(VLOOKUP(B136,Thresholds!$B$2:$I$8,2,FALSE)&lt;='Hazard Data'!N3124,'Hazard Data'!N3124&lt;VLOOKUP(B136,Thresholds!$B$2:$I$8,3,FALSE)),"Medium","Major"))</f>
        <v>Minor</v>
      </c>
      <c r="S136" s="2" t="str">
        <f>IF(N136&gt;0,"",IF('Hazard Data'!K3124&lt;VLOOKUP(B136,Thresholds!$B$2:$I$8,5,FALSE),"Minor",IF(AND(VLOOKUP(B136,Thresholds!$B$2:$I$8,5,FALSE)&lt;='Hazard Data'!K3124,'Hazard Data'!K3124&lt;VLOOKUP(B136,Thresholds!$B$2:$I$8,6,FALSE)),"Medium","Major")))</f>
        <v/>
      </c>
      <c r="T136" s="2"/>
      <c r="U136" s="2"/>
      <c r="V136" s="2"/>
      <c r="W136" s="2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>
      <c r="A137" s="1"/>
      <c r="B137" s="17">
        <v>6</v>
      </c>
      <c r="C137" s="9" t="s">
        <v>41</v>
      </c>
      <c r="D137" s="9" t="str">
        <f>VLOOKUP(C137,'Hazard Categories'!$A$2:$B$52,2,FALSE)</f>
        <v>Tornado</v>
      </c>
      <c r="E137" s="17">
        <v>2</v>
      </c>
      <c r="F137" s="17">
        <v>1998</v>
      </c>
      <c r="G137" s="17" t="str">
        <f>IF(F137&lt;2000,(ROUNDDOWN((F137-$G$10)/5,0))*5+$G$10&amp;"-"&amp;(ROUNDDOWN((F137-$G$10)/5,0))*5+$G$10+4,(ROUNDDOWN((F137-$G$10)/5,0))*5+$G$10&amp;"-"&amp;(ROUNDDOWN((F137-$G$10)/5,0))*5+$G$10+4)</f>
        <v>1995-1999</v>
      </c>
      <c r="H137" s="17">
        <v>1</v>
      </c>
      <c r="I137" s="17">
        <v>0</v>
      </c>
      <c r="J137" s="17">
        <v>0</v>
      </c>
      <c r="K137" s="17">
        <f>SUM(I137:J137)</f>
        <v>0</v>
      </c>
      <c r="L137" s="28">
        <f>IF(N137&lt;7000000000,0,1)</f>
        <v>0</v>
      </c>
      <c r="M137" s="28">
        <f>IF(N137&gt;0,1,0)</f>
        <v>1</v>
      </c>
      <c r="N137" s="29">
        <v>4453619</v>
      </c>
      <c r="O137" s="29">
        <f>IF($R137="Minor",1,0)</f>
        <v>0</v>
      </c>
      <c r="P137" s="29">
        <f>IF($R137="Medium",1,0)</f>
        <v>1</v>
      </c>
      <c r="Q137" s="29">
        <f>IF($R137="Major",1,0)</f>
        <v>0</v>
      </c>
      <c r="R137" s="2" t="str">
        <f>IF('Hazard Data'!N195&lt;VLOOKUP(B137,Thresholds!$B$2:$I$8,2,FALSE),"Minor",IF(AND(VLOOKUP(B137,Thresholds!$B$2:$I$8,2,FALSE)&lt;='Hazard Data'!N195,'Hazard Data'!N195&lt;VLOOKUP(B137,Thresholds!$B$2:$I$8,3,FALSE)),"Medium","Major"))</f>
        <v>Medium</v>
      </c>
      <c r="S137" s="2" t="str">
        <f>IF(N137&gt;0,"",IF('Hazard Data'!K195&lt;VLOOKUP(B137,Thresholds!$B$2:$I$8,5,FALSE),"Minor",IF(AND(VLOOKUP(B137,Thresholds!$B$2:$I$8,5,FALSE)&lt;='Hazard Data'!K195,'Hazard Data'!K195&lt;VLOOKUP(B137,Thresholds!$B$2:$I$8,6,FALSE)),"Medium","Major")))</f>
        <v/>
      </c>
      <c r="T137" s="2"/>
      <c r="U137" s="2"/>
      <c r="V137" s="2"/>
      <c r="W137" s="2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>
      <c r="A138" s="1"/>
      <c r="B138" s="17">
        <v>3</v>
      </c>
      <c r="C138" s="9" t="s">
        <v>44</v>
      </c>
      <c r="D138" s="9" t="str">
        <f>VLOOKUP(C138,'Hazard Categories'!$A$2:$B$52,2,FALSE)</f>
        <v>Severe Storm</v>
      </c>
      <c r="E138" s="17">
        <v>3</v>
      </c>
      <c r="F138" s="17">
        <v>2004</v>
      </c>
      <c r="G138" s="17" t="str">
        <f>IF(F138&lt;2000,(ROUNDDOWN((F138-$G$10)/5,0))*5+$G$10&amp;"-"&amp;(ROUNDDOWN((F138-$G$10)/5,0))*5+$G$10+4,(ROUNDDOWN((F138-$G$10)/5,0))*5+$G$10&amp;"-"&amp;(ROUNDDOWN((F138-$G$10)/5,0))*5+$G$10+4)</f>
        <v>2000-2004</v>
      </c>
      <c r="H138" s="17">
        <v>1</v>
      </c>
      <c r="I138" s="17">
        <v>0</v>
      </c>
      <c r="J138" s="17">
        <v>33</v>
      </c>
      <c r="K138" s="17">
        <f>SUM(I138:J138)</f>
        <v>33</v>
      </c>
      <c r="L138" s="28">
        <f>IF(N138&lt;7000000000,0,1)</f>
        <v>0</v>
      </c>
      <c r="M138" s="28">
        <f>IF(N138&gt;0,1,0)</f>
        <v>1</v>
      </c>
      <c r="N138" s="29">
        <v>4387992</v>
      </c>
      <c r="O138" s="29">
        <f>IF($R138="Minor",1,0)</f>
        <v>1</v>
      </c>
      <c r="P138" s="29">
        <f>IF($R138="Medium",1,0)</f>
        <v>0</v>
      </c>
      <c r="Q138" s="29">
        <f>IF($R138="Major",1,0)</f>
        <v>0</v>
      </c>
      <c r="R138" s="2" t="str">
        <f>IF('Hazard Data'!N3101&lt;VLOOKUP(B138,Thresholds!$B$2:$I$8,2,FALSE),"Minor",IF(AND(VLOOKUP(B138,Thresholds!$B$2:$I$8,2,FALSE)&lt;='Hazard Data'!N3101,'Hazard Data'!N3101&lt;VLOOKUP(B138,Thresholds!$B$2:$I$8,3,FALSE)),"Medium","Major"))</f>
        <v>Minor</v>
      </c>
      <c r="S138" s="2" t="str">
        <f>IF(N138&gt;0,"",IF('Hazard Data'!K3101&lt;VLOOKUP(B138,Thresholds!$B$2:$I$8,5,FALSE),"Minor",IF(AND(VLOOKUP(B138,Thresholds!$B$2:$I$8,5,FALSE)&lt;='Hazard Data'!K3101,'Hazard Data'!K3101&lt;VLOOKUP(B138,Thresholds!$B$2:$I$8,6,FALSE)),"Medium","Major")))</f>
        <v/>
      </c>
      <c r="T138" s="2"/>
      <c r="U138" s="2"/>
      <c r="V138" s="2"/>
      <c r="W138" s="2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>
      <c r="A139" s="1"/>
      <c r="B139" s="17">
        <v>6</v>
      </c>
      <c r="C139" s="9" t="s">
        <v>39</v>
      </c>
      <c r="D139" s="9" t="str">
        <f>VLOOKUP(C139,'Hazard Categories'!$A$2:$B$52,2,FALSE)</f>
        <v>Severe Storm</v>
      </c>
      <c r="E139" s="17">
        <v>4</v>
      </c>
      <c r="F139" s="17">
        <v>1990</v>
      </c>
      <c r="G139" s="17" t="str">
        <f>IF(F139&lt;2000,(ROUNDDOWN((F139-$G$10)/5,0))*5+$G$10&amp;"-"&amp;(ROUNDDOWN((F139-$G$10)/5,0))*5+$G$10+4,(ROUNDDOWN((F139-$G$10)/5,0))*5+$G$10&amp;"-"&amp;(ROUNDDOWN((F139-$G$10)/5,0))*5+$G$10+4)</f>
        <v>1990-1994</v>
      </c>
      <c r="H139" s="17">
        <v>21</v>
      </c>
      <c r="I139" s="17">
        <v>0</v>
      </c>
      <c r="J139" s="17">
        <v>0</v>
      </c>
      <c r="K139" s="17">
        <f>SUM(I139:J139)</f>
        <v>0</v>
      </c>
      <c r="L139" s="28">
        <f>IF(N139&lt;7000000000,0,1)</f>
        <v>0</v>
      </c>
      <c r="M139" s="28">
        <f>IF(N139&gt;0,1,0)</f>
        <v>1</v>
      </c>
      <c r="N139" s="29">
        <v>4339585</v>
      </c>
      <c r="O139" s="29">
        <f>IF($R139="Minor",1,0)</f>
        <v>1</v>
      </c>
      <c r="P139" s="29">
        <f>IF($R139="Medium",1,0)</f>
        <v>0</v>
      </c>
      <c r="Q139" s="29">
        <f>IF($R139="Major",1,0)</f>
        <v>0</v>
      </c>
      <c r="R139" s="2" t="str">
        <f>IF('Hazard Data'!N1825&lt;VLOOKUP(B139,Thresholds!$B$2:$I$8,2,FALSE),"Minor",IF(AND(VLOOKUP(B139,Thresholds!$B$2:$I$8,2,FALSE)&lt;='Hazard Data'!N1825,'Hazard Data'!N1825&lt;VLOOKUP(B139,Thresholds!$B$2:$I$8,3,FALSE)),"Medium","Major"))</f>
        <v>Minor</v>
      </c>
      <c r="S139" s="2" t="str">
        <f>IF(N139&gt;0,"",IF('Hazard Data'!K1825&lt;VLOOKUP(B139,Thresholds!$B$2:$I$8,5,FALSE),"Minor",IF(AND(VLOOKUP(B139,Thresholds!$B$2:$I$8,5,FALSE)&lt;='Hazard Data'!K1825,'Hazard Data'!K1825&lt;VLOOKUP(B139,Thresholds!$B$2:$I$8,6,FALSE)),"Medium","Major")))</f>
        <v/>
      </c>
      <c r="T139" s="2"/>
      <c r="U139" s="2"/>
      <c r="V139" s="2"/>
      <c r="W139" s="2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>
      <c r="A140" s="1"/>
      <c r="B140" s="17">
        <v>1</v>
      </c>
      <c r="C140" s="9" t="s">
        <v>44</v>
      </c>
      <c r="D140" s="9" t="str">
        <f>VLOOKUP(C140,'Hazard Categories'!$A$2:$B$52,2,FALSE)</f>
        <v>Severe Storm</v>
      </c>
      <c r="E140" s="17">
        <v>2</v>
      </c>
      <c r="F140" s="17">
        <v>2020</v>
      </c>
      <c r="G140" s="17" t="str">
        <f>IF(F140&lt;2000,(ROUNDDOWN((F140-$G$10)/5,0))*5+$G$10&amp;"-"&amp;(ROUNDDOWN((F140-$G$10)/5,0))*5+$G$10+4,(ROUNDDOWN((F140-$G$10)/5,0))*5+$G$10&amp;"-"&amp;(ROUNDDOWN((F140-$G$10)/5,0))*5+$G$10+4)</f>
        <v>2020-2024</v>
      </c>
      <c r="H140" s="17">
        <v>1</v>
      </c>
      <c r="I140" s="17">
        <v>0</v>
      </c>
      <c r="J140" s="17">
        <v>0</v>
      </c>
      <c r="K140" s="17">
        <f>SUM(I140:J140)</f>
        <v>0</v>
      </c>
      <c r="L140" s="28">
        <f>IF(N140&lt;7000000000,0,1)</f>
        <v>0</v>
      </c>
      <c r="M140" s="28">
        <f>IF(N140&gt;0,1,0)</f>
        <v>1</v>
      </c>
      <c r="N140" s="29">
        <v>4312932</v>
      </c>
      <c r="O140" s="29">
        <f>IF($R140="Minor",1,0)</f>
        <v>1</v>
      </c>
      <c r="P140" s="29">
        <f>IF($R140="Medium",1,0)</f>
        <v>0</v>
      </c>
      <c r="Q140" s="29">
        <f>IF($R140="Major",1,0)</f>
        <v>0</v>
      </c>
      <c r="R140" s="2" t="str">
        <f>IF('Hazard Data'!N3363&lt;VLOOKUP(B140,Thresholds!$B$2:$I$8,2,FALSE),"Minor",IF(AND(VLOOKUP(B140,Thresholds!$B$2:$I$8,2,FALSE)&lt;='Hazard Data'!N3363,'Hazard Data'!N3363&lt;VLOOKUP(B140,Thresholds!$B$2:$I$8,3,FALSE)),"Medium","Major"))</f>
        <v>Minor</v>
      </c>
      <c r="S140" s="2" t="str">
        <f>IF(N140&gt;0,"",IF('Hazard Data'!K3363&lt;VLOOKUP(B140,Thresholds!$B$2:$I$8,5,FALSE),"Minor",IF(AND(VLOOKUP(B140,Thresholds!$B$2:$I$8,5,FALSE)&lt;='Hazard Data'!K3363,'Hazard Data'!K3363&lt;VLOOKUP(B140,Thresholds!$B$2:$I$8,6,FALSE)),"Medium","Major")))</f>
        <v/>
      </c>
      <c r="T140" s="2"/>
      <c r="U140" s="2"/>
      <c r="V140" s="2"/>
      <c r="W140" s="2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>
      <c r="A141" s="1"/>
      <c r="B141" s="17">
        <v>5</v>
      </c>
      <c r="C141" s="9" t="s">
        <v>39</v>
      </c>
      <c r="D141" s="9" t="str">
        <f>VLOOKUP(C141,'Hazard Categories'!$A$2:$B$52,2,FALSE)</f>
        <v>Severe Storm</v>
      </c>
      <c r="E141" s="17">
        <v>4</v>
      </c>
      <c r="F141" s="17">
        <v>1990</v>
      </c>
      <c r="G141" s="17" t="str">
        <f>IF(F141&lt;2000,(ROUNDDOWN((F141-$G$10)/5,0))*5+$G$10&amp;"-"&amp;(ROUNDDOWN((F141-$G$10)/5,0))*5+$G$10+4,(ROUNDDOWN((F141-$G$10)/5,0))*5+$G$10&amp;"-"&amp;(ROUNDDOWN((F141-$G$10)/5,0))*5+$G$10+4)</f>
        <v>1990-1994</v>
      </c>
      <c r="H141" s="17">
        <v>21</v>
      </c>
      <c r="I141" s="17">
        <v>0</v>
      </c>
      <c r="J141" s="17">
        <v>0</v>
      </c>
      <c r="K141" s="17">
        <f>SUM(I141:J141)</f>
        <v>0</v>
      </c>
      <c r="L141" s="28">
        <f>IF(N141&lt;7000000000,0,1)</f>
        <v>0</v>
      </c>
      <c r="M141" s="28">
        <f>IF(N141&gt;0,1,0)</f>
        <v>1</v>
      </c>
      <c r="N141" s="29">
        <v>4305779</v>
      </c>
      <c r="O141" s="29">
        <f>IF($R141="Minor",1,0)</f>
        <v>1</v>
      </c>
      <c r="P141" s="29">
        <f>IF($R141="Medium",1,0)</f>
        <v>0</v>
      </c>
      <c r="Q141" s="29">
        <f>IF($R141="Major",1,0)</f>
        <v>0</v>
      </c>
      <c r="R141" s="2" t="str">
        <f>IF('Hazard Data'!N1827&lt;VLOOKUP(B141,Thresholds!$B$2:$I$8,2,FALSE),"Minor",IF(AND(VLOOKUP(B141,Thresholds!$B$2:$I$8,2,FALSE)&lt;='Hazard Data'!N1827,'Hazard Data'!N1827&lt;VLOOKUP(B141,Thresholds!$B$2:$I$8,3,FALSE)),"Medium","Major"))</f>
        <v>Minor</v>
      </c>
      <c r="S141" s="2" t="str">
        <f>IF(N141&gt;0,"",IF('Hazard Data'!K1827&lt;VLOOKUP(B141,Thresholds!$B$2:$I$8,5,FALSE),"Minor",IF(AND(VLOOKUP(B141,Thresholds!$B$2:$I$8,5,FALSE)&lt;='Hazard Data'!K1827,'Hazard Data'!K1827&lt;VLOOKUP(B141,Thresholds!$B$2:$I$8,6,FALSE)),"Medium","Major")))</f>
        <v/>
      </c>
      <c r="T141" s="2"/>
      <c r="U141" s="2"/>
      <c r="V141" s="2"/>
      <c r="W141" s="2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>
      <c r="A142" s="1"/>
      <c r="B142" s="17">
        <v>2</v>
      </c>
      <c r="C142" s="9" t="s">
        <v>39</v>
      </c>
      <c r="D142" s="9" t="str">
        <f>VLOOKUP(C142,'Hazard Categories'!$A$2:$B$52,2,FALSE)</f>
        <v>Severe Storm</v>
      </c>
      <c r="E142" s="17">
        <v>4</v>
      </c>
      <c r="F142" s="17">
        <v>2016</v>
      </c>
      <c r="G142" s="17" t="str">
        <f>IF(F142&lt;2000,(ROUNDDOWN((F142-$G$10)/5,0))*5+$G$10&amp;"-"&amp;(ROUNDDOWN((F142-$G$10)/5,0))*5+$G$10+4,(ROUNDDOWN((F142-$G$10)/5,0))*5+$G$10&amp;"-"&amp;(ROUNDDOWN((F142-$G$10)/5,0))*5+$G$10+4)</f>
        <v>2015-2019</v>
      </c>
      <c r="H142" s="17">
        <v>1</v>
      </c>
      <c r="I142" s="17">
        <v>0</v>
      </c>
      <c r="J142" s="17">
        <v>0</v>
      </c>
      <c r="K142" s="17">
        <f>SUM(I142:J142)</f>
        <v>0</v>
      </c>
      <c r="L142" s="28">
        <f>IF(N142&lt;7000000000,0,1)</f>
        <v>0</v>
      </c>
      <c r="M142" s="28">
        <f>IF(N142&gt;0,1,0)</f>
        <v>1</v>
      </c>
      <c r="N142" s="29">
        <v>4188891</v>
      </c>
      <c r="O142" s="29">
        <f>IF($R142="Minor",1,0)</f>
        <v>1</v>
      </c>
      <c r="P142" s="29">
        <f>IF($R142="Medium",1,0)</f>
        <v>0</v>
      </c>
      <c r="Q142" s="29">
        <f>IF($R142="Major",1,0)</f>
        <v>0</v>
      </c>
      <c r="R142" s="2" t="str">
        <f>IF('Hazard Data'!N2824&lt;VLOOKUP(B142,Thresholds!$B$2:$I$8,2,FALSE),"Minor",IF(AND(VLOOKUP(B142,Thresholds!$B$2:$I$8,2,FALSE)&lt;='Hazard Data'!N2824,'Hazard Data'!N2824&lt;VLOOKUP(B142,Thresholds!$B$2:$I$8,3,FALSE)),"Medium","Major"))</f>
        <v>Minor</v>
      </c>
      <c r="S142" s="2" t="str">
        <f>IF(N142&gt;0,"",IF('Hazard Data'!K2824&lt;VLOOKUP(B142,Thresholds!$B$2:$I$8,5,FALSE),"Minor",IF(AND(VLOOKUP(B142,Thresholds!$B$2:$I$8,5,FALSE)&lt;='Hazard Data'!K2824,'Hazard Data'!K2824&lt;VLOOKUP(B142,Thresholds!$B$2:$I$8,6,FALSE)),"Medium","Major")))</f>
        <v/>
      </c>
      <c r="T142" s="2"/>
      <c r="U142" s="2"/>
      <c r="V142" s="2"/>
      <c r="W142" s="2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>
      <c r="A143" s="1"/>
      <c r="B143" s="17">
        <v>3</v>
      </c>
      <c r="C143" s="9" t="s">
        <v>39</v>
      </c>
      <c r="D143" s="9" t="str">
        <f>VLOOKUP(C143,'Hazard Categories'!$A$2:$B$52,2,FALSE)</f>
        <v>Severe Storm</v>
      </c>
      <c r="E143" s="17">
        <v>4</v>
      </c>
      <c r="F143" s="17">
        <v>2015</v>
      </c>
      <c r="G143" s="17" t="str">
        <f>IF(F143&lt;2000,(ROUNDDOWN((F143-$G$10)/5,0))*5+$G$10&amp;"-"&amp;(ROUNDDOWN((F143-$G$10)/5,0))*5+$G$10+4,(ROUNDDOWN((F143-$G$10)/5,0))*5+$G$10&amp;"-"&amp;(ROUNDDOWN((F143-$G$10)/5,0))*5+$G$10+4)</f>
        <v>2015-2019</v>
      </c>
      <c r="H143" s="17">
        <v>1</v>
      </c>
      <c r="I143" s="17">
        <v>0</v>
      </c>
      <c r="J143" s="17">
        <v>0</v>
      </c>
      <c r="K143" s="17">
        <f>SUM(I143:J143)</f>
        <v>0</v>
      </c>
      <c r="L143" s="28">
        <f>IF(N143&lt;7000000000,0,1)</f>
        <v>0</v>
      </c>
      <c r="M143" s="28">
        <f>IF(N143&gt;0,1,0)</f>
        <v>1</v>
      </c>
      <c r="N143" s="29">
        <v>4176209</v>
      </c>
      <c r="O143" s="29">
        <f>IF($R143="Minor",1,0)</f>
        <v>1</v>
      </c>
      <c r="P143" s="29">
        <f>IF($R143="Medium",1,0)</f>
        <v>0</v>
      </c>
      <c r="Q143" s="29">
        <f>IF($R143="Major",1,0)</f>
        <v>0</v>
      </c>
      <c r="R143" s="2" t="str">
        <f>IF('Hazard Data'!N2754&lt;VLOOKUP(B143,Thresholds!$B$2:$I$8,2,FALSE),"Minor",IF(AND(VLOOKUP(B143,Thresholds!$B$2:$I$8,2,FALSE)&lt;='Hazard Data'!N2754,'Hazard Data'!N2754&lt;VLOOKUP(B143,Thresholds!$B$2:$I$8,3,FALSE)),"Medium","Major"))</f>
        <v>Minor</v>
      </c>
      <c r="S143" s="2" t="str">
        <f>IF(N143&gt;0,"",IF('Hazard Data'!K2754&lt;VLOOKUP(B143,Thresholds!$B$2:$I$8,5,FALSE),"Minor",IF(AND(VLOOKUP(B143,Thresholds!$B$2:$I$8,5,FALSE)&lt;='Hazard Data'!K2754,'Hazard Data'!K2754&lt;VLOOKUP(B143,Thresholds!$B$2:$I$8,6,FALSE)),"Medium","Major")))</f>
        <v/>
      </c>
      <c r="T143" s="2"/>
      <c r="U143" s="2"/>
      <c r="V143" s="2"/>
      <c r="W143" s="2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>
      <c r="A144" s="1"/>
      <c r="B144" s="17">
        <v>6</v>
      </c>
      <c r="C144" s="9" t="s">
        <v>41</v>
      </c>
      <c r="D144" s="9" t="str">
        <f>VLOOKUP(C144,'Hazard Categories'!$A$2:$B$52,2,FALSE)</f>
        <v>Tornado</v>
      </c>
      <c r="E144" s="17">
        <v>2</v>
      </c>
      <c r="F144" s="17">
        <v>1978</v>
      </c>
      <c r="G144" s="17" t="str">
        <f>IF(F144&lt;2000,(ROUNDDOWN((F144-$G$10)/5,0))*5+$G$10&amp;"-"&amp;(ROUNDDOWN((F144-$G$10)/5,0))*5+$G$10+4,(ROUNDDOWN((F144-$G$10)/5,0))*5+$G$10&amp;"-"&amp;(ROUNDDOWN((F144-$G$10)/5,0))*5+$G$10+4)</f>
        <v>1975-1979</v>
      </c>
      <c r="H144" s="17">
        <v>1</v>
      </c>
      <c r="I144" s="17">
        <v>0</v>
      </c>
      <c r="J144" s="17">
        <v>0</v>
      </c>
      <c r="K144" s="17">
        <f>SUM(I144:J144)</f>
        <v>0</v>
      </c>
      <c r="L144" s="28">
        <f>IF(N144&lt;7000000000,0,1)</f>
        <v>0</v>
      </c>
      <c r="M144" s="28">
        <f>IF(N144&gt;0,1,0)</f>
        <v>1</v>
      </c>
      <c r="N144" s="29">
        <v>4160753</v>
      </c>
      <c r="O144" s="29">
        <f>IF($R144="Minor",1,0)</f>
        <v>0</v>
      </c>
      <c r="P144" s="29">
        <f>IF($R144="Medium",1,0)</f>
        <v>0</v>
      </c>
      <c r="Q144" s="29">
        <f>IF($R144="Major",1,0)</f>
        <v>1</v>
      </c>
      <c r="R144" s="2" t="str">
        <f>IF('Hazard Data'!N168&lt;VLOOKUP(B144,Thresholds!$B$2:$I$8,2,FALSE),"Minor",IF(AND(VLOOKUP(B144,Thresholds!$B$2:$I$8,2,FALSE)&lt;='Hazard Data'!N168,'Hazard Data'!N168&lt;VLOOKUP(B144,Thresholds!$B$2:$I$8,3,FALSE)),"Medium","Major"))</f>
        <v>Major</v>
      </c>
      <c r="S144" s="2" t="str">
        <f>IF(N144&gt;0,"",IF('Hazard Data'!K168&lt;VLOOKUP(B144,Thresholds!$B$2:$I$8,5,FALSE),"Minor",IF(AND(VLOOKUP(B144,Thresholds!$B$2:$I$8,5,FALSE)&lt;='Hazard Data'!K168,'Hazard Data'!K168&lt;VLOOKUP(B144,Thresholds!$B$2:$I$8,6,FALSE)),"Medium","Major")))</f>
        <v/>
      </c>
      <c r="T144" s="2"/>
      <c r="U144" s="2"/>
      <c r="V144" s="2"/>
      <c r="W144" s="2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>
      <c r="A145" s="1"/>
      <c r="B145" s="17">
        <v>6</v>
      </c>
      <c r="C145" s="9" t="s">
        <v>44</v>
      </c>
      <c r="D145" s="9" t="str">
        <f>VLOOKUP(C145,'Hazard Categories'!$A$2:$B$52,2,FALSE)</f>
        <v>Severe Storm</v>
      </c>
      <c r="E145" s="17">
        <v>1</v>
      </c>
      <c r="F145" s="17">
        <v>1990</v>
      </c>
      <c r="G145" s="17" t="str">
        <f>IF(F145&lt;2000,(ROUNDDOWN((F145-$G$10)/5,0))*5+$G$10&amp;"-"&amp;(ROUNDDOWN((F145-$G$10)/5,0))*5+$G$10+4,(ROUNDDOWN((F145-$G$10)/5,0))*5+$G$10&amp;"-"&amp;(ROUNDDOWN((F145-$G$10)/5,0))*5+$G$10+4)</f>
        <v>1990-1994</v>
      </c>
      <c r="H145" s="17">
        <v>1</v>
      </c>
      <c r="I145" s="17">
        <v>0</v>
      </c>
      <c r="J145" s="17">
        <v>0</v>
      </c>
      <c r="K145" s="17">
        <f>SUM(I145:J145)</f>
        <v>0</v>
      </c>
      <c r="L145" s="28">
        <f>IF(N145&lt;7000000000,0,1)</f>
        <v>0</v>
      </c>
      <c r="M145" s="28">
        <f>IF(N145&gt;0,1,0)</f>
        <v>1</v>
      </c>
      <c r="N145" s="29">
        <v>4095493</v>
      </c>
      <c r="O145" s="29">
        <f>IF($R145="Minor",1,0)</f>
        <v>1</v>
      </c>
      <c r="P145" s="29">
        <f>IF($R145="Medium",1,0)</f>
        <v>0</v>
      </c>
      <c r="Q145" s="29">
        <f>IF($R145="Major",1,0)</f>
        <v>0</v>
      </c>
      <c r="R145" s="2" t="str">
        <f>IF('Hazard Data'!N1764&lt;VLOOKUP(B145,Thresholds!$B$2:$I$8,2,FALSE),"Minor",IF(AND(VLOOKUP(B145,Thresholds!$B$2:$I$8,2,FALSE)&lt;='Hazard Data'!N1764,'Hazard Data'!N1764&lt;VLOOKUP(B145,Thresholds!$B$2:$I$8,3,FALSE)),"Medium","Major"))</f>
        <v>Minor</v>
      </c>
      <c r="S145" s="2" t="str">
        <f>IF(N145&gt;0,"",IF('Hazard Data'!K1764&lt;VLOOKUP(B145,Thresholds!$B$2:$I$8,5,FALSE),"Minor",IF(AND(VLOOKUP(B145,Thresholds!$B$2:$I$8,5,FALSE)&lt;='Hazard Data'!K1764,'Hazard Data'!K1764&lt;VLOOKUP(B145,Thresholds!$B$2:$I$8,6,FALSE)),"Medium","Major")))</f>
        <v/>
      </c>
      <c r="T145" s="2"/>
      <c r="U145" s="2"/>
      <c r="V145" s="2"/>
      <c r="W145" s="2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>
      <c r="A146" s="1"/>
      <c r="B146" s="17">
        <v>2</v>
      </c>
      <c r="C146" s="9" t="s">
        <v>39</v>
      </c>
      <c r="D146" s="9" t="str">
        <f>VLOOKUP(C146,'Hazard Categories'!$A$2:$B$52,2,FALSE)</f>
        <v>Severe Storm</v>
      </c>
      <c r="E146" s="17">
        <v>4</v>
      </c>
      <c r="F146" s="17">
        <v>1994</v>
      </c>
      <c r="G146" s="17" t="str">
        <f>IF(F146&lt;2000,(ROUNDDOWN((F146-$G$10)/5,0))*5+$G$10&amp;"-"&amp;(ROUNDDOWN((F146-$G$10)/5,0))*5+$G$10+4,(ROUNDDOWN((F146-$G$10)/5,0))*5+$G$10&amp;"-"&amp;(ROUNDDOWN((F146-$G$10)/5,0))*5+$G$10+4)</f>
        <v>1990-1994</v>
      </c>
      <c r="H146" s="17">
        <v>1</v>
      </c>
      <c r="I146" s="17">
        <v>0</v>
      </c>
      <c r="J146" s="17">
        <v>0</v>
      </c>
      <c r="K146" s="17">
        <f>SUM(I146:J146)</f>
        <v>0</v>
      </c>
      <c r="L146" s="28">
        <f>IF(N146&lt;7000000000,0,1)</f>
        <v>0</v>
      </c>
      <c r="M146" s="28">
        <f>IF(N146&gt;0,1,0)</f>
        <v>1</v>
      </c>
      <c r="N146" s="29">
        <v>4088230</v>
      </c>
      <c r="O146" s="29">
        <f>IF($R146="Minor",1,0)</f>
        <v>0</v>
      </c>
      <c r="P146" s="29">
        <f>IF($R146="Medium",1,0)</f>
        <v>1</v>
      </c>
      <c r="Q146" s="29">
        <f>IF($R146="Major",1,0)</f>
        <v>0</v>
      </c>
      <c r="R146" s="2" t="str">
        <f>IF('Hazard Data'!N95&lt;VLOOKUP(B146,Thresholds!$B$2:$I$8,2,FALSE),"Minor",IF(AND(VLOOKUP(B146,Thresholds!$B$2:$I$8,2,FALSE)&lt;='Hazard Data'!N95,'Hazard Data'!N95&lt;VLOOKUP(B146,Thresholds!$B$2:$I$8,3,FALSE)),"Medium","Major"))</f>
        <v>Medium</v>
      </c>
      <c r="S146" s="2" t="str">
        <f>IF(N146&gt;0,"",IF('Hazard Data'!K95&lt;VLOOKUP(B146,Thresholds!$B$2:$I$8,5,FALSE),"Minor",IF(AND(VLOOKUP(B146,Thresholds!$B$2:$I$8,5,FALSE)&lt;='Hazard Data'!K95,'Hazard Data'!K95&lt;VLOOKUP(B146,Thresholds!$B$2:$I$8,6,FALSE)),"Medium","Major")))</f>
        <v/>
      </c>
      <c r="T146" s="2"/>
      <c r="U146" s="2"/>
      <c r="V146" s="2"/>
      <c r="W146" s="2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>
      <c r="A147" s="1"/>
      <c r="B147" s="17">
        <v>1</v>
      </c>
      <c r="C147" s="9" t="s">
        <v>41</v>
      </c>
      <c r="D147" s="9" t="str">
        <f>VLOOKUP(C147,'Hazard Categories'!$A$2:$B$52,2,FALSE)</f>
        <v>Tornado</v>
      </c>
      <c r="E147" s="17">
        <v>2</v>
      </c>
      <c r="F147" s="17">
        <v>1980</v>
      </c>
      <c r="G147" s="17" t="str">
        <f>IF(F147&lt;2000,(ROUNDDOWN((F147-$G$10)/5,0))*5+$G$10&amp;"-"&amp;(ROUNDDOWN((F147-$G$10)/5,0))*5+$G$10+4,(ROUNDDOWN((F147-$G$10)/5,0))*5+$G$10&amp;"-"&amp;(ROUNDDOWN((F147-$G$10)/5,0))*5+$G$10+4)</f>
        <v>1980-1984</v>
      </c>
      <c r="H147" s="17">
        <v>1</v>
      </c>
      <c r="I147" s="17">
        <v>0</v>
      </c>
      <c r="J147" s="17">
        <v>30</v>
      </c>
      <c r="K147" s="17">
        <f>SUM(I147:J147)</f>
        <v>30</v>
      </c>
      <c r="L147" s="28">
        <f>IF(N147&lt;7000000000,0,1)</f>
        <v>0</v>
      </c>
      <c r="M147" s="28">
        <f>IF(N147&gt;0,1,0)</f>
        <v>1</v>
      </c>
      <c r="N147" s="29">
        <v>4047411</v>
      </c>
      <c r="O147" s="29">
        <f>IF($R147="Minor",1,0)</f>
        <v>0</v>
      </c>
      <c r="P147" s="29">
        <f>IF($R147="Medium",1,0)</f>
        <v>1</v>
      </c>
      <c r="Q147" s="29">
        <f>IF($R147="Major",1,0)</f>
        <v>0</v>
      </c>
      <c r="R147" s="2" t="str">
        <f>IF('Hazard Data'!N175&lt;VLOOKUP(B147,Thresholds!$B$2:$I$8,2,FALSE),"Minor",IF(AND(VLOOKUP(B147,Thresholds!$B$2:$I$8,2,FALSE)&lt;='Hazard Data'!N175,'Hazard Data'!N175&lt;VLOOKUP(B147,Thresholds!$B$2:$I$8,3,FALSE)),"Medium","Major"))</f>
        <v>Medium</v>
      </c>
      <c r="S147" s="2" t="str">
        <f>IF(N147&gt;0,"",IF('Hazard Data'!K175&lt;VLOOKUP(B147,Thresholds!$B$2:$I$8,5,FALSE),"Minor",IF(AND(VLOOKUP(B147,Thresholds!$B$2:$I$8,5,FALSE)&lt;='Hazard Data'!K175,'Hazard Data'!K175&lt;VLOOKUP(B147,Thresholds!$B$2:$I$8,6,FALSE)),"Medium","Major")))</f>
        <v/>
      </c>
      <c r="T147" s="2"/>
      <c r="U147" s="2"/>
      <c r="V147" s="2"/>
      <c r="W147" s="2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>
      <c r="A148" s="1"/>
      <c r="B148" s="17">
        <v>2</v>
      </c>
      <c r="C148" s="9" t="s">
        <v>39</v>
      </c>
      <c r="D148" s="9" t="str">
        <f>VLOOKUP(C148,'Hazard Categories'!$A$2:$B$52,2,FALSE)</f>
        <v>Severe Storm</v>
      </c>
      <c r="E148" s="17">
        <v>4</v>
      </c>
      <c r="F148" s="17">
        <v>2015</v>
      </c>
      <c r="G148" s="17" t="str">
        <f>IF(F148&lt;2000,(ROUNDDOWN((F148-$G$10)/5,0))*5+$G$10&amp;"-"&amp;(ROUNDDOWN((F148-$G$10)/5,0))*5+$G$10+4,(ROUNDDOWN((F148-$G$10)/5,0))*5+$G$10&amp;"-"&amp;(ROUNDDOWN((F148-$G$10)/5,0))*5+$G$10+4)</f>
        <v>2015-2019</v>
      </c>
      <c r="H148" s="17">
        <v>1</v>
      </c>
      <c r="I148" s="17">
        <v>0</v>
      </c>
      <c r="J148" s="17">
        <v>0</v>
      </c>
      <c r="K148" s="17">
        <f>SUM(I148:J148)</f>
        <v>0</v>
      </c>
      <c r="L148" s="28">
        <f>IF(N148&lt;7000000000,0,1)</f>
        <v>0</v>
      </c>
      <c r="M148" s="28">
        <f>IF(N148&gt;0,1,0)</f>
        <v>1</v>
      </c>
      <c r="N148" s="29">
        <v>4031163</v>
      </c>
      <c r="O148" s="29">
        <f>IF($R148="Minor",1,0)</f>
        <v>1</v>
      </c>
      <c r="P148" s="29">
        <f>IF($R148="Medium",1,0)</f>
        <v>0</v>
      </c>
      <c r="Q148" s="29">
        <f>IF($R148="Major",1,0)</f>
        <v>0</v>
      </c>
      <c r="R148" s="2" t="str">
        <f>IF('Hazard Data'!N2727&lt;VLOOKUP(B148,Thresholds!$B$2:$I$8,2,FALSE),"Minor",IF(AND(VLOOKUP(B148,Thresholds!$B$2:$I$8,2,FALSE)&lt;='Hazard Data'!N2727,'Hazard Data'!N2727&lt;VLOOKUP(B148,Thresholds!$B$2:$I$8,3,FALSE)),"Medium","Major"))</f>
        <v>Minor</v>
      </c>
      <c r="S148" s="2" t="str">
        <f>IF(N148&gt;0,"",IF('Hazard Data'!K2727&lt;VLOOKUP(B148,Thresholds!$B$2:$I$8,5,FALSE),"Minor",IF(AND(VLOOKUP(B148,Thresholds!$B$2:$I$8,5,FALSE)&lt;='Hazard Data'!K2727,'Hazard Data'!K2727&lt;VLOOKUP(B148,Thresholds!$B$2:$I$8,6,FALSE)),"Medium","Major")))</f>
        <v/>
      </c>
      <c r="T148" s="2"/>
      <c r="U148" s="2"/>
      <c r="V148" s="2"/>
      <c r="W148" s="2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>
      <c r="A149" s="1"/>
      <c r="B149" s="17">
        <v>1</v>
      </c>
      <c r="C149" s="9" t="s">
        <v>41</v>
      </c>
      <c r="D149" s="9" t="str">
        <f>VLOOKUP(C149,'Hazard Categories'!$A$2:$B$52,2,FALSE)</f>
        <v>Tornado</v>
      </c>
      <c r="E149" s="17">
        <v>4</v>
      </c>
      <c r="F149" s="17">
        <v>2002</v>
      </c>
      <c r="G149" s="17" t="str">
        <f>IF(F149&lt;2000,(ROUNDDOWN((F149-$G$10)/5,0))*5+$G$10&amp;"-"&amp;(ROUNDDOWN((F149-$G$10)/5,0))*5+$G$10+4,(ROUNDDOWN((F149-$G$10)/5,0))*5+$G$10&amp;"-"&amp;(ROUNDDOWN((F149-$G$10)/5,0))*5+$G$10+4)</f>
        <v>2000-2004</v>
      </c>
      <c r="H149" s="17">
        <v>1</v>
      </c>
      <c r="I149" s="17">
        <v>0</v>
      </c>
      <c r="J149" s="17">
        <v>0</v>
      </c>
      <c r="K149" s="17">
        <f>SUM(I149:J149)</f>
        <v>0</v>
      </c>
      <c r="L149" s="28">
        <f>IF(N149&lt;7000000000,0,1)</f>
        <v>0</v>
      </c>
      <c r="M149" s="28">
        <f>IF(N149&gt;0,1,0)</f>
        <v>1</v>
      </c>
      <c r="N149" s="29">
        <v>4018482</v>
      </c>
      <c r="O149" s="29">
        <f>IF($R149="Minor",1,0)</f>
        <v>1</v>
      </c>
      <c r="P149" s="29">
        <f>IF($R149="Medium",1,0)</f>
        <v>0</v>
      </c>
      <c r="Q149" s="29">
        <f>IF($R149="Major",1,0)</f>
        <v>0</v>
      </c>
      <c r="R149" s="2" t="str">
        <f>IF('Hazard Data'!N3065&lt;VLOOKUP(B149,Thresholds!$B$2:$I$8,2,FALSE),"Minor",IF(AND(VLOOKUP(B149,Thresholds!$B$2:$I$8,2,FALSE)&lt;='Hazard Data'!N3065,'Hazard Data'!N3065&lt;VLOOKUP(B149,Thresholds!$B$2:$I$8,3,FALSE)),"Medium","Major"))</f>
        <v>Minor</v>
      </c>
      <c r="S149" s="2" t="str">
        <f>IF(N149&gt;0,"",IF('Hazard Data'!K3065&lt;VLOOKUP(B149,Thresholds!$B$2:$I$8,5,FALSE),"Minor",IF(AND(VLOOKUP(B149,Thresholds!$B$2:$I$8,5,FALSE)&lt;='Hazard Data'!K3065,'Hazard Data'!K3065&lt;VLOOKUP(B149,Thresholds!$B$2:$I$8,6,FALSE)),"Medium","Major")))</f>
        <v/>
      </c>
      <c r="T149" s="2"/>
      <c r="U149" s="2"/>
      <c r="V149" s="2"/>
      <c r="W149" s="2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>
      <c r="A150" s="1"/>
      <c r="B150" s="17">
        <v>2</v>
      </c>
      <c r="C150" s="9" t="s">
        <v>41</v>
      </c>
      <c r="D150" s="9" t="str">
        <f>VLOOKUP(C150,'Hazard Categories'!$A$2:$B$52,2,FALSE)</f>
        <v>Tornado</v>
      </c>
      <c r="E150" s="17">
        <v>4</v>
      </c>
      <c r="F150" s="17">
        <v>1996</v>
      </c>
      <c r="G150" s="17" t="str">
        <f>IF(F150&lt;2000,(ROUNDDOWN((F150-$G$10)/5,0))*5+$G$10&amp;"-"&amp;(ROUNDDOWN((F150-$G$10)/5,0))*5+$G$10+4,(ROUNDDOWN((F150-$G$10)/5,0))*5+$G$10&amp;"-"&amp;(ROUNDDOWN((F150-$G$10)/5,0))*5+$G$10+4)</f>
        <v>1995-1999</v>
      </c>
      <c r="H150" s="17">
        <v>1</v>
      </c>
      <c r="I150" s="17">
        <v>0</v>
      </c>
      <c r="J150" s="17">
        <v>0</v>
      </c>
      <c r="K150" s="17">
        <f>SUM(I150:J150)</f>
        <v>0</v>
      </c>
      <c r="L150" s="28">
        <f>IF(N150&lt;7000000000,0,1)</f>
        <v>0</v>
      </c>
      <c r="M150" s="28">
        <f>IF(N150&gt;0,1,0)</f>
        <v>1</v>
      </c>
      <c r="N150" s="29">
        <v>3916236</v>
      </c>
      <c r="O150" s="29">
        <f>IF($R150="Minor",1,0)</f>
        <v>0</v>
      </c>
      <c r="P150" s="29">
        <f>IF($R150="Medium",1,0)</f>
        <v>1</v>
      </c>
      <c r="Q150" s="29">
        <f>IF($R150="Major",1,0)</f>
        <v>0</v>
      </c>
      <c r="R150" s="2" t="str">
        <f>IF('Hazard Data'!N202&lt;VLOOKUP(B150,Thresholds!$B$2:$I$8,2,FALSE),"Minor",IF(AND(VLOOKUP(B150,Thresholds!$B$2:$I$8,2,FALSE)&lt;='Hazard Data'!N202,'Hazard Data'!N202&lt;VLOOKUP(B150,Thresholds!$B$2:$I$8,3,FALSE)),"Medium","Major"))</f>
        <v>Medium</v>
      </c>
      <c r="S150" s="2" t="str">
        <f>IF(N150&gt;0,"",IF('Hazard Data'!K202&lt;VLOOKUP(B150,Thresholds!$B$2:$I$8,5,FALSE),"Minor",IF(AND(VLOOKUP(B150,Thresholds!$B$2:$I$8,5,FALSE)&lt;='Hazard Data'!K202,'Hazard Data'!K202&lt;VLOOKUP(B150,Thresholds!$B$2:$I$8,6,FALSE)),"Medium","Major")))</f>
        <v/>
      </c>
      <c r="T150" s="2"/>
      <c r="U150" s="2"/>
      <c r="V150" s="2"/>
      <c r="W150" s="2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>
      <c r="A151" s="1"/>
      <c r="B151" s="17">
        <v>2</v>
      </c>
      <c r="C151" s="9" t="s">
        <v>41</v>
      </c>
      <c r="D151" s="9" t="str">
        <f>VLOOKUP(C151,'Hazard Categories'!$A$2:$B$52,2,FALSE)</f>
        <v>Tornado</v>
      </c>
      <c r="E151" s="17">
        <v>2</v>
      </c>
      <c r="F151" s="17">
        <v>1982</v>
      </c>
      <c r="G151" s="17" t="str">
        <f>IF(F151&lt;2000,(ROUNDDOWN((F151-$G$10)/5,0))*5+$G$10&amp;"-"&amp;(ROUNDDOWN((F151-$G$10)/5,0))*5+$G$10+4,(ROUNDDOWN((F151-$G$10)/5,0))*5+$G$10&amp;"-"&amp;(ROUNDDOWN((F151-$G$10)/5,0))*5+$G$10+4)</f>
        <v>1980-1984</v>
      </c>
      <c r="H151" s="17">
        <v>1</v>
      </c>
      <c r="I151" s="17">
        <v>0</v>
      </c>
      <c r="J151" s="17">
        <v>93</v>
      </c>
      <c r="K151" s="17">
        <f>SUM(I151:J151)</f>
        <v>93</v>
      </c>
      <c r="L151" s="28">
        <f>IF(N151&lt;7000000000,0,1)</f>
        <v>0</v>
      </c>
      <c r="M151" s="28">
        <f>IF(N151&gt;0,1,0)</f>
        <v>1</v>
      </c>
      <c r="N151" s="29">
        <v>3844506</v>
      </c>
      <c r="O151" s="29">
        <f>IF($R151="Minor",1,0)</f>
        <v>0</v>
      </c>
      <c r="P151" s="29">
        <f>IF($R151="Medium",1,0)</f>
        <v>1</v>
      </c>
      <c r="Q151" s="29">
        <f>IF($R151="Major",1,0)</f>
        <v>0</v>
      </c>
      <c r="R151" s="2" t="str">
        <f>IF('Hazard Data'!N184&lt;VLOOKUP(B151,Thresholds!$B$2:$I$8,2,FALSE),"Minor",IF(AND(VLOOKUP(B151,Thresholds!$B$2:$I$8,2,FALSE)&lt;='Hazard Data'!N184,'Hazard Data'!N184&lt;VLOOKUP(B151,Thresholds!$B$2:$I$8,3,FALSE)),"Medium","Major"))</f>
        <v>Medium</v>
      </c>
      <c r="S151" s="2" t="str">
        <f>IF(N151&gt;0,"",IF('Hazard Data'!K184&lt;VLOOKUP(B151,Thresholds!$B$2:$I$8,5,FALSE),"Minor",IF(AND(VLOOKUP(B151,Thresholds!$B$2:$I$8,5,FALSE)&lt;='Hazard Data'!K184,'Hazard Data'!K184&lt;VLOOKUP(B151,Thresholds!$B$2:$I$8,6,FALSE)),"Medium","Major")))</f>
        <v/>
      </c>
      <c r="T151" s="2"/>
      <c r="U151" s="2"/>
      <c r="V151" s="2"/>
      <c r="W151" s="2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>
      <c r="A152" s="1"/>
      <c r="B152" s="17">
        <v>1</v>
      </c>
      <c r="C152" s="9" t="s">
        <v>54</v>
      </c>
      <c r="D152" s="9" t="str">
        <f>VLOOKUP(C152,'Hazard Categories'!$A$2:$B$52,2,FALSE)</f>
        <v>Severe Storm</v>
      </c>
      <c r="E152" s="17">
        <v>3</v>
      </c>
      <c r="F152" s="17">
        <v>1975</v>
      </c>
      <c r="G152" s="17" t="str">
        <f>IF(F152&lt;2000,(ROUNDDOWN((F152-$G$10)/5,0))*5+$G$10&amp;"-"&amp;(ROUNDDOWN((F152-$G$10)/5,0))*5+$G$10+4,(ROUNDDOWN((F152-$G$10)/5,0))*5+$G$10&amp;"-"&amp;(ROUNDDOWN((F152-$G$10)/5,0))*5+$G$10+4)</f>
        <v>1975-1979</v>
      </c>
      <c r="H152" s="17">
        <v>1</v>
      </c>
      <c r="I152" s="17">
        <v>5</v>
      </c>
      <c r="J152" s="17">
        <v>17</v>
      </c>
      <c r="K152" s="17">
        <f>SUM(I152:J152)</f>
        <v>22</v>
      </c>
      <c r="L152" s="28">
        <f>IF(N152&lt;7000000000,0,1)</f>
        <v>0</v>
      </c>
      <c r="M152" s="28">
        <f>IF(N152&gt;0,1,0)</f>
        <v>1</v>
      </c>
      <c r="N152" s="29">
        <v>3774757</v>
      </c>
      <c r="O152" s="29">
        <f>IF($R152="Minor",1,0)</f>
        <v>1</v>
      </c>
      <c r="P152" s="29">
        <f>IF($R152="Medium",1,0)</f>
        <v>0</v>
      </c>
      <c r="Q152" s="29">
        <f>IF($R152="Major",1,0)</f>
        <v>0</v>
      </c>
      <c r="R152" s="2" t="str">
        <f>IF('Hazard Data'!N719&lt;VLOOKUP(B152,Thresholds!$B$2:$I$8,2,FALSE),"Minor",IF(AND(VLOOKUP(B152,Thresholds!$B$2:$I$8,2,FALSE)&lt;='Hazard Data'!N719,'Hazard Data'!N719&lt;VLOOKUP(B152,Thresholds!$B$2:$I$8,3,FALSE)),"Medium","Major"))</f>
        <v>Minor</v>
      </c>
      <c r="S152" s="2" t="str">
        <f>IF(N152&gt;0,"",IF('Hazard Data'!K719&lt;VLOOKUP(B152,Thresholds!$B$2:$I$8,5,FALSE),"Minor",IF(AND(VLOOKUP(B152,Thresholds!$B$2:$I$8,5,FALSE)&lt;='Hazard Data'!K719,'Hazard Data'!K719&lt;VLOOKUP(B152,Thresholds!$B$2:$I$8,6,FALSE)),"Medium","Major")))</f>
        <v/>
      </c>
      <c r="T152" s="2"/>
      <c r="U152" s="2"/>
      <c r="V152" s="2"/>
      <c r="W152" s="2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>
      <c r="A153" s="1"/>
      <c r="B153" s="17">
        <v>5</v>
      </c>
      <c r="C153" s="9" t="s">
        <v>29</v>
      </c>
      <c r="D153" s="9" t="str">
        <f>VLOOKUP(C153,'Hazard Categories'!$A$2:$B$52,2,FALSE)</f>
        <v>Tropical Storm</v>
      </c>
      <c r="E153" s="17">
        <v>3</v>
      </c>
      <c r="F153" s="17">
        <v>1979</v>
      </c>
      <c r="G153" s="17" t="str">
        <f>IF(F153&lt;2000,(ROUNDDOWN((F153-$G$10)/5,0))*5+$G$10&amp;"-"&amp;(ROUNDDOWN((F153-$G$10)/5,0))*5+$G$10+4,(ROUNDDOWN((F153-$G$10)/5,0))*5+$G$10&amp;"-"&amp;(ROUNDDOWN((F153-$G$10)/5,0))*5+$G$10+4)</f>
        <v>1975-1979</v>
      </c>
      <c r="H153" s="17">
        <v>2</v>
      </c>
      <c r="I153" s="17">
        <v>0</v>
      </c>
      <c r="J153" s="17">
        <v>0</v>
      </c>
      <c r="K153" s="17">
        <f>SUM(I153:J153)</f>
        <v>0</v>
      </c>
      <c r="L153" s="28">
        <f>IF(N153&lt;7000000000,0,1)</f>
        <v>0</v>
      </c>
      <c r="M153" s="28">
        <f>IF(N153&gt;0,1,0)</f>
        <v>1</v>
      </c>
      <c r="N153" s="29">
        <v>3774487</v>
      </c>
      <c r="O153" s="29">
        <f>IF($R153="Minor",1,0)</f>
        <v>0</v>
      </c>
      <c r="P153" s="29">
        <f>IF($R153="Medium",1,0)</f>
        <v>1</v>
      </c>
      <c r="Q153" s="29">
        <f>IF($R153="Major",1,0)</f>
        <v>0</v>
      </c>
      <c r="R153" s="2" t="str">
        <f>IF('Hazard Data'!N626&lt;VLOOKUP(B153,Thresholds!$B$2:$I$8,2,FALSE),"Minor",IF(AND(VLOOKUP(B153,Thresholds!$B$2:$I$8,2,FALSE)&lt;='Hazard Data'!N626,'Hazard Data'!N626&lt;VLOOKUP(B153,Thresholds!$B$2:$I$8,3,FALSE)),"Medium","Major"))</f>
        <v>Medium</v>
      </c>
      <c r="S153" s="2" t="str">
        <f>IF(N153&gt;0,"",IF('Hazard Data'!K626&lt;VLOOKUP(B153,Thresholds!$B$2:$I$8,5,FALSE),"Minor",IF(AND(VLOOKUP(B153,Thresholds!$B$2:$I$8,5,FALSE)&lt;='Hazard Data'!K626,'Hazard Data'!K626&lt;VLOOKUP(B153,Thresholds!$B$2:$I$8,6,FALSE)),"Medium","Major")))</f>
        <v/>
      </c>
      <c r="T153" s="2"/>
      <c r="U153" s="2"/>
      <c r="V153" s="2"/>
      <c r="W153" s="2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>
      <c r="A154" s="1"/>
      <c r="B154" s="17">
        <v>3</v>
      </c>
      <c r="C154" s="9" t="s">
        <v>29</v>
      </c>
      <c r="D154" s="9" t="str">
        <f>VLOOKUP(C154,'Hazard Categories'!$A$2:$B$52,2,FALSE)</f>
        <v>Tropical Storm</v>
      </c>
      <c r="E154" s="17">
        <v>3</v>
      </c>
      <c r="F154" s="17">
        <v>1995</v>
      </c>
      <c r="G154" s="17" t="str">
        <f>IF(F154&lt;2000,(ROUNDDOWN((F154-$G$10)/5,0))*5+$G$10&amp;"-"&amp;(ROUNDDOWN((F154-$G$10)/5,0))*5+$G$10+4,(ROUNDDOWN((F154-$G$10)/5,0))*5+$G$10&amp;"-"&amp;(ROUNDDOWN((F154-$G$10)/5,0))*5+$G$10+4)</f>
        <v>1995-1999</v>
      </c>
      <c r="H154" s="17">
        <v>6</v>
      </c>
      <c r="I154" s="17">
        <v>0</v>
      </c>
      <c r="J154" s="17">
        <v>0</v>
      </c>
      <c r="K154" s="17">
        <f>SUM(I154:J154)</f>
        <v>0</v>
      </c>
      <c r="L154" s="28">
        <f>IF(N154&lt;7000000000,0,1)</f>
        <v>0</v>
      </c>
      <c r="M154" s="28">
        <f>IF(N154&gt;0,1,0)</f>
        <v>1</v>
      </c>
      <c r="N154" s="29">
        <v>3771040</v>
      </c>
      <c r="O154" s="29">
        <f>IF($R154="Minor",1,0)</f>
        <v>1</v>
      </c>
      <c r="P154" s="29">
        <f>IF($R154="Medium",1,0)</f>
        <v>0</v>
      </c>
      <c r="Q154" s="29">
        <f>IF($R154="Major",1,0)</f>
        <v>0</v>
      </c>
      <c r="R154" s="2" t="str">
        <f>IF('Hazard Data'!N1941&lt;VLOOKUP(B154,Thresholds!$B$2:$I$8,2,FALSE),"Minor",IF(AND(VLOOKUP(B154,Thresholds!$B$2:$I$8,2,FALSE)&lt;='Hazard Data'!N1941,'Hazard Data'!N1941&lt;VLOOKUP(B154,Thresholds!$B$2:$I$8,3,FALSE)),"Medium","Major"))</f>
        <v>Minor</v>
      </c>
      <c r="S154" s="2" t="str">
        <f>IF(N154&gt;0,"",IF('Hazard Data'!K1941&lt;VLOOKUP(B154,Thresholds!$B$2:$I$8,5,FALSE),"Minor",IF(AND(VLOOKUP(B154,Thresholds!$B$2:$I$8,5,FALSE)&lt;='Hazard Data'!K1941,'Hazard Data'!K1941&lt;VLOOKUP(B154,Thresholds!$B$2:$I$8,6,FALSE)),"Medium","Major")))</f>
        <v/>
      </c>
      <c r="T154" s="2"/>
      <c r="U154" s="2"/>
      <c r="V154" s="2"/>
      <c r="W154" s="2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>
      <c r="A155" s="1"/>
      <c r="B155" s="17">
        <v>5</v>
      </c>
      <c r="C155" s="9" t="s">
        <v>29</v>
      </c>
      <c r="D155" s="9" t="str">
        <f>VLOOKUP(C155,'Hazard Categories'!$A$2:$B$52,2,FALSE)</f>
        <v>Tropical Storm</v>
      </c>
      <c r="E155" s="17">
        <v>3</v>
      </c>
      <c r="F155" s="17">
        <v>1995</v>
      </c>
      <c r="G155" s="17" t="str">
        <f>IF(F155&lt;2000,(ROUNDDOWN((F155-$G$10)/5,0))*5+$G$10&amp;"-"&amp;(ROUNDDOWN((F155-$G$10)/5,0))*5+$G$10+4,(ROUNDDOWN((F155-$G$10)/5,0))*5+$G$10&amp;"-"&amp;(ROUNDDOWN((F155-$G$10)/5,0))*5+$G$10+4)</f>
        <v>1995-1999</v>
      </c>
      <c r="H155" s="17">
        <v>6</v>
      </c>
      <c r="I155" s="17">
        <v>0</v>
      </c>
      <c r="J155" s="17">
        <v>0</v>
      </c>
      <c r="K155" s="17">
        <f>SUM(I155:J155)</f>
        <v>0</v>
      </c>
      <c r="L155" s="28">
        <f>IF(N155&lt;7000000000,0,1)</f>
        <v>0</v>
      </c>
      <c r="M155" s="28">
        <f>IF(N155&gt;0,1,0)</f>
        <v>1</v>
      </c>
      <c r="N155" s="29">
        <v>3748296</v>
      </c>
      <c r="O155" s="29">
        <f>IF($R155="Minor",1,0)</f>
        <v>1</v>
      </c>
      <c r="P155" s="29">
        <f>IF($R155="Medium",1,0)</f>
        <v>0</v>
      </c>
      <c r="Q155" s="29">
        <f>IF($R155="Major",1,0)</f>
        <v>0</v>
      </c>
      <c r="R155" s="2" t="str">
        <f>IF('Hazard Data'!N1942&lt;VLOOKUP(B155,Thresholds!$B$2:$I$8,2,FALSE),"Minor",IF(AND(VLOOKUP(B155,Thresholds!$B$2:$I$8,2,FALSE)&lt;='Hazard Data'!N1942,'Hazard Data'!N1942&lt;VLOOKUP(B155,Thresholds!$B$2:$I$8,3,FALSE)),"Medium","Major"))</f>
        <v>Minor</v>
      </c>
      <c r="S155" s="2" t="str">
        <f>IF(N155&gt;0,"",IF('Hazard Data'!K1942&lt;VLOOKUP(B155,Thresholds!$B$2:$I$8,5,FALSE),"Minor",IF(AND(VLOOKUP(B155,Thresholds!$B$2:$I$8,5,FALSE)&lt;='Hazard Data'!K1942,'Hazard Data'!K1942&lt;VLOOKUP(B155,Thresholds!$B$2:$I$8,6,FALSE)),"Medium","Major")))</f>
        <v/>
      </c>
      <c r="T155" s="2"/>
      <c r="U155" s="2"/>
      <c r="V155" s="2"/>
      <c r="W155" s="2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>
      <c r="A156" s="1"/>
      <c r="B156" s="17">
        <v>6</v>
      </c>
      <c r="C156" s="9" t="s">
        <v>41</v>
      </c>
      <c r="D156" s="9" t="str">
        <f>VLOOKUP(C156,'Hazard Categories'!$A$2:$B$52,2,FALSE)</f>
        <v>Tornado</v>
      </c>
      <c r="E156" s="17">
        <v>1</v>
      </c>
      <c r="F156" s="17">
        <v>2010</v>
      </c>
      <c r="G156" s="17" t="str">
        <f>IF(F156&lt;2000,(ROUNDDOWN((F156-$G$10)/5,0))*5+$G$10&amp;"-"&amp;(ROUNDDOWN((F156-$G$10)/5,0))*5+$G$10+4,(ROUNDDOWN((F156-$G$10)/5,0))*5+$G$10&amp;"-"&amp;(ROUNDDOWN((F156-$G$10)/5,0))*5+$G$10+4)</f>
        <v>2010-2014</v>
      </c>
      <c r="H156" s="17">
        <v>1</v>
      </c>
      <c r="I156" s="17">
        <v>0</v>
      </c>
      <c r="J156" s="17">
        <v>0</v>
      </c>
      <c r="K156" s="17">
        <f>SUM(I156:J156)</f>
        <v>0</v>
      </c>
      <c r="L156" s="28">
        <f>IF(N156&lt;7000000000,0,1)</f>
        <v>0</v>
      </c>
      <c r="M156" s="28">
        <f>IF(N156&gt;0,1,0)</f>
        <v>1</v>
      </c>
      <c r="N156" s="29">
        <v>3746223</v>
      </c>
      <c r="O156" s="29">
        <f>IF($R156="Minor",1,0)</f>
        <v>1</v>
      </c>
      <c r="P156" s="29">
        <f>IF($R156="Medium",1,0)</f>
        <v>0</v>
      </c>
      <c r="Q156" s="29">
        <f>IF($R156="Major",1,0)</f>
        <v>0</v>
      </c>
      <c r="R156" s="2" t="str">
        <f>IF('Hazard Data'!N2293&lt;VLOOKUP(B156,Thresholds!$B$2:$I$8,2,FALSE),"Minor",IF(AND(VLOOKUP(B156,Thresholds!$B$2:$I$8,2,FALSE)&lt;='Hazard Data'!N2293,'Hazard Data'!N2293&lt;VLOOKUP(B156,Thresholds!$B$2:$I$8,3,FALSE)),"Medium","Major"))</f>
        <v>Minor</v>
      </c>
      <c r="S156" s="2" t="str">
        <f>IF(N156&gt;0,"",IF('Hazard Data'!K2293&lt;VLOOKUP(B156,Thresholds!$B$2:$I$8,5,FALSE),"Minor",IF(AND(VLOOKUP(B156,Thresholds!$B$2:$I$8,5,FALSE)&lt;='Hazard Data'!K2293,'Hazard Data'!K2293&lt;VLOOKUP(B156,Thresholds!$B$2:$I$8,6,FALSE)),"Medium","Major")))</f>
        <v/>
      </c>
      <c r="T156" s="2"/>
      <c r="U156" s="2"/>
      <c r="V156" s="2"/>
      <c r="W156" s="2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>
      <c r="A157" s="1"/>
      <c r="B157" s="17">
        <v>3</v>
      </c>
      <c r="C157" s="9" t="s">
        <v>45</v>
      </c>
      <c r="D157" s="9" t="str">
        <f>VLOOKUP(C157,'Hazard Categories'!$A$2:$B$52,2,FALSE)</f>
        <v>Storm</v>
      </c>
      <c r="E157" s="17">
        <v>2</v>
      </c>
      <c r="F157" s="17">
        <v>2009</v>
      </c>
      <c r="G157" s="17" t="str">
        <f>IF(F157&lt;2000,(ROUNDDOWN((F157-$G$10)/5,0))*5+$G$10&amp;"-"&amp;(ROUNDDOWN((F157-$G$10)/5,0))*5+$G$10+4,(ROUNDDOWN((F157-$G$10)/5,0))*5+$G$10&amp;"-"&amp;(ROUNDDOWN((F157-$G$10)/5,0))*5+$G$10+4)</f>
        <v>2005-2009</v>
      </c>
      <c r="H157" s="17">
        <v>1</v>
      </c>
      <c r="I157" s="17">
        <v>0</v>
      </c>
      <c r="J157" s="17">
        <v>0</v>
      </c>
      <c r="K157" s="17">
        <f>SUM(I157:J157)</f>
        <v>0</v>
      </c>
      <c r="L157" s="28">
        <f>IF(N157&lt;7000000000,0,1)</f>
        <v>0</v>
      </c>
      <c r="M157" s="28">
        <f>IF(N157&gt;0,1,0)</f>
        <v>1</v>
      </c>
      <c r="N157" s="29">
        <v>3722493</v>
      </c>
      <c r="O157" s="29">
        <f>IF($R157="Minor",1,0)</f>
        <v>1</v>
      </c>
      <c r="P157" s="29">
        <f>IF($R157="Medium",1,0)</f>
        <v>0</v>
      </c>
      <c r="Q157" s="29">
        <f>IF($R157="Major",1,0)</f>
        <v>0</v>
      </c>
      <c r="R157" s="2" t="str">
        <f>IF('Hazard Data'!N3245&lt;VLOOKUP(B157,Thresholds!$B$2:$I$8,2,FALSE),"Minor",IF(AND(VLOOKUP(B157,Thresholds!$B$2:$I$8,2,FALSE)&lt;='Hazard Data'!N3245,'Hazard Data'!N3245&lt;VLOOKUP(B157,Thresholds!$B$2:$I$8,3,FALSE)),"Medium","Major"))</f>
        <v>Minor</v>
      </c>
      <c r="S157" s="2" t="str">
        <f>IF(N157&gt;0,"",IF('Hazard Data'!K3245&lt;VLOOKUP(B157,Thresholds!$B$2:$I$8,5,FALSE),"Minor",IF(AND(VLOOKUP(B157,Thresholds!$B$2:$I$8,5,FALSE)&lt;='Hazard Data'!K3245,'Hazard Data'!K3245&lt;VLOOKUP(B157,Thresholds!$B$2:$I$8,6,FALSE)),"Medium","Major")))</f>
        <v/>
      </c>
      <c r="T157" s="2"/>
      <c r="U157" s="2"/>
      <c r="V157" s="2"/>
      <c r="W157" s="2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>
      <c r="A158" s="1"/>
      <c r="B158" s="17">
        <v>2</v>
      </c>
      <c r="C158" s="9" t="s">
        <v>39</v>
      </c>
      <c r="D158" s="9" t="str">
        <f>VLOOKUP(C158,'Hazard Categories'!$A$2:$B$52,2,FALSE)</f>
        <v>Severe Storm</v>
      </c>
      <c r="E158" s="17">
        <v>4</v>
      </c>
      <c r="F158" s="17">
        <v>2016</v>
      </c>
      <c r="G158" s="17" t="str">
        <f>IF(F158&lt;2000,(ROUNDDOWN((F158-$G$10)/5,0))*5+$G$10&amp;"-"&amp;(ROUNDDOWN((F158-$G$10)/5,0))*5+$G$10+4,(ROUNDDOWN((F158-$G$10)/5,0))*5+$G$10&amp;"-"&amp;(ROUNDDOWN((F158-$G$10)/5,0))*5+$G$10+4)</f>
        <v>2015-2019</v>
      </c>
      <c r="H158" s="17">
        <v>1</v>
      </c>
      <c r="I158" s="17">
        <v>0</v>
      </c>
      <c r="J158" s="17">
        <v>0</v>
      </c>
      <c r="K158" s="17">
        <f>SUM(I158:J158)</f>
        <v>0</v>
      </c>
      <c r="L158" s="28">
        <f>IF(N158&lt;7000000000,0,1)</f>
        <v>0</v>
      </c>
      <c r="M158" s="28">
        <f>IF(N158&gt;0,1,0)</f>
        <v>1</v>
      </c>
      <c r="N158" s="29">
        <v>3712934</v>
      </c>
      <c r="O158" s="29">
        <f>IF($R158="Minor",1,0)</f>
        <v>1</v>
      </c>
      <c r="P158" s="29">
        <f>IF($R158="Medium",1,0)</f>
        <v>0</v>
      </c>
      <c r="Q158" s="29">
        <f>IF($R158="Major",1,0)</f>
        <v>0</v>
      </c>
      <c r="R158" s="2" t="str">
        <f>IF('Hazard Data'!N2825&lt;VLOOKUP(B158,Thresholds!$B$2:$I$8,2,FALSE),"Minor",IF(AND(VLOOKUP(B158,Thresholds!$B$2:$I$8,2,FALSE)&lt;='Hazard Data'!N2825,'Hazard Data'!N2825&lt;VLOOKUP(B158,Thresholds!$B$2:$I$8,3,FALSE)),"Medium","Major"))</f>
        <v>Minor</v>
      </c>
      <c r="S158" s="2" t="str">
        <f>IF(N158&gt;0,"",IF('Hazard Data'!K2825&lt;VLOOKUP(B158,Thresholds!$B$2:$I$8,5,FALSE),"Minor",IF(AND(VLOOKUP(B158,Thresholds!$B$2:$I$8,5,FALSE)&lt;='Hazard Data'!K2825,'Hazard Data'!K2825&lt;VLOOKUP(B158,Thresholds!$B$2:$I$8,6,FALSE)),"Medium","Major")))</f>
        <v/>
      </c>
      <c r="T158" s="2"/>
      <c r="U158" s="2"/>
      <c r="V158" s="2"/>
      <c r="W158" s="2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>
      <c r="A159" s="1"/>
      <c r="B159" s="17">
        <v>2</v>
      </c>
      <c r="C159" s="9" t="s">
        <v>29</v>
      </c>
      <c r="D159" s="9" t="str">
        <f>VLOOKUP(C159,'Hazard Categories'!$A$2:$B$52,2,FALSE)</f>
        <v>Tropical Storm</v>
      </c>
      <c r="E159" s="17">
        <v>3</v>
      </c>
      <c r="F159" s="17">
        <v>1979</v>
      </c>
      <c r="G159" s="17" t="str">
        <f>IF(F159&lt;2000,(ROUNDDOWN((F159-$G$10)/5,0))*5+$G$10&amp;"-"&amp;(ROUNDDOWN((F159-$G$10)/5,0))*5+$G$10+4,(ROUNDDOWN((F159-$G$10)/5,0))*5+$G$10&amp;"-"&amp;(ROUNDDOWN((F159-$G$10)/5,0))*5+$G$10+4)</f>
        <v>1975-1979</v>
      </c>
      <c r="H159" s="17">
        <v>2</v>
      </c>
      <c r="I159" s="17">
        <v>0</v>
      </c>
      <c r="J159" s="17">
        <v>0</v>
      </c>
      <c r="K159" s="17">
        <f>SUM(I159:J159)</f>
        <v>0</v>
      </c>
      <c r="L159" s="28">
        <f>IF(N159&lt;7000000000,0,1)</f>
        <v>0</v>
      </c>
      <c r="M159" s="28">
        <f>IF(N159&gt;0,1,0)</f>
        <v>1</v>
      </c>
      <c r="N159" s="29">
        <v>3696605</v>
      </c>
      <c r="O159" s="29">
        <f>IF($R159="Minor",1,0)</f>
        <v>1</v>
      </c>
      <c r="P159" s="29">
        <f>IF($R159="Medium",1,0)</f>
        <v>0</v>
      </c>
      <c r="Q159" s="29">
        <f>IF($R159="Major",1,0)</f>
        <v>0</v>
      </c>
      <c r="R159" s="2" t="str">
        <f>IF('Hazard Data'!N623&lt;VLOOKUP(B159,Thresholds!$B$2:$I$8,2,FALSE),"Minor",IF(AND(VLOOKUP(B159,Thresholds!$B$2:$I$8,2,FALSE)&lt;='Hazard Data'!N623,'Hazard Data'!N623&lt;VLOOKUP(B159,Thresholds!$B$2:$I$8,3,FALSE)),"Medium","Major"))</f>
        <v>Minor</v>
      </c>
      <c r="S159" s="2" t="str">
        <f>IF(N159&gt;0,"",IF('Hazard Data'!K623&lt;VLOOKUP(B159,Thresholds!$B$2:$I$8,5,FALSE),"Minor",IF(AND(VLOOKUP(B159,Thresholds!$B$2:$I$8,5,FALSE)&lt;='Hazard Data'!K623,'Hazard Data'!K623&lt;VLOOKUP(B159,Thresholds!$B$2:$I$8,6,FALSE)),"Medium","Major")))</f>
        <v/>
      </c>
      <c r="T159" s="2"/>
      <c r="U159" s="2"/>
      <c r="V159" s="2"/>
      <c r="W159" s="2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>
      <c r="A160" s="1"/>
      <c r="B160" s="17">
        <v>2</v>
      </c>
      <c r="C160" s="9" t="s">
        <v>39</v>
      </c>
      <c r="D160" s="9" t="str">
        <f>VLOOKUP(C160,'Hazard Categories'!$A$2:$B$52,2,FALSE)</f>
        <v>Severe Storm</v>
      </c>
      <c r="E160" s="17">
        <v>4</v>
      </c>
      <c r="F160" s="17">
        <v>2015</v>
      </c>
      <c r="G160" s="17" t="str">
        <f>IF(F160&lt;2000,(ROUNDDOWN((F160-$G$10)/5,0))*5+$G$10&amp;"-"&amp;(ROUNDDOWN((F160-$G$10)/5,0))*5+$G$10+4,(ROUNDDOWN((F160-$G$10)/5,0))*5+$G$10&amp;"-"&amp;(ROUNDDOWN((F160-$G$10)/5,0))*5+$G$10+4)</f>
        <v>2015-2019</v>
      </c>
      <c r="H160" s="17">
        <v>1</v>
      </c>
      <c r="I160" s="17">
        <v>0</v>
      </c>
      <c r="J160" s="17">
        <v>0</v>
      </c>
      <c r="K160" s="17">
        <f>SUM(I160:J160)</f>
        <v>0</v>
      </c>
      <c r="L160" s="28">
        <f>IF(N160&lt;7000000000,0,1)</f>
        <v>0</v>
      </c>
      <c r="M160" s="28">
        <f>IF(N160&gt;0,1,0)</f>
        <v>1</v>
      </c>
      <c r="N160" s="29">
        <v>3661812</v>
      </c>
      <c r="O160" s="29">
        <f>IF($R160="Minor",1,0)</f>
        <v>1</v>
      </c>
      <c r="P160" s="29">
        <f>IF($R160="Medium",1,0)</f>
        <v>0</v>
      </c>
      <c r="Q160" s="29">
        <f>IF($R160="Major",1,0)</f>
        <v>0</v>
      </c>
      <c r="R160" s="2" t="str">
        <f>IF('Hazard Data'!N2715&lt;VLOOKUP(B160,Thresholds!$B$2:$I$8,2,FALSE),"Minor",IF(AND(VLOOKUP(B160,Thresholds!$B$2:$I$8,2,FALSE)&lt;='Hazard Data'!N2715,'Hazard Data'!N2715&lt;VLOOKUP(B160,Thresholds!$B$2:$I$8,3,FALSE)),"Medium","Major"))</f>
        <v>Minor</v>
      </c>
      <c r="S160" s="2" t="str">
        <f>IF(N160&gt;0,"",IF('Hazard Data'!K2715&lt;VLOOKUP(B160,Thresholds!$B$2:$I$8,5,FALSE),"Minor",IF(AND(VLOOKUP(B160,Thresholds!$B$2:$I$8,5,FALSE)&lt;='Hazard Data'!K2715,'Hazard Data'!K2715&lt;VLOOKUP(B160,Thresholds!$B$2:$I$8,6,FALSE)),"Medium","Major")))</f>
        <v/>
      </c>
      <c r="T160" s="2"/>
      <c r="U160" s="2"/>
      <c r="V160" s="2"/>
      <c r="W160" s="2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>
      <c r="A161" s="1"/>
      <c r="B161" s="17">
        <v>3</v>
      </c>
      <c r="C161" s="9" t="s">
        <v>45</v>
      </c>
      <c r="D161" s="9" t="str">
        <f>VLOOKUP(C161,'Hazard Categories'!$A$2:$B$52,2,FALSE)</f>
        <v>Storm</v>
      </c>
      <c r="E161" s="17">
        <v>3</v>
      </c>
      <c r="F161" s="17">
        <v>2010</v>
      </c>
      <c r="G161" s="17" t="str">
        <f>IF(F161&lt;2000,(ROUNDDOWN((F161-$G$10)/5,0))*5+$G$10&amp;"-"&amp;(ROUNDDOWN((F161-$G$10)/5,0))*5+$G$10+4,(ROUNDDOWN((F161-$G$10)/5,0))*5+$G$10&amp;"-"&amp;(ROUNDDOWN((F161-$G$10)/5,0))*5+$G$10+4)</f>
        <v>2010-2014</v>
      </c>
      <c r="H161" s="17">
        <v>1</v>
      </c>
      <c r="I161" s="17">
        <v>0</v>
      </c>
      <c r="J161" s="17">
        <v>0</v>
      </c>
      <c r="K161" s="17">
        <f>SUM(I161:J161)</f>
        <v>0</v>
      </c>
      <c r="L161" s="28">
        <f>IF(N161&lt;7000000000,0,1)</f>
        <v>0</v>
      </c>
      <c r="M161" s="28">
        <f>IF(N161&gt;0,1,0)</f>
        <v>1</v>
      </c>
      <c r="N161" s="29">
        <v>3542414</v>
      </c>
      <c r="O161" s="29">
        <f>IF($R161="Minor",1,0)</f>
        <v>1</v>
      </c>
      <c r="P161" s="29">
        <f>IF($R161="Medium",1,0)</f>
        <v>0</v>
      </c>
      <c r="Q161" s="29">
        <f>IF($R161="Major",1,0)</f>
        <v>0</v>
      </c>
      <c r="R161" s="2" t="str">
        <f>IF('Hazard Data'!N2278&lt;VLOOKUP(B161,Thresholds!$B$2:$I$8,2,FALSE),"Minor",IF(AND(VLOOKUP(B161,Thresholds!$B$2:$I$8,2,FALSE)&lt;='Hazard Data'!N2278,'Hazard Data'!N2278&lt;VLOOKUP(B161,Thresholds!$B$2:$I$8,3,FALSE)),"Medium","Major"))</f>
        <v>Minor</v>
      </c>
      <c r="S161" s="2" t="str">
        <f>IF(N161&gt;0,"",IF('Hazard Data'!K2278&lt;VLOOKUP(B161,Thresholds!$B$2:$I$8,5,FALSE),"Minor",IF(AND(VLOOKUP(B161,Thresholds!$B$2:$I$8,5,FALSE)&lt;='Hazard Data'!K2278,'Hazard Data'!K2278&lt;VLOOKUP(B161,Thresholds!$B$2:$I$8,6,FALSE)),"Medium","Major")))</f>
        <v/>
      </c>
      <c r="T161" s="2"/>
      <c r="U161" s="2"/>
      <c r="V161" s="2"/>
      <c r="W161" s="2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>
      <c r="A162" s="1"/>
      <c r="B162" s="17">
        <v>4</v>
      </c>
      <c r="C162" s="9" t="s">
        <v>29</v>
      </c>
      <c r="D162" s="9" t="str">
        <f>VLOOKUP(C162,'Hazard Categories'!$A$2:$B$52,2,FALSE)</f>
        <v>Tropical Storm</v>
      </c>
      <c r="E162" s="17">
        <v>3</v>
      </c>
      <c r="F162" s="17">
        <v>1979</v>
      </c>
      <c r="G162" s="17" t="str">
        <f>IF(F162&lt;2000,(ROUNDDOWN((F162-$G$10)/5,0))*5+$G$10&amp;"-"&amp;(ROUNDDOWN((F162-$G$10)/5,0))*5+$G$10+4,(ROUNDDOWN((F162-$G$10)/5,0))*5+$G$10&amp;"-"&amp;(ROUNDDOWN((F162-$G$10)/5,0))*5+$G$10+4)</f>
        <v>1975-1979</v>
      </c>
      <c r="H162" s="17">
        <v>2</v>
      </c>
      <c r="I162" s="17">
        <v>0</v>
      </c>
      <c r="J162" s="17">
        <v>0</v>
      </c>
      <c r="K162" s="17">
        <f>SUM(I162:J162)</f>
        <v>0</v>
      </c>
      <c r="L162" s="28">
        <f>IF(N162&lt;7000000000,0,1)</f>
        <v>0</v>
      </c>
      <c r="M162" s="28">
        <f>IF(N162&gt;0,1,0)</f>
        <v>1</v>
      </c>
      <c r="N162" s="29">
        <v>3515342</v>
      </c>
      <c r="O162" s="29">
        <f>IF($R162="Minor",1,0)</f>
        <v>0</v>
      </c>
      <c r="P162" s="29">
        <f>IF($R162="Medium",1,0)</f>
        <v>1</v>
      </c>
      <c r="Q162" s="29">
        <f>IF($R162="Major",1,0)</f>
        <v>0</v>
      </c>
      <c r="R162" s="2" t="str">
        <f>IF('Hazard Data'!N624&lt;VLOOKUP(B162,Thresholds!$B$2:$I$8,2,FALSE),"Minor",IF(AND(VLOOKUP(B162,Thresholds!$B$2:$I$8,2,FALSE)&lt;='Hazard Data'!N624,'Hazard Data'!N624&lt;VLOOKUP(B162,Thresholds!$B$2:$I$8,3,FALSE)),"Medium","Major"))</f>
        <v>Medium</v>
      </c>
      <c r="S162" s="2" t="str">
        <f>IF(N162&gt;0,"",IF('Hazard Data'!K624&lt;VLOOKUP(B162,Thresholds!$B$2:$I$8,5,FALSE),"Minor",IF(AND(VLOOKUP(B162,Thresholds!$B$2:$I$8,5,FALSE)&lt;='Hazard Data'!K624,'Hazard Data'!K624&lt;VLOOKUP(B162,Thresholds!$B$2:$I$8,6,FALSE)),"Medium","Major")))</f>
        <v/>
      </c>
      <c r="T162" s="2"/>
      <c r="U162" s="2"/>
      <c r="V162" s="2"/>
      <c r="W162" s="2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>
      <c r="A163" s="1"/>
      <c r="B163" s="17">
        <v>6</v>
      </c>
      <c r="C163" s="9" t="s">
        <v>29</v>
      </c>
      <c r="D163" s="9" t="str">
        <f>VLOOKUP(C163,'Hazard Categories'!$A$2:$B$52,2,FALSE)</f>
        <v>Tropical Storm</v>
      </c>
      <c r="E163" s="17">
        <v>3</v>
      </c>
      <c r="F163" s="17">
        <v>1995</v>
      </c>
      <c r="G163" s="17" t="str">
        <f>IF(F163&lt;2000,(ROUNDDOWN((F163-$G$10)/5,0))*5+$G$10&amp;"-"&amp;(ROUNDDOWN((F163-$G$10)/5,0))*5+$G$10+4,(ROUNDDOWN((F163-$G$10)/5,0))*5+$G$10&amp;"-"&amp;(ROUNDDOWN((F163-$G$10)/5,0))*5+$G$10+4)</f>
        <v>1995-1999</v>
      </c>
      <c r="H163" s="17">
        <v>6</v>
      </c>
      <c r="I163" s="17">
        <v>0</v>
      </c>
      <c r="J163" s="17">
        <v>0</v>
      </c>
      <c r="K163" s="17">
        <f>SUM(I163:J163)</f>
        <v>0</v>
      </c>
      <c r="L163" s="28">
        <f>IF(N163&lt;7000000000,0,1)</f>
        <v>0</v>
      </c>
      <c r="M163" s="28">
        <f>IF(N163&gt;0,1,0)</f>
        <v>1</v>
      </c>
      <c r="N163" s="29">
        <v>3486739</v>
      </c>
      <c r="O163" s="29">
        <f>IF($R163="Minor",1,0)</f>
        <v>1</v>
      </c>
      <c r="P163" s="29">
        <f>IF($R163="Medium",1,0)</f>
        <v>0</v>
      </c>
      <c r="Q163" s="29">
        <f>IF($R163="Major",1,0)</f>
        <v>0</v>
      </c>
      <c r="R163" s="2" t="str">
        <f>IF('Hazard Data'!N1937&lt;VLOOKUP(B163,Thresholds!$B$2:$I$8,2,FALSE),"Minor",IF(AND(VLOOKUP(B163,Thresholds!$B$2:$I$8,2,FALSE)&lt;='Hazard Data'!N1937,'Hazard Data'!N1937&lt;VLOOKUP(B163,Thresholds!$B$2:$I$8,3,FALSE)),"Medium","Major"))</f>
        <v>Minor</v>
      </c>
      <c r="S163" s="2" t="str">
        <f>IF(N163&gt;0,"",IF('Hazard Data'!K1937&lt;VLOOKUP(B163,Thresholds!$B$2:$I$8,5,FALSE),"Minor",IF(AND(VLOOKUP(B163,Thresholds!$B$2:$I$8,5,FALSE)&lt;='Hazard Data'!K1937,'Hazard Data'!K1937&lt;VLOOKUP(B163,Thresholds!$B$2:$I$8,6,FALSE)),"Medium","Major")))</f>
        <v/>
      </c>
      <c r="T163" s="2"/>
      <c r="U163" s="2"/>
      <c r="V163" s="2"/>
      <c r="W163" s="2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>
      <c r="A164" s="1"/>
      <c r="B164" s="17">
        <v>2</v>
      </c>
      <c r="C164" s="9" t="s">
        <v>41</v>
      </c>
      <c r="D164" s="9" t="str">
        <f>VLOOKUP(C164,'Hazard Categories'!$A$2:$B$52,2,FALSE)</f>
        <v>Tornado</v>
      </c>
      <c r="E164" s="17">
        <v>1</v>
      </c>
      <c r="F164" s="17">
        <v>2020</v>
      </c>
      <c r="G164" s="17" t="str">
        <f>IF(F164&lt;2000,(ROUNDDOWN((F164-$G$10)/5,0))*5+$G$10&amp;"-"&amp;(ROUNDDOWN((F164-$G$10)/5,0))*5+$G$10+4,(ROUNDDOWN((F164-$G$10)/5,0))*5+$G$10&amp;"-"&amp;(ROUNDDOWN((F164-$G$10)/5,0))*5+$G$10+4)</f>
        <v>2020-2024</v>
      </c>
      <c r="H164" s="17">
        <v>1</v>
      </c>
      <c r="I164" s="17">
        <v>0</v>
      </c>
      <c r="J164" s="17">
        <v>0</v>
      </c>
      <c r="K164" s="17">
        <f>SUM(I164:J164)</f>
        <v>0</v>
      </c>
      <c r="L164" s="28">
        <f>IF(N164&lt;7000000000,0,1)</f>
        <v>0</v>
      </c>
      <c r="M164" s="28">
        <f>IF(N164&gt;0,1,0)</f>
        <v>1</v>
      </c>
      <c r="N164" s="29">
        <v>3452565</v>
      </c>
      <c r="O164" s="29">
        <f>IF($R164="Minor",1,0)</f>
        <v>1</v>
      </c>
      <c r="P164" s="29">
        <f>IF($R164="Medium",1,0)</f>
        <v>0</v>
      </c>
      <c r="Q164" s="29">
        <f>IF($R164="Major",1,0)</f>
        <v>0</v>
      </c>
      <c r="R164" s="2" t="str">
        <f>IF('Hazard Data'!N3327&lt;VLOOKUP(B164,Thresholds!$B$2:$I$8,2,FALSE),"Minor",IF(AND(VLOOKUP(B164,Thresholds!$B$2:$I$8,2,FALSE)&lt;='Hazard Data'!N3327,'Hazard Data'!N3327&lt;VLOOKUP(B164,Thresholds!$B$2:$I$8,3,FALSE)),"Medium","Major"))</f>
        <v>Minor</v>
      </c>
      <c r="S164" s="2" t="str">
        <f>IF(N164&gt;0,"",IF('Hazard Data'!K3327&lt;VLOOKUP(B164,Thresholds!$B$2:$I$8,5,FALSE),"Minor",IF(AND(VLOOKUP(B164,Thresholds!$B$2:$I$8,5,FALSE)&lt;='Hazard Data'!K3327,'Hazard Data'!K3327&lt;VLOOKUP(B164,Thresholds!$B$2:$I$8,6,FALSE)),"Medium","Major")))</f>
        <v/>
      </c>
      <c r="T164" s="2"/>
      <c r="U164" s="2"/>
      <c r="V164" s="2"/>
      <c r="W164" s="2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>
      <c r="A165" s="1"/>
      <c r="B165" s="17">
        <v>2</v>
      </c>
      <c r="C165" s="9" t="s">
        <v>29</v>
      </c>
      <c r="D165" s="9" t="str">
        <f>VLOOKUP(C165,'Hazard Categories'!$A$2:$B$52,2,FALSE)</f>
        <v>Tropical Storm</v>
      </c>
      <c r="E165" s="17">
        <v>3</v>
      </c>
      <c r="F165" s="17">
        <v>1995</v>
      </c>
      <c r="G165" s="17" t="str">
        <f>IF(F165&lt;2000,(ROUNDDOWN((F165-$G$10)/5,0))*5+$G$10&amp;"-"&amp;(ROUNDDOWN((F165-$G$10)/5,0))*5+$G$10+4,(ROUNDDOWN((F165-$G$10)/5,0))*5+$G$10&amp;"-"&amp;(ROUNDDOWN((F165-$G$10)/5,0))*5+$G$10+4)</f>
        <v>1995-1999</v>
      </c>
      <c r="H165" s="17">
        <v>6</v>
      </c>
      <c r="I165" s="17">
        <v>0</v>
      </c>
      <c r="J165" s="17">
        <v>0</v>
      </c>
      <c r="K165" s="17">
        <f>SUM(I165:J165)</f>
        <v>0</v>
      </c>
      <c r="L165" s="28">
        <f>IF(N165&lt;7000000000,0,1)</f>
        <v>0</v>
      </c>
      <c r="M165" s="28">
        <f>IF(N165&gt;0,1,0)</f>
        <v>1</v>
      </c>
      <c r="N165" s="29">
        <v>3423676</v>
      </c>
      <c r="O165" s="29">
        <f>IF($R165="Minor",1,0)</f>
        <v>1</v>
      </c>
      <c r="P165" s="29">
        <f>IF($R165="Medium",1,0)</f>
        <v>0</v>
      </c>
      <c r="Q165" s="29">
        <f>IF($R165="Major",1,0)</f>
        <v>0</v>
      </c>
      <c r="R165" s="2" t="str">
        <f>IF('Hazard Data'!N1939&lt;VLOOKUP(B165,Thresholds!$B$2:$I$8,2,FALSE),"Minor",IF(AND(VLOOKUP(B165,Thresholds!$B$2:$I$8,2,FALSE)&lt;='Hazard Data'!N1939,'Hazard Data'!N1939&lt;VLOOKUP(B165,Thresholds!$B$2:$I$8,3,FALSE)),"Medium","Major"))</f>
        <v>Minor</v>
      </c>
      <c r="S165" s="2" t="str">
        <f>IF(N165&gt;0,"",IF('Hazard Data'!K1939&lt;VLOOKUP(B165,Thresholds!$B$2:$I$8,5,FALSE),"Minor",IF(AND(VLOOKUP(B165,Thresholds!$B$2:$I$8,5,FALSE)&lt;='Hazard Data'!K1939,'Hazard Data'!K1939&lt;VLOOKUP(B165,Thresholds!$B$2:$I$8,6,FALSE)),"Medium","Major")))</f>
        <v/>
      </c>
      <c r="T165" s="2"/>
      <c r="U165" s="2"/>
      <c r="V165" s="2"/>
      <c r="W165" s="2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>
      <c r="A166" s="1"/>
      <c r="B166" s="17">
        <v>4</v>
      </c>
      <c r="C166" s="9" t="s">
        <v>41</v>
      </c>
      <c r="D166" s="9" t="str">
        <f>VLOOKUP(C166,'Hazard Categories'!$A$2:$B$52,2,FALSE)</f>
        <v>Tornado</v>
      </c>
      <c r="E166" s="17">
        <v>1</v>
      </c>
      <c r="F166" s="17">
        <v>1998</v>
      </c>
      <c r="G166" s="17" t="str">
        <f>IF(F166&lt;2000,(ROUNDDOWN((F166-$G$10)/5,0))*5+$G$10&amp;"-"&amp;(ROUNDDOWN((F166-$G$10)/5,0))*5+$G$10+4,(ROUNDDOWN((F166-$G$10)/5,0))*5+$G$10&amp;"-"&amp;(ROUNDDOWN((F166-$G$10)/5,0))*5+$G$10+4)</f>
        <v>1995-1999</v>
      </c>
      <c r="H166" s="17">
        <v>1</v>
      </c>
      <c r="I166" s="17">
        <v>0</v>
      </c>
      <c r="J166" s="17">
        <v>0</v>
      </c>
      <c r="K166" s="17">
        <f>SUM(I166:J166)</f>
        <v>0</v>
      </c>
      <c r="L166" s="28">
        <f>IF(N166&lt;7000000000,0,1)</f>
        <v>0</v>
      </c>
      <c r="M166" s="28">
        <f>IF(N166&gt;0,1,0)</f>
        <v>1</v>
      </c>
      <c r="N166" s="29">
        <v>3393627</v>
      </c>
      <c r="O166" s="29">
        <f>IF($R166="Minor",1,0)</f>
        <v>0</v>
      </c>
      <c r="P166" s="29">
        <f>IF($R166="Medium",1,0)</f>
        <v>1</v>
      </c>
      <c r="Q166" s="29">
        <f>IF($R166="Major",1,0)</f>
        <v>0</v>
      </c>
      <c r="R166" s="2" t="str">
        <f>IF('Hazard Data'!N212&lt;VLOOKUP(B166,Thresholds!$B$2:$I$8,2,FALSE),"Minor",IF(AND(VLOOKUP(B166,Thresholds!$B$2:$I$8,2,FALSE)&lt;='Hazard Data'!N212,'Hazard Data'!N212&lt;VLOOKUP(B166,Thresholds!$B$2:$I$8,3,FALSE)),"Medium","Major"))</f>
        <v>Medium</v>
      </c>
      <c r="S166" s="2" t="str">
        <f>IF(N166&gt;0,"",IF('Hazard Data'!K212&lt;VLOOKUP(B166,Thresholds!$B$2:$I$8,5,FALSE),"Minor",IF(AND(VLOOKUP(B166,Thresholds!$B$2:$I$8,5,FALSE)&lt;='Hazard Data'!K212,'Hazard Data'!K212&lt;VLOOKUP(B166,Thresholds!$B$2:$I$8,6,FALSE)),"Medium","Major")))</f>
        <v/>
      </c>
      <c r="T166" s="2"/>
      <c r="U166" s="2"/>
      <c r="V166" s="2"/>
      <c r="W166" s="2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>
      <c r="A167" s="1"/>
      <c r="B167" s="17">
        <v>4</v>
      </c>
      <c r="C167" s="9" t="s">
        <v>29</v>
      </c>
      <c r="D167" s="9" t="str">
        <f>VLOOKUP(C167,'Hazard Categories'!$A$2:$B$52,2,FALSE)</f>
        <v>Tropical Storm</v>
      </c>
      <c r="E167" s="17">
        <v>3</v>
      </c>
      <c r="F167" s="17">
        <v>1995</v>
      </c>
      <c r="G167" s="17" t="str">
        <f>IF(F167&lt;2000,(ROUNDDOWN((F167-$G$10)/5,0))*5+$G$10&amp;"-"&amp;(ROUNDDOWN((F167-$G$10)/5,0))*5+$G$10+4,(ROUNDDOWN((F167-$G$10)/5,0))*5+$G$10&amp;"-"&amp;(ROUNDDOWN((F167-$G$10)/5,0))*5+$G$10+4)</f>
        <v>1995-1999</v>
      </c>
      <c r="H167" s="17">
        <v>6</v>
      </c>
      <c r="I167" s="17">
        <v>0</v>
      </c>
      <c r="J167" s="17">
        <v>0</v>
      </c>
      <c r="K167" s="17">
        <f>SUM(I167:J167)</f>
        <v>0</v>
      </c>
      <c r="L167" s="28">
        <f>IF(N167&lt;7000000000,0,1)</f>
        <v>0</v>
      </c>
      <c r="M167" s="28">
        <f>IF(N167&gt;0,1,0)</f>
        <v>1</v>
      </c>
      <c r="N167" s="29">
        <v>3392317</v>
      </c>
      <c r="O167" s="29">
        <f>IF($R167="Minor",1,0)</f>
        <v>1</v>
      </c>
      <c r="P167" s="29">
        <f>IF($R167="Medium",1,0)</f>
        <v>0</v>
      </c>
      <c r="Q167" s="29">
        <f>IF($R167="Major",1,0)</f>
        <v>0</v>
      </c>
      <c r="R167" s="2" t="str">
        <f>IF('Hazard Data'!N1940&lt;VLOOKUP(B167,Thresholds!$B$2:$I$8,2,FALSE),"Minor",IF(AND(VLOOKUP(B167,Thresholds!$B$2:$I$8,2,FALSE)&lt;='Hazard Data'!N1940,'Hazard Data'!N1940&lt;VLOOKUP(B167,Thresholds!$B$2:$I$8,3,FALSE)),"Medium","Major"))</f>
        <v>Minor</v>
      </c>
      <c r="S167" s="2" t="str">
        <f>IF(N167&gt;0,"",IF('Hazard Data'!K1940&lt;VLOOKUP(B167,Thresholds!$B$2:$I$8,5,FALSE),"Minor",IF(AND(VLOOKUP(B167,Thresholds!$B$2:$I$8,5,FALSE)&lt;='Hazard Data'!K1940,'Hazard Data'!K1940&lt;VLOOKUP(B167,Thresholds!$B$2:$I$8,6,FALSE)),"Medium","Major")))</f>
        <v/>
      </c>
      <c r="T167" s="2"/>
      <c r="U167" s="2"/>
      <c r="V167" s="2"/>
      <c r="W167" s="2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>
      <c r="A168" s="1"/>
      <c r="B168" s="17">
        <v>1</v>
      </c>
      <c r="C168" s="9" t="s">
        <v>39</v>
      </c>
      <c r="D168" s="9" t="str">
        <f>VLOOKUP(C168,'Hazard Categories'!$A$2:$B$52,2,FALSE)</f>
        <v>Severe Storm</v>
      </c>
      <c r="E168" s="17">
        <v>1</v>
      </c>
      <c r="F168" s="17">
        <v>2020</v>
      </c>
      <c r="G168" s="17" t="str">
        <f>IF(F168&lt;2000,(ROUNDDOWN((F168-$G$10)/5,0))*5+$G$10&amp;"-"&amp;(ROUNDDOWN((F168-$G$10)/5,0))*5+$G$10+4,(ROUNDDOWN((F168-$G$10)/5,0))*5+$G$10&amp;"-"&amp;(ROUNDDOWN((F168-$G$10)/5,0))*5+$G$10+4)</f>
        <v>2020-2024</v>
      </c>
      <c r="H168" s="17">
        <v>1</v>
      </c>
      <c r="I168" s="17">
        <v>0</v>
      </c>
      <c r="J168" s="17">
        <v>0</v>
      </c>
      <c r="K168" s="17">
        <f>SUM(I168:J168)</f>
        <v>0</v>
      </c>
      <c r="L168" s="28">
        <f>IF(N168&lt;7000000000,0,1)</f>
        <v>0</v>
      </c>
      <c r="M168" s="28">
        <f>IF(N168&gt;0,1,0)</f>
        <v>1</v>
      </c>
      <c r="N168" s="29">
        <v>3386304</v>
      </c>
      <c r="O168" s="29">
        <f>IF($R168="Minor",1,0)</f>
        <v>1</v>
      </c>
      <c r="P168" s="29">
        <f>IF($R168="Medium",1,0)</f>
        <v>0</v>
      </c>
      <c r="Q168" s="29">
        <f>IF($R168="Major",1,0)</f>
        <v>0</v>
      </c>
      <c r="R168" s="2" t="str">
        <f>IF('Hazard Data'!N3333&lt;VLOOKUP(B168,Thresholds!$B$2:$I$8,2,FALSE),"Minor",IF(AND(VLOOKUP(B168,Thresholds!$B$2:$I$8,2,FALSE)&lt;='Hazard Data'!N3333,'Hazard Data'!N3333&lt;VLOOKUP(B168,Thresholds!$B$2:$I$8,3,FALSE)),"Medium","Major"))</f>
        <v>Minor</v>
      </c>
      <c r="S168" s="2" t="str">
        <f>IF(N168&gt;0,"",IF('Hazard Data'!K3333&lt;VLOOKUP(B168,Thresholds!$B$2:$I$8,5,FALSE),"Minor",IF(AND(VLOOKUP(B168,Thresholds!$B$2:$I$8,5,FALSE)&lt;='Hazard Data'!K3333,'Hazard Data'!K3333&lt;VLOOKUP(B168,Thresholds!$B$2:$I$8,6,FALSE)),"Medium","Major")))</f>
        <v/>
      </c>
      <c r="T168" s="2"/>
      <c r="U168" s="2"/>
      <c r="V168" s="2"/>
      <c r="W168" s="2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>
      <c r="A169" s="1"/>
      <c r="B169" s="17">
        <v>2</v>
      </c>
      <c r="C169" s="9" t="s">
        <v>39</v>
      </c>
      <c r="D169" s="9" t="str">
        <f>VLOOKUP(C169,'Hazard Categories'!$A$2:$B$52,2,FALSE)</f>
        <v>Severe Storm</v>
      </c>
      <c r="E169" s="17">
        <v>4</v>
      </c>
      <c r="F169" s="17">
        <v>2015</v>
      </c>
      <c r="G169" s="17" t="str">
        <f>IF(F169&lt;2000,(ROUNDDOWN((F169-$G$10)/5,0))*5+$G$10&amp;"-"&amp;(ROUNDDOWN((F169-$G$10)/5,0))*5+$G$10+4,(ROUNDDOWN((F169-$G$10)/5,0))*5+$G$10&amp;"-"&amp;(ROUNDDOWN((F169-$G$10)/5,0))*5+$G$10+4)</f>
        <v>2015-2019</v>
      </c>
      <c r="H169" s="17">
        <v>1</v>
      </c>
      <c r="I169" s="17">
        <v>0</v>
      </c>
      <c r="J169" s="17">
        <v>0</v>
      </c>
      <c r="K169" s="17">
        <f>SUM(I169:J169)</f>
        <v>0</v>
      </c>
      <c r="L169" s="28">
        <f>IF(N169&lt;7000000000,0,1)</f>
        <v>0</v>
      </c>
      <c r="M169" s="28">
        <f>IF(N169&gt;0,1,0)</f>
        <v>1</v>
      </c>
      <c r="N169" s="29">
        <v>3374573</v>
      </c>
      <c r="O169" s="29">
        <f>IF($R169="Minor",1,0)</f>
        <v>1</v>
      </c>
      <c r="P169" s="29">
        <f>IF($R169="Medium",1,0)</f>
        <v>0</v>
      </c>
      <c r="Q169" s="29">
        <f>IF($R169="Major",1,0)</f>
        <v>0</v>
      </c>
      <c r="R169" s="2" t="str">
        <f>IF('Hazard Data'!N2709&lt;VLOOKUP(B169,Thresholds!$B$2:$I$8,2,FALSE),"Minor",IF(AND(VLOOKUP(B169,Thresholds!$B$2:$I$8,2,FALSE)&lt;='Hazard Data'!N2709,'Hazard Data'!N2709&lt;VLOOKUP(B169,Thresholds!$B$2:$I$8,3,FALSE)),"Medium","Major"))</f>
        <v>Minor</v>
      </c>
      <c r="S169" s="2" t="str">
        <f>IF(N169&gt;0,"",IF('Hazard Data'!K2709&lt;VLOOKUP(B169,Thresholds!$B$2:$I$8,5,FALSE),"Minor",IF(AND(VLOOKUP(B169,Thresholds!$B$2:$I$8,5,FALSE)&lt;='Hazard Data'!K2709,'Hazard Data'!K2709&lt;VLOOKUP(B169,Thresholds!$B$2:$I$8,6,FALSE)),"Medium","Major")))</f>
        <v/>
      </c>
      <c r="T169" s="2"/>
      <c r="U169" s="2"/>
      <c r="V169" s="2"/>
      <c r="W169" s="2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>
      <c r="A170" s="1"/>
      <c r="B170" s="17">
        <v>5</v>
      </c>
      <c r="C170" s="9" t="s">
        <v>45</v>
      </c>
      <c r="D170" s="9" t="str">
        <f>VLOOKUP(C170,'Hazard Categories'!$A$2:$B$52,2,FALSE)</f>
        <v>Storm</v>
      </c>
      <c r="E170" s="17">
        <v>3</v>
      </c>
      <c r="F170" s="17">
        <v>1997</v>
      </c>
      <c r="G170" s="17" t="str">
        <f>IF(F170&lt;2000,(ROUNDDOWN((F170-$G$10)/5,0))*5+$G$10&amp;"-"&amp;(ROUNDDOWN((F170-$G$10)/5,0))*5+$G$10+4,(ROUNDDOWN((F170-$G$10)/5,0))*5+$G$10&amp;"-"&amp;(ROUNDDOWN((F170-$G$10)/5,0))*5+$G$10+4)</f>
        <v>1995-1999</v>
      </c>
      <c r="H170" s="17">
        <v>1</v>
      </c>
      <c r="I170" s="17">
        <v>0</v>
      </c>
      <c r="J170" s="17">
        <v>0</v>
      </c>
      <c r="K170" s="17">
        <f>SUM(I170:J170)</f>
        <v>0</v>
      </c>
      <c r="L170" s="28">
        <f>IF(N170&lt;7000000000,0,1)</f>
        <v>0</v>
      </c>
      <c r="M170" s="28">
        <f>IF(N170&gt;0,1,0)</f>
        <v>1</v>
      </c>
      <c r="N170" s="29">
        <v>3360901</v>
      </c>
      <c r="O170" s="29">
        <f>IF($R170="Minor",1,0)</f>
        <v>0</v>
      </c>
      <c r="P170" s="29">
        <f>IF($R170="Medium",1,0)</f>
        <v>0</v>
      </c>
      <c r="Q170" s="29">
        <f>IF($R170="Major",1,0)</f>
        <v>1</v>
      </c>
      <c r="R170" s="2" t="str">
        <f>IF('Hazard Data'!N31&lt;VLOOKUP(B170,Thresholds!$B$2:$I$8,2,FALSE),"Minor",IF(AND(VLOOKUP(B170,Thresholds!$B$2:$I$8,2,FALSE)&lt;='Hazard Data'!N31,'Hazard Data'!N31&lt;VLOOKUP(B170,Thresholds!$B$2:$I$8,3,FALSE)),"Medium","Major"))</f>
        <v>Major</v>
      </c>
      <c r="S170" s="2" t="str">
        <f>IF(N170&gt;0,"",IF('Hazard Data'!K31&lt;VLOOKUP(B170,Thresholds!$B$2:$I$8,5,FALSE),"Minor",IF(AND(VLOOKUP(B170,Thresholds!$B$2:$I$8,5,FALSE)&lt;='Hazard Data'!K31,'Hazard Data'!K31&lt;VLOOKUP(B170,Thresholds!$B$2:$I$8,6,FALSE)),"Medium","Major")))</f>
        <v/>
      </c>
      <c r="T170" s="2"/>
      <c r="U170" s="2"/>
      <c r="V170" s="2"/>
      <c r="W170" s="2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>
      <c r="A171" s="1"/>
      <c r="B171" s="17">
        <v>2</v>
      </c>
      <c r="C171" s="9" t="s">
        <v>41</v>
      </c>
      <c r="D171" s="9" t="str">
        <f>VLOOKUP(C171,'Hazard Categories'!$A$2:$B$52,2,FALSE)</f>
        <v>Tornado</v>
      </c>
      <c r="E171" s="17">
        <v>3</v>
      </c>
      <c r="F171" s="17">
        <v>2019</v>
      </c>
      <c r="G171" s="17" t="str">
        <f>IF(F171&lt;2000,(ROUNDDOWN((F171-$G$10)/5,0))*5+$G$10&amp;"-"&amp;(ROUNDDOWN((F171-$G$10)/5,0))*5+$G$10+4,(ROUNDDOWN((F171-$G$10)/5,0))*5+$G$10&amp;"-"&amp;(ROUNDDOWN((F171-$G$10)/5,0))*5+$G$10+4)</f>
        <v>2015-2019</v>
      </c>
      <c r="H171" s="17">
        <v>1</v>
      </c>
      <c r="I171" s="17">
        <v>0</v>
      </c>
      <c r="J171" s="17">
        <v>0</v>
      </c>
      <c r="K171" s="17">
        <f>SUM(I171:J171)</f>
        <v>0</v>
      </c>
      <c r="L171" s="28">
        <f>IF(N171&lt;7000000000,0,1)</f>
        <v>0</v>
      </c>
      <c r="M171" s="28">
        <f>IF(N171&gt;0,1,0)</f>
        <v>1</v>
      </c>
      <c r="N171" s="29">
        <v>3353649</v>
      </c>
      <c r="O171" s="29">
        <f>IF($R171="Minor",1,0)</f>
        <v>1</v>
      </c>
      <c r="P171" s="29">
        <f>IF($R171="Medium",1,0)</f>
        <v>0</v>
      </c>
      <c r="Q171" s="29">
        <f>IF($R171="Major",1,0)</f>
        <v>0</v>
      </c>
      <c r="R171" s="2" t="str">
        <f>IF('Hazard Data'!N3281&lt;VLOOKUP(B171,Thresholds!$B$2:$I$8,2,FALSE),"Minor",IF(AND(VLOOKUP(B171,Thresholds!$B$2:$I$8,2,FALSE)&lt;='Hazard Data'!N3281,'Hazard Data'!N3281&lt;VLOOKUP(B171,Thresholds!$B$2:$I$8,3,FALSE)),"Medium","Major"))</f>
        <v>Minor</v>
      </c>
      <c r="S171" s="2" t="str">
        <f>IF(N171&gt;0,"",IF('Hazard Data'!K3281&lt;VLOOKUP(B171,Thresholds!$B$2:$I$8,5,FALSE),"Minor",IF(AND(VLOOKUP(B171,Thresholds!$B$2:$I$8,5,FALSE)&lt;='Hazard Data'!K3281,'Hazard Data'!K3281&lt;VLOOKUP(B171,Thresholds!$B$2:$I$8,6,FALSE)),"Medium","Major")))</f>
        <v/>
      </c>
      <c r="T171" s="2"/>
      <c r="U171" s="2"/>
      <c r="V171" s="2"/>
      <c r="W171" s="2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>
      <c r="A172" s="1"/>
      <c r="B172" s="17">
        <v>3</v>
      </c>
      <c r="C172" s="9" t="s">
        <v>44</v>
      </c>
      <c r="D172" s="9" t="str">
        <f>VLOOKUP(C172,'Hazard Categories'!$A$2:$B$52,2,FALSE)</f>
        <v>Severe Storm</v>
      </c>
      <c r="E172" s="17">
        <v>3</v>
      </c>
      <c r="F172" s="17">
        <v>2015</v>
      </c>
      <c r="G172" s="17" t="str">
        <f>IF(F172&lt;2000,(ROUNDDOWN((F172-$G$10)/5,0))*5+$G$10&amp;"-"&amp;(ROUNDDOWN((F172-$G$10)/5,0))*5+$G$10+4,(ROUNDDOWN((F172-$G$10)/5,0))*5+$G$10&amp;"-"&amp;(ROUNDDOWN((F172-$G$10)/5,0))*5+$G$10+4)</f>
        <v>2015-2019</v>
      </c>
      <c r="H172" s="17">
        <v>1</v>
      </c>
      <c r="I172" s="17">
        <v>0</v>
      </c>
      <c r="J172" s="17">
        <v>0</v>
      </c>
      <c r="K172" s="17">
        <f>SUM(I172:J172)</f>
        <v>0</v>
      </c>
      <c r="L172" s="28">
        <f>IF(N172&lt;7000000000,0,1)</f>
        <v>0</v>
      </c>
      <c r="M172" s="28">
        <f>IF(N172&gt;0,1,0)</f>
        <v>1</v>
      </c>
      <c r="N172" s="29">
        <v>3316602</v>
      </c>
      <c r="O172" s="29">
        <f>IF($R172="Minor",1,0)</f>
        <v>1</v>
      </c>
      <c r="P172" s="29">
        <f>IF($R172="Medium",1,0)</f>
        <v>0</v>
      </c>
      <c r="Q172" s="29">
        <f>IF($R172="Major",1,0)</f>
        <v>0</v>
      </c>
      <c r="R172" s="2" t="str">
        <f>IF('Hazard Data'!N2662&lt;VLOOKUP(B172,Thresholds!$B$2:$I$8,2,FALSE),"Minor",IF(AND(VLOOKUP(B172,Thresholds!$B$2:$I$8,2,FALSE)&lt;='Hazard Data'!N2662,'Hazard Data'!N2662&lt;VLOOKUP(B172,Thresholds!$B$2:$I$8,3,FALSE)),"Medium","Major"))</f>
        <v>Minor</v>
      </c>
      <c r="S172" s="2" t="str">
        <f>IF(N172&gt;0,"",IF('Hazard Data'!K2662&lt;VLOOKUP(B172,Thresholds!$B$2:$I$8,5,FALSE),"Minor",IF(AND(VLOOKUP(B172,Thresholds!$B$2:$I$8,5,FALSE)&lt;='Hazard Data'!K2662,'Hazard Data'!K2662&lt;VLOOKUP(B172,Thresholds!$B$2:$I$8,6,FALSE)),"Medium","Major")))</f>
        <v/>
      </c>
      <c r="T172" s="2"/>
      <c r="U172" s="2"/>
      <c r="V172" s="2"/>
      <c r="W172" s="2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>
      <c r="A173" s="1"/>
      <c r="B173" s="17">
        <v>1</v>
      </c>
      <c r="C173" s="9" t="s">
        <v>39</v>
      </c>
      <c r="D173" s="9" t="str">
        <f>VLOOKUP(C173,'Hazard Categories'!$A$2:$B$52,2,FALSE)</f>
        <v>Severe Storm</v>
      </c>
      <c r="E173" s="17">
        <v>2</v>
      </c>
      <c r="F173" s="17">
        <v>2020</v>
      </c>
      <c r="G173" s="17" t="str">
        <f>IF(F173&lt;2000,(ROUNDDOWN((F173-$G$10)/5,0))*5+$G$10&amp;"-"&amp;(ROUNDDOWN((F173-$G$10)/5,0))*5+$G$10+4,(ROUNDDOWN((F173-$G$10)/5,0))*5+$G$10&amp;"-"&amp;(ROUNDDOWN((F173-$G$10)/5,0))*5+$G$10+4)</f>
        <v>2020-2024</v>
      </c>
      <c r="H173" s="17">
        <v>1</v>
      </c>
      <c r="I173" s="17">
        <v>0</v>
      </c>
      <c r="J173" s="17">
        <v>0</v>
      </c>
      <c r="K173" s="17">
        <f>SUM(I173:J173)</f>
        <v>0</v>
      </c>
      <c r="L173" s="28">
        <f>IF(N173&lt;7000000000,0,1)</f>
        <v>0</v>
      </c>
      <c r="M173" s="28">
        <f>IF(N173&gt;0,1,0)</f>
        <v>1</v>
      </c>
      <c r="N173" s="29">
        <v>3302605</v>
      </c>
      <c r="O173" s="29">
        <f>IF($R173="Minor",1,0)</f>
        <v>1</v>
      </c>
      <c r="P173" s="29">
        <f>IF($R173="Medium",1,0)</f>
        <v>0</v>
      </c>
      <c r="Q173" s="29">
        <f>IF($R173="Major",1,0)</f>
        <v>0</v>
      </c>
      <c r="R173" s="2" t="str">
        <f>IF('Hazard Data'!N3316&lt;VLOOKUP(B173,Thresholds!$B$2:$I$8,2,FALSE),"Minor",IF(AND(VLOOKUP(B173,Thresholds!$B$2:$I$8,2,FALSE)&lt;='Hazard Data'!N3316,'Hazard Data'!N3316&lt;VLOOKUP(B173,Thresholds!$B$2:$I$8,3,FALSE)),"Medium","Major"))</f>
        <v>Minor</v>
      </c>
      <c r="S173" s="2" t="str">
        <f>IF(N173&gt;0,"",IF('Hazard Data'!K3316&lt;VLOOKUP(B173,Thresholds!$B$2:$I$8,5,FALSE),"Minor",IF(AND(VLOOKUP(B173,Thresholds!$B$2:$I$8,5,FALSE)&lt;='Hazard Data'!K3316,'Hazard Data'!K3316&lt;VLOOKUP(B173,Thresholds!$B$2:$I$8,6,FALSE)),"Medium","Major")))</f>
        <v/>
      </c>
      <c r="T173" s="2"/>
      <c r="U173" s="2"/>
      <c r="V173" s="2"/>
      <c r="W173" s="2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>
      <c r="A174" s="1"/>
      <c r="B174" s="17">
        <v>1</v>
      </c>
      <c r="C174" s="9" t="s">
        <v>45</v>
      </c>
      <c r="D174" s="9" t="str">
        <f>VLOOKUP(C174,'Hazard Categories'!$A$2:$B$52,2,FALSE)</f>
        <v>Storm</v>
      </c>
      <c r="E174" s="17">
        <v>3</v>
      </c>
      <c r="F174" s="17">
        <v>2009</v>
      </c>
      <c r="G174" s="17" t="str">
        <f>IF(F174&lt;2000,(ROUNDDOWN((F174-$G$10)/5,0))*5+$G$10&amp;"-"&amp;(ROUNDDOWN((F174-$G$10)/5,0))*5+$G$10+4,(ROUNDDOWN((F174-$G$10)/5,0))*5+$G$10&amp;"-"&amp;(ROUNDDOWN((F174-$G$10)/5,0))*5+$G$10+4)</f>
        <v>2005-2009</v>
      </c>
      <c r="H174" s="17">
        <v>1</v>
      </c>
      <c r="I174" s="17">
        <v>0</v>
      </c>
      <c r="J174" s="17">
        <v>0</v>
      </c>
      <c r="K174" s="17">
        <f>SUM(I174:J174)</f>
        <v>0</v>
      </c>
      <c r="L174" s="28">
        <f>IF(N174&lt;7000000000,0,1)</f>
        <v>0</v>
      </c>
      <c r="M174" s="28">
        <f>IF(N174&gt;0,1,0)</f>
        <v>1</v>
      </c>
      <c r="N174" s="29">
        <v>3265512</v>
      </c>
      <c r="O174" s="29">
        <f>IF($R174="Minor",1,0)</f>
        <v>1</v>
      </c>
      <c r="P174" s="29">
        <f>IF($R174="Medium",1,0)</f>
        <v>0</v>
      </c>
      <c r="Q174" s="29">
        <f>IF($R174="Major",1,0)</f>
        <v>0</v>
      </c>
      <c r="R174" s="2" t="str">
        <f>IF('Hazard Data'!N3247&lt;VLOOKUP(B174,Thresholds!$B$2:$I$8,2,FALSE),"Minor",IF(AND(VLOOKUP(B174,Thresholds!$B$2:$I$8,2,FALSE)&lt;='Hazard Data'!N3247,'Hazard Data'!N3247&lt;VLOOKUP(B174,Thresholds!$B$2:$I$8,3,FALSE)),"Medium","Major"))</f>
        <v>Minor</v>
      </c>
      <c r="S174" s="2" t="str">
        <f>IF(N174&gt;0,"",IF('Hazard Data'!K3247&lt;VLOOKUP(B174,Thresholds!$B$2:$I$8,5,FALSE),"Minor",IF(AND(VLOOKUP(B174,Thresholds!$B$2:$I$8,5,FALSE)&lt;='Hazard Data'!K3247,'Hazard Data'!K3247&lt;VLOOKUP(B174,Thresholds!$B$2:$I$8,6,FALSE)),"Medium","Major")))</f>
        <v/>
      </c>
      <c r="T174" s="2"/>
      <c r="U174" s="2"/>
      <c r="V174" s="2"/>
      <c r="W174" s="2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>
      <c r="A175" s="1"/>
      <c r="B175" s="17">
        <v>2</v>
      </c>
      <c r="C175" s="9" t="s">
        <v>41</v>
      </c>
      <c r="D175" s="9" t="str">
        <f>VLOOKUP(C175,'Hazard Categories'!$A$2:$B$52,2,FALSE)</f>
        <v>Tornado</v>
      </c>
      <c r="E175" s="17">
        <v>3</v>
      </c>
      <c r="F175" s="17">
        <v>2019</v>
      </c>
      <c r="G175" s="17" t="str">
        <f>IF(F175&lt;2000,(ROUNDDOWN((F175-$G$10)/5,0))*5+$G$10&amp;"-"&amp;(ROUNDDOWN((F175-$G$10)/5,0))*5+$G$10+4,(ROUNDDOWN((F175-$G$10)/5,0))*5+$G$10&amp;"-"&amp;(ROUNDDOWN((F175-$G$10)/5,0))*5+$G$10+4)</f>
        <v>2015-2019</v>
      </c>
      <c r="H175" s="17">
        <v>1</v>
      </c>
      <c r="I175" s="17">
        <v>0</v>
      </c>
      <c r="J175" s="17">
        <v>0</v>
      </c>
      <c r="K175" s="17">
        <f>SUM(I175:J175)</f>
        <v>0</v>
      </c>
      <c r="L175" s="28">
        <f>IF(N175&lt;7000000000,0,1)</f>
        <v>0</v>
      </c>
      <c r="M175" s="28">
        <f>IF(N175&gt;0,1,0)</f>
        <v>1</v>
      </c>
      <c r="N175" s="29">
        <v>3178326</v>
      </c>
      <c r="O175" s="29">
        <f>IF($R175="Minor",1,0)</f>
        <v>1</v>
      </c>
      <c r="P175" s="29">
        <f>IF($R175="Medium",1,0)</f>
        <v>0</v>
      </c>
      <c r="Q175" s="29">
        <f>IF($R175="Major",1,0)</f>
        <v>0</v>
      </c>
      <c r="R175" s="2" t="str">
        <f>IF('Hazard Data'!N3280&lt;VLOOKUP(B175,Thresholds!$B$2:$I$8,2,FALSE),"Minor",IF(AND(VLOOKUP(B175,Thresholds!$B$2:$I$8,2,FALSE)&lt;='Hazard Data'!N3280,'Hazard Data'!N3280&lt;VLOOKUP(B175,Thresholds!$B$2:$I$8,3,FALSE)),"Medium","Major"))</f>
        <v>Minor</v>
      </c>
      <c r="S175" s="2" t="str">
        <f>IF(N175&gt;0,"",IF('Hazard Data'!K3280&lt;VLOOKUP(B175,Thresholds!$B$2:$I$8,5,FALSE),"Minor",IF(AND(VLOOKUP(B175,Thresholds!$B$2:$I$8,5,FALSE)&lt;='Hazard Data'!K3280,'Hazard Data'!K3280&lt;VLOOKUP(B175,Thresholds!$B$2:$I$8,6,FALSE)),"Medium","Major")))</f>
        <v/>
      </c>
      <c r="T175" s="2"/>
      <c r="U175" s="2"/>
      <c r="V175" s="2"/>
      <c r="W175" s="2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>
      <c r="A176" s="1"/>
      <c r="B176" s="17">
        <v>4</v>
      </c>
      <c r="C176" s="9" t="s">
        <v>41</v>
      </c>
      <c r="D176" s="9" t="str">
        <f>VLOOKUP(C176,'Hazard Categories'!$A$2:$B$52,2,FALSE)</f>
        <v>Tornado</v>
      </c>
      <c r="E176" s="17">
        <v>4</v>
      </c>
      <c r="F176" s="17">
        <v>1995</v>
      </c>
      <c r="G176" s="17" t="str">
        <f>IF(F176&lt;2000,(ROUNDDOWN((F176-$G$10)/5,0))*5+$G$10&amp;"-"&amp;(ROUNDDOWN((F176-$G$10)/5,0))*5+$G$10+4,(ROUNDDOWN((F176-$G$10)/5,0))*5+$G$10&amp;"-"&amp;(ROUNDDOWN((F176-$G$10)/5,0))*5+$G$10+4)</f>
        <v>1995-1999</v>
      </c>
      <c r="H176" s="17">
        <v>1</v>
      </c>
      <c r="I176" s="17">
        <v>0</v>
      </c>
      <c r="J176" s="17">
        <v>36</v>
      </c>
      <c r="K176" s="17">
        <f>SUM(I176:J176)</f>
        <v>36</v>
      </c>
      <c r="L176" s="28">
        <f>IF(N176&lt;7000000000,0,1)</f>
        <v>0</v>
      </c>
      <c r="M176" s="28">
        <f>IF(N176&gt;0,1,0)</f>
        <v>1</v>
      </c>
      <c r="N176" s="29">
        <v>3170717</v>
      </c>
      <c r="O176" s="29">
        <f>IF($R176="Minor",1,0)</f>
        <v>0</v>
      </c>
      <c r="P176" s="29">
        <f>IF($R176="Medium",1,0)</f>
        <v>0</v>
      </c>
      <c r="Q176" s="29">
        <f>IF($R176="Major",1,0)</f>
        <v>1</v>
      </c>
      <c r="R176" s="2" t="str">
        <f>IF('Hazard Data'!N208&lt;VLOOKUP(B176,Thresholds!$B$2:$I$8,2,FALSE),"Minor",IF(AND(VLOOKUP(B176,Thresholds!$B$2:$I$8,2,FALSE)&lt;='Hazard Data'!N208,'Hazard Data'!N208&lt;VLOOKUP(B176,Thresholds!$B$2:$I$8,3,FALSE)),"Medium","Major"))</f>
        <v>Major</v>
      </c>
      <c r="S176" s="2" t="str">
        <f>IF(N176&gt;0,"",IF('Hazard Data'!K208&lt;VLOOKUP(B176,Thresholds!$B$2:$I$8,5,FALSE),"Minor",IF(AND(VLOOKUP(B176,Thresholds!$B$2:$I$8,5,FALSE)&lt;='Hazard Data'!K208,'Hazard Data'!K208&lt;VLOOKUP(B176,Thresholds!$B$2:$I$8,6,FALSE)),"Medium","Major")))</f>
        <v/>
      </c>
      <c r="T176" s="2"/>
      <c r="U176" s="2"/>
      <c r="V176" s="2"/>
      <c r="W176" s="2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>
      <c r="A177" s="1"/>
      <c r="B177" s="17">
        <v>1</v>
      </c>
      <c r="C177" s="9" t="s">
        <v>39</v>
      </c>
      <c r="D177" s="9" t="str">
        <f>VLOOKUP(C177,'Hazard Categories'!$A$2:$B$52,2,FALSE)</f>
        <v>Severe Storm</v>
      </c>
      <c r="E177" s="17">
        <v>3</v>
      </c>
      <c r="F177" s="17">
        <v>2014</v>
      </c>
      <c r="G177" s="17" t="str">
        <f>IF(F177&lt;2000,(ROUNDDOWN((F177-$G$10)/5,0))*5+$G$10&amp;"-"&amp;(ROUNDDOWN((F177-$G$10)/5,0))*5+$G$10+4,(ROUNDDOWN((F177-$G$10)/5,0))*5+$G$10&amp;"-"&amp;(ROUNDDOWN((F177-$G$10)/5,0))*5+$G$10+4)</f>
        <v>2010-2014</v>
      </c>
      <c r="H177" s="17">
        <v>2</v>
      </c>
      <c r="I177" s="17">
        <v>0</v>
      </c>
      <c r="J177" s="17">
        <v>0</v>
      </c>
      <c r="K177" s="17">
        <f>SUM(I177:J177)</f>
        <v>0</v>
      </c>
      <c r="L177" s="28">
        <f>IF(N177&lt;7000000000,0,1)</f>
        <v>0</v>
      </c>
      <c r="M177" s="28">
        <f>IF(N177&gt;0,1,0)</f>
        <v>1</v>
      </c>
      <c r="N177" s="29">
        <v>3169448</v>
      </c>
      <c r="O177" s="29">
        <f>IF($R177="Minor",1,0)</f>
        <v>1</v>
      </c>
      <c r="P177" s="29">
        <f>IF($R177="Medium",1,0)</f>
        <v>0</v>
      </c>
      <c r="Q177" s="29">
        <f>IF($R177="Major",1,0)</f>
        <v>0</v>
      </c>
      <c r="R177" s="2" t="str">
        <f>IF('Hazard Data'!N2588&lt;VLOOKUP(B177,Thresholds!$B$2:$I$8,2,FALSE),"Minor",IF(AND(VLOOKUP(B177,Thresholds!$B$2:$I$8,2,FALSE)&lt;='Hazard Data'!N2588,'Hazard Data'!N2588&lt;VLOOKUP(B177,Thresholds!$B$2:$I$8,3,FALSE)),"Medium","Major"))</f>
        <v>Minor</v>
      </c>
      <c r="S177" s="2" t="str">
        <f>IF(N177&gt;0,"",IF('Hazard Data'!K2588&lt;VLOOKUP(B177,Thresholds!$B$2:$I$8,5,FALSE),"Minor",IF(AND(VLOOKUP(B177,Thresholds!$B$2:$I$8,5,FALSE)&lt;='Hazard Data'!K2588,'Hazard Data'!K2588&lt;VLOOKUP(B177,Thresholds!$B$2:$I$8,6,FALSE)),"Medium","Major")))</f>
        <v/>
      </c>
      <c r="T177" s="2"/>
      <c r="U177" s="2"/>
      <c r="V177" s="2"/>
      <c r="W177" s="2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>
      <c r="A178" s="1"/>
      <c r="B178" s="17">
        <v>1</v>
      </c>
      <c r="C178" s="9" t="s">
        <v>29</v>
      </c>
      <c r="D178" s="9" t="str">
        <f>VLOOKUP(C178,'Hazard Categories'!$A$2:$B$52,2,FALSE)</f>
        <v>Tropical Storm</v>
      </c>
      <c r="E178" s="17">
        <v>3</v>
      </c>
      <c r="F178" s="17">
        <v>1995</v>
      </c>
      <c r="G178" s="17" t="str">
        <f>IF(F178&lt;2000,(ROUNDDOWN((F178-$G$10)/5,0))*5+$G$10&amp;"-"&amp;(ROUNDDOWN((F178-$G$10)/5,0))*5+$G$10+4,(ROUNDDOWN((F178-$G$10)/5,0))*5+$G$10&amp;"-"&amp;(ROUNDDOWN((F178-$G$10)/5,0))*5+$G$10+4)</f>
        <v>1995-1999</v>
      </c>
      <c r="H178" s="17">
        <v>6</v>
      </c>
      <c r="I178" s="17">
        <v>0</v>
      </c>
      <c r="J178" s="17">
        <v>0</v>
      </c>
      <c r="K178" s="17">
        <f>SUM(I178:J178)</f>
        <v>0</v>
      </c>
      <c r="L178" s="28">
        <f>IF(N178&lt;7000000000,0,1)</f>
        <v>0</v>
      </c>
      <c r="M178" s="28">
        <f>IF(N178&gt;0,1,0)</f>
        <v>1</v>
      </c>
      <c r="N178" s="29">
        <v>3163153</v>
      </c>
      <c r="O178" s="29">
        <f>IF($R178="Minor",1,0)</f>
        <v>1</v>
      </c>
      <c r="P178" s="29">
        <f>IF($R178="Medium",1,0)</f>
        <v>0</v>
      </c>
      <c r="Q178" s="29">
        <f>IF($R178="Major",1,0)</f>
        <v>0</v>
      </c>
      <c r="R178" s="2" t="str">
        <f>IF('Hazard Data'!N1938&lt;VLOOKUP(B178,Thresholds!$B$2:$I$8,2,FALSE),"Minor",IF(AND(VLOOKUP(B178,Thresholds!$B$2:$I$8,2,FALSE)&lt;='Hazard Data'!N1938,'Hazard Data'!N1938&lt;VLOOKUP(B178,Thresholds!$B$2:$I$8,3,FALSE)),"Medium","Major"))</f>
        <v>Minor</v>
      </c>
      <c r="S178" s="2" t="str">
        <f>IF(N178&gt;0,"",IF('Hazard Data'!K1938&lt;VLOOKUP(B178,Thresholds!$B$2:$I$8,5,FALSE),"Minor",IF(AND(VLOOKUP(B178,Thresholds!$B$2:$I$8,5,FALSE)&lt;='Hazard Data'!K1938,'Hazard Data'!K1938&lt;VLOOKUP(B178,Thresholds!$B$2:$I$8,6,FALSE)),"Medium","Major")))</f>
        <v/>
      </c>
      <c r="T178" s="2"/>
      <c r="U178" s="2"/>
      <c r="V178" s="2"/>
      <c r="W178" s="2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>
      <c r="A179" s="1"/>
      <c r="B179" s="17">
        <v>3</v>
      </c>
      <c r="C179" s="9" t="s">
        <v>29</v>
      </c>
      <c r="D179" s="9" t="str">
        <f>VLOOKUP(C179,'Hazard Categories'!$A$2:$B$52,2,FALSE)</f>
        <v>Tropical Storm</v>
      </c>
      <c r="E179" s="17">
        <v>3</v>
      </c>
      <c r="F179" s="17">
        <v>1979</v>
      </c>
      <c r="G179" s="17" t="str">
        <f>IF(F179&lt;2000,(ROUNDDOWN((F179-$G$10)/5,0))*5+$G$10&amp;"-"&amp;(ROUNDDOWN((F179-$G$10)/5,0))*5+$G$10+4,(ROUNDDOWN((F179-$G$10)/5,0))*5+$G$10&amp;"-"&amp;(ROUNDDOWN((F179-$G$10)/5,0))*5+$G$10+4)</f>
        <v>1975-1979</v>
      </c>
      <c r="H179" s="17">
        <v>2</v>
      </c>
      <c r="I179" s="17">
        <v>0</v>
      </c>
      <c r="J179" s="17">
        <v>0</v>
      </c>
      <c r="K179" s="17">
        <f>SUM(I179:J179)</f>
        <v>0</v>
      </c>
      <c r="L179" s="28">
        <f>IF(N179&lt;7000000000,0,1)</f>
        <v>0</v>
      </c>
      <c r="M179" s="28">
        <f>IF(N179&gt;0,1,0)</f>
        <v>1</v>
      </c>
      <c r="N179" s="29">
        <v>3119732</v>
      </c>
      <c r="O179" s="29">
        <f>IF($R179="Minor",1,0)</f>
        <v>1</v>
      </c>
      <c r="P179" s="29">
        <f>IF($R179="Medium",1,0)</f>
        <v>0</v>
      </c>
      <c r="Q179" s="29">
        <f>IF($R179="Major",1,0)</f>
        <v>0</v>
      </c>
      <c r="R179" s="2" t="str">
        <f>IF('Hazard Data'!N625&lt;VLOOKUP(B179,Thresholds!$B$2:$I$8,2,FALSE),"Minor",IF(AND(VLOOKUP(B179,Thresholds!$B$2:$I$8,2,FALSE)&lt;='Hazard Data'!N625,'Hazard Data'!N625&lt;VLOOKUP(B179,Thresholds!$B$2:$I$8,3,FALSE)),"Medium","Major"))</f>
        <v>Minor</v>
      </c>
      <c r="S179" s="2" t="str">
        <f>IF(N179&gt;0,"",IF('Hazard Data'!K625&lt;VLOOKUP(B179,Thresholds!$B$2:$I$8,5,FALSE),"Minor",IF(AND(VLOOKUP(B179,Thresholds!$B$2:$I$8,5,FALSE)&lt;='Hazard Data'!K625,'Hazard Data'!K625&lt;VLOOKUP(B179,Thresholds!$B$2:$I$8,6,FALSE)),"Medium","Major")))</f>
        <v/>
      </c>
      <c r="T179" s="2"/>
      <c r="U179" s="2"/>
      <c r="V179" s="2"/>
      <c r="W179" s="2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>
      <c r="A180" s="1"/>
      <c r="B180" s="17">
        <v>3</v>
      </c>
      <c r="C180" s="9" t="s">
        <v>41</v>
      </c>
      <c r="D180" s="9" t="str">
        <f>VLOOKUP(C180,'Hazard Categories'!$A$2:$B$52,2,FALSE)</f>
        <v>Tornado</v>
      </c>
      <c r="E180" s="17">
        <v>3</v>
      </c>
      <c r="F180" s="17">
        <v>1997</v>
      </c>
      <c r="G180" s="17" t="str">
        <f>IF(F180&lt;2000,(ROUNDDOWN((F180-$G$10)/5,0))*5+$G$10&amp;"-"&amp;(ROUNDDOWN((F180-$G$10)/5,0))*5+$G$10+4,(ROUNDDOWN((F180-$G$10)/5,0))*5+$G$10&amp;"-"&amp;(ROUNDDOWN((F180-$G$10)/5,0))*5+$G$10+4)</f>
        <v>1995-1999</v>
      </c>
      <c r="H180" s="17">
        <v>1</v>
      </c>
      <c r="I180" s="17">
        <v>0</v>
      </c>
      <c r="J180" s="17">
        <v>11</v>
      </c>
      <c r="K180" s="17">
        <f>SUM(I180:J180)</f>
        <v>11</v>
      </c>
      <c r="L180" s="28">
        <f>IF(N180&lt;7000000000,0,1)</f>
        <v>0</v>
      </c>
      <c r="M180" s="28">
        <f>IF(N180&gt;0,1,0)</f>
        <v>1</v>
      </c>
      <c r="N180" s="29">
        <v>3107974</v>
      </c>
      <c r="O180" s="29">
        <f>IF($R180="Minor",1,0)</f>
        <v>0</v>
      </c>
      <c r="P180" s="29">
        <f>IF($R180="Medium",1,0)</f>
        <v>1</v>
      </c>
      <c r="Q180" s="29">
        <f>IF($R180="Major",1,0)</f>
        <v>0</v>
      </c>
      <c r="R180" s="2" t="str">
        <f>IF('Hazard Data'!N214&lt;VLOOKUP(B180,Thresholds!$B$2:$I$8,2,FALSE),"Minor",IF(AND(VLOOKUP(B180,Thresholds!$B$2:$I$8,2,FALSE)&lt;='Hazard Data'!N214,'Hazard Data'!N214&lt;VLOOKUP(B180,Thresholds!$B$2:$I$8,3,FALSE)),"Medium","Major"))</f>
        <v>Medium</v>
      </c>
      <c r="S180" s="2" t="str">
        <f>IF(N180&gt;0,"",IF('Hazard Data'!K214&lt;VLOOKUP(B180,Thresholds!$B$2:$I$8,5,FALSE),"Minor",IF(AND(VLOOKUP(B180,Thresholds!$B$2:$I$8,5,FALSE)&lt;='Hazard Data'!K214,'Hazard Data'!K214&lt;VLOOKUP(B180,Thresholds!$B$2:$I$8,6,FALSE)),"Medium","Major")))</f>
        <v/>
      </c>
      <c r="T180" s="2"/>
      <c r="U180" s="2"/>
      <c r="V180" s="2"/>
      <c r="W180" s="2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>
      <c r="A181" s="1"/>
      <c r="B181" s="17">
        <v>4</v>
      </c>
      <c r="C181" s="9" t="s">
        <v>45</v>
      </c>
      <c r="D181" s="9" t="str">
        <f>VLOOKUP(C181,'Hazard Categories'!$A$2:$B$52,2,FALSE)</f>
        <v>Storm</v>
      </c>
      <c r="E181" s="17">
        <v>3</v>
      </c>
      <c r="F181" s="17">
        <v>1996</v>
      </c>
      <c r="G181" s="17" t="str">
        <f>IF(F181&lt;2000,(ROUNDDOWN((F181-$G$10)/5,0))*5+$G$10&amp;"-"&amp;(ROUNDDOWN((F181-$G$10)/5,0))*5+$G$10+4,(ROUNDDOWN((F181-$G$10)/5,0))*5+$G$10&amp;"-"&amp;(ROUNDDOWN((F181-$G$10)/5,0))*5+$G$10+4)</f>
        <v>1995-1999</v>
      </c>
      <c r="H181" s="17">
        <v>1</v>
      </c>
      <c r="I181" s="17">
        <v>0</v>
      </c>
      <c r="J181" s="17">
        <v>0</v>
      </c>
      <c r="K181" s="17">
        <f>SUM(I181:J181)</f>
        <v>0</v>
      </c>
      <c r="L181" s="28">
        <f>IF(N181&lt;7000000000,0,1)</f>
        <v>0</v>
      </c>
      <c r="M181" s="28">
        <f>IF(N181&gt;0,1,0)</f>
        <v>1</v>
      </c>
      <c r="N181" s="29">
        <v>3064508</v>
      </c>
      <c r="O181" s="29">
        <f>IF($R181="Minor",1,0)</f>
        <v>0</v>
      </c>
      <c r="P181" s="29">
        <f>IF($R181="Medium",1,0)</f>
        <v>0</v>
      </c>
      <c r="Q181" s="29">
        <f>IF($R181="Major",1,0)</f>
        <v>1</v>
      </c>
      <c r="R181" s="2" t="str">
        <f>IF('Hazard Data'!N62&lt;VLOOKUP(B181,Thresholds!$B$2:$I$8,2,FALSE),"Minor",IF(AND(VLOOKUP(B181,Thresholds!$B$2:$I$8,2,FALSE)&lt;='Hazard Data'!N62,'Hazard Data'!N62&lt;VLOOKUP(B181,Thresholds!$B$2:$I$8,3,FALSE)),"Medium","Major"))</f>
        <v>Major</v>
      </c>
      <c r="S181" s="2" t="str">
        <f>IF(N181&gt;0,"",IF('Hazard Data'!K62&lt;VLOOKUP(B181,Thresholds!$B$2:$I$8,5,FALSE),"Minor",IF(AND(VLOOKUP(B181,Thresholds!$B$2:$I$8,5,FALSE)&lt;='Hazard Data'!K62,'Hazard Data'!K62&lt;VLOOKUP(B181,Thresholds!$B$2:$I$8,6,FALSE)),"Medium","Major")))</f>
        <v/>
      </c>
      <c r="T181" s="2"/>
      <c r="U181" s="2"/>
      <c r="V181" s="2"/>
      <c r="W181" s="2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>
      <c r="A182" s="1"/>
      <c r="B182" s="17">
        <v>1</v>
      </c>
      <c r="C182" s="9" t="s">
        <v>52</v>
      </c>
      <c r="D182" s="9" t="str">
        <f>VLOOKUP(C182,'Hazard Categories'!$A$2:$B$52,2,FALSE)</f>
        <v>Severe Storm</v>
      </c>
      <c r="E182" s="17">
        <v>3</v>
      </c>
      <c r="F182" s="17">
        <v>1993</v>
      </c>
      <c r="G182" s="17" t="str">
        <f>IF(F182&lt;2000,(ROUNDDOWN((F182-$G$10)/5,0))*5+$G$10&amp;"-"&amp;(ROUNDDOWN((F182-$G$10)/5,0))*5+$G$10+4,(ROUNDDOWN((F182-$G$10)/5,0))*5+$G$10&amp;"-"&amp;(ROUNDDOWN((F182-$G$10)/5,0))*5+$G$10+4)</f>
        <v>1990-1994</v>
      </c>
      <c r="H182" s="17">
        <v>1</v>
      </c>
      <c r="I182" s="17">
        <v>0</v>
      </c>
      <c r="J182" s="17">
        <v>0</v>
      </c>
      <c r="K182" s="17">
        <f>SUM(I182:J182)</f>
        <v>0</v>
      </c>
      <c r="L182" s="28">
        <f>IF(N182&lt;7000000000,0,1)</f>
        <v>0</v>
      </c>
      <c r="M182" s="28">
        <f>IF(N182&gt;0,1,0)</f>
        <v>1</v>
      </c>
      <c r="N182" s="29">
        <v>2919938</v>
      </c>
      <c r="O182" s="29">
        <f>IF($R182="Minor",1,0)</f>
        <v>0</v>
      </c>
      <c r="P182" s="29">
        <f>IF($R182="Medium",1,0)</f>
        <v>0</v>
      </c>
      <c r="Q182" s="29">
        <f>IF($R182="Major",1,0)</f>
        <v>1</v>
      </c>
      <c r="R182" s="2" t="str">
        <f>IF('Hazard Data'!N80&lt;VLOOKUP(B182,Thresholds!$B$2:$I$8,2,FALSE),"Minor",IF(AND(VLOOKUP(B182,Thresholds!$B$2:$I$8,2,FALSE)&lt;='Hazard Data'!N80,'Hazard Data'!N80&lt;VLOOKUP(B182,Thresholds!$B$2:$I$8,3,FALSE)),"Medium","Major"))</f>
        <v>Major</v>
      </c>
      <c r="S182" s="2" t="str">
        <f>IF(N182&gt;0,"",IF('Hazard Data'!K80&lt;VLOOKUP(B182,Thresholds!$B$2:$I$8,5,FALSE),"Minor",IF(AND(VLOOKUP(B182,Thresholds!$B$2:$I$8,5,FALSE)&lt;='Hazard Data'!K80,'Hazard Data'!K80&lt;VLOOKUP(B182,Thresholds!$B$2:$I$8,6,FALSE)),"Medium","Major")))</f>
        <v/>
      </c>
      <c r="T182" s="2"/>
      <c r="U182" s="2"/>
      <c r="V182" s="2"/>
      <c r="W182" s="2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>
      <c r="A183" s="1"/>
      <c r="B183" s="17">
        <v>2</v>
      </c>
      <c r="C183" s="9" t="s">
        <v>39</v>
      </c>
      <c r="D183" s="9" t="str">
        <f>VLOOKUP(C183,'Hazard Categories'!$A$2:$B$52,2,FALSE)</f>
        <v>Severe Storm</v>
      </c>
      <c r="E183" s="17">
        <v>3</v>
      </c>
      <c r="F183" s="17">
        <v>1996</v>
      </c>
      <c r="G183" s="17" t="str">
        <f>IF(F183&lt;2000,(ROUNDDOWN((F183-$G$10)/5,0))*5+$G$10&amp;"-"&amp;(ROUNDDOWN((F183-$G$10)/5,0))*5+$G$10+4,(ROUNDDOWN((F183-$G$10)/5,0))*5+$G$10&amp;"-"&amp;(ROUNDDOWN((F183-$G$10)/5,0))*5+$G$10+4)</f>
        <v>1995-1999</v>
      </c>
      <c r="H183" s="17">
        <v>1</v>
      </c>
      <c r="I183" s="17">
        <v>0</v>
      </c>
      <c r="J183" s="17">
        <v>0</v>
      </c>
      <c r="K183" s="17">
        <f>SUM(I183:J183)</f>
        <v>0</v>
      </c>
      <c r="L183" s="28">
        <f>IF(N183&lt;7000000000,0,1)</f>
        <v>0</v>
      </c>
      <c r="M183" s="28">
        <f>IF(N183&gt;0,1,0)</f>
        <v>1</v>
      </c>
      <c r="N183" s="29">
        <v>2882844</v>
      </c>
      <c r="O183" s="29">
        <f>IF($R183="Minor",1,0)</f>
        <v>0</v>
      </c>
      <c r="P183" s="29">
        <f>IF($R183="Medium",1,0)</f>
        <v>0</v>
      </c>
      <c r="Q183" s="29">
        <f>IF($R183="Major",1,0)</f>
        <v>1</v>
      </c>
      <c r="R183" s="2" t="str">
        <f>IF('Hazard Data'!N57&lt;VLOOKUP(B183,Thresholds!$B$2:$I$8,2,FALSE),"Minor",IF(AND(VLOOKUP(B183,Thresholds!$B$2:$I$8,2,FALSE)&lt;='Hazard Data'!N57,'Hazard Data'!N57&lt;VLOOKUP(B183,Thresholds!$B$2:$I$8,3,FALSE)),"Medium","Major"))</f>
        <v>Major</v>
      </c>
      <c r="S183" s="2" t="str">
        <f>IF(N183&gt;0,"",IF('Hazard Data'!K57&lt;VLOOKUP(B183,Thresholds!$B$2:$I$8,5,FALSE),"Minor",IF(AND(VLOOKUP(B183,Thresholds!$B$2:$I$8,5,FALSE)&lt;='Hazard Data'!K57,'Hazard Data'!K57&lt;VLOOKUP(B183,Thresholds!$B$2:$I$8,6,FALSE)),"Medium","Major")))</f>
        <v/>
      </c>
      <c r="T183" s="2"/>
      <c r="U183" s="2"/>
      <c r="V183" s="2"/>
      <c r="W183" s="2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>
      <c r="A184" s="1"/>
      <c r="B184" s="17">
        <v>2</v>
      </c>
      <c r="C184" s="9" t="s">
        <v>45</v>
      </c>
      <c r="D184" s="9" t="str">
        <f>VLOOKUP(C184,'Hazard Categories'!$A$2:$B$52,2,FALSE)</f>
        <v>Storm</v>
      </c>
      <c r="E184" s="17">
        <v>2</v>
      </c>
      <c r="F184" s="17">
        <v>2001</v>
      </c>
      <c r="G184" s="17" t="str">
        <f>IF(F184&lt;2000,(ROUNDDOWN((F184-$G$10)/5,0))*5+$G$10&amp;"-"&amp;(ROUNDDOWN((F184-$G$10)/5,0))*5+$G$10+4,(ROUNDDOWN((F184-$G$10)/5,0))*5+$G$10&amp;"-"&amp;(ROUNDDOWN((F184-$G$10)/5,0))*5+$G$10+4)</f>
        <v>2000-2004</v>
      </c>
      <c r="H184" s="17">
        <v>1</v>
      </c>
      <c r="I184" s="17">
        <v>0</v>
      </c>
      <c r="J184" s="17">
        <v>0</v>
      </c>
      <c r="K184" s="17">
        <f>SUM(I184:J184)</f>
        <v>0</v>
      </c>
      <c r="L184" s="28">
        <f>IF(N184&lt;7000000000,0,1)</f>
        <v>0</v>
      </c>
      <c r="M184" s="28">
        <f>IF(N184&gt;0,1,0)</f>
        <v>1</v>
      </c>
      <c r="N184" s="29">
        <v>2863822</v>
      </c>
      <c r="O184" s="29">
        <f>IF($R184="Minor",1,0)</f>
        <v>1</v>
      </c>
      <c r="P184" s="29">
        <f>IF($R184="Medium",1,0)</f>
        <v>0</v>
      </c>
      <c r="Q184" s="29">
        <f>IF($R184="Major",1,0)</f>
        <v>0</v>
      </c>
      <c r="R184" s="2" t="str">
        <f>IF('Hazard Data'!N3044&lt;VLOOKUP(B184,Thresholds!$B$2:$I$8,2,FALSE),"Minor",IF(AND(VLOOKUP(B184,Thresholds!$B$2:$I$8,2,FALSE)&lt;='Hazard Data'!N3044,'Hazard Data'!N3044&lt;VLOOKUP(B184,Thresholds!$B$2:$I$8,3,FALSE)),"Medium","Major"))</f>
        <v>Minor</v>
      </c>
      <c r="S184" s="2" t="str">
        <f>IF(N184&gt;0,"",IF('Hazard Data'!K3044&lt;VLOOKUP(B184,Thresholds!$B$2:$I$8,5,FALSE),"Minor",IF(AND(VLOOKUP(B184,Thresholds!$B$2:$I$8,5,FALSE)&lt;='Hazard Data'!K3044,'Hazard Data'!K3044&lt;VLOOKUP(B184,Thresholds!$B$2:$I$8,6,FALSE)),"Medium","Major")))</f>
        <v/>
      </c>
      <c r="T184" s="2"/>
      <c r="U184" s="2"/>
      <c r="V184" s="2"/>
      <c r="W184" s="2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>
      <c r="A185" s="1"/>
      <c r="B185" s="17">
        <v>2</v>
      </c>
      <c r="C185" s="9" t="s">
        <v>39</v>
      </c>
      <c r="D185" s="9" t="str">
        <f>VLOOKUP(C185,'Hazard Categories'!$A$2:$B$52,2,FALSE)</f>
        <v>Severe Storm</v>
      </c>
      <c r="E185" s="17">
        <v>2</v>
      </c>
      <c r="F185" s="17">
        <v>1993</v>
      </c>
      <c r="G185" s="17" t="str">
        <f>IF(F185&lt;2000,(ROUNDDOWN((F185-$G$10)/5,0))*5+$G$10&amp;"-"&amp;(ROUNDDOWN((F185-$G$10)/5,0))*5+$G$10+4,(ROUNDDOWN((F185-$G$10)/5,0))*5+$G$10&amp;"-"&amp;(ROUNDDOWN((F185-$G$10)/5,0))*5+$G$10+4)</f>
        <v>1990-1994</v>
      </c>
      <c r="H185" s="17">
        <v>1</v>
      </c>
      <c r="I185" s="17">
        <v>0</v>
      </c>
      <c r="J185" s="17">
        <v>0</v>
      </c>
      <c r="K185" s="17">
        <f>SUM(I185:J185)</f>
        <v>0</v>
      </c>
      <c r="L185" s="28">
        <f>IF(N185&lt;7000000000,0,1)</f>
        <v>0</v>
      </c>
      <c r="M185" s="28">
        <f>IF(N185&gt;0,1,0)</f>
        <v>1</v>
      </c>
      <c r="N185" s="29">
        <v>2831951</v>
      </c>
      <c r="O185" s="29">
        <f>IF($R185="Minor",1,0)</f>
        <v>1</v>
      </c>
      <c r="P185" s="29">
        <f>IF($R185="Medium",1,0)</f>
        <v>0</v>
      </c>
      <c r="Q185" s="29">
        <f>IF($R185="Major",1,0)</f>
        <v>0</v>
      </c>
      <c r="R185" s="2" t="str">
        <f>IF('Hazard Data'!N1822&lt;VLOOKUP(B185,Thresholds!$B$2:$I$8,2,FALSE),"Minor",IF(AND(VLOOKUP(B185,Thresholds!$B$2:$I$8,2,FALSE)&lt;='Hazard Data'!N1822,'Hazard Data'!N1822&lt;VLOOKUP(B185,Thresholds!$B$2:$I$8,3,FALSE)),"Medium","Major"))</f>
        <v>Minor</v>
      </c>
      <c r="S185" s="2" t="str">
        <f>IF(N185&gt;0,"",IF('Hazard Data'!K1822&lt;VLOOKUP(B185,Thresholds!$B$2:$I$8,5,FALSE),"Minor",IF(AND(VLOOKUP(B185,Thresholds!$B$2:$I$8,5,FALSE)&lt;='Hazard Data'!K1822,'Hazard Data'!K1822&lt;VLOOKUP(B185,Thresholds!$B$2:$I$8,6,FALSE)),"Medium","Major")))</f>
        <v/>
      </c>
      <c r="T185" s="2"/>
      <c r="U185" s="2"/>
      <c r="V185" s="2"/>
      <c r="W185" s="2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>
      <c r="A186" s="1"/>
      <c r="B186" s="17">
        <v>2</v>
      </c>
      <c r="C186" s="9" t="s">
        <v>44</v>
      </c>
      <c r="D186" s="9" t="str">
        <f>VLOOKUP(C186,'Hazard Categories'!$A$2:$B$52,2,FALSE)</f>
        <v>Severe Storm</v>
      </c>
      <c r="E186" s="17">
        <v>1</v>
      </c>
      <c r="F186" s="17">
        <v>1999</v>
      </c>
      <c r="G186" s="17" t="str">
        <f>IF(F186&lt;2000,(ROUNDDOWN((F186-$G$10)/5,0))*5+$G$10&amp;"-"&amp;(ROUNDDOWN((F186-$G$10)/5,0))*5+$G$10+4,(ROUNDDOWN((F186-$G$10)/5,0))*5+$G$10&amp;"-"&amp;(ROUNDDOWN((F186-$G$10)/5,0))*5+$G$10+4)</f>
        <v>1995-1999</v>
      </c>
      <c r="H186" s="17">
        <v>1</v>
      </c>
      <c r="I186" s="17">
        <v>0</v>
      </c>
      <c r="J186" s="17">
        <v>21</v>
      </c>
      <c r="K186" s="17">
        <f>SUM(I186:J186)</f>
        <v>21</v>
      </c>
      <c r="L186" s="28">
        <f>IF(N186&lt;7000000000,0,1)</f>
        <v>0</v>
      </c>
      <c r="M186" s="28">
        <f>IF(N186&gt;0,1,0)</f>
        <v>1</v>
      </c>
      <c r="N186" s="29">
        <v>2828393</v>
      </c>
      <c r="O186" s="29">
        <f>IF($R186="Minor",1,0)</f>
        <v>0</v>
      </c>
      <c r="P186" s="29">
        <f>IF($R186="Medium",1,0)</f>
        <v>0</v>
      </c>
      <c r="Q186" s="29">
        <f>IF($R186="Major",1,0)</f>
        <v>1</v>
      </c>
      <c r="R186" s="2" t="str">
        <f>IF('Hazard Data'!N15&lt;VLOOKUP(B186,Thresholds!$B$2:$I$8,2,FALSE),"Minor",IF(AND(VLOOKUP(B186,Thresholds!$B$2:$I$8,2,FALSE)&lt;='Hazard Data'!N15,'Hazard Data'!N15&lt;VLOOKUP(B186,Thresholds!$B$2:$I$8,3,FALSE)),"Medium","Major"))</f>
        <v>Major</v>
      </c>
      <c r="S186" s="2" t="str">
        <f>IF(N186&gt;0,"",IF('Hazard Data'!K15&lt;VLOOKUP(B186,Thresholds!$B$2:$I$8,5,FALSE),"Minor",IF(AND(VLOOKUP(B186,Thresholds!$B$2:$I$8,5,FALSE)&lt;='Hazard Data'!K15,'Hazard Data'!K15&lt;VLOOKUP(B186,Thresholds!$B$2:$I$8,6,FALSE)),"Medium","Major")))</f>
        <v/>
      </c>
      <c r="U186" s="2"/>
      <c r="V186" s="2"/>
      <c r="W186" s="2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>
      <c r="A187" s="1"/>
      <c r="B187" s="17">
        <v>5</v>
      </c>
      <c r="C187" s="9" t="s">
        <v>40</v>
      </c>
      <c r="D187" s="9" t="str">
        <f>VLOOKUP(C187,'Hazard Categories'!$A$2:$B$52,2,FALSE)</f>
        <v>Storm</v>
      </c>
      <c r="E187" s="17">
        <v>1</v>
      </c>
      <c r="F187" s="17">
        <v>1979</v>
      </c>
      <c r="G187" s="17" t="str">
        <f>IF(F187&lt;2000,(ROUNDDOWN((F187-$G$10)/5,0))*5+$G$10&amp;"-"&amp;(ROUNDDOWN((F187-$G$10)/5,0))*5+$G$10+4,(ROUNDDOWN((F187-$G$10)/5,0))*5+$G$10&amp;"-"&amp;(ROUNDDOWN((F187-$G$10)/5,0))*5+$G$10+4)</f>
        <v>1975-1979</v>
      </c>
      <c r="H187" s="17">
        <v>1</v>
      </c>
      <c r="I187" s="17">
        <v>0</v>
      </c>
      <c r="J187" s="17">
        <v>0</v>
      </c>
      <c r="K187" s="17">
        <f>SUM(I187:J187)</f>
        <v>0</v>
      </c>
      <c r="L187" s="28">
        <f>IF(N187&lt;7000000000,0,1)</f>
        <v>0</v>
      </c>
      <c r="M187" s="28">
        <f>IF(N187&gt;0,1,0)</f>
        <v>1</v>
      </c>
      <c r="N187" s="29">
        <v>2790471</v>
      </c>
      <c r="O187" s="29">
        <f>IF($R187="Minor",1,0)</f>
        <v>0</v>
      </c>
      <c r="P187" s="29">
        <f>IF($R187="Medium",1,0)</f>
        <v>1</v>
      </c>
      <c r="Q187" s="29">
        <f>IF($R187="Major",1,0)</f>
        <v>0</v>
      </c>
      <c r="R187" s="2" t="str">
        <f>IF('Hazard Data'!N632&lt;VLOOKUP(B187,Thresholds!$B$2:$I$8,2,FALSE),"Minor",IF(AND(VLOOKUP(B187,Thresholds!$B$2:$I$8,2,FALSE)&lt;='Hazard Data'!N632,'Hazard Data'!N632&lt;VLOOKUP(B187,Thresholds!$B$2:$I$8,3,FALSE)),"Medium","Major"))</f>
        <v>Medium</v>
      </c>
      <c r="S187" s="2" t="str">
        <f>IF(N187&gt;0,"",IF('Hazard Data'!K632&lt;VLOOKUP(B187,Thresholds!$B$2:$I$8,5,FALSE),"Minor",IF(AND(VLOOKUP(B187,Thresholds!$B$2:$I$8,5,FALSE)&lt;='Hazard Data'!K632,'Hazard Data'!K632&lt;VLOOKUP(B187,Thresholds!$B$2:$I$8,6,FALSE)),"Medium","Major")))</f>
        <v/>
      </c>
      <c r="T187" s="2"/>
      <c r="U187" s="2"/>
      <c r="V187" s="2"/>
      <c r="W187" s="2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>
      <c r="A188" s="1"/>
      <c r="B188" s="17">
        <v>3</v>
      </c>
      <c r="C188" s="9" t="s">
        <v>40</v>
      </c>
      <c r="D188" s="9" t="str">
        <f>VLOOKUP(C188,'Hazard Categories'!$A$2:$B$52,2,FALSE)</f>
        <v>Storm</v>
      </c>
      <c r="E188" s="17">
        <v>1</v>
      </c>
      <c r="F188" s="17">
        <v>1979</v>
      </c>
      <c r="G188" s="17" t="str">
        <f>IF(F188&lt;2000,(ROUNDDOWN((F188-$G$10)/5,0))*5+$G$10&amp;"-"&amp;(ROUNDDOWN((F188-$G$10)/5,0))*5+$G$10+4,(ROUNDDOWN((F188-$G$10)/5,0))*5+$G$10&amp;"-"&amp;(ROUNDDOWN((F188-$G$10)/5,0))*5+$G$10+4)</f>
        <v>1975-1979</v>
      </c>
      <c r="H188" s="17">
        <v>1</v>
      </c>
      <c r="I188" s="17">
        <v>0</v>
      </c>
      <c r="J188" s="17">
        <v>0</v>
      </c>
      <c r="K188" s="17">
        <f>SUM(I188:J188)</f>
        <v>0</v>
      </c>
      <c r="L188" s="28">
        <f>IF(N188&lt;7000000000,0,1)</f>
        <v>0</v>
      </c>
      <c r="M188" s="28">
        <f>IF(N188&gt;0,1,0)</f>
        <v>1</v>
      </c>
      <c r="N188" s="29">
        <v>2666034</v>
      </c>
      <c r="O188" s="29">
        <f>IF($R188="Minor",1,0)</f>
        <v>1</v>
      </c>
      <c r="P188" s="29">
        <f>IF($R188="Medium",1,0)</f>
        <v>0</v>
      </c>
      <c r="Q188" s="29">
        <f>IF($R188="Major",1,0)</f>
        <v>0</v>
      </c>
      <c r="R188" s="2" t="str">
        <f>IF('Hazard Data'!N631&lt;VLOOKUP(B188,Thresholds!$B$2:$I$8,2,FALSE),"Minor",IF(AND(VLOOKUP(B188,Thresholds!$B$2:$I$8,2,FALSE)&lt;='Hazard Data'!N631,'Hazard Data'!N631&lt;VLOOKUP(B188,Thresholds!$B$2:$I$8,3,FALSE)),"Medium","Major"))</f>
        <v>Minor</v>
      </c>
      <c r="S188" s="2" t="str">
        <f>IF(N188&gt;0,"",IF('Hazard Data'!K631&lt;VLOOKUP(B188,Thresholds!$B$2:$I$8,5,FALSE),"Minor",IF(AND(VLOOKUP(B188,Thresholds!$B$2:$I$8,5,FALSE)&lt;='Hazard Data'!K631,'Hazard Data'!K631&lt;VLOOKUP(B188,Thresholds!$B$2:$I$8,6,FALSE)),"Medium","Major")))</f>
        <v/>
      </c>
      <c r="T188" s="2"/>
      <c r="U188" s="2"/>
      <c r="V188" s="2"/>
      <c r="W188" s="2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>
      <c r="A189" s="1"/>
      <c r="B189" s="17">
        <v>6</v>
      </c>
      <c r="C189" s="9" t="s">
        <v>40</v>
      </c>
      <c r="D189" s="9" t="str">
        <f>VLOOKUP(C189,'Hazard Categories'!$A$2:$B$52,2,FALSE)</f>
        <v>Storm</v>
      </c>
      <c r="E189" s="17">
        <v>1</v>
      </c>
      <c r="F189" s="17">
        <v>1979</v>
      </c>
      <c r="G189" s="17" t="str">
        <f>IF(F189&lt;2000,(ROUNDDOWN((F189-$G$10)/5,0))*5+$G$10&amp;"-"&amp;(ROUNDDOWN((F189-$G$10)/5,0))*5+$G$10+4,(ROUNDDOWN((F189-$G$10)/5,0))*5+$G$10&amp;"-"&amp;(ROUNDDOWN((F189-$G$10)/5,0))*5+$G$10+4)</f>
        <v>1975-1979</v>
      </c>
      <c r="H189" s="17">
        <v>1</v>
      </c>
      <c r="I189" s="17">
        <v>0</v>
      </c>
      <c r="J189" s="17">
        <v>0</v>
      </c>
      <c r="K189" s="17">
        <f>SUM(I189:J189)</f>
        <v>0</v>
      </c>
      <c r="L189" s="28">
        <f>IF(N189&lt;7000000000,0,1)</f>
        <v>0</v>
      </c>
      <c r="M189" s="28">
        <f>IF(N189&gt;0,1,0)</f>
        <v>1</v>
      </c>
      <c r="N189" s="29">
        <v>2648861</v>
      </c>
      <c r="O189" s="29">
        <f>IF($R189="Minor",1,0)</f>
        <v>0</v>
      </c>
      <c r="P189" s="29">
        <f>IF($R189="Medium",1,0)</f>
        <v>1</v>
      </c>
      <c r="Q189" s="29">
        <f>IF($R189="Major",1,0)</f>
        <v>0</v>
      </c>
      <c r="R189" s="2" t="str">
        <f>IF('Hazard Data'!N628&lt;VLOOKUP(B189,Thresholds!$B$2:$I$8,2,FALSE),"Minor",IF(AND(VLOOKUP(B189,Thresholds!$B$2:$I$8,2,FALSE)&lt;='Hazard Data'!N628,'Hazard Data'!N628&lt;VLOOKUP(B189,Thresholds!$B$2:$I$8,3,FALSE)),"Medium","Major"))</f>
        <v>Medium</v>
      </c>
      <c r="S189" s="2" t="str">
        <f>IF(N189&gt;0,"",IF('Hazard Data'!K628&lt;VLOOKUP(B189,Thresholds!$B$2:$I$8,5,FALSE),"Minor",IF(AND(VLOOKUP(B189,Thresholds!$B$2:$I$8,5,FALSE)&lt;='Hazard Data'!K628,'Hazard Data'!K628&lt;VLOOKUP(B189,Thresholds!$B$2:$I$8,6,FALSE)),"Medium","Major")))</f>
        <v/>
      </c>
      <c r="T189" s="2"/>
      <c r="U189" s="2"/>
      <c r="V189" s="2"/>
      <c r="W189" s="2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>
      <c r="A190" s="1"/>
      <c r="B190" s="17">
        <v>1</v>
      </c>
      <c r="C190" s="9" t="s">
        <v>39</v>
      </c>
      <c r="D190" s="9" t="str">
        <f>VLOOKUP(C190,'Hazard Categories'!$A$2:$B$52,2,FALSE)</f>
        <v>Severe Storm</v>
      </c>
      <c r="E190" s="17">
        <v>2</v>
      </c>
      <c r="F190" s="17">
        <v>1976</v>
      </c>
      <c r="G190" s="17" t="str">
        <f>IF(F190&lt;2000,(ROUNDDOWN((F190-$G$10)/5,0))*5+$G$10&amp;"-"&amp;(ROUNDDOWN((F190-$G$10)/5,0))*5+$G$10+4,(ROUNDDOWN((F190-$G$10)/5,0))*5+$G$10&amp;"-"&amp;(ROUNDDOWN((F190-$G$10)/5,0))*5+$G$10+4)</f>
        <v>1975-1979</v>
      </c>
      <c r="H190" s="17">
        <v>2</v>
      </c>
      <c r="I190" s="17">
        <v>7</v>
      </c>
      <c r="J190" s="17">
        <v>27</v>
      </c>
      <c r="K190" s="17">
        <f>SUM(I190:J190)</f>
        <v>34</v>
      </c>
      <c r="L190" s="28">
        <f>IF(N190&lt;7000000000,0,1)</f>
        <v>0</v>
      </c>
      <c r="M190" s="28">
        <f>IF(N190&gt;0,1,0)</f>
        <v>1</v>
      </c>
      <c r="N190" s="29">
        <v>2620856</v>
      </c>
      <c r="O190" s="29">
        <f>IF($R190="Minor",1,0)</f>
        <v>0</v>
      </c>
      <c r="P190" s="29">
        <f>IF($R190="Medium",1,0)</f>
        <v>1</v>
      </c>
      <c r="Q190" s="29">
        <f>IF($R190="Major",1,0)</f>
        <v>0</v>
      </c>
      <c r="R190" s="2" t="str">
        <f>IF('Hazard Data'!N407&lt;VLOOKUP(B190,Thresholds!$B$2:$I$8,2,FALSE),"Minor",IF(AND(VLOOKUP(B190,Thresholds!$B$2:$I$8,2,FALSE)&lt;='Hazard Data'!N407,'Hazard Data'!N407&lt;VLOOKUP(B190,Thresholds!$B$2:$I$8,3,FALSE)),"Medium","Major"))</f>
        <v>Medium</v>
      </c>
      <c r="S190" s="2" t="str">
        <f>IF(N190&gt;0,"",IF('Hazard Data'!K407&lt;VLOOKUP(B190,Thresholds!$B$2:$I$8,5,FALSE),"Minor",IF(AND(VLOOKUP(B190,Thresholds!$B$2:$I$8,5,FALSE)&lt;='Hazard Data'!K407,'Hazard Data'!K407&lt;VLOOKUP(B190,Thresholds!$B$2:$I$8,6,FALSE)),"Medium","Major")))</f>
        <v/>
      </c>
      <c r="T190" s="2"/>
      <c r="U190" s="2"/>
      <c r="V190" s="2"/>
      <c r="W190" s="2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>
      <c r="A191" s="1"/>
      <c r="B191" s="17">
        <v>3</v>
      </c>
      <c r="C191" s="9" t="s">
        <v>45</v>
      </c>
      <c r="D191" s="9" t="str">
        <f>VLOOKUP(C191,'Hazard Categories'!$A$2:$B$52,2,FALSE)</f>
        <v>Storm</v>
      </c>
      <c r="E191" s="17">
        <v>3</v>
      </c>
      <c r="F191" s="17">
        <v>2003</v>
      </c>
      <c r="G191" s="17" t="str">
        <f>IF(F191&lt;2000,(ROUNDDOWN((F191-$G$10)/5,0))*5+$G$10&amp;"-"&amp;(ROUNDDOWN((F191-$G$10)/5,0))*5+$G$10+4,(ROUNDDOWN((F191-$G$10)/5,0))*5+$G$10&amp;"-"&amp;(ROUNDDOWN((F191-$G$10)/5,0))*5+$G$10+4)</f>
        <v>2000-2004</v>
      </c>
      <c r="H191" s="17">
        <v>1</v>
      </c>
      <c r="I191" s="17">
        <v>0</v>
      </c>
      <c r="J191" s="17">
        <v>0</v>
      </c>
      <c r="K191" s="17">
        <f>SUM(I191:J191)</f>
        <v>0</v>
      </c>
      <c r="L191" s="28">
        <f>IF(N191&lt;7000000000,0,1)</f>
        <v>0</v>
      </c>
      <c r="M191" s="28">
        <f>IF(N191&gt;0,1,0)</f>
        <v>1</v>
      </c>
      <c r="N191" s="29">
        <v>2551339</v>
      </c>
      <c r="O191" s="29">
        <f>IF($R191="Minor",1,0)</f>
        <v>1</v>
      </c>
      <c r="P191" s="29">
        <f>IF($R191="Medium",1,0)</f>
        <v>0</v>
      </c>
      <c r="Q191" s="29">
        <f>IF($R191="Major",1,0)</f>
        <v>0</v>
      </c>
      <c r="R191" s="2" t="str">
        <f>IF('Hazard Data'!N3082&lt;VLOOKUP(B191,Thresholds!$B$2:$I$8,2,FALSE),"Minor",IF(AND(VLOOKUP(B191,Thresholds!$B$2:$I$8,2,FALSE)&lt;='Hazard Data'!N3082,'Hazard Data'!N3082&lt;VLOOKUP(B191,Thresholds!$B$2:$I$8,3,FALSE)),"Medium","Major"))</f>
        <v>Minor</v>
      </c>
      <c r="S191" s="2" t="str">
        <f>IF(N191&gt;0,"",IF('Hazard Data'!K3082&lt;VLOOKUP(B191,Thresholds!$B$2:$I$8,5,FALSE),"Minor",IF(AND(VLOOKUP(B191,Thresholds!$B$2:$I$8,5,FALSE)&lt;='Hazard Data'!K3082,'Hazard Data'!K3082&lt;VLOOKUP(B191,Thresholds!$B$2:$I$8,6,FALSE)),"Medium","Major")))</f>
        <v/>
      </c>
      <c r="T191" s="2"/>
      <c r="U191" s="2"/>
      <c r="V191" s="2"/>
      <c r="W191" s="2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>
      <c r="A192" s="1"/>
      <c r="B192" s="17">
        <v>1</v>
      </c>
      <c r="C192" s="9" t="s">
        <v>40</v>
      </c>
      <c r="D192" s="9" t="str">
        <f>VLOOKUP(C192,'Hazard Categories'!$A$2:$B$52,2,FALSE)</f>
        <v>Storm</v>
      </c>
      <c r="E192" s="17">
        <v>1</v>
      </c>
      <c r="F192" s="17">
        <v>1979</v>
      </c>
      <c r="G192" s="17" t="str">
        <f>IF(F192&lt;2000,(ROUNDDOWN((F192-$G$10)/5,0))*5+$G$10&amp;"-"&amp;(ROUNDDOWN((F192-$G$10)/5,0))*5+$G$10+4,(ROUNDDOWN((F192-$G$10)/5,0))*5+$G$10&amp;"-"&amp;(ROUNDDOWN((F192-$G$10)/5,0))*5+$G$10+4)</f>
        <v>1975-1979</v>
      </c>
      <c r="H192" s="17">
        <v>1</v>
      </c>
      <c r="I192" s="17">
        <v>0</v>
      </c>
      <c r="J192" s="17">
        <v>0</v>
      </c>
      <c r="K192" s="17">
        <f>SUM(I192:J192)</f>
        <v>0</v>
      </c>
      <c r="L192" s="28">
        <f>IF(N192&lt;7000000000,0,1)</f>
        <v>0</v>
      </c>
      <c r="M192" s="28">
        <f>IF(N192&gt;0,1,0)</f>
        <v>1</v>
      </c>
      <c r="N192" s="29">
        <v>2527329</v>
      </c>
      <c r="O192" s="29">
        <f>IF($R192="Minor",1,0)</f>
        <v>1</v>
      </c>
      <c r="P192" s="29">
        <f>IF($R192="Medium",1,0)</f>
        <v>0</v>
      </c>
      <c r="Q192" s="29">
        <f>IF($R192="Major",1,0)</f>
        <v>0</v>
      </c>
      <c r="R192" s="2" t="str">
        <f>IF('Hazard Data'!N629&lt;VLOOKUP(B192,Thresholds!$B$2:$I$8,2,FALSE),"Minor",IF(AND(VLOOKUP(B192,Thresholds!$B$2:$I$8,2,FALSE)&lt;='Hazard Data'!N629,'Hazard Data'!N629&lt;VLOOKUP(B192,Thresholds!$B$2:$I$8,3,FALSE)),"Medium","Major"))</f>
        <v>Minor</v>
      </c>
      <c r="S192" s="2" t="str">
        <f>IF(N192&gt;0,"",IF('Hazard Data'!K629&lt;VLOOKUP(B192,Thresholds!$B$2:$I$8,5,FALSE),"Minor",IF(AND(VLOOKUP(B192,Thresholds!$B$2:$I$8,5,FALSE)&lt;='Hazard Data'!K629,'Hazard Data'!K629&lt;VLOOKUP(B192,Thresholds!$B$2:$I$8,6,FALSE)),"Medium","Major")))</f>
        <v/>
      </c>
      <c r="T192" s="2"/>
      <c r="U192" s="2"/>
      <c r="V192" s="2"/>
      <c r="W192" s="2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>
      <c r="A193" s="1"/>
      <c r="B193" s="17">
        <v>4</v>
      </c>
      <c r="C193" s="9" t="s">
        <v>40</v>
      </c>
      <c r="D193" s="9" t="str">
        <f>VLOOKUP(C193,'Hazard Categories'!$A$2:$B$52,2,FALSE)</f>
        <v>Storm</v>
      </c>
      <c r="E193" s="17">
        <v>1</v>
      </c>
      <c r="F193" s="17">
        <v>1979</v>
      </c>
      <c r="G193" s="17" t="str">
        <f>IF(F193&lt;2000,(ROUNDDOWN((F193-$G$10)/5,0))*5+$G$10&amp;"-"&amp;(ROUNDDOWN((F193-$G$10)/5,0))*5+$G$10+4,(ROUNDDOWN((F193-$G$10)/5,0))*5+$G$10&amp;"-"&amp;(ROUNDDOWN((F193-$G$10)/5,0))*5+$G$10+4)</f>
        <v>1975-1979</v>
      </c>
      <c r="H193" s="17">
        <v>1</v>
      </c>
      <c r="I193" s="17">
        <v>0</v>
      </c>
      <c r="J193" s="17">
        <v>0</v>
      </c>
      <c r="K193" s="17">
        <f>SUM(I193:J193)</f>
        <v>0</v>
      </c>
      <c r="L193" s="28">
        <f>IF(N193&lt;7000000000,0,1)</f>
        <v>0</v>
      </c>
      <c r="M193" s="28">
        <f>IF(N193&gt;0,1,0)</f>
        <v>1</v>
      </c>
      <c r="N193" s="29">
        <v>2423499</v>
      </c>
      <c r="O193" s="29">
        <f>IF($R193="Minor",1,0)</f>
        <v>0</v>
      </c>
      <c r="P193" s="29">
        <f>IF($R193="Medium",1,0)</f>
        <v>1</v>
      </c>
      <c r="Q193" s="29">
        <f>IF($R193="Major",1,0)</f>
        <v>0</v>
      </c>
      <c r="R193" s="2" t="str">
        <f>IF('Hazard Data'!N630&lt;VLOOKUP(B193,Thresholds!$B$2:$I$8,2,FALSE),"Minor",IF(AND(VLOOKUP(B193,Thresholds!$B$2:$I$8,2,FALSE)&lt;='Hazard Data'!N630,'Hazard Data'!N630&lt;VLOOKUP(B193,Thresholds!$B$2:$I$8,3,FALSE)),"Medium","Major"))</f>
        <v>Medium</v>
      </c>
      <c r="S193" s="2" t="str">
        <f>IF(N193&gt;0,"",IF('Hazard Data'!K630&lt;VLOOKUP(B193,Thresholds!$B$2:$I$8,5,FALSE),"Minor",IF(AND(VLOOKUP(B193,Thresholds!$B$2:$I$8,5,FALSE)&lt;='Hazard Data'!K630,'Hazard Data'!K630&lt;VLOOKUP(B193,Thresholds!$B$2:$I$8,6,FALSE)),"Medium","Major")))</f>
        <v/>
      </c>
      <c r="T193" s="2"/>
      <c r="U193" s="2"/>
      <c r="V193" s="2"/>
      <c r="W193" s="2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>
      <c r="A194" s="1"/>
      <c r="B194" s="17">
        <v>4</v>
      </c>
      <c r="C194" s="9" t="s">
        <v>45</v>
      </c>
      <c r="D194" s="9" t="str">
        <f>VLOOKUP(C194,'Hazard Categories'!$A$2:$B$52,2,FALSE)</f>
        <v>Storm</v>
      </c>
      <c r="E194" s="17">
        <v>3</v>
      </c>
      <c r="F194" s="17">
        <v>2004</v>
      </c>
      <c r="G194" s="17" t="str">
        <f>IF(F194&lt;2000,(ROUNDDOWN((F194-$G$10)/5,0))*5+$G$10&amp;"-"&amp;(ROUNDDOWN((F194-$G$10)/5,0))*5+$G$10+4,(ROUNDDOWN((F194-$G$10)/5,0))*5+$G$10&amp;"-"&amp;(ROUNDDOWN((F194-$G$10)/5,0))*5+$G$10+4)</f>
        <v>2000-2004</v>
      </c>
      <c r="H194" s="17">
        <v>1</v>
      </c>
      <c r="I194" s="17">
        <v>0</v>
      </c>
      <c r="J194" s="17">
        <v>0</v>
      </c>
      <c r="K194" s="17">
        <f>SUM(I194:J194)</f>
        <v>0</v>
      </c>
      <c r="L194" s="28">
        <f>IF(N194&lt;7000000000,0,1)</f>
        <v>0</v>
      </c>
      <c r="M194" s="28">
        <f>IF(N194&gt;0,1,0)</f>
        <v>1</v>
      </c>
      <c r="N194" s="29">
        <v>2407522</v>
      </c>
      <c r="O194" s="29">
        <f>IF($R194="Minor",1,0)</f>
        <v>1</v>
      </c>
      <c r="P194" s="29">
        <f>IF($R194="Medium",1,0)</f>
        <v>0</v>
      </c>
      <c r="Q194" s="29">
        <f>IF($R194="Major",1,0)</f>
        <v>0</v>
      </c>
      <c r="R194" s="2" t="str">
        <f>IF('Hazard Data'!N3093&lt;VLOOKUP(B194,Thresholds!$B$2:$I$8,2,FALSE),"Minor",IF(AND(VLOOKUP(B194,Thresholds!$B$2:$I$8,2,FALSE)&lt;='Hazard Data'!N3093,'Hazard Data'!N3093&lt;VLOOKUP(B194,Thresholds!$B$2:$I$8,3,FALSE)),"Medium","Major"))</f>
        <v>Minor</v>
      </c>
      <c r="S194" s="2" t="str">
        <f>IF(N194&gt;0,"",IF('Hazard Data'!K3093&lt;VLOOKUP(B194,Thresholds!$B$2:$I$8,5,FALSE),"Minor",IF(AND(VLOOKUP(B194,Thresholds!$B$2:$I$8,5,FALSE)&lt;='Hazard Data'!K3093,'Hazard Data'!K3093&lt;VLOOKUP(B194,Thresholds!$B$2:$I$8,6,FALSE)),"Medium","Major")))</f>
        <v/>
      </c>
      <c r="T194" s="2"/>
      <c r="U194" s="2"/>
      <c r="V194" s="2"/>
      <c r="W194" s="2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>
      <c r="A195" s="1"/>
      <c r="B195" s="17">
        <v>2</v>
      </c>
      <c r="C195" s="9" t="s">
        <v>55</v>
      </c>
      <c r="D195" s="9" t="str">
        <f>VLOOKUP(C195,'Hazard Categories'!$A$2:$B$52,2,FALSE)</f>
        <v>Tropical Storm</v>
      </c>
      <c r="E195" s="17">
        <v>3</v>
      </c>
      <c r="F195" s="17">
        <v>1981</v>
      </c>
      <c r="G195" s="17" t="str">
        <f>IF(F195&lt;2000,(ROUNDDOWN((F195-$G$10)/5,0))*5+$G$10&amp;"-"&amp;(ROUNDDOWN((F195-$G$10)/5,0))*5+$G$10+4,(ROUNDDOWN((F195-$G$10)/5,0))*5+$G$10&amp;"-"&amp;(ROUNDDOWN((F195-$G$10)/5,0))*5+$G$10+4)</f>
        <v>1980-1984</v>
      </c>
      <c r="H195" s="17">
        <v>1</v>
      </c>
      <c r="I195" s="17">
        <v>0</v>
      </c>
      <c r="J195" s="17">
        <v>0</v>
      </c>
      <c r="K195" s="17">
        <f>SUM(I195:J195)</f>
        <v>0</v>
      </c>
      <c r="L195" s="28">
        <f>IF(N195&lt;7000000000,0,1)</f>
        <v>0</v>
      </c>
      <c r="M195" s="28">
        <f>IF(N195&gt;0,1,0)</f>
        <v>1</v>
      </c>
      <c r="N195" s="29">
        <v>2381419</v>
      </c>
      <c r="O195" s="29">
        <f>IF($R195="Minor",1,0)</f>
        <v>1</v>
      </c>
      <c r="P195" s="29">
        <f>IF($R195="Medium",1,0)</f>
        <v>0</v>
      </c>
      <c r="Q195" s="29">
        <f>IF($R195="Major",1,0)</f>
        <v>0</v>
      </c>
      <c r="R195" s="2" t="str">
        <f>IF('Hazard Data'!N465&lt;VLOOKUP(B195,Thresholds!$B$2:$I$8,2,FALSE),"Minor",IF(AND(VLOOKUP(B195,Thresholds!$B$2:$I$8,2,FALSE)&lt;='Hazard Data'!N465,'Hazard Data'!N465&lt;VLOOKUP(B195,Thresholds!$B$2:$I$8,3,FALSE)),"Medium","Major"))</f>
        <v>Minor</v>
      </c>
      <c r="S195" s="2" t="str">
        <f>IF(N195&gt;0,"",IF('Hazard Data'!K465&lt;VLOOKUP(B195,Thresholds!$B$2:$I$8,5,FALSE),"Minor",IF(AND(VLOOKUP(B195,Thresholds!$B$2:$I$8,5,FALSE)&lt;='Hazard Data'!K465,'Hazard Data'!K465&lt;VLOOKUP(B195,Thresholds!$B$2:$I$8,6,FALSE)),"Medium","Major")))</f>
        <v/>
      </c>
      <c r="T195" s="2"/>
      <c r="U195" s="2"/>
      <c r="V195" s="2"/>
      <c r="W195" s="2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>
      <c r="A196" s="1"/>
      <c r="B196" s="17">
        <v>1</v>
      </c>
      <c r="C196" s="9" t="s">
        <v>41</v>
      </c>
      <c r="D196" s="9" t="str">
        <f>VLOOKUP(C196,'Hazard Categories'!$A$2:$B$52,2,FALSE)</f>
        <v>Tornado</v>
      </c>
      <c r="E196" s="17">
        <v>2</v>
      </c>
      <c r="F196" s="17">
        <v>1973</v>
      </c>
      <c r="G196" s="17" t="str">
        <f>IF(F196&lt;2000,(ROUNDDOWN((F196-$G$10)/5,0))*5+$G$10&amp;"-"&amp;(ROUNDDOWN((F196-$G$10)/5,0))*5+$G$10+4,(ROUNDDOWN((F196-$G$10)/5,0))*5+$G$10&amp;"-"&amp;(ROUNDDOWN((F196-$G$10)/5,0))*5+$G$10+4)</f>
        <v>1970-1974</v>
      </c>
      <c r="H196" s="17">
        <v>1</v>
      </c>
      <c r="I196" s="17">
        <v>0</v>
      </c>
      <c r="J196" s="17">
        <v>165</v>
      </c>
      <c r="K196" s="17">
        <f>SUM(I196:J196)</f>
        <v>165</v>
      </c>
      <c r="L196" s="28">
        <f>IF(N196&lt;7000000000,0,1)</f>
        <v>0</v>
      </c>
      <c r="M196" s="28">
        <f>IF(N196&gt;0,1,0)</f>
        <v>1</v>
      </c>
      <c r="N196" s="29">
        <v>2378056</v>
      </c>
      <c r="O196" s="29">
        <f>IF($R196="Minor",1,0)</f>
        <v>0</v>
      </c>
      <c r="P196" s="29">
        <f>IF($R196="Medium",1,0)</f>
        <v>1</v>
      </c>
      <c r="Q196" s="29">
        <f>IF($R196="Major",1,0)</f>
        <v>0</v>
      </c>
      <c r="R196" s="2" t="str">
        <f>IF('Hazard Data'!N170&lt;VLOOKUP(B196,Thresholds!$B$2:$I$8,2,FALSE),"Minor",IF(AND(VLOOKUP(B196,Thresholds!$B$2:$I$8,2,FALSE)&lt;='Hazard Data'!N170,'Hazard Data'!N170&lt;VLOOKUP(B196,Thresholds!$B$2:$I$8,3,FALSE)),"Medium","Major"))</f>
        <v>Medium</v>
      </c>
      <c r="S196" s="2" t="str">
        <f>IF(N196&gt;0,"",IF('Hazard Data'!K170&lt;VLOOKUP(B196,Thresholds!$B$2:$I$8,5,FALSE),"Minor",IF(AND(VLOOKUP(B196,Thresholds!$B$2:$I$8,5,FALSE)&lt;='Hazard Data'!K170,'Hazard Data'!K170&lt;VLOOKUP(B196,Thresholds!$B$2:$I$8,6,FALSE)),"Medium","Major")))</f>
        <v/>
      </c>
      <c r="T196" s="2"/>
      <c r="U196" s="2"/>
      <c r="V196" s="2"/>
      <c r="W196" s="2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>
      <c r="A197" s="1"/>
      <c r="B197" s="17">
        <v>1</v>
      </c>
      <c r="C197" s="9" t="s">
        <v>41</v>
      </c>
      <c r="D197" s="9" t="str">
        <f>VLOOKUP(C197,'Hazard Categories'!$A$2:$B$52,2,FALSE)</f>
        <v>Tornado</v>
      </c>
      <c r="E197" s="17">
        <v>2</v>
      </c>
      <c r="F197" s="17">
        <v>2019</v>
      </c>
      <c r="G197" s="17" t="str">
        <f>IF(F197&lt;2000,(ROUNDDOWN((F197-$G$10)/5,0))*5+$G$10&amp;"-"&amp;(ROUNDDOWN((F197-$G$10)/5,0))*5+$G$10+4,(ROUNDDOWN((F197-$G$10)/5,0))*5+$G$10&amp;"-"&amp;(ROUNDDOWN((F197-$G$10)/5,0))*5+$G$10+4)</f>
        <v>2015-2019</v>
      </c>
      <c r="H197" s="17">
        <v>1</v>
      </c>
      <c r="I197" s="17">
        <v>0</v>
      </c>
      <c r="J197" s="17">
        <v>0</v>
      </c>
      <c r="K197" s="17">
        <f>SUM(I197:J197)</f>
        <v>0</v>
      </c>
      <c r="L197" s="28">
        <f>IF(N197&lt;7000000000,0,1)</f>
        <v>0</v>
      </c>
      <c r="M197" s="28">
        <f>IF(N197&gt;0,1,0)</f>
        <v>1</v>
      </c>
      <c r="N197" s="29">
        <v>2289583</v>
      </c>
      <c r="O197" s="29">
        <f>IF($R197="Minor",1,0)</f>
        <v>1</v>
      </c>
      <c r="P197" s="29">
        <f>IF($R197="Medium",1,0)</f>
        <v>0</v>
      </c>
      <c r="Q197" s="29">
        <f>IF($R197="Major",1,0)</f>
        <v>0</v>
      </c>
      <c r="R197" s="2" t="str">
        <f>IF('Hazard Data'!N3258&lt;VLOOKUP(B197,Thresholds!$B$2:$I$8,2,FALSE),"Minor",IF(AND(VLOOKUP(B197,Thresholds!$B$2:$I$8,2,FALSE)&lt;='Hazard Data'!N3258,'Hazard Data'!N3258&lt;VLOOKUP(B197,Thresholds!$B$2:$I$8,3,FALSE)),"Medium","Major"))</f>
        <v>Minor</v>
      </c>
      <c r="S197" s="2" t="str">
        <f>IF(N197&gt;0,"",IF('Hazard Data'!K3258&lt;VLOOKUP(B197,Thresholds!$B$2:$I$8,5,FALSE),"Minor",IF(AND(VLOOKUP(B197,Thresholds!$B$2:$I$8,5,FALSE)&lt;='Hazard Data'!K3258,'Hazard Data'!K3258&lt;VLOOKUP(B197,Thresholds!$B$2:$I$8,6,FALSE)),"Medium","Major")))</f>
        <v/>
      </c>
      <c r="T197" s="2"/>
      <c r="U197" s="2"/>
      <c r="V197" s="2"/>
      <c r="W197" s="2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>
      <c r="A198" s="1"/>
      <c r="B198" s="17">
        <v>2</v>
      </c>
      <c r="C198" s="9" t="s">
        <v>41</v>
      </c>
      <c r="D198" s="9" t="str">
        <f>VLOOKUP(C198,'Hazard Categories'!$A$2:$B$52,2,FALSE)</f>
        <v>Tornado</v>
      </c>
      <c r="E198" s="17">
        <v>4</v>
      </c>
      <c r="F198" s="17">
        <v>2020</v>
      </c>
      <c r="G198" s="17" t="str">
        <f>IF(F198&lt;2000,(ROUNDDOWN((F198-$G$10)/5,0))*5+$G$10&amp;"-"&amp;(ROUNDDOWN((F198-$G$10)/5,0))*5+$G$10+4,(ROUNDDOWN((F198-$G$10)/5,0))*5+$G$10&amp;"-"&amp;(ROUNDDOWN((F198-$G$10)/5,0))*5+$G$10+4)</f>
        <v>2020-2024</v>
      </c>
      <c r="H198" s="17">
        <v>1</v>
      </c>
      <c r="I198" s="17">
        <v>0</v>
      </c>
      <c r="J198" s="17">
        <v>11</v>
      </c>
      <c r="K198" s="17">
        <f>SUM(I198:J198)</f>
        <v>11</v>
      </c>
      <c r="L198" s="28">
        <f>IF(N198&lt;7000000000,0,1)</f>
        <v>0</v>
      </c>
      <c r="M198" s="28">
        <f>IF(N198&gt;0,1,0)</f>
        <v>1</v>
      </c>
      <c r="N198" s="29">
        <v>2285303</v>
      </c>
      <c r="O198" s="29">
        <f>IF($R198="Minor",1,0)</f>
        <v>1</v>
      </c>
      <c r="P198" s="29">
        <f>IF($R198="Medium",1,0)</f>
        <v>0</v>
      </c>
      <c r="Q198" s="29">
        <f>IF($R198="Major",1,0)</f>
        <v>0</v>
      </c>
      <c r="R198" s="2" t="str">
        <f>IF('Hazard Data'!N3360&lt;VLOOKUP(B198,Thresholds!$B$2:$I$8,2,FALSE),"Minor",IF(AND(VLOOKUP(B198,Thresholds!$B$2:$I$8,2,FALSE)&lt;='Hazard Data'!N3360,'Hazard Data'!N3360&lt;VLOOKUP(B198,Thresholds!$B$2:$I$8,3,FALSE)),"Medium","Major"))</f>
        <v>Minor</v>
      </c>
      <c r="S198" s="2" t="str">
        <f>IF(N198&gt;0,"",IF('Hazard Data'!K3360&lt;VLOOKUP(B198,Thresholds!$B$2:$I$8,5,FALSE),"Minor",IF(AND(VLOOKUP(B198,Thresholds!$B$2:$I$8,5,FALSE)&lt;='Hazard Data'!K3360,'Hazard Data'!K3360&lt;VLOOKUP(B198,Thresholds!$B$2:$I$8,6,FALSE)),"Medium","Major")))</f>
        <v/>
      </c>
      <c r="T198" s="2"/>
      <c r="U198" s="2"/>
      <c r="V198" s="2"/>
      <c r="W198" s="2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>
      <c r="A199" s="1"/>
      <c r="B199" s="17">
        <v>2</v>
      </c>
      <c r="C199" s="9" t="s">
        <v>45</v>
      </c>
      <c r="D199" s="9" t="str">
        <f>VLOOKUP(C199,'Hazard Categories'!$A$2:$B$52,2,FALSE)</f>
        <v>Storm</v>
      </c>
      <c r="E199" s="17">
        <v>3</v>
      </c>
      <c r="F199" s="17">
        <v>2019</v>
      </c>
      <c r="G199" s="17" t="str">
        <f>IF(F199&lt;2000,(ROUNDDOWN((F199-$G$10)/5,0))*5+$G$10&amp;"-"&amp;(ROUNDDOWN((F199-$G$10)/5,0))*5+$G$10+4,(ROUNDDOWN((F199-$G$10)/5,0))*5+$G$10&amp;"-"&amp;(ROUNDDOWN((F199-$G$10)/5,0))*5+$G$10+4)</f>
        <v>2015-2019</v>
      </c>
      <c r="H199" s="17">
        <v>1</v>
      </c>
      <c r="I199" s="17">
        <v>0</v>
      </c>
      <c r="J199" s="17">
        <v>0</v>
      </c>
      <c r="K199" s="17">
        <f>SUM(I199:J199)</f>
        <v>0</v>
      </c>
      <c r="L199" s="28">
        <f>IF(N199&lt;7000000000,0,1)</f>
        <v>0</v>
      </c>
      <c r="M199" s="28">
        <f>IF(N199&gt;0,1,0)</f>
        <v>1</v>
      </c>
      <c r="N199" s="29">
        <v>2266281</v>
      </c>
      <c r="O199" s="29">
        <f>IF($R199="Minor",1,0)</f>
        <v>1</v>
      </c>
      <c r="P199" s="29">
        <f>IF($R199="Medium",1,0)</f>
        <v>0</v>
      </c>
      <c r="Q199" s="29">
        <f>IF($R199="Major",1,0)</f>
        <v>0</v>
      </c>
      <c r="R199" s="2" t="str">
        <f>IF('Hazard Data'!N3285&lt;VLOOKUP(B199,Thresholds!$B$2:$I$8,2,FALSE),"Minor",IF(AND(VLOOKUP(B199,Thresholds!$B$2:$I$8,2,FALSE)&lt;='Hazard Data'!N3285,'Hazard Data'!N3285&lt;VLOOKUP(B199,Thresholds!$B$2:$I$8,3,FALSE)),"Medium","Major"))</f>
        <v>Minor</v>
      </c>
      <c r="S199" s="2" t="str">
        <f>IF(N199&gt;0,"",IF('Hazard Data'!K3285&lt;VLOOKUP(B199,Thresholds!$B$2:$I$8,5,FALSE),"Minor",IF(AND(VLOOKUP(B199,Thresholds!$B$2:$I$8,5,FALSE)&lt;='Hazard Data'!K3285,'Hazard Data'!K3285&lt;VLOOKUP(B199,Thresholds!$B$2:$I$8,6,FALSE)),"Medium","Major")))</f>
        <v/>
      </c>
      <c r="T199" s="2"/>
      <c r="U199" s="2"/>
      <c r="V199" s="2"/>
      <c r="W199" s="2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>
      <c r="A200" s="1"/>
      <c r="B200" s="17">
        <v>1</v>
      </c>
      <c r="C200" s="9" t="s">
        <v>44</v>
      </c>
      <c r="D200" s="9" t="str">
        <f>VLOOKUP(C200,'Hazard Categories'!$A$2:$B$52,2,FALSE)</f>
        <v>Severe Storm</v>
      </c>
      <c r="E200" s="17">
        <v>3</v>
      </c>
      <c r="F200" s="17">
        <v>2004</v>
      </c>
      <c r="G200" s="17" t="str">
        <f>IF(F200&lt;2000,(ROUNDDOWN((F200-$G$10)/5,0))*5+$G$10&amp;"-"&amp;(ROUNDDOWN((F200-$G$10)/5,0))*5+$G$10+4,(ROUNDDOWN((F200-$G$10)/5,0))*5+$G$10&amp;"-"&amp;(ROUNDDOWN((F200-$G$10)/5,0))*5+$G$10+4)</f>
        <v>2000-2004</v>
      </c>
      <c r="H200" s="17">
        <v>1</v>
      </c>
      <c r="I200" s="17">
        <v>0</v>
      </c>
      <c r="J200" s="17">
        <v>0</v>
      </c>
      <c r="K200" s="17">
        <f>SUM(I200:J200)</f>
        <v>0</v>
      </c>
      <c r="L200" s="28">
        <f>IF(N200&lt;7000000000,0,1)</f>
        <v>0</v>
      </c>
      <c r="M200" s="28">
        <f>IF(N200&gt;0,1,0)</f>
        <v>1</v>
      </c>
      <c r="N200" s="29">
        <v>2158091</v>
      </c>
      <c r="O200" s="29">
        <f>IF($R200="Minor",1,0)</f>
        <v>1</v>
      </c>
      <c r="P200" s="29">
        <f>IF($R200="Medium",1,0)</f>
        <v>0</v>
      </c>
      <c r="Q200" s="29">
        <f>IF($R200="Major",1,0)</f>
        <v>0</v>
      </c>
      <c r="R200" s="2" t="str">
        <f>IF('Hazard Data'!N3106&lt;VLOOKUP(B200,Thresholds!$B$2:$I$8,2,FALSE),"Minor",IF(AND(VLOOKUP(B200,Thresholds!$B$2:$I$8,2,FALSE)&lt;='Hazard Data'!N3106,'Hazard Data'!N3106&lt;VLOOKUP(B200,Thresholds!$B$2:$I$8,3,FALSE)),"Medium","Major"))</f>
        <v>Minor</v>
      </c>
      <c r="S200" s="2" t="str">
        <f>IF(N200&gt;0,"",IF('Hazard Data'!K3106&lt;VLOOKUP(B200,Thresholds!$B$2:$I$8,5,FALSE),"Minor",IF(AND(VLOOKUP(B200,Thresholds!$B$2:$I$8,5,FALSE)&lt;='Hazard Data'!K3106,'Hazard Data'!K3106&lt;VLOOKUP(B200,Thresholds!$B$2:$I$8,6,FALSE)),"Medium","Major")))</f>
        <v/>
      </c>
      <c r="T200" s="2"/>
      <c r="U200" s="2"/>
      <c r="V200" s="2"/>
      <c r="W200" s="2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>
      <c r="A201" s="1"/>
      <c r="B201" s="17">
        <v>1</v>
      </c>
      <c r="C201" s="9" t="s">
        <v>29</v>
      </c>
      <c r="D201" s="9" t="str">
        <f>VLOOKUP(C201,'Hazard Categories'!$A$2:$B$52,2,FALSE)</f>
        <v>Tropical Storm</v>
      </c>
      <c r="E201" s="17">
        <v>4</v>
      </c>
      <c r="F201" s="17">
        <v>2020</v>
      </c>
      <c r="G201" s="17" t="str">
        <f>IF(F201&lt;2000,(ROUNDDOWN((F201-$G$10)/5,0))*5+$G$10&amp;"-"&amp;(ROUNDDOWN((F201-$G$10)/5,0))*5+$G$10+4,(ROUNDDOWN((F201-$G$10)/5,0))*5+$G$10&amp;"-"&amp;(ROUNDDOWN((F201-$G$10)/5,0))*5+$G$10+4)</f>
        <v>2020-2024</v>
      </c>
      <c r="H201" s="17">
        <v>1</v>
      </c>
      <c r="I201" s="17">
        <v>0</v>
      </c>
      <c r="J201" s="17">
        <v>0</v>
      </c>
      <c r="K201" s="17">
        <f>SUM(I201:J201)</f>
        <v>0</v>
      </c>
      <c r="L201" s="28">
        <f>IF(N201&lt;7000000000,0,1)</f>
        <v>0</v>
      </c>
      <c r="M201" s="28">
        <f>IF(N201&gt;0,1,0)</f>
        <v>1</v>
      </c>
      <c r="N201" s="29">
        <v>2145964</v>
      </c>
      <c r="O201" s="29">
        <f>IF($R201="Minor",1,0)</f>
        <v>1</v>
      </c>
      <c r="P201" s="29">
        <f>IF($R201="Medium",1,0)</f>
        <v>0</v>
      </c>
      <c r="Q201" s="29">
        <f>IF($R201="Major",1,0)</f>
        <v>0</v>
      </c>
      <c r="R201" s="2" t="str">
        <f>IF('Hazard Data'!N3359&lt;VLOOKUP(B201,Thresholds!$B$2:$I$8,2,FALSE),"Minor",IF(AND(VLOOKUP(B201,Thresholds!$B$2:$I$8,2,FALSE)&lt;='Hazard Data'!N3359,'Hazard Data'!N3359&lt;VLOOKUP(B201,Thresholds!$B$2:$I$8,3,FALSE)),"Medium","Major"))</f>
        <v>Minor</v>
      </c>
      <c r="S201" s="2" t="str">
        <f>IF(N201&gt;0,"",IF('Hazard Data'!K3359&lt;VLOOKUP(B201,Thresholds!$B$2:$I$8,5,FALSE),"Minor",IF(AND(VLOOKUP(B201,Thresholds!$B$2:$I$8,5,FALSE)&lt;='Hazard Data'!K3359,'Hazard Data'!K3359&lt;VLOOKUP(B201,Thresholds!$B$2:$I$8,6,FALSE)),"Medium","Major")))</f>
        <v/>
      </c>
      <c r="T201" s="2"/>
      <c r="U201" s="2"/>
      <c r="V201" s="2"/>
      <c r="W201" s="2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>
      <c r="A202" s="1"/>
      <c r="B202" s="17">
        <v>6</v>
      </c>
      <c r="C202" s="9" t="s">
        <v>56</v>
      </c>
      <c r="D202" s="9" t="str">
        <f>VLOOKUP(C202,'Hazard Categories'!$A$2:$B$52,2,FALSE)</f>
        <v>Severe Storm</v>
      </c>
      <c r="E202" s="17">
        <v>2</v>
      </c>
      <c r="F202" s="17">
        <v>1982</v>
      </c>
      <c r="G202" s="17" t="str">
        <f>IF(F202&lt;2000,(ROUNDDOWN((F202-$G$10)/5,0))*5+$G$10&amp;"-"&amp;(ROUNDDOWN((F202-$G$10)/5,0))*5+$G$10+4,(ROUNDDOWN((F202-$G$10)/5,0))*5+$G$10&amp;"-"&amp;(ROUNDDOWN((F202-$G$10)/5,0))*5+$G$10+4)</f>
        <v>1980-1984</v>
      </c>
      <c r="H202" s="17">
        <v>1</v>
      </c>
      <c r="I202" s="17">
        <v>0</v>
      </c>
      <c r="J202" s="17">
        <v>2</v>
      </c>
      <c r="K202" s="17">
        <f>SUM(I202:J202)</f>
        <v>2</v>
      </c>
      <c r="L202" s="28">
        <f>IF(N202&lt;7000000000,0,1)</f>
        <v>0</v>
      </c>
      <c r="M202" s="28">
        <f>IF(N202&gt;0,1,0)</f>
        <v>1</v>
      </c>
      <c r="N202" s="29">
        <v>2111595</v>
      </c>
      <c r="O202" s="29">
        <f>IF($R202="Minor",1,0)</f>
        <v>1</v>
      </c>
      <c r="P202" s="29">
        <f>IF($R202="Medium",1,0)</f>
        <v>0</v>
      </c>
      <c r="Q202" s="29">
        <f>IF($R202="Major",1,0)</f>
        <v>0</v>
      </c>
      <c r="R202" s="2" t="str">
        <f>IF('Hazard Data'!N724&lt;VLOOKUP(B202,Thresholds!$B$2:$I$8,2,FALSE),"Minor",IF(AND(VLOOKUP(B202,Thresholds!$B$2:$I$8,2,FALSE)&lt;='Hazard Data'!N724,'Hazard Data'!N724&lt;VLOOKUP(B202,Thresholds!$B$2:$I$8,3,FALSE)),"Medium","Major"))</f>
        <v>Minor</v>
      </c>
      <c r="S202" s="2" t="str">
        <f>IF(N202&gt;0,"",IF('Hazard Data'!K724&lt;VLOOKUP(B202,Thresholds!$B$2:$I$8,5,FALSE),"Minor",IF(AND(VLOOKUP(B202,Thresholds!$B$2:$I$8,5,FALSE)&lt;='Hazard Data'!K724,'Hazard Data'!K724&lt;VLOOKUP(B202,Thresholds!$B$2:$I$8,6,FALSE)),"Medium","Major")))</f>
        <v/>
      </c>
      <c r="T202" s="2"/>
      <c r="U202" s="2"/>
      <c r="V202" s="2"/>
      <c r="W202" s="2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>
      <c r="A203" s="1"/>
      <c r="B203" s="17">
        <v>6</v>
      </c>
      <c r="C203" s="9" t="s">
        <v>41</v>
      </c>
      <c r="D203" s="9" t="str">
        <f>VLOOKUP(C203,'Hazard Categories'!$A$2:$B$52,2,FALSE)</f>
        <v>Tornado</v>
      </c>
      <c r="E203" s="17">
        <v>4</v>
      </c>
      <c r="F203" s="17">
        <v>1992</v>
      </c>
      <c r="G203" s="17" t="str">
        <f>IF(F203&lt;2000,(ROUNDDOWN((F203-$G$10)/5,0))*5+$G$10&amp;"-"&amp;(ROUNDDOWN((F203-$G$10)/5,0))*5+$G$10+4,(ROUNDDOWN((F203-$G$10)/5,0))*5+$G$10&amp;"-"&amp;(ROUNDDOWN((F203-$G$10)/5,0))*5+$G$10+4)</f>
        <v>1990-1994</v>
      </c>
      <c r="H203" s="17">
        <v>1</v>
      </c>
      <c r="I203" s="17">
        <v>0</v>
      </c>
      <c r="J203" s="17">
        <v>28</v>
      </c>
      <c r="K203" s="17">
        <f>SUM(I203:J203)</f>
        <v>28</v>
      </c>
      <c r="L203" s="28">
        <f>IF(N203&lt;7000000000,0,1)</f>
        <v>0</v>
      </c>
      <c r="M203" s="28">
        <f>IF(N203&gt;0,1,0)</f>
        <v>1</v>
      </c>
      <c r="N203" s="29">
        <v>2099993</v>
      </c>
      <c r="O203" s="29">
        <f>IF($R203="Minor",1,0)</f>
        <v>0</v>
      </c>
      <c r="P203" s="29">
        <f>IF($R203="Medium",1,0)</f>
        <v>1</v>
      </c>
      <c r="Q203" s="29">
        <f>IF($R203="Major",1,0)</f>
        <v>0</v>
      </c>
      <c r="R203" s="2" t="str">
        <f>IF('Hazard Data'!N194&lt;VLOOKUP(B203,Thresholds!$B$2:$I$8,2,FALSE),"Minor",IF(AND(VLOOKUP(B203,Thresholds!$B$2:$I$8,2,FALSE)&lt;='Hazard Data'!N194,'Hazard Data'!N194&lt;VLOOKUP(B203,Thresholds!$B$2:$I$8,3,FALSE)),"Medium","Major"))</f>
        <v>Medium</v>
      </c>
      <c r="S203" s="2" t="str">
        <f>IF(N203&gt;0,"",IF('Hazard Data'!K194&lt;VLOOKUP(B203,Thresholds!$B$2:$I$8,5,FALSE),"Minor",IF(AND(VLOOKUP(B203,Thresholds!$B$2:$I$8,5,FALSE)&lt;='Hazard Data'!K194,'Hazard Data'!K194&lt;VLOOKUP(B203,Thresholds!$B$2:$I$8,6,FALSE)),"Medium","Major")))</f>
        <v/>
      </c>
      <c r="T203" s="2"/>
      <c r="U203" s="2"/>
      <c r="V203" s="2"/>
      <c r="W203" s="2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>
      <c r="A204" s="1"/>
      <c r="B204" s="17">
        <v>5</v>
      </c>
      <c r="C204" s="9" t="s">
        <v>56</v>
      </c>
      <c r="D204" s="9" t="str">
        <f>VLOOKUP(C204,'Hazard Categories'!$A$2:$B$52,2,FALSE)</f>
        <v>Severe Storm</v>
      </c>
      <c r="E204" s="17">
        <v>2</v>
      </c>
      <c r="F204" s="17">
        <v>1982</v>
      </c>
      <c r="G204" s="17" t="str">
        <f>IF(F204&lt;2000,(ROUNDDOWN((F204-$G$10)/5,0))*5+$G$10&amp;"-"&amp;(ROUNDDOWN((F204-$G$10)/5,0))*5+$G$10+4,(ROUNDDOWN((F204-$G$10)/5,0))*5+$G$10&amp;"-"&amp;(ROUNDDOWN((F204-$G$10)/5,0))*5+$G$10+4)</f>
        <v>1980-1984</v>
      </c>
      <c r="H204" s="17">
        <v>1</v>
      </c>
      <c r="I204" s="17">
        <v>0</v>
      </c>
      <c r="J204" s="17">
        <v>2</v>
      </c>
      <c r="K204" s="17">
        <f>SUM(I204:J204)</f>
        <v>2</v>
      </c>
      <c r="L204" s="28">
        <f>IF(N204&lt;7000000000,0,1)</f>
        <v>0</v>
      </c>
      <c r="M204" s="28">
        <f>IF(N204&gt;0,1,0)</f>
        <v>1</v>
      </c>
      <c r="N204" s="29">
        <v>2086077</v>
      </c>
      <c r="O204" s="29">
        <f>IF($R204="Minor",1,0)</f>
        <v>1</v>
      </c>
      <c r="P204" s="29">
        <f>IF($R204="Medium",1,0)</f>
        <v>0</v>
      </c>
      <c r="Q204" s="29">
        <f>IF($R204="Major",1,0)</f>
        <v>0</v>
      </c>
      <c r="R204" s="2" t="str">
        <f>IF('Hazard Data'!N749&lt;VLOOKUP(B204,Thresholds!$B$2:$I$8,2,FALSE),"Minor",IF(AND(VLOOKUP(B204,Thresholds!$B$2:$I$8,2,FALSE)&lt;='Hazard Data'!N749,'Hazard Data'!N749&lt;VLOOKUP(B204,Thresholds!$B$2:$I$8,3,FALSE)),"Medium","Major"))</f>
        <v>Minor</v>
      </c>
      <c r="S204" s="2" t="str">
        <f>IF(N204&gt;0,"",IF('Hazard Data'!K749&lt;VLOOKUP(B204,Thresholds!$B$2:$I$8,5,FALSE),"Minor",IF(AND(VLOOKUP(B204,Thresholds!$B$2:$I$8,5,FALSE)&lt;='Hazard Data'!K749,'Hazard Data'!K749&lt;VLOOKUP(B204,Thresholds!$B$2:$I$8,6,FALSE)),"Medium","Major")))</f>
        <v/>
      </c>
      <c r="T204" s="2"/>
      <c r="U204" s="2"/>
      <c r="V204" s="2"/>
      <c r="W204" s="2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>
      <c r="A205" s="1"/>
      <c r="B205" s="17">
        <v>2</v>
      </c>
      <c r="C205" s="9" t="s">
        <v>56</v>
      </c>
      <c r="D205" s="9" t="str">
        <f>VLOOKUP(C205,'Hazard Categories'!$A$2:$B$52,2,FALSE)</f>
        <v>Severe Storm</v>
      </c>
      <c r="E205" s="17">
        <v>2</v>
      </c>
      <c r="F205" s="17">
        <v>1982</v>
      </c>
      <c r="G205" s="17" t="str">
        <f>IF(F205&lt;2000,(ROUNDDOWN((F205-$G$10)/5,0))*5+$G$10&amp;"-"&amp;(ROUNDDOWN((F205-$G$10)/5,0))*5+$G$10+4,(ROUNDDOWN((F205-$G$10)/5,0))*5+$G$10&amp;"-"&amp;(ROUNDDOWN((F205-$G$10)/5,0))*5+$G$10+4)</f>
        <v>1980-1984</v>
      </c>
      <c r="H205" s="17">
        <v>1</v>
      </c>
      <c r="I205" s="17">
        <v>0</v>
      </c>
      <c r="J205" s="17">
        <v>2</v>
      </c>
      <c r="K205" s="17">
        <f>SUM(I205:J205)</f>
        <v>2</v>
      </c>
      <c r="L205" s="28">
        <f>IF(N205&lt;7000000000,0,1)</f>
        <v>0</v>
      </c>
      <c r="M205" s="28">
        <f>IF(N205&gt;0,1,0)</f>
        <v>1</v>
      </c>
      <c r="N205" s="29">
        <v>2072545</v>
      </c>
      <c r="O205" s="29">
        <f>IF($R205="Minor",1,0)</f>
        <v>1</v>
      </c>
      <c r="P205" s="29">
        <f>IF($R205="Medium",1,0)</f>
        <v>0</v>
      </c>
      <c r="Q205" s="29">
        <f>IF($R205="Major",1,0)</f>
        <v>0</v>
      </c>
      <c r="R205" s="2" t="str">
        <f>IF('Hazard Data'!N733&lt;VLOOKUP(B205,Thresholds!$B$2:$I$8,2,FALSE),"Minor",IF(AND(VLOOKUP(B205,Thresholds!$B$2:$I$8,2,FALSE)&lt;='Hazard Data'!N733,'Hazard Data'!N733&lt;VLOOKUP(B205,Thresholds!$B$2:$I$8,3,FALSE)),"Medium","Major"))</f>
        <v>Minor</v>
      </c>
      <c r="S205" s="2" t="str">
        <f>IF(N205&gt;0,"",IF('Hazard Data'!K733&lt;VLOOKUP(B205,Thresholds!$B$2:$I$8,5,FALSE),"Minor",IF(AND(VLOOKUP(B205,Thresholds!$B$2:$I$8,5,FALSE)&lt;='Hazard Data'!K733,'Hazard Data'!K733&lt;VLOOKUP(B205,Thresholds!$B$2:$I$8,6,FALSE)),"Medium","Major")))</f>
        <v/>
      </c>
      <c r="T205" s="2"/>
      <c r="U205" s="2"/>
      <c r="V205" s="2"/>
      <c r="W205" s="2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>
      <c r="A206" s="1"/>
      <c r="B206" s="17">
        <v>4</v>
      </c>
      <c r="C206" s="9" t="s">
        <v>56</v>
      </c>
      <c r="D206" s="9" t="str">
        <f>VLOOKUP(C206,'Hazard Categories'!$A$2:$B$52,2,FALSE)</f>
        <v>Severe Storm</v>
      </c>
      <c r="E206" s="17">
        <v>2</v>
      </c>
      <c r="F206" s="17">
        <v>1982</v>
      </c>
      <c r="G206" s="17" t="str">
        <f>IF(F206&lt;2000,(ROUNDDOWN((F206-$G$10)/5,0))*5+$G$10&amp;"-"&amp;(ROUNDDOWN((F206-$G$10)/5,0))*5+$G$10+4,(ROUNDDOWN((F206-$G$10)/5,0))*5+$G$10&amp;"-"&amp;(ROUNDDOWN((F206-$G$10)/5,0))*5+$G$10+4)</f>
        <v>1980-1984</v>
      </c>
      <c r="H206" s="17">
        <v>1</v>
      </c>
      <c r="I206" s="17">
        <v>0</v>
      </c>
      <c r="J206" s="17">
        <v>3</v>
      </c>
      <c r="K206" s="17">
        <f>SUM(I206:J206)</f>
        <v>3</v>
      </c>
      <c r="L206" s="28">
        <f>IF(N206&lt;7000000000,0,1)</f>
        <v>0</v>
      </c>
      <c r="M206" s="28">
        <f>IF(N206&gt;0,1,0)</f>
        <v>1</v>
      </c>
      <c r="N206" s="29">
        <v>2040841</v>
      </c>
      <c r="O206" s="29">
        <f>IF($R206="Minor",1,0)</f>
        <v>1</v>
      </c>
      <c r="P206" s="29">
        <f>IF($R206="Medium",1,0)</f>
        <v>0</v>
      </c>
      <c r="Q206" s="29">
        <f>IF($R206="Major",1,0)</f>
        <v>0</v>
      </c>
      <c r="R206" s="2" t="str">
        <f>IF('Hazard Data'!N738&lt;VLOOKUP(B206,Thresholds!$B$2:$I$8,2,FALSE),"Minor",IF(AND(VLOOKUP(B206,Thresholds!$B$2:$I$8,2,FALSE)&lt;='Hazard Data'!N738,'Hazard Data'!N738&lt;VLOOKUP(B206,Thresholds!$B$2:$I$8,3,FALSE)),"Medium","Major"))</f>
        <v>Minor</v>
      </c>
      <c r="S206" s="2" t="str">
        <f>IF(N206&gt;0,"",IF('Hazard Data'!K738&lt;VLOOKUP(B206,Thresholds!$B$2:$I$8,5,FALSE),"Minor",IF(AND(VLOOKUP(B206,Thresholds!$B$2:$I$8,5,FALSE)&lt;='Hazard Data'!K738,'Hazard Data'!K738&lt;VLOOKUP(B206,Thresholds!$B$2:$I$8,6,FALSE)),"Medium","Major")))</f>
        <v/>
      </c>
      <c r="T206" s="2"/>
      <c r="U206" s="2"/>
      <c r="V206" s="2"/>
      <c r="W206" s="2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>
      <c r="A207" s="1"/>
      <c r="B207" s="17">
        <v>3</v>
      </c>
      <c r="C207" s="9" t="s">
        <v>47</v>
      </c>
      <c r="D207" s="9" t="str">
        <f>VLOOKUP(C207,'Hazard Categories'!$A$2:$B$52,2,FALSE)</f>
        <v>Severe Storm</v>
      </c>
      <c r="E207" s="17">
        <v>3</v>
      </c>
      <c r="F207" s="17">
        <v>2011</v>
      </c>
      <c r="G207" s="17" t="str">
        <f>IF(F207&lt;2000,(ROUNDDOWN((F207-$G$10)/5,0))*5+$G$10&amp;"-"&amp;(ROUNDDOWN((F207-$G$10)/5,0))*5+$G$10+4,(ROUNDDOWN((F207-$G$10)/5,0))*5+$G$10&amp;"-"&amp;(ROUNDDOWN((F207-$G$10)/5,0))*5+$G$10+4)</f>
        <v>2010-2014</v>
      </c>
      <c r="H207" s="17">
        <v>1</v>
      </c>
      <c r="I207" s="17">
        <v>0</v>
      </c>
      <c r="J207" s="17">
        <v>0</v>
      </c>
      <c r="K207" s="17">
        <f>SUM(I207:J207)</f>
        <v>0</v>
      </c>
      <c r="L207" s="28">
        <f>IF(N207&lt;7000000000,0,1)</f>
        <v>0</v>
      </c>
      <c r="M207" s="28">
        <f>IF(N207&gt;0,1,0)</f>
        <v>1</v>
      </c>
      <c r="N207" s="29">
        <v>2037108</v>
      </c>
      <c r="O207" s="29">
        <f>IF($R207="Minor",1,0)</f>
        <v>1</v>
      </c>
      <c r="P207" s="29">
        <f>IF($R207="Medium",1,0)</f>
        <v>0</v>
      </c>
      <c r="Q207" s="29">
        <f>IF($R207="Major",1,0)</f>
        <v>0</v>
      </c>
      <c r="R207" s="2" t="str">
        <f>IF('Hazard Data'!N2513&lt;VLOOKUP(B207,Thresholds!$B$2:$I$8,2,FALSE),"Minor",IF(AND(VLOOKUP(B207,Thresholds!$B$2:$I$8,2,FALSE)&lt;='Hazard Data'!N2513,'Hazard Data'!N2513&lt;VLOOKUP(B207,Thresholds!$B$2:$I$8,3,FALSE)),"Medium","Major"))</f>
        <v>Minor</v>
      </c>
      <c r="S207" s="2" t="str">
        <f>IF(N207&gt;0,"",IF('Hazard Data'!K2513&lt;VLOOKUP(B207,Thresholds!$B$2:$I$8,5,FALSE),"Minor",IF(AND(VLOOKUP(B207,Thresholds!$B$2:$I$8,5,FALSE)&lt;='Hazard Data'!K2513,'Hazard Data'!K2513&lt;VLOOKUP(B207,Thresholds!$B$2:$I$8,6,FALSE)),"Medium","Major")))</f>
        <v/>
      </c>
      <c r="T207" s="2"/>
      <c r="U207" s="2"/>
      <c r="V207" s="2"/>
      <c r="W207" s="2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>
      <c r="A208" s="1"/>
      <c r="B208" s="17">
        <v>1</v>
      </c>
      <c r="C208" s="9" t="s">
        <v>57</v>
      </c>
      <c r="D208" s="9" t="str">
        <f>VLOOKUP(C208,'Hazard Categories'!$A$2:$B$52,2,FALSE)</f>
        <v>Severe Storm</v>
      </c>
      <c r="E208" s="17">
        <v>3</v>
      </c>
      <c r="F208" s="17">
        <v>1978</v>
      </c>
      <c r="G208" s="17" t="str">
        <f>IF(F208&lt;2000,(ROUNDDOWN((F208-$G$10)/5,0))*5+$G$10&amp;"-"&amp;(ROUNDDOWN((F208-$G$10)/5,0))*5+$G$10+4,(ROUNDDOWN((F208-$G$10)/5,0))*5+$G$10&amp;"-"&amp;(ROUNDDOWN((F208-$G$10)/5,0))*5+$G$10+4)</f>
        <v>1975-1979</v>
      </c>
      <c r="H208" s="17">
        <v>2</v>
      </c>
      <c r="I208" s="17">
        <v>0</v>
      </c>
      <c r="J208" s="17">
        <v>0</v>
      </c>
      <c r="K208" s="17">
        <f>SUM(I208:J208)</f>
        <v>0</v>
      </c>
      <c r="L208" s="28">
        <f>IF(N208&lt;7000000000,0,1)</f>
        <v>0</v>
      </c>
      <c r="M208" s="28">
        <f>IF(N208&gt;0,1,0)</f>
        <v>1</v>
      </c>
      <c r="N208" s="29">
        <v>2036585</v>
      </c>
      <c r="O208" s="29">
        <f>IF($R208="Minor",1,0)</f>
        <v>1</v>
      </c>
      <c r="P208" s="29">
        <f>IF($R208="Medium",1,0)</f>
        <v>0</v>
      </c>
      <c r="Q208" s="29">
        <f>IF($R208="Major",1,0)</f>
        <v>0</v>
      </c>
      <c r="R208" s="2" t="str">
        <f>IF('Hazard Data'!N450&lt;VLOOKUP(B208,Thresholds!$B$2:$I$8,2,FALSE),"Minor",IF(AND(VLOOKUP(B208,Thresholds!$B$2:$I$8,2,FALSE)&lt;='Hazard Data'!N450,'Hazard Data'!N450&lt;VLOOKUP(B208,Thresholds!$B$2:$I$8,3,FALSE)),"Medium","Major"))</f>
        <v>Minor</v>
      </c>
      <c r="S208" s="2" t="str">
        <f>IF(N208&gt;0,"",IF('Hazard Data'!K450&lt;VLOOKUP(B208,Thresholds!$B$2:$I$8,5,FALSE),"Minor",IF(AND(VLOOKUP(B208,Thresholds!$B$2:$I$8,5,FALSE)&lt;='Hazard Data'!K450,'Hazard Data'!K450&lt;VLOOKUP(B208,Thresholds!$B$2:$I$8,6,FALSE)),"Medium","Major")))</f>
        <v/>
      </c>
      <c r="T208" s="2"/>
      <c r="U208" s="2"/>
      <c r="V208" s="2"/>
      <c r="W208" s="2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>
      <c r="A209" s="1"/>
      <c r="B209" s="17">
        <v>1</v>
      </c>
      <c r="C209" s="9" t="s">
        <v>44</v>
      </c>
      <c r="D209" s="9" t="str">
        <f>VLOOKUP(C209,'Hazard Categories'!$A$2:$B$52,2,FALSE)</f>
        <v>Severe Storm</v>
      </c>
      <c r="E209" s="17">
        <v>3</v>
      </c>
      <c r="F209" s="17">
        <v>2000</v>
      </c>
      <c r="G209" s="17" t="str">
        <f>IF(F209&lt;2000,(ROUNDDOWN((F209-$G$10)/5,0))*5+$G$10&amp;"-"&amp;(ROUNDDOWN((F209-$G$10)/5,0))*5+$G$10+4,(ROUNDDOWN((F209-$G$10)/5,0))*5+$G$10&amp;"-"&amp;(ROUNDDOWN((F209-$G$10)/5,0))*5+$G$10+4)</f>
        <v>2000-2004</v>
      </c>
      <c r="H209" s="17">
        <v>1</v>
      </c>
      <c r="I209" s="17">
        <v>0</v>
      </c>
      <c r="J209" s="17">
        <v>0</v>
      </c>
      <c r="K209" s="17">
        <f>SUM(I209:J209)</f>
        <v>0</v>
      </c>
      <c r="L209" s="28">
        <f>IF(N209&lt;7000000000,0,1)</f>
        <v>0</v>
      </c>
      <c r="M209" s="28">
        <f>IF(N209&gt;0,1,0)</f>
        <v>1</v>
      </c>
      <c r="N209" s="29">
        <v>1968850</v>
      </c>
      <c r="O209" s="29">
        <f>IF($R209="Minor",1,0)</f>
        <v>1</v>
      </c>
      <c r="P209" s="29">
        <f>IF($R209="Medium",1,0)</f>
        <v>0</v>
      </c>
      <c r="Q209" s="29">
        <f>IF($R209="Major",1,0)</f>
        <v>0</v>
      </c>
      <c r="R209" s="2" t="str">
        <f>IF('Hazard Data'!N3027&lt;VLOOKUP(B209,Thresholds!$B$2:$I$8,2,FALSE),"Minor",IF(AND(VLOOKUP(B209,Thresholds!$B$2:$I$8,2,FALSE)&lt;='Hazard Data'!N3027,'Hazard Data'!N3027&lt;VLOOKUP(B209,Thresholds!$B$2:$I$8,3,FALSE)),"Medium","Major"))</f>
        <v>Minor</v>
      </c>
      <c r="S209" s="2" t="str">
        <f>IF(N209&gt;0,"",IF('Hazard Data'!K3027&lt;VLOOKUP(B209,Thresholds!$B$2:$I$8,5,FALSE),"Minor",IF(AND(VLOOKUP(B209,Thresholds!$B$2:$I$8,5,FALSE)&lt;='Hazard Data'!K3027,'Hazard Data'!K3027&lt;VLOOKUP(B209,Thresholds!$B$2:$I$8,6,FALSE)),"Medium","Major")))</f>
        <v/>
      </c>
      <c r="T209" s="2"/>
      <c r="U209" s="2"/>
      <c r="V209" s="2"/>
      <c r="W209" s="2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>
      <c r="A210" s="1"/>
      <c r="B210" s="17">
        <v>3</v>
      </c>
      <c r="C210" s="9" t="s">
        <v>39</v>
      </c>
      <c r="D210" s="9" t="str">
        <f>VLOOKUP(C210,'Hazard Categories'!$A$2:$B$52,2,FALSE)</f>
        <v>Severe Storm</v>
      </c>
      <c r="E210" s="17">
        <v>2</v>
      </c>
      <c r="F210" s="17">
        <v>2015</v>
      </c>
      <c r="G210" s="17" t="str">
        <f>IF(F210&lt;2000,(ROUNDDOWN((F210-$G$10)/5,0))*5+$G$10&amp;"-"&amp;(ROUNDDOWN((F210-$G$10)/5,0))*5+$G$10+4,(ROUNDDOWN((F210-$G$10)/5,0))*5+$G$10&amp;"-"&amp;(ROUNDDOWN((F210-$G$10)/5,0))*5+$G$10+4)</f>
        <v>2015-2019</v>
      </c>
      <c r="H210" s="17">
        <v>1</v>
      </c>
      <c r="I210" s="17">
        <v>0</v>
      </c>
      <c r="J210" s="17">
        <v>0</v>
      </c>
      <c r="K210" s="17">
        <f>SUM(I210:J210)</f>
        <v>0</v>
      </c>
      <c r="L210" s="28">
        <f>IF(N210&lt;7000000000,0,1)</f>
        <v>0</v>
      </c>
      <c r="M210" s="28">
        <f>IF(N210&gt;0,1,0)</f>
        <v>1</v>
      </c>
      <c r="N210" s="29">
        <v>1942567</v>
      </c>
      <c r="O210" s="29">
        <f>IF($R210="Minor",1,0)</f>
        <v>1</v>
      </c>
      <c r="P210" s="29">
        <f>IF($R210="Medium",1,0)</f>
        <v>0</v>
      </c>
      <c r="Q210" s="29">
        <f>IF($R210="Major",1,0)</f>
        <v>0</v>
      </c>
      <c r="R210" s="2" t="str">
        <f>IF('Hazard Data'!N2790&lt;VLOOKUP(B210,Thresholds!$B$2:$I$8,2,FALSE),"Minor",IF(AND(VLOOKUP(B210,Thresholds!$B$2:$I$8,2,FALSE)&lt;='Hazard Data'!N2790,'Hazard Data'!N2790&lt;VLOOKUP(B210,Thresholds!$B$2:$I$8,3,FALSE)),"Medium","Major"))</f>
        <v>Minor</v>
      </c>
      <c r="S210" s="2" t="str">
        <f>IF(N210&gt;0,"",IF('Hazard Data'!K2790&lt;VLOOKUP(B210,Thresholds!$B$2:$I$8,5,FALSE),"Minor",IF(AND(VLOOKUP(B210,Thresholds!$B$2:$I$8,5,FALSE)&lt;='Hazard Data'!K2790,'Hazard Data'!K2790&lt;VLOOKUP(B210,Thresholds!$B$2:$I$8,6,FALSE)),"Medium","Major")))</f>
        <v/>
      </c>
      <c r="T210" s="2"/>
      <c r="U210" s="2"/>
      <c r="V210" s="2"/>
      <c r="W210" s="2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>
      <c r="A211" s="1"/>
      <c r="B211" s="17">
        <v>4</v>
      </c>
      <c r="C211" s="9" t="s">
        <v>41</v>
      </c>
      <c r="D211" s="9" t="str">
        <f>VLOOKUP(C211,'Hazard Categories'!$A$2:$B$52,2,FALSE)</f>
        <v>Tornado</v>
      </c>
      <c r="E211" s="17">
        <v>2</v>
      </c>
      <c r="F211" s="17">
        <v>1983</v>
      </c>
      <c r="G211" s="17" t="str">
        <f>IF(F211&lt;2000,(ROUNDDOWN((F211-$G$10)/5,0))*5+$G$10&amp;"-"&amp;(ROUNDDOWN((F211-$G$10)/5,0))*5+$G$10+4,(ROUNDDOWN((F211-$G$10)/5,0))*5+$G$10&amp;"-"&amp;(ROUNDDOWN((F211-$G$10)/5,0))*5+$G$10+4)</f>
        <v>1980-1984</v>
      </c>
      <c r="H211" s="17">
        <v>1</v>
      </c>
      <c r="I211" s="17">
        <v>0</v>
      </c>
      <c r="J211" s="17">
        <v>0</v>
      </c>
      <c r="K211" s="17">
        <f>SUM(I211:J211)</f>
        <v>0</v>
      </c>
      <c r="L211" s="28">
        <f>IF(N211&lt;7000000000,0,1)</f>
        <v>0</v>
      </c>
      <c r="M211" s="28">
        <f>IF(N211&gt;0,1,0)</f>
        <v>1</v>
      </c>
      <c r="N211" s="29">
        <v>1937312</v>
      </c>
      <c r="O211" s="29">
        <f>IF($R211="Minor",1,0)</f>
        <v>0</v>
      </c>
      <c r="P211" s="29">
        <f>IF($R211="Medium",1,0)</f>
        <v>0</v>
      </c>
      <c r="Q211" s="29">
        <f>IF($R211="Major",1,0)</f>
        <v>1</v>
      </c>
      <c r="R211" s="2" t="str">
        <f>IF('Hazard Data'!N187&lt;VLOOKUP(B211,Thresholds!$B$2:$I$8,2,FALSE),"Minor",IF(AND(VLOOKUP(B211,Thresholds!$B$2:$I$8,2,FALSE)&lt;='Hazard Data'!N187,'Hazard Data'!N187&lt;VLOOKUP(B211,Thresholds!$B$2:$I$8,3,FALSE)),"Medium","Major"))</f>
        <v>Major</v>
      </c>
      <c r="S211" s="2" t="str">
        <f>IF(N211&gt;0,"",IF('Hazard Data'!K187&lt;VLOOKUP(B211,Thresholds!$B$2:$I$8,5,FALSE),"Minor",IF(AND(VLOOKUP(B211,Thresholds!$B$2:$I$8,5,FALSE)&lt;='Hazard Data'!K187,'Hazard Data'!K187&lt;VLOOKUP(B211,Thresholds!$B$2:$I$8,6,FALSE)),"Medium","Major")))</f>
        <v/>
      </c>
      <c r="T211" s="2"/>
      <c r="U211" s="2"/>
      <c r="V211" s="2"/>
      <c r="W211" s="2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>
      <c r="A212" s="1"/>
      <c r="B212" s="17">
        <v>2</v>
      </c>
      <c r="C212" s="9" t="s">
        <v>44</v>
      </c>
      <c r="D212" s="9" t="str">
        <f>VLOOKUP(C212,'Hazard Categories'!$A$2:$B$52,2,FALSE)</f>
        <v>Severe Storm</v>
      </c>
      <c r="E212" s="17">
        <v>2</v>
      </c>
      <c r="F212" s="17">
        <v>2004</v>
      </c>
      <c r="G212" s="17" t="str">
        <f>IF(F212&lt;2000,(ROUNDDOWN((F212-$G$10)/5,0))*5+$G$10&amp;"-"&amp;(ROUNDDOWN((F212-$G$10)/5,0))*5+$G$10+4,(ROUNDDOWN((F212-$G$10)/5,0))*5+$G$10&amp;"-"&amp;(ROUNDDOWN((F212-$G$10)/5,0))*5+$G$10+4)</f>
        <v>2000-2004</v>
      </c>
      <c r="H212" s="17">
        <v>1</v>
      </c>
      <c r="I212" s="17">
        <v>0</v>
      </c>
      <c r="J212" s="17">
        <v>0</v>
      </c>
      <c r="K212" s="17">
        <f>SUM(I212:J212)</f>
        <v>0</v>
      </c>
      <c r="L212" s="28">
        <f>IF(N212&lt;7000000000,0,1)</f>
        <v>0</v>
      </c>
      <c r="M212" s="28">
        <f>IF(N212&gt;0,1,0)</f>
        <v>1</v>
      </c>
      <c r="N212" s="29">
        <v>1934538</v>
      </c>
      <c r="O212" s="29">
        <f>IF($R212="Minor",1,0)</f>
        <v>1</v>
      </c>
      <c r="P212" s="29">
        <f>IF($R212="Medium",1,0)</f>
        <v>0</v>
      </c>
      <c r="Q212" s="29">
        <f>IF($R212="Major",1,0)</f>
        <v>0</v>
      </c>
      <c r="R212" s="2" t="str">
        <f>IF('Hazard Data'!N3104&lt;VLOOKUP(B212,Thresholds!$B$2:$I$8,2,FALSE),"Minor",IF(AND(VLOOKUP(B212,Thresholds!$B$2:$I$8,2,FALSE)&lt;='Hazard Data'!N3104,'Hazard Data'!N3104&lt;VLOOKUP(B212,Thresholds!$B$2:$I$8,3,FALSE)),"Medium","Major"))</f>
        <v>Minor</v>
      </c>
      <c r="S212" s="2" t="str">
        <f>IF(N212&gt;0,"",IF('Hazard Data'!K3104&lt;VLOOKUP(B212,Thresholds!$B$2:$I$8,5,FALSE),"Minor",IF(AND(VLOOKUP(B212,Thresholds!$B$2:$I$8,5,FALSE)&lt;='Hazard Data'!K3104,'Hazard Data'!K3104&lt;VLOOKUP(B212,Thresholds!$B$2:$I$8,6,FALSE)),"Medium","Major")))</f>
        <v/>
      </c>
      <c r="T212" s="2"/>
      <c r="U212" s="2"/>
      <c r="V212" s="2"/>
      <c r="W212" s="2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>
      <c r="A213" s="1"/>
      <c r="B213" s="17">
        <v>3</v>
      </c>
      <c r="C213" s="9" t="s">
        <v>58</v>
      </c>
      <c r="D213" s="9" t="str">
        <f>VLOOKUP(C213,'Hazard Categories'!$A$2:$B$52,2,FALSE)</f>
        <v>Heat/Drought/Fire</v>
      </c>
      <c r="E213" s="17">
        <v>3</v>
      </c>
      <c r="F213" s="17">
        <v>1986</v>
      </c>
      <c r="G213" s="17" t="str">
        <f>IF(F213&lt;2000,(ROUNDDOWN((F213-$G$10)/5,0))*5+$G$10&amp;"-"&amp;(ROUNDDOWN((F213-$G$10)/5,0))*5+$G$10+4,(ROUNDDOWN((F213-$G$10)/5,0))*5+$G$10&amp;"-"&amp;(ROUNDDOWN((F213-$G$10)/5,0))*5+$G$10+4)</f>
        <v>1985-1989</v>
      </c>
      <c r="H213" s="17">
        <v>31</v>
      </c>
      <c r="I213" s="17">
        <v>0</v>
      </c>
      <c r="J213" s="17">
        <v>0</v>
      </c>
      <c r="K213" s="17">
        <f>SUM(I213:J213)</f>
        <v>0</v>
      </c>
      <c r="L213" s="28">
        <f>IF(N213&lt;7000000000,0,1)</f>
        <v>0</v>
      </c>
      <c r="M213" s="28">
        <f>IF(N213&gt;0,1,0)</f>
        <v>1</v>
      </c>
      <c r="N213" s="29">
        <v>1885686</v>
      </c>
      <c r="O213" s="29">
        <f>IF($R213="Minor",1,0)</f>
        <v>1</v>
      </c>
      <c r="P213" s="29">
        <f>IF($R213="Medium",1,0)</f>
        <v>0</v>
      </c>
      <c r="Q213" s="29">
        <f>IF($R213="Major",1,0)</f>
        <v>0</v>
      </c>
      <c r="R213" s="2" t="str">
        <f>IF('Hazard Data'!N1576&lt;VLOOKUP(B213,Thresholds!$B$2:$I$8,2,FALSE),"Minor",IF(AND(VLOOKUP(B213,Thresholds!$B$2:$I$8,2,FALSE)&lt;='Hazard Data'!N1576,'Hazard Data'!N1576&lt;VLOOKUP(B213,Thresholds!$B$2:$I$8,3,FALSE)),"Medium","Major"))</f>
        <v>Minor</v>
      </c>
      <c r="S213" s="2" t="str">
        <f>IF(N213&gt;0,"",IF('Hazard Data'!K1576&lt;VLOOKUP(B213,Thresholds!$B$2:$I$8,5,FALSE),"Minor",IF(AND(VLOOKUP(B213,Thresholds!$B$2:$I$8,5,FALSE)&lt;='Hazard Data'!K1576,'Hazard Data'!K1576&lt;VLOOKUP(B213,Thresholds!$B$2:$I$8,6,FALSE)),"Medium","Major")))</f>
        <v/>
      </c>
      <c r="T213" s="2"/>
      <c r="U213" s="30"/>
      <c r="V213" s="30"/>
      <c r="W213" s="30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>
      <c r="A214" s="1"/>
      <c r="B214" s="17">
        <v>6</v>
      </c>
      <c r="C214" s="9" t="s">
        <v>40</v>
      </c>
      <c r="D214" s="9" t="str">
        <f>VLOOKUP(C214,'Hazard Categories'!$A$2:$B$52,2,FALSE)</f>
        <v>Storm</v>
      </c>
      <c r="E214" s="17">
        <v>1</v>
      </c>
      <c r="F214" s="17">
        <v>1973</v>
      </c>
      <c r="G214" s="17" t="str">
        <f>IF(F214&lt;2000,(ROUNDDOWN((F214-$G$10)/5,0))*5+$G$10&amp;"-"&amp;(ROUNDDOWN((F214-$G$10)/5,0))*5+$G$10+4,(ROUNDDOWN((F214-$G$10)/5,0))*5+$G$10&amp;"-"&amp;(ROUNDDOWN((F214-$G$10)/5,0))*5+$G$10+4)</f>
        <v>1970-1974</v>
      </c>
      <c r="H214" s="17">
        <v>2</v>
      </c>
      <c r="I214" s="17">
        <v>3</v>
      </c>
      <c r="J214" s="17">
        <v>0</v>
      </c>
      <c r="K214" s="17">
        <f>SUM(I214:J214)</f>
        <v>3</v>
      </c>
      <c r="L214" s="28">
        <f>IF(N214&lt;7000000000,0,1)</f>
        <v>0</v>
      </c>
      <c r="M214" s="28">
        <f>IF(N214&gt;0,1,0)</f>
        <v>1</v>
      </c>
      <c r="N214" s="29">
        <v>1882757</v>
      </c>
      <c r="O214" s="29">
        <f>IF($R214="Minor",1,0)</f>
        <v>0</v>
      </c>
      <c r="P214" s="29">
        <f>IF($R214="Medium",1,0)</f>
        <v>1</v>
      </c>
      <c r="Q214" s="29">
        <f>IF($R214="Major",1,0)</f>
        <v>0</v>
      </c>
      <c r="R214" s="2" t="str">
        <f>IF('Hazard Data'!N351&lt;VLOOKUP(B214,Thresholds!$B$2:$I$8,2,FALSE),"Minor",IF(AND(VLOOKUP(B214,Thresholds!$B$2:$I$8,2,FALSE)&lt;='Hazard Data'!N351,'Hazard Data'!N351&lt;VLOOKUP(B214,Thresholds!$B$2:$I$8,3,FALSE)),"Medium","Major"))</f>
        <v>Medium</v>
      </c>
      <c r="S214" s="2" t="str">
        <f>IF(N214&gt;0,"",IF('Hazard Data'!K351&lt;VLOOKUP(B214,Thresholds!$B$2:$I$8,5,FALSE),"Minor",IF(AND(VLOOKUP(B214,Thresholds!$B$2:$I$8,5,FALSE)&lt;='Hazard Data'!K351,'Hazard Data'!K351&lt;VLOOKUP(B214,Thresholds!$B$2:$I$8,6,FALSE)),"Medium","Major")))</f>
        <v/>
      </c>
      <c r="T214" s="2"/>
      <c r="U214" s="2"/>
      <c r="V214" s="2"/>
      <c r="W214" s="2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>
      <c r="A215" s="1"/>
      <c r="B215" s="17">
        <v>2</v>
      </c>
      <c r="C215" s="9" t="s">
        <v>58</v>
      </c>
      <c r="D215" s="9" t="str">
        <f>VLOOKUP(C215,'Hazard Categories'!$A$2:$B$52,2,FALSE)</f>
        <v>Heat/Drought/Fire</v>
      </c>
      <c r="E215" s="17">
        <v>3</v>
      </c>
      <c r="F215" s="17">
        <v>1986</v>
      </c>
      <c r="G215" s="17" t="str">
        <f>IF(F215&lt;2000,(ROUNDDOWN((F215-$G$10)/5,0))*5+$G$10&amp;"-"&amp;(ROUNDDOWN((F215-$G$10)/5,0))*5+$G$10+4,(ROUNDDOWN((F215-$G$10)/5,0))*5+$G$10&amp;"-"&amp;(ROUNDDOWN((F215-$G$10)/5,0))*5+$G$10+4)</f>
        <v>1985-1989</v>
      </c>
      <c r="H215" s="17">
        <v>31</v>
      </c>
      <c r="I215" s="17">
        <v>0</v>
      </c>
      <c r="J215" s="17">
        <v>0</v>
      </c>
      <c r="K215" s="17">
        <f>SUM(I215:J215)</f>
        <v>0</v>
      </c>
      <c r="L215" s="28">
        <f>IF(N215&lt;7000000000,0,1)</f>
        <v>0</v>
      </c>
      <c r="M215" s="28">
        <f>IF(N215&gt;0,1,0)</f>
        <v>1</v>
      </c>
      <c r="N215" s="29">
        <v>1854327</v>
      </c>
      <c r="O215" s="29">
        <f>IF($R215="Minor",1,0)</f>
        <v>1</v>
      </c>
      <c r="P215" s="29">
        <f>IF($R215="Medium",1,0)</f>
        <v>0</v>
      </c>
      <c r="Q215" s="29">
        <f>IF($R215="Major",1,0)</f>
        <v>0</v>
      </c>
      <c r="R215" s="2" t="str">
        <f>IF('Hazard Data'!N1574&lt;VLOOKUP(B215,Thresholds!$B$2:$I$8,2,FALSE),"Minor",IF(AND(VLOOKUP(B215,Thresholds!$B$2:$I$8,2,FALSE)&lt;='Hazard Data'!N1574,'Hazard Data'!N1574&lt;VLOOKUP(B215,Thresholds!$B$2:$I$8,3,FALSE)),"Medium","Major"))</f>
        <v>Minor</v>
      </c>
      <c r="S215" s="2" t="str">
        <f>IF(N215&gt;0,"",IF('Hazard Data'!K1574&lt;VLOOKUP(B215,Thresholds!$B$2:$I$8,5,FALSE),"Minor",IF(AND(VLOOKUP(B215,Thresholds!$B$2:$I$8,5,FALSE)&lt;='Hazard Data'!K1574,'Hazard Data'!K1574&lt;VLOOKUP(B215,Thresholds!$B$2:$I$8,6,FALSE)),"Medium","Major")))</f>
        <v/>
      </c>
      <c r="T215" s="2"/>
      <c r="U215" s="2"/>
      <c r="V215" s="2"/>
      <c r="W215" s="2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>
      <c r="A216" s="1"/>
      <c r="B216" s="17">
        <v>3</v>
      </c>
      <c r="C216" s="9" t="s">
        <v>56</v>
      </c>
      <c r="D216" s="9" t="str">
        <f>VLOOKUP(C216,'Hazard Categories'!$A$2:$B$52,2,FALSE)</f>
        <v>Severe Storm</v>
      </c>
      <c r="E216" s="17">
        <v>2</v>
      </c>
      <c r="F216" s="17">
        <v>1982</v>
      </c>
      <c r="G216" s="17" t="str">
        <f>IF(F216&lt;2000,(ROUNDDOWN((F216-$G$10)/5,0))*5+$G$10&amp;"-"&amp;(ROUNDDOWN((F216-$G$10)/5,0))*5+$G$10+4,(ROUNDDOWN((F216-$G$10)/5,0))*5+$G$10&amp;"-"&amp;(ROUNDDOWN((F216-$G$10)/5,0))*5+$G$10+4)</f>
        <v>1980-1984</v>
      </c>
      <c r="H216" s="17">
        <v>1</v>
      </c>
      <c r="I216" s="17">
        <v>0</v>
      </c>
      <c r="J216" s="17">
        <v>2</v>
      </c>
      <c r="K216" s="17">
        <f>SUM(I216:J216)</f>
        <v>2</v>
      </c>
      <c r="L216" s="28">
        <f>IF(N216&lt;7000000000,0,1)</f>
        <v>0</v>
      </c>
      <c r="M216" s="28">
        <f>IF(N216&gt;0,1,0)</f>
        <v>1</v>
      </c>
      <c r="N216" s="29">
        <v>1802288</v>
      </c>
      <c r="O216" s="29">
        <f>IF($R216="Minor",1,0)</f>
        <v>1</v>
      </c>
      <c r="P216" s="29">
        <f>IF($R216="Medium",1,0)</f>
        <v>0</v>
      </c>
      <c r="Q216" s="29">
        <f>IF($R216="Major",1,0)</f>
        <v>0</v>
      </c>
      <c r="R216" s="2" t="str">
        <f>IF('Hazard Data'!N744&lt;VLOOKUP(B216,Thresholds!$B$2:$I$8,2,FALSE),"Minor",IF(AND(VLOOKUP(B216,Thresholds!$B$2:$I$8,2,FALSE)&lt;='Hazard Data'!N744,'Hazard Data'!N744&lt;VLOOKUP(B216,Thresholds!$B$2:$I$8,3,FALSE)),"Medium","Major"))</f>
        <v>Minor</v>
      </c>
      <c r="S216" s="2" t="str">
        <f>IF(N216&gt;0,"",IF('Hazard Data'!K744&lt;VLOOKUP(B216,Thresholds!$B$2:$I$8,5,FALSE),"Minor",IF(AND(VLOOKUP(B216,Thresholds!$B$2:$I$8,5,FALSE)&lt;='Hazard Data'!K744,'Hazard Data'!K744&lt;VLOOKUP(B216,Thresholds!$B$2:$I$8,6,FALSE)),"Medium","Major")))</f>
        <v/>
      </c>
      <c r="T216" s="2"/>
      <c r="U216" s="2"/>
      <c r="V216" s="2"/>
      <c r="W216" s="2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>
      <c r="A217" s="1"/>
      <c r="B217" s="17">
        <v>2</v>
      </c>
      <c r="C217" s="9" t="s">
        <v>40</v>
      </c>
      <c r="D217" s="9" t="str">
        <f>VLOOKUP(C217,'Hazard Categories'!$A$2:$B$52,2,FALSE)</f>
        <v>Storm</v>
      </c>
      <c r="E217" s="17">
        <v>1</v>
      </c>
      <c r="F217" s="17">
        <v>1973</v>
      </c>
      <c r="G217" s="17" t="str">
        <f>IF(F217&lt;2000,(ROUNDDOWN((F217-$G$10)/5,0))*5+$G$10&amp;"-"&amp;(ROUNDDOWN((F217-$G$10)/5,0))*5+$G$10+4,(ROUNDDOWN((F217-$G$10)/5,0))*5+$G$10&amp;"-"&amp;(ROUNDDOWN((F217-$G$10)/5,0))*5+$G$10+4)</f>
        <v>1970-1974</v>
      </c>
      <c r="H217" s="17">
        <v>2</v>
      </c>
      <c r="I217" s="17">
        <v>2</v>
      </c>
      <c r="J217" s="17">
        <v>0</v>
      </c>
      <c r="K217" s="17">
        <f>SUM(I217:J217)</f>
        <v>2</v>
      </c>
      <c r="L217" s="28">
        <f>IF(N217&lt;7000000000,0,1)</f>
        <v>0</v>
      </c>
      <c r="M217" s="28">
        <f>IF(N217&gt;0,1,0)</f>
        <v>1</v>
      </c>
      <c r="N217" s="29">
        <v>1778513</v>
      </c>
      <c r="O217" s="29">
        <f>IF($R217="Minor",1,0)</f>
        <v>0</v>
      </c>
      <c r="P217" s="29">
        <f>IF($R217="Medium",1,0)</f>
        <v>1</v>
      </c>
      <c r="Q217" s="29">
        <f>IF($R217="Major",1,0)</f>
        <v>0</v>
      </c>
      <c r="R217" s="2" t="str">
        <f>IF('Hazard Data'!N359&lt;VLOOKUP(B217,Thresholds!$B$2:$I$8,2,FALSE),"Minor",IF(AND(VLOOKUP(B217,Thresholds!$B$2:$I$8,2,FALSE)&lt;='Hazard Data'!N359,'Hazard Data'!N359&lt;VLOOKUP(B217,Thresholds!$B$2:$I$8,3,FALSE)),"Medium","Major"))</f>
        <v>Medium</v>
      </c>
      <c r="S217" s="2" t="str">
        <f>IF(N217&gt;0,"",IF('Hazard Data'!K359&lt;VLOOKUP(B217,Thresholds!$B$2:$I$8,5,FALSE),"Minor",IF(AND(VLOOKUP(B217,Thresholds!$B$2:$I$8,5,FALSE)&lt;='Hazard Data'!K359,'Hazard Data'!K359&lt;VLOOKUP(B217,Thresholds!$B$2:$I$8,6,FALSE)),"Medium","Major")))</f>
        <v/>
      </c>
      <c r="T217" s="2"/>
      <c r="U217" s="2"/>
      <c r="V217" s="2"/>
      <c r="W217" s="2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>
      <c r="A218" s="1"/>
      <c r="B218" s="17">
        <v>4</v>
      </c>
      <c r="C218" s="9" t="s">
        <v>40</v>
      </c>
      <c r="D218" s="9" t="str">
        <f>VLOOKUP(C218,'Hazard Categories'!$A$2:$B$52,2,FALSE)</f>
        <v>Storm</v>
      </c>
      <c r="E218" s="17">
        <v>1</v>
      </c>
      <c r="F218" s="17">
        <v>1973</v>
      </c>
      <c r="G218" s="17" t="str">
        <f>IF(F218&lt;2000,(ROUNDDOWN((F218-$G$10)/5,0))*5+$G$10&amp;"-"&amp;(ROUNDDOWN((F218-$G$10)/5,0))*5+$G$10+4,(ROUNDDOWN((F218-$G$10)/5,0))*5+$G$10&amp;"-"&amp;(ROUNDDOWN((F218-$G$10)/5,0))*5+$G$10+4)</f>
        <v>1970-1974</v>
      </c>
      <c r="H218" s="17">
        <v>2</v>
      </c>
      <c r="I218" s="17">
        <v>2</v>
      </c>
      <c r="J218" s="17">
        <v>0</v>
      </c>
      <c r="K218" s="17">
        <f>SUM(I218:J218)</f>
        <v>2</v>
      </c>
      <c r="L218" s="28">
        <f>IF(N218&lt;7000000000,0,1)</f>
        <v>0</v>
      </c>
      <c r="M218" s="28">
        <f>IF(N218&gt;0,1,0)</f>
        <v>1</v>
      </c>
      <c r="N218" s="29">
        <v>1769898</v>
      </c>
      <c r="O218" s="29">
        <f>IF($R218="Minor",1,0)</f>
        <v>0</v>
      </c>
      <c r="P218" s="29">
        <f>IF($R218="Medium",1,0)</f>
        <v>1</v>
      </c>
      <c r="Q218" s="29">
        <f>IF($R218="Major",1,0)</f>
        <v>0</v>
      </c>
      <c r="R218" s="2" t="str">
        <f>IF('Hazard Data'!N363&lt;VLOOKUP(B218,Thresholds!$B$2:$I$8,2,FALSE),"Minor",IF(AND(VLOOKUP(B218,Thresholds!$B$2:$I$8,2,FALSE)&lt;='Hazard Data'!N363,'Hazard Data'!N363&lt;VLOOKUP(B218,Thresholds!$B$2:$I$8,3,FALSE)),"Medium","Major"))</f>
        <v>Medium</v>
      </c>
      <c r="S218" s="2" t="str">
        <f>IF(N218&gt;0,"",IF('Hazard Data'!K363&lt;VLOOKUP(B218,Thresholds!$B$2:$I$8,5,FALSE),"Minor",IF(AND(VLOOKUP(B218,Thresholds!$B$2:$I$8,5,FALSE)&lt;='Hazard Data'!K363,'Hazard Data'!K363&lt;VLOOKUP(B218,Thresholds!$B$2:$I$8,6,FALSE)),"Medium","Major")))</f>
        <v/>
      </c>
      <c r="T218" s="2"/>
      <c r="U218" s="2"/>
      <c r="V218" s="2"/>
      <c r="W218" s="2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>
      <c r="A219" s="1"/>
      <c r="B219" s="17">
        <v>1</v>
      </c>
      <c r="C219" s="9" t="s">
        <v>56</v>
      </c>
      <c r="D219" s="9" t="str">
        <f>VLOOKUP(C219,'Hazard Categories'!$A$2:$B$52,2,FALSE)</f>
        <v>Severe Storm</v>
      </c>
      <c r="E219" s="17">
        <v>2</v>
      </c>
      <c r="F219" s="17">
        <v>1982</v>
      </c>
      <c r="G219" s="17" t="str">
        <f>IF(F219&lt;2000,(ROUNDDOWN((F219-$G$10)/5,0))*5+$G$10&amp;"-"&amp;(ROUNDDOWN((F219-$G$10)/5,0))*5+$G$10+4,(ROUNDDOWN((F219-$G$10)/5,0))*5+$G$10&amp;"-"&amp;(ROUNDDOWN((F219-$G$10)/5,0))*5+$G$10+4)</f>
        <v>1980-1984</v>
      </c>
      <c r="H219" s="17">
        <v>1</v>
      </c>
      <c r="I219" s="17">
        <v>0</v>
      </c>
      <c r="J219" s="17">
        <v>2</v>
      </c>
      <c r="K219" s="17">
        <f>SUM(I219:J219)</f>
        <v>2</v>
      </c>
      <c r="L219" s="28">
        <f>IF(N219&lt;7000000000,0,1)</f>
        <v>0</v>
      </c>
      <c r="M219" s="28">
        <f>IF(N219&gt;0,1,0)</f>
        <v>1</v>
      </c>
      <c r="N219" s="29">
        <v>1749513</v>
      </c>
      <c r="O219" s="29">
        <f>IF($R219="Minor",1,0)</f>
        <v>1</v>
      </c>
      <c r="P219" s="29">
        <f>IF($R219="Medium",1,0)</f>
        <v>0</v>
      </c>
      <c r="Q219" s="29">
        <f>IF($R219="Major",1,0)</f>
        <v>0</v>
      </c>
      <c r="R219" s="2" t="str">
        <f>IF('Hazard Data'!N729&lt;VLOOKUP(B219,Thresholds!$B$2:$I$8,2,FALSE),"Minor",IF(AND(VLOOKUP(B219,Thresholds!$B$2:$I$8,2,FALSE)&lt;='Hazard Data'!N729,'Hazard Data'!N729&lt;VLOOKUP(B219,Thresholds!$B$2:$I$8,3,FALSE)),"Medium","Major"))</f>
        <v>Minor</v>
      </c>
      <c r="S219" s="2" t="str">
        <f>IF(N219&gt;0,"",IF('Hazard Data'!K729&lt;VLOOKUP(B219,Thresholds!$B$2:$I$8,5,FALSE),"Minor",IF(AND(VLOOKUP(B219,Thresholds!$B$2:$I$8,5,FALSE)&lt;='Hazard Data'!K729,'Hazard Data'!K729&lt;VLOOKUP(B219,Thresholds!$B$2:$I$8,6,FALSE)),"Medium","Major")))</f>
        <v/>
      </c>
      <c r="T219" s="2"/>
      <c r="U219" s="2"/>
      <c r="V219" s="2"/>
      <c r="W219" s="2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>
      <c r="A220" s="1"/>
      <c r="B220" s="17">
        <v>3</v>
      </c>
      <c r="C220" s="9" t="s">
        <v>39</v>
      </c>
      <c r="D220" s="9" t="str">
        <f>VLOOKUP(C220,'Hazard Categories'!$A$2:$B$52,2,FALSE)</f>
        <v>Severe Storm</v>
      </c>
      <c r="E220" s="17">
        <v>4</v>
      </c>
      <c r="F220" s="17">
        <v>2015</v>
      </c>
      <c r="G220" s="17" t="str">
        <f>IF(F220&lt;2000,(ROUNDDOWN((F220-$G$10)/5,0))*5+$G$10&amp;"-"&amp;(ROUNDDOWN((F220-$G$10)/5,0))*5+$G$10+4,(ROUNDDOWN((F220-$G$10)/5,0))*5+$G$10&amp;"-"&amp;(ROUNDDOWN((F220-$G$10)/5,0))*5+$G$10+4)</f>
        <v>2015-2019</v>
      </c>
      <c r="H220" s="17">
        <v>1</v>
      </c>
      <c r="I220" s="17">
        <v>26</v>
      </c>
      <c r="J220" s="17">
        <v>65</v>
      </c>
      <c r="K220" s="17">
        <f>SUM(I220:J220)</f>
        <v>91</v>
      </c>
      <c r="L220" s="28">
        <f>IF(N220&lt;7000000000,0,1)</f>
        <v>0</v>
      </c>
      <c r="M220" s="28">
        <f>IF(N220&gt;0,1,0)</f>
        <v>1</v>
      </c>
      <c r="N220" s="29">
        <v>1743561</v>
      </c>
      <c r="O220" s="29">
        <f>IF($R220="Minor",1,0)</f>
        <v>1</v>
      </c>
      <c r="P220" s="29">
        <f>IF($R220="Medium",1,0)</f>
        <v>0</v>
      </c>
      <c r="Q220" s="29">
        <f>IF($R220="Major",1,0)</f>
        <v>0</v>
      </c>
      <c r="R220" s="2" t="str">
        <f>IF('Hazard Data'!N2769&lt;VLOOKUP(B220,Thresholds!$B$2:$I$8,2,FALSE),"Minor",IF(AND(VLOOKUP(B220,Thresholds!$B$2:$I$8,2,FALSE)&lt;='Hazard Data'!N2769,'Hazard Data'!N2769&lt;VLOOKUP(B220,Thresholds!$B$2:$I$8,3,FALSE)),"Medium","Major"))</f>
        <v>Minor</v>
      </c>
      <c r="S220" s="2" t="str">
        <f>IF(N220&gt;0,"",IF('Hazard Data'!K2769&lt;VLOOKUP(B220,Thresholds!$B$2:$I$8,5,FALSE),"Minor",IF(AND(VLOOKUP(B220,Thresholds!$B$2:$I$8,5,FALSE)&lt;='Hazard Data'!K2769,'Hazard Data'!K2769&lt;VLOOKUP(B220,Thresholds!$B$2:$I$8,6,FALSE)),"Medium","Major")))</f>
        <v/>
      </c>
      <c r="T220" s="2"/>
      <c r="U220" s="2"/>
      <c r="V220" s="2"/>
      <c r="W220" s="2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>
      <c r="A221" s="1"/>
      <c r="B221" s="17">
        <v>3</v>
      </c>
      <c r="C221" s="9" t="s">
        <v>45</v>
      </c>
      <c r="D221" s="9" t="str">
        <f>VLOOKUP(C221,'Hazard Categories'!$A$2:$B$52,2,FALSE)</f>
        <v>Storm</v>
      </c>
      <c r="E221" s="17">
        <v>3</v>
      </c>
      <c r="F221" s="17">
        <v>1996</v>
      </c>
      <c r="G221" s="17" t="str">
        <f>IF(F221&lt;2000,(ROUNDDOWN((F221-$G$10)/5,0))*5+$G$10&amp;"-"&amp;(ROUNDDOWN((F221-$G$10)/5,0))*5+$G$10+4,(ROUNDDOWN((F221-$G$10)/5,0))*5+$G$10&amp;"-"&amp;(ROUNDDOWN((F221-$G$10)/5,0))*5+$G$10+4)</f>
        <v>1995-1999</v>
      </c>
      <c r="H221" s="17">
        <v>1</v>
      </c>
      <c r="I221" s="17">
        <v>0</v>
      </c>
      <c r="J221" s="17">
        <v>0</v>
      </c>
      <c r="K221" s="17">
        <f>SUM(I221:J221)</f>
        <v>0</v>
      </c>
      <c r="L221" s="28">
        <f>IF(N221&lt;7000000000,0,1)</f>
        <v>0</v>
      </c>
      <c r="M221" s="28">
        <f>IF(N221&gt;0,1,0)</f>
        <v>1</v>
      </c>
      <c r="N221" s="29">
        <v>1733016</v>
      </c>
      <c r="O221" s="29">
        <f>IF($R221="Minor",1,0)</f>
        <v>0</v>
      </c>
      <c r="P221" s="29">
        <f>IF($R221="Medium",1,0)</f>
        <v>0</v>
      </c>
      <c r="Q221" s="29">
        <f>IF($R221="Major",1,0)</f>
        <v>1</v>
      </c>
      <c r="R221" s="2" t="str">
        <f>IF('Hazard Data'!N64&lt;VLOOKUP(B221,Thresholds!$B$2:$I$8,2,FALSE),"Minor",IF(AND(VLOOKUP(B221,Thresholds!$B$2:$I$8,2,FALSE)&lt;='Hazard Data'!N64,'Hazard Data'!N64&lt;VLOOKUP(B221,Thresholds!$B$2:$I$8,3,FALSE)),"Medium","Major"))</f>
        <v>Major</v>
      </c>
      <c r="S221" s="2" t="str">
        <f>IF(N221&gt;0,"",IF('Hazard Data'!K64&lt;VLOOKUP(B221,Thresholds!$B$2:$I$8,5,FALSE),"Minor",IF(AND(VLOOKUP(B221,Thresholds!$B$2:$I$8,5,FALSE)&lt;='Hazard Data'!K64,'Hazard Data'!K64&lt;VLOOKUP(B221,Thresholds!$B$2:$I$8,6,FALSE)),"Medium","Major")))</f>
        <v/>
      </c>
      <c r="T221" s="2"/>
      <c r="U221" s="2"/>
      <c r="V221" s="2"/>
      <c r="W221" s="2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>
      <c r="A222" s="1"/>
      <c r="B222" s="17">
        <v>4</v>
      </c>
      <c r="C222" s="9" t="s">
        <v>39</v>
      </c>
      <c r="D222" s="9" t="str">
        <f>VLOOKUP(C222,'Hazard Categories'!$A$2:$B$52,2,FALSE)</f>
        <v>Severe Storm</v>
      </c>
      <c r="E222" s="17">
        <v>4</v>
      </c>
      <c r="F222" s="17">
        <v>2015</v>
      </c>
      <c r="G222" s="17" t="str">
        <f>IF(F222&lt;2000,(ROUNDDOWN((F222-$G$10)/5,0))*5+$G$10&amp;"-"&amp;(ROUNDDOWN((F222-$G$10)/5,0))*5+$G$10+4,(ROUNDDOWN((F222-$G$10)/5,0))*5+$G$10&amp;"-"&amp;(ROUNDDOWN((F222-$G$10)/5,0))*5+$G$10+4)</f>
        <v>2015-2019</v>
      </c>
      <c r="H222" s="17">
        <v>2</v>
      </c>
      <c r="I222" s="17">
        <v>0</v>
      </c>
      <c r="J222" s="17">
        <v>0</v>
      </c>
      <c r="K222" s="17">
        <f>SUM(I222:J222)</f>
        <v>0</v>
      </c>
      <c r="L222" s="28">
        <f>IF(N222&lt;7000000000,0,1)</f>
        <v>0</v>
      </c>
      <c r="M222" s="28">
        <f>IF(N222&gt;0,1,0)</f>
        <v>1</v>
      </c>
      <c r="N222" s="29">
        <v>1722795</v>
      </c>
      <c r="O222" s="29">
        <f>IF($R222="Minor",1,0)</f>
        <v>1</v>
      </c>
      <c r="P222" s="29">
        <f>IF($R222="Medium",1,0)</f>
        <v>0</v>
      </c>
      <c r="Q222" s="29">
        <f>IF($R222="Major",1,0)</f>
        <v>0</v>
      </c>
      <c r="R222" s="2" t="str">
        <f>IF('Hazard Data'!N2757&lt;VLOOKUP(B222,Thresholds!$B$2:$I$8,2,FALSE),"Minor",IF(AND(VLOOKUP(B222,Thresholds!$B$2:$I$8,2,FALSE)&lt;='Hazard Data'!N2757,'Hazard Data'!N2757&lt;VLOOKUP(B222,Thresholds!$B$2:$I$8,3,FALSE)),"Medium","Major"))</f>
        <v>Minor</v>
      </c>
      <c r="S222" s="2" t="str">
        <f>IF(N222&gt;0,"",IF('Hazard Data'!K2757&lt;VLOOKUP(B222,Thresholds!$B$2:$I$8,5,FALSE),"Minor",IF(AND(VLOOKUP(B222,Thresholds!$B$2:$I$8,5,FALSE)&lt;='Hazard Data'!K2757,'Hazard Data'!K2757&lt;VLOOKUP(B222,Thresholds!$B$2:$I$8,6,FALSE)),"Medium","Major")))</f>
        <v/>
      </c>
      <c r="T222" s="2"/>
      <c r="U222" s="2"/>
      <c r="V222" s="2"/>
      <c r="W222" s="2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>
      <c r="A223" s="1"/>
      <c r="B223" s="17">
        <v>2</v>
      </c>
      <c r="C223" s="9" t="s">
        <v>44</v>
      </c>
      <c r="D223" s="9" t="str">
        <f>VLOOKUP(C223,'Hazard Categories'!$A$2:$B$52,2,FALSE)</f>
        <v>Severe Storm</v>
      </c>
      <c r="E223" s="17">
        <v>3</v>
      </c>
      <c r="F223" s="17">
        <v>2003</v>
      </c>
      <c r="G223" s="17" t="str">
        <f>IF(F223&lt;2000,(ROUNDDOWN((F223-$G$10)/5,0))*5+$G$10&amp;"-"&amp;(ROUNDDOWN((F223-$G$10)/5,0))*5+$G$10+4,(ROUNDDOWN((F223-$G$10)/5,0))*5+$G$10&amp;"-"&amp;(ROUNDDOWN((F223-$G$10)/5,0))*5+$G$10+4)</f>
        <v>2000-2004</v>
      </c>
      <c r="H223" s="17">
        <v>1</v>
      </c>
      <c r="I223" s="17">
        <v>0</v>
      </c>
      <c r="J223" s="17">
        <v>0</v>
      </c>
      <c r="K223" s="17">
        <f>SUM(I223:J223)</f>
        <v>0</v>
      </c>
      <c r="L223" s="28">
        <f>IF(N223&lt;7000000000,0,1)</f>
        <v>0</v>
      </c>
      <c r="M223" s="28">
        <f>IF(N223&gt;0,1,0)</f>
        <v>1</v>
      </c>
      <c r="N223" s="29">
        <v>1713125</v>
      </c>
      <c r="O223" s="29">
        <f>IF($R223="Minor",1,0)</f>
        <v>1</v>
      </c>
      <c r="P223" s="29">
        <f>IF($R223="Medium",1,0)</f>
        <v>0</v>
      </c>
      <c r="Q223" s="29">
        <f>IF($R223="Major",1,0)</f>
        <v>0</v>
      </c>
      <c r="R223" s="2" t="str">
        <f>IF('Hazard Data'!N3083&lt;VLOOKUP(B223,Thresholds!$B$2:$I$8,2,FALSE),"Minor",IF(AND(VLOOKUP(B223,Thresholds!$B$2:$I$8,2,FALSE)&lt;='Hazard Data'!N3083,'Hazard Data'!N3083&lt;VLOOKUP(B223,Thresholds!$B$2:$I$8,3,FALSE)),"Medium","Major"))</f>
        <v>Minor</v>
      </c>
      <c r="S223" s="2" t="str">
        <f>IF(N223&gt;0,"",IF('Hazard Data'!K3083&lt;VLOOKUP(B223,Thresholds!$B$2:$I$8,5,FALSE),"Minor",IF(AND(VLOOKUP(B223,Thresholds!$B$2:$I$8,5,FALSE)&lt;='Hazard Data'!K3083,'Hazard Data'!K3083&lt;VLOOKUP(B223,Thresholds!$B$2:$I$8,6,FALSE)),"Medium","Major")))</f>
        <v/>
      </c>
      <c r="T223" s="2"/>
      <c r="U223" s="2"/>
      <c r="V223" s="2"/>
      <c r="W223" s="2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>
      <c r="A224" s="1"/>
      <c r="B224" s="17">
        <v>1</v>
      </c>
      <c r="C224" s="9" t="s">
        <v>58</v>
      </c>
      <c r="D224" s="9" t="str">
        <f>VLOOKUP(C224,'Hazard Categories'!$A$2:$B$52,2,FALSE)</f>
        <v>Heat/Drought/Fire</v>
      </c>
      <c r="E224" s="17">
        <v>3</v>
      </c>
      <c r="F224" s="17">
        <v>1986</v>
      </c>
      <c r="G224" s="17" t="str">
        <f>IF(F224&lt;2000,(ROUNDDOWN((F224-$G$10)/5,0))*5+$G$10&amp;"-"&amp;(ROUNDDOWN((F224-$G$10)/5,0))*5+$G$10+4,(ROUNDDOWN((F224-$G$10)/5,0))*5+$G$10&amp;"-"&amp;(ROUNDDOWN((F224-$G$10)/5,0))*5+$G$10+4)</f>
        <v>1985-1989</v>
      </c>
      <c r="H224" s="17">
        <v>31</v>
      </c>
      <c r="I224" s="17">
        <v>0</v>
      </c>
      <c r="J224" s="17">
        <v>0</v>
      </c>
      <c r="K224" s="17">
        <f>SUM(I224:J224)</f>
        <v>0</v>
      </c>
      <c r="L224" s="28">
        <f>IF(N224&lt;7000000000,0,1)</f>
        <v>0</v>
      </c>
      <c r="M224" s="28">
        <f>IF(N224&gt;0,1,0)</f>
        <v>1</v>
      </c>
      <c r="N224" s="29">
        <v>1709592</v>
      </c>
      <c r="O224" s="29">
        <f>IF($R224="Minor",1,0)</f>
        <v>1</v>
      </c>
      <c r="P224" s="29">
        <f>IF($R224="Medium",1,0)</f>
        <v>0</v>
      </c>
      <c r="Q224" s="29">
        <f>IF($R224="Major",1,0)</f>
        <v>0</v>
      </c>
      <c r="R224" s="2" t="str">
        <f>IF('Hazard Data'!N1573&lt;VLOOKUP(B224,Thresholds!$B$2:$I$8,2,FALSE),"Minor",IF(AND(VLOOKUP(B224,Thresholds!$B$2:$I$8,2,FALSE)&lt;='Hazard Data'!N1573,'Hazard Data'!N1573&lt;VLOOKUP(B224,Thresholds!$B$2:$I$8,3,FALSE)),"Medium","Major"))</f>
        <v>Minor</v>
      </c>
      <c r="S224" s="2" t="str">
        <f>IF(N224&gt;0,"",IF('Hazard Data'!K1573&lt;VLOOKUP(B224,Thresholds!$B$2:$I$8,5,FALSE),"Minor",IF(AND(VLOOKUP(B224,Thresholds!$B$2:$I$8,5,FALSE)&lt;='Hazard Data'!K1573,'Hazard Data'!K1573&lt;VLOOKUP(B224,Thresholds!$B$2:$I$8,6,FALSE)),"Medium","Major")))</f>
        <v/>
      </c>
      <c r="T224" s="2"/>
      <c r="U224" s="2"/>
      <c r="V224" s="2"/>
      <c r="W224" s="2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>
      <c r="A225" s="1"/>
      <c r="B225" s="17">
        <v>3</v>
      </c>
      <c r="C225" s="9" t="s">
        <v>40</v>
      </c>
      <c r="D225" s="9" t="str">
        <f>VLOOKUP(C225,'Hazard Categories'!$A$2:$B$52,2,FALSE)</f>
        <v>Storm</v>
      </c>
      <c r="E225" s="17">
        <v>1</v>
      </c>
      <c r="F225" s="17">
        <v>1973</v>
      </c>
      <c r="G225" s="17" t="str">
        <f>IF(F225&lt;2000,(ROUNDDOWN((F225-$G$10)/5,0))*5+$G$10&amp;"-"&amp;(ROUNDDOWN((F225-$G$10)/5,0))*5+$G$10+4,(ROUNDDOWN((F225-$G$10)/5,0))*5+$G$10&amp;"-"&amp;(ROUNDDOWN((F225-$G$10)/5,0))*5+$G$10+4)</f>
        <v>1970-1974</v>
      </c>
      <c r="H225" s="17">
        <v>2</v>
      </c>
      <c r="I225" s="17">
        <v>3</v>
      </c>
      <c r="J225" s="17">
        <v>0</v>
      </c>
      <c r="K225" s="17">
        <f>SUM(I225:J225)</f>
        <v>3</v>
      </c>
      <c r="L225" s="28">
        <f>IF(N225&lt;7000000000,0,1)</f>
        <v>0</v>
      </c>
      <c r="M225" s="28">
        <f>IF(N225&gt;0,1,0)</f>
        <v>1</v>
      </c>
      <c r="N225" s="29">
        <v>1700977</v>
      </c>
      <c r="O225" s="29">
        <f>IF($R225="Minor",1,0)</f>
        <v>0</v>
      </c>
      <c r="P225" s="29">
        <f>IF($R225="Medium",1,0)</f>
        <v>1</v>
      </c>
      <c r="Q225" s="29">
        <f>IF($R225="Major",1,0)</f>
        <v>0</v>
      </c>
      <c r="R225" s="2" t="str">
        <f>IF('Hazard Data'!N366&lt;VLOOKUP(B225,Thresholds!$B$2:$I$8,2,FALSE),"Minor",IF(AND(VLOOKUP(B225,Thresholds!$B$2:$I$8,2,FALSE)&lt;='Hazard Data'!N366,'Hazard Data'!N366&lt;VLOOKUP(B225,Thresholds!$B$2:$I$8,3,FALSE)),"Medium","Major"))</f>
        <v>Medium</v>
      </c>
      <c r="S225" s="2" t="str">
        <f>IF(N225&gt;0,"",IF('Hazard Data'!K366&lt;VLOOKUP(B225,Thresholds!$B$2:$I$8,5,FALSE),"Minor",IF(AND(VLOOKUP(B225,Thresholds!$B$2:$I$8,5,FALSE)&lt;='Hazard Data'!K366,'Hazard Data'!K366&lt;VLOOKUP(B225,Thresholds!$B$2:$I$8,6,FALSE)),"Medium","Major")))</f>
        <v/>
      </c>
      <c r="T225" s="2"/>
      <c r="U225" s="2"/>
      <c r="V225" s="2"/>
      <c r="W225" s="2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>
      <c r="A226" s="1"/>
      <c r="B226" s="17">
        <v>1</v>
      </c>
      <c r="C226" s="9" t="s">
        <v>41</v>
      </c>
      <c r="D226" s="9" t="str">
        <f>VLOOKUP(C226,'Hazard Categories'!$A$2:$B$52,2,FALSE)</f>
        <v>Tornado</v>
      </c>
      <c r="E226" s="17">
        <v>2</v>
      </c>
      <c r="F226" s="17">
        <v>2020</v>
      </c>
      <c r="G226" s="17" t="str">
        <f>IF(F226&lt;2000,(ROUNDDOWN((F226-$G$10)/5,0))*5+$G$10&amp;"-"&amp;(ROUNDDOWN((F226-$G$10)/5,0))*5+$G$10+4,(ROUNDDOWN((F226-$G$10)/5,0))*5+$G$10&amp;"-"&amp;(ROUNDDOWN((F226-$G$10)/5,0))*5+$G$10+4)</f>
        <v>2020-2024</v>
      </c>
      <c r="H226" s="17">
        <v>1</v>
      </c>
      <c r="I226" s="17">
        <v>0</v>
      </c>
      <c r="J226" s="17">
        <v>0</v>
      </c>
      <c r="K226" s="17">
        <f>SUM(I226:J226)</f>
        <v>0</v>
      </c>
      <c r="L226" s="28">
        <f>IF(N226&lt;7000000000,0,1)</f>
        <v>0</v>
      </c>
      <c r="M226" s="28">
        <f>IF(N226&gt;0,1,0)</f>
        <v>1</v>
      </c>
      <c r="N226" s="29">
        <v>1694261</v>
      </c>
      <c r="O226" s="29">
        <f>IF($R226="Minor",1,0)</f>
        <v>1</v>
      </c>
      <c r="P226" s="29">
        <f>IF($R226="Medium",1,0)</f>
        <v>0</v>
      </c>
      <c r="Q226" s="29">
        <f>IF($R226="Major",1,0)</f>
        <v>0</v>
      </c>
      <c r="R226" s="2" t="str">
        <f>IF('Hazard Data'!N3324&lt;VLOOKUP(B226,Thresholds!$B$2:$I$8,2,FALSE),"Minor",IF(AND(VLOOKUP(B226,Thresholds!$B$2:$I$8,2,FALSE)&lt;='Hazard Data'!N3324,'Hazard Data'!N3324&lt;VLOOKUP(B226,Thresholds!$B$2:$I$8,3,FALSE)),"Medium","Major"))</f>
        <v>Minor</v>
      </c>
      <c r="S226" s="2" t="str">
        <f>IF(N226&gt;0,"",IF('Hazard Data'!K3324&lt;VLOOKUP(B226,Thresholds!$B$2:$I$8,5,FALSE),"Minor",IF(AND(VLOOKUP(B226,Thresholds!$B$2:$I$8,5,FALSE)&lt;='Hazard Data'!K3324,'Hazard Data'!K3324&lt;VLOOKUP(B226,Thresholds!$B$2:$I$8,6,FALSE)),"Medium","Major")))</f>
        <v/>
      </c>
      <c r="T226" s="2"/>
      <c r="U226" s="2"/>
      <c r="V226" s="2"/>
      <c r="W226" s="2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>
      <c r="A227" s="1"/>
      <c r="B227" s="17">
        <v>1</v>
      </c>
      <c r="C227" s="9" t="s">
        <v>40</v>
      </c>
      <c r="D227" s="9" t="str">
        <f>VLOOKUP(C227,'Hazard Categories'!$A$2:$B$52,2,FALSE)</f>
        <v>Storm</v>
      </c>
      <c r="E227" s="17">
        <v>1</v>
      </c>
      <c r="F227" s="17">
        <v>1973</v>
      </c>
      <c r="G227" s="17" t="str">
        <f>IF(F227&lt;2000,(ROUNDDOWN((F227-$G$10)/5,0))*5+$G$10&amp;"-"&amp;(ROUNDDOWN((F227-$G$10)/5,0))*5+$G$10+4,(ROUNDDOWN((F227-$G$10)/5,0))*5+$G$10&amp;"-"&amp;(ROUNDDOWN((F227-$G$10)/5,0))*5+$G$10+4)</f>
        <v>1970-1974</v>
      </c>
      <c r="H227" s="17">
        <v>2</v>
      </c>
      <c r="I227" s="17">
        <v>2</v>
      </c>
      <c r="J227" s="17">
        <v>0</v>
      </c>
      <c r="K227" s="17">
        <f>SUM(I227:J227)</f>
        <v>2</v>
      </c>
      <c r="L227" s="28">
        <f>IF(N227&lt;7000000000,0,1)</f>
        <v>0</v>
      </c>
      <c r="M227" s="28">
        <f>IF(N227&gt;0,1,0)</f>
        <v>1</v>
      </c>
      <c r="N227" s="29">
        <v>1692878</v>
      </c>
      <c r="O227" s="29">
        <f>IF($R227="Minor",1,0)</f>
        <v>0</v>
      </c>
      <c r="P227" s="29">
        <f>IF($R227="Medium",1,0)</f>
        <v>1</v>
      </c>
      <c r="Q227" s="29">
        <f>IF($R227="Major",1,0)</f>
        <v>0</v>
      </c>
      <c r="R227" s="2" t="str">
        <f>IF('Hazard Data'!N354&lt;VLOOKUP(B227,Thresholds!$B$2:$I$8,2,FALSE),"Minor",IF(AND(VLOOKUP(B227,Thresholds!$B$2:$I$8,2,FALSE)&lt;='Hazard Data'!N354,'Hazard Data'!N354&lt;VLOOKUP(B227,Thresholds!$B$2:$I$8,3,FALSE)),"Medium","Major"))</f>
        <v>Medium</v>
      </c>
      <c r="S227" s="2" t="str">
        <f>IF(N227&gt;0,"",IF('Hazard Data'!K354&lt;VLOOKUP(B227,Thresholds!$B$2:$I$8,5,FALSE),"Minor",IF(AND(VLOOKUP(B227,Thresholds!$B$2:$I$8,5,FALSE)&lt;='Hazard Data'!K354,'Hazard Data'!K354&lt;VLOOKUP(B227,Thresholds!$B$2:$I$8,6,FALSE)),"Medium","Major")))</f>
        <v/>
      </c>
      <c r="T227" s="2"/>
      <c r="U227" s="2"/>
      <c r="V227" s="2"/>
      <c r="W227" s="2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>
      <c r="A228" s="1"/>
      <c r="B228" s="17">
        <v>3</v>
      </c>
      <c r="C228" s="9" t="s">
        <v>39</v>
      </c>
      <c r="D228" s="9" t="str">
        <f>VLOOKUP(C228,'Hazard Categories'!$A$2:$B$52,2,FALSE)</f>
        <v>Severe Storm</v>
      </c>
      <c r="E228" s="17">
        <v>4</v>
      </c>
      <c r="F228" s="17">
        <v>2015</v>
      </c>
      <c r="G228" s="17" t="str">
        <f>IF(F228&lt;2000,(ROUNDDOWN((F228-$G$10)/5,0))*5+$G$10&amp;"-"&amp;(ROUNDDOWN((F228-$G$10)/5,0))*5+$G$10+4,(ROUNDDOWN((F228-$G$10)/5,0))*5+$G$10&amp;"-"&amp;(ROUNDDOWN((F228-$G$10)/5,0))*5+$G$10+4)</f>
        <v>2015-2019</v>
      </c>
      <c r="H228" s="17">
        <v>1</v>
      </c>
      <c r="I228" s="17">
        <v>12</v>
      </c>
      <c r="J228" s="17">
        <v>12</v>
      </c>
      <c r="K228" s="17">
        <f>SUM(I228:J228)</f>
        <v>24</v>
      </c>
      <c r="L228" s="28">
        <f>IF(N228&lt;7000000000,0,1)</f>
        <v>0</v>
      </c>
      <c r="M228" s="28">
        <f>IF(N228&gt;0,1,0)</f>
        <v>1</v>
      </c>
      <c r="N228" s="29">
        <v>1689664</v>
      </c>
      <c r="O228" s="29">
        <f>IF($R228="Minor",1,0)</f>
        <v>1</v>
      </c>
      <c r="P228" s="29">
        <f>IF($R228="Medium",1,0)</f>
        <v>0</v>
      </c>
      <c r="Q228" s="29">
        <f>IF($R228="Major",1,0)</f>
        <v>0</v>
      </c>
      <c r="R228" s="2" t="str">
        <f>IF('Hazard Data'!N2767&lt;VLOOKUP(B228,Thresholds!$B$2:$I$8,2,FALSE),"Minor",IF(AND(VLOOKUP(B228,Thresholds!$B$2:$I$8,2,FALSE)&lt;='Hazard Data'!N2767,'Hazard Data'!N2767&lt;VLOOKUP(B228,Thresholds!$B$2:$I$8,3,FALSE)),"Medium","Major"))</f>
        <v>Minor</v>
      </c>
      <c r="S228" s="2" t="str">
        <f>IF(N228&gt;0,"",IF('Hazard Data'!K2767&lt;VLOOKUP(B228,Thresholds!$B$2:$I$8,5,FALSE),"Minor",IF(AND(VLOOKUP(B228,Thresholds!$B$2:$I$8,5,FALSE)&lt;='Hazard Data'!K2767,'Hazard Data'!K2767&lt;VLOOKUP(B228,Thresholds!$B$2:$I$8,6,FALSE)),"Medium","Major")))</f>
        <v/>
      </c>
      <c r="T228" s="2"/>
      <c r="U228" s="2"/>
      <c r="V228" s="2"/>
      <c r="W228" s="2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>
      <c r="A229" s="1"/>
      <c r="B229" s="17">
        <v>5</v>
      </c>
      <c r="C229" s="9" t="s">
        <v>58</v>
      </c>
      <c r="D229" s="9" t="str">
        <f>VLOOKUP(C229,'Hazard Categories'!$A$2:$B$52,2,FALSE)</f>
        <v>Heat/Drought/Fire</v>
      </c>
      <c r="E229" s="17">
        <v>3</v>
      </c>
      <c r="F229" s="17">
        <v>1986</v>
      </c>
      <c r="G229" s="17" t="str">
        <f>IF(F229&lt;2000,(ROUNDDOWN((F229-$G$10)/5,0))*5+$G$10&amp;"-"&amp;(ROUNDDOWN((F229-$G$10)/5,0))*5+$G$10+4,(ROUNDDOWN((F229-$G$10)/5,0))*5+$G$10&amp;"-"&amp;(ROUNDDOWN((F229-$G$10)/5,0))*5+$G$10+4)</f>
        <v>1985-1989</v>
      </c>
      <c r="H229" s="17">
        <v>31</v>
      </c>
      <c r="I229" s="17">
        <v>0</v>
      </c>
      <c r="J229" s="17">
        <v>0</v>
      </c>
      <c r="K229" s="17">
        <f>SUM(I229:J229)</f>
        <v>0</v>
      </c>
      <c r="L229" s="28">
        <f>IF(N229&lt;7000000000,0,1)</f>
        <v>0</v>
      </c>
      <c r="M229" s="28">
        <f>IF(N229&gt;0,1,0)</f>
        <v>1</v>
      </c>
      <c r="N229" s="29">
        <v>1689260</v>
      </c>
      <c r="O229" s="29">
        <f>IF($R229="Minor",1,0)</f>
        <v>1</v>
      </c>
      <c r="P229" s="29">
        <f>IF($R229="Medium",1,0)</f>
        <v>0</v>
      </c>
      <c r="Q229" s="29">
        <f>IF($R229="Major",1,0)</f>
        <v>0</v>
      </c>
      <c r="R229" s="2" t="str">
        <f>IF('Hazard Data'!N1577&lt;VLOOKUP(B229,Thresholds!$B$2:$I$8,2,FALSE),"Minor",IF(AND(VLOOKUP(B229,Thresholds!$B$2:$I$8,2,FALSE)&lt;='Hazard Data'!N1577,'Hazard Data'!N1577&lt;VLOOKUP(B229,Thresholds!$B$2:$I$8,3,FALSE)),"Medium","Major"))</f>
        <v>Minor</v>
      </c>
      <c r="S229" s="2" t="str">
        <f>IF(N229&gt;0,"",IF('Hazard Data'!K1577&lt;VLOOKUP(B229,Thresholds!$B$2:$I$8,5,FALSE),"Minor",IF(AND(VLOOKUP(B229,Thresholds!$B$2:$I$8,5,FALSE)&lt;='Hazard Data'!K1577,'Hazard Data'!K1577&lt;VLOOKUP(B229,Thresholds!$B$2:$I$8,6,FALSE)),"Medium","Major")))</f>
        <v/>
      </c>
      <c r="T229" s="2"/>
      <c r="U229" s="2"/>
      <c r="V229" s="2"/>
      <c r="W229" s="2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>
      <c r="A230" s="1"/>
      <c r="B230" s="17">
        <v>1</v>
      </c>
      <c r="C230" s="9" t="s">
        <v>39</v>
      </c>
      <c r="D230" s="9" t="str">
        <f>VLOOKUP(C230,'Hazard Categories'!$A$2:$B$52,2,FALSE)</f>
        <v>Severe Storm</v>
      </c>
      <c r="E230" s="17">
        <v>3</v>
      </c>
      <c r="F230" s="17">
        <v>1997</v>
      </c>
      <c r="G230" s="17" t="str">
        <f>IF(F230&lt;2000,(ROUNDDOWN((F230-$G$10)/5,0))*5+$G$10&amp;"-"&amp;(ROUNDDOWN((F230-$G$10)/5,0))*5+$G$10+4,(ROUNDDOWN((F230-$G$10)/5,0))*5+$G$10&amp;"-"&amp;(ROUNDDOWN((F230-$G$10)/5,0))*5+$G$10+4)</f>
        <v>1995-1999</v>
      </c>
      <c r="H230" s="17">
        <v>1</v>
      </c>
      <c r="I230" s="17">
        <v>0</v>
      </c>
      <c r="J230" s="17">
        <v>0</v>
      </c>
      <c r="K230" s="17">
        <f>SUM(I230:J230)</f>
        <v>0</v>
      </c>
      <c r="L230" s="28">
        <f>IF(N230&lt;7000000000,0,1)</f>
        <v>0</v>
      </c>
      <c r="M230" s="28">
        <f>IF(N230&gt;0,1,0)</f>
        <v>1</v>
      </c>
      <c r="N230" s="29">
        <v>1678568</v>
      </c>
      <c r="O230" s="29">
        <f>IF($R230="Minor",1,0)</f>
        <v>0</v>
      </c>
      <c r="P230" s="29">
        <f>IF($R230="Medium",1,0)</f>
        <v>0</v>
      </c>
      <c r="Q230" s="29">
        <f>IF($R230="Major",1,0)</f>
        <v>1</v>
      </c>
      <c r="R230" s="2" t="str">
        <f>IF('Hazard Data'!N28&lt;VLOOKUP(B230,Thresholds!$B$2:$I$8,2,FALSE),"Minor",IF(AND(VLOOKUP(B230,Thresholds!$B$2:$I$8,2,FALSE)&lt;='Hazard Data'!N28,'Hazard Data'!N28&lt;VLOOKUP(B230,Thresholds!$B$2:$I$8,3,FALSE)),"Medium","Major"))</f>
        <v>Major</v>
      </c>
      <c r="S230" s="2" t="str">
        <f>IF(N230&gt;0,"",IF('Hazard Data'!K28&lt;VLOOKUP(B230,Thresholds!$B$2:$I$8,5,FALSE),"Minor",IF(AND(VLOOKUP(B230,Thresholds!$B$2:$I$8,5,FALSE)&lt;='Hazard Data'!K28,'Hazard Data'!K28&lt;VLOOKUP(B230,Thresholds!$B$2:$I$8,6,FALSE)),"Medium","Major")))</f>
        <v/>
      </c>
      <c r="T230" s="2"/>
      <c r="U230" s="2"/>
      <c r="V230" s="2"/>
      <c r="W230" s="2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>
      <c r="A231" s="1"/>
      <c r="B231" s="17">
        <v>5</v>
      </c>
      <c r="C231" s="9" t="s">
        <v>40</v>
      </c>
      <c r="D231" s="9" t="str">
        <f>VLOOKUP(C231,'Hazard Categories'!$A$2:$B$52,2,FALSE)</f>
        <v>Storm</v>
      </c>
      <c r="E231" s="17">
        <v>1</v>
      </c>
      <c r="F231" s="17">
        <v>1973</v>
      </c>
      <c r="G231" s="17" t="str">
        <f>IF(F231&lt;2000,(ROUNDDOWN((F231-$G$10)/5,0))*5+$G$10&amp;"-"&amp;(ROUNDDOWN((F231-$G$10)/5,0))*5+$G$10+4,(ROUNDDOWN((F231-$G$10)/5,0))*5+$G$10&amp;"-"&amp;(ROUNDDOWN((F231-$G$10)/5,0))*5+$G$10+4)</f>
        <v>1970-1974</v>
      </c>
      <c r="H231" s="17">
        <v>2</v>
      </c>
      <c r="I231" s="17">
        <v>3</v>
      </c>
      <c r="J231" s="17">
        <v>0</v>
      </c>
      <c r="K231" s="17">
        <f>SUM(I231:J231)</f>
        <v>3</v>
      </c>
      <c r="L231" s="28">
        <f>IF(N231&lt;7000000000,0,1)</f>
        <v>0</v>
      </c>
      <c r="M231" s="28">
        <f>IF(N231&gt;0,1,0)</f>
        <v>1</v>
      </c>
      <c r="N231" s="29">
        <v>1655144</v>
      </c>
      <c r="O231" s="29">
        <f>IF($R231="Minor",1,0)</f>
        <v>0</v>
      </c>
      <c r="P231" s="29">
        <f>IF($R231="Medium",1,0)</f>
        <v>1</v>
      </c>
      <c r="Q231" s="29">
        <f>IF($R231="Major",1,0)</f>
        <v>0</v>
      </c>
      <c r="R231" s="2" t="str">
        <f>IF('Hazard Data'!N369&lt;VLOOKUP(B231,Thresholds!$B$2:$I$8,2,FALSE),"Minor",IF(AND(VLOOKUP(B231,Thresholds!$B$2:$I$8,2,FALSE)&lt;='Hazard Data'!N369,'Hazard Data'!N369&lt;VLOOKUP(B231,Thresholds!$B$2:$I$8,3,FALSE)),"Medium","Major"))</f>
        <v>Medium</v>
      </c>
      <c r="S231" s="2" t="str">
        <f>IF(N231&gt;0,"",IF('Hazard Data'!K369&lt;VLOOKUP(B231,Thresholds!$B$2:$I$8,5,FALSE),"Minor",IF(AND(VLOOKUP(B231,Thresholds!$B$2:$I$8,5,FALSE)&lt;='Hazard Data'!K369,'Hazard Data'!K369&lt;VLOOKUP(B231,Thresholds!$B$2:$I$8,6,FALSE)),"Medium","Major")))</f>
        <v/>
      </c>
      <c r="T231" s="2"/>
      <c r="U231" s="2"/>
      <c r="V231" s="2"/>
      <c r="W231" s="2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>
      <c r="A232" s="1"/>
      <c r="B232" s="17">
        <v>2</v>
      </c>
      <c r="C232" s="9" t="s">
        <v>45</v>
      </c>
      <c r="D232" s="9" t="str">
        <f>VLOOKUP(C232,'Hazard Categories'!$A$2:$B$52,2,FALSE)</f>
        <v>Storm</v>
      </c>
      <c r="E232" s="17">
        <v>3</v>
      </c>
      <c r="F232" s="17">
        <v>2010</v>
      </c>
      <c r="G232" s="17" t="str">
        <f>IF(F232&lt;2000,(ROUNDDOWN((F232-$G$10)/5,0))*5+$G$10&amp;"-"&amp;(ROUNDDOWN((F232-$G$10)/5,0))*5+$G$10+4,(ROUNDDOWN((F232-$G$10)/5,0))*5+$G$10&amp;"-"&amp;(ROUNDDOWN((F232-$G$10)/5,0))*5+$G$10+4)</f>
        <v>2010-2014</v>
      </c>
      <c r="H232" s="17">
        <v>1</v>
      </c>
      <c r="I232" s="17">
        <v>0</v>
      </c>
      <c r="J232" s="17">
        <v>0</v>
      </c>
      <c r="K232" s="17">
        <f>SUM(I232:J232)</f>
        <v>0</v>
      </c>
      <c r="L232" s="28">
        <f>IF(N232&lt;7000000000,0,1)</f>
        <v>0</v>
      </c>
      <c r="M232" s="28">
        <f>IF(N232&gt;0,1,0)</f>
        <v>1</v>
      </c>
      <c r="N232" s="29">
        <v>1630853</v>
      </c>
      <c r="O232" s="29">
        <f>IF($R232="Minor",1,0)</f>
        <v>1</v>
      </c>
      <c r="P232" s="29">
        <f>IF($R232="Medium",1,0)</f>
        <v>0</v>
      </c>
      <c r="Q232" s="29">
        <f>IF($R232="Major",1,0)</f>
        <v>0</v>
      </c>
      <c r="R232" s="2" t="str">
        <f>IF('Hazard Data'!N2248&lt;VLOOKUP(B232,Thresholds!$B$2:$I$8,2,FALSE),"Minor",IF(AND(VLOOKUP(B232,Thresholds!$B$2:$I$8,2,FALSE)&lt;='Hazard Data'!N2248,'Hazard Data'!N2248&lt;VLOOKUP(B232,Thresholds!$B$2:$I$8,3,FALSE)),"Medium","Major"))</f>
        <v>Minor</v>
      </c>
      <c r="S232" s="2" t="str">
        <f>IF(N232&gt;0,"",IF('Hazard Data'!K2248&lt;VLOOKUP(B232,Thresholds!$B$2:$I$8,5,FALSE),"Minor",IF(AND(VLOOKUP(B232,Thresholds!$B$2:$I$8,5,FALSE)&lt;='Hazard Data'!K2248,'Hazard Data'!K2248&lt;VLOOKUP(B232,Thresholds!$B$2:$I$8,6,FALSE)),"Medium","Major")))</f>
        <v/>
      </c>
      <c r="T232" s="2"/>
      <c r="U232" s="2"/>
      <c r="V232" s="2"/>
      <c r="W232" s="2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>
      <c r="A233" s="1"/>
      <c r="B233" s="17">
        <v>1</v>
      </c>
      <c r="C233" s="9" t="s">
        <v>45</v>
      </c>
      <c r="D233" s="9" t="str">
        <f>VLOOKUP(C233,'Hazard Categories'!$A$2:$B$52,2,FALSE)</f>
        <v>Storm</v>
      </c>
      <c r="E233" s="17">
        <v>3</v>
      </c>
      <c r="F233" s="17">
        <v>2003</v>
      </c>
      <c r="G233" s="17" t="str">
        <f>IF(F233&lt;2000,(ROUNDDOWN((F233-$G$10)/5,0))*5+$G$10&amp;"-"&amp;(ROUNDDOWN((F233-$G$10)/5,0))*5+$G$10+4,(ROUNDDOWN((F233-$G$10)/5,0))*5+$G$10&amp;"-"&amp;(ROUNDDOWN((F233-$G$10)/5,0))*5+$G$10+4)</f>
        <v>2000-2004</v>
      </c>
      <c r="H233" s="17">
        <v>1</v>
      </c>
      <c r="I233" s="17">
        <v>0</v>
      </c>
      <c r="J233" s="17">
        <v>0</v>
      </c>
      <c r="K233" s="17">
        <f>SUM(I233:J233)</f>
        <v>0</v>
      </c>
      <c r="L233" s="28">
        <f>IF(N233&lt;7000000000,0,1)</f>
        <v>0</v>
      </c>
      <c r="M233" s="28">
        <f>IF(N233&gt;0,1,0)</f>
        <v>1</v>
      </c>
      <c r="N233" s="29">
        <v>1627366</v>
      </c>
      <c r="O233" s="29">
        <f>IF($R233="Minor",1,0)</f>
        <v>1</v>
      </c>
      <c r="P233" s="29">
        <f>IF($R233="Medium",1,0)</f>
        <v>0</v>
      </c>
      <c r="Q233" s="29">
        <f>IF($R233="Major",1,0)</f>
        <v>0</v>
      </c>
      <c r="R233" s="2" t="str">
        <f>IF('Hazard Data'!N3070&lt;VLOOKUP(B233,Thresholds!$B$2:$I$8,2,FALSE),"Minor",IF(AND(VLOOKUP(B233,Thresholds!$B$2:$I$8,2,FALSE)&lt;='Hazard Data'!N3070,'Hazard Data'!N3070&lt;VLOOKUP(B233,Thresholds!$B$2:$I$8,3,FALSE)),"Medium","Major"))</f>
        <v>Minor</v>
      </c>
      <c r="S233" s="2" t="str">
        <f>IF(N233&gt;0,"",IF('Hazard Data'!K3070&lt;VLOOKUP(B233,Thresholds!$B$2:$I$8,5,FALSE),"Minor",IF(AND(VLOOKUP(B233,Thresholds!$B$2:$I$8,5,FALSE)&lt;='Hazard Data'!K3070,'Hazard Data'!K3070&lt;VLOOKUP(B233,Thresholds!$B$2:$I$8,6,FALSE)),"Medium","Major")))</f>
        <v/>
      </c>
      <c r="T233" s="2"/>
      <c r="U233" s="2"/>
      <c r="V233" s="2"/>
      <c r="W233" s="2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>
      <c r="A234" s="1"/>
      <c r="B234" s="17">
        <v>3</v>
      </c>
      <c r="C234" s="9" t="s">
        <v>41</v>
      </c>
      <c r="D234" s="9" t="str">
        <f>VLOOKUP(C234,'Hazard Categories'!$A$2:$B$52,2,FALSE)</f>
        <v>Tornado</v>
      </c>
      <c r="E234" s="17">
        <v>3</v>
      </c>
      <c r="F234" s="17">
        <v>2004</v>
      </c>
      <c r="G234" s="17" t="str">
        <f>IF(F234&lt;2000,(ROUNDDOWN((F234-$G$10)/5,0))*5+$G$10&amp;"-"&amp;(ROUNDDOWN((F234-$G$10)/5,0))*5+$G$10+4,(ROUNDDOWN((F234-$G$10)/5,0))*5+$G$10&amp;"-"&amp;(ROUNDDOWN((F234-$G$10)/5,0))*5+$G$10+4)</f>
        <v>2000-2004</v>
      </c>
      <c r="H234" s="17">
        <v>1</v>
      </c>
      <c r="I234" s="17">
        <v>0</v>
      </c>
      <c r="J234" s="17">
        <v>36</v>
      </c>
      <c r="K234" s="17">
        <f>SUM(I234:J234)</f>
        <v>36</v>
      </c>
      <c r="L234" s="28">
        <f>IF(N234&lt;7000000000,0,1)</f>
        <v>0</v>
      </c>
      <c r="M234" s="28">
        <f>IF(N234&gt;0,1,0)</f>
        <v>1</v>
      </c>
      <c r="N234" s="29">
        <v>1622927</v>
      </c>
      <c r="O234" s="29">
        <f>IF($R234="Minor",1,0)</f>
        <v>1</v>
      </c>
      <c r="P234" s="29">
        <f>IF($R234="Medium",1,0)</f>
        <v>0</v>
      </c>
      <c r="Q234" s="29">
        <f>IF($R234="Major",1,0)</f>
        <v>0</v>
      </c>
      <c r="R234" s="2" t="str">
        <f>IF('Hazard Data'!N3097&lt;VLOOKUP(B234,Thresholds!$B$2:$I$8,2,FALSE),"Minor",IF(AND(VLOOKUP(B234,Thresholds!$B$2:$I$8,2,FALSE)&lt;='Hazard Data'!N3097,'Hazard Data'!N3097&lt;VLOOKUP(B234,Thresholds!$B$2:$I$8,3,FALSE)),"Medium","Major"))</f>
        <v>Minor</v>
      </c>
      <c r="S234" s="2" t="str">
        <f>IF(N234&gt;0,"",IF('Hazard Data'!K3097&lt;VLOOKUP(B234,Thresholds!$B$2:$I$8,5,FALSE),"Minor",IF(AND(VLOOKUP(B234,Thresholds!$B$2:$I$8,5,FALSE)&lt;='Hazard Data'!K3097,'Hazard Data'!K3097&lt;VLOOKUP(B234,Thresholds!$B$2:$I$8,6,FALSE)),"Medium","Major")))</f>
        <v/>
      </c>
      <c r="T234" s="2"/>
      <c r="U234" s="2"/>
      <c r="V234" s="2"/>
      <c r="W234" s="2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>
      <c r="A235" s="1"/>
      <c r="B235" s="17">
        <v>6</v>
      </c>
      <c r="C235" s="9" t="s">
        <v>58</v>
      </c>
      <c r="D235" s="9" t="str">
        <f>VLOOKUP(C235,'Hazard Categories'!$A$2:$B$52,2,FALSE)</f>
        <v>Heat/Drought/Fire</v>
      </c>
      <c r="E235" s="17">
        <v>3</v>
      </c>
      <c r="F235" s="17">
        <v>1986</v>
      </c>
      <c r="G235" s="17" t="str">
        <f>IF(F235&lt;2000,(ROUNDDOWN((F235-$G$10)/5,0))*5+$G$10&amp;"-"&amp;(ROUNDDOWN((F235-$G$10)/5,0))*5+$G$10+4,(ROUNDDOWN((F235-$G$10)/5,0))*5+$G$10&amp;"-"&amp;(ROUNDDOWN((F235-$G$10)/5,0))*5+$G$10+4)</f>
        <v>1985-1989</v>
      </c>
      <c r="H235" s="17">
        <v>31</v>
      </c>
      <c r="I235" s="17">
        <v>0</v>
      </c>
      <c r="J235" s="17">
        <v>0</v>
      </c>
      <c r="K235" s="17">
        <f>SUM(I235:J235)</f>
        <v>0</v>
      </c>
      <c r="L235" s="28">
        <f>IF(N235&lt;7000000000,0,1)</f>
        <v>0</v>
      </c>
      <c r="M235" s="28">
        <f>IF(N235&gt;0,1,0)</f>
        <v>1</v>
      </c>
      <c r="N235" s="29">
        <v>1618616</v>
      </c>
      <c r="O235" s="29">
        <f>IF($R235="Minor",1,0)</f>
        <v>1</v>
      </c>
      <c r="P235" s="29">
        <f>IF($R235="Medium",1,0)</f>
        <v>0</v>
      </c>
      <c r="Q235" s="29">
        <f>IF($R235="Major",1,0)</f>
        <v>0</v>
      </c>
      <c r="R235" s="2" t="str">
        <f>IF('Hazard Data'!N1572&lt;VLOOKUP(B235,Thresholds!$B$2:$I$8,2,FALSE),"Minor",IF(AND(VLOOKUP(B235,Thresholds!$B$2:$I$8,2,FALSE)&lt;='Hazard Data'!N1572,'Hazard Data'!N1572&lt;VLOOKUP(B235,Thresholds!$B$2:$I$8,3,FALSE)),"Medium","Major"))</f>
        <v>Minor</v>
      </c>
      <c r="S235" s="2" t="str">
        <f>IF(N235&gt;0,"",IF('Hazard Data'!K1572&lt;VLOOKUP(B235,Thresholds!$B$2:$I$8,5,FALSE),"Minor",IF(AND(VLOOKUP(B235,Thresholds!$B$2:$I$8,5,FALSE)&lt;='Hazard Data'!K1572,'Hazard Data'!K1572&lt;VLOOKUP(B235,Thresholds!$B$2:$I$8,6,FALSE)),"Medium","Major")))</f>
        <v/>
      </c>
      <c r="T235" s="2"/>
      <c r="U235" s="2"/>
      <c r="V235" s="2"/>
      <c r="W235" s="2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>
      <c r="A236" s="1"/>
      <c r="B236" s="17">
        <v>1</v>
      </c>
      <c r="C236" s="9" t="s">
        <v>44</v>
      </c>
      <c r="D236" s="9" t="str">
        <f>VLOOKUP(C236,'Hazard Categories'!$A$2:$B$52,2,FALSE)</f>
        <v>Severe Storm</v>
      </c>
      <c r="E236" s="17">
        <v>1</v>
      </c>
      <c r="F236" s="17">
        <v>1996</v>
      </c>
      <c r="G236" s="17" t="str">
        <f>IF(F236&lt;2000,(ROUNDDOWN((F236-$G$10)/5,0))*5+$G$10&amp;"-"&amp;(ROUNDDOWN((F236-$G$10)/5,0))*5+$G$10+4,(ROUNDDOWN((F236-$G$10)/5,0))*5+$G$10&amp;"-"&amp;(ROUNDDOWN((F236-$G$10)/5,0))*5+$G$10+4)</f>
        <v>1995-1999</v>
      </c>
      <c r="H236" s="17">
        <v>1</v>
      </c>
      <c r="I236" s="17">
        <v>12</v>
      </c>
      <c r="J236" s="17">
        <v>36</v>
      </c>
      <c r="K236" s="17">
        <f>SUM(I236:J236)</f>
        <v>48</v>
      </c>
      <c r="L236" s="28">
        <f>IF(N236&lt;7000000000,0,1)</f>
        <v>0</v>
      </c>
      <c r="M236" s="28">
        <f>IF(N236&gt;0,1,0)</f>
        <v>1</v>
      </c>
      <c r="N236" s="29">
        <v>1618489</v>
      </c>
      <c r="O236" s="29">
        <f>IF($R236="Minor",1,0)</f>
        <v>1</v>
      </c>
      <c r="P236" s="29">
        <f>IF($R236="Medium",1,0)</f>
        <v>0</v>
      </c>
      <c r="Q236" s="29">
        <f>IF($R236="Major",1,0)</f>
        <v>0</v>
      </c>
      <c r="R236" s="2" t="str">
        <f>IF('Hazard Data'!N1860&lt;VLOOKUP(B236,Thresholds!$B$2:$I$8,2,FALSE),"Minor",IF(AND(VLOOKUP(B236,Thresholds!$B$2:$I$8,2,FALSE)&lt;='Hazard Data'!N1860,'Hazard Data'!N1860&lt;VLOOKUP(B236,Thresholds!$B$2:$I$8,3,FALSE)),"Medium","Major"))</f>
        <v>Minor</v>
      </c>
      <c r="S236" s="2" t="str">
        <f>IF(N236&gt;0,"",IF('Hazard Data'!K1860&lt;VLOOKUP(B236,Thresholds!$B$2:$I$8,5,FALSE),"Minor",IF(AND(VLOOKUP(B236,Thresholds!$B$2:$I$8,5,FALSE)&lt;='Hazard Data'!K1860,'Hazard Data'!K1860&lt;VLOOKUP(B236,Thresholds!$B$2:$I$8,6,FALSE)),"Medium","Major")))</f>
        <v/>
      </c>
      <c r="T236" s="2"/>
      <c r="U236" s="2"/>
      <c r="V236" s="2"/>
      <c r="W236" s="2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>
      <c r="A237" s="1"/>
      <c r="B237" s="17">
        <v>1</v>
      </c>
      <c r="C237" s="9" t="s">
        <v>52</v>
      </c>
      <c r="D237" s="9" t="str">
        <f>VLOOKUP(C237,'Hazard Categories'!$A$2:$B$52,2,FALSE)</f>
        <v>Severe Storm</v>
      </c>
      <c r="E237" s="17">
        <v>2</v>
      </c>
      <c r="F237" s="17">
        <v>1991</v>
      </c>
      <c r="G237" s="17" t="str">
        <f>IF(F237&lt;2000,(ROUNDDOWN((F237-$G$10)/5,0))*5+$G$10&amp;"-"&amp;(ROUNDDOWN((F237-$G$10)/5,0))*5+$G$10+4,(ROUNDDOWN((F237-$G$10)/5,0))*5+$G$10&amp;"-"&amp;(ROUNDDOWN((F237-$G$10)/5,0))*5+$G$10+4)</f>
        <v>1990-1994</v>
      </c>
      <c r="H237" s="17">
        <v>1</v>
      </c>
      <c r="I237" s="17">
        <v>12</v>
      </c>
      <c r="J237" s="17">
        <v>0</v>
      </c>
      <c r="K237" s="17">
        <f>SUM(I237:J237)</f>
        <v>12</v>
      </c>
      <c r="L237" s="28">
        <f>IF(N237&lt;7000000000,0,1)</f>
        <v>0</v>
      </c>
      <c r="M237" s="28">
        <f>IF(N237&gt;0,1,0)</f>
        <v>1</v>
      </c>
      <c r="N237" s="29">
        <v>1617696</v>
      </c>
      <c r="O237" s="29">
        <f>IF($R237="Minor",1,0)</f>
        <v>1</v>
      </c>
      <c r="P237" s="29">
        <f>IF($R237="Medium",1,0)</f>
        <v>0</v>
      </c>
      <c r="Q237" s="29">
        <f>IF($R237="Major",1,0)</f>
        <v>0</v>
      </c>
      <c r="R237" s="2" t="str">
        <f>IF('Hazard Data'!N611&lt;VLOOKUP(B237,Thresholds!$B$2:$I$8,2,FALSE),"Minor",IF(AND(VLOOKUP(B237,Thresholds!$B$2:$I$8,2,FALSE)&lt;='Hazard Data'!N611,'Hazard Data'!N611&lt;VLOOKUP(B237,Thresholds!$B$2:$I$8,3,FALSE)),"Medium","Major"))</f>
        <v>Minor</v>
      </c>
      <c r="S237" s="2" t="str">
        <f>IF(N237&gt;0,"",IF('Hazard Data'!K611&lt;VLOOKUP(B237,Thresholds!$B$2:$I$8,5,FALSE),"Minor",IF(AND(VLOOKUP(B237,Thresholds!$B$2:$I$8,5,FALSE)&lt;='Hazard Data'!K611,'Hazard Data'!K611&lt;VLOOKUP(B237,Thresholds!$B$2:$I$8,6,FALSE)),"Medium","Major")))</f>
        <v/>
      </c>
      <c r="T237" s="2"/>
      <c r="U237" s="2"/>
      <c r="V237" s="2"/>
      <c r="W237" s="2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>
      <c r="A238" s="1"/>
      <c r="B238" s="17">
        <v>1</v>
      </c>
      <c r="C238" s="9" t="s">
        <v>44</v>
      </c>
      <c r="D238" s="9" t="str">
        <f>VLOOKUP(C238,'Hazard Categories'!$A$2:$B$52,2,FALSE)</f>
        <v>Severe Storm</v>
      </c>
      <c r="E238" s="17">
        <v>3</v>
      </c>
      <c r="F238" s="17">
        <v>2015</v>
      </c>
      <c r="G238" s="17" t="str">
        <f>IF(F238&lt;2000,(ROUNDDOWN((F238-$G$10)/5,0))*5+$G$10&amp;"-"&amp;(ROUNDDOWN((F238-$G$10)/5,0))*5+$G$10+4,(ROUNDDOWN((F238-$G$10)/5,0))*5+$G$10&amp;"-"&amp;(ROUNDDOWN((F238-$G$10)/5,0))*5+$G$10+4)</f>
        <v>2015-2019</v>
      </c>
      <c r="H238" s="17">
        <v>1</v>
      </c>
      <c r="I238" s="17">
        <v>0</v>
      </c>
      <c r="J238" s="17">
        <v>0</v>
      </c>
      <c r="K238" s="17">
        <f>SUM(I238:J238)</f>
        <v>0</v>
      </c>
      <c r="L238" s="28">
        <f>IF(N238&lt;7000000000,0,1)</f>
        <v>0</v>
      </c>
      <c r="M238" s="28">
        <f>IF(N238&gt;0,1,0)</f>
        <v>1</v>
      </c>
      <c r="N238" s="29">
        <v>1593601</v>
      </c>
      <c r="O238" s="29">
        <f>IF($R238="Minor",1,0)</f>
        <v>1</v>
      </c>
      <c r="P238" s="29">
        <f>IF($R238="Medium",1,0)</f>
        <v>0</v>
      </c>
      <c r="Q238" s="29">
        <f>IF($R238="Major",1,0)</f>
        <v>0</v>
      </c>
      <c r="R238" s="2" t="str">
        <f>IF('Hazard Data'!N2737&lt;VLOOKUP(B238,Thresholds!$B$2:$I$8,2,FALSE),"Minor",IF(AND(VLOOKUP(B238,Thresholds!$B$2:$I$8,2,FALSE)&lt;='Hazard Data'!N2737,'Hazard Data'!N2737&lt;VLOOKUP(B238,Thresholds!$B$2:$I$8,3,FALSE)),"Medium","Major"))</f>
        <v>Minor</v>
      </c>
      <c r="S238" s="2" t="str">
        <f>IF(N238&gt;0,"",IF('Hazard Data'!K2737&lt;VLOOKUP(B238,Thresholds!$B$2:$I$8,5,FALSE),"Minor",IF(AND(VLOOKUP(B238,Thresholds!$B$2:$I$8,5,FALSE)&lt;='Hazard Data'!K2737,'Hazard Data'!K2737&lt;VLOOKUP(B238,Thresholds!$B$2:$I$8,6,FALSE)),"Medium","Major")))</f>
        <v/>
      </c>
      <c r="T238" s="2"/>
      <c r="U238" s="2"/>
      <c r="V238" s="2"/>
      <c r="W238" s="2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>
      <c r="A239" s="1"/>
      <c r="B239" s="17">
        <v>5</v>
      </c>
      <c r="C239" s="9" t="s">
        <v>47</v>
      </c>
      <c r="D239" s="9" t="str">
        <f>VLOOKUP(C239,'Hazard Categories'!$A$2:$B$52,2,FALSE)</f>
        <v>Severe Storm</v>
      </c>
      <c r="E239" s="17">
        <v>1</v>
      </c>
      <c r="F239" s="17">
        <v>1995</v>
      </c>
      <c r="G239" s="17" t="str">
        <f>IF(F239&lt;2000,(ROUNDDOWN((F239-$G$10)/5,0))*5+$G$10&amp;"-"&amp;(ROUNDDOWN((F239-$G$10)/5,0))*5+$G$10+4,(ROUNDDOWN((F239-$G$10)/5,0))*5+$G$10&amp;"-"&amp;(ROUNDDOWN((F239-$G$10)/5,0))*5+$G$10+4)</f>
        <v>1995-1999</v>
      </c>
      <c r="H239" s="17">
        <v>1</v>
      </c>
      <c r="I239" s="17">
        <v>0</v>
      </c>
      <c r="J239" s="17">
        <v>0</v>
      </c>
      <c r="K239" s="17">
        <f>SUM(I239:J239)</f>
        <v>0</v>
      </c>
      <c r="L239" s="28">
        <f>IF(N239&lt;7000000000,0,1)</f>
        <v>0</v>
      </c>
      <c r="M239" s="28">
        <f>IF(N239&gt;0,1,0)</f>
        <v>1</v>
      </c>
      <c r="N239" s="29">
        <v>1589638</v>
      </c>
      <c r="O239" s="29">
        <f>IF($R239="Minor",1,0)</f>
        <v>1</v>
      </c>
      <c r="P239" s="29">
        <f>IF($R239="Medium",1,0)</f>
        <v>0</v>
      </c>
      <c r="Q239" s="29">
        <f>IF($R239="Major",1,0)</f>
        <v>0</v>
      </c>
      <c r="R239" s="2" t="str">
        <f>IF('Hazard Data'!N1851&lt;VLOOKUP(B239,Thresholds!$B$2:$I$8,2,FALSE),"Minor",IF(AND(VLOOKUP(B239,Thresholds!$B$2:$I$8,2,FALSE)&lt;='Hazard Data'!N1851,'Hazard Data'!N1851&lt;VLOOKUP(B239,Thresholds!$B$2:$I$8,3,FALSE)),"Medium","Major"))</f>
        <v>Minor</v>
      </c>
      <c r="S239" s="2" t="str">
        <f>IF(N239&gt;0,"",IF('Hazard Data'!K1851&lt;VLOOKUP(B239,Thresholds!$B$2:$I$8,5,FALSE),"Minor",IF(AND(VLOOKUP(B239,Thresholds!$B$2:$I$8,5,FALSE)&lt;='Hazard Data'!K1851,'Hazard Data'!K1851&lt;VLOOKUP(B239,Thresholds!$B$2:$I$8,6,FALSE)),"Medium","Major")))</f>
        <v/>
      </c>
      <c r="T239" s="2"/>
      <c r="U239" s="2"/>
      <c r="V239" s="2"/>
      <c r="W239" s="2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>
      <c r="A240" s="1"/>
      <c r="B240" s="17">
        <v>4</v>
      </c>
      <c r="C240" s="9" t="s">
        <v>58</v>
      </c>
      <c r="D240" s="9" t="str">
        <f>VLOOKUP(C240,'Hazard Categories'!$A$2:$B$52,2,FALSE)</f>
        <v>Heat/Drought/Fire</v>
      </c>
      <c r="E240" s="17">
        <v>3</v>
      </c>
      <c r="F240" s="17">
        <v>1986</v>
      </c>
      <c r="G240" s="17" t="str">
        <f>IF(F240&lt;2000,(ROUNDDOWN((F240-$G$10)/5,0))*5+$G$10&amp;"-"&amp;(ROUNDDOWN((F240-$G$10)/5,0))*5+$G$10+4,(ROUNDDOWN((F240-$G$10)/5,0))*5+$G$10&amp;"-"&amp;(ROUNDDOWN((F240-$G$10)/5,0))*5+$G$10+4)</f>
        <v>1985-1989</v>
      </c>
      <c r="H240" s="17">
        <v>31</v>
      </c>
      <c r="I240" s="17">
        <v>0</v>
      </c>
      <c r="J240" s="17">
        <v>0</v>
      </c>
      <c r="K240" s="17">
        <f>SUM(I240:J240)</f>
        <v>0</v>
      </c>
      <c r="L240" s="28">
        <f>IF(N240&lt;7000000000,0,1)</f>
        <v>0</v>
      </c>
      <c r="M240" s="28">
        <f>IF(N240&gt;0,1,0)</f>
        <v>1</v>
      </c>
      <c r="N240" s="29">
        <v>1566236</v>
      </c>
      <c r="O240" s="29">
        <f>IF($R240="Minor",1,0)</f>
        <v>1</v>
      </c>
      <c r="P240" s="29">
        <f>IF($R240="Medium",1,0)</f>
        <v>0</v>
      </c>
      <c r="Q240" s="29">
        <f>IF($R240="Major",1,0)</f>
        <v>0</v>
      </c>
      <c r="R240" s="2" t="str">
        <f>IF('Hazard Data'!N1575&lt;VLOOKUP(B240,Thresholds!$B$2:$I$8,2,FALSE),"Minor",IF(AND(VLOOKUP(B240,Thresholds!$B$2:$I$8,2,FALSE)&lt;='Hazard Data'!N1575,'Hazard Data'!N1575&lt;VLOOKUP(B240,Thresholds!$B$2:$I$8,3,FALSE)),"Medium","Major"))</f>
        <v>Minor</v>
      </c>
      <c r="S240" s="2" t="str">
        <f>IF(N240&gt;0,"",IF('Hazard Data'!K1575&lt;VLOOKUP(B240,Thresholds!$B$2:$I$8,5,FALSE),"Minor",IF(AND(VLOOKUP(B240,Thresholds!$B$2:$I$8,5,FALSE)&lt;='Hazard Data'!K1575,'Hazard Data'!K1575&lt;VLOOKUP(B240,Thresholds!$B$2:$I$8,6,FALSE)),"Medium","Major")))</f>
        <v/>
      </c>
      <c r="T240" s="2"/>
      <c r="U240" s="2"/>
      <c r="V240" s="2"/>
      <c r="W240" s="2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>
      <c r="A241" s="1"/>
      <c r="B241" s="17">
        <v>5</v>
      </c>
      <c r="C241" s="9" t="s">
        <v>59</v>
      </c>
      <c r="D241" s="9" t="str">
        <f>VLOOKUP(C241,'Hazard Categories'!$A$2:$B$52,2,FALSE)</f>
        <v>Storm</v>
      </c>
      <c r="E241" s="17">
        <v>2</v>
      </c>
      <c r="F241" s="17">
        <v>2011</v>
      </c>
      <c r="G241" s="17" t="str">
        <f>IF(F241&lt;2000,(ROUNDDOWN((F241-$G$10)/5,0))*5+$G$10&amp;"-"&amp;(ROUNDDOWN((F241-$G$10)/5,0))*5+$G$10+4,(ROUNDDOWN((F241-$G$10)/5,0))*5+$G$10&amp;"-"&amp;(ROUNDDOWN((F241-$G$10)/5,0))*5+$G$10+4)</f>
        <v>2010-2014</v>
      </c>
      <c r="H241" s="17">
        <v>1</v>
      </c>
      <c r="I241" s="17">
        <v>0</v>
      </c>
      <c r="J241" s="17">
        <v>0</v>
      </c>
      <c r="K241" s="17">
        <f>SUM(I241:J241)</f>
        <v>0</v>
      </c>
      <c r="L241" s="28">
        <f>IF(N241&lt;7000000000,0,1)</f>
        <v>0</v>
      </c>
      <c r="M241" s="28">
        <f>IF(N241&gt;0,1,0)</f>
        <v>1</v>
      </c>
      <c r="N241" s="29">
        <v>1561580</v>
      </c>
      <c r="O241" s="29">
        <f>IF($R241="Minor",1,0)</f>
        <v>1</v>
      </c>
      <c r="P241" s="29">
        <f>IF($R241="Medium",1,0)</f>
        <v>0</v>
      </c>
      <c r="Q241" s="29">
        <f>IF($R241="Major",1,0)</f>
        <v>0</v>
      </c>
      <c r="R241" s="2" t="str">
        <f>IF('Hazard Data'!N2496&lt;VLOOKUP(B241,Thresholds!$B$2:$I$8,2,FALSE),"Minor",IF(AND(VLOOKUP(B241,Thresholds!$B$2:$I$8,2,FALSE)&lt;='Hazard Data'!N2496,'Hazard Data'!N2496&lt;VLOOKUP(B241,Thresholds!$B$2:$I$8,3,FALSE)),"Medium","Major"))</f>
        <v>Minor</v>
      </c>
      <c r="S241" s="2" t="str">
        <f>IF(N241&gt;0,"",IF('Hazard Data'!K2496&lt;VLOOKUP(B241,Thresholds!$B$2:$I$8,5,FALSE),"Minor",IF(AND(VLOOKUP(B241,Thresholds!$B$2:$I$8,5,FALSE)&lt;='Hazard Data'!K2496,'Hazard Data'!K2496&lt;VLOOKUP(B241,Thresholds!$B$2:$I$8,6,FALSE)),"Medium","Major")))</f>
        <v/>
      </c>
      <c r="T241" s="2"/>
      <c r="U241" s="2"/>
      <c r="V241" s="2"/>
      <c r="W241" s="2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>
      <c r="A242" s="1"/>
      <c r="B242" s="17">
        <v>1</v>
      </c>
      <c r="C242" s="9" t="s">
        <v>40</v>
      </c>
      <c r="D242" s="9" t="str">
        <f>VLOOKUP(C242,'Hazard Categories'!$A$2:$B$52,2,FALSE)</f>
        <v>Storm</v>
      </c>
      <c r="E242" s="17">
        <v>4</v>
      </c>
      <c r="F242" s="17">
        <v>2005</v>
      </c>
      <c r="G242" s="17" t="str">
        <f>IF(F242&lt;2000,(ROUNDDOWN((F242-$G$10)/5,0))*5+$G$10&amp;"-"&amp;(ROUNDDOWN((F242-$G$10)/5,0))*5+$G$10+4,(ROUNDDOWN((F242-$G$10)/5,0))*5+$G$10&amp;"-"&amp;(ROUNDDOWN((F242-$G$10)/5,0))*5+$G$10+4)</f>
        <v>2005-2009</v>
      </c>
      <c r="H242" s="17">
        <v>1</v>
      </c>
      <c r="I242" s="17">
        <v>0</v>
      </c>
      <c r="J242" s="17">
        <v>0</v>
      </c>
      <c r="K242" s="17">
        <f>SUM(I242:J242)</f>
        <v>0</v>
      </c>
      <c r="L242" s="28">
        <f>IF(N242&lt;7000000000,0,1)</f>
        <v>0</v>
      </c>
      <c r="M242" s="28">
        <f>IF(N242&gt;0,1,0)</f>
        <v>1</v>
      </c>
      <c r="N242" s="29">
        <v>1486600</v>
      </c>
      <c r="O242" s="29">
        <f>IF($R242="Minor",1,0)</f>
        <v>1</v>
      </c>
      <c r="P242" s="29">
        <f>IF($R242="Medium",1,0)</f>
        <v>0</v>
      </c>
      <c r="Q242" s="29">
        <f>IF($R242="Major",1,0)</f>
        <v>0</v>
      </c>
      <c r="R242" s="2" t="str">
        <f>IF('Hazard Data'!N3128&lt;VLOOKUP(B242,Thresholds!$B$2:$I$8,2,FALSE),"Minor",IF(AND(VLOOKUP(B242,Thresholds!$B$2:$I$8,2,FALSE)&lt;='Hazard Data'!N3128,'Hazard Data'!N3128&lt;VLOOKUP(B242,Thresholds!$B$2:$I$8,3,FALSE)),"Medium","Major"))</f>
        <v>Minor</v>
      </c>
      <c r="S242" s="2" t="str">
        <f>IF(N242&gt;0,"",IF('Hazard Data'!K3128&lt;VLOOKUP(B242,Thresholds!$B$2:$I$8,5,FALSE),"Minor",IF(AND(VLOOKUP(B242,Thresholds!$B$2:$I$8,5,FALSE)&lt;='Hazard Data'!K3128,'Hazard Data'!K3128&lt;VLOOKUP(B242,Thresholds!$B$2:$I$8,6,FALSE)),"Medium","Major")))</f>
        <v/>
      </c>
      <c r="T242" s="2"/>
      <c r="U242" s="2"/>
      <c r="V242" s="2"/>
      <c r="W242" s="2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>
      <c r="A243" s="1"/>
      <c r="B243" s="17">
        <v>3</v>
      </c>
      <c r="C243" s="9" t="s">
        <v>39</v>
      </c>
      <c r="D243" s="9" t="str">
        <f>VLOOKUP(C243,'Hazard Categories'!$A$2:$B$52,2,FALSE)</f>
        <v>Severe Storm</v>
      </c>
      <c r="E243" s="17">
        <v>4</v>
      </c>
      <c r="F243" s="17">
        <v>2015</v>
      </c>
      <c r="G243" s="17" t="str">
        <f>IF(F243&lt;2000,(ROUNDDOWN((F243-$G$10)/5,0))*5+$G$10&amp;"-"&amp;(ROUNDDOWN((F243-$G$10)/5,0))*5+$G$10+4,(ROUNDDOWN((F243-$G$10)/5,0))*5+$G$10&amp;"-"&amp;(ROUNDDOWN((F243-$G$10)/5,0))*5+$G$10+4)</f>
        <v>2015-2019</v>
      </c>
      <c r="H243" s="17">
        <v>1</v>
      </c>
      <c r="I243" s="17">
        <v>0</v>
      </c>
      <c r="J243" s="17">
        <v>0</v>
      </c>
      <c r="K243" s="17">
        <f>SUM(I243:J243)</f>
        <v>0</v>
      </c>
      <c r="L243" s="28">
        <f>IF(N243&lt;7000000000,0,1)</f>
        <v>0</v>
      </c>
      <c r="M243" s="28">
        <f>IF(N243&gt;0,1,0)</f>
        <v>1</v>
      </c>
      <c r="N243" s="29">
        <v>1478516</v>
      </c>
      <c r="O243" s="29">
        <f>IF($R243="Minor",1,0)</f>
        <v>1</v>
      </c>
      <c r="P243" s="29">
        <f>IF($R243="Medium",1,0)</f>
        <v>0</v>
      </c>
      <c r="Q243" s="29">
        <f>IF($R243="Major",1,0)</f>
        <v>0</v>
      </c>
      <c r="R243" s="2" t="str">
        <f>IF('Hazard Data'!N2774&lt;VLOOKUP(B243,Thresholds!$B$2:$I$8,2,FALSE),"Minor",IF(AND(VLOOKUP(B243,Thresholds!$B$2:$I$8,2,FALSE)&lt;='Hazard Data'!N2774,'Hazard Data'!N2774&lt;VLOOKUP(B243,Thresholds!$B$2:$I$8,3,FALSE)),"Medium","Major"))</f>
        <v>Minor</v>
      </c>
      <c r="S243" s="2" t="str">
        <f>IF(N243&gt;0,"",IF('Hazard Data'!K2774&lt;VLOOKUP(B243,Thresholds!$B$2:$I$8,5,FALSE),"Minor",IF(AND(VLOOKUP(B243,Thresholds!$B$2:$I$8,5,FALSE)&lt;='Hazard Data'!K2774,'Hazard Data'!K2774&lt;VLOOKUP(B243,Thresholds!$B$2:$I$8,6,FALSE)),"Medium","Major")))</f>
        <v/>
      </c>
      <c r="T243" s="2"/>
      <c r="U243" s="2"/>
      <c r="V243" s="2"/>
      <c r="W243" s="2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>
      <c r="A244" s="1"/>
      <c r="B244" s="17">
        <v>3</v>
      </c>
      <c r="C244" s="9" t="s">
        <v>46</v>
      </c>
      <c r="D244" s="9" t="str">
        <f>VLOOKUP(C244,'Hazard Categories'!$A$2:$B$52,2,FALSE)</f>
        <v>Storm</v>
      </c>
      <c r="E244" s="17">
        <v>4</v>
      </c>
      <c r="F244" s="17">
        <v>2008</v>
      </c>
      <c r="G244" s="17" t="str">
        <f>IF(F244&lt;2000,(ROUNDDOWN((F244-$G$10)/5,0))*5+$G$10&amp;"-"&amp;(ROUNDDOWN((F244-$G$10)/5,0))*5+$G$10+4,(ROUNDDOWN((F244-$G$10)/5,0))*5+$G$10&amp;"-"&amp;(ROUNDDOWN((F244-$G$10)/5,0))*5+$G$10+4)</f>
        <v>2005-2009</v>
      </c>
      <c r="H244" s="17">
        <v>1</v>
      </c>
      <c r="I244" s="17">
        <v>0</v>
      </c>
      <c r="J244" s="17">
        <v>0</v>
      </c>
      <c r="K244" s="17">
        <f>SUM(I244:J244)</f>
        <v>0</v>
      </c>
      <c r="L244" s="28">
        <f>IF(N244&lt;7000000000,0,1)</f>
        <v>0</v>
      </c>
      <c r="M244" s="28">
        <f>IF(N244&gt;0,1,0)</f>
        <v>1</v>
      </c>
      <c r="N244" s="29">
        <v>1473284</v>
      </c>
      <c r="O244" s="29">
        <f>IF($R244="Minor",1,0)</f>
        <v>1</v>
      </c>
      <c r="P244" s="29">
        <f>IF($R244="Medium",1,0)</f>
        <v>0</v>
      </c>
      <c r="Q244" s="29">
        <f>IF($R244="Major",1,0)</f>
        <v>0</v>
      </c>
      <c r="R244" s="2" t="str">
        <f>IF('Hazard Data'!N3176&lt;VLOOKUP(B244,Thresholds!$B$2:$I$8,2,FALSE),"Minor",IF(AND(VLOOKUP(B244,Thresholds!$B$2:$I$8,2,FALSE)&lt;='Hazard Data'!N3176,'Hazard Data'!N3176&lt;VLOOKUP(B244,Thresholds!$B$2:$I$8,3,FALSE)),"Medium","Major"))</f>
        <v>Minor</v>
      </c>
      <c r="S244" s="2" t="str">
        <f>IF(N244&gt;0,"",IF('Hazard Data'!K3176&lt;VLOOKUP(B244,Thresholds!$B$2:$I$8,5,FALSE),"Minor",IF(AND(VLOOKUP(B244,Thresholds!$B$2:$I$8,5,FALSE)&lt;='Hazard Data'!K3176,'Hazard Data'!K3176&lt;VLOOKUP(B244,Thresholds!$B$2:$I$8,6,FALSE)),"Medium","Major")))</f>
        <v/>
      </c>
      <c r="T244" s="2"/>
      <c r="U244" s="2"/>
      <c r="V244" s="2"/>
      <c r="W244" s="2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>
      <c r="A245" s="1"/>
      <c r="B245" s="17">
        <v>5</v>
      </c>
      <c r="C245" s="9" t="s">
        <v>45</v>
      </c>
      <c r="D245" s="9" t="str">
        <f>VLOOKUP(C245,'Hazard Categories'!$A$2:$B$52,2,FALSE)</f>
        <v>Storm</v>
      </c>
      <c r="E245" s="17">
        <v>3</v>
      </c>
      <c r="F245" s="17">
        <v>2011</v>
      </c>
      <c r="G245" s="17" t="str">
        <f>IF(F245&lt;2000,(ROUNDDOWN((F245-$G$10)/5,0))*5+$G$10&amp;"-"&amp;(ROUNDDOWN((F245-$G$10)/5,0))*5+$G$10+4,(ROUNDDOWN((F245-$G$10)/5,0))*5+$G$10&amp;"-"&amp;(ROUNDDOWN((F245-$G$10)/5,0))*5+$G$10+4)</f>
        <v>2010-2014</v>
      </c>
      <c r="H245" s="17">
        <v>1</v>
      </c>
      <c r="I245" s="17">
        <v>0</v>
      </c>
      <c r="J245" s="17">
        <v>0</v>
      </c>
      <c r="K245" s="17">
        <f>SUM(I245:J245)</f>
        <v>0</v>
      </c>
      <c r="L245" s="28">
        <f>IF(N245&lt;7000000000,0,1)</f>
        <v>0</v>
      </c>
      <c r="M245" s="28">
        <f>IF(N245&gt;0,1,0)</f>
        <v>1</v>
      </c>
      <c r="N245" s="29">
        <v>1422980</v>
      </c>
      <c r="O245" s="29">
        <f>IF($R245="Minor",1,0)</f>
        <v>1</v>
      </c>
      <c r="P245" s="29">
        <f>IF($R245="Medium",1,0)</f>
        <v>0</v>
      </c>
      <c r="Q245" s="29">
        <f>IF($R245="Major",1,0)</f>
        <v>0</v>
      </c>
      <c r="R245" s="2" t="str">
        <f>IF('Hazard Data'!N2511&lt;VLOOKUP(B245,Thresholds!$B$2:$I$8,2,FALSE),"Minor",IF(AND(VLOOKUP(B245,Thresholds!$B$2:$I$8,2,FALSE)&lt;='Hazard Data'!N2511,'Hazard Data'!N2511&lt;VLOOKUP(B245,Thresholds!$B$2:$I$8,3,FALSE)),"Medium","Major"))</f>
        <v>Minor</v>
      </c>
      <c r="S245" s="2" t="str">
        <f>IF(N245&gt;0,"",IF('Hazard Data'!K2511&lt;VLOOKUP(B245,Thresholds!$B$2:$I$8,5,FALSE),"Minor",IF(AND(VLOOKUP(B245,Thresholds!$B$2:$I$8,5,FALSE)&lt;='Hazard Data'!K2511,'Hazard Data'!K2511&lt;VLOOKUP(B245,Thresholds!$B$2:$I$8,6,FALSE)),"Medium","Major")))</f>
        <v/>
      </c>
      <c r="T245" s="2"/>
      <c r="U245" s="2"/>
      <c r="V245" s="2"/>
      <c r="W245" s="2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>
      <c r="A246" s="1"/>
      <c r="B246" s="17">
        <v>3</v>
      </c>
      <c r="C246" s="9" t="s">
        <v>39</v>
      </c>
      <c r="D246" s="9" t="str">
        <f>VLOOKUP(C246,'Hazard Categories'!$A$2:$B$52,2,FALSE)</f>
        <v>Severe Storm</v>
      </c>
      <c r="E246" s="17">
        <v>3</v>
      </c>
      <c r="F246" s="17">
        <v>2011</v>
      </c>
      <c r="G246" s="17" t="str">
        <f>IF(F246&lt;2000,(ROUNDDOWN((F246-$G$10)/5,0))*5+$G$10&amp;"-"&amp;(ROUNDDOWN((F246-$G$10)/5,0))*5+$G$10+4,(ROUNDDOWN((F246-$G$10)/5,0))*5+$G$10&amp;"-"&amp;(ROUNDDOWN((F246-$G$10)/5,0))*5+$G$10+4)</f>
        <v>2010-2014</v>
      </c>
      <c r="H246" s="17">
        <v>1</v>
      </c>
      <c r="I246" s="17">
        <v>0</v>
      </c>
      <c r="J246" s="17">
        <v>0</v>
      </c>
      <c r="K246" s="17">
        <f>SUM(I246:J246)</f>
        <v>0</v>
      </c>
      <c r="L246" s="28">
        <f>IF(N246&lt;7000000000,0,1)</f>
        <v>0</v>
      </c>
      <c r="M246" s="28">
        <f>IF(N246&gt;0,1,0)</f>
        <v>1</v>
      </c>
      <c r="N246" s="29">
        <v>1393707</v>
      </c>
      <c r="O246" s="29">
        <f>IF($R246="Minor",1,0)</f>
        <v>1</v>
      </c>
      <c r="P246" s="29">
        <f>IF($R246="Medium",1,0)</f>
        <v>0</v>
      </c>
      <c r="Q246" s="29">
        <f>IF($R246="Major",1,0)</f>
        <v>0</v>
      </c>
      <c r="R246" s="2" t="str">
        <f>IF('Hazard Data'!N2514&lt;VLOOKUP(B246,Thresholds!$B$2:$I$8,2,FALSE),"Minor",IF(AND(VLOOKUP(B246,Thresholds!$B$2:$I$8,2,FALSE)&lt;='Hazard Data'!N2514,'Hazard Data'!N2514&lt;VLOOKUP(B246,Thresholds!$B$2:$I$8,3,FALSE)),"Medium","Major"))</f>
        <v>Minor</v>
      </c>
      <c r="S246" s="2" t="str">
        <f>IF(N246&gt;0,"",IF('Hazard Data'!K2514&lt;VLOOKUP(B246,Thresholds!$B$2:$I$8,5,FALSE),"Minor",IF(AND(VLOOKUP(B246,Thresholds!$B$2:$I$8,5,FALSE)&lt;='Hazard Data'!K2514,'Hazard Data'!K2514&lt;VLOOKUP(B246,Thresholds!$B$2:$I$8,6,FALSE)),"Medium","Major")))</f>
        <v/>
      </c>
      <c r="T246" s="2"/>
      <c r="U246" s="2"/>
      <c r="V246" s="2"/>
      <c r="W246" s="2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>
      <c r="A247" s="1"/>
      <c r="B247" s="17">
        <v>1</v>
      </c>
      <c r="C247" s="9" t="s">
        <v>45</v>
      </c>
      <c r="D247" s="9" t="str">
        <f>VLOOKUP(C247,'Hazard Categories'!$A$2:$B$52,2,FALSE)</f>
        <v>Storm</v>
      </c>
      <c r="E247" s="17">
        <v>3</v>
      </c>
      <c r="F247" s="17">
        <v>1988</v>
      </c>
      <c r="G247" s="17" t="str">
        <f>IF(F247&lt;2000,(ROUNDDOWN((F247-$G$10)/5,0))*5+$G$10&amp;"-"&amp;(ROUNDDOWN((F247-$G$10)/5,0))*5+$G$10+4,(ROUNDDOWN((F247-$G$10)/5,0))*5+$G$10&amp;"-"&amp;(ROUNDDOWN((F247-$G$10)/5,0))*5+$G$10+4)</f>
        <v>1985-1989</v>
      </c>
      <c r="H247" s="17">
        <v>1</v>
      </c>
      <c r="I247" s="17">
        <v>0</v>
      </c>
      <c r="J247" s="17">
        <v>0</v>
      </c>
      <c r="K247" s="17">
        <f>SUM(I247:J247)</f>
        <v>0</v>
      </c>
      <c r="L247" s="28">
        <f>IF(N247&lt;7000000000,0,1)</f>
        <v>0</v>
      </c>
      <c r="M247" s="28">
        <f>IF(N247&gt;0,1,0)</f>
        <v>1</v>
      </c>
      <c r="N247" s="29">
        <v>1383055</v>
      </c>
      <c r="O247" s="29">
        <f>IF($R247="Minor",1,0)</f>
        <v>1</v>
      </c>
      <c r="P247" s="29">
        <f>IF($R247="Medium",1,0)</f>
        <v>0</v>
      </c>
      <c r="Q247" s="29">
        <f>IF($R247="Major",1,0)</f>
        <v>0</v>
      </c>
      <c r="R247" s="2" t="str">
        <f>IF('Hazard Data'!N601&lt;VLOOKUP(B247,Thresholds!$B$2:$I$8,2,FALSE),"Minor",IF(AND(VLOOKUP(B247,Thresholds!$B$2:$I$8,2,FALSE)&lt;='Hazard Data'!N601,'Hazard Data'!N601&lt;VLOOKUP(B247,Thresholds!$B$2:$I$8,3,FALSE)),"Medium","Major"))</f>
        <v>Minor</v>
      </c>
      <c r="S247" s="2" t="str">
        <f>IF(N247&gt;0,"",IF('Hazard Data'!K601&lt;VLOOKUP(B247,Thresholds!$B$2:$I$8,5,FALSE),"Minor",IF(AND(VLOOKUP(B247,Thresholds!$B$2:$I$8,5,FALSE)&lt;='Hazard Data'!K601,'Hazard Data'!K601&lt;VLOOKUP(B247,Thresholds!$B$2:$I$8,6,FALSE)),"Medium","Major")))</f>
        <v/>
      </c>
      <c r="T247" s="2"/>
      <c r="U247" s="2"/>
      <c r="V247" s="2"/>
      <c r="W247" s="2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>
      <c r="A248" s="1"/>
      <c r="B248" s="17">
        <v>5</v>
      </c>
      <c r="C248" s="9" t="s">
        <v>41</v>
      </c>
      <c r="D248" s="9" t="str">
        <f>VLOOKUP(C248,'Hazard Categories'!$A$2:$B$52,2,FALSE)</f>
        <v>Tornado</v>
      </c>
      <c r="E248" s="17">
        <v>3</v>
      </c>
      <c r="F248" s="17">
        <v>2010</v>
      </c>
      <c r="G248" s="17" t="str">
        <f>IF(F248&lt;2000,(ROUNDDOWN((F248-$G$10)/5,0))*5+$G$10&amp;"-"&amp;(ROUNDDOWN((F248-$G$10)/5,0))*5+$G$10+4,(ROUNDDOWN((F248-$G$10)/5,0))*5+$G$10&amp;"-"&amp;(ROUNDDOWN((F248-$G$10)/5,0))*5+$G$10+4)</f>
        <v>2010-2014</v>
      </c>
      <c r="H248" s="17">
        <v>1</v>
      </c>
      <c r="I248" s="17">
        <v>0</v>
      </c>
      <c r="J248" s="17">
        <v>0</v>
      </c>
      <c r="K248" s="17">
        <f>SUM(I248:J248)</f>
        <v>0</v>
      </c>
      <c r="L248" s="28">
        <f>IF(N248&lt;7000000000,0,1)</f>
        <v>0</v>
      </c>
      <c r="M248" s="28">
        <f>IF(N248&gt;0,1,0)</f>
        <v>1</v>
      </c>
      <c r="N248" s="29">
        <v>1378997</v>
      </c>
      <c r="O248" s="29">
        <f>IF($R248="Minor",1,0)</f>
        <v>1</v>
      </c>
      <c r="P248" s="29">
        <f>IF($R248="Medium",1,0)</f>
        <v>0</v>
      </c>
      <c r="Q248" s="29">
        <f>IF($R248="Major",1,0)</f>
        <v>0</v>
      </c>
      <c r="R248" s="2" t="str">
        <f>IF('Hazard Data'!N2265&lt;VLOOKUP(B248,Thresholds!$B$2:$I$8,2,FALSE),"Minor",IF(AND(VLOOKUP(B248,Thresholds!$B$2:$I$8,2,FALSE)&lt;='Hazard Data'!N2265,'Hazard Data'!N2265&lt;VLOOKUP(B248,Thresholds!$B$2:$I$8,3,FALSE)),"Medium","Major"))</f>
        <v>Minor</v>
      </c>
      <c r="S248" s="2" t="str">
        <f>IF(N248&gt;0,"",IF('Hazard Data'!K2265&lt;VLOOKUP(B248,Thresholds!$B$2:$I$8,5,FALSE),"Minor",IF(AND(VLOOKUP(B248,Thresholds!$B$2:$I$8,5,FALSE)&lt;='Hazard Data'!K2265,'Hazard Data'!K2265&lt;VLOOKUP(B248,Thresholds!$B$2:$I$8,6,FALSE)),"Medium","Major")))</f>
        <v/>
      </c>
      <c r="T248" s="2"/>
      <c r="U248" s="2"/>
      <c r="V248" s="2"/>
      <c r="W248" s="2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>
      <c r="A249" s="1"/>
      <c r="B249" s="17">
        <v>1</v>
      </c>
      <c r="C249" s="9" t="s">
        <v>57</v>
      </c>
      <c r="D249" s="9" t="str">
        <f>VLOOKUP(C249,'Hazard Categories'!$A$2:$B$52,2,FALSE)</f>
        <v>Severe Storm</v>
      </c>
      <c r="E249" s="17">
        <v>4</v>
      </c>
      <c r="F249" s="17">
        <v>1976</v>
      </c>
      <c r="G249" s="17" t="str">
        <f>IF(F249&lt;2000,(ROUNDDOWN((F249-$G$10)/5,0))*5+$G$10&amp;"-"&amp;(ROUNDDOWN((F249-$G$10)/5,0))*5+$G$10+4,(ROUNDDOWN((F249-$G$10)/5,0))*5+$G$10&amp;"-"&amp;(ROUNDDOWN((F249-$G$10)/5,0))*5+$G$10+4)</f>
        <v>1975-1979</v>
      </c>
      <c r="H249" s="17">
        <v>2</v>
      </c>
      <c r="I249" s="17">
        <v>0</v>
      </c>
      <c r="J249" s="17">
        <v>4</v>
      </c>
      <c r="K249" s="17">
        <f>SUM(I249:J249)</f>
        <v>4</v>
      </c>
      <c r="L249" s="28">
        <f>IF(N249&lt;7000000000,0,1)</f>
        <v>0</v>
      </c>
      <c r="M249" s="28">
        <f>IF(N249&gt;0,1,0)</f>
        <v>1</v>
      </c>
      <c r="N249" s="29">
        <v>1375553</v>
      </c>
      <c r="O249" s="29">
        <f>IF($R249="Minor",1,0)</f>
        <v>0</v>
      </c>
      <c r="P249" s="29">
        <f>IF($R249="Medium",1,0)</f>
        <v>1</v>
      </c>
      <c r="Q249" s="29">
        <f>IF($R249="Major",1,0)</f>
        <v>0</v>
      </c>
      <c r="R249" s="2" t="str">
        <f>IF('Hazard Data'!N410&lt;VLOOKUP(B249,Thresholds!$B$2:$I$8,2,FALSE),"Minor",IF(AND(VLOOKUP(B249,Thresholds!$B$2:$I$8,2,FALSE)&lt;='Hazard Data'!N410,'Hazard Data'!N410&lt;VLOOKUP(B249,Thresholds!$B$2:$I$8,3,FALSE)),"Medium","Major"))</f>
        <v>Medium</v>
      </c>
      <c r="S249" s="2" t="str">
        <f>IF(N249&gt;0,"",IF('Hazard Data'!K410&lt;VLOOKUP(B249,Thresholds!$B$2:$I$8,5,FALSE),"Minor",IF(AND(VLOOKUP(B249,Thresholds!$B$2:$I$8,5,FALSE)&lt;='Hazard Data'!K410,'Hazard Data'!K410&lt;VLOOKUP(B249,Thresholds!$B$2:$I$8,6,FALSE)),"Medium","Major")))</f>
        <v/>
      </c>
      <c r="T249" s="2"/>
      <c r="U249" s="2"/>
      <c r="V249" s="2"/>
      <c r="W249" s="2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>
      <c r="A250" s="1"/>
      <c r="B250" s="17">
        <v>4</v>
      </c>
      <c r="C250" s="9" t="s">
        <v>52</v>
      </c>
      <c r="D250" s="9" t="str">
        <f>VLOOKUP(C250,'Hazard Categories'!$A$2:$B$52,2,FALSE)</f>
        <v>Severe Storm</v>
      </c>
      <c r="E250" s="17">
        <v>2</v>
      </c>
      <c r="F250" s="17">
        <v>1971</v>
      </c>
      <c r="G250" s="17" t="str">
        <f>IF(F250&lt;2000,(ROUNDDOWN((F250-$G$10)/5,0))*5+$G$10&amp;"-"&amp;(ROUNDDOWN((F250-$G$10)/5,0))*5+$G$10+4,(ROUNDDOWN((F250-$G$10)/5,0))*5+$G$10&amp;"-"&amp;(ROUNDDOWN((F250-$G$10)/5,0))*5+$G$10+4)</f>
        <v>1970-1974</v>
      </c>
      <c r="H250" s="17">
        <v>1</v>
      </c>
      <c r="I250" s="17">
        <v>0</v>
      </c>
      <c r="J250" s="17">
        <v>0</v>
      </c>
      <c r="K250" s="17">
        <f>SUM(I250:J250)</f>
        <v>0</v>
      </c>
      <c r="L250" s="28">
        <f>IF(N250&lt;7000000000,0,1)</f>
        <v>0</v>
      </c>
      <c r="M250" s="28">
        <f>IF(N250&gt;0,1,0)</f>
        <v>1</v>
      </c>
      <c r="N250" s="29">
        <v>1348604</v>
      </c>
      <c r="O250" s="29">
        <f>IF($R250="Minor",1,0)</f>
        <v>0</v>
      </c>
      <c r="P250" s="29">
        <f>IF($R250="Medium",1,0)</f>
        <v>1</v>
      </c>
      <c r="Q250" s="29">
        <f>IF($R250="Major",1,0)</f>
        <v>0</v>
      </c>
      <c r="R250" s="2" t="str">
        <f>IF('Hazard Data'!N329&lt;VLOOKUP(B250,Thresholds!$B$2:$I$8,2,FALSE),"Minor",IF(AND(VLOOKUP(B250,Thresholds!$B$2:$I$8,2,FALSE)&lt;='Hazard Data'!N329,'Hazard Data'!N329&lt;VLOOKUP(B250,Thresholds!$B$2:$I$8,3,FALSE)),"Medium","Major"))</f>
        <v>Medium</v>
      </c>
      <c r="S250" s="2" t="str">
        <f>IF(N250&gt;0,"",IF('Hazard Data'!K329&lt;VLOOKUP(B250,Thresholds!$B$2:$I$8,5,FALSE),"Minor",IF(AND(VLOOKUP(B250,Thresholds!$B$2:$I$8,5,FALSE)&lt;='Hazard Data'!K329,'Hazard Data'!K329&lt;VLOOKUP(B250,Thresholds!$B$2:$I$8,6,FALSE)),"Medium","Major")))</f>
        <v/>
      </c>
      <c r="T250" s="2"/>
      <c r="U250" s="2"/>
      <c r="V250" s="2"/>
      <c r="W250" s="2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>
      <c r="A251" s="1"/>
      <c r="B251" s="17">
        <v>2</v>
      </c>
      <c r="C251" s="9" t="s">
        <v>29</v>
      </c>
      <c r="D251" s="9" t="str">
        <f>VLOOKUP(C251,'Hazard Categories'!$A$2:$B$52,2,FALSE)</f>
        <v>Tropical Storm</v>
      </c>
      <c r="E251" s="17">
        <v>3</v>
      </c>
      <c r="F251" s="17">
        <v>1984</v>
      </c>
      <c r="G251" s="17" t="str">
        <f>IF(F251&lt;2000,(ROUNDDOWN((F251-$G$10)/5,0))*5+$G$10&amp;"-"&amp;(ROUNDDOWN((F251-$G$10)/5,0))*5+$G$10+4,(ROUNDDOWN((F251-$G$10)/5,0))*5+$G$10&amp;"-"&amp;(ROUNDDOWN((F251-$G$10)/5,0))*5+$G$10+4)</f>
        <v>1980-1984</v>
      </c>
      <c r="H251" s="17">
        <v>5</v>
      </c>
      <c r="I251" s="17">
        <v>0</v>
      </c>
      <c r="J251" s="17">
        <v>0</v>
      </c>
      <c r="K251" s="17">
        <f>SUM(I251:J251)</f>
        <v>0</v>
      </c>
      <c r="L251" s="28">
        <f>IF(N251&lt;7000000000,0,1)</f>
        <v>0</v>
      </c>
      <c r="M251" s="28">
        <f>IF(N251&gt;0,1,0)</f>
        <v>1</v>
      </c>
      <c r="N251" s="29">
        <v>1335526</v>
      </c>
      <c r="O251" s="29">
        <f>IF($R251="Minor",1,0)</f>
        <v>1</v>
      </c>
      <c r="P251" s="29">
        <f>IF($R251="Medium",1,0)</f>
        <v>0</v>
      </c>
      <c r="Q251" s="29">
        <f>IF($R251="Major",1,0)</f>
        <v>0</v>
      </c>
      <c r="R251" s="2" t="str">
        <f>IF('Hazard Data'!N511&lt;VLOOKUP(B251,Thresholds!$B$2:$I$8,2,FALSE),"Minor",IF(AND(VLOOKUP(B251,Thresholds!$B$2:$I$8,2,FALSE)&lt;='Hazard Data'!N511,'Hazard Data'!N511&lt;VLOOKUP(B251,Thresholds!$B$2:$I$8,3,FALSE)),"Medium","Major"))</f>
        <v>Minor</v>
      </c>
      <c r="S251" s="2" t="str">
        <f>IF(N251&gt;0,"",IF('Hazard Data'!K511&lt;VLOOKUP(B251,Thresholds!$B$2:$I$8,5,FALSE),"Minor",IF(AND(VLOOKUP(B251,Thresholds!$B$2:$I$8,5,FALSE)&lt;='Hazard Data'!K511,'Hazard Data'!K511&lt;VLOOKUP(B251,Thresholds!$B$2:$I$8,6,FALSE)),"Medium","Major")))</f>
        <v/>
      </c>
      <c r="T251" s="2"/>
      <c r="U251" s="2"/>
      <c r="V251" s="2"/>
      <c r="W251" s="2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>
      <c r="A252" s="1"/>
      <c r="B252" s="17">
        <v>5</v>
      </c>
      <c r="C252" s="9" t="s">
        <v>44</v>
      </c>
      <c r="D252" s="9" t="str">
        <f>VLOOKUP(C252,'Hazard Categories'!$A$2:$B$52,2,FALSE)</f>
        <v>Severe Storm</v>
      </c>
      <c r="E252" s="17">
        <v>2</v>
      </c>
      <c r="F252" s="17">
        <v>2010</v>
      </c>
      <c r="G252" s="17" t="str">
        <f>IF(F252&lt;2000,(ROUNDDOWN((F252-$G$10)/5,0))*5+$G$10&amp;"-"&amp;(ROUNDDOWN((F252-$G$10)/5,0))*5+$G$10+4,(ROUNDDOWN((F252-$G$10)/5,0))*5+$G$10&amp;"-"&amp;(ROUNDDOWN((F252-$G$10)/5,0))*5+$G$10+4)</f>
        <v>2010-2014</v>
      </c>
      <c r="H252" s="17">
        <v>1</v>
      </c>
      <c r="I252" s="17">
        <v>0</v>
      </c>
      <c r="J252" s="17">
        <v>0</v>
      </c>
      <c r="K252" s="17">
        <f>SUM(I252:J252)</f>
        <v>0</v>
      </c>
      <c r="L252" s="28">
        <f>IF(N252&lt;7000000000,0,1)</f>
        <v>0</v>
      </c>
      <c r="M252" s="28">
        <f>IF(N252&gt;0,1,0)</f>
        <v>1</v>
      </c>
      <c r="N252" s="29">
        <v>1313648</v>
      </c>
      <c r="O252" s="29">
        <f>IF($R252="Minor",1,0)</f>
        <v>1</v>
      </c>
      <c r="P252" s="29">
        <f>IF($R252="Medium",1,0)</f>
        <v>0</v>
      </c>
      <c r="Q252" s="29">
        <f>IF($R252="Major",1,0)</f>
        <v>0</v>
      </c>
      <c r="R252" s="2" t="str">
        <f>IF('Hazard Data'!N2309&lt;VLOOKUP(B252,Thresholds!$B$2:$I$8,2,FALSE),"Minor",IF(AND(VLOOKUP(B252,Thresholds!$B$2:$I$8,2,FALSE)&lt;='Hazard Data'!N2309,'Hazard Data'!N2309&lt;VLOOKUP(B252,Thresholds!$B$2:$I$8,3,FALSE)),"Medium","Major"))</f>
        <v>Minor</v>
      </c>
      <c r="S252" s="2" t="str">
        <f>IF(N252&gt;0,"",IF('Hazard Data'!K2309&lt;VLOOKUP(B252,Thresholds!$B$2:$I$8,5,FALSE),"Minor",IF(AND(VLOOKUP(B252,Thresholds!$B$2:$I$8,5,FALSE)&lt;='Hazard Data'!K2309,'Hazard Data'!K2309&lt;VLOOKUP(B252,Thresholds!$B$2:$I$8,6,FALSE)),"Medium","Major")))</f>
        <v/>
      </c>
      <c r="T252" s="2"/>
      <c r="U252" s="2"/>
      <c r="V252" s="2"/>
      <c r="W252" s="2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>
      <c r="A253" s="1"/>
      <c r="B253" s="17">
        <v>5</v>
      </c>
      <c r="C253" s="9" t="s">
        <v>59</v>
      </c>
      <c r="D253" s="9" t="str">
        <f>VLOOKUP(C253,'Hazard Categories'!$A$2:$B$52,2,FALSE)</f>
        <v>Storm</v>
      </c>
      <c r="E253" s="17">
        <v>2</v>
      </c>
      <c r="F253" s="17">
        <v>2012</v>
      </c>
      <c r="G253" s="17" t="str">
        <f>IF(F253&lt;2000,(ROUNDDOWN((F253-$G$10)/5,0))*5+$G$10&amp;"-"&amp;(ROUNDDOWN((F253-$G$10)/5,0))*5+$G$10+4,(ROUNDDOWN((F253-$G$10)/5,0))*5+$G$10&amp;"-"&amp;(ROUNDDOWN((F253-$G$10)/5,0))*5+$G$10+4)</f>
        <v>2010-2014</v>
      </c>
      <c r="H253" s="17">
        <v>1</v>
      </c>
      <c r="I253" s="17">
        <v>0</v>
      </c>
      <c r="J253" s="17">
        <v>0</v>
      </c>
      <c r="K253" s="17">
        <f>SUM(I253:J253)</f>
        <v>0</v>
      </c>
      <c r="L253" s="28">
        <f>IF(N253&lt;7000000000,0,1)</f>
        <v>0</v>
      </c>
      <c r="M253" s="28">
        <f>IF(N253&gt;0,1,0)</f>
        <v>1</v>
      </c>
      <c r="N253" s="29">
        <v>1307980</v>
      </c>
      <c r="O253" s="29">
        <f>IF($R253="Minor",1,0)</f>
        <v>1</v>
      </c>
      <c r="P253" s="29">
        <f>IF($R253="Medium",1,0)</f>
        <v>0</v>
      </c>
      <c r="Q253" s="29">
        <f>IF($R253="Major",1,0)</f>
        <v>0</v>
      </c>
      <c r="R253" s="2" t="str">
        <f>IF('Hazard Data'!N2169&lt;VLOOKUP(B253,Thresholds!$B$2:$I$8,2,FALSE),"Minor",IF(AND(VLOOKUP(B253,Thresholds!$B$2:$I$8,2,FALSE)&lt;='Hazard Data'!N2169,'Hazard Data'!N2169&lt;VLOOKUP(B253,Thresholds!$B$2:$I$8,3,FALSE)),"Medium","Major"))</f>
        <v>Minor</v>
      </c>
      <c r="S253" s="2" t="str">
        <f>IF(N253&gt;0,"",IF('Hazard Data'!K2169&lt;VLOOKUP(B253,Thresholds!$B$2:$I$8,5,FALSE),"Minor",IF(AND(VLOOKUP(B253,Thresholds!$B$2:$I$8,5,FALSE)&lt;='Hazard Data'!K2169,'Hazard Data'!K2169&lt;VLOOKUP(B253,Thresholds!$B$2:$I$8,6,FALSE)),"Medium","Major")))</f>
        <v/>
      </c>
      <c r="T253" s="2"/>
      <c r="U253" s="2"/>
      <c r="V253" s="2"/>
      <c r="W253" s="2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>
      <c r="A254" s="1"/>
      <c r="B254" s="17">
        <v>2</v>
      </c>
      <c r="C254" s="9" t="s">
        <v>39</v>
      </c>
      <c r="D254" s="9" t="str">
        <f>VLOOKUP(C254,'Hazard Categories'!$A$2:$B$52,2,FALSE)</f>
        <v>Severe Storm</v>
      </c>
      <c r="E254" s="17">
        <v>4</v>
      </c>
      <c r="F254" s="17">
        <v>2015</v>
      </c>
      <c r="G254" s="17" t="str">
        <f>IF(F254&lt;2000,(ROUNDDOWN((F254-$G$10)/5,0))*5+$G$10&amp;"-"&amp;(ROUNDDOWN((F254-$G$10)/5,0))*5+$G$10+4,(ROUNDDOWN((F254-$G$10)/5,0))*5+$G$10&amp;"-"&amp;(ROUNDDOWN((F254-$G$10)/5,0))*5+$G$10+4)</f>
        <v>2015-2019</v>
      </c>
      <c r="H254" s="17">
        <v>1</v>
      </c>
      <c r="I254" s="17">
        <v>0</v>
      </c>
      <c r="J254" s="17">
        <v>0</v>
      </c>
      <c r="K254" s="17">
        <f>SUM(I254:J254)</f>
        <v>0</v>
      </c>
      <c r="L254" s="28">
        <f>IF(N254&lt;7000000000,0,1)</f>
        <v>0</v>
      </c>
      <c r="M254" s="28">
        <f>IF(N254&gt;0,1,0)</f>
        <v>1</v>
      </c>
      <c r="N254" s="29">
        <v>1306006</v>
      </c>
      <c r="O254" s="29">
        <f>IF($R254="Minor",1,0)</f>
        <v>1</v>
      </c>
      <c r="P254" s="29">
        <f>IF($R254="Medium",1,0)</f>
        <v>0</v>
      </c>
      <c r="Q254" s="29">
        <f>IF($R254="Major",1,0)</f>
        <v>0</v>
      </c>
      <c r="R254" s="2" t="str">
        <f>IF('Hazard Data'!N2725&lt;VLOOKUP(B254,Thresholds!$B$2:$I$8,2,FALSE),"Minor",IF(AND(VLOOKUP(B254,Thresholds!$B$2:$I$8,2,FALSE)&lt;='Hazard Data'!N2725,'Hazard Data'!N2725&lt;VLOOKUP(B254,Thresholds!$B$2:$I$8,3,FALSE)),"Medium","Major"))</f>
        <v>Minor</v>
      </c>
      <c r="S254" s="2" t="str">
        <f>IF(N254&gt;0,"",IF('Hazard Data'!K2725&lt;VLOOKUP(B254,Thresholds!$B$2:$I$8,5,FALSE),"Minor",IF(AND(VLOOKUP(B254,Thresholds!$B$2:$I$8,5,FALSE)&lt;='Hazard Data'!K2725,'Hazard Data'!K2725&lt;VLOOKUP(B254,Thresholds!$B$2:$I$8,6,FALSE)),"Medium","Major")))</f>
        <v/>
      </c>
      <c r="T254" s="2"/>
      <c r="U254" s="2"/>
      <c r="V254" s="2"/>
      <c r="W254" s="2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>
      <c r="A255" s="1"/>
      <c r="B255" s="17">
        <v>1</v>
      </c>
      <c r="C255" s="9" t="s">
        <v>41</v>
      </c>
      <c r="D255" s="9" t="str">
        <f>VLOOKUP(C255,'Hazard Categories'!$A$2:$B$52,2,FALSE)</f>
        <v>Tornado</v>
      </c>
      <c r="E255" s="17">
        <v>4</v>
      </c>
      <c r="F255" s="17">
        <v>1995</v>
      </c>
      <c r="G255" s="17" t="str">
        <f>IF(F255&lt;2000,(ROUNDDOWN((F255-$G$10)/5,0))*5+$G$10&amp;"-"&amp;(ROUNDDOWN((F255-$G$10)/5,0))*5+$G$10+4,(ROUNDDOWN((F255-$G$10)/5,0))*5+$G$10&amp;"-"&amp;(ROUNDDOWN((F255-$G$10)/5,0))*5+$G$10+4)</f>
        <v>1995-1999</v>
      </c>
      <c r="H255" s="17">
        <v>1</v>
      </c>
      <c r="I255" s="17">
        <v>0</v>
      </c>
      <c r="J255" s="17">
        <v>0</v>
      </c>
      <c r="K255" s="17">
        <f>SUM(I255:J255)</f>
        <v>0</v>
      </c>
      <c r="L255" s="28">
        <f>IF(N255&lt;7000000000,0,1)</f>
        <v>0</v>
      </c>
      <c r="M255" s="28">
        <f>IF(N255&gt;0,1,0)</f>
        <v>1</v>
      </c>
      <c r="N255" s="29">
        <v>1285676</v>
      </c>
      <c r="O255" s="29">
        <f>IF($R255="Minor",1,0)</f>
        <v>0</v>
      </c>
      <c r="P255" s="29">
        <f>IF($R255="Medium",1,0)</f>
        <v>1</v>
      </c>
      <c r="Q255" s="29">
        <f>IF($R255="Major",1,0)</f>
        <v>0</v>
      </c>
      <c r="R255" s="2" t="str">
        <f>IF('Hazard Data'!N199&lt;VLOOKUP(B255,Thresholds!$B$2:$I$8,2,FALSE),"Minor",IF(AND(VLOOKUP(B255,Thresholds!$B$2:$I$8,2,FALSE)&lt;='Hazard Data'!N199,'Hazard Data'!N199&lt;VLOOKUP(B255,Thresholds!$B$2:$I$8,3,FALSE)),"Medium","Major"))</f>
        <v>Medium</v>
      </c>
      <c r="S255" s="2" t="str">
        <f>IF(N255&gt;0,"",IF('Hazard Data'!K199&lt;VLOOKUP(B255,Thresholds!$B$2:$I$8,5,FALSE),"Minor",IF(AND(VLOOKUP(B255,Thresholds!$B$2:$I$8,5,FALSE)&lt;='Hazard Data'!K199,'Hazard Data'!K199&lt;VLOOKUP(B255,Thresholds!$B$2:$I$8,6,FALSE)),"Medium","Major")))</f>
        <v/>
      </c>
      <c r="T255" s="2"/>
      <c r="U255" s="2"/>
      <c r="V255" s="2"/>
      <c r="W255" s="2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>
      <c r="A256" s="1"/>
      <c r="B256" s="17">
        <v>2</v>
      </c>
      <c r="C256" s="9" t="s">
        <v>39</v>
      </c>
      <c r="D256" s="9" t="str">
        <f>VLOOKUP(C256,'Hazard Categories'!$A$2:$B$52,2,FALSE)</f>
        <v>Severe Storm</v>
      </c>
      <c r="E256" s="17">
        <v>4</v>
      </c>
      <c r="F256" s="17">
        <v>2015</v>
      </c>
      <c r="G256" s="17" t="str">
        <f>IF(F256&lt;2000,(ROUNDDOWN((F256-$G$10)/5,0))*5+$G$10&amp;"-"&amp;(ROUNDDOWN((F256-$G$10)/5,0))*5+$G$10+4,(ROUNDDOWN((F256-$G$10)/5,0))*5+$G$10&amp;"-"&amp;(ROUNDDOWN((F256-$G$10)/5,0))*5+$G$10+4)</f>
        <v>2015-2019</v>
      </c>
      <c r="H256" s="17">
        <v>1</v>
      </c>
      <c r="I256" s="17">
        <v>0</v>
      </c>
      <c r="J256" s="17">
        <v>0</v>
      </c>
      <c r="K256" s="17">
        <f>SUM(I256:J256)</f>
        <v>0</v>
      </c>
      <c r="L256" s="28">
        <f>IF(N256&lt;7000000000,0,1)</f>
        <v>0</v>
      </c>
      <c r="M256" s="28">
        <f>IF(N256&gt;0,1,0)</f>
        <v>1</v>
      </c>
      <c r="N256" s="29">
        <v>1281871</v>
      </c>
      <c r="O256" s="29">
        <f>IF($R256="Minor",1,0)</f>
        <v>1</v>
      </c>
      <c r="P256" s="29">
        <f>IF($R256="Medium",1,0)</f>
        <v>0</v>
      </c>
      <c r="Q256" s="29">
        <f>IF($R256="Major",1,0)</f>
        <v>0</v>
      </c>
      <c r="R256" s="2" t="str">
        <f>IF('Hazard Data'!N2708&lt;VLOOKUP(B256,Thresholds!$B$2:$I$8,2,FALSE),"Minor",IF(AND(VLOOKUP(B256,Thresholds!$B$2:$I$8,2,FALSE)&lt;='Hazard Data'!N2708,'Hazard Data'!N2708&lt;VLOOKUP(B256,Thresholds!$B$2:$I$8,3,FALSE)),"Medium","Major"))</f>
        <v>Minor</v>
      </c>
      <c r="S256" s="2" t="str">
        <f>IF(N256&gt;0,"",IF('Hazard Data'!K2708&lt;VLOOKUP(B256,Thresholds!$B$2:$I$8,5,FALSE),"Minor",IF(AND(VLOOKUP(B256,Thresholds!$B$2:$I$8,5,FALSE)&lt;='Hazard Data'!K2708,'Hazard Data'!K2708&lt;VLOOKUP(B256,Thresholds!$B$2:$I$8,6,FALSE)),"Medium","Major")))</f>
        <v/>
      </c>
      <c r="T256" s="2"/>
      <c r="U256" s="2"/>
      <c r="V256" s="2"/>
      <c r="W256" s="2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>
      <c r="A257" s="1"/>
      <c r="B257" s="17">
        <v>2</v>
      </c>
      <c r="C257" s="9" t="s">
        <v>45</v>
      </c>
      <c r="D257" s="9" t="str">
        <f>VLOOKUP(C257,'Hazard Categories'!$A$2:$B$52,2,FALSE)</f>
        <v>Storm</v>
      </c>
      <c r="E257" s="17">
        <v>2</v>
      </c>
      <c r="F257" s="17">
        <v>2009</v>
      </c>
      <c r="G257" s="17" t="str">
        <f>IF(F257&lt;2000,(ROUNDDOWN((F257-$G$10)/5,0))*5+$G$10&amp;"-"&amp;(ROUNDDOWN((F257-$G$10)/5,0))*5+$G$10+4,(ROUNDDOWN((F257-$G$10)/5,0))*5+$G$10&amp;"-"&amp;(ROUNDDOWN((F257-$G$10)/5,0))*5+$G$10+4)</f>
        <v>2005-2009</v>
      </c>
      <c r="H257" s="17">
        <v>1</v>
      </c>
      <c r="I257" s="17">
        <v>0</v>
      </c>
      <c r="J257" s="17">
        <v>0</v>
      </c>
      <c r="K257" s="17">
        <f>SUM(I257:J257)</f>
        <v>0</v>
      </c>
      <c r="L257" s="28">
        <f>IF(N257&lt;7000000000,0,1)</f>
        <v>0</v>
      </c>
      <c r="M257" s="28">
        <f>IF(N257&gt;0,1,0)</f>
        <v>1</v>
      </c>
      <c r="N257" s="29">
        <v>1277235</v>
      </c>
      <c r="O257" s="29">
        <f>IF($R257="Minor",1,0)</f>
        <v>1</v>
      </c>
      <c r="P257" s="29">
        <f>IF($R257="Medium",1,0)</f>
        <v>0</v>
      </c>
      <c r="Q257" s="29">
        <f>IF($R257="Major",1,0)</f>
        <v>0</v>
      </c>
      <c r="R257" s="2" t="str">
        <f>IF('Hazard Data'!N3237&lt;VLOOKUP(B257,Thresholds!$B$2:$I$8,2,FALSE),"Minor",IF(AND(VLOOKUP(B257,Thresholds!$B$2:$I$8,2,FALSE)&lt;='Hazard Data'!N3237,'Hazard Data'!N3237&lt;VLOOKUP(B257,Thresholds!$B$2:$I$8,3,FALSE)),"Medium","Major"))</f>
        <v>Minor</v>
      </c>
      <c r="S257" s="2" t="str">
        <f>IF(N257&gt;0,"",IF('Hazard Data'!K3237&lt;VLOOKUP(B257,Thresholds!$B$2:$I$8,5,FALSE),"Minor",IF(AND(VLOOKUP(B257,Thresholds!$B$2:$I$8,5,FALSE)&lt;='Hazard Data'!K3237,'Hazard Data'!K3237&lt;VLOOKUP(B257,Thresholds!$B$2:$I$8,6,FALSE)),"Medium","Major")))</f>
        <v/>
      </c>
      <c r="T257" s="2"/>
      <c r="U257" s="2"/>
      <c r="V257" s="2"/>
      <c r="W257" s="2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>
      <c r="A258" s="1"/>
      <c r="B258" s="17">
        <v>4</v>
      </c>
      <c r="C258" s="9" t="s">
        <v>41</v>
      </c>
      <c r="D258" s="9" t="str">
        <f>VLOOKUP(C258,'Hazard Categories'!$A$2:$B$52,2,FALSE)</f>
        <v>Tornado</v>
      </c>
      <c r="E258" s="17">
        <v>1</v>
      </c>
      <c r="F258" s="17">
        <v>1998</v>
      </c>
      <c r="G258" s="17" t="str">
        <f>IF(F258&lt;2000,(ROUNDDOWN((F258-$G$10)/5,0))*5+$G$10&amp;"-"&amp;(ROUNDDOWN((F258-$G$10)/5,0))*5+$G$10+4,(ROUNDDOWN((F258-$G$10)/5,0))*5+$G$10&amp;"-"&amp;(ROUNDDOWN((F258-$G$10)/5,0))*5+$G$10+4)</f>
        <v>1995-1999</v>
      </c>
      <c r="H258" s="17">
        <v>1</v>
      </c>
      <c r="I258" s="17">
        <v>0</v>
      </c>
      <c r="J258" s="17">
        <v>0</v>
      </c>
      <c r="K258" s="17">
        <f>SUM(I258:J258)</f>
        <v>0</v>
      </c>
      <c r="L258" s="28">
        <f>IF(N258&lt;7000000000,0,1)</f>
        <v>0</v>
      </c>
      <c r="M258" s="28">
        <f>IF(N258&gt;0,1,0)</f>
        <v>1</v>
      </c>
      <c r="N258" s="29">
        <v>1275642</v>
      </c>
      <c r="O258" s="29">
        <f>IF($R258="Minor",1,0)</f>
        <v>0</v>
      </c>
      <c r="P258" s="29">
        <f>IF($R258="Medium",1,0)</f>
        <v>1</v>
      </c>
      <c r="Q258" s="29">
        <f>IF($R258="Major",1,0)</f>
        <v>0</v>
      </c>
      <c r="R258" s="2" t="str">
        <f>IF('Hazard Data'!N211&lt;VLOOKUP(B258,Thresholds!$B$2:$I$8,2,FALSE),"Minor",IF(AND(VLOOKUP(B258,Thresholds!$B$2:$I$8,2,FALSE)&lt;='Hazard Data'!N211,'Hazard Data'!N211&lt;VLOOKUP(B258,Thresholds!$B$2:$I$8,3,FALSE)),"Medium","Major"))</f>
        <v>Medium</v>
      </c>
      <c r="S258" s="2" t="str">
        <f>IF(N258&gt;0,"",IF('Hazard Data'!K211&lt;VLOOKUP(B258,Thresholds!$B$2:$I$8,5,FALSE),"Minor",IF(AND(VLOOKUP(B258,Thresholds!$B$2:$I$8,5,FALSE)&lt;='Hazard Data'!K211,'Hazard Data'!K211&lt;VLOOKUP(B258,Thresholds!$B$2:$I$8,6,FALSE)),"Medium","Major")))</f>
        <v/>
      </c>
      <c r="T258" s="2"/>
      <c r="U258" s="2"/>
      <c r="V258" s="2"/>
      <c r="W258" s="2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>
      <c r="A259" s="1"/>
      <c r="B259" s="17">
        <v>2</v>
      </c>
      <c r="C259" s="9" t="s">
        <v>45</v>
      </c>
      <c r="D259" s="9" t="str">
        <f>VLOOKUP(C259,'Hazard Categories'!$A$2:$B$52,2,FALSE)</f>
        <v>Storm</v>
      </c>
      <c r="E259" s="17">
        <v>3</v>
      </c>
      <c r="F259" s="17">
        <v>1998</v>
      </c>
      <c r="G259" s="17" t="str">
        <f>IF(F259&lt;2000,(ROUNDDOWN((F259-$G$10)/5,0))*5+$G$10&amp;"-"&amp;(ROUNDDOWN((F259-$G$10)/5,0))*5+$G$10+4,(ROUNDDOWN((F259-$G$10)/5,0))*5+$G$10&amp;"-"&amp;(ROUNDDOWN((F259-$G$10)/5,0))*5+$G$10+4)</f>
        <v>1995-1999</v>
      </c>
      <c r="H259" s="17">
        <v>1</v>
      </c>
      <c r="I259" s="17">
        <v>0</v>
      </c>
      <c r="J259" s="17">
        <v>0</v>
      </c>
      <c r="K259" s="17">
        <f>SUM(I259:J259)</f>
        <v>0</v>
      </c>
      <c r="L259" s="28">
        <f>IF(N259&lt;7000000000,0,1)</f>
        <v>0</v>
      </c>
      <c r="M259" s="28">
        <f>IF(N259&gt;0,1,0)</f>
        <v>1</v>
      </c>
      <c r="N259" s="29">
        <v>1223972</v>
      </c>
      <c r="O259" s="29">
        <f>IF($R259="Minor",1,0)</f>
        <v>0</v>
      </c>
      <c r="P259" s="29">
        <f>IF($R259="Medium",1,0)</f>
        <v>1</v>
      </c>
      <c r="Q259" s="29">
        <f>IF($R259="Major",1,0)</f>
        <v>0</v>
      </c>
      <c r="R259" s="2" t="str">
        <f>IF('Hazard Data'!N157&lt;VLOOKUP(B259,Thresholds!$B$2:$I$8,2,FALSE),"Minor",IF(AND(VLOOKUP(B259,Thresholds!$B$2:$I$8,2,FALSE)&lt;='Hazard Data'!N157,'Hazard Data'!N157&lt;VLOOKUP(B259,Thresholds!$B$2:$I$8,3,FALSE)),"Medium","Major"))</f>
        <v>Medium</v>
      </c>
      <c r="S259" s="2" t="str">
        <f>IF(N259&gt;0,"",IF('Hazard Data'!K157&lt;VLOOKUP(B259,Thresholds!$B$2:$I$8,5,FALSE),"Minor",IF(AND(VLOOKUP(B259,Thresholds!$B$2:$I$8,5,FALSE)&lt;='Hazard Data'!K157,'Hazard Data'!K157&lt;VLOOKUP(B259,Thresholds!$B$2:$I$8,6,FALSE)),"Medium","Major")))</f>
        <v/>
      </c>
      <c r="T259" s="2"/>
      <c r="U259" s="2"/>
      <c r="V259" s="2"/>
      <c r="W259" s="2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>
      <c r="A260" s="1"/>
      <c r="B260" s="17">
        <v>2</v>
      </c>
      <c r="C260" s="9" t="s">
        <v>60</v>
      </c>
      <c r="D260" s="9" t="str">
        <f>VLOOKUP(C260,'Hazard Categories'!$A$2:$B$52,2,FALSE)</f>
        <v>Severe Storm</v>
      </c>
      <c r="E260" s="17">
        <v>1</v>
      </c>
      <c r="F260" s="17">
        <v>1983</v>
      </c>
      <c r="G260" s="17" t="str">
        <f>IF(F260&lt;2000,(ROUNDDOWN((F260-$G$10)/5,0))*5+$G$10&amp;"-"&amp;(ROUNDDOWN((F260-$G$10)/5,0))*5+$G$10+4,(ROUNDDOWN((F260-$G$10)/5,0))*5+$G$10&amp;"-"&amp;(ROUNDDOWN((F260-$G$10)/5,0))*5+$G$10+4)</f>
        <v>1980-1984</v>
      </c>
      <c r="H260" s="17">
        <v>2</v>
      </c>
      <c r="I260" s="17">
        <v>0</v>
      </c>
      <c r="J260" s="17">
        <v>0</v>
      </c>
      <c r="K260" s="17">
        <f>SUM(I260:J260)</f>
        <v>0</v>
      </c>
      <c r="L260" s="28">
        <f>IF(N260&lt;7000000000,0,1)</f>
        <v>0</v>
      </c>
      <c r="M260" s="28">
        <f>IF(N260&gt;0,1,0)</f>
        <v>1</v>
      </c>
      <c r="N260" s="29">
        <v>1203391</v>
      </c>
      <c r="O260" s="29">
        <f>IF($R260="Minor",1,0)</f>
        <v>1</v>
      </c>
      <c r="P260" s="29">
        <f>IF($R260="Medium",1,0)</f>
        <v>0</v>
      </c>
      <c r="Q260" s="29">
        <f>IF($R260="Major",1,0)</f>
        <v>0</v>
      </c>
      <c r="R260" s="2" t="str">
        <f>IF('Hazard Data'!N758&lt;VLOOKUP(B260,Thresholds!$B$2:$I$8,2,FALSE),"Minor",IF(AND(VLOOKUP(B260,Thresholds!$B$2:$I$8,2,FALSE)&lt;='Hazard Data'!N758,'Hazard Data'!N758&lt;VLOOKUP(B260,Thresholds!$B$2:$I$8,3,FALSE)),"Medium","Major"))</f>
        <v>Minor</v>
      </c>
      <c r="S260" s="2" t="str">
        <f>IF(N260&gt;0,"",IF('Hazard Data'!K758&lt;VLOOKUP(B260,Thresholds!$B$2:$I$8,5,FALSE),"Minor",IF(AND(VLOOKUP(B260,Thresholds!$B$2:$I$8,5,FALSE)&lt;='Hazard Data'!K758,'Hazard Data'!K758&lt;VLOOKUP(B260,Thresholds!$B$2:$I$8,6,FALSE)),"Medium","Major")))</f>
        <v/>
      </c>
      <c r="T260" s="2"/>
      <c r="U260" s="2"/>
      <c r="V260" s="2"/>
      <c r="W260" s="2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>
      <c r="A261" s="1"/>
      <c r="B261" s="17">
        <v>2</v>
      </c>
      <c r="C261" s="9" t="s">
        <v>49</v>
      </c>
      <c r="D261" s="9" t="str">
        <f>VLOOKUP(C261,'Hazard Categories'!$A$2:$B$52,2,FALSE)</f>
        <v>Severe Storm</v>
      </c>
      <c r="E261" s="17">
        <v>1</v>
      </c>
      <c r="F261" s="17">
        <v>1983</v>
      </c>
      <c r="G261" s="17" t="str">
        <f>IF(F261&lt;2000,(ROUNDDOWN((F261-$G$10)/5,0))*5+$G$10&amp;"-"&amp;(ROUNDDOWN((F261-$G$10)/5,0))*5+$G$10+4,(ROUNDDOWN((F261-$G$10)/5,0))*5+$G$10&amp;"-"&amp;(ROUNDDOWN((F261-$G$10)/5,0))*5+$G$10+4)</f>
        <v>1980-1984</v>
      </c>
      <c r="H261" s="17">
        <v>2</v>
      </c>
      <c r="I261" s="17">
        <v>0</v>
      </c>
      <c r="J261" s="17">
        <v>0</v>
      </c>
      <c r="K261" s="17">
        <f>SUM(I261:J261)</f>
        <v>0</v>
      </c>
      <c r="L261" s="28">
        <f>IF(N261&lt;7000000000,0,1)</f>
        <v>0</v>
      </c>
      <c r="M261" s="28">
        <f>IF(N261&gt;0,1,0)</f>
        <v>1</v>
      </c>
      <c r="N261" s="29">
        <v>1201693</v>
      </c>
      <c r="O261" s="29">
        <f>IF($R261="Minor",1,0)</f>
        <v>1</v>
      </c>
      <c r="P261" s="29">
        <f>IF($R261="Medium",1,0)</f>
        <v>0</v>
      </c>
      <c r="Q261" s="29">
        <f>IF($R261="Major",1,0)</f>
        <v>0</v>
      </c>
      <c r="R261" s="2" t="str">
        <f>IF('Hazard Data'!N757&lt;VLOOKUP(B261,Thresholds!$B$2:$I$8,2,FALSE),"Minor",IF(AND(VLOOKUP(B261,Thresholds!$B$2:$I$8,2,FALSE)&lt;='Hazard Data'!N757,'Hazard Data'!N757&lt;VLOOKUP(B261,Thresholds!$B$2:$I$8,3,FALSE)),"Medium","Major"))</f>
        <v>Minor</v>
      </c>
      <c r="S261" s="2" t="str">
        <f>IF(N261&gt;0,"",IF('Hazard Data'!K757&lt;VLOOKUP(B261,Thresholds!$B$2:$I$8,5,FALSE),"Minor",IF(AND(VLOOKUP(B261,Thresholds!$B$2:$I$8,5,FALSE)&lt;='Hazard Data'!K757,'Hazard Data'!K757&lt;VLOOKUP(B261,Thresholds!$B$2:$I$8,6,FALSE)),"Medium","Major")))</f>
        <v/>
      </c>
      <c r="T261" s="2"/>
      <c r="U261" s="2"/>
      <c r="V261" s="2"/>
      <c r="W261" s="2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>
      <c r="A262" s="1"/>
      <c r="B262" s="17">
        <v>2</v>
      </c>
      <c r="C262" s="9" t="s">
        <v>47</v>
      </c>
      <c r="D262" s="9" t="str">
        <f>VLOOKUP(C262,'Hazard Categories'!$A$2:$B$52,2,FALSE)</f>
        <v>Severe Storm</v>
      </c>
      <c r="E262" s="17">
        <v>3</v>
      </c>
      <c r="F262" s="17">
        <v>1994</v>
      </c>
      <c r="G262" s="17" t="str">
        <f>IF(F262&lt;2000,(ROUNDDOWN((F262-$G$10)/5,0))*5+$G$10&amp;"-"&amp;(ROUNDDOWN((F262-$G$10)/5,0))*5+$G$10+4,(ROUNDDOWN((F262-$G$10)/5,0))*5+$G$10&amp;"-"&amp;(ROUNDDOWN((F262-$G$10)/5,0))*5+$G$10+4)</f>
        <v>1990-1994</v>
      </c>
      <c r="H262" s="17">
        <v>1</v>
      </c>
      <c r="I262" s="17">
        <v>0</v>
      </c>
      <c r="J262" s="17">
        <v>0</v>
      </c>
      <c r="K262" s="17">
        <f>SUM(I262:J262)</f>
        <v>0</v>
      </c>
      <c r="L262" s="28">
        <f>IF(N262&lt;7000000000,0,1)</f>
        <v>0</v>
      </c>
      <c r="M262" s="28">
        <f>IF(N262&gt;0,1,0)</f>
        <v>1</v>
      </c>
      <c r="N262" s="29">
        <v>1192347</v>
      </c>
      <c r="O262" s="29">
        <f>IF($R262="Minor",1,0)</f>
        <v>1</v>
      </c>
      <c r="P262" s="29">
        <f>IF($R262="Medium",1,0)</f>
        <v>0</v>
      </c>
      <c r="Q262" s="29">
        <f>IF($R262="Major",1,0)</f>
        <v>0</v>
      </c>
      <c r="R262" s="2" t="str">
        <f>IF('Hazard Data'!N1847&lt;VLOOKUP(B262,Thresholds!$B$2:$I$8,2,FALSE),"Minor",IF(AND(VLOOKUP(B262,Thresholds!$B$2:$I$8,2,FALSE)&lt;='Hazard Data'!N1847,'Hazard Data'!N1847&lt;VLOOKUP(B262,Thresholds!$B$2:$I$8,3,FALSE)),"Medium","Major"))</f>
        <v>Minor</v>
      </c>
      <c r="S262" s="2" t="str">
        <f>IF(N262&gt;0,"",IF('Hazard Data'!K1847&lt;VLOOKUP(B262,Thresholds!$B$2:$I$8,5,FALSE),"Minor",IF(AND(VLOOKUP(B262,Thresholds!$B$2:$I$8,5,FALSE)&lt;='Hazard Data'!K1847,'Hazard Data'!K1847&lt;VLOOKUP(B262,Thresholds!$B$2:$I$8,6,FALSE)),"Medium","Major")))</f>
        <v/>
      </c>
      <c r="T262" s="2"/>
      <c r="U262" s="2"/>
      <c r="V262" s="2"/>
      <c r="W262" s="2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>
      <c r="A263" s="1"/>
      <c r="B263" s="17">
        <v>1</v>
      </c>
      <c r="C263" s="9" t="s">
        <v>47</v>
      </c>
      <c r="D263" s="9" t="str">
        <f>VLOOKUP(C263,'Hazard Categories'!$A$2:$B$52,2,FALSE)</f>
        <v>Severe Storm</v>
      </c>
      <c r="E263" s="17">
        <v>2</v>
      </c>
      <c r="F263" s="17">
        <v>1964</v>
      </c>
      <c r="G263" s="17" t="str">
        <f>IF(F263&lt;2000,(ROUNDDOWN((F263-$G$10)/5,0))*5+$G$10&amp;"-"&amp;(ROUNDDOWN((F263-$G$10)/5,0))*5+$G$10+4,(ROUNDDOWN((F263-$G$10)/5,0))*5+$G$10&amp;"-"&amp;(ROUNDDOWN((F263-$G$10)/5,0))*5+$G$10+4)</f>
        <v>1960-1964</v>
      </c>
      <c r="H263" s="17">
        <v>3</v>
      </c>
      <c r="I263" s="17">
        <v>0</v>
      </c>
      <c r="J263" s="17">
        <v>0</v>
      </c>
      <c r="K263" s="17">
        <f>SUM(I263:J263)</f>
        <v>0</v>
      </c>
      <c r="L263" s="28">
        <f>IF(N263&lt;7000000000,0,1)</f>
        <v>0</v>
      </c>
      <c r="M263" s="28">
        <f>IF(N263&gt;0,1,0)</f>
        <v>1</v>
      </c>
      <c r="N263" s="29">
        <v>1191538</v>
      </c>
      <c r="O263" s="29">
        <f>IF($R263="Minor",1,0)</f>
        <v>0</v>
      </c>
      <c r="P263" s="29">
        <f>IF($R263="Medium",1,0)</f>
        <v>1</v>
      </c>
      <c r="Q263" s="29">
        <f>IF($R263="Major",1,0)</f>
        <v>0</v>
      </c>
      <c r="R263" s="2" t="str">
        <f>IF('Hazard Data'!N253&lt;VLOOKUP(B263,Thresholds!$B$2:$I$8,2,FALSE),"Minor",IF(AND(VLOOKUP(B263,Thresholds!$B$2:$I$8,2,FALSE)&lt;='Hazard Data'!N253,'Hazard Data'!N253&lt;VLOOKUP(B263,Thresholds!$B$2:$I$8,3,FALSE)),"Medium","Major"))</f>
        <v>Medium</v>
      </c>
      <c r="S263" s="2" t="str">
        <f>IF(N263&gt;0,"",IF('Hazard Data'!K253&lt;VLOOKUP(B263,Thresholds!$B$2:$I$8,5,FALSE),"Minor",IF(AND(VLOOKUP(B263,Thresholds!$B$2:$I$8,5,FALSE)&lt;='Hazard Data'!K253,'Hazard Data'!K253&lt;VLOOKUP(B263,Thresholds!$B$2:$I$8,6,FALSE)),"Medium","Major")))</f>
        <v/>
      </c>
      <c r="T263" s="2"/>
      <c r="U263" s="2"/>
      <c r="V263" s="2"/>
      <c r="W263" s="2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>
      <c r="A264" s="1"/>
      <c r="B264" s="17">
        <v>2</v>
      </c>
      <c r="C264" s="9" t="s">
        <v>57</v>
      </c>
      <c r="D264" s="9" t="str">
        <f>VLOOKUP(C264,'Hazard Categories'!$A$2:$B$52,2,FALSE)</f>
        <v>Severe Storm</v>
      </c>
      <c r="E264" s="17">
        <v>4</v>
      </c>
      <c r="F264" s="17">
        <v>1994</v>
      </c>
      <c r="G264" s="17" t="str">
        <f>IF(F264&lt;2000,(ROUNDDOWN((F264-$G$10)/5,0))*5+$G$10&amp;"-"&amp;(ROUNDDOWN((F264-$G$10)/5,0))*5+$G$10+4,(ROUNDDOWN((F264-$G$10)/5,0))*5+$G$10&amp;"-"&amp;(ROUNDDOWN((F264-$G$10)/5,0))*5+$G$10+4)</f>
        <v>1990-1994</v>
      </c>
      <c r="H264" s="17">
        <v>2</v>
      </c>
      <c r="I264" s="17">
        <v>0</v>
      </c>
      <c r="J264" s="17">
        <v>0</v>
      </c>
      <c r="K264" s="17">
        <f>SUM(I264:J264)</f>
        <v>0</v>
      </c>
      <c r="L264" s="28">
        <f>IF(N264&lt;7000000000,0,1)</f>
        <v>0</v>
      </c>
      <c r="M264" s="28">
        <f>IF(N264&gt;0,1,0)</f>
        <v>1</v>
      </c>
      <c r="N264" s="29">
        <v>1176472</v>
      </c>
      <c r="O264" s="29">
        <f>IF($R264="Minor",1,0)</f>
        <v>0</v>
      </c>
      <c r="P264" s="29">
        <f>IF($R264="Medium",1,0)</f>
        <v>1</v>
      </c>
      <c r="Q264" s="29">
        <f>IF($R264="Major",1,0)</f>
        <v>0</v>
      </c>
      <c r="R264" s="2" t="str">
        <f>IF('Hazard Data'!N96&lt;VLOOKUP(B264,Thresholds!$B$2:$I$8,2,FALSE),"Minor",IF(AND(VLOOKUP(B264,Thresholds!$B$2:$I$8,2,FALSE)&lt;='Hazard Data'!N96,'Hazard Data'!N96&lt;VLOOKUP(B264,Thresholds!$B$2:$I$8,3,FALSE)),"Medium","Major"))</f>
        <v>Medium</v>
      </c>
      <c r="S264" s="2" t="str">
        <f>IF(N264&gt;0,"",IF('Hazard Data'!K96&lt;VLOOKUP(B264,Thresholds!$B$2:$I$8,5,FALSE),"Minor",IF(AND(VLOOKUP(B264,Thresholds!$B$2:$I$8,5,FALSE)&lt;='Hazard Data'!K96,'Hazard Data'!K96&lt;VLOOKUP(B264,Thresholds!$B$2:$I$8,6,FALSE)),"Medium","Major")))</f>
        <v/>
      </c>
      <c r="T264" s="2"/>
      <c r="U264" s="2"/>
      <c r="V264" s="2"/>
      <c r="W264" s="2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>
      <c r="A265" s="1"/>
      <c r="B265" s="17">
        <v>2</v>
      </c>
      <c r="C265" s="9" t="s">
        <v>39</v>
      </c>
      <c r="D265" s="9" t="str">
        <f>VLOOKUP(C265,'Hazard Categories'!$A$2:$B$52,2,FALSE)</f>
        <v>Severe Storm</v>
      </c>
      <c r="E265" s="17">
        <v>3</v>
      </c>
      <c r="F265" s="17">
        <v>2000</v>
      </c>
      <c r="G265" s="17" t="str">
        <f>IF(F265&lt;2000,(ROUNDDOWN((F265-$G$10)/5,0))*5+$G$10&amp;"-"&amp;(ROUNDDOWN((F265-$G$10)/5,0))*5+$G$10+4,(ROUNDDOWN((F265-$G$10)/5,0))*5+$G$10&amp;"-"&amp;(ROUNDDOWN((F265-$G$10)/5,0))*5+$G$10+4)</f>
        <v>2000-2004</v>
      </c>
      <c r="H265" s="17">
        <v>1</v>
      </c>
      <c r="I265" s="17">
        <v>0</v>
      </c>
      <c r="J265" s="17">
        <v>0</v>
      </c>
      <c r="K265" s="17">
        <f>SUM(I265:J265)</f>
        <v>0</v>
      </c>
      <c r="L265" s="28">
        <f>IF(N265&lt;7000000000,0,1)</f>
        <v>0</v>
      </c>
      <c r="M265" s="28">
        <f>IF(N265&gt;0,1,0)</f>
        <v>1</v>
      </c>
      <c r="N265" s="29">
        <v>1171898</v>
      </c>
      <c r="O265" s="29">
        <f>IF($R265="Minor",1,0)</f>
        <v>1</v>
      </c>
      <c r="P265" s="29">
        <f>IF($R265="Medium",1,0)</f>
        <v>0</v>
      </c>
      <c r="Q265" s="29">
        <f>IF($R265="Major",1,0)</f>
        <v>0</v>
      </c>
      <c r="R265" s="2" t="str">
        <f>IF('Hazard Data'!N3030&lt;VLOOKUP(B265,Thresholds!$B$2:$I$8,2,FALSE),"Minor",IF(AND(VLOOKUP(B265,Thresholds!$B$2:$I$8,2,FALSE)&lt;='Hazard Data'!N3030,'Hazard Data'!N3030&lt;VLOOKUP(B265,Thresholds!$B$2:$I$8,3,FALSE)),"Medium","Major"))</f>
        <v>Minor</v>
      </c>
      <c r="S265" s="2" t="str">
        <f>IF(N265&gt;0,"",IF('Hazard Data'!K3030&lt;VLOOKUP(B265,Thresholds!$B$2:$I$8,5,FALSE),"Minor",IF(AND(VLOOKUP(B265,Thresholds!$B$2:$I$8,5,FALSE)&lt;='Hazard Data'!K3030,'Hazard Data'!K3030&lt;VLOOKUP(B265,Thresholds!$B$2:$I$8,6,FALSE)),"Medium","Major")))</f>
        <v/>
      </c>
      <c r="T265" s="2"/>
      <c r="U265" s="2"/>
      <c r="V265" s="2"/>
      <c r="W265" s="2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>
      <c r="A266" s="1"/>
      <c r="B266" s="17">
        <v>5</v>
      </c>
      <c r="C266" s="9" t="s">
        <v>41</v>
      </c>
      <c r="D266" s="9" t="str">
        <f>VLOOKUP(C266,'Hazard Categories'!$A$2:$B$52,2,FALSE)</f>
        <v>Tornado</v>
      </c>
      <c r="E266" s="17">
        <v>3</v>
      </c>
      <c r="F266" s="17">
        <v>1996</v>
      </c>
      <c r="G266" s="17" t="str">
        <f>IF(F266&lt;2000,(ROUNDDOWN((F266-$G$10)/5,0))*5+$G$10&amp;"-"&amp;(ROUNDDOWN((F266-$G$10)/5,0))*5+$G$10+4,(ROUNDDOWN((F266-$G$10)/5,0))*5+$G$10&amp;"-"&amp;(ROUNDDOWN((F266-$G$10)/5,0))*5+$G$10+4)</f>
        <v>1995-1999</v>
      </c>
      <c r="H266" s="17">
        <v>1</v>
      </c>
      <c r="I266" s="17">
        <v>0</v>
      </c>
      <c r="J266" s="17">
        <v>0</v>
      </c>
      <c r="K266" s="17">
        <f>SUM(I266:J266)</f>
        <v>0</v>
      </c>
      <c r="L266" s="28">
        <f>IF(N266&lt;7000000000,0,1)</f>
        <v>0</v>
      </c>
      <c r="M266" s="28">
        <f>IF(N266&gt;0,1,0)</f>
        <v>1</v>
      </c>
      <c r="N266" s="29">
        <v>1129336</v>
      </c>
      <c r="O266" s="29">
        <f>IF($R266="Minor",1,0)</f>
        <v>0</v>
      </c>
      <c r="P266" s="29">
        <f>IF($R266="Medium",1,0)</f>
        <v>0</v>
      </c>
      <c r="Q266" s="29">
        <f>IF($R266="Major",1,0)</f>
        <v>1</v>
      </c>
      <c r="R266" s="2" t="str">
        <f>IF('Hazard Data'!N215&lt;VLOOKUP(B266,Thresholds!$B$2:$I$8,2,FALSE),"Minor",IF(AND(VLOOKUP(B266,Thresholds!$B$2:$I$8,2,FALSE)&lt;='Hazard Data'!N215,'Hazard Data'!N215&lt;VLOOKUP(B266,Thresholds!$B$2:$I$8,3,FALSE)),"Medium","Major"))</f>
        <v>Major</v>
      </c>
      <c r="S266" s="2" t="str">
        <f>IF(N266&gt;0,"",IF('Hazard Data'!K215&lt;VLOOKUP(B266,Thresholds!$B$2:$I$8,5,FALSE),"Minor",IF(AND(VLOOKUP(B266,Thresholds!$B$2:$I$8,5,FALSE)&lt;='Hazard Data'!K215,'Hazard Data'!K215&lt;VLOOKUP(B266,Thresholds!$B$2:$I$8,6,FALSE)),"Medium","Major")))</f>
        <v/>
      </c>
      <c r="T266" s="2"/>
      <c r="U266" s="2"/>
      <c r="V266" s="2"/>
      <c r="W266" s="2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>
      <c r="A267" s="1"/>
      <c r="B267" s="17">
        <v>2</v>
      </c>
      <c r="C267" s="9" t="s">
        <v>61</v>
      </c>
      <c r="D267" s="9" t="str">
        <f>VLOOKUP(C267,'Hazard Categories'!$A$2:$B$52,2,FALSE)</f>
        <v>Tropical Storm</v>
      </c>
      <c r="E267" s="17">
        <v>4</v>
      </c>
      <c r="F267" s="17">
        <v>1970</v>
      </c>
      <c r="G267" s="17" t="str">
        <f>IF(F267&lt;2000,(ROUNDDOWN((F267-$G$10)/5,0))*5+$G$10&amp;"-"&amp;(ROUNDDOWN((F267-$G$10)/5,0))*5+$G$10+4,(ROUNDDOWN((F267-$G$10)/5,0))*5+$G$10&amp;"-"&amp;(ROUNDDOWN((F267-$G$10)/5,0))*5+$G$10+4)</f>
        <v>1970-1974</v>
      </c>
      <c r="H267" s="17">
        <v>1</v>
      </c>
      <c r="I267" s="17">
        <v>0</v>
      </c>
      <c r="J267" s="17">
        <v>0</v>
      </c>
      <c r="K267" s="17">
        <f>SUM(I267:J267)</f>
        <v>0</v>
      </c>
      <c r="L267" s="28">
        <f>IF(N267&lt;7000000000,0,1)</f>
        <v>0</v>
      </c>
      <c r="M267" s="28">
        <f>IF(N267&gt;0,1,0)</f>
        <v>1</v>
      </c>
      <c r="N267" s="29">
        <v>1127301</v>
      </c>
      <c r="O267" s="29">
        <f>IF($R267="Minor",1,0)</f>
        <v>0</v>
      </c>
      <c r="P267" s="29">
        <f>IF($R267="Medium",1,0)</f>
        <v>1</v>
      </c>
      <c r="Q267" s="29">
        <f>IF($R267="Major",1,0)</f>
        <v>0</v>
      </c>
      <c r="R267" s="2" t="str">
        <f>IF('Hazard Data'!N322&lt;VLOOKUP(B267,Thresholds!$B$2:$I$8,2,FALSE),"Minor",IF(AND(VLOOKUP(B267,Thresholds!$B$2:$I$8,2,FALSE)&lt;='Hazard Data'!N322,'Hazard Data'!N322&lt;VLOOKUP(B267,Thresholds!$B$2:$I$8,3,FALSE)),"Medium","Major"))</f>
        <v>Medium</v>
      </c>
      <c r="S267" s="2" t="str">
        <f>IF(N267&gt;0,"",IF('Hazard Data'!K322&lt;VLOOKUP(B267,Thresholds!$B$2:$I$8,5,FALSE),"Minor",IF(AND(VLOOKUP(B267,Thresholds!$B$2:$I$8,5,FALSE)&lt;='Hazard Data'!K322,'Hazard Data'!K322&lt;VLOOKUP(B267,Thresholds!$B$2:$I$8,6,FALSE)),"Medium","Major")))</f>
        <v/>
      </c>
      <c r="T267" s="2"/>
      <c r="U267" s="2"/>
      <c r="V267" s="2"/>
      <c r="W267" s="2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>
      <c r="A268" s="1"/>
      <c r="B268" s="17">
        <v>3</v>
      </c>
      <c r="C268" s="9" t="s">
        <v>45</v>
      </c>
      <c r="D268" s="9" t="str">
        <f>VLOOKUP(C268,'Hazard Categories'!$A$2:$B$52,2,FALSE)</f>
        <v>Storm</v>
      </c>
      <c r="E268" s="17">
        <v>1</v>
      </c>
      <c r="F268" s="17">
        <v>2003</v>
      </c>
      <c r="G268" s="17" t="str">
        <f>IF(F268&lt;2000,(ROUNDDOWN((F268-$G$10)/5,0))*5+$G$10&amp;"-"&amp;(ROUNDDOWN((F268-$G$10)/5,0))*5+$G$10+4,(ROUNDDOWN((F268-$G$10)/5,0))*5+$G$10&amp;"-"&amp;(ROUNDDOWN((F268-$G$10)/5,0))*5+$G$10+4)</f>
        <v>2000-2004</v>
      </c>
      <c r="H268" s="17">
        <v>1</v>
      </c>
      <c r="I268" s="17">
        <v>0</v>
      </c>
      <c r="J268" s="17">
        <v>0</v>
      </c>
      <c r="K268" s="17">
        <f>SUM(I268:J268)</f>
        <v>0</v>
      </c>
      <c r="L268" s="28">
        <f>IF(N268&lt;7000000000,0,1)</f>
        <v>0</v>
      </c>
      <c r="M268" s="28">
        <f>IF(N268&gt;0,1,0)</f>
        <v>1</v>
      </c>
      <c r="N268" s="29">
        <v>1084007</v>
      </c>
      <c r="O268" s="29">
        <f>IF($R268="Minor",1,0)</f>
        <v>1</v>
      </c>
      <c r="P268" s="29">
        <f>IF($R268="Medium",1,0)</f>
        <v>0</v>
      </c>
      <c r="Q268" s="29">
        <f>IF($R268="Major",1,0)</f>
        <v>0</v>
      </c>
      <c r="R268" s="2" t="str">
        <f>IF('Hazard Data'!N3072&lt;VLOOKUP(B268,Thresholds!$B$2:$I$8,2,FALSE),"Minor",IF(AND(VLOOKUP(B268,Thresholds!$B$2:$I$8,2,FALSE)&lt;='Hazard Data'!N3072,'Hazard Data'!N3072&lt;VLOOKUP(B268,Thresholds!$B$2:$I$8,3,FALSE)),"Medium","Major"))</f>
        <v>Minor</v>
      </c>
      <c r="S268" s="2" t="str">
        <f>IF(N268&gt;0,"",IF('Hazard Data'!K3072&lt;VLOOKUP(B268,Thresholds!$B$2:$I$8,5,FALSE),"Minor",IF(AND(VLOOKUP(B268,Thresholds!$B$2:$I$8,5,FALSE)&lt;='Hazard Data'!K3072,'Hazard Data'!K3072&lt;VLOOKUP(B268,Thresholds!$B$2:$I$8,6,FALSE)),"Medium","Major")))</f>
        <v/>
      </c>
      <c r="T268" s="2"/>
      <c r="U268" s="2"/>
      <c r="V268" s="2"/>
      <c r="W268" s="2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>
      <c r="A269" s="1"/>
      <c r="B269" s="17">
        <v>4</v>
      </c>
      <c r="C269" s="9" t="s">
        <v>42</v>
      </c>
      <c r="D269" s="9" t="str">
        <f>VLOOKUP(C269,'Hazard Categories'!$A$2:$B$52,2,FALSE)</f>
        <v>Storm</v>
      </c>
      <c r="E269" s="17">
        <v>1</v>
      </c>
      <c r="F269" s="17">
        <v>1993</v>
      </c>
      <c r="G269" s="17" t="str">
        <f>IF(F269&lt;2000,(ROUNDDOWN((F269-$G$10)/5,0))*5+$G$10&amp;"-"&amp;(ROUNDDOWN((F269-$G$10)/5,0))*5+$G$10+4,(ROUNDDOWN((F269-$G$10)/5,0))*5+$G$10&amp;"-"&amp;(ROUNDDOWN((F269-$G$10)/5,0))*5+$G$10+4)</f>
        <v>1990-1994</v>
      </c>
      <c r="H269" s="17">
        <v>1</v>
      </c>
      <c r="I269" s="17">
        <v>0</v>
      </c>
      <c r="J269" s="17">
        <v>0</v>
      </c>
      <c r="K269" s="17">
        <f>SUM(I269:J269)</f>
        <v>0</v>
      </c>
      <c r="L269" s="28">
        <f>IF(N269&lt;7000000000,0,1)</f>
        <v>0</v>
      </c>
      <c r="M269" s="28">
        <f>IF(N269&gt;0,1,0)</f>
        <v>1</v>
      </c>
      <c r="N269" s="29">
        <v>1070201</v>
      </c>
      <c r="O269" s="29">
        <f>IF($R269="Minor",1,0)</f>
        <v>1</v>
      </c>
      <c r="P269" s="29">
        <f>IF($R269="Medium",1,0)</f>
        <v>0</v>
      </c>
      <c r="Q269" s="29">
        <f>IF($R269="Major",1,0)</f>
        <v>0</v>
      </c>
      <c r="R269" s="2" t="str">
        <f>IF('Hazard Data'!N1788&lt;VLOOKUP(B269,Thresholds!$B$2:$I$8,2,FALSE),"Minor",IF(AND(VLOOKUP(B269,Thresholds!$B$2:$I$8,2,FALSE)&lt;='Hazard Data'!N1788,'Hazard Data'!N1788&lt;VLOOKUP(B269,Thresholds!$B$2:$I$8,3,FALSE)),"Medium","Major"))</f>
        <v>Minor</v>
      </c>
      <c r="S269" s="2" t="str">
        <f>IF(N269&gt;0,"",IF('Hazard Data'!K1788&lt;VLOOKUP(B269,Thresholds!$B$2:$I$8,5,FALSE),"Minor",IF(AND(VLOOKUP(B269,Thresholds!$B$2:$I$8,5,FALSE)&lt;='Hazard Data'!K1788,'Hazard Data'!K1788&lt;VLOOKUP(B269,Thresholds!$B$2:$I$8,6,FALSE)),"Medium","Major")))</f>
        <v/>
      </c>
      <c r="T269" s="2"/>
      <c r="U269" s="2"/>
      <c r="V269" s="2"/>
      <c r="W269" s="2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>
      <c r="A270" s="1"/>
      <c r="B270" s="17">
        <v>2</v>
      </c>
      <c r="C270" s="9" t="s">
        <v>29</v>
      </c>
      <c r="D270" s="9" t="str">
        <f>VLOOKUP(C270,'Hazard Categories'!$A$2:$B$52,2,FALSE)</f>
        <v>Tropical Storm</v>
      </c>
      <c r="E270" s="17">
        <v>3</v>
      </c>
      <c r="F270" s="17">
        <v>1971</v>
      </c>
      <c r="G270" s="17" t="str">
        <f>IF(F270&lt;2000,(ROUNDDOWN((F270-$G$10)/5,0))*5+$G$10&amp;"-"&amp;(ROUNDDOWN((F270-$G$10)/5,0))*5+$G$10+4,(ROUNDDOWN((F270-$G$10)/5,0))*5+$G$10&amp;"-"&amp;(ROUNDDOWN((F270-$G$10)/5,0))*5+$G$10+4)</f>
        <v>1970-1974</v>
      </c>
      <c r="H270" s="17">
        <v>4</v>
      </c>
      <c r="I270" s="17">
        <v>0</v>
      </c>
      <c r="J270" s="17">
        <v>0</v>
      </c>
      <c r="K270" s="17">
        <f>SUM(I270:J270)</f>
        <v>0</v>
      </c>
      <c r="L270" s="28">
        <f>IF(N270&lt;7000000000,0,1)</f>
        <v>0</v>
      </c>
      <c r="M270" s="28">
        <f>IF(N270&gt;0,1,0)</f>
        <v>1</v>
      </c>
      <c r="N270" s="29">
        <v>1058006</v>
      </c>
      <c r="O270" s="29">
        <f>IF($R270="Minor",1,0)</f>
        <v>0</v>
      </c>
      <c r="P270" s="29">
        <f>IF($R270="Medium",1,0)</f>
        <v>1</v>
      </c>
      <c r="Q270" s="29">
        <f>IF($R270="Major",1,0)</f>
        <v>0</v>
      </c>
      <c r="R270" s="2" t="str">
        <f>IF('Hazard Data'!N328&lt;VLOOKUP(B270,Thresholds!$B$2:$I$8,2,FALSE),"Minor",IF(AND(VLOOKUP(B270,Thresholds!$B$2:$I$8,2,FALSE)&lt;='Hazard Data'!N328,'Hazard Data'!N328&lt;VLOOKUP(B270,Thresholds!$B$2:$I$8,3,FALSE)),"Medium","Major"))</f>
        <v>Medium</v>
      </c>
      <c r="S270" s="2" t="str">
        <f>IF(N270&gt;0,"",IF('Hazard Data'!K328&lt;VLOOKUP(B270,Thresholds!$B$2:$I$8,5,FALSE),"Minor",IF(AND(VLOOKUP(B270,Thresholds!$B$2:$I$8,5,FALSE)&lt;='Hazard Data'!K328,'Hazard Data'!K328&lt;VLOOKUP(B270,Thresholds!$B$2:$I$8,6,FALSE)),"Medium","Major")))</f>
        <v/>
      </c>
      <c r="T270" s="2"/>
      <c r="U270" s="2"/>
      <c r="V270" s="2"/>
      <c r="W270" s="2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>
      <c r="A271" s="1"/>
      <c r="B271" s="17">
        <v>5</v>
      </c>
      <c r="C271" s="9" t="s">
        <v>59</v>
      </c>
      <c r="D271" s="9" t="str">
        <f>VLOOKUP(C271,'Hazard Categories'!$A$2:$B$52,2,FALSE)</f>
        <v>Storm</v>
      </c>
      <c r="E271" s="17">
        <v>2</v>
      </c>
      <c r="F271" s="17">
        <v>2011</v>
      </c>
      <c r="G271" s="17" t="str">
        <f>IF(F271&lt;2000,(ROUNDDOWN((F271-$G$10)/5,0))*5+$G$10&amp;"-"&amp;(ROUNDDOWN((F271-$G$10)/5,0))*5+$G$10+4,(ROUNDDOWN((F271-$G$10)/5,0))*5+$G$10&amp;"-"&amp;(ROUNDDOWN((F271-$G$10)/5,0))*5+$G$10+4)</f>
        <v>2010-2014</v>
      </c>
      <c r="H271" s="17">
        <v>1</v>
      </c>
      <c r="I271" s="17">
        <v>0</v>
      </c>
      <c r="J271" s="17">
        <v>0</v>
      </c>
      <c r="K271" s="17">
        <f>SUM(I271:J271)</f>
        <v>0</v>
      </c>
      <c r="L271" s="28">
        <f>IF(N271&lt;7000000000,0,1)</f>
        <v>0</v>
      </c>
      <c r="M271" s="28">
        <f>IF(N271&gt;0,1,0)</f>
        <v>1</v>
      </c>
      <c r="N271" s="29">
        <v>1043378</v>
      </c>
      <c r="O271" s="29">
        <f>IF($R271="Minor",1,0)</f>
        <v>1</v>
      </c>
      <c r="P271" s="29">
        <f>IF($R271="Medium",1,0)</f>
        <v>0</v>
      </c>
      <c r="Q271" s="29">
        <f>IF($R271="Major",1,0)</f>
        <v>0</v>
      </c>
      <c r="R271" s="2" t="str">
        <f>IF('Hazard Data'!N2491&lt;VLOOKUP(B271,Thresholds!$B$2:$I$8,2,FALSE),"Minor",IF(AND(VLOOKUP(B271,Thresholds!$B$2:$I$8,2,FALSE)&lt;='Hazard Data'!N2491,'Hazard Data'!N2491&lt;VLOOKUP(B271,Thresholds!$B$2:$I$8,3,FALSE)),"Medium","Major"))</f>
        <v>Minor</v>
      </c>
      <c r="S271" s="2" t="str">
        <f>IF(N271&gt;0,"",IF('Hazard Data'!K2491&lt;VLOOKUP(B271,Thresholds!$B$2:$I$8,5,FALSE),"Minor",IF(AND(VLOOKUP(B271,Thresholds!$B$2:$I$8,5,FALSE)&lt;='Hazard Data'!K2491,'Hazard Data'!K2491&lt;VLOOKUP(B271,Thresholds!$B$2:$I$8,6,FALSE)),"Medium","Major")))</f>
        <v/>
      </c>
      <c r="T271" s="2"/>
      <c r="U271" s="2"/>
      <c r="V271" s="2"/>
      <c r="W271" s="2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>
      <c r="A272" s="1"/>
      <c r="B272" s="17">
        <v>1</v>
      </c>
      <c r="C272" s="9" t="s">
        <v>40</v>
      </c>
      <c r="D272" s="9" t="str">
        <f>VLOOKUP(C272,'Hazard Categories'!$A$2:$B$52,2,FALSE)</f>
        <v>Storm</v>
      </c>
      <c r="E272" s="17">
        <v>1</v>
      </c>
      <c r="F272" s="17">
        <v>1989</v>
      </c>
      <c r="G272" s="17" t="str">
        <f>IF(F272&lt;2000,(ROUNDDOWN((F272-$G$10)/5,0))*5+$G$10&amp;"-"&amp;(ROUNDDOWN((F272-$G$10)/5,0))*5+$G$10+4,(ROUNDDOWN((F272-$G$10)/5,0))*5+$G$10&amp;"-"&amp;(ROUNDDOWN((F272-$G$10)/5,0))*5+$G$10+4)</f>
        <v>1985-1989</v>
      </c>
      <c r="H272" s="17">
        <v>1</v>
      </c>
      <c r="I272" s="17">
        <v>0</v>
      </c>
      <c r="J272" s="17">
        <v>0</v>
      </c>
      <c r="K272" s="17">
        <f>SUM(I272:J272)</f>
        <v>0</v>
      </c>
      <c r="L272" s="28">
        <f>IF(N272&lt;7000000000,0,1)</f>
        <v>0</v>
      </c>
      <c r="M272" s="28">
        <f>IF(N272&gt;0,1,0)</f>
        <v>1</v>
      </c>
      <c r="N272" s="29">
        <v>1036813</v>
      </c>
      <c r="O272" s="29">
        <f>IF($R272="Minor",1,0)</f>
        <v>1</v>
      </c>
      <c r="P272" s="29">
        <f>IF($R272="Medium",1,0)</f>
        <v>0</v>
      </c>
      <c r="Q272" s="29">
        <f>IF($R272="Major",1,0)</f>
        <v>0</v>
      </c>
      <c r="R272" s="2" t="str">
        <f>IF('Hazard Data'!N1924&lt;VLOOKUP(B272,Thresholds!$B$2:$I$8,2,FALSE),"Minor",IF(AND(VLOOKUP(B272,Thresholds!$B$2:$I$8,2,FALSE)&lt;='Hazard Data'!N1924,'Hazard Data'!N1924&lt;VLOOKUP(B272,Thresholds!$B$2:$I$8,3,FALSE)),"Medium","Major"))</f>
        <v>Minor</v>
      </c>
      <c r="S272" s="2" t="str">
        <f>IF(N272&gt;0,"",IF('Hazard Data'!K1924&lt;VLOOKUP(B272,Thresholds!$B$2:$I$8,5,FALSE),"Minor",IF(AND(VLOOKUP(B272,Thresholds!$B$2:$I$8,5,FALSE)&lt;='Hazard Data'!K1924,'Hazard Data'!K1924&lt;VLOOKUP(B272,Thresholds!$B$2:$I$8,6,FALSE)),"Medium","Major")))</f>
        <v/>
      </c>
      <c r="T272" s="2"/>
      <c r="U272" s="2"/>
      <c r="V272" s="2"/>
      <c r="W272" s="2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>
      <c r="A273" s="1"/>
      <c r="B273" s="17">
        <v>3</v>
      </c>
      <c r="C273" s="9" t="s">
        <v>42</v>
      </c>
      <c r="D273" s="9" t="str">
        <f>VLOOKUP(C273,'Hazard Categories'!$A$2:$B$52,2,FALSE)</f>
        <v>Storm</v>
      </c>
      <c r="E273" s="17">
        <v>1</v>
      </c>
      <c r="F273" s="17">
        <v>1993</v>
      </c>
      <c r="G273" s="17" t="str">
        <f>IF(F273&lt;2000,(ROUNDDOWN((F273-$G$10)/5,0))*5+$G$10&amp;"-"&amp;(ROUNDDOWN((F273-$G$10)/5,0))*5+$G$10+4,(ROUNDDOWN((F273-$G$10)/5,0))*5+$G$10&amp;"-"&amp;(ROUNDDOWN((F273-$G$10)/5,0))*5+$G$10+4)</f>
        <v>1990-1994</v>
      </c>
      <c r="H273" s="17">
        <v>1</v>
      </c>
      <c r="I273" s="17">
        <v>0</v>
      </c>
      <c r="J273" s="17">
        <v>0</v>
      </c>
      <c r="K273" s="17">
        <f>SUM(I273:J273)</f>
        <v>0</v>
      </c>
      <c r="L273" s="28">
        <f>IF(N273&lt;7000000000,0,1)</f>
        <v>0</v>
      </c>
      <c r="M273" s="28">
        <f>IF(N273&gt;0,1,0)</f>
        <v>1</v>
      </c>
      <c r="N273" s="29">
        <v>1019574</v>
      </c>
      <c r="O273" s="29">
        <f>IF($R273="Minor",1,0)</f>
        <v>1</v>
      </c>
      <c r="P273" s="29">
        <f>IF($R273="Medium",1,0)</f>
        <v>0</v>
      </c>
      <c r="Q273" s="29">
        <f>IF($R273="Major",1,0)</f>
        <v>0</v>
      </c>
      <c r="R273" s="2" t="str">
        <f>IF('Hazard Data'!N1789&lt;VLOOKUP(B273,Thresholds!$B$2:$I$8,2,FALSE),"Minor",IF(AND(VLOOKUP(B273,Thresholds!$B$2:$I$8,2,FALSE)&lt;='Hazard Data'!N1789,'Hazard Data'!N1789&lt;VLOOKUP(B273,Thresholds!$B$2:$I$8,3,FALSE)),"Medium","Major"))</f>
        <v>Minor</v>
      </c>
      <c r="S273" s="2" t="str">
        <f>IF(N273&gt;0,"",IF('Hazard Data'!K1789&lt;VLOOKUP(B273,Thresholds!$B$2:$I$8,5,FALSE),"Minor",IF(AND(VLOOKUP(B273,Thresholds!$B$2:$I$8,5,FALSE)&lt;='Hazard Data'!K1789,'Hazard Data'!K1789&lt;VLOOKUP(B273,Thresholds!$B$2:$I$8,6,FALSE)),"Medium","Major")))</f>
        <v/>
      </c>
      <c r="T273" s="2"/>
      <c r="U273" s="2"/>
      <c r="V273" s="2"/>
      <c r="W273" s="2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>
      <c r="A274" s="1"/>
      <c r="B274" s="17">
        <v>1</v>
      </c>
      <c r="C274" s="9" t="s">
        <v>44</v>
      </c>
      <c r="D274" s="9" t="str">
        <f>VLOOKUP(C274,'Hazard Categories'!$A$2:$B$52,2,FALSE)</f>
        <v>Severe Storm</v>
      </c>
      <c r="E274" s="17">
        <v>3</v>
      </c>
      <c r="F274" s="17">
        <v>1999</v>
      </c>
      <c r="G274" s="17" t="str">
        <f>IF(F274&lt;2000,(ROUNDDOWN((F274-$G$10)/5,0))*5+$G$10&amp;"-"&amp;(ROUNDDOWN((F274-$G$10)/5,0))*5+$G$10+4,(ROUNDDOWN((F274-$G$10)/5,0))*5+$G$10&amp;"-"&amp;(ROUNDDOWN((F274-$G$10)/5,0))*5+$G$10+4)</f>
        <v>1995-1999</v>
      </c>
      <c r="H274" s="17">
        <v>1</v>
      </c>
      <c r="I274" s="17">
        <v>0</v>
      </c>
      <c r="J274" s="17">
        <v>0</v>
      </c>
      <c r="K274" s="17">
        <f>SUM(I274:J274)</f>
        <v>0</v>
      </c>
      <c r="L274" s="28">
        <f>IF(N274&lt;7000000000,0,1)</f>
        <v>0</v>
      </c>
      <c r="M274" s="28">
        <f>IF(N274&gt;0,1,0)</f>
        <v>1</v>
      </c>
      <c r="N274" s="29">
        <v>1006887</v>
      </c>
      <c r="O274" s="29">
        <f>IF($R274="Minor",1,0)</f>
        <v>0</v>
      </c>
      <c r="P274" s="29">
        <f>IF($R274="Medium",1,0)</f>
        <v>0</v>
      </c>
      <c r="Q274" s="29">
        <f>IF($R274="Major",1,0)</f>
        <v>1</v>
      </c>
      <c r="R274" s="2" t="str">
        <f>IF('Hazard Data'!N25&lt;VLOOKUP(B274,Thresholds!$B$2:$I$8,2,FALSE),"Minor",IF(AND(VLOOKUP(B274,Thresholds!$B$2:$I$8,2,FALSE)&lt;='Hazard Data'!N25,'Hazard Data'!N25&lt;VLOOKUP(B274,Thresholds!$B$2:$I$8,3,FALSE)),"Medium","Major"))</f>
        <v>Major</v>
      </c>
      <c r="S274" s="2" t="str">
        <f>IF(N274&gt;0,"",IF('Hazard Data'!K25&lt;VLOOKUP(B274,Thresholds!$B$2:$I$8,5,FALSE),"Minor",IF(AND(VLOOKUP(B274,Thresholds!$B$2:$I$8,5,FALSE)&lt;='Hazard Data'!K25,'Hazard Data'!K25&lt;VLOOKUP(B274,Thresholds!$B$2:$I$8,6,FALSE)),"Medium","Major")))</f>
        <v/>
      </c>
      <c r="T274" s="2"/>
      <c r="U274" s="2"/>
      <c r="V274" s="2"/>
      <c r="W274" s="2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>
      <c r="A275" s="1"/>
      <c r="B275" s="17">
        <v>4</v>
      </c>
      <c r="C275" s="9" t="s">
        <v>44</v>
      </c>
      <c r="D275" s="9" t="str">
        <f>VLOOKUP(C275,'Hazard Categories'!$A$2:$B$52,2,FALSE)</f>
        <v>Severe Storm</v>
      </c>
      <c r="E275" s="17">
        <v>2</v>
      </c>
      <c r="F275" s="17">
        <v>2009</v>
      </c>
      <c r="G275" s="17" t="str">
        <f>IF(F275&lt;2000,(ROUNDDOWN((F275-$G$10)/5,0))*5+$G$10&amp;"-"&amp;(ROUNDDOWN((F275-$G$10)/5,0))*5+$G$10+4,(ROUNDDOWN((F275-$G$10)/5,0))*5+$G$10&amp;"-"&amp;(ROUNDDOWN((F275-$G$10)/5,0))*5+$G$10+4)</f>
        <v>2005-2009</v>
      </c>
      <c r="H275" s="17">
        <v>1</v>
      </c>
      <c r="I275" s="17">
        <v>0</v>
      </c>
      <c r="J275" s="17">
        <v>0</v>
      </c>
      <c r="K275" s="17">
        <f>SUM(I275:J275)</f>
        <v>0</v>
      </c>
      <c r="L275" s="28">
        <f>IF(N275&lt;7000000000,0,1)</f>
        <v>0</v>
      </c>
      <c r="M275" s="28">
        <f>IF(N275&gt;0,1,0)</f>
        <v>1</v>
      </c>
      <c r="N275" s="29">
        <v>985360</v>
      </c>
      <c r="O275" s="29">
        <f>IF($R275="Minor",1,0)</f>
        <v>1</v>
      </c>
      <c r="P275" s="29">
        <f>IF($R275="Medium",1,0)</f>
        <v>0</v>
      </c>
      <c r="Q275" s="29">
        <f>IF($R275="Major",1,0)</f>
        <v>0</v>
      </c>
      <c r="R275" s="2" t="str">
        <f>IF('Hazard Data'!N3241&lt;VLOOKUP(B275,Thresholds!$B$2:$I$8,2,FALSE),"Minor",IF(AND(VLOOKUP(B275,Thresholds!$B$2:$I$8,2,FALSE)&lt;='Hazard Data'!N3241,'Hazard Data'!N3241&lt;VLOOKUP(B275,Thresholds!$B$2:$I$8,3,FALSE)),"Medium","Major"))</f>
        <v>Minor</v>
      </c>
      <c r="S275" s="2" t="str">
        <f>IF(N275&gt;0,"",IF('Hazard Data'!K3241&lt;VLOOKUP(B275,Thresholds!$B$2:$I$8,5,FALSE),"Minor",IF(AND(VLOOKUP(B275,Thresholds!$B$2:$I$8,5,FALSE)&lt;='Hazard Data'!K3241,'Hazard Data'!K3241&lt;VLOOKUP(B275,Thresholds!$B$2:$I$8,6,FALSE)),"Medium","Major")))</f>
        <v/>
      </c>
      <c r="T275" s="2"/>
      <c r="U275" s="2"/>
      <c r="V275" s="2"/>
      <c r="W275" s="2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>
      <c r="A276" s="1"/>
      <c r="B276" s="17">
        <v>5</v>
      </c>
      <c r="C276" s="9" t="s">
        <v>59</v>
      </c>
      <c r="D276" s="9" t="str">
        <f>VLOOKUP(C276,'Hazard Categories'!$A$2:$B$52,2,FALSE)</f>
        <v>Storm</v>
      </c>
      <c r="E276" s="17">
        <v>2</v>
      </c>
      <c r="F276" s="17">
        <v>2011</v>
      </c>
      <c r="G276" s="17" t="str">
        <f>IF(F276&lt;2000,(ROUNDDOWN((F276-$G$10)/5,0))*5+$G$10&amp;"-"&amp;(ROUNDDOWN((F276-$G$10)/5,0))*5+$G$10+4,(ROUNDDOWN((F276-$G$10)/5,0))*5+$G$10&amp;"-"&amp;(ROUNDDOWN((F276-$G$10)/5,0))*5+$G$10+4)</f>
        <v>2010-2014</v>
      </c>
      <c r="H276" s="17">
        <v>1</v>
      </c>
      <c r="I276" s="17">
        <v>0</v>
      </c>
      <c r="J276" s="17">
        <v>0</v>
      </c>
      <c r="K276" s="17">
        <f>SUM(I276:J276)</f>
        <v>0</v>
      </c>
      <c r="L276" s="28">
        <f>IF(N276&lt;7000000000,0,1)</f>
        <v>0</v>
      </c>
      <c r="M276" s="28">
        <f>IF(N276&gt;0,1,0)</f>
        <v>1</v>
      </c>
      <c r="N276" s="29">
        <v>967384</v>
      </c>
      <c r="O276" s="29">
        <f>IF($R276="Minor",1,0)</f>
        <v>1</v>
      </c>
      <c r="P276" s="29">
        <f>IF($R276="Medium",1,0)</f>
        <v>0</v>
      </c>
      <c r="Q276" s="29">
        <f>IF($R276="Major",1,0)</f>
        <v>0</v>
      </c>
      <c r="R276" s="2" t="str">
        <f>IF('Hazard Data'!N2498&lt;VLOOKUP(B276,Thresholds!$B$2:$I$8,2,FALSE),"Minor",IF(AND(VLOOKUP(B276,Thresholds!$B$2:$I$8,2,FALSE)&lt;='Hazard Data'!N2498,'Hazard Data'!N2498&lt;VLOOKUP(B276,Thresholds!$B$2:$I$8,3,FALSE)),"Medium","Major"))</f>
        <v>Minor</v>
      </c>
      <c r="S276" s="2" t="str">
        <f>IF(N276&gt;0,"",IF('Hazard Data'!K2498&lt;VLOOKUP(B276,Thresholds!$B$2:$I$8,5,FALSE),"Minor",IF(AND(VLOOKUP(B276,Thresholds!$B$2:$I$8,5,FALSE)&lt;='Hazard Data'!K2498,'Hazard Data'!K2498&lt;VLOOKUP(B276,Thresholds!$B$2:$I$8,6,FALSE)),"Medium","Major")))</f>
        <v/>
      </c>
      <c r="T276" s="2"/>
      <c r="U276" s="2"/>
      <c r="V276" s="2"/>
      <c r="W276" s="2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>
      <c r="A277" s="1"/>
      <c r="B277" s="17">
        <v>5</v>
      </c>
      <c r="C277" s="9" t="s">
        <v>59</v>
      </c>
      <c r="D277" s="9" t="str">
        <f>VLOOKUP(C277,'Hazard Categories'!$A$2:$B$52,2,FALSE)</f>
        <v>Storm</v>
      </c>
      <c r="E277" s="17">
        <v>2</v>
      </c>
      <c r="F277" s="17">
        <v>2011</v>
      </c>
      <c r="G277" s="17" t="str">
        <f>IF(F277&lt;2000,(ROUNDDOWN((F277-$G$10)/5,0))*5+$G$10&amp;"-"&amp;(ROUNDDOWN((F277-$G$10)/5,0))*5+$G$10+4,(ROUNDDOWN((F277-$G$10)/5,0))*5+$G$10&amp;"-"&amp;(ROUNDDOWN((F277-$G$10)/5,0))*5+$G$10+4)</f>
        <v>2010-2014</v>
      </c>
      <c r="H277" s="17">
        <v>1</v>
      </c>
      <c r="I277" s="17">
        <v>0</v>
      </c>
      <c r="J277" s="17">
        <v>0</v>
      </c>
      <c r="K277" s="17">
        <f>SUM(I277:J277)</f>
        <v>0</v>
      </c>
      <c r="L277" s="28">
        <f>IF(N277&lt;7000000000,0,1)</f>
        <v>0</v>
      </c>
      <c r="M277" s="28">
        <f>IF(N277&gt;0,1,0)</f>
        <v>1</v>
      </c>
      <c r="N277" s="29">
        <v>966433</v>
      </c>
      <c r="O277" s="29">
        <f>IF($R277="Minor",1,0)</f>
        <v>1</v>
      </c>
      <c r="P277" s="29">
        <f>IF($R277="Medium",1,0)</f>
        <v>0</v>
      </c>
      <c r="Q277" s="29">
        <f>IF($R277="Major",1,0)</f>
        <v>0</v>
      </c>
      <c r="R277" s="2" t="str">
        <f>IF('Hazard Data'!N2492&lt;VLOOKUP(B277,Thresholds!$B$2:$I$8,2,FALSE),"Minor",IF(AND(VLOOKUP(B277,Thresholds!$B$2:$I$8,2,FALSE)&lt;='Hazard Data'!N2492,'Hazard Data'!N2492&lt;VLOOKUP(B277,Thresholds!$B$2:$I$8,3,FALSE)),"Medium","Major"))</f>
        <v>Minor</v>
      </c>
      <c r="S277" s="2" t="str">
        <f>IF(N277&gt;0,"",IF('Hazard Data'!K2492&lt;VLOOKUP(B277,Thresholds!$B$2:$I$8,5,FALSE),"Minor",IF(AND(VLOOKUP(B277,Thresholds!$B$2:$I$8,5,FALSE)&lt;='Hazard Data'!K2492,'Hazard Data'!K2492&lt;VLOOKUP(B277,Thresholds!$B$2:$I$8,6,FALSE)),"Medium","Major")))</f>
        <v/>
      </c>
      <c r="T277" s="2"/>
      <c r="U277" s="2"/>
      <c r="V277" s="2"/>
      <c r="W277" s="2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>
      <c r="A278" s="1"/>
      <c r="B278" s="17">
        <v>3</v>
      </c>
      <c r="C278" s="9" t="s">
        <v>39</v>
      </c>
      <c r="D278" s="9" t="str">
        <f>VLOOKUP(C278,'Hazard Categories'!$A$2:$B$52,2,FALSE)</f>
        <v>Severe Storm</v>
      </c>
      <c r="E278" s="17">
        <v>3</v>
      </c>
      <c r="F278" s="17">
        <v>2015</v>
      </c>
      <c r="G278" s="17" t="str">
        <f>IF(F278&lt;2000,(ROUNDDOWN((F278-$G$10)/5,0))*5+$G$10&amp;"-"&amp;(ROUNDDOWN((F278-$G$10)/5,0))*5+$G$10+4,(ROUNDDOWN((F278-$G$10)/5,0))*5+$G$10&amp;"-"&amp;(ROUNDDOWN((F278-$G$10)/5,0))*5+$G$10+4)</f>
        <v>2015-2019</v>
      </c>
      <c r="H278" s="17">
        <v>1</v>
      </c>
      <c r="I278" s="17">
        <v>0</v>
      </c>
      <c r="J278" s="17">
        <v>0</v>
      </c>
      <c r="K278" s="17">
        <f>SUM(I278:J278)</f>
        <v>0</v>
      </c>
      <c r="L278" s="28">
        <f>IF(N278&lt;7000000000,0,1)</f>
        <v>0</v>
      </c>
      <c r="M278" s="28">
        <f>IF(N278&gt;0,1,0)</f>
        <v>1</v>
      </c>
      <c r="N278" s="29">
        <v>927884</v>
      </c>
      <c r="O278" s="29">
        <f>IF($R278="Minor",1,0)</f>
        <v>1</v>
      </c>
      <c r="P278" s="29">
        <f>IF($R278="Medium",1,0)</f>
        <v>0</v>
      </c>
      <c r="Q278" s="29">
        <f>IF($R278="Major",1,0)</f>
        <v>0</v>
      </c>
      <c r="R278" s="2" t="str">
        <f>IF('Hazard Data'!N2639&lt;VLOOKUP(B278,Thresholds!$B$2:$I$8,2,FALSE),"Minor",IF(AND(VLOOKUP(B278,Thresholds!$B$2:$I$8,2,FALSE)&lt;='Hazard Data'!N2639,'Hazard Data'!N2639&lt;VLOOKUP(B278,Thresholds!$B$2:$I$8,3,FALSE)),"Medium","Major"))</f>
        <v>Minor</v>
      </c>
      <c r="S278" s="2" t="str">
        <f>IF(N278&gt;0,"",IF('Hazard Data'!K2639&lt;VLOOKUP(B278,Thresholds!$B$2:$I$8,5,FALSE),"Minor",IF(AND(VLOOKUP(B278,Thresholds!$B$2:$I$8,5,FALSE)&lt;='Hazard Data'!K2639,'Hazard Data'!K2639&lt;VLOOKUP(B278,Thresholds!$B$2:$I$8,6,FALSE)),"Medium","Major")))</f>
        <v/>
      </c>
      <c r="T278" s="2"/>
      <c r="U278" s="2"/>
      <c r="V278" s="2"/>
      <c r="W278" s="2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>
      <c r="A279" s="1"/>
      <c r="B279" s="17">
        <v>2</v>
      </c>
      <c r="C279" s="9" t="s">
        <v>39</v>
      </c>
      <c r="D279" s="9" t="str">
        <f>VLOOKUP(C279,'Hazard Categories'!$A$2:$B$52,2,FALSE)</f>
        <v>Severe Storm</v>
      </c>
      <c r="E279" s="17">
        <v>4</v>
      </c>
      <c r="F279" s="17">
        <v>2015</v>
      </c>
      <c r="G279" s="17" t="str">
        <f>IF(F279&lt;2000,(ROUNDDOWN((F279-$G$10)/5,0))*5+$G$10&amp;"-"&amp;(ROUNDDOWN((F279-$G$10)/5,0))*5+$G$10+4,(ROUNDDOWN((F279-$G$10)/5,0))*5+$G$10&amp;"-"&amp;(ROUNDDOWN((F279-$G$10)/5,0))*5+$G$10+4)</f>
        <v>2015-2019</v>
      </c>
      <c r="H279" s="17">
        <v>1</v>
      </c>
      <c r="I279" s="17">
        <v>0</v>
      </c>
      <c r="J279" s="17">
        <v>0</v>
      </c>
      <c r="K279" s="17">
        <f>SUM(I279:J279)</f>
        <v>0</v>
      </c>
      <c r="L279" s="28">
        <f>IF(N279&lt;7000000000,0,1)</f>
        <v>0</v>
      </c>
      <c r="M279" s="28">
        <f>IF(N279&gt;0,1,0)</f>
        <v>1</v>
      </c>
      <c r="N279" s="29">
        <v>900900</v>
      </c>
      <c r="O279" s="29">
        <f>IF($R279="Minor",1,0)</f>
        <v>1</v>
      </c>
      <c r="P279" s="29">
        <f>IF($R279="Medium",1,0)</f>
        <v>0</v>
      </c>
      <c r="Q279" s="29">
        <f>IF($R279="Major",1,0)</f>
        <v>0</v>
      </c>
      <c r="R279" s="2" t="str">
        <f>IF('Hazard Data'!N2726&lt;VLOOKUP(B279,Thresholds!$B$2:$I$8,2,FALSE),"Minor",IF(AND(VLOOKUP(B279,Thresholds!$B$2:$I$8,2,FALSE)&lt;='Hazard Data'!N2726,'Hazard Data'!N2726&lt;VLOOKUP(B279,Thresholds!$B$2:$I$8,3,FALSE)),"Medium","Major"))</f>
        <v>Minor</v>
      </c>
      <c r="S279" s="2" t="str">
        <f>IF(N279&gt;0,"",IF('Hazard Data'!K2726&lt;VLOOKUP(B279,Thresholds!$B$2:$I$8,5,FALSE),"Minor",IF(AND(VLOOKUP(B279,Thresholds!$B$2:$I$8,5,FALSE)&lt;='Hazard Data'!K2726,'Hazard Data'!K2726&lt;VLOOKUP(B279,Thresholds!$B$2:$I$8,6,FALSE)),"Medium","Major")))</f>
        <v/>
      </c>
      <c r="T279" s="2"/>
      <c r="U279" s="2"/>
      <c r="V279" s="2"/>
      <c r="W279" s="2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>
      <c r="A280" s="1"/>
      <c r="B280" s="17">
        <v>1</v>
      </c>
      <c r="C280" s="9" t="s">
        <v>40</v>
      </c>
      <c r="D280" s="9" t="str">
        <f>VLOOKUP(C280,'Hazard Categories'!$A$2:$B$52,2,FALSE)</f>
        <v>Storm</v>
      </c>
      <c r="E280" s="17">
        <v>1</v>
      </c>
      <c r="F280" s="17">
        <v>1989</v>
      </c>
      <c r="G280" s="17" t="str">
        <f>IF(F280&lt;2000,(ROUNDDOWN((F280-$G$10)/5,0))*5+$G$10&amp;"-"&amp;(ROUNDDOWN((F280-$G$10)/5,0))*5+$G$10+4,(ROUNDDOWN((F280-$G$10)/5,0))*5+$G$10&amp;"-"&amp;(ROUNDDOWN((F280-$G$10)/5,0))*5+$G$10+4)</f>
        <v>1985-1989</v>
      </c>
      <c r="H280" s="17">
        <v>3</v>
      </c>
      <c r="I280" s="17">
        <v>0</v>
      </c>
      <c r="J280" s="17">
        <v>0</v>
      </c>
      <c r="K280" s="17">
        <f>SUM(I280:J280)</f>
        <v>0</v>
      </c>
      <c r="L280" s="28">
        <f>IF(N280&lt;7000000000,0,1)</f>
        <v>0</v>
      </c>
      <c r="M280" s="28">
        <f>IF(N280&gt;0,1,0)</f>
        <v>1</v>
      </c>
      <c r="N280" s="29">
        <v>900784</v>
      </c>
      <c r="O280" s="29">
        <f>IF($R280="Minor",1,0)</f>
        <v>1</v>
      </c>
      <c r="P280" s="29">
        <f>IF($R280="Medium",1,0)</f>
        <v>0</v>
      </c>
      <c r="Q280" s="29">
        <f>IF($R280="Major",1,0)</f>
        <v>0</v>
      </c>
      <c r="R280" s="2" t="str">
        <f>IF('Hazard Data'!N1989&lt;VLOOKUP(B280,Thresholds!$B$2:$I$8,2,FALSE),"Minor",IF(AND(VLOOKUP(B280,Thresholds!$B$2:$I$8,2,FALSE)&lt;='Hazard Data'!N1989,'Hazard Data'!N1989&lt;VLOOKUP(B280,Thresholds!$B$2:$I$8,3,FALSE)),"Medium","Major"))</f>
        <v>Minor</v>
      </c>
      <c r="S280" s="2" t="str">
        <f>IF(N280&gt;0,"",IF('Hazard Data'!K1989&lt;VLOOKUP(B280,Thresholds!$B$2:$I$8,5,FALSE),"Minor",IF(AND(VLOOKUP(B280,Thresholds!$B$2:$I$8,5,FALSE)&lt;='Hazard Data'!K1989,'Hazard Data'!K1989&lt;VLOOKUP(B280,Thresholds!$B$2:$I$8,6,FALSE)),"Medium","Major")))</f>
        <v/>
      </c>
      <c r="T280" s="2"/>
      <c r="U280" s="2"/>
      <c r="V280" s="2"/>
      <c r="W280" s="2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>
      <c r="A281" s="1"/>
      <c r="B281" s="17">
        <v>1</v>
      </c>
      <c r="C281" s="9" t="s">
        <v>46</v>
      </c>
      <c r="D281" s="9" t="str">
        <f>VLOOKUP(C281,'Hazard Categories'!$A$2:$B$52,2,FALSE)</f>
        <v>Storm</v>
      </c>
      <c r="E281" s="17">
        <v>1</v>
      </c>
      <c r="F281" s="17">
        <v>1993</v>
      </c>
      <c r="G281" s="17" t="str">
        <f>IF(F281&lt;2000,(ROUNDDOWN((F281-$G$10)/5,0))*5+$G$10&amp;"-"&amp;(ROUNDDOWN((F281-$G$10)/5,0))*5+$G$10+4,(ROUNDDOWN((F281-$G$10)/5,0))*5+$G$10&amp;"-"&amp;(ROUNDDOWN((F281-$G$10)/5,0))*5+$G$10+4)</f>
        <v>1990-1994</v>
      </c>
      <c r="H281" s="17">
        <v>1</v>
      </c>
      <c r="I281" s="17">
        <v>0</v>
      </c>
      <c r="J281" s="17">
        <v>0</v>
      </c>
      <c r="K281" s="17">
        <f>SUM(I281:J281)</f>
        <v>0</v>
      </c>
      <c r="L281" s="28">
        <f>IF(N281&lt;7000000000,0,1)</f>
        <v>0</v>
      </c>
      <c r="M281" s="28">
        <f>IF(N281&gt;0,1,0)</f>
        <v>1</v>
      </c>
      <c r="N281" s="29">
        <v>897812</v>
      </c>
      <c r="O281" s="29">
        <f>IF($R281="Minor",1,0)</f>
        <v>1</v>
      </c>
      <c r="P281" s="29">
        <f>IF($R281="Medium",1,0)</f>
        <v>0</v>
      </c>
      <c r="Q281" s="29">
        <f>IF($R281="Major",1,0)</f>
        <v>0</v>
      </c>
      <c r="R281" s="2" t="str">
        <f>IF('Hazard Data'!N1784&lt;VLOOKUP(B281,Thresholds!$B$2:$I$8,2,FALSE),"Minor",IF(AND(VLOOKUP(B281,Thresholds!$B$2:$I$8,2,FALSE)&lt;='Hazard Data'!N1784,'Hazard Data'!N1784&lt;VLOOKUP(B281,Thresholds!$B$2:$I$8,3,FALSE)),"Medium","Major"))</f>
        <v>Minor</v>
      </c>
      <c r="S281" s="2" t="str">
        <f>IF(N281&gt;0,"",IF('Hazard Data'!K1784&lt;VLOOKUP(B281,Thresholds!$B$2:$I$8,5,FALSE),"Minor",IF(AND(VLOOKUP(B281,Thresholds!$B$2:$I$8,5,FALSE)&lt;='Hazard Data'!K1784,'Hazard Data'!K1784&lt;VLOOKUP(B281,Thresholds!$B$2:$I$8,6,FALSE)),"Medium","Major")))</f>
        <v/>
      </c>
      <c r="T281" s="2"/>
      <c r="U281" s="2"/>
      <c r="V281" s="2"/>
      <c r="W281" s="2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>
      <c r="A282" s="1"/>
      <c r="B282" s="17">
        <v>5</v>
      </c>
      <c r="C282" s="9" t="s">
        <v>59</v>
      </c>
      <c r="D282" s="9" t="str">
        <f>VLOOKUP(C282,'Hazard Categories'!$A$2:$B$52,2,FALSE)</f>
        <v>Storm</v>
      </c>
      <c r="E282" s="17">
        <v>2</v>
      </c>
      <c r="F282" s="17">
        <v>2011</v>
      </c>
      <c r="G282" s="17" t="str">
        <f>IF(F282&lt;2000,(ROUNDDOWN((F282-$G$10)/5,0))*5+$G$10&amp;"-"&amp;(ROUNDDOWN((F282-$G$10)/5,0))*5+$G$10+4,(ROUNDDOWN((F282-$G$10)/5,0))*5+$G$10&amp;"-"&amp;(ROUNDDOWN((F282-$G$10)/5,0))*5+$G$10+4)</f>
        <v>2010-2014</v>
      </c>
      <c r="H282" s="17">
        <v>1</v>
      </c>
      <c r="I282" s="17">
        <v>0</v>
      </c>
      <c r="J282" s="17">
        <v>0</v>
      </c>
      <c r="K282" s="17">
        <f>SUM(I282:J282)</f>
        <v>0</v>
      </c>
      <c r="L282" s="28">
        <f>IF(N282&lt;7000000000,0,1)</f>
        <v>0</v>
      </c>
      <c r="M282" s="28">
        <f>IF(N282&gt;0,1,0)</f>
        <v>1</v>
      </c>
      <c r="N282" s="29">
        <v>881593</v>
      </c>
      <c r="O282" s="29">
        <f>IF($R282="Minor",1,0)</f>
        <v>1</v>
      </c>
      <c r="P282" s="29">
        <f>IF($R282="Medium",1,0)</f>
        <v>0</v>
      </c>
      <c r="Q282" s="29">
        <f>IF($R282="Major",1,0)</f>
        <v>0</v>
      </c>
      <c r="R282" s="2" t="str">
        <f>IF('Hazard Data'!N2497&lt;VLOOKUP(B282,Thresholds!$B$2:$I$8,2,FALSE),"Minor",IF(AND(VLOOKUP(B282,Thresholds!$B$2:$I$8,2,FALSE)&lt;='Hazard Data'!N2497,'Hazard Data'!N2497&lt;VLOOKUP(B282,Thresholds!$B$2:$I$8,3,FALSE)),"Medium","Major"))</f>
        <v>Minor</v>
      </c>
      <c r="S282" s="2" t="str">
        <f>IF(N282&gt;0,"",IF('Hazard Data'!K2497&lt;VLOOKUP(B282,Thresholds!$B$2:$I$8,5,FALSE),"Minor",IF(AND(VLOOKUP(B282,Thresholds!$B$2:$I$8,5,FALSE)&lt;='Hazard Data'!K2497,'Hazard Data'!K2497&lt;VLOOKUP(B282,Thresholds!$B$2:$I$8,6,FALSE)),"Medium","Major")))</f>
        <v/>
      </c>
      <c r="T282" s="2"/>
      <c r="U282" s="2"/>
      <c r="V282" s="2"/>
      <c r="W282" s="2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>
      <c r="A283" s="1"/>
      <c r="B283" s="17">
        <v>2</v>
      </c>
      <c r="C283" s="9" t="s">
        <v>39</v>
      </c>
      <c r="D283" s="9" t="str">
        <f>VLOOKUP(C283,'Hazard Categories'!$A$2:$B$52,2,FALSE)</f>
        <v>Severe Storm</v>
      </c>
      <c r="E283" s="17">
        <v>4</v>
      </c>
      <c r="F283" s="17">
        <v>2015</v>
      </c>
      <c r="G283" s="17" t="str">
        <f>IF(F283&lt;2000,(ROUNDDOWN((F283-$G$10)/5,0))*5+$G$10&amp;"-"&amp;(ROUNDDOWN((F283-$G$10)/5,0))*5+$G$10+4,(ROUNDDOWN((F283-$G$10)/5,0))*5+$G$10&amp;"-"&amp;(ROUNDDOWN((F283-$G$10)/5,0))*5+$G$10+4)</f>
        <v>2015-2019</v>
      </c>
      <c r="H283" s="17">
        <v>1</v>
      </c>
      <c r="I283" s="17">
        <v>0</v>
      </c>
      <c r="J283" s="17">
        <v>0</v>
      </c>
      <c r="K283" s="17">
        <f>SUM(I283:J283)</f>
        <v>0</v>
      </c>
      <c r="L283" s="28">
        <f>IF(N283&lt;7000000000,0,1)</f>
        <v>0</v>
      </c>
      <c r="M283" s="28">
        <f>IF(N283&gt;0,1,0)</f>
        <v>1</v>
      </c>
      <c r="N283" s="29">
        <v>868134</v>
      </c>
      <c r="O283" s="29">
        <f>IF($R283="Minor",1,0)</f>
        <v>1</v>
      </c>
      <c r="P283" s="29">
        <f>IF($R283="Medium",1,0)</f>
        <v>0</v>
      </c>
      <c r="Q283" s="29">
        <f>IF($R283="Major",1,0)</f>
        <v>0</v>
      </c>
      <c r="R283" s="2" t="str">
        <f>IF('Hazard Data'!N2720&lt;VLOOKUP(B283,Thresholds!$B$2:$I$8,2,FALSE),"Minor",IF(AND(VLOOKUP(B283,Thresholds!$B$2:$I$8,2,FALSE)&lt;='Hazard Data'!N2720,'Hazard Data'!N2720&lt;VLOOKUP(B283,Thresholds!$B$2:$I$8,3,FALSE)),"Medium","Major"))</f>
        <v>Minor</v>
      </c>
      <c r="S283" s="2" t="str">
        <f>IF(N283&gt;0,"",IF('Hazard Data'!K2720&lt;VLOOKUP(B283,Thresholds!$B$2:$I$8,5,FALSE),"Minor",IF(AND(VLOOKUP(B283,Thresholds!$B$2:$I$8,5,FALSE)&lt;='Hazard Data'!K2720,'Hazard Data'!K2720&lt;VLOOKUP(B283,Thresholds!$B$2:$I$8,6,FALSE)),"Medium","Major")))</f>
        <v/>
      </c>
      <c r="T283" s="2"/>
      <c r="U283" s="2"/>
      <c r="V283" s="2"/>
      <c r="W283" s="2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>
      <c r="A284" s="1"/>
      <c r="B284" s="17">
        <v>5</v>
      </c>
      <c r="C284" s="9" t="s">
        <v>56</v>
      </c>
      <c r="D284" s="9" t="str">
        <f>VLOOKUP(C284,'Hazard Categories'!$A$2:$B$52,2,FALSE)</f>
        <v>Severe Storm</v>
      </c>
      <c r="E284" s="17">
        <v>3</v>
      </c>
      <c r="F284" s="17">
        <v>1984</v>
      </c>
      <c r="G284" s="17" t="str">
        <f>IF(F284&lt;2000,(ROUNDDOWN((F284-$G$10)/5,0))*5+$G$10&amp;"-"&amp;(ROUNDDOWN((F284-$G$10)/5,0))*5+$G$10+4,(ROUNDDOWN((F284-$G$10)/5,0))*5+$G$10&amp;"-"&amp;(ROUNDDOWN((F284-$G$10)/5,0))*5+$G$10+4)</f>
        <v>1980-1984</v>
      </c>
      <c r="H284" s="17">
        <v>1</v>
      </c>
      <c r="I284" s="17">
        <v>0</v>
      </c>
      <c r="J284" s="17">
        <v>0</v>
      </c>
      <c r="K284" s="17">
        <f>SUM(I284:J284)</f>
        <v>0</v>
      </c>
      <c r="L284" s="28">
        <f>IF(N284&lt;7000000000,0,1)</f>
        <v>0</v>
      </c>
      <c r="M284" s="28">
        <f>IF(N284&gt;0,1,0)</f>
        <v>1</v>
      </c>
      <c r="N284" s="29">
        <v>867738</v>
      </c>
      <c r="O284" s="29">
        <f>IF($R284="Minor",1,0)</f>
        <v>0</v>
      </c>
      <c r="P284" s="29">
        <f>IF($R284="Medium",1,0)</f>
        <v>1</v>
      </c>
      <c r="Q284" s="29">
        <f>IF($R284="Major",1,0)</f>
        <v>0</v>
      </c>
      <c r="R284" s="2" t="str">
        <f>IF('Hazard Data'!N500&lt;VLOOKUP(B284,Thresholds!$B$2:$I$8,2,FALSE),"Minor",IF(AND(VLOOKUP(B284,Thresholds!$B$2:$I$8,2,FALSE)&lt;='Hazard Data'!N500,'Hazard Data'!N500&lt;VLOOKUP(B284,Thresholds!$B$2:$I$8,3,FALSE)),"Medium","Major"))</f>
        <v>Medium</v>
      </c>
      <c r="S284" s="2" t="str">
        <f>IF(N284&gt;0,"",IF('Hazard Data'!K500&lt;VLOOKUP(B284,Thresholds!$B$2:$I$8,5,FALSE),"Minor",IF(AND(VLOOKUP(B284,Thresholds!$B$2:$I$8,5,FALSE)&lt;='Hazard Data'!K500,'Hazard Data'!K500&lt;VLOOKUP(B284,Thresholds!$B$2:$I$8,6,FALSE)),"Medium","Major")))</f>
        <v/>
      </c>
      <c r="T284" s="2"/>
      <c r="U284" s="2"/>
      <c r="V284" s="2"/>
      <c r="W284" s="2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>
      <c r="A285" s="1"/>
      <c r="B285" s="17">
        <v>1</v>
      </c>
      <c r="C285" s="9" t="s">
        <v>39</v>
      </c>
      <c r="D285" s="9" t="str">
        <f>VLOOKUP(C285,'Hazard Categories'!$A$2:$B$52,2,FALSE)</f>
        <v>Severe Storm</v>
      </c>
      <c r="E285" s="17">
        <v>1</v>
      </c>
      <c r="F285" s="17">
        <v>1998</v>
      </c>
      <c r="G285" s="17" t="str">
        <f>IF(F285&lt;2000,(ROUNDDOWN((F285-$G$10)/5,0))*5+$G$10&amp;"-"&amp;(ROUNDDOWN((F285-$G$10)/5,0))*5+$G$10+4,(ROUNDDOWN((F285-$G$10)/5,0))*5+$G$10&amp;"-"&amp;(ROUNDDOWN((F285-$G$10)/5,0))*5+$G$10+4)</f>
        <v>1995-1999</v>
      </c>
      <c r="H285" s="17">
        <v>2</v>
      </c>
      <c r="I285" s="17">
        <v>0</v>
      </c>
      <c r="J285" s="17">
        <v>0</v>
      </c>
      <c r="K285" s="17">
        <f>SUM(I285:J285)</f>
        <v>0</v>
      </c>
      <c r="L285" s="28">
        <f>IF(N285&lt;7000000000,0,1)</f>
        <v>0</v>
      </c>
      <c r="M285" s="28">
        <f>IF(N285&gt;0,1,0)</f>
        <v>1</v>
      </c>
      <c r="N285" s="29">
        <v>865202</v>
      </c>
      <c r="O285" s="29">
        <f>IF($R285="Minor",1,0)</f>
        <v>0</v>
      </c>
      <c r="P285" s="29">
        <f>IF($R285="Medium",1,0)</f>
        <v>1</v>
      </c>
      <c r="Q285" s="29">
        <f>IF($R285="Major",1,0)</f>
        <v>0</v>
      </c>
      <c r="R285" s="2" t="str">
        <f>IF('Hazard Data'!N148&lt;VLOOKUP(B285,Thresholds!$B$2:$I$8,2,FALSE),"Minor",IF(AND(VLOOKUP(B285,Thresholds!$B$2:$I$8,2,FALSE)&lt;='Hazard Data'!N148,'Hazard Data'!N148&lt;VLOOKUP(B285,Thresholds!$B$2:$I$8,3,FALSE)),"Medium","Major"))</f>
        <v>Medium</v>
      </c>
      <c r="S285" s="2" t="str">
        <f>IF(N285&gt;0,"",IF('Hazard Data'!K148&lt;VLOOKUP(B285,Thresholds!$B$2:$I$8,5,FALSE),"Minor",IF(AND(VLOOKUP(B285,Thresholds!$B$2:$I$8,5,FALSE)&lt;='Hazard Data'!K148,'Hazard Data'!K148&lt;VLOOKUP(B285,Thresholds!$B$2:$I$8,6,FALSE)),"Medium","Major")))</f>
        <v/>
      </c>
      <c r="T285" s="2"/>
      <c r="U285" s="2"/>
      <c r="V285" s="2"/>
      <c r="W285" s="2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>
      <c r="A286" s="1"/>
      <c r="B286" s="17">
        <v>1</v>
      </c>
      <c r="C286" s="9" t="s">
        <v>44</v>
      </c>
      <c r="D286" s="9" t="str">
        <f>VLOOKUP(C286,'Hazard Categories'!$A$2:$B$52,2,FALSE)</f>
        <v>Severe Storm</v>
      </c>
      <c r="E286" s="17">
        <v>2</v>
      </c>
      <c r="F286" s="17">
        <v>1989</v>
      </c>
      <c r="G286" s="17" t="str">
        <f>IF(F286&lt;2000,(ROUNDDOWN((F286-$G$10)/5,0))*5+$G$10&amp;"-"&amp;(ROUNDDOWN((F286-$G$10)/5,0))*5+$G$10+4,(ROUNDDOWN((F286-$G$10)/5,0))*5+$G$10&amp;"-"&amp;(ROUNDDOWN((F286-$G$10)/5,0))*5+$G$10+4)</f>
        <v>1985-1989</v>
      </c>
      <c r="H286" s="17">
        <v>1</v>
      </c>
      <c r="I286" s="17">
        <v>0</v>
      </c>
      <c r="J286" s="17">
        <v>0</v>
      </c>
      <c r="K286" s="17">
        <f>SUM(I286:J286)</f>
        <v>0</v>
      </c>
      <c r="L286" s="28">
        <f>IF(N286&lt;7000000000,0,1)</f>
        <v>0</v>
      </c>
      <c r="M286" s="28">
        <f>IF(N286&gt;0,1,0)</f>
        <v>1</v>
      </c>
      <c r="N286" s="29">
        <v>864013</v>
      </c>
      <c r="O286" s="29">
        <f>IF($R286="Minor",1,0)</f>
        <v>1</v>
      </c>
      <c r="P286" s="29">
        <f>IF($R286="Medium",1,0)</f>
        <v>0</v>
      </c>
      <c r="Q286" s="29">
        <f>IF($R286="Major",1,0)</f>
        <v>0</v>
      </c>
      <c r="R286" s="2" t="str">
        <f>IF('Hazard Data'!N816&lt;VLOOKUP(B286,Thresholds!$B$2:$I$8,2,FALSE),"Minor",IF(AND(VLOOKUP(B286,Thresholds!$B$2:$I$8,2,FALSE)&lt;='Hazard Data'!N816,'Hazard Data'!N816&lt;VLOOKUP(B286,Thresholds!$B$2:$I$8,3,FALSE)),"Medium","Major"))</f>
        <v>Minor</v>
      </c>
      <c r="S286" s="2" t="str">
        <f>IF(N286&gt;0,"",IF('Hazard Data'!K816&lt;VLOOKUP(B286,Thresholds!$B$2:$I$8,5,FALSE),"Minor",IF(AND(VLOOKUP(B286,Thresholds!$B$2:$I$8,5,FALSE)&lt;='Hazard Data'!K816,'Hazard Data'!K816&lt;VLOOKUP(B286,Thresholds!$B$2:$I$8,6,FALSE)),"Medium","Major")))</f>
        <v/>
      </c>
      <c r="T286" s="2"/>
      <c r="U286" s="2"/>
      <c r="V286" s="2"/>
      <c r="W286" s="2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>
      <c r="A287" s="1"/>
      <c r="B287" s="17">
        <v>4</v>
      </c>
      <c r="C287" s="9" t="s">
        <v>46</v>
      </c>
      <c r="D287" s="9" t="str">
        <f>VLOOKUP(C287,'Hazard Categories'!$A$2:$B$52,2,FALSE)</f>
        <v>Storm</v>
      </c>
      <c r="E287" s="17">
        <v>2</v>
      </c>
      <c r="F287" s="17">
        <v>1986</v>
      </c>
      <c r="G287" s="17" t="str">
        <f>IF(F287&lt;2000,(ROUNDDOWN((F287-$G$10)/5,0))*5+$G$10&amp;"-"&amp;(ROUNDDOWN((F287-$G$10)/5,0))*5+$G$10+4,(ROUNDDOWN((F287-$G$10)/5,0))*5+$G$10&amp;"-"&amp;(ROUNDDOWN((F287-$G$10)/5,0))*5+$G$10+4)</f>
        <v>1985-1989</v>
      </c>
      <c r="H287" s="17">
        <v>1</v>
      </c>
      <c r="I287" s="17">
        <v>0</v>
      </c>
      <c r="J287" s="17">
        <v>0</v>
      </c>
      <c r="K287" s="17">
        <f>SUM(I287:J287)</f>
        <v>0</v>
      </c>
      <c r="L287" s="28">
        <f>IF(N287&lt;7000000000,0,1)</f>
        <v>0</v>
      </c>
      <c r="M287" s="28">
        <f>IF(N287&gt;0,1,0)</f>
        <v>1</v>
      </c>
      <c r="N287" s="29">
        <v>863854</v>
      </c>
      <c r="O287" s="29">
        <f>IF($R287="Minor",1,0)</f>
        <v>0</v>
      </c>
      <c r="P287" s="29">
        <f>IF($R287="Medium",1,0)</f>
        <v>1</v>
      </c>
      <c r="Q287" s="29">
        <f>IF($R287="Major",1,0)</f>
        <v>0</v>
      </c>
      <c r="R287" s="2" t="str">
        <f>IF('Hazard Data'!N562&lt;VLOOKUP(B287,Thresholds!$B$2:$I$8,2,FALSE),"Minor",IF(AND(VLOOKUP(B287,Thresholds!$B$2:$I$8,2,FALSE)&lt;='Hazard Data'!N562,'Hazard Data'!N562&lt;VLOOKUP(B287,Thresholds!$B$2:$I$8,3,FALSE)),"Medium","Major"))</f>
        <v>Medium</v>
      </c>
      <c r="S287" s="2" t="str">
        <f>IF(N287&gt;0,"",IF('Hazard Data'!K562&lt;VLOOKUP(B287,Thresholds!$B$2:$I$8,5,FALSE),"Minor",IF(AND(VLOOKUP(B287,Thresholds!$B$2:$I$8,5,FALSE)&lt;='Hazard Data'!K562,'Hazard Data'!K562&lt;VLOOKUP(B287,Thresholds!$B$2:$I$8,6,FALSE)),"Medium","Major")))</f>
        <v/>
      </c>
      <c r="T287" s="2"/>
      <c r="U287" s="2"/>
      <c r="V287" s="2"/>
      <c r="W287" s="2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>
      <c r="A288" s="1"/>
      <c r="B288" s="17">
        <v>2</v>
      </c>
      <c r="C288" s="9" t="s">
        <v>39</v>
      </c>
      <c r="D288" s="9" t="str">
        <f>VLOOKUP(C288,'Hazard Categories'!$A$2:$B$52,2,FALSE)</f>
        <v>Severe Storm</v>
      </c>
      <c r="E288" s="17">
        <v>4</v>
      </c>
      <c r="F288" s="17">
        <v>2015</v>
      </c>
      <c r="G288" s="17" t="str">
        <f>IF(F288&lt;2000,(ROUNDDOWN((F288-$G$10)/5,0))*5+$G$10&amp;"-"&amp;(ROUNDDOWN((F288-$G$10)/5,0))*5+$G$10+4,(ROUNDDOWN((F288-$G$10)/5,0))*5+$G$10&amp;"-"&amp;(ROUNDDOWN((F288-$G$10)/5,0))*5+$G$10+4)</f>
        <v>2015-2019</v>
      </c>
      <c r="H288" s="17">
        <v>1</v>
      </c>
      <c r="I288" s="17">
        <v>0</v>
      </c>
      <c r="J288" s="17">
        <v>0</v>
      </c>
      <c r="K288" s="17">
        <f>SUM(I288:J288)</f>
        <v>0</v>
      </c>
      <c r="L288" s="28">
        <f>IF(N288&lt;7000000000,0,1)</f>
        <v>0</v>
      </c>
      <c r="M288" s="28">
        <f>IF(N288&gt;0,1,0)</f>
        <v>1</v>
      </c>
      <c r="N288" s="29">
        <v>858861</v>
      </c>
      <c r="O288" s="29">
        <f>IF($R288="Minor",1,0)</f>
        <v>1</v>
      </c>
      <c r="P288" s="29">
        <f>IF($R288="Medium",1,0)</f>
        <v>0</v>
      </c>
      <c r="Q288" s="29">
        <f>IF($R288="Major",1,0)</f>
        <v>0</v>
      </c>
      <c r="R288" s="2" t="str">
        <f>IF('Hazard Data'!N2723&lt;VLOOKUP(B288,Thresholds!$B$2:$I$8,2,FALSE),"Minor",IF(AND(VLOOKUP(B288,Thresholds!$B$2:$I$8,2,FALSE)&lt;='Hazard Data'!N2723,'Hazard Data'!N2723&lt;VLOOKUP(B288,Thresholds!$B$2:$I$8,3,FALSE)),"Medium","Major"))</f>
        <v>Minor</v>
      </c>
      <c r="S288" s="2" t="str">
        <f>IF(N288&gt;0,"",IF('Hazard Data'!K2723&lt;VLOOKUP(B288,Thresholds!$B$2:$I$8,5,FALSE),"Minor",IF(AND(VLOOKUP(B288,Thresholds!$B$2:$I$8,5,FALSE)&lt;='Hazard Data'!K2723,'Hazard Data'!K2723&lt;VLOOKUP(B288,Thresholds!$B$2:$I$8,6,FALSE)),"Medium","Major")))</f>
        <v/>
      </c>
      <c r="T288" s="2"/>
      <c r="U288" s="2"/>
      <c r="V288" s="2"/>
      <c r="W288" s="2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>
      <c r="A289" s="1"/>
      <c r="B289" s="17">
        <v>2</v>
      </c>
      <c r="C289" s="9" t="s">
        <v>62</v>
      </c>
      <c r="D289" s="9" t="str">
        <f>VLOOKUP(C289,'Hazard Categories'!$A$2:$B$52,2,FALSE)</f>
        <v>Tornado</v>
      </c>
      <c r="E289" s="17">
        <v>2</v>
      </c>
      <c r="F289" s="17">
        <v>1985</v>
      </c>
      <c r="G289" s="17" t="str">
        <f>IF(F289&lt;2000,(ROUNDDOWN((F289-$G$10)/5,0))*5+$G$10&amp;"-"&amp;(ROUNDDOWN((F289-$G$10)/5,0))*5+$G$10+4,(ROUNDDOWN((F289-$G$10)/5,0))*5+$G$10&amp;"-"&amp;(ROUNDDOWN((F289-$G$10)/5,0))*5+$G$10+4)</f>
        <v>1985-1989</v>
      </c>
      <c r="H289" s="17">
        <v>1</v>
      </c>
      <c r="I289" s="17">
        <v>0</v>
      </c>
      <c r="J289" s="17">
        <v>0</v>
      </c>
      <c r="K289" s="17">
        <f>SUM(I289:J289)</f>
        <v>0</v>
      </c>
      <c r="L289" s="28">
        <f>IF(N289&lt;7000000000,0,1)</f>
        <v>0</v>
      </c>
      <c r="M289" s="28">
        <f>IF(N289&gt;0,1,0)</f>
        <v>1</v>
      </c>
      <c r="N289" s="29">
        <v>858623</v>
      </c>
      <c r="O289" s="29">
        <f>IF($R289="Minor",1,0)</f>
        <v>1</v>
      </c>
      <c r="P289" s="29">
        <f>IF($R289="Medium",1,0)</f>
        <v>0</v>
      </c>
      <c r="Q289" s="29">
        <f>IF($R289="Major",1,0)</f>
        <v>0</v>
      </c>
      <c r="R289" s="2" t="str">
        <f>IF('Hazard Data'!N1733&lt;VLOOKUP(B289,Thresholds!$B$2:$I$8,2,FALSE),"Minor",IF(AND(VLOOKUP(B289,Thresholds!$B$2:$I$8,2,FALSE)&lt;='Hazard Data'!N1733,'Hazard Data'!N1733&lt;VLOOKUP(B289,Thresholds!$B$2:$I$8,3,FALSE)),"Medium","Major"))</f>
        <v>Minor</v>
      </c>
      <c r="S289" s="2" t="str">
        <f>IF(N289&gt;0,"",IF('Hazard Data'!K1733&lt;VLOOKUP(B289,Thresholds!$B$2:$I$8,5,FALSE),"Minor",IF(AND(VLOOKUP(B289,Thresholds!$B$2:$I$8,5,FALSE)&lt;='Hazard Data'!K1733,'Hazard Data'!K1733&lt;VLOOKUP(B289,Thresholds!$B$2:$I$8,6,FALSE)),"Medium","Major")))</f>
        <v/>
      </c>
      <c r="T289" s="2"/>
      <c r="U289" s="2"/>
      <c r="V289" s="2"/>
      <c r="W289" s="2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>
      <c r="A290" s="1"/>
      <c r="B290" s="17">
        <v>1</v>
      </c>
      <c r="C290" s="9" t="s">
        <v>57</v>
      </c>
      <c r="D290" s="9" t="str">
        <f>VLOOKUP(C290,'Hazard Categories'!$A$2:$B$52,2,FALSE)</f>
        <v>Severe Storm</v>
      </c>
      <c r="E290" s="17">
        <v>4</v>
      </c>
      <c r="F290" s="17">
        <v>1976</v>
      </c>
      <c r="G290" s="17" t="str">
        <f>IF(F290&lt;2000,(ROUNDDOWN((F290-$G$10)/5,0))*5+$G$10&amp;"-"&amp;(ROUNDDOWN((F290-$G$10)/5,0))*5+$G$10+4,(ROUNDDOWN((F290-$G$10)/5,0))*5+$G$10&amp;"-"&amp;(ROUNDDOWN((F290-$G$10)/5,0))*5+$G$10+4)</f>
        <v>1975-1979</v>
      </c>
      <c r="H290" s="17">
        <v>1</v>
      </c>
      <c r="I290" s="17">
        <v>0</v>
      </c>
      <c r="J290" s="17">
        <v>0</v>
      </c>
      <c r="K290" s="17">
        <f>SUM(I290:J290)</f>
        <v>0</v>
      </c>
      <c r="L290" s="28">
        <f>IF(N290&lt;7000000000,0,1)</f>
        <v>0</v>
      </c>
      <c r="M290" s="28">
        <f>IF(N290&gt;0,1,0)</f>
        <v>1</v>
      </c>
      <c r="N290" s="29">
        <v>858306</v>
      </c>
      <c r="O290" s="29">
        <f>IF($R290="Minor",1,0)</f>
        <v>0</v>
      </c>
      <c r="P290" s="29">
        <f>IF($R290="Medium",1,0)</f>
        <v>1</v>
      </c>
      <c r="Q290" s="29">
        <f>IF($R290="Major",1,0)</f>
        <v>0</v>
      </c>
      <c r="R290" s="2" t="str">
        <f>IF('Hazard Data'!N409&lt;VLOOKUP(B290,Thresholds!$B$2:$I$8,2,FALSE),"Minor",IF(AND(VLOOKUP(B290,Thresholds!$B$2:$I$8,2,FALSE)&lt;='Hazard Data'!N409,'Hazard Data'!N409&lt;VLOOKUP(B290,Thresholds!$B$2:$I$8,3,FALSE)),"Medium","Major"))</f>
        <v>Medium</v>
      </c>
      <c r="S290" s="2" t="str">
        <f>IF(N290&gt;0,"",IF('Hazard Data'!K409&lt;VLOOKUP(B290,Thresholds!$B$2:$I$8,5,FALSE),"Minor",IF(AND(VLOOKUP(B290,Thresholds!$B$2:$I$8,5,FALSE)&lt;='Hazard Data'!K409,'Hazard Data'!K409&lt;VLOOKUP(B290,Thresholds!$B$2:$I$8,6,FALSE)),"Medium","Major")))</f>
        <v/>
      </c>
      <c r="T290" s="2"/>
      <c r="U290" s="2"/>
      <c r="V290" s="2"/>
      <c r="W290" s="2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>
      <c r="A291" s="1"/>
      <c r="B291" s="17">
        <v>1</v>
      </c>
      <c r="C291" s="9" t="s">
        <v>44</v>
      </c>
      <c r="D291" s="9" t="str">
        <f>VLOOKUP(C291,'Hazard Categories'!$A$2:$B$52,2,FALSE)</f>
        <v>Severe Storm</v>
      </c>
      <c r="E291" s="17">
        <v>1</v>
      </c>
      <c r="F291" s="17">
        <v>1996</v>
      </c>
      <c r="G291" s="17" t="str">
        <f>IF(F291&lt;2000,(ROUNDDOWN((F291-$G$10)/5,0))*5+$G$10&amp;"-"&amp;(ROUNDDOWN((F291-$G$10)/5,0))*5+$G$10+4,(ROUNDDOWN((F291-$G$10)/5,0))*5+$G$10&amp;"-"&amp;(ROUNDDOWN((F291-$G$10)/5,0))*5+$G$10+4)</f>
        <v>1995-1999</v>
      </c>
      <c r="H291" s="17">
        <v>1</v>
      </c>
      <c r="I291" s="17">
        <v>0</v>
      </c>
      <c r="J291" s="17">
        <v>0</v>
      </c>
      <c r="K291" s="17">
        <f>SUM(I291:J291)</f>
        <v>0</v>
      </c>
      <c r="L291" s="28">
        <f>IF(N291&lt;7000000000,0,1)</f>
        <v>0</v>
      </c>
      <c r="M291" s="28">
        <f>IF(N291&gt;0,1,0)</f>
        <v>1</v>
      </c>
      <c r="N291" s="29">
        <v>851886</v>
      </c>
      <c r="O291" s="29">
        <f>IF($R291="Minor",1,0)</f>
        <v>1</v>
      </c>
      <c r="P291" s="29">
        <f>IF($R291="Medium",1,0)</f>
        <v>0</v>
      </c>
      <c r="Q291" s="29">
        <f>IF($R291="Major",1,0)</f>
        <v>0</v>
      </c>
      <c r="R291" s="2" t="str">
        <f>IF('Hazard Data'!N1861&lt;VLOOKUP(B291,Thresholds!$B$2:$I$8,2,FALSE),"Minor",IF(AND(VLOOKUP(B291,Thresholds!$B$2:$I$8,2,FALSE)&lt;='Hazard Data'!N1861,'Hazard Data'!N1861&lt;VLOOKUP(B291,Thresholds!$B$2:$I$8,3,FALSE)),"Medium","Major"))</f>
        <v>Minor</v>
      </c>
      <c r="S291" s="2" t="str">
        <f>IF(N291&gt;0,"",IF('Hazard Data'!K1861&lt;VLOOKUP(B291,Thresholds!$B$2:$I$8,5,FALSE),"Minor",IF(AND(VLOOKUP(B291,Thresholds!$B$2:$I$8,5,FALSE)&lt;='Hazard Data'!K1861,'Hazard Data'!K1861&lt;VLOOKUP(B291,Thresholds!$B$2:$I$8,6,FALSE)),"Medium","Major")))</f>
        <v/>
      </c>
      <c r="T291" s="2"/>
      <c r="U291" s="2"/>
      <c r="V291" s="2"/>
      <c r="W291" s="2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>
      <c r="A292" s="1"/>
      <c r="B292" s="17">
        <v>1</v>
      </c>
      <c r="C292" s="9" t="s">
        <v>39</v>
      </c>
      <c r="D292" s="9" t="str">
        <f>VLOOKUP(C292,'Hazard Categories'!$A$2:$B$52,2,FALSE)</f>
        <v>Severe Storm</v>
      </c>
      <c r="E292" s="17">
        <v>2</v>
      </c>
      <c r="F292" s="17">
        <v>2016</v>
      </c>
      <c r="G292" s="17" t="str">
        <f>IF(F292&lt;2000,(ROUNDDOWN((F292-$G$10)/5,0))*5+$G$10&amp;"-"&amp;(ROUNDDOWN((F292-$G$10)/5,0))*5+$G$10+4,(ROUNDDOWN((F292-$G$10)/5,0))*5+$G$10&amp;"-"&amp;(ROUNDDOWN((F292-$G$10)/5,0))*5+$G$10+4)</f>
        <v>2015-2019</v>
      </c>
      <c r="H292" s="17">
        <v>2</v>
      </c>
      <c r="I292" s="17">
        <v>0</v>
      </c>
      <c r="J292" s="17">
        <v>0</v>
      </c>
      <c r="K292" s="17">
        <f>SUM(I292:J292)</f>
        <v>0</v>
      </c>
      <c r="L292" s="28">
        <f>IF(N292&lt;7000000000,0,1)</f>
        <v>0</v>
      </c>
      <c r="M292" s="28">
        <f>IF(N292&gt;0,1,0)</f>
        <v>1</v>
      </c>
      <c r="N292" s="29">
        <v>851490</v>
      </c>
      <c r="O292" s="29">
        <f>IF($R292="Minor",1,0)</f>
        <v>1</v>
      </c>
      <c r="P292" s="29">
        <f>IF($R292="Medium",1,0)</f>
        <v>0</v>
      </c>
      <c r="Q292" s="29">
        <f>IF($R292="Major",1,0)</f>
        <v>0</v>
      </c>
      <c r="R292" s="2" t="str">
        <f>IF('Hazard Data'!N2841&lt;VLOOKUP(B292,Thresholds!$B$2:$I$8,2,FALSE),"Minor",IF(AND(VLOOKUP(B292,Thresholds!$B$2:$I$8,2,FALSE)&lt;='Hazard Data'!N2841,'Hazard Data'!N2841&lt;VLOOKUP(B292,Thresholds!$B$2:$I$8,3,FALSE)),"Medium","Major"))</f>
        <v>Minor</v>
      </c>
      <c r="S292" s="2" t="str">
        <f>IF(N292&gt;0,"",IF('Hazard Data'!K2841&lt;VLOOKUP(B292,Thresholds!$B$2:$I$8,5,FALSE),"Minor",IF(AND(VLOOKUP(B292,Thresholds!$B$2:$I$8,5,FALSE)&lt;='Hazard Data'!K2841,'Hazard Data'!K2841&lt;VLOOKUP(B292,Thresholds!$B$2:$I$8,6,FALSE)),"Medium","Major")))</f>
        <v/>
      </c>
      <c r="T292" s="2"/>
      <c r="U292" s="2"/>
      <c r="V292" s="2"/>
      <c r="W292" s="2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>
      <c r="A293" s="1"/>
      <c r="B293" s="17">
        <v>3</v>
      </c>
      <c r="C293" s="9" t="s">
        <v>39</v>
      </c>
      <c r="D293" s="9" t="str">
        <f>VLOOKUP(C293,'Hazard Categories'!$A$2:$B$52,2,FALSE)</f>
        <v>Severe Storm</v>
      </c>
      <c r="E293" s="17">
        <v>2</v>
      </c>
      <c r="F293" s="17">
        <v>2007</v>
      </c>
      <c r="G293" s="17" t="str">
        <f>IF(F293&lt;2000,(ROUNDDOWN((F293-$G$10)/5,0))*5+$G$10&amp;"-"&amp;(ROUNDDOWN((F293-$G$10)/5,0))*5+$G$10+4,(ROUNDDOWN((F293-$G$10)/5,0))*5+$G$10&amp;"-"&amp;(ROUNDDOWN((F293-$G$10)/5,0))*5+$G$10+4)</f>
        <v>2005-2009</v>
      </c>
      <c r="H293" s="17">
        <v>2</v>
      </c>
      <c r="I293" s="17">
        <v>0</v>
      </c>
      <c r="J293" s="17">
        <v>0</v>
      </c>
      <c r="K293" s="17">
        <f>SUM(I293:J293)</f>
        <v>0</v>
      </c>
      <c r="L293" s="28">
        <f>IF(N293&lt;7000000000,0,1)</f>
        <v>0</v>
      </c>
      <c r="M293" s="28">
        <f>IF(N293&gt;0,1,0)</f>
        <v>1</v>
      </c>
      <c r="N293" s="29">
        <v>849667</v>
      </c>
      <c r="O293" s="29">
        <f>IF($R293="Minor",1,0)</f>
        <v>1</v>
      </c>
      <c r="P293" s="29">
        <f>IF($R293="Medium",1,0)</f>
        <v>0</v>
      </c>
      <c r="Q293" s="29">
        <f>IF($R293="Major",1,0)</f>
        <v>0</v>
      </c>
      <c r="R293" s="2" t="str">
        <f>IF('Hazard Data'!N3146&lt;VLOOKUP(B293,Thresholds!$B$2:$I$8,2,FALSE),"Minor",IF(AND(VLOOKUP(B293,Thresholds!$B$2:$I$8,2,FALSE)&lt;='Hazard Data'!N3146,'Hazard Data'!N3146&lt;VLOOKUP(B293,Thresholds!$B$2:$I$8,3,FALSE)),"Medium","Major"))</f>
        <v>Minor</v>
      </c>
      <c r="S293" s="2" t="str">
        <f>IF(N293&gt;0,"",IF('Hazard Data'!K3146&lt;VLOOKUP(B293,Thresholds!$B$2:$I$8,5,FALSE),"Minor",IF(AND(VLOOKUP(B293,Thresholds!$B$2:$I$8,5,FALSE)&lt;='Hazard Data'!K3146,'Hazard Data'!K3146&lt;VLOOKUP(B293,Thresholds!$B$2:$I$8,6,FALSE)),"Medium","Major")))</f>
        <v/>
      </c>
      <c r="T293" s="2"/>
      <c r="U293" s="2"/>
      <c r="V293" s="2"/>
      <c r="W293" s="2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>
      <c r="A294" s="1"/>
      <c r="B294" s="17">
        <v>3</v>
      </c>
      <c r="C294" s="9" t="s">
        <v>44</v>
      </c>
      <c r="D294" s="9" t="str">
        <f>VLOOKUP(C294,'Hazard Categories'!$A$2:$B$52,2,FALSE)</f>
        <v>Severe Storm</v>
      </c>
      <c r="E294" s="17">
        <v>2</v>
      </c>
      <c r="F294" s="17">
        <v>1995</v>
      </c>
      <c r="G294" s="17" t="str">
        <f>IF(F294&lt;2000,(ROUNDDOWN((F294-$G$10)/5,0))*5+$G$10&amp;"-"&amp;(ROUNDDOWN((F294-$G$10)/5,0))*5+$G$10+4,(ROUNDDOWN((F294-$G$10)/5,0))*5+$G$10&amp;"-"&amp;(ROUNDDOWN((F294-$G$10)/5,0))*5+$G$10+4)</f>
        <v>1995-1999</v>
      </c>
      <c r="H294" s="17">
        <v>1</v>
      </c>
      <c r="I294" s="17">
        <v>0</v>
      </c>
      <c r="J294" s="17">
        <v>0</v>
      </c>
      <c r="K294" s="17">
        <f>SUM(I294:J294)</f>
        <v>0</v>
      </c>
      <c r="L294" s="28">
        <f>IF(N294&lt;7000000000,0,1)</f>
        <v>0</v>
      </c>
      <c r="M294" s="28">
        <f>IF(N294&gt;0,1,0)</f>
        <v>1</v>
      </c>
      <c r="N294" s="29">
        <v>845387</v>
      </c>
      <c r="O294" s="29">
        <f>IF($R294="Minor",1,0)</f>
        <v>0</v>
      </c>
      <c r="P294" s="29">
        <f>IF($R294="Medium",1,0)</f>
        <v>0</v>
      </c>
      <c r="Q294" s="29">
        <f>IF($R294="Major",1,0)</f>
        <v>1</v>
      </c>
      <c r="R294" s="2" t="str">
        <f>IF('Hazard Data'!N128&lt;VLOOKUP(B294,Thresholds!$B$2:$I$8,2,FALSE),"Minor",IF(AND(VLOOKUP(B294,Thresholds!$B$2:$I$8,2,FALSE)&lt;='Hazard Data'!N128,'Hazard Data'!N128&lt;VLOOKUP(B294,Thresholds!$B$2:$I$8,3,FALSE)),"Medium","Major"))</f>
        <v>Major</v>
      </c>
      <c r="S294" s="2" t="str">
        <f>IF(N294&gt;0,"",IF('Hazard Data'!K128&lt;VLOOKUP(B294,Thresholds!$B$2:$I$8,5,FALSE),"Minor",IF(AND(VLOOKUP(B294,Thresholds!$B$2:$I$8,5,FALSE)&lt;='Hazard Data'!K128,'Hazard Data'!K128&lt;VLOOKUP(B294,Thresholds!$B$2:$I$8,6,FALSE)),"Medium","Major")))</f>
        <v/>
      </c>
      <c r="T294" s="2"/>
      <c r="U294" s="2"/>
      <c r="V294" s="2"/>
      <c r="W294" s="2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>
      <c r="A295" s="1"/>
      <c r="B295" s="17">
        <v>3</v>
      </c>
      <c r="C295" s="9" t="s">
        <v>56</v>
      </c>
      <c r="D295" s="9" t="str">
        <f>VLOOKUP(C295,'Hazard Categories'!$A$2:$B$52,2,FALSE)</f>
        <v>Severe Storm</v>
      </c>
      <c r="E295" s="17">
        <v>3</v>
      </c>
      <c r="F295" s="17">
        <v>1984</v>
      </c>
      <c r="G295" s="17" t="str">
        <f>IF(F295&lt;2000,(ROUNDDOWN((F295-$G$10)/5,0))*5+$G$10&amp;"-"&amp;(ROUNDDOWN((F295-$G$10)/5,0))*5+$G$10+4,(ROUNDDOWN((F295-$G$10)/5,0))*5+$G$10&amp;"-"&amp;(ROUNDDOWN((F295-$G$10)/5,0))*5+$G$10+4)</f>
        <v>1980-1984</v>
      </c>
      <c r="H295" s="17">
        <v>1</v>
      </c>
      <c r="I295" s="17">
        <v>0</v>
      </c>
      <c r="J295" s="17">
        <v>38</v>
      </c>
      <c r="K295" s="17">
        <f>SUM(I295:J295)</f>
        <v>38</v>
      </c>
      <c r="L295" s="28">
        <f>IF(N295&lt;7000000000,0,1)</f>
        <v>0</v>
      </c>
      <c r="M295" s="28">
        <f>IF(N295&gt;0,1,0)</f>
        <v>1</v>
      </c>
      <c r="N295" s="29">
        <v>845070</v>
      </c>
      <c r="O295" s="29">
        <f>IF($R295="Minor",1,0)</f>
        <v>0</v>
      </c>
      <c r="P295" s="29">
        <f>IF($R295="Medium",1,0)</f>
        <v>1</v>
      </c>
      <c r="Q295" s="29">
        <f>IF($R295="Major",1,0)</f>
        <v>0</v>
      </c>
      <c r="R295" s="2" t="str">
        <f>IF('Hazard Data'!N499&lt;VLOOKUP(B295,Thresholds!$B$2:$I$8,2,FALSE),"Minor",IF(AND(VLOOKUP(B295,Thresholds!$B$2:$I$8,2,FALSE)&lt;='Hazard Data'!N499,'Hazard Data'!N499&lt;VLOOKUP(B295,Thresholds!$B$2:$I$8,3,FALSE)),"Medium","Major"))</f>
        <v>Medium</v>
      </c>
      <c r="S295" s="2" t="str">
        <f>IF(N295&gt;0,"",IF('Hazard Data'!K499&lt;VLOOKUP(B295,Thresholds!$B$2:$I$8,5,FALSE),"Minor",IF(AND(VLOOKUP(B295,Thresholds!$B$2:$I$8,5,FALSE)&lt;='Hazard Data'!K499,'Hazard Data'!K499&lt;VLOOKUP(B295,Thresholds!$B$2:$I$8,6,FALSE)),"Medium","Major")))</f>
        <v/>
      </c>
      <c r="T295" s="2"/>
      <c r="U295" s="2"/>
      <c r="V295" s="2"/>
      <c r="W295" s="2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>
      <c r="A296" s="1"/>
      <c r="B296" s="17">
        <v>2</v>
      </c>
      <c r="C296" s="9" t="s">
        <v>44</v>
      </c>
      <c r="D296" s="9" t="str">
        <f>VLOOKUP(C296,'Hazard Categories'!$A$2:$B$52,2,FALSE)</f>
        <v>Severe Storm</v>
      </c>
      <c r="E296" s="17">
        <v>1</v>
      </c>
      <c r="F296" s="17">
        <v>1991</v>
      </c>
      <c r="G296" s="17" t="str">
        <f>IF(F296&lt;2000,(ROUNDDOWN((F296-$G$10)/5,0))*5+$G$10&amp;"-"&amp;(ROUNDDOWN((F296-$G$10)/5,0))*5+$G$10+4,(ROUNDDOWN((F296-$G$10)/5,0))*5+$G$10&amp;"-"&amp;(ROUNDDOWN((F296-$G$10)/5,0))*5+$G$10+4)</f>
        <v>1990-1994</v>
      </c>
      <c r="H296" s="17">
        <v>1</v>
      </c>
      <c r="I296" s="17">
        <v>0</v>
      </c>
      <c r="J296" s="17">
        <v>0</v>
      </c>
      <c r="K296" s="17">
        <f>SUM(I296:J296)</f>
        <v>0</v>
      </c>
      <c r="L296" s="28">
        <f>IF(N296&lt;7000000000,0,1)</f>
        <v>0</v>
      </c>
      <c r="M296" s="28">
        <f>IF(N296&gt;0,1,0)</f>
        <v>1</v>
      </c>
      <c r="N296" s="29">
        <v>844753</v>
      </c>
      <c r="O296" s="29">
        <f>IF($R296="Minor",1,0)</f>
        <v>1</v>
      </c>
      <c r="P296" s="29">
        <f>IF($R296="Medium",1,0)</f>
        <v>0</v>
      </c>
      <c r="Q296" s="29">
        <f>IF($R296="Major",1,0)</f>
        <v>0</v>
      </c>
      <c r="R296" s="2" t="str">
        <f>IF('Hazard Data'!N610&lt;VLOOKUP(B296,Thresholds!$B$2:$I$8,2,FALSE),"Minor",IF(AND(VLOOKUP(B296,Thresholds!$B$2:$I$8,2,FALSE)&lt;='Hazard Data'!N610,'Hazard Data'!N610&lt;VLOOKUP(B296,Thresholds!$B$2:$I$8,3,FALSE)),"Medium","Major"))</f>
        <v>Minor</v>
      </c>
      <c r="S296" s="2" t="str">
        <f>IF(N296&gt;0,"",IF('Hazard Data'!K610&lt;VLOOKUP(B296,Thresholds!$B$2:$I$8,5,FALSE),"Minor",IF(AND(VLOOKUP(B296,Thresholds!$B$2:$I$8,5,FALSE)&lt;='Hazard Data'!K610,'Hazard Data'!K610&lt;VLOOKUP(B296,Thresholds!$B$2:$I$8,6,FALSE)),"Medium","Major")))</f>
        <v/>
      </c>
      <c r="T296" s="2"/>
      <c r="U296" s="2"/>
      <c r="V296" s="2"/>
      <c r="W296" s="2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>
      <c r="A297" s="1"/>
      <c r="B297" s="17">
        <v>4</v>
      </c>
      <c r="C297" s="9" t="s">
        <v>44</v>
      </c>
      <c r="D297" s="9" t="str">
        <f>VLOOKUP(C297,'Hazard Categories'!$A$2:$B$52,2,FALSE)</f>
        <v>Severe Storm</v>
      </c>
      <c r="E297" s="17">
        <v>1</v>
      </c>
      <c r="F297" s="17">
        <v>1995</v>
      </c>
      <c r="G297" s="17" t="str">
        <f>IF(F297&lt;2000,(ROUNDDOWN((F297-$G$10)/5,0))*5+$G$10&amp;"-"&amp;(ROUNDDOWN((F297-$G$10)/5,0))*5+$G$10+4,(ROUNDDOWN((F297-$G$10)/5,0))*5+$G$10&amp;"-"&amp;(ROUNDDOWN((F297-$G$10)/5,0))*5+$G$10+4)</f>
        <v>1995-1999</v>
      </c>
      <c r="H297" s="17">
        <v>1</v>
      </c>
      <c r="I297" s="17">
        <v>0</v>
      </c>
      <c r="J297" s="17">
        <v>0</v>
      </c>
      <c r="K297" s="17">
        <f>SUM(I297:J297)</f>
        <v>0</v>
      </c>
      <c r="L297" s="28">
        <f>IF(N297&lt;7000000000,0,1)</f>
        <v>0</v>
      </c>
      <c r="M297" s="28">
        <f>IF(N297&gt;0,1,0)</f>
        <v>1</v>
      </c>
      <c r="N297" s="29">
        <v>844515</v>
      </c>
      <c r="O297" s="29">
        <f>IF($R297="Minor",1,0)</f>
        <v>0</v>
      </c>
      <c r="P297" s="29">
        <f>IF($R297="Medium",1,0)</f>
        <v>0</v>
      </c>
      <c r="Q297" s="29">
        <f>IF($R297="Major",1,0)</f>
        <v>1</v>
      </c>
      <c r="R297" s="2" t="str">
        <f>IF('Hazard Data'!N99&lt;VLOOKUP(B297,Thresholds!$B$2:$I$8,2,FALSE),"Minor",IF(AND(VLOOKUP(B297,Thresholds!$B$2:$I$8,2,FALSE)&lt;='Hazard Data'!N99,'Hazard Data'!N99&lt;VLOOKUP(B297,Thresholds!$B$2:$I$8,3,FALSE)),"Medium","Major"))</f>
        <v>Major</v>
      </c>
      <c r="S297" s="2" t="str">
        <f>IF(N297&gt;0,"",IF('Hazard Data'!K99&lt;VLOOKUP(B297,Thresholds!$B$2:$I$8,5,FALSE),"Minor",IF(AND(VLOOKUP(B297,Thresholds!$B$2:$I$8,5,FALSE)&lt;='Hazard Data'!K99,'Hazard Data'!K99&lt;VLOOKUP(B297,Thresholds!$B$2:$I$8,6,FALSE)),"Medium","Major")))</f>
        <v/>
      </c>
      <c r="T297" s="2"/>
      <c r="U297" s="2"/>
      <c r="V297" s="2"/>
      <c r="W297" s="2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>
      <c r="A298" s="1"/>
      <c r="B298" s="17">
        <v>1</v>
      </c>
      <c r="C298" s="9" t="s">
        <v>45</v>
      </c>
      <c r="D298" s="9" t="str">
        <f>VLOOKUP(C298,'Hazard Categories'!$A$2:$B$52,2,FALSE)</f>
        <v>Storm</v>
      </c>
      <c r="E298" s="17">
        <v>3</v>
      </c>
      <c r="F298" s="17">
        <v>1991</v>
      </c>
      <c r="G298" s="17" t="str">
        <f>IF(F298&lt;2000,(ROUNDDOWN((F298-$G$10)/5,0))*5+$G$10&amp;"-"&amp;(ROUNDDOWN((F298-$G$10)/5,0))*5+$G$10+4,(ROUNDDOWN((F298-$G$10)/5,0))*5+$G$10&amp;"-"&amp;(ROUNDDOWN((F298-$G$10)/5,0))*5+$G$10+4)</f>
        <v>1990-1994</v>
      </c>
      <c r="H298" s="17">
        <v>1</v>
      </c>
      <c r="I298" s="17">
        <v>0</v>
      </c>
      <c r="J298" s="17">
        <v>0</v>
      </c>
      <c r="K298" s="17">
        <f>SUM(I298:J298)</f>
        <v>0</v>
      </c>
      <c r="L298" s="28">
        <f>IF(N298&lt;7000000000,0,1)</f>
        <v>0</v>
      </c>
      <c r="M298" s="28">
        <f>IF(N298&gt;0,1,0)</f>
        <v>1</v>
      </c>
      <c r="N298" s="29">
        <v>842216</v>
      </c>
      <c r="O298" s="29">
        <f>IF($R298="Minor",1,0)</f>
        <v>1</v>
      </c>
      <c r="P298" s="29">
        <f>IF($R298="Medium",1,0)</f>
        <v>0</v>
      </c>
      <c r="Q298" s="29">
        <f>IF($R298="Major",1,0)</f>
        <v>0</v>
      </c>
      <c r="R298" s="2" t="str">
        <f>IF('Hazard Data'!N614&lt;VLOOKUP(B298,Thresholds!$B$2:$I$8,2,FALSE),"Minor",IF(AND(VLOOKUP(B298,Thresholds!$B$2:$I$8,2,FALSE)&lt;='Hazard Data'!N614,'Hazard Data'!N614&lt;VLOOKUP(B298,Thresholds!$B$2:$I$8,3,FALSE)),"Medium","Major"))</f>
        <v>Minor</v>
      </c>
      <c r="S298" s="2" t="str">
        <f>IF(N298&gt;0,"",IF('Hazard Data'!K614&lt;VLOOKUP(B298,Thresholds!$B$2:$I$8,5,FALSE),"Minor",IF(AND(VLOOKUP(B298,Thresholds!$B$2:$I$8,5,FALSE)&lt;='Hazard Data'!K614,'Hazard Data'!K614&lt;VLOOKUP(B298,Thresholds!$B$2:$I$8,6,FALSE)),"Medium","Major")))</f>
        <v/>
      </c>
      <c r="T298" s="2"/>
      <c r="U298" s="2"/>
      <c r="V298" s="2"/>
      <c r="W298" s="2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>
      <c r="A299" s="1"/>
      <c r="B299" s="17">
        <v>6</v>
      </c>
      <c r="C299" s="9" t="s">
        <v>39</v>
      </c>
      <c r="D299" s="9" t="str">
        <f>VLOOKUP(C299,'Hazard Categories'!$A$2:$B$52,2,FALSE)</f>
        <v>Severe Storm</v>
      </c>
      <c r="E299" s="17">
        <v>4</v>
      </c>
      <c r="F299" s="17">
        <v>1990</v>
      </c>
      <c r="G299" s="17" t="str">
        <f>IF(F299&lt;2000,(ROUNDDOWN((F299-$G$10)/5,0))*5+$G$10&amp;"-"&amp;(ROUNDDOWN((F299-$G$10)/5,0))*5+$G$10+4,(ROUNDDOWN((F299-$G$10)/5,0))*5+$G$10&amp;"-"&amp;(ROUNDDOWN((F299-$G$10)/5,0))*5+$G$10+4)</f>
        <v>1990-1994</v>
      </c>
      <c r="H299" s="17">
        <v>1</v>
      </c>
      <c r="I299" s="17">
        <v>0</v>
      </c>
      <c r="J299" s="17">
        <v>0</v>
      </c>
      <c r="K299" s="17">
        <f>SUM(I299:J299)</f>
        <v>0</v>
      </c>
      <c r="L299" s="28">
        <f>IF(N299&lt;7000000000,0,1)</f>
        <v>0</v>
      </c>
      <c r="M299" s="28">
        <f>IF(N299&gt;0,1,0)</f>
        <v>1</v>
      </c>
      <c r="N299" s="29">
        <v>841582</v>
      </c>
      <c r="O299" s="29">
        <f>IF($R299="Minor",1,0)</f>
        <v>1</v>
      </c>
      <c r="P299" s="29">
        <f>IF($R299="Medium",1,0)</f>
        <v>0</v>
      </c>
      <c r="Q299" s="29">
        <f>IF($R299="Major",1,0)</f>
        <v>0</v>
      </c>
      <c r="R299" s="2" t="str">
        <f>IF('Hazard Data'!N1823&lt;VLOOKUP(B299,Thresholds!$B$2:$I$8,2,FALSE),"Minor",IF(AND(VLOOKUP(B299,Thresholds!$B$2:$I$8,2,FALSE)&lt;='Hazard Data'!N1823,'Hazard Data'!N1823&lt;VLOOKUP(B299,Thresholds!$B$2:$I$8,3,FALSE)),"Medium","Major"))</f>
        <v>Minor</v>
      </c>
      <c r="S299" s="2" t="str">
        <f>IF(N299&gt;0,"",IF('Hazard Data'!K1823&lt;VLOOKUP(B299,Thresholds!$B$2:$I$8,5,FALSE),"Minor",IF(AND(VLOOKUP(B299,Thresholds!$B$2:$I$8,5,FALSE)&lt;='Hazard Data'!K1823,'Hazard Data'!K1823&lt;VLOOKUP(B299,Thresholds!$B$2:$I$8,6,FALSE)),"Medium","Major")))</f>
        <v/>
      </c>
      <c r="T299" s="2"/>
      <c r="U299" s="2"/>
      <c r="V299" s="2"/>
      <c r="W299" s="2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>
      <c r="A300" s="1"/>
      <c r="B300" s="17">
        <v>1</v>
      </c>
      <c r="C300" s="9" t="s">
        <v>52</v>
      </c>
      <c r="D300" s="9" t="str">
        <f>VLOOKUP(C300,'Hazard Categories'!$A$2:$B$52,2,FALSE)</f>
        <v>Severe Storm</v>
      </c>
      <c r="E300" s="17">
        <v>3</v>
      </c>
      <c r="F300" s="17">
        <v>1990</v>
      </c>
      <c r="G300" s="17" t="str">
        <f>IF(F300&lt;2000,(ROUNDDOWN((F300-$G$10)/5,0))*5+$G$10&amp;"-"&amp;(ROUNDDOWN((F300-$G$10)/5,0))*5+$G$10+4,(ROUNDDOWN((F300-$G$10)/5,0))*5+$G$10&amp;"-"&amp;(ROUNDDOWN((F300-$G$10)/5,0))*5+$G$10+4)</f>
        <v>1990-1994</v>
      </c>
      <c r="H300" s="17">
        <v>1</v>
      </c>
      <c r="I300" s="17">
        <v>0</v>
      </c>
      <c r="J300" s="17">
        <v>0</v>
      </c>
      <c r="K300" s="17">
        <f>SUM(I300:J300)</f>
        <v>0</v>
      </c>
      <c r="L300" s="28">
        <f>IF(N300&lt;7000000000,0,1)</f>
        <v>0</v>
      </c>
      <c r="M300" s="28">
        <f>IF(N300&gt;0,1,0)</f>
        <v>1</v>
      </c>
      <c r="N300" s="29">
        <v>840473</v>
      </c>
      <c r="O300" s="29">
        <f>IF($R300="Minor",1,0)</f>
        <v>1</v>
      </c>
      <c r="P300" s="29">
        <f>IF($R300="Medium",1,0)</f>
        <v>0</v>
      </c>
      <c r="Q300" s="29">
        <f>IF($R300="Major",1,0)</f>
        <v>0</v>
      </c>
      <c r="R300" s="2" t="str">
        <f>IF('Hazard Data'!N831&lt;VLOOKUP(B300,Thresholds!$B$2:$I$8,2,FALSE),"Minor",IF(AND(VLOOKUP(B300,Thresholds!$B$2:$I$8,2,FALSE)&lt;='Hazard Data'!N831,'Hazard Data'!N831&lt;VLOOKUP(B300,Thresholds!$B$2:$I$8,3,FALSE)),"Medium","Major"))</f>
        <v>Minor</v>
      </c>
      <c r="S300" s="2" t="str">
        <f>IF(N300&gt;0,"",IF('Hazard Data'!K831&lt;VLOOKUP(B300,Thresholds!$B$2:$I$8,5,FALSE),"Minor",IF(AND(VLOOKUP(B300,Thresholds!$B$2:$I$8,5,FALSE)&lt;='Hazard Data'!K831,'Hazard Data'!K831&lt;VLOOKUP(B300,Thresholds!$B$2:$I$8,6,FALSE)),"Medium","Major")))</f>
        <v/>
      </c>
      <c r="T300" s="2"/>
      <c r="U300" s="2"/>
      <c r="V300" s="2"/>
      <c r="W300" s="2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>
      <c r="A301" s="1"/>
      <c r="B301" s="17">
        <v>2</v>
      </c>
      <c r="C301" s="9" t="s">
        <v>39</v>
      </c>
      <c r="D301" s="9" t="str">
        <f>VLOOKUP(C301,'Hazard Categories'!$A$2:$B$52,2,FALSE)</f>
        <v>Severe Storm</v>
      </c>
      <c r="E301" s="17">
        <v>4</v>
      </c>
      <c r="F301" s="17">
        <v>2015</v>
      </c>
      <c r="G301" s="17" t="str">
        <f>IF(F301&lt;2000,(ROUNDDOWN((F301-$G$10)/5,0))*5+$G$10&amp;"-"&amp;(ROUNDDOWN((F301-$G$10)/5,0))*5+$G$10+4,(ROUNDDOWN((F301-$G$10)/5,0))*5+$G$10&amp;"-"&amp;(ROUNDDOWN((F301-$G$10)/5,0))*5+$G$10+4)</f>
        <v>2015-2019</v>
      </c>
      <c r="H301" s="17">
        <v>1</v>
      </c>
      <c r="I301" s="17">
        <v>0</v>
      </c>
      <c r="J301" s="17">
        <v>0</v>
      </c>
      <c r="K301" s="17">
        <f>SUM(I301:J301)</f>
        <v>0</v>
      </c>
      <c r="L301" s="28">
        <f>IF(N301&lt;7000000000,0,1)</f>
        <v>0</v>
      </c>
      <c r="M301" s="28">
        <f>IF(N301&gt;0,1,0)</f>
        <v>1</v>
      </c>
      <c r="N301" s="29">
        <v>839284</v>
      </c>
      <c r="O301" s="29">
        <f>IF($R301="Minor",1,0)</f>
        <v>1</v>
      </c>
      <c r="P301" s="29">
        <f>IF($R301="Medium",1,0)</f>
        <v>0</v>
      </c>
      <c r="Q301" s="29">
        <f>IF($R301="Major",1,0)</f>
        <v>0</v>
      </c>
      <c r="R301" s="2" t="str">
        <f>IF('Hazard Data'!N2718&lt;VLOOKUP(B301,Thresholds!$B$2:$I$8,2,FALSE),"Minor",IF(AND(VLOOKUP(B301,Thresholds!$B$2:$I$8,2,FALSE)&lt;='Hazard Data'!N2718,'Hazard Data'!N2718&lt;VLOOKUP(B301,Thresholds!$B$2:$I$8,3,FALSE)),"Medium","Major"))</f>
        <v>Minor</v>
      </c>
      <c r="S301" s="2" t="str">
        <f>IF(N301&gt;0,"",IF('Hazard Data'!K2718&lt;VLOOKUP(B301,Thresholds!$B$2:$I$8,5,FALSE),"Minor",IF(AND(VLOOKUP(B301,Thresholds!$B$2:$I$8,5,FALSE)&lt;='Hazard Data'!K2718,'Hazard Data'!K2718&lt;VLOOKUP(B301,Thresholds!$B$2:$I$8,6,FALSE)),"Medium","Major")))</f>
        <v/>
      </c>
      <c r="T301" s="2"/>
      <c r="U301" s="2"/>
      <c r="V301" s="2"/>
      <c r="W301" s="2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>
      <c r="A302" s="1"/>
      <c r="B302" s="17">
        <v>4</v>
      </c>
      <c r="C302" s="9" t="s">
        <v>44</v>
      </c>
      <c r="D302" s="9" t="str">
        <f>VLOOKUP(C302,'Hazard Categories'!$A$2:$B$52,2,FALSE)</f>
        <v>Severe Storm</v>
      </c>
      <c r="E302" s="17">
        <v>3</v>
      </c>
      <c r="F302" s="17">
        <v>1987</v>
      </c>
      <c r="G302" s="17" t="str">
        <f>IF(F302&lt;2000,(ROUNDDOWN((F302-$G$10)/5,0))*5+$G$10&amp;"-"&amp;(ROUNDDOWN((F302-$G$10)/5,0))*5+$G$10+4,(ROUNDDOWN((F302-$G$10)/5,0))*5+$G$10&amp;"-"&amp;(ROUNDDOWN((F302-$G$10)/5,0))*5+$G$10+4)</f>
        <v>1985-1989</v>
      </c>
      <c r="H302" s="17">
        <v>1</v>
      </c>
      <c r="I302" s="17">
        <v>0</v>
      </c>
      <c r="J302" s="17">
        <v>0</v>
      </c>
      <c r="K302" s="17">
        <f>SUM(I302:J302)</f>
        <v>0</v>
      </c>
      <c r="L302" s="28">
        <f>IF(N302&lt;7000000000,0,1)</f>
        <v>0</v>
      </c>
      <c r="M302" s="28">
        <f>IF(N302&gt;0,1,0)</f>
        <v>1</v>
      </c>
      <c r="N302" s="29">
        <v>836668</v>
      </c>
      <c r="O302" s="29">
        <f>IF($R302="Minor",1,0)</f>
        <v>0</v>
      </c>
      <c r="P302" s="29">
        <f>IF($R302="Medium",1,0)</f>
        <v>1</v>
      </c>
      <c r="Q302" s="29">
        <f>IF($R302="Major",1,0)</f>
        <v>0</v>
      </c>
      <c r="R302" s="2" t="str">
        <f>IF('Hazard Data'!N578&lt;VLOOKUP(B302,Thresholds!$B$2:$I$8,2,FALSE),"Minor",IF(AND(VLOOKUP(B302,Thresholds!$B$2:$I$8,2,FALSE)&lt;='Hazard Data'!N578,'Hazard Data'!N578&lt;VLOOKUP(B302,Thresholds!$B$2:$I$8,3,FALSE)),"Medium","Major"))</f>
        <v>Medium</v>
      </c>
      <c r="S302" s="2" t="str">
        <f>IF(N302&gt;0,"",IF('Hazard Data'!K578&lt;VLOOKUP(B302,Thresholds!$B$2:$I$8,5,FALSE),"Minor",IF(AND(VLOOKUP(B302,Thresholds!$B$2:$I$8,5,FALSE)&lt;='Hazard Data'!K578,'Hazard Data'!K578&lt;VLOOKUP(B302,Thresholds!$B$2:$I$8,6,FALSE)),"Medium","Major")))</f>
        <v/>
      </c>
      <c r="T302" s="2"/>
      <c r="U302" s="2"/>
      <c r="V302" s="2"/>
      <c r="W302" s="2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>
      <c r="A303" s="1"/>
      <c r="B303" s="17">
        <v>4</v>
      </c>
      <c r="C303" s="9" t="s">
        <v>41</v>
      </c>
      <c r="D303" s="9" t="str">
        <f>VLOOKUP(C303,'Hazard Categories'!$A$2:$B$52,2,FALSE)</f>
        <v>Tornado</v>
      </c>
      <c r="E303" s="17">
        <v>2</v>
      </c>
      <c r="F303" s="17">
        <v>1976</v>
      </c>
      <c r="G303" s="17" t="str">
        <f>IF(F303&lt;2000,(ROUNDDOWN((F303-$G$10)/5,0))*5+$G$10&amp;"-"&amp;(ROUNDDOWN((F303-$G$10)/5,0))*5+$G$10+4,(ROUNDDOWN((F303-$G$10)/5,0))*5+$G$10&amp;"-"&amp;(ROUNDDOWN((F303-$G$10)/5,0))*5+$G$10+4)</f>
        <v>1975-1979</v>
      </c>
      <c r="H303" s="17">
        <v>1</v>
      </c>
      <c r="I303" s="17">
        <v>0</v>
      </c>
      <c r="J303" s="17">
        <v>37</v>
      </c>
      <c r="K303" s="17">
        <f>SUM(I303:J303)</f>
        <v>37</v>
      </c>
      <c r="L303" s="28">
        <f>IF(N303&lt;7000000000,0,1)</f>
        <v>0</v>
      </c>
      <c r="M303" s="28">
        <f>IF(N303&gt;0,1,0)</f>
        <v>1</v>
      </c>
      <c r="N303" s="29">
        <v>835955</v>
      </c>
      <c r="O303" s="29">
        <f>IF($R303="Minor",1,0)</f>
        <v>0</v>
      </c>
      <c r="P303" s="29">
        <f>IF($R303="Medium",1,0)</f>
        <v>0</v>
      </c>
      <c r="Q303" s="29">
        <f>IF($R303="Major",1,0)</f>
        <v>1</v>
      </c>
      <c r="R303" s="2" t="str">
        <f>IF('Hazard Data'!N172&lt;VLOOKUP(B303,Thresholds!$B$2:$I$8,2,FALSE),"Minor",IF(AND(VLOOKUP(B303,Thresholds!$B$2:$I$8,2,FALSE)&lt;='Hazard Data'!N172,'Hazard Data'!N172&lt;VLOOKUP(B303,Thresholds!$B$2:$I$8,3,FALSE)),"Medium","Major"))</f>
        <v>Major</v>
      </c>
      <c r="S303" s="2" t="str">
        <f>IF(N303&gt;0,"",IF('Hazard Data'!K172&lt;VLOOKUP(B303,Thresholds!$B$2:$I$8,5,FALSE),"Minor",IF(AND(VLOOKUP(B303,Thresholds!$B$2:$I$8,5,FALSE)&lt;='Hazard Data'!K172,'Hazard Data'!K172&lt;VLOOKUP(B303,Thresholds!$B$2:$I$8,6,FALSE)),"Medium","Major")))</f>
        <v/>
      </c>
      <c r="T303" s="2"/>
      <c r="U303" s="2"/>
      <c r="V303" s="2"/>
      <c r="W303" s="2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>
      <c r="A304" s="1"/>
      <c r="B304" s="17">
        <v>4</v>
      </c>
      <c r="C304" s="9" t="s">
        <v>41</v>
      </c>
      <c r="D304" s="9" t="str">
        <f>VLOOKUP(C304,'Hazard Categories'!$A$2:$B$52,2,FALSE)</f>
        <v>Tornado</v>
      </c>
      <c r="E304" s="17">
        <v>3</v>
      </c>
      <c r="F304" s="17">
        <v>1994</v>
      </c>
      <c r="G304" s="17" t="str">
        <f>IF(F304&lt;2000,(ROUNDDOWN((F304-$G$10)/5,0))*5+$G$10&amp;"-"&amp;(ROUNDDOWN((F304-$G$10)/5,0))*5+$G$10+4,(ROUNDDOWN((F304-$G$10)/5,0))*5+$G$10&amp;"-"&amp;(ROUNDDOWN((F304-$G$10)/5,0))*5+$G$10+4)</f>
        <v>1990-1994</v>
      </c>
      <c r="H304" s="17">
        <v>1</v>
      </c>
      <c r="I304" s="17">
        <v>0</v>
      </c>
      <c r="J304" s="17">
        <v>0</v>
      </c>
      <c r="K304" s="17">
        <f>SUM(I304:J304)</f>
        <v>0</v>
      </c>
      <c r="L304" s="28">
        <f>IF(N304&lt;7000000000,0,1)</f>
        <v>0</v>
      </c>
      <c r="M304" s="28">
        <f>IF(N304&gt;0,1,0)</f>
        <v>1</v>
      </c>
      <c r="N304" s="29">
        <v>835875</v>
      </c>
      <c r="O304" s="29">
        <f>IF($R304="Minor",1,0)</f>
        <v>1</v>
      </c>
      <c r="P304" s="29">
        <f>IF($R304="Medium",1,0)</f>
        <v>0</v>
      </c>
      <c r="Q304" s="29">
        <f>IF($R304="Major",1,0)</f>
        <v>0</v>
      </c>
      <c r="R304" s="2" t="str">
        <f>IF('Hazard Data'!N1845&lt;VLOOKUP(B304,Thresholds!$B$2:$I$8,2,FALSE),"Minor",IF(AND(VLOOKUP(B304,Thresholds!$B$2:$I$8,2,FALSE)&lt;='Hazard Data'!N1845,'Hazard Data'!N1845&lt;VLOOKUP(B304,Thresholds!$B$2:$I$8,3,FALSE)),"Medium","Major"))</f>
        <v>Minor</v>
      </c>
      <c r="S304" s="2" t="str">
        <f>IF(N304&gt;0,"",IF('Hazard Data'!K1845&lt;VLOOKUP(B304,Thresholds!$B$2:$I$8,5,FALSE),"Minor",IF(AND(VLOOKUP(B304,Thresholds!$B$2:$I$8,5,FALSE)&lt;='Hazard Data'!K1845,'Hazard Data'!K1845&lt;VLOOKUP(B304,Thresholds!$B$2:$I$8,6,FALSE)),"Medium","Major")))</f>
        <v/>
      </c>
      <c r="T304" s="2"/>
      <c r="U304" s="2"/>
      <c r="V304" s="2"/>
      <c r="W304" s="2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>
      <c r="A305" s="1"/>
      <c r="B305" s="17">
        <v>1</v>
      </c>
      <c r="C305" s="9" t="s">
        <v>39</v>
      </c>
      <c r="D305" s="9" t="str">
        <f>VLOOKUP(C305,'Hazard Categories'!$A$2:$B$52,2,FALSE)</f>
        <v>Severe Storm</v>
      </c>
      <c r="E305" s="17">
        <v>3</v>
      </c>
      <c r="F305" s="17">
        <v>2014</v>
      </c>
      <c r="G305" s="17" t="str">
        <f>IF(F305&lt;2000,(ROUNDDOWN((F305-$G$10)/5,0))*5+$G$10&amp;"-"&amp;(ROUNDDOWN((F305-$G$10)/5,0))*5+$G$10+4,(ROUNDDOWN((F305-$G$10)/5,0))*5+$G$10&amp;"-"&amp;(ROUNDDOWN((F305-$G$10)/5,0))*5+$G$10+4)</f>
        <v>2010-2014</v>
      </c>
      <c r="H305" s="17">
        <v>1</v>
      </c>
      <c r="I305" s="17">
        <v>0</v>
      </c>
      <c r="J305" s="17">
        <v>0</v>
      </c>
      <c r="K305" s="17">
        <f>SUM(I305:J305)</f>
        <v>0</v>
      </c>
      <c r="L305" s="28">
        <f>IF(N305&lt;7000000000,0,1)</f>
        <v>0</v>
      </c>
      <c r="M305" s="28">
        <f>IF(N305&gt;0,1,0)</f>
        <v>1</v>
      </c>
      <c r="N305" s="29">
        <v>835241</v>
      </c>
      <c r="O305" s="29">
        <f>IF($R305="Minor",1,0)</f>
        <v>1</v>
      </c>
      <c r="P305" s="29">
        <f>IF($R305="Medium",1,0)</f>
        <v>0</v>
      </c>
      <c r="Q305" s="29">
        <f>IF($R305="Major",1,0)</f>
        <v>0</v>
      </c>
      <c r="R305" s="2" t="str">
        <f>IF('Hazard Data'!N2575&lt;VLOOKUP(B305,Thresholds!$B$2:$I$8,2,FALSE),"Minor",IF(AND(VLOOKUP(B305,Thresholds!$B$2:$I$8,2,FALSE)&lt;='Hazard Data'!N2575,'Hazard Data'!N2575&lt;VLOOKUP(B305,Thresholds!$B$2:$I$8,3,FALSE)),"Medium","Major"))</f>
        <v>Minor</v>
      </c>
      <c r="S305" s="2" t="str">
        <f>IF(N305&gt;0,"",IF('Hazard Data'!K2575&lt;VLOOKUP(B305,Thresholds!$B$2:$I$8,5,FALSE),"Minor",IF(AND(VLOOKUP(B305,Thresholds!$B$2:$I$8,5,FALSE)&lt;='Hazard Data'!K2575,'Hazard Data'!K2575&lt;VLOOKUP(B305,Thresholds!$B$2:$I$8,6,FALSE)),"Medium","Major")))</f>
        <v/>
      </c>
      <c r="T305" s="2"/>
      <c r="U305" s="2"/>
      <c r="V305" s="2"/>
      <c r="W305" s="2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>
      <c r="A306" s="1"/>
      <c r="B306" s="17">
        <v>3</v>
      </c>
      <c r="C306" s="9" t="s">
        <v>41</v>
      </c>
      <c r="D306" s="9" t="str">
        <f>VLOOKUP(C306,'Hazard Categories'!$A$2:$B$52,2,FALSE)</f>
        <v>Tornado</v>
      </c>
      <c r="E306" s="17">
        <v>2</v>
      </c>
      <c r="F306" s="17">
        <v>1976</v>
      </c>
      <c r="G306" s="17" t="str">
        <f>IF(F306&lt;2000,(ROUNDDOWN((F306-$G$10)/5,0))*5+$G$10&amp;"-"&amp;(ROUNDDOWN((F306-$G$10)/5,0))*5+$G$10+4,(ROUNDDOWN((F306-$G$10)/5,0))*5+$G$10&amp;"-"&amp;(ROUNDDOWN((F306-$G$10)/5,0))*5+$G$10+4)</f>
        <v>1975-1979</v>
      </c>
      <c r="H306" s="17">
        <v>1</v>
      </c>
      <c r="I306" s="17">
        <v>12</v>
      </c>
      <c r="J306" s="17">
        <v>37</v>
      </c>
      <c r="K306" s="17">
        <f>SUM(I306:J306)</f>
        <v>49</v>
      </c>
      <c r="L306" s="28">
        <f>IF(N306&lt;7000000000,0,1)</f>
        <v>0</v>
      </c>
      <c r="M306" s="28">
        <f>IF(N306&gt;0,1,0)</f>
        <v>1</v>
      </c>
      <c r="N306" s="29">
        <v>834766</v>
      </c>
      <c r="O306" s="29">
        <f>IF($R306="Minor",1,0)</f>
        <v>0</v>
      </c>
      <c r="P306" s="29">
        <f>IF($R306="Medium",1,0)</f>
        <v>0</v>
      </c>
      <c r="Q306" s="29">
        <f>IF($R306="Major",1,0)</f>
        <v>1</v>
      </c>
      <c r="R306" s="2" t="str">
        <f>IF('Hazard Data'!N173&lt;VLOOKUP(B306,Thresholds!$B$2:$I$8,2,FALSE),"Minor",IF(AND(VLOOKUP(B306,Thresholds!$B$2:$I$8,2,FALSE)&lt;='Hazard Data'!N173,'Hazard Data'!N173&lt;VLOOKUP(B306,Thresholds!$B$2:$I$8,3,FALSE)),"Medium","Major"))</f>
        <v>Major</v>
      </c>
      <c r="S306" s="2" t="str">
        <f>IF(N306&gt;0,"",IF('Hazard Data'!K173&lt;VLOOKUP(B306,Thresholds!$B$2:$I$8,5,FALSE),"Minor",IF(AND(VLOOKUP(B306,Thresholds!$B$2:$I$8,5,FALSE)&lt;='Hazard Data'!K173,'Hazard Data'!K173&lt;VLOOKUP(B306,Thresholds!$B$2:$I$8,6,FALSE)),"Medium","Major")))</f>
        <v/>
      </c>
      <c r="T306" s="2"/>
      <c r="U306" s="2"/>
      <c r="V306" s="2"/>
      <c r="W306" s="2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>
      <c r="A307" s="1"/>
      <c r="B307" s="17">
        <v>4</v>
      </c>
      <c r="C307" s="9" t="s">
        <v>57</v>
      </c>
      <c r="D307" s="9" t="str">
        <f>VLOOKUP(C307,'Hazard Categories'!$A$2:$B$52,2,FALSE)</f>
        <v>Severe Storm</v>
      </c>
      <c r="E307" s="17">
        <v>3</v>
      </c>
      <c r="F307" s="17">
        <v>1984</v>
      </c>
      <c r="G307" s="17" t="str">
        <f>IF(F307&lt;2000,(ROUNDDOWN((F307-$G$10)/5,0))*5+$G$10&amp;"-"&amp;(ROUNDDOWN((F307-$G$10)/5,0))*5+$G$10+4,(ROUNDDOWN((F307-$G$10)/5,0))*5+$G$10&amp;"-"&amp;(ROUNDDOWN((F307-$G$10)/5,0))*5+$G$10+4)</f>
        <v>1980-1984</v>
      </c>
      <c r="H307" s="17">
        <v>1</v>
      </c>
      <c r="I307" s="17">
        <v>0</v>
      </c>
      <c r="J307" s="17">
        <v>0</v>
      </c>
      <c r="K307" s="17">
        <f>SUM(I307:J307)</f>
        <v>0</v>
      </c>
      <c r="L307" s="28">
        <f>IF(N307&lt;7000000000,0,1)</f>
        <v>0</v>
      </c>
      <c r="M307" s="28">
        <f>IF(N307&gt;0,1,0)</f>
        <v>1</v>
      </c>
      <c r="N307" s="29">
        <v>834449</v>
      </c>
      <c r="O307" s="29">
        <f>IF($R307="Minor",1,0)</f>
        <v>0</v>
      </c>
      <c r="P307" s="29">
        <f>IF($R307="Medium",1,0)</f>
        <v>1</v>
      </c>
      <c r="Q307" s="29">
        <f>IF($R307="Major",1,0)</f>
        <v>0</v>
      </c>
      <c r="R307" s="2" t="str">
        <f>IF('Hazard Data'!N497&lt;VLOOKUP(B307,Thresholds!$B$2:$I$8,2,FALSE),"Minor",IF(AND(VLOOKUP(B307,Thresholds!$B$2:$I$8,2,FALSE)&lt;='Hazard Data'!N497,'Hazard Data'!N497&lt;VLOOKUP(B307,Thresholds!$B$2:$I$8,3,FALSE)),"Medium","Major"))</f>
        <v>Medium</v>
      </c>
      <c r="S307" s="2" t="str">
        <f>IF(N307&gt;0,"",IF('Hazard Data'!K497&lt;VLOOKUP(B307,Thresholds!$B$2:$I$8,5,FALSE),"Minor",IF(AND(VLOOKUP(B307,Thresholds!$B$2:$I$8,5,FALSE)&lt;='Hazard Data'!K497,'Hazard Data'!K497&lt;VLOOKUP(B307,Thresholds!$B$2:$I$8,6,FALSE)),"Medium","Major")))</f>
        <v/>
      </c>
      <c r="T307" s="2"/>
      <c r="U307" s="2"/>
      <c r="V307" s="2"/>
      <c r="W307" s="2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>
      <c r="A308" s="1"/>
      <c r="B308" s="17">
        <v>1</v>
      </c>
      <c r="C308" s="9" t="s">
        <v>59</v>
      </c>
      <c r="D308" s="9" t="str">
        <f>VLOOKUP(C308,'Hazard Categories'!$A$2:$B$52,2,FALSE)</f>
        <v>Storm</v>
      </c>
      <c r="E308" s="17">
        <v>1</v>
      </c>
      <c r="F308" s="17">
        <v>1992</v>
      </c>
      <c r="G308" s="17" t="str">
        <f>IF(F308&lt;2000,(ROUNDDOWN((F308-$G$10)/5,0))*5+$G$10&amp;"-"&amp;(ROUNDDOWN((F308-$G$10)/5,0))*5+$G$10+4,(ROUNDDOWN((F308-$G$10)/5,0))*5+$G$10&amp;"-"&amp;(ROUNDDOWN((F308-$G$10)/5,0))*5+$G$10+4)</f>
        <v>1990-1994</v>
      </c>
      <c r="H308" s="17">
        <v>1</v>
      </c>
      <c r="I308" s="17">
        <v>0</v>
      </c>
      <c r="J308" s="17">
        <v>0</v>
      </c>
      <c r="K308" s="17">
        <f>SUM(I308:J308)</f>
        <v>0</v>
      </c>
      <c r="L308" s="28">
        <f>IF(N308&lt;7000000000,0,1)</f>
        <v>0</v>
      </c>
      <c r="M308" s="28">
        <f>IF(N308&gt;0,1,0)</f>
        <v>1</v>
      </c>
      <c r="N308" s="29">
        <v>833815</v>
      </c>
      <c r="O308" s="29">
        <f>IF($R308="Minor",1,0)</f>
        <v>0</v>
      </c>
      <c r="P308" s="29">
        <f>IF($R308="Medium",1,0)</f>
        <v>0</v>
      </c>
      <c r="Q308" s="29">
        <f>IF($R308="Major",1,0)</f>
        <v>1</v>
      </c>
      <c r="R308" s="2" t="str">
        <f>IF('Hazard Data'!N65&lt;VLOOKUP(B308,Thresholds!$B$2:$I$8,2,FALSE),"Minor",IF(AND(VLOOKUP(B308,Thresholds!$B$2:$I$8,2,FALSE)&lt;='Hazard Data'!N65,'Hazard Data'!N65&lt;VLOOKUP(B308,Thresholds!$B$2:$I$8,3,FALSE)),"Medium","Major"))</f>
        <v>Major</v>
      </c>
      <c r="S308" s="2" t="str">
        <f>IF(N308&gt;0,"",IF('Hazard Data'!K65&lt;VLOOKUP(B308,Thresholds!$B$2:$I$8,5,FALSE),"Minor",IF(AND(VLOOKUP(B308,Thresholds!$B$2:$I$8,5,FALSE)&lt;='Hazard Data'!K65,'Hazard Data'!K65&lt;VLOOKUP(B308,Thresholds!$B$2:$I$8,6,FALSE)),"Medium","Major")))</f>
        <v/>
      </c>
      <c r="T308" s="2"/>
      <c r="U308" s="2"/>
      <c r="V308" s="2"/>
      <c r="W308" s="2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>
      <c r="A309" s="1"/>
      <c r="B309" s="17">
        <v>2</v>
      </c>
      <c r="C309" s="9" t="s">
        <v>39</v>
      </c>
      <c r="D309" s="9" t="str">
        <f>VLOOKUP(C309,'Hazard Categories'!$A$2:$B$52,2,FALSE)</f>
        <v>Severe Storm</v>
      </c>
      <c r="E309" s="17">
        <v>3</v>
      </c>
      <c r="F309" s="17">
        <v>2018</v>
      </c>
      <c r="G309" s="17" t="str">
        <f>IF(F309&lt;2000,(ROUNDDOWN((F309-$G$10)/5,0))*5+$G$10&amp;"-"&amp;(ROUNDDOWN((F309-$G$10)/5,0))*5+$G$10+4,(ROUNDDOWN((F309-$G$10)/5,0))*5+$G$10&amp;"-"&amp;(ROUNDDOWN((F309-$G$10)/5,0))*5+$G$10+4)</f>
        <v>2015-2019</v>
      </c>
      <c r="H309" s="17">
        <v>1</v>
      </c>
      <c r="I309" s="17">
        <v>0</v>
      </c>
      <c r="J309" s="17">
        <v>0</v>
      </c>
      <c r="K309" s="17">
        <f>SUM(I309:J309)</f>
        <v>0</v>
      </c>
      <c r="L309" s="28">
        <f>IF(N309&lt;7000000000,0,1)</f>
        <v>0</v>
      </c>
      <c r="M309" s="28">
        <f>IF(N309&gt;0,1,0)</f>
        <v>1</v>
      </c>
      <c r="N309" s="29">
        <v>833339</v>
      </c>
      <c r="O309" s="29">
        <f>IF($R309="Minor",1,0)</f>
        <v>1</v>
      </c>
      <c r="P309" s="29">
        <f>IF($R309="Medium",1,0)</f>
        <v>0</v>
      </c>
      <c r="Q309" s="29">
        <f>IF($R309="Major",1,0)</f>
        <v>0</v>
      </c>
      <c r="R309" s="2" t="str">
        <f>IF('Hazard Data'!N2997&lt;VLOOKUP(B309,Thresholds!$B$2:$I$8,2,FALSE),"Minor",IF(AND(VLOOKUP(B309,Thresholds!$B$2:$I$8,2,FALSE)&lt;='Hazard Data'!N2997,'Hazard Data'!N2997&lt;VLOOKUP(B309,Thresholds!$B$2:$I$8,3,FALSE)),"Medium","Major"))</f>
        <v>Minor</v>
      </c>
      <c r="S309" s="2" t="str">
        <f>IF(N309&gt;0,"",IF('Hazard Data'!K2997&lt;VLOOKUP(B309,Thresholds!$B$2:$I$8,5,FALSE),"Minor",IF(AND(VLOOKUP(B309,Thresholds!$B$2:$I$8,5,FALSE)&lt;='Hazard Data'!K2997,'Hazard Data'!K2997&lt;VLOOKUP(B309,Thresholds!$B$2:$I$8,6,FALSE)),"Medium","Major")))</f>
        <v/>
      </c>
      <c r="T309" s="2"/>
      <c r="U309" s="2"/>
      <c r="V309" s="2"/>
      <c r="W309" s="2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>
      <c r="A310" s="1"/>
      <c r="B310" s="17">
        <v>2</v>
      </c>
      <c r="C310" s="9" t="s">
        <v>59</v>
      </c>
      <c r="D310" s="9" t="str">
        <f>VLOOKUP(C310,'Hazard Categories'!$A$2:$B$52,2,FALSE)</f>
        <v>Storm</v>
      </c>
      <c r="E310" s="17">
        <v>2</v>
      </c>
      <c r="F310" s="17">
        <v>2011</v>
      </c>
      <c r="G310" s="17" t="str">
        <f>IF(F310&lt;2000,(ROUNDDOWN((F310-$G$10)/5,0))*5+$G$10&amp;"-"&amp;(ROUNDDOWN((F310-$G$10)/5,0))*5+$G$10+4,(ROUNDDOWN((F310-$G$10)/5,0))*5+$G$10&amp;"-"&amp;(ROUNDDOWN((F310-$G$10)/5,0))*5+$G$10+4)</f>
        <v>2010-2014</v>
      </c>
      <c r="H310" s="17">
        <v>1</v>
      </c>
      <c r="I310" s="17">
        <v>0</v>
      </c>
      <c r="J310" s="17">
        <v>0</v>
      </c>
      <c r="K310" s="17">
        <f>SUM(I310:J310)</f>
        <v>0</v>
      </c>
      <c r="L310" s="28">
        <f>IF(N310&lt;7000000000,0,1)</f>
        <v>0</v>
      </c>
      <c r="M310" s="28">
        <f>IF(N310&gt;0,1,0)</f>
        <v>1</v>
      </c>
      <c r="N310" s="29">
        <v>832539</v>
      </c>
      <c r="O310" s="29">
        <f>IF($R310="Minor",1,0)</f>
        <v>1</v>
      </c>
      <c r="P310" s="29">
        <f>IF($R310="Medium",1,0)</f>
        <v>0</v>
      </c>
      <c r="Q310" s="29">
        <f>IF($R310="Major",1,0)</f>
        <v>0</v>
      </c>
      <c r="R310" s="2" t="str">
        <f>IF('Hazard Data'!N2477&lt;VLOOKUP(B310,Thresholds!$B$2:$I$8,2,FALSE),"Minor",IF(AND(VLOOKUP(B310,Thresholds!$B$2:$I$8,2,FALSE)&lt;='Hazard Data'!N2477,'Hazard Data'!N2477&lt;VLOOKUP(B310,Thresholds!$B$2:$I$8,3,FALSE)),"Medium","Major"))</f>
        <v>Minor</v>
      </c>
      <c r="S310" s="2" t="str">
        <f>IF(N310&gt;0,"",IF('Hazard Data'!K2477&lt;VLOOKUP(B310,Thresholds!$B$2:$I$8,5,FALSE),"Minor",IF(AND(VLOOKUP(B310,Thresholds!$B$2:$I$8,5,FALSE)&lt;='Hazard Data'!K2477,'Hazard Data'!K2477&lt;VLOOKUP(B310,Thresholds!$B$2:$I$8,6,FALSE)),"Medium","Major")))</f>
        <v/>
      </c>
      <c r="T310" s="2"/>
      <c r="U310" s="2"/>
      <c r="V310" s="2"/>
      <c r="W310" s="2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>
      <c r="A311" s="1"/>
      <c r="B311" s="17">
        <v>3</v>
      </c>
      <c r="C311" s="9" t="s">
        <v>57</v>
      </c>
      <c r="D311" s="9" t="str">
        <f>VLOOKUP(C311,'Hazard Categories'!$A$2:$B$52,2,FALSE)</f>
        <v>Severe Storm</v>
      </c>
      <c r="E311" s="17">
        <v>3</v>
      </c>
      <c r="F311" s="17">
        <v>1979</v>
      </c>
      <c r="G311" s="17" t="str">
        <f>IF(F311&lt;2000,(ROUNDDOWN((F311-$G$10)/5,0))*5+$G$10&amp;"-"&amp;(ROUNDDOWN((F311-$G$10)/5,0))*5+$G$10+4,(ROUNDDOWN((F311-$G$10)/5,0))*5+$G$10&amp;"-"&amp;(ROUNDDOWN((F311-$G$10)/5,0))*5+$G$10+4)</f>
        <v>1975-1979</v>
      </c>
      <c r="H311" s="17">
        <v>1</v>
      </c>
      <c r="I311" s="17">
        <v>0</v>
      </c>
      <c r="J311" s="17">
        <v>0</v>
      </c>
      <c r="K311" s="17">
        <f>SUM(I311:J311)</f>
        <v>0</v>
      </c>
      <c r="L311" s="28">
        <f>IF(N311&lt;7000000000,0,1)</f>
        <v>0</v>
      </c>
      <c r="M311" s="28">
        <f>IF(N311&gt;0,1,0)</f>
        <v>1</v>
      </c>
      <c r="N311" s="29">
        <v>831754</v>
      </c>
      <c r="O311" s="29">
        <f>IF($R311="Minor",1,0)</f>
        <v>0</v>
      </c>
      <c r="P311" s="29">
        <f>IF($R311="Medium",1,0)</f>
        <v>1</v>
      </c>
      <c r="Q311" s="29">
        <f>IF($R311="Major",1,0)</f>
        <v>0</v>
      </c>
      <c r="R311" s="2" t="str">
        <f>IF('Hazard Data'!N620&lt;VLOOKUP(B311,Thresholds!$B$2:$I$8,2,FALSE),"Minor",IF(AND(VLOOKUP(B311,Thresholds!$B$2:$I$8,2,FALSE)&lt;='Hazard Data'!N620,'Hazard Data'!N620&lt;VLOOKUP(B311,Thresholds!$B$2:$I$8,3,FALSE)),"Medium","Major"))</f>
        <v>Medium</v>
      </c>
      <c r="S311" s="2" t="str">
        <f>IF(N311&gt;0,"",IF('Hazard Data'!K620&lt;VLOOKUP(B311,Thresholds!$B$2:$I$8,5,FALSE),"Minor",IF(AND(VLOOKUP(B311,Thresholds!$B$2:$I$8,5,FALSE)&lt;='Hazard Data'!K620,'Hazard Data'!K620&lt;VLOOKUP(B311,Thresholds!$B$2:$I$8,6,FALSE)),"Medium","Major")))</f>
        <v/>
      </c>
      <c r="T311" s="2"/>
      <c r="U311" s="2"/>
      <c r="V311" s="2"/>
      <c r="W311" s="2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>
      <c r="A312" s="1"/>
      <c r="B312" s="17">
        <v>2</v>
      </c>
      <c r="C312" s="9" t="s">
        <v>41</v>
      </c>
      <c r="D312" s="9" t="str">
        <f>VLOOKUP(C312,'Hazard Categories'!$A$2:$B$52,2,FALSE)</f>
        <v>Tornado</v>
      </c>
      <c r="E312" s="17">
        <v>4</v>
      </c>
      <c r="F312" s="17">
        <v>1985</v>
      </c>
      <c r="G312" s="17" t="str">
        <f>IF(F312&lt;2000,(ROUNDDOWN((F312-$G$10)/5,0))*5+$G$10&amp;"-"&amp;(ROUNDDOWN((F312-$G$10)/5,0))*5+$G$10+4,(ROUNDDOWN((F312-$G$10)/5,0))*5+$G$10&amp;"-"&amp;(ROUNDDOWN((F312-$G$10)/5,0))*5+$G$10+4)</f>
        <v>1985-1989</v>
      </c>
      <c r="H312" s="17">
        <v>1</v>
      </c>
      <c r="I312" s="17">
        <v>0</v>
      </c>
      <c r="J312" s="17">
        <v>0</v>
      </c>
      <c r="K312" s="17">
        <f>SUM(I312:J312)</f>
        <v>0</v>
      </c>
      <c r="L312" s="28">
        <f>IF(N312&lt;7000000000,0,1)</f>
        <v>0</v>
      </c>
      <c r="M312" s="28">
        <f>IF(N312&gt;0,1,0)</f>
        <v>1</v>
      </c>
      <c r="N312" s="29">
        <v>829535</v>
      </c>
      <c r="O312" s="29">
        <f>IF($R312="Minor",1,0)</f>
        <v>0</v>
      </c>
      <c r="P312" s="29">
        <f>IF($R312="Medium",1,0)</f>
        <v>1</v>
      </c>
      <c r="Q312" s="29">
        <f>IF($R312="Major",1,0)</f>
        <v>0</v>
      </c>
      <c r="R312" s="2" t="str">
        <f>IF('Hazard Data'!N190&lt;VLOOKUP(B312,Thresholds!$B$2:$I$8,2,FALSE),"Minor",IF(AND(VLOOKUP(B312,Thresholds!$B$2:$I$8,2,FALSE)&lt;='Hazard Data'!N190,'Hazard Data'!N190&lt;VLOOKUP(B312,Thresholds!$B$2:$I$8,3,FALSE)),"Medium","Major"))</f>
        <v>Medium</v>
      </c>
      <c r="S312" s="2" t="str">
        <f>IF(N312&gt;0,"",IF('Hazard Data'!K190&lt;VLOOKUP(B312,Thresholds!$B$2:$I$8,5,FALSE),"Minor",IF(AND(VLOOKUP(B312,Thresholds!$B$2:$I$8,5,FALSE)&lt;='Hazard Data'!K190,'Hazard Data'!K190&lt;VLOOKUP(B312,Thresholds!$B$2:$I$8,6,FALSE)),"Medium","Major")))</f>
        <v/>
      </c>
      <c r="T312" s="2"/>
      <c r="U312" s="2"/>
      <c r="V312" s="2"/>
      <c r="W312" s="2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>
      <c r="A313" s="1"/>
      <c r="B313" s="17">
        <v>3</v>
      </c>
      <c r="C313" s="9" t="s">
        <v>41</v>
      </c>
      <c r="D313" s="9" t="str">
        <f>VLOOKUP(C313,'Hazard Categories'!$A$2:$B$52,2,FALSE)</f>
        <v>Tornado</v>
      </c>
      <c r="E313" s="17">
        <v>3</v>
      </c>
      <c r="F313" s="17">
        <v>1964</v>
      </c>
      <c r="G313" s="17" t="str">
        <f>IF(F313&lt;2000,(ROUNDDOWN((F313-$G$10)/5,0))*5+$G$10&amp;"-"&amp;(ROUNDDOWN((F313-$G$10)/5,0))*5+$G$10+4,(ROUNDDOWN((F313-$G$10)/5,0))*5+$G$10&amp;"-"&amp;(ROUNDDOWN((F313-$G$10)/5,0))*5+$G$10+4)</f>
        <v>1960-1964</v>
      </c>
      <c r="H313" s="17">
        <v>1</v>
      </c>
      <c r="I313" s="17">
        <v>0</v>
      </c>
      <c r="J313" s="17">
        <v>0</v>
      </c>
      <c r="K313" s="17">
        <f>SUM(I313:J313)</f>
        <v>0</v>
      </c>
      <c r="L313" s="28">
        <f>IF(N313&lt;7000000000,0,1)</f>
        <v>0</v>
      </c>
      <c r="M313" s="28">
        <f>IF(N313&gt;0,1,0)</f>
        <v>1</v>
      </c>
      <c r="N313" s="29">
        <v>827791</v>
      </c>
      <c r="O313" s="29">
        <f>IF($R313="Minor",1,0)</f>
        <v>0</v>
      </c>
      <c r="P313" s="29">
        <f>IF($R313="Medium",1,0)</f>
        <v>0</v>
      </c>
      <c r="Q313" s="29">
        <f>IF($R313="Major",1,0)</f>
        <v>1</v>
      </c>
      <c r="R313" s="2" t="str">
        <f>IF('Hazard Data'!N164&lt;VLOOKUP(B313,Thresholds!$B$2:$I$8,2,FALSE),"Minor",IF(AND(VLOOKUP(B313,Thresholds!$B$2:$I$8,2,FALSE)&lt;='Hazard Data'!N164,'Hazard Data'!N164&lt;VLOOKUP(B313,Thresholds!$B$2:$I$8,3,FALSE)),"Medium","Major"))</f>
        <v>Major</v>
      </c>
      <c r="S313" s="2" t="str">
        <f>IF(N313&gt;0,"",IF('Hazard Data'!K164&lt;VLOOKUP(B313,Thresholds!$B$2:$I$8,5,FALSE),"Minor",IF(AND(VLOOKUP(B313,Thresholds!$B$2:$I$8,5,FALSE)&lt;='Hazard Data'!K164,'Hazard Data'!K164&lt;VLOOKUP(B313,Thresholds!$B$2:$I$8,6,FALSE)),"Medium","Major")))</f>
        <v/>
      </c>
      <c r="T313" s="2"/>
      <c r="U313" s="2"/>
      <c r="V313" s="2"/>
      <c r="W313" s="2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>
      <c r="A314" s="1"/>
      <c r="B314" s="17">
        <v>1</v>
      </c>
      <c r="C314" s="9" t="s">
        <v>39</v>
      </c>
      <c r="D314" s="9" t="str">
        <f>VLOOKUP(C314,'Hazard Categories'!$A$2:$B$52,2,FALSE)</f>
        <v>Severe Storm</v>
      </c>
      <c r="E314" s="17">
        <v>3</v>
      </c>
      <c r="F314" s="17">
        <v>1993</v>
      </c>
      <c r="G314" s="17" t="str">
        <f>IF(F314&lt;2000,(ROUNDDOWN((F314-$G$10)/5,0))*5+$G$10&amp;"-"&amp;(ROUNDDOWN((F314-$G$10)/5,0))*5+$G$10+4,(ROUNDDOWN((F314-$G$10)/5,0))*5+$G$10&amp;"-"&amp;(ROUNDDOWN((F314-$G$10)/5,0))*5+$G$10+4)</f>
        <v>1990-1994</v>
      </c>
      <c r="H314" s="17">
        <v>1</v>
      </c>
      <c r="I314" s="17">
        <v>0</v>
      </c>
      <c r="J314" s="17">
        <v>0</v>
      </c>
      <c r="K314" s="17">
        <f>SUM(I314:J314)</f>
        <v>0</v>
      </c>
      <c r="L314" s="28">
        <f>IF(N314&lt;7000000000,0,1)</f>
        <v>0</v>
      </c>
      <c r="M314" s="28">
        <f>IF(N314&gt;0,1,0)</f>
        <v>1</v>
      </c>
      <c r="N314" s="29">
        <v>826761</v>
      </c>
      <c r="O314" s="29">
        <f>IF($R314="Minor",1,0)</f>
        <v>0</v>
      </c>
      <c r="P314" s="29">
        <f>IF($R314="Medium",1,0)</f>
        <v>0</v>
      </c>
      <c r="Q314" s="29">
        <f>IF($R314="Major",1,0)</f>
        <v>1</v>
      </c>
      <c r="R314" s="2" t="str">
        <f>IF('Hazard Data'!N81&lt;VLOOKUP(B314,Thresholds!$B$2:$I$8,2,FALSE),"Minor",IF(AND(VLOOKUP(B314,Thresholds!$B$2:$I$8,2,FALSE)&lt;='Hazard Data'!N81,'Hazard Data'!N81&lt;VLOOKUP(B314,Thresholds!$B$2:$I$8,3,FALSE)),"Medium","Major"))</f>
        <v>Major</v>
      </c>
      <c r="S314" s="2" t="str">
        <f>IF(N314&gt;0,"",IF('Hazard Data'!K81&lt;VLOOKUP(B314,Thresholds!$B$2:$I$8,5,FALSE),"Minor",IF(AND(VLOOKUP(B314,Thresholds!$B$2:$I$8,5,FALSE)&lt;='Hazard Data'!K81,'Hazard Data'!K81&lt;VLOOKUP(B314,Thresholds!$B$2:$I$8,6,FALSE)),"Medium","Major")))</f>
        <v/>
      </c>
      <c r="T314" s="2"/>
      <c r="U314" s="2"/>
      <c r="V314" s="2"/>
      <c r="W314" s="2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>
      <c r="A315" s="1"/>
      <c r="B315" s="17">
        <v>1</v>
      </c>
      <c r="C315" s="9" t="s">
        <v>45</v>
      </c>
      <c r="D315" s="9" t="str">
        <f>VLOOKUP(C315,'Hazard Categories'!$A$2:$B$52,2,FALSE)</f>
        <v>Storm</v>
      </c>
      <c r="E315" s="17">
        <v>3</v>
      </c>
      <c r="F315" s="17">
        <v>1989</v>
      </c>
      <c r="G315" s="17" t="str">
        <f>IF(F315&lt;2000,(ROUNDDOWN((F315-$G$10)/5,0))*5+$G$10&amp;"-"&amp;(ROUNDDOWN((F315-$G$10)/5,0))*5+$G$10+4,(ROUNDDOWN((F315-$G$10)/5,0))*5+$G$10&amp;"-"&amp;(ROUNDDOWN((F315-$G$10)/5,0))*5+$G$10+4)</f>
        <v>1985-1989</v>
      </c>
      <c r="H315" s="17">
        <v>1</v>
      </c>
      <c r="I315" s="17">
        <v>0</v>
      </c>
      <c r="J315" s="17">
        <v>0</v>
      </c>
      <c r="K315" s="17">
        <f>SUM(I315:J315)</f>
        <v>0</v>
      </c>
      <c r="L315" s="28">
        <f>IF(N315&lt;7000000000,0,1)</f>
        <v>0</v>
      </c>
      <c r="M315" s="28">
        <f>IF(N315&gt;0,1,0)</f>
        <v>1</v>
      </c>
      <c r="N315" s="29">
        <v>825175</v>
      </c>
      <c r="O315" s="29">
        <f>IF($R315="Minor",1,0)</f>
        <v>1</v>
      </c>
      <c r="P315" s="29">
        <f>IF($R315="Medium",1,0)</f>
        <v>0</v>
      </c>
      <c r="Q315" s="29">
        <f>IF($R315="Major",1,0)</f>
        <v>0</v>
      </c>
      <c r="R315" s="2" t="str">
        <f>IF('Hazard Data'!N821&lt;VLOOKUP(B315,Thresholds!$B$2:$I$8,2,FALSE),"Minor",IF(AND(VLOOKUP(B315,Thresholds!$B$2:$I$8,2,FALSE)&lt;='Hazard Data'!N821,'Hazard Data'!N821&lt;VLOOKUP(B315,Thresholds!$B$2:$I$8,3,FALSE)),"Medium","Major"))</f>
        <v>Minor</v>
      </c>
      <c r="S315" s="2" t="str">
        <f>IF(N315&gt;0,"",IF('Hazard Data'!K821&lt;VLOOKUP(B315,Thresholds!$B$2:$I$8,5,FALSE),"Minor",IF(AND(VLOOKUP(B315,Thresholds!$B$2:$I$8,5,FALSE)&lt;='Hazard Data'!K821,'Hazard Data'!K821&lt;VLOOKUP(B315,Thresholds!$B$2:$I$8,6,FALSE)),"Medium","Major")))</f>
        <v/>
      </c>
      <c r="T315" s="2"/>
      <c r="U315" s="2"/>
      <c r="V315" s="2"/>
      <c r="W315" s="2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>
      <c r="A316" s="1"/>
      <c r="B316" s="17">
        <v>2</v>
      </c>
      <c r="C316" s="9" t="s">
        <v>44</v>
      </c>
      <c r="D316" s="9" t="str">
        <f>VLOOKUP(C316,'Hazard Categories'!$A$2:$B$52,2,FALSE)</f>
        <v>Severe Storm</v>
      </c>
      <c r="E316" s="17">
        <v>2</v>
      </c>
      <c r="F316" s="17">
        <v>2019</v>
      </c>
      <c r="G316" s="17" t="str">
        <f>IF(F316&lt;2000,(ROUNDDOWN((F316-$G$10)/5,0))*5+$G$10&amp;"-"&amp;(ROUNDDOWN((F316-$G$10)/5,0))*5+$G$10+4,(ROUNDDOWN((F316-$G$10)/5,0))*5+$G$10&amp;"-"&amp;(ROUNDDOWN((F316-$G$10)/5,0))*5+$G$10+4)</f>
        <v>2015-2019</v>
      </c>
      <c r="H316" s="17">
        <v>1</v>
      </c>
      <c r="I316" s="17">
        <v>0</v>
      </c>
      <c r="J316" s="17">
        <v>0</v>
      </c>
      <c r="K316" s="17">
        <f>SUM(I316:J316)</f>
        <v>0</v>
      </c>
      <c r="L316" s="28">
        <f>IF(N316&lt;7000000000,0,1)</f>
        <v>0</v>
      </c>
      <c r="M316" s="28">
        <f>IF(N316&gt;0,1,0)</f>
        <v>1</v>
      </c>
      <c r="N316" s="29">
        <v>823590</v>
      </c>
      <c r="O316" s="29">
        <f>IF($R316="Minor",1,0)</f>
        <v>1</v>
      </c>
      <c r="P316" s="29">
        <f>IF($R316="Medium",1,0)</f>
        <v>0</v>
      </c>
      <c r="Q316" s="29">
        <f>IF($R316="Major",1,0)</f>
        <v>0</v>
      </c>
      <c r="R316" s="2" t="str">
        <f>IF('Hazard Data'!N3293&lt;VLOOKUP(B316,Thresholds!$B$2:$I$8,2,FALSE),"Minor",IF(AND(VLOOKUP(B316,Thresholds!$B$2:$I$8,2,FALSE)&lt;='Hazard Data'!N3293,'Hazard Data'!N3293&lt;VLOOKUP(B316,Thresholds!$B$2:$I$8,3,FALSE)),"Medium","Major"))</f>
        <v>Minor</v>
      </c>
      <c r="S316" s="2" t="str">
        <f>IF(N316&gt;0,"",IF('Hazard Data'!K3293&lt;VLOOKUP(B316,Thresholds!$B$2:$I$8,5,FALSE),"Minor",IF(AND(VLOOKUP(B316,Thresholds!$B$2:$I$8,5,FALSE)&lt;='Hazard Data'!K3293,'Hazard Data'!K3293&lt;VLOOKUP(B316,Thresholds!$B$2:$I$8,6,FALSE)),"Medium","Major")))</f>
        <v/>
      </c>
      <c r="T316" s="2"/>
      <c r="U316" s="2"/>
      <c r="V316" s="2"/>
      <c r="W316" s="2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>
      <c r="A317" s="1"/>
      <c r="B317" s="17">
        <v>1</v>
      </c>
      <c r="C317" s="9" t="s">
        <v>63</v>
      </c>
      <c r="D317" s="9" t="str">
        <f>VLOOKUP(C317,'Hazard Categories'!$A$2:$B$52,2,FALSE)</f>
        <v>Storm</v>
      </c>
      <c r="E317" s="17">
        <v>3</v>
      </c>
      <c r="F317" s="17">
        <v>1984</v>
      </c>
      <c r="G317" s="17" t="str">
        <f>IF(F317&lt;2000,(ROUNDDOWN((F317-$G$10)/5,0))*5+$G$10&amp;"-"&amp;(ROUNDDOWN((F317-$G$10)/5,0))*5+$G$10+4,(ROUNDDOWN((F317-$G$10)/5,0))*5+$G$10&amp;"-"&amp;(ROUNDDOWN((F317-$G$10)/5,0))*5+$G$10+4)</f>
        <v>1980-1984</v>
      </c>
      <c r="H317" s="17">
        <v>1</v>
      </c>
      <c r="I317" s="17">
        <v>0</v>
      </c>
      <c r="J317" s="17">
        <v>24</v>
      </c>
      <c r="K317" s="17">
        <f>SUM(I317:J317)</f>
        <v>24</v>
      </c>
      <c r="L317" s="28">
        <f>IF(N317&lt;7000000000,0,1)</f>
        <v>0</v>
      </c>
      <c r="M317" s="28">
        <f>IF(N317&gt;0,1,0)</f>
        <v>1</v>
      </c>
      <c r="N317" s="29">
        <v>822956</v>
      </c>
      <c r="O317" s="29">
        <f>IF($R317="Minor",1,0)</f>
        <v>1</v>
      </c>
      <c r="P317" s="29">
        <f>IF($R317="Medium",1,0)</f>
        <v>0</v>
      </c>
      <c r="Q317" s="29">
        <f>IF($R317="Major",1,0)</f>
        <v>0</v>
      </c>
      <c r="R317" s="2" t="str">
        <f>IF('Hazard Data'!N495&lt;VLOOKUP(B317,Thresholds!$B$2:$I$8,2,FALSE),"Minor",IF(AND(VLOOKUP(B317,Thresholds!$B$2:$I$8,2,FALSE)&lt;='Hazard Data'!N495,'Hazard Data'!N495&lt;VLOOKUP(B317,Thresholds!$B$2:$I$8,3,FALSE)),"Medium","Major"))</f>
        <v>Minor</v>
      </c>
      <c r="S317" s="2" t="str">
        <f>IF(N317&gt;0,"",IF('Hazard Data'!K495&lt;VLOOKUP(B317,Thresholds!$B$2:$I$8,5,FALSE),"Minor",IF(AND(VLOOKUP(B317,Thresholds!$B$2:$I$8,5,FALSE)&lt;='Hazard Data'!K495,'Hazard Data'!K495&lt;VLOOKUP(B317,Thresholds!$B$2:$I$8,6,FALSE)),"Medium","Major")))</f>
        <v/>
      </c>
      <c r="T317" s="2"/>
      <c r="U317" s="2"/>
      <c r="V317" s="2"/>
      <c r="W317" s="2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>
      <c r="A318" s="1"/>
      <c r="B318" s="17">
        <v>5</v>
      </c>
      <c r="C318" s="9" t="s">
        <v>39</v>
      </c>
      <c r="D318" s="9" t="str">
        <f>VLOOKUP(C318,'Hazard Categories'!$A$2:$B$52,2,FALSE)</f>
        <v>Severe Storm</v>
      </c>
      <c r="E318" s="17">
        <v>4</v>
      </c>
      <c r="F318" s="17">
        <v>1990</v>
      </c>
      <c r="G318" s="17" t="str">
        <f>IF(F318&lt;2000,(ROUNDDOWN((F318-$G$10)/5,0))*5+$G$10&amp;"-"&amp;(ROUNDDOWN((F318-$G$10)/5,0))*5+$G$10+4,(ROUNDDOWN((F318-$G$10)/5,0))*5+$G$10&amp;"-"&amp;(ROUNDDOWN((F318-$G$10)/5,0))*5+$G$10+4)</f>
        <v>1990-1994</v>
      </c>
      <c r="H318" s="17">
        <v>2</v>
      </c>
      <c r="I318" s="17">
        <v>0</v>
      </c>
      <c r="J318" s="17">
        <v>0</v>
      </c>
      <c r="K318" s="17">
        <f>SUM(I318:J318)</f>
        <v>0</v>
      </c>
      <c r="L318" s="28">
        <f>IF(N318&lt;7000000000,0,1)</f>
        <v>0</v>
      </c>
      <c r="M318" s="28">
        <f>IF(N318&gt;0,1,0)</f>
        <v>1</v>
      </c>
      <c r="N318" s="29">
        <v>821846</v>
      </c>
      <c r="O318" s="29">
        <f>IF($R318="Minor",1,0)</f>
        <v>1</v>
      </c>
      <c r="P318" s="29">
        <f>IF($R318="Medium",1,0)</f>
        <v>0</v>
      </c>
      <c r="Q318" s="29">
        <f>IF($R318="Major",1,0)</f>
        <v>0</v>
      </c>
      <c r="R318" s="2" t="str">
        <f>IF('Hazard Data'!N827&lt;VLOOKUP(B318,Thresholds!$B$2:$I$8,2,FALSE),"Minor",IF(AND(VLOOKUP(B318,Thresholds!$B$2:$I$8,2,FALSE)&lt;='Hazard Data'!N827,'Hazard Data'!N827&lt;VLOOKUP(B318,Thresholds!$B$2:$I$8,3,FALSE)),"Medium","Major"))</f>
        <v>Minor</v>
      </c>
      <c r="S318" s="2" t="str">
        <f>IF(N318&gt;0,"",IF('Hazard Data'!K827&lt;VLOOKUP(B318,Thresholds!$B$2:$I$8,5,FALSE),"Minor",IF(AND(VLOOKUP(B318,Thresholds!$B$2:$I$8,5,FALSE)&lt;='Hazard Data'!K827,'Hazard Data'!K827&lt;VLOOKUP(B318,Thresholds!$B$2:$I$8,6,FALSE)),"Medium","Major")))</f>
        <v/>
      </c>
      <c r="T318" s="2"/>
      <c r="U318" s="2"/>
      <c r="V318" s="2"/>
      <c r="W318" s="2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>
      <c r="A319" s="1"/>
      <c r="B319" s="17">
        <v>2</v>
      </c>
      <c r="C319" s="9" t="s">
        <v>45</v>
      </c>
      <c r="D319" s="9" t="str">
        <f>VLOOKUP(C319,'Hazard Categories'!$A$2:$B$52,2,FALSE)</f>
        <v>Storm</v>
      </c>
      <c r="E319" s="17">
        <v>3</v>
      </c>
      <c r="F319" s="17">
        <v>1986</v>
      </c>
      <c r="G319" s="17" t="str">
        <f>IF(F319&lt;2000,(ROUNDDOWN((F319-$G$10)/5,0))*5+$G$10&amp;"-"&amp;(ROUNDDOWN((F319-$G$10)/5,0))*5+$G$10+4,(ROUNDDOWN((F319-$G$10)/5,0))*5+$G$10&amp;"-"&amp;(ROUNDDOWN((F319-$G$10)/5,0))*5+$G$10+4)</f>
        <v>1985-1989</v>
      </c>
      <c r="H319" s="17">
        <v>1</v>
      </c>
      <c r="I319" s="17">
        <v>0</v>
      </c>
      <c r="J319" s="17">
        <v>0</v>
      </c>
      <c r="K319" s="17">
        <f>SUM(I319:J319)</f>
        <v>0</v>
      </c>
      <c r="L319" s="28">
        <f>IF(N319&lt;7000000000,0,1)</f>
        <v>0</v>
      </c>
      <c r="M319" s="28">
        <f>IF(N319&gt;0,1,0)</f>
        <v>1</v>
      </c>
      <c r="N319" s="29">
        <v>820578</v>
      </c>
      <c r="O319" s="29">
        <f>IF($R319="Minor",1,0)</f>
        <v>1</v>
      </c>
      <c r="P319" s="29">
        <f>IF($R319="Medium",1,0)</f>
        <v>0</v>
      </c>
      <c r="Q319" s="29">
        <f>IF($R319="Major",1,0)</f>
        <v>0</v>
      </c>
      <c r="R319" s="2" t="str">
        <f>IF('Hazard Data'!N568&lt;VLOOKUP(B319,Thresholds!$B$2:$I$8,2,FALSE),"Minor",IF(AND(VLOOKUP(B319,Thresholds!$B$2:$I$8,2,FALSE)&lt;='Hazard Data'!N568,'Hazard Data'!N568&lt;VLOOKUP(B319,Thresholds!$B$2:$I$8,3,FALSE)),"Medium","Major"))</f>
        <v>Minor</v>
      </c>
      <c r="S319" s="2" t="str">
        <f>IF(N319&gt;0,"",IF('Hazard Data'!K568&lt;VLOOKUP(B319,Thresholds!$B$2:$I$8,5,FALSE),"Minor",IF(AND(VLOOKUP(B319,Thresholds!$B$2:$I$8,5,FALSE)&lt;='Hazard Data'!K568,'Hazard Data'!K568&lt;VLOOKUP(B319,Thresholds!$B$2:$I$8,6,FALSE)),"Medium","Major")))</f>
        <v/>
      </c>
      <c r="T319" s="2"/>
      <c r="U319" s="2"/>
      <c r="V319" s="2"/>
      <c r="W319" s="2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>
      <c r="A320" s="1"/>
      <c r="B320" s="17">
        <v>2</v>
      </c>
      <c r="C320" s="9" t="s">
        <v>44</v>
      </c>
      <c r="D320" s="9" t="str">
        <f>VLOOKUP(C320,'Hazard Categories'!$A$2:$B$52,2,FALSE)</f>
        <v>Severe Storm</v>
      </c>
      <c r="E320" s="17">
        <v>2</v>
      </c>
      <c r="F320" s="17">
        <v>1998</v>
      </c>
      <c r="G320" s="17" t="str">
        <f>IF(F320&lt;2000,(ROUNDDOWN((F320-$G$10)/5,0))*5+$G$10&amp;"-"&amp;(ROUNDDOWN((F320-$G$10)/5,0))*5+$G$10+4,(ROUNDDOWN((F320-$G$10)/5,0))*5+$G$10&amp;"-"&amp;(ROUNDDOWN((F320-$G$10)/5,0))*5+$G$10+4)</f>
        <v>1995-1999</v>
      </c>
      <c r="H320" s="17">
        <v>1</v>
      </c>
      <c r="I320" s="17">
        <v>0</v>
      </c>
      <c r="J320" s="17">
        <v>0</v>
      </c>
      <c r="K320" s="17">
        <f>SUM(I320:J320)</f>
        <v>0</v>
      </c>
      <c r="L320" s="28">
        <f>IF(N320&lt;7000000000,0,1)</f>
        <v>0</v>
      </c>
      <c r="M320" s="28">
        <f>IF(N320&gt;0,1,0)</f>
        <v>1</v>
      </c>
      <c r="N320" s="29">
        <v>818518</v>
      </c>
      <c r="O320" s="29">
        <f>IF($R320="Minor",1,0)</f>
        <v>0</v>
      </c>
      <c r="P320" s="29">
        <f>IF($R320="Medium",1,0)</f>
        <v>1</v>
      </c>
      <c r="Q320" s="29">
        <f>IF($R320="Major",1,0)</f>
        <v>0</v>
      </c>
      <c r="R320" s="2" t="str">
        <f>IF('Hazard Data'!N155&lt;VLOOKUP(B320,Thresholds!$B$2:$I$8,2,FALSE),"Minor",IF(AND(VLOOKUP(B320,Thresholds!$B$2:$I$8,2,FALSE)&lt;='Hazard Data'!N155,'Hazard Data'!N155&lt;VLOOKUP(B320,Thresholds!$B$2:$I$8,3,FALSE)),"Medium","Major"))</f>
        <v>Medium</v>
      </c>
      <c r="S320" s="2" t="str">
        <f>IF(N320&gt;0,"",IF('Hazard Data'!K155&lt;VLOOKUP(B320,Thresholds!$B$2:$I$8,5,FALSE),"Minor",IF(AND(VLOOKUP(B320,Thresholds!$B$2:$I$8,5,FALSE)&lt;='Hazard Data'!K155,'Hazard Data'!K155&lt;VLOOKUP(B320,Thresholds!$B$2:$I$8,6,FALSE)),"Medium","Major")))</f>
        <v/>
      </c>
      <c r="T320" s="2"/>
      <c r="U320" s="2"/>
      <c r="V320" s="2"/>
      <c r="W320" s="2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>
      <c r="A321" s="1"/>
      <c r="B321" s="17">
        <v>1</v>
      </c>
      <c r="C321" s="9" t="s">
        <v>41</v>
      </c>
      <c r="D321" s="9" t="str">
        <f>VLOOKUP(C321,'Hazard Categories'!$A$2:$B$52,2,FALSE)</f>
        <v>Tornado</v>
      </c>
      <c r="E321" s="17">
        <v>4</v>
      </c>
      <c r="F321" s="17">
        <v>2017</v>
      </c>
      <c r="G321" s="17" t="str">
        <f>IF(F321&lt;2000,(ROUNDDOWN((F321-$G$10)/5,0))*5+$G$10&amp;"-"&amp;(ROUNDDOWN((F321-$G$10)/5,0))*5+$G$10+4,(ROUNDDOWN((F321-$G$10)/5,0))*5+$G$10&amp;"-"&amp;(ROUNDDOWN((F321-$G$10)/5,0))*5+$G$10+4)</f>
        <v>2015-2019</v>
      </c>
      <c r="H321" s="17">
        <v>1</v>
      </c>
      <c r="I321" s="17">
        <v>0</v>
      </c>
      <c r="J321" s="17">
        <v>0</v>
      </c>
      <c r="K321" s="17">
        <f>SUM(I321:J321)</f>
        <v>0</v>
      </c>
      <c r="L321" s="28">
        <f>IF(N321&lt;7000000000,0,1)</f>
        <v>0</v>
      </c>
      <c r="M321" s="28">
        <f>IF(N321&gt;0,1,0)</f>
        <v>1</v>
      </c>
      <c r="N321" s="29">
        <v>816457</v>
      </c>
      <c r="O321" s="29">
        <f>IF($R321="Minor",1,0)</f>
        <v>1</v>
      </c>
      <c r="P321" s="29">
        <f>IF($R321="Medium",1,0)</f>
        <v>0</v>
      </c>
      <c r="Q321" s="29">
        <f>IF($R321="Major",1,0)</f>
        <v>0</v>
      </c>
      <c r="R321" s="2" t="str">
        <f>IF('Hazard Data'!N2900&lt;VLOOKUP(B321,Thresholds!$B$2:$I$8,2,FALSE),"Minor",IF(AND(VLOOKUP(B321,Thresholds!$B$2:$I$8,2,FALSE)&lt;='Hazard Data'!N2900,'Hazard Data'!N2900&lt;VLOOKUP(B321,Thresholds!$B$2:$I$8,3,FALSE)),"Medium","Major"))</f>
        <v>Minor</v>
      </c>
      <c r="S321" s="2" t="str">
        <f>IF(N321&gt;0,"",IF('Hazard Data'!K2900&lt;VLOOKUP(B321,Thresholds!$B$2:$I$8,5,FALSE),"Minor",IF(AND(VLOOKUP(B321,Thresholds!$B$2:$I$8,5,FALSE)&lt;='Hazard Data'!K2900,'Hazard Data'!K2900&lt;VLOOKUP(B321,Thresholds!$B$2:$I$8,6,FALSE)),"Medium","Major")))</f>
        <v/>
      </c>
      <c r="T321" s="2"/>
      <c r="U321" s="2"/>
      <c r="V321" s="2"/>
      <c r="W321" s="2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>
      <c r="A322" s="1"/>
      <c r="B322" s="17">
        <v>2</v>
      </c>
      <c r="C322" s="9" t="s">
        <v>47</v>
      </c>
      <c r="D322" s="9" t="str">
        <f>VLOOKUP(C322,'Hazard Categories'!$A$2:$B$52,2,FALSE)</f>
        <v>Severe Storm</v>
      </c>
      <c r="E322" s="17">
        <v>2</v>
      </c>
      <c r="F322" s="17">
        <v>1964</v>
      </c>
      <c r="G322" s="17" t="str">
        <f>IF(F322&lt;2000,(ROUNDDOWN((F322-$G$10)/5,0))*5+$G$10&amp;"-"&amp;(ROUNDDOWN((F322-$G$10)/5,0))*5+$G$10+4,(ROUNDDOWN((F322-$G$10)/5,0))*5+$G$10&amp;"-"&amp;(ROUNDDOWN((F322-$G$10)/5,0))*5+$G$10+4)</f>
        <v>1960-1964</v>
      </c>
      <c r="H322" s="17">
        <v>2</v>
      </c>
      <c r="I322" s="17">
        <v>0</v>
      </c>
      <c r="J322" s="17">
        <v>0</v>
      </c>
      <c r="K322" s="17">
        <f>SUM(I322:J322)</f>
        <v>0</v>
      </c>
      <c r="L322" s="28">
        <f>IF(N322&lt;7000000000,0,1)</f>
        <v>0</v>
      </c>
      <c r="M322" s="28">
        <f>IF(N322&gt;0,1,0)</f>
        <v>1</v>
      </c>
      <c r="N322" s="29">
        <v>812494</v>
      </c>
      <c r="O322" s="29">
        <f>IF($R322="Minor",1,0)</f>
        <v>0</v>
      </c>
      <c r="P322" s="29">
        <f>IF($R322="Medium",1,0)</f>
        <v>1</v>
      </c>
      <c r="Q322" s="29">
        <f>IF($R322="Major",1,0)</f>
        <v>0</v>
      </c>
      <c r="R322" s="2" t="str">
        <f>IF('Hazard Data'!N254&lt;VLOOKUP(B322,Thresholds!$B$2:$I$8,2,FALSE),"Minor",IF(AND(VLOOKUP(B322,Thresholds!$B$2:$I$8,2,FALSE)&lt;='Hazard Data'!N254,'Hazard Data'!N254&lt;VLOOKUP(B322,Thresholds!$B$2:$I$8,3,FALSE)),"Medium","Major"))</f>
        <v>Medium</v>
      </c>
      <c r="S322" s="2" t="str">
        <f>IF(N322&gt;0,"",IF('Hazard Data'!K254&lt;VLOOKUP(B322,Thresholds!$B$2:$I$8,5,FALSE),"Minor",IF(AND(VLOOKUP(B322,Thresholds!$B$2:$I$8,5,FALSE)&lt;='Hazard Data'!K254,'Hazard Data'!K254&lt;VLOOKUP(B322,Thresholds!$B$2:$I$8,6,FALSE)),"Medium","Major")))</f>
        <v/>
      </c>
      <c r="T322" s="2"/>
      <c r="U322" s="2"/>
      <c r="V322" s="2"/>
      <c r="W322" s="2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>
      <c r="A323" s="1"/>
      <c r="B323" s="17">
        <v>3</v>
      </c>
      <c r="C323" s="9" t="s">
        <v>41</v>
      </c>
      <c r="D323" s="9" t="str">
        <f>VLOOKUP(C323,'Hazard Categories'!$A$2:$B$52,2,FALSE)</f>
        <v>Tornado</v>
      </c>
      <c r="E323" s="17">
        <v>2</v>
      </c>
      <c r="F323" s="17">
        <v>1980</v>
      </c>
      <c r="G323" s="17" t="str">
        <f>IF(F323&lt;2000,(ROUNDDOWN((F323-$G$10)/5,0))*5+$G$10&amp;"-"&amp;(ROUNDDOWN((F323-$G$10)/5,0))*5+$G$10+4,(ROUNDDOWN((F323-$G$10)/5,0))*5+$G$10&amp;"-"&amp;(ROUNDDOWN((F323-$G$10)/5,0))*5+$G$10+4)</f>
        <v>1980-1984</v>
      </c>
      <c r="H323" s="17">
        <v>1</v>
      </c>
      <c r="I323" s="17">
        <v>0</v>
      </c>
      <c r="J323" s="17">
        <v>0</v>
      </c>
      <c r="K323" s="17">
        <f>SUM(I323:J323)</f>
        <v>0</v>
      </c>
      <c r="L323" s="28">
        <f>IF(N323&lt;7000000000,0,1)</f>
        <v>0</v>
      </c>
      <c r="M323" s="28">
        <f>IF(N323&gt;0,1,0)</f>
        <v>1</v>
      </c>
      <c r="N323" s="29">
        <v>811305</v>
      </c>
      <c r="O323" s="29">
        <f>IF($R323="Minor",1,0)</f>
        <v>0</v>
      </c>
      <c r="P323" s="29">
        <f>IF($R323="Medium",1,0)</f>
        <v>0</v>
      </c>
      <c r="Q323" s="29">
        <f>IF($R323="Major",1,0)</f>
        <v>1</v>
      </c>
      <c r="R323" s="2" t="str">
        <f>IF('Hazard Data'!N180&lt;VLOOKUP(B323,Thresholds!$B$2:$I$8,2,FALSE),"Minor",IF(AND(VLOOKUP(B323,Thresholds!$B$2:$I$8,2,FALSE)&lt;='Hazard Data'!N180,'Hazard Data'!N180&lt;VLOOKUP(B323,Thresholds!$B$2:$I$8,3,FALSE)),"Medium","Major"))</f>
        <v>Major</v>
      </c>
      <c r="S323" s="2" t="str">
        <f>IF(N323&gt;0,"",IF('Hazard Data'!K180&lt;VLOOKUP(B323,Thresholds!$B$2:$I$8,5,FALSE),"Minor",IF(AND(VLOOKUP(B323,Thresholds!$B$2:$I$8,5,FALSE)&lt;='Hazard Data'!K180,'Hazard Data'!K180&lt;VLOOKUP(B323,Thresholds!$B$2:$I$8,6,FALSE)),"Medium","Major")))</f>
        <v/>
      </c>
      <c r="T323" s="2"/>
      <c r="U323" s="2"/>
      <c r="V323" s="2"/>
      <c r="W323" s="2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>
      <c r="A324" s="1"/>
      <c r="B324" s="17">
        <v>5</v>
      </c>
      <c r="C324" s="9" t="s">
        <v>47</v>
      </c>
      <c r="D324" s="9" t="str">
        <f>VLOOKUP(C324,'Hazard Categories'!$A$2:$B$52,2,FALSE)</f>
        <v>Severe Storm</v>
      </c>
      <c r="E324" s="17">
        <v>3</v>
      </c>
      <c r="F324" s="17">
        <v>1994</v>
      </c>
      <c r="G324" s="17" t="str">
        <f>IF(F324&lt;2000,(ROUNDDOWN((F324-$G$10)/5,0))*5+$G$10&amp;"-"&amp;(ROUNDDOWN((F324-$G$10)/5,0))*5+$G$10+4,(ROUNDDOWN((F324-$G$10)/5,0))*5+$G$10&amp;"-"&amp;(ROUNDDOWN((F324-$G$10)/5,0))*5+$G$10+4)</f>
        <v>1990-1994</v>
      </c>
      <c r="H324" s="17">
        <v>1</v>
      </c>
      <c r="I324" s="17">
        <v>0</v>
      </c>
      <c r="J324" s="17">
        <v>0</v>
      </c>
      <c r="K324" s="17">
        <f>SUM(I324:J324)</f>
        <v>0</v>
      </c>
      <c r="L324" s="28">
        <f>IF(N324&lt;7000000000,0,1)</f>
        <v>0</v>
      </c>
      <c r="M324" s="28">
        <f>IF(N324&gt;0,1,0)</f>
        <v>1</v>
      </c>
      <c r="N324" s="29">
        <v>810592</v>
      </c>
      <c r="O324" s="29">
        <f>IF($R324="Minor",1,0)</f>
        <v>1</v>
      </c>
      <c r="P324" s="29">
        <f>IF($R324="Medium",1,0)</f>
        <v>0</v>
      </c>
      <c r="Q324" s="29">
        <f>IF($R324="Major",1,0)</f>
        <v>0</v>
      </c>
      <c r="R324" s="2" t="str">
        <f>IF('Hazard Data'!N1846&lt;VLOOKUP(B324,Thresholds!$B$2:$I$8,2,FALSE),"Minor",IF(AND(VLOOKUP(B324,Thresholds!$B$2:$I$8,2,FALSE)&lt;='Hazard Data'!N1846,'Hazard Data'!N1846&lt;VLOOKUP(B324,Thresholds!$B$2:$I$8,3,FALSE)),"Medium","Major"))</f>
        <v>Minor</v>
      </c>
      <c r="S324" s="2" t="str">
        <f>IF(N324&gt;0,"",IF('Hazard Data'!K1846&lt;VLOOKUP(B324,Thresholds!$B$2:$I$8,5,FALSE),"Minor",IF(AND(VLOOKUP(B324,Thresholds!$B$2:$I$8,5,FALSE)&lt;='Hazard Data'!K1846,'Hazard Data'!K1846&lt;VLOOKUP(B324,Thresholds!$B$2:$I$8,6,FALSE)),"Medium","Major")))</f>
        <v/>
      </c>
      <c r="T324" s="2"/>
      <c r="U324" s="2"/>
      <c r="V324" s="2"/>
      <c r="W324" s="2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>
      <c r="A325" s="1"/>
      <c r="B325" s="17">
        <v>4</v>
      </c>
      <c r="C325" s="9" t="s">
        <v>44</v>
      </c>
      <c r="D325" s="9" t="str">
        <f>VLOOKUP(C325,'Hazard Categories'!$A$2:$B$52,2,FALSE)</f>
        <v>Severe Storm</v>
      </c>
      <c r="E325" s="17">
        <v>3</v>
      </c>
      <c r="F325" s="17">
        <v>2011</v>
      </c>
      <c r="G325" s="17" t="str">
        <f>IF(F325&lt;2000,(ROUNDDOWN((F325-$G$10)/5,0))*5+$G$10&amp;"-"&amp;(ROUNDDOWN((F325-$G$10)/5,0))*5+$G$10+4,(ROUNDDOWN((F325-$G$10)/5,0))*5+$G$10&amp;"-"&amp;(ROUNDDOWN((F325-$G$10)/5,0))*5+$G$10+4)</f>
        <v>2010-2014</v>
      </c>
      <c r="H325" s="17">
        <v>1</v>
      </c>
      <c r="I325" s="17">
        <v>0</v>
      </c>
      <c r="J325" s="17">
        <v>0</v>
      </c>
      <c r="K325" s="17">
        <f>SUM(I325:J325)</f>
        <v>0</v>
      </c>
      <c r="L325" s="28">
        <f>IF(N325&lt;7000000000,0,1)</f>
        <v>0</v>
      </c>
      <c r="M325" s="28">
        <f>IF(N325&gt;0,1,0)</f>
        <v>1</v>
      </c>
      <c r="N325" s="29">
        <v>808670</v>
      </c>
      <c r="O325" s="29">
        <f>IF($R325="Minor",1,0)</f>
        <v>1</v>
      </c>
      <c r="P325" s="29">
        <f>IF($R325="Medium",1,0)</f>
        <v>0</v>
      </c>
      <c r="Q325" s="29">
        <f>IF($R325="Major",1,0)</f>
        <v>0</v>
      </c>
      <c r="R325" s="2" t="str">
        <f>IF('Hazard Data'!N2410&lt;VLOOKUP(B325,Thresholds!$B$2:$I$8,2,FALSE),"Minor",IF(AND(VLOOKUP(B325,Thresholds!$B$2:$I$8,2,FALSE)&lt;='Hazard Data'!N2410,'Hazard Data'!N2410&lt;VLOOKUP(B325,Thresholds!$B$2:$I$8,3,FALSE)),"Medium","Major"))</f>
        <v>Minor</v>
      </c>
      <c r="S325" s="2" t="str">
        <f>IF(N325&gt;0,"",IF('Hazard Data'!K2410&lt;VLOOKUP(B325,Thresholds!$B$2:$I$8,5,FALSE),"Minor",IF(AND(VLOOKUP(B325,Thresholds!$B$2:$I$8,5,FALSE)&lt;='Hazard Data'!K2410,'Hazard Data'!K2410&lt;VLOOKUP(B325,Thresholds!$B$2:$I$8,6,FALSE)),"Medium","Major")))</f>
        <v/>
      </c>
      <c r="T325" s="2"/>
      <c r="U325" s="2"/>
      <c r="V325" s="2"/>
      <c r="W325" s="2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>
      <c r="A326" s="1"/>
      <c r="B326" s="17">
        <v>2</v>
      </c>
      <c r="C326" s="9" t="s">
        <v>47</v>
      </c>
      <c r="D326" s="9" t="str">
        <f>VLOOKUP(C326,'Hazard Categories'!$A$2:$B$52,2,FALSE)</f>
        <v>Severe Storm</v>
      </c>
      <c r="E326" s="17">
        <v>3</v>
      </c>
      <c r="F326" s="17">
        <v>1998</v>
      </c>
      <c r="G326" s="17" t="str">
        <f>IF(F326&lt;2000,(ROUNDDOWN((F326-$G$10)/5,0))*5+$G$10&amp;"-"&amp;(ROUNDDOWN((F326-$G$10)/5,0))*5+$G$10+4,(ROUNDDOWN((F326-$G$10)/5,0))*5+$G$10&amp;"-"&amp;(ROUNDDOWN((F326-$G$10)/5,0))*5+$G$10+4)</f>
        <v>1995-1999</v>
      </c>
      <c r="H326" s="17">
        <v>1</v>
      </c>
      <c r="I326" s="17">
        <v>0</v>
      </c>
      <c r="J326" s="17">
        <v>0</v>
      </c>
      <c r="K326" s="17">
        <f>SUM(I326:J326)</f>
        <v>0</v>
      </c>
      <c r="L326" s="28">
        <f>IF(N326&lt;7000000000,0,1)</f>
        <v>0</v>
      </c>
      <c r="M326" s="28">
        <f>IF(N326&gt;0,1,0)</f>
        <v>1</v>
      </c>
      <c r="N326" s="29">
        <v>807025</v>
      </c>
      <c r="O326" s="29">
        <f>IF($R326="Minor",1,0)</f>
        <v>0</v>
      </c>
      <c r="P326" s="29">
        <f>IF($R326="Medium",1,0)</f>
        <v>1</v>
      </c>
      <c r="Q326" s="29">
        <f>IF($R326="Major",1,0)</f>
        <v>0</v>
      </c>
      <c r="R326" s="2" t="str">
        <f>IF('Hazard Data'!N162&lt;VLOOKUP(B326,Thresholds!$B$2:$I$8,2,FALSE),"Minor",IF(AND(VLOOKUP(B326,Thresholds!$B$2:$I$8,2,FALSE)&lt;='Hazard Data'!N162,'Hazard Data'!N162&lt;VLOOKUP(B326,Thresholds!$B$2:$I$8,3,FALSE)),"Medium","Major"))</f>
        <v>Medium</v>
      </c>
      <c r="S326" s="2" t="str">
        <f>IF(N326&gt;0,"",IF('Hazard Data'!K162&lt;VLOOKUP(B326,Thresholds!$B$2:$I$8,5,FALSE),"Minor",IF(AND(VLOOKUP(B326,Thresholds!$B$2:$I$8,5,FALSE)&lt;='Hazard Data'!K162,'Hazard Data'!K162&lt;VLOOKUP(B326,Thresholds!$B$2:$I$8,6,FALSE)),"Medium","Major")))</f>
        <v/>
      </c>
      <c r="T326" s="2"/>
      <c r="U326" s="2"/>
      <c r="V326" s="2"/>
      <c r="W326" s="2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>
      <c r="A327" s="1"/>
      <c r="B327" s="17">
        <v>2</v>
      </c>
      <c r="C327" s="9" t="s">
        <v>45</v>
      </c>
      <c r="D327" s="9" t="str">
        <f>VLOOKUP(C327,'Hazard Categories'!$A$2:$B$52,2,FALSE)</f>
        <v>Storm</v>
      </c>
      <c r="E327" s="17">
        <v>2</v>
      </c>
      <c r="F327" s="17">
        <v>2019</v>
      </c>
      <c r="G327" s="17" t="str">
        <f>IF(F327&lt;2000,(ROUNDDOWN((F327-$G$10)/5,0))*5+$G$10&amp;"-"&amp;(ROUNDDOWN((F327-$G$10)/5,0))*5+$G$10+4,(ROUNDDOWN((F327-$G$10)/5,0))*5+$G$10&amp;"-"&amp;(ROUNDDOWN((F327-$G$10)/5,0))*5+$G$10+4)</f>
        <v>2015-2019</v>
      </c>
      <c r="H327" s="17">
        <v>1</v>
      </c>
      <c r="I327" s="17">
        <v>0</v>
      </c>
      <c r="J327" s="17">
        <v>0</v>
      </c>
      <c r="K327" s="17">
        <f>SUM(I327:J327)</f>
        <v>0</v>
      </c>
      <c r="L327" s="28">
        <f>IF(N327&lt;7000000000,0,1)</f>
        <v>0</v>
      </c>
      <c r="M327" s="28">
        <f>IF(N327&gt;0,1,0)</f>
        <v>1</v>
      </c>
      <c r="N327" s="29">
        <v>803775</v>
      </c>
      <c r="O327" s="29">
        <f>IF($R327="Minor",1,0)</f>
        <v>1</v>
      </c>
      <c r="P327" s="29">
        <f>IF($R327="Medium",1,0)</f>
        <v>0</v>
      </c>
      <c r="Q327" s="29">
        <f>IF($R327="Major",1,0)</f>
        <v>0</v>
      </c>
      <c r="R327" s="2" t="str">
        <f>IF('Hazard Data'!N3269&lt;VLOOKUP(B327,Thresholds!$B$2:$I$8,2,FALSE),"Minor",IF(AND(VLOOKUP(B327,Thresholds!$B$2:$I$8,2,FALSE)&lt;='Hazard Data'!N3269,'Hazard Data'!N3269&lt;VLOOKUP(B327,Thresholds!$B$2:$I$8,3,FALSE)),"Medium","Major"))</f>
        <v>Minor</v>
      </c>
      <c r="S327" s="2" t="str">
        <f>IF(N327&gt;0,"",IF('Hazard Data'!K3269&lt;VLOOKUP(B327,Thresholds!$B$2:$I$8,5,FALSE),"Minor",IF(AND(VLOOKUP(B327,Thresholds!$B$2:$I$8,5,FALSE)&lt;='Hazard Data'!K3269,'Hazard Data'!K3269&lt;VLOOKUP(B327,Thresholds!$B$2:$I$8,6,FALSE)),"Medium","Major")))</f>
        <v/>
      </c>
      <c r="T327" s="2"/>
      <c r="U327" s="2"/>
      <c r="V327" s="2"/>
      <c r="W327" s="2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>
      <c r="A328" s="1"/>
      <c r="B328" s="17">
        <v>1</v>
      </c>
      <c r="C328" s="9" t="s">
        <v>52</v>
      </c>
      <c r="D328" s="9" t="str">
        <f>VLOOKUP(C328,'Hazard Categories'!$A$2:$B$52,2,FALSE)</f>
        <v>Severe Storm</v>
      </c>
      <c r="E328" s="17">
        <v>2</v>
      </c>
      <c r="F328" s="17">
        <v>1989</v>
      </c>
      <c r="G328" s="17" t="str">
        <f>IF(F328&lt;2000,(ROUNDDOWN((F328-$G$10)/5,0))*5+$G$10&amp;"-"&amp;(ROUNDDOWN((F328-$G$10)/5,0))*5+$G$10+4,(ROUNDDOWN((F328-$G$10)/5,0))*5+$G$10&amp;"-"&amp;(ROUNDDOWN((F328-$G$10)/5,0))*5+$G$10+4)</f>
        <v>1985-1989</v>
      </c>
      <c r="H328" s="17">
        <v>1</v>
      </c>
      <c r="I328" s="17">
        <v>0</v>
      </c>
      <c r="J328" s="17">
        <v>0</v>
      </c>
      <c r="K328" s="17">
        <f>SUM(I328:J328)</f>
        <v>0</v>
      </c>
      <c r="L328" s="28">
        <f>IF(N328&lt;7000000000,0,1)</f>
        <v>0</v>
      </c>
      <c r="M328" s="28">
        <f>IF(N328&gt;0,1,0)</f>
        <v>1</v>
      </c>
      <c r="N328" s="29">
        <v>802031</v>
      </c>
      <c r="O328" s="29">
        <f>IF($R328="Minor",1,0)</f>
        <v>1</v>
      </c>
      <c r="P328" s="29">
        <f>IF($R328="Medium",1,0)</f>
        <v>0</v>
      </c>
      <c r="Q328" s="29">
        <f>IF($R328="Major",1,0)</f>
        <v>0</v>
      </c>
      <c r="R328" s="2" t="str">
        <f>IF('Hazard Data'!N809&lt;VLOOKUP(B328,Thresholds!$B$2:$I$8,2,FALSE),"Minor",IF(AND(VLOOKUP(B328,Thresholds!$B$2:$I$8,2,FALSE)&lt;='Hazard Data'!N809,'Hazard Data'!N809&lt;VLOOKUP(B328,Thresholds!$B$2:$I$8,3,FALSE)),"Medium","Major"))</f>
        <v>Minor</v>
      </c>
      <c r="S328" s="2" t="str">
        <f>IF(N328&gt;0,"",IF('Hazard Data'!K809&lt;VLOOKUP(B328,Thresholds!$B$2:$I$8,5,FALSE),"Minor",IF(AND(VLOOKUP(B328,Thresholds!$B$2:$I$8,5,FALSE)&lt;='Hazard Data'!K809,'Hazard Data'!K809&lt;VLOOKUP(B328,Thresholds!$B$2:$I$8,6,FALSE)),"Medium","Major")))</f>
        <v/>
      </c>
      <c r="T328" s="2"/>
      <c r="U328" s="2"/>
      <c r="V328" s="2"/>
      <c r="W328" s="2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>
      <c r="A329" s="1"/>
      <c r="B329" s="17">
        <v>4</v>
      </c>
      <c r="C329" s="9" t="s">
        <v>56</v>
      </c>
      <c r="D329" s="9" t="str">
        <f>VLOOKUP(C329,'Hazard Categories'!$A$2:$B$52,2,FALSE)</f>
        <v>Severe Storm</v>
      </c>
      <c r="E329" s="17">
        <v>3</v>
      </c>
      <c r="F329" s="17">
        <v>1984</v>
      </c>
      <c r="G329" s="17" t="str">
        <f>IF(F329&lt;2000,(ROUNDDOWN((F329-$G$10)/5,0))*5+$G$10&amp;"-"&amp;(ROUNDDOWN((F329-$G$10)/5,0))*5+$G$10+4,(ROUNDDOWN((F329-$G$10)/5,0))*5+$G$10&amp;"-"&amp;(ROUNDDOWN((F329-$G$10)/5,0))*5+$G$10+4)</f>
        <v>1980-1984</v>
      </c>
      <c r="H329" s="17">
        <v>1</v>
      </c>
      <c r="I329" s="17">
        <v>0</v>
      </c>
      <c r="J329" s="17">
        <v>0</v>
      </c>
      <c r="K329" s="17">
        <f>SUM(I329:J329)</f>
        <v>0</v>
      </c>
      <c r="L329" s="28">
        <f>IF(N329&lt;7000000000,0,1)</f>
        <v>0</v>
      </c>
      <c r="M329" s="28">
        <f>IF(N329&gt;0,1,0)</f>
        <v>1</v>
      </c>
      <c r="N329" s="29">
        <v>801635</v>
      </c>
      <c r="O329" s="29">
        <f>IF($R329="Minor",1,0)</f>
        <v>0</v>
      </c>
      <c r="P329" s="29">
        <f>IF($R329="Medium",1,0)</f>
        <v>1</v>
      </c>
      <c r="Q329" s="29">
        <f>IF($R329="Major",1,0)</f>
        <v>0</v>
      </c>
      <c r="R329" s="2" t="str">
        <f>IF('Hazard Data'!N498&lt;VLOOKUP(B329,Thresholds!$B$2:$I$8,2,FALSE),"Minor",IF(AND(VLOOKUP(B329,Thresholds!$B$2:$I$8,2,FALSE)&lt;='Hazard Data'!N498,'Hazard Data'!N498&lt;VLOOKUP(B329,Thresholds!$B$2:$I$8,3,FALSE)),"Medium","Major"))</f>
        <v>Medium</v>
      </c>
      <c r="S329" s="2" t="str">
        <f>IF(N329&gt;0,"",IF('Hazard Data'!K498&lt;VLOOKUP(B329,Thresholds!$B$2:$I$8,5,FALSE),"Minor",IF(AND(VLOOKUP(B329,Thresholds!$B$2:$I$8,5,FALSE)&lt;='Hazard Data'!K498,'Hazard Data'!K498&lt;VLOOKUP(B329,Thresholds!$B$2:$I$8,6,FALSE)),"Medium","Major")))</f>
        <v/>
      </c>
      <c r="T329" s="2"/>
      <c r="U329" s="2"/>
      <c r="V329" s="2"/>
      <c r="W329" s="2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>
      <c r="A330" s="1"/>
      <c r="B330" s="17">
        <v>4</v>
      </c>
      <c r="C330" s="9" t="s">
        <v>45</v>
      </c>
      <c r="D330" s="9" t="str">
        <f>VLOOKUP(C330,'Hazard Categories'!$A$2:$B$52,2,FALSE)</f>
        <v>Storm</v>
      </c>
      <c r="E330" s="17">
        <v>3</v>
      </c>
      <c r="F330" s="17">
        <v>1983</v>
      </c>
      <c r="G330" s="17" t="str">
        <f>IF(F330&lt;2000,(ROUNDDOWN((F330-$G$10)/5,0))*5+$G$10&amp;"-"&amp;(ROUNDDOWN((F330-$G$10)/5,0))*5+$G$10+4,(ROUNDDOWN((F330-$G$10)/5,0))*5+$G$10&amp;"-"&amp;(ROUNDDOWN((F330-$G$10)/5,0))*5+$G$10+4)</f>
        <v>1980-1984</v>
      </c>
      <c r="H330" s="17">
        <v>1</v>
      </c>
      <c r="I330" s="17">
        <v>0</v>
      </c>
      <c r="J330" s="17">
        <v>12</v>
      </c>
      <c r="K330" s="17">
        <f>SUM(I330:J330)</f>
        <v>12</v>
      </c>
      <c r="L330" s="28">
        <f>IF(N330&lt;7000000000,0,1)</f>
        <v>0</v>
      </c>
      <c r="M330" s="28">
        <f>IF(N330&gt;0,1,0)</f>
        <v>1</v>
      </c>
      <c r="N330" s="29">
        <v>799971</v>
      </c>
      <c r="O330" s="29">
        <f>IF($R330="Minor",1,0)</f>
        <v>1</v>
      </c>
      <c r="P330" s="29">
        <f>IF($R330="Medium",1,0)</f>
        <v>0</v>
      </c>
      <c r="Q330" s="29">
        <f>IF($R330="Major",1,0)</f>
        <v>0</v>
      </c>
      <c r="R330" s="2" t="str">
        <f>IF('Hazard Data'!N773&lt;VLOOKUP(B330,Thresholds!$B$2:$I$8,2,FALSE),"Minor",IF(AND(VLOOKUP(B330,Thresholds!$B$2:$I$8,2,FALSE)&lt;='Hazard Data'!N773,'Hazard Data'!N773&lt;VLOOKUP(B330,Thresholds!$B$2:$I$8,3,FALSE)),"Medium","Major"))</f>
        <v>Minor</v>
      </c>
      <c r="S330" s="2" t="str">
        <f>IF(N330&gt;0,"",IF('Hazard Data'!K773&lt;VLOOKUP(B330,Thresholds!$B$2:$I$8,5,FALSE),"Minor",IF(AND(VLOOKUP(B330,Thresholds!$B$2:$I$8,5,FALSE)&lt;='Hazard Data'!K773,'Hazard Data'!K773&lt;VLOOKUP(B330,Thresholds!$B$2:$I$8,6,FALSE)),"Medium","Major")))</f>
        <v/>
      </c>
      <c r="T330" s="2"/>
      <c r="U330" s="2"/>
      <c r="V330" s="2"/>
      <c r="W330" s="2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>
      <c r="A331" s="1"/>
      <c r="B331" s="17">
        <v>2</v>
      </c>
      <c r="C331" s="9" t="s">
        <v>41</v>
      </c>
      <c r="D331" s="9" t="str">
        <f>VLOOKUP(C331,'Hazard Categories'!$A$2:$B$52,2,FALSE)</f>
        <v>Tornado</v>
      </c>
      <c r="E331" s="17">
        <v>3</v>
      </c>
      <c r="F331" s="17">
        <v>1979</v>
      </c>
      <c r="G331" s="17" t="str">
        <f>IF(F331&lt;2000,(ROUNDDOWN((F331-$G$10)/5,0))*5+$G$10&amp;"-"&amp;(ROUNDDOWN((F331-$G$10)/5,0))*5+$G$10+4,(ROUNDDOWN((F331-$G$10)/5,0))*5+$G$10&amp;"-"&amp;(ROUNDDOWN((F331-$G$10)/5,0))*5+$G$10+4)</f>
        <v>1975-1979</v>
      </c>
      <c r="H331" s="17">
        <v>1</v>
      </c>
      <c r="I331" s="17">
        <v>0</v>
      </c>
      <c r="J331" s="17">
        <v>0</v>
      </c>
      <c r="K331" s="17">
        <f>SUM(I331:J331)</f>
        <v>0</v>
      </c>
      <c r="L331" s="28">
        <f>IF(N331&lt;7000000000,0,1)</f>
        <v>0</v>
      </c>
      <c r="M331" s="28">
        <f>IF(N331&gt;0,1,0)</f>
        <v>1</v>
      </c>
      <c r="N331" s="29">
        <v>799178</v>
      </c>
      <c r="O331" s="29">
        <f>IF($R331="Minor",1,0)</f>
        <v>0</v>
      </c>
      <c r="P331" s="29">
        <f>IF($R331="Medium",1,0)</f>
        <v>1</v>
      </c>
      <c r="Q331" s="29">
        <f>IF($R331="Major",1,0)</f>
        <v>0</v>
      </c>
      <c r="R331" s="2" t="str">
        <f>IF('Hazard Data'!N179&lt;VLOOKUP(B331,Thresholds!$B$2:$I$8,2,FALSE),"Minor",IF(AND(VLOOKUP(B331,Thresholds!$B$2:$I$8,2,FALSE)&lt;='Hazard Data'!N179,'Hazard Data'!N179&lt;VLOOKUP(B331,Thresholds!$B$2:$I$8,3,FALSE)),"Medium","Major"))</f>
        <v>Medium</v>
      </c>
      <c r="S331" s="2" t="str">
        <f>IF(N331&gt;0,"",IF('Hazard Data'!K179&lt;VLOOKUP(B331,Thresholds!$B$2:$I$8,5,FALSE),"Minor",IF(AND(VLOOKUP(B331,Thresholds!$B$2:$I$8,5,FALSE)&lt;='Hazard Data'!K179,'Hazard Data'!K179&lt;VLOOKUP(B331,Thresholds!$B$2:$I$8,6,FALSE)),"Medium","Major")))</f>
        <v/>
      </c>
      <c r="T331" s="2"/>
      <c r="U331" s="2"/>
      <c r="V331" s="2"/>
      <c r="W331" s="2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>
      <c r="A332" s="1"/>
      <c r="B332" s="17">
        <v>4</v>
      </c>
      <c r="C332" s="9" t="s">
        <v>44</v>
      </c>
      <c r="D332" s="9" t="str">
        <f>VLOOKUP(C332,'Hazard Categories'!$A$2:$B$52,2,FALSE)</f>
        <v>Severe Storm</v>
      </c>
      <c r="E332" s="17">
        <v>2</v>
      </c>
      <c r="F332" s="17">
        <v>1989</v>
      </c>
      <c r="G332" s="17" t="str">
        <f>IF(F332&lt;2000,(ROUNDDOWN((F332-$G$10)/5,0))*5+$G$10&amp;"-"&amp;(ROUNDDOWN((F332-$G$10)/5,0))*5+$G$10+4,(ROUNDDOWN((F332-$G$10)/5,0))*5+$G$10&amp;"-"&amp;(ROUNDDOWN((F332-$G$10)/5,0))*5+$G$10+4)</f>
        <v>1985-1989</v>
      </c>
      <c r="H332" s="17">
        <v>1</v>
      </c>
      <c r="I332" s="17">
        <v>0</v>
      </c>
      <c r="J332" s="17">
        <v>0</v>
      </c>
      <c r="K332" s="17">
        <f>SUM(I332:J332)</f>
        <v>0</v>
      </c>
      <c r="L332" s="28">
        <f>IF(N332&lt;7000000000,0,1)</f>
        <v>0</v>
      </c>
      <c r="M332" s="28">
        <f>IF(N332&gt;0,1,0)</f>
        <v>1</v>
      </c>
      <c r="N332" s="29">
        <v>797989</v>
      </c>
      <c r="O332" s="29">
        <f>IF($R332="Minor",1,0)</f>
        <v>1</v>
      </c>
      <c r="P332" s="29">
        <f>IF($R332="Medium",1,0)</f>
        <v>0</v>
      </c>
      <c r="Q332" s="29">
        <f>IF($R332="Major",1,0)</f>
        <v>0</v>
      </c>
      <c r="R332" s="2" t="str">
        <f>IF('Hazard Data'!N819&lt;VLOOKUP(B332,Thresholds!$B$2:$I$8,2,FALSE),"Minor",IF(AND(VLOOKUP(B332,Thresholds!$B$2:$I$8,2,FALSE)&lt;='Hazard Data'!N819,'Hazard Data'!N819&lt;VLOOKUP(B332,Thresholds!$B$2:$I$8,3,FALSE)),"Medium","Major"))</f>
        <v>Minor</v>
      </c>
      <c r="S332" s="2" t="str">
        <f>IF(N332&gt;0,"",IF('Hazard Data'!K819&lt;VLOOKUP(B332,Thresholds!$B$2:$I$8,5,FALSE),"Minor",IF(AND(VLOOKUP(B332,Thresholds!$B$2:$I$8,5,FALSE)&lt;='Hazard Data'!K819,'Hazard Data'!K819&lt;VLOOKUP(B332,Thresholds!$B$2:$I$8,6,FALSE)),"Medium","Major")))</f>
        <v/>
      </c>
      <c r="T332" s="2"/>
      <c r="U332" s="2"/>
      <c r="V332" s="2"/>
      <c r="W332" s="2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>
      <c r="A333" s="1"/>
      <c r="B333" s="17">
        <v>3</v>
      </c>
      <c r="C333" s="9" t="s">
        <v>46</v>
      </c>
      <c r="D333" s="9" t="str">
        <f>VLOOKUP(C333,'Hazard Categories'!$A$2:$B$52,2,FALSE)</f>
        <v>Storm</v>
      </c>
      <c r="E333" s="17">
        <v>3</v>
      </c>
      <c r="F333" s="17">
        <v>1986</v>
      </c>
      <c r="G333" s="17" t="str">
        <f>IF(F333&lt;2000,(ROUNDDOWN((F333-$G$10)/5,0))*5+$G$10&amp;"-"&amp;(ROUNDDOWN((F333-$G$10)/5,0))*5+$G$10+4,(ROUNDDOWN((F333-$G$10)/5,0))*5+$G$10&amp;"-"&amp;(ROUNDDOWN((F333-$G$10)/5,0))*5+$G$10+4)</f>
        <v>1985-1989</v>
      </c>
      <c r="H333" s="17">
        <v>1</v>
      </c>
      <c r="I333" s="17">
        <v>0</v>
      </c>
      <c r="J333" s="17">
        <v>12</v>
      </c>
      <c r="K333" s="17">
        <f>SUM(I333:J333)</f>
        <v>12</v>
      </c>
      <c r="L333" s="28">
        <f>IF(N333&lt;7000000000,0,1)</f>
        <v>0</v>
      </c>
      <c r="M333" s="28">
        <f>IF(N333&gt;0,1,0)</f>
        <v>1</v>
      </c>
      <c r="N333" s="29">
        <v>795215</v>
      </c>
      <c r="O333" s="29">
        <f>IF($R333="Minor",1,0)</f>
        <v>0</v>
      </c>
      <c r="P333" s="29">
        <f>IF($R333="Medium",1,0)</f>
        <v>1</v>
      </c>
      <c r="Q333" s="29">
        <f>IF($R333="Major",1,0)</f>
        <v>0</v>
      </c>
      <c r="R333" s="2" t="str">
        <f>IF('Hazard Data'!N565&lt;VLOOKUP(B333,Thresholds!$B$2:$I$8,2,FALSE),"Minor",IF(AND(VLOOKUP(B333,Thresholds!$B$2:$I$8,2,FALSE)&lt;='Hazard Data'!N565,'Hazard Data'!N565&lt;VLOOKUP(B333,Thresholds!$B$2:$I$8,3,FALSE)),"Medium","Major"))</f>
        <v>Medium</v>
      </c>
      <c r="S333" s="2" t="str">
        <f>IF(N333&gt;0,"",IF('Hazard Data'!K565&lt;VLOOKUP(B333,Thresholds!$B$2:$I$8,5,FALSE),"Minor",IF(AND(VLOOKUP(B333,Thresholds!$B$2:$I$8,5,FALSE)&lt;='Hazard Data'!K565,'Hazard Data'!K565&lt;VLOOKUP(B333,Thresholds!$B$2:$I$8,6,FALSE)),"Medium","Major")))</f>
        <v/>
      </c>
      <c r="T333" s="2"/>
      <c r="U333" s="2"/>
      <c r="V333" s="2"/>
      <c r="W333" s="2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>
      <c r="A334" s="1"/>
      <c r="B334" s="17">
        <v>1</v>
      </c>
      <c r="C334" s="9" t="s">
        <v>41</v>
      </c>
      <c r="D334" s="9" t="str">
        <f>VLOOKUP(C334,'Hazard Categories'!$A$2:$B$52,2,FALSE)</f>
        <v>Tornado</v>
      </c>
      <c r="E334" s="17">
        <v>1</v>
      </c>
      <c r="F334" s="17">
        <v>1990</v>
      </c>
      <c r="G334" s="17" t="str">
        <f>IF(F334&lt;2000,(ROUNDDOWN((F334-$G$10)/5,0))*5+$G$10&amp;"-"&amp;(ROUNDDOWN((F334-$G$10)/5,0))*5+$G$10+4,(ROUNDDOWN((F334-$G$10)/5,0))*5+$G$10&amp;"-"&amp;(ROUNDDOWN((F334-$G$10)/5,0))*5+$G$10+4)</f>
        <v>1990-1994</v>
      </c>
      <c r="H334" s="17">
        <v>1</v>
      </c>
      <c r="I334" s="17">
        <v>0</v>
      </c>
      <c r="J334" s="17">
        <v>0</v>
      </c>
      <c r="K334" s="17">
        <f>SUM(I334:J334)</f>
        <v>0</v>
      </c>
      <c r="L334" s="28">
        <f>IF(N334&lt;7000000000,0,1)</f>
        <v>0</v>
      </c>
      <c r="M334" s="28">
        <f>IF(N334&gt;0,1,0)</f>
        <v>1</v>
      </c>
      <c r="N334" s="29">
        <v>792996</v>
      </c>
      <c r="O334" s="29">
        <f>IF($R334="Minor",1,0)</f>
        <v>1</v>
      </c>
      <c r="P334" s="29">
        <f>IF($R334="Medium",1,0)</f>
        <v>0</v>
      </c>
      <c r="Q334" s="29">
        <f>IF($R334="Major",1,0)</f>
        <v>0</v>
      </c>
      <c r="R334" s="2" t="str">
        <f>IF('Hazard Data'!N828&lt;VLOOKUP(B334,Thresholds!$B$2:$I$8,2,FALSE),"Minor",IF(AND(VLOOKUP(B334,Thresholds!$B$2:$I$8,2,FALSE)&lt;='Hazard Data'!N828,'Hazard Data'!N828&lt;VLOOKUP(B334,Thresholds!$B$2:$I$8,3,FALSE)),"Medium","Major"))</f>
        <v>Minor</v>
      </c>
      <c r="S334" s="2" t="str">
        <f>IF(N334&gt;0,"",IF('Hazard Data'!K828&lt;VLOOKUP(B334,Thresholds!$B$2:$I$8,5,FALSE),"Minor",IF(AND(VLOOKUP(B334,Thresholds!$B$2:$I$8,5,FALSE)&lt;='Hazard Data'!K828,'Hazard Data'!K828&lt;VLOOKUP(B334,Thresholds!$B$2:$I$8,6,FALSE)),"Medium","Major")))</f>
        <v/>
      </c>
      <c r="T334" s="2"/>
      <c r="U334" s="2"/>
      <c r="V334" s="2"/>
      <c r="W334" s="2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>
      <c r="A335" s="1"/>
      <c r="B335" s="17">
        <v>2</v>
      </c>
      <c r="C335" s="9" t="s">
        <v>46</v>
      </c>
      <c r="D335" s="9" t="str">
        <f>VLOOKUP(C335,'Hazard Categories'!$A$2:$B$52,2,FALSE)</f>
        <v>Storm</v>
      </c>
      <c r="E335" s="17">
        <v>3</v>
      </c>
      <c r="F335" s="17">
        <v>1986</v>
      </c>
      <c r="G335" s="17" t="str">
        <f>IF(F335&lt;2000,(ROUNDDOWN((F335-$G$10)/5,0))*5+$G$10&amp;"-"&amp;(ROUNDDOWN((F335-$G$10)/5,0))*5+$G$10+4,(ROUNDDOWN((F335-$G$10)/5,0))*5+$G$10&amp;"-"&amp;(ROUNDDOWN((F335-$G$10)/5,0))*5+$G$10+4)</f>
        <v>1985-1989</v>
      </c>
      <c r="H335" s="17">
        <v>1</v>
      </c>
      <c r="I335" s="17">
        <v>0</v>
      </c>
      <c r="J335" s="17">
        <v>0</v>
      </c>
      <c r="K335" s="17">
        <f>SUM(I335:J335)</f>
        <v>0</v>
      </c>
      <c r="L335" s="28">
        <f>IF(N335&lt;7000000000,0,1)</f>
        <v>0</v>
      </c>
      <c r="M335" s="28">
        <f>IF(N335&gt;0,1,0)</f>
        <v>1</v>
      </c>
      <c r="N335" s="29">
        <v>791490</v>
      </c>
      <c r="O335" s="29">
        <f>IF($R335="Minor",1,0)</f>
        <v>1</v>
      </c>
      <c r="P335" s="29">
        <f>IF($R335="Medium",1,0)</f>
        <v>0</v>
      </c>
      <c r="Q335" s="29">
        <f>IF($R335="Major",1,0)</f>
        <v>0</v>
      </c>
      <c r="R335" s="2" t="str">
        <f>IF('Hazard Data'!N566&lt;VLOOKUP(B335,Thresholds!$B$2:$I$8,2,FALSE),"Minor",IF(AND(VLOOKUP(B335,Thresholds!$B$2:$I$8,2,FALSE)&lt;='Hazard Data'!N566,'Hazard Data'!N566&lt;VLOOKUP(B335,Thresholds!$B$2:$I$8,3,FALSE)),"Medium","Major"))</f>
        <v>Minor</v>
      </c>
      <c r="S335" s="2" t="str">
        <f>IF(N335&gt;0,"",IF('Hazard Data'!K566&lt;VLOOKUP(B335,Thresholds!$B$2:$I$8,5,FALSE),"Minor",IF(AND(VLOOKUP(B335,Thresholds!$B$2:$I$8,5,FALSE)&lt;='Hazard Data'!K566,'Hazard Data'!K566&lt;VLOOKUP(B335,Thresholds!$B$2:$I$8,6,FALSE)),"Medium","Major")))</f>
        <v/>
      </c>
      <c r="T335" s="2"/>
      <c r="U335" s="2"/>
      <c r="V335" s="2"/>
      <c r="W335" s="2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>
      <c r="A336" s="1"/>
      <c r="B336" s="17">
        <v>3</v>
      </c>
      <c r="C336" s="9" t="s">
        <v>45</v>
      </c>
      <c r="D336" s="9" t="str">
        <f>VLOOKUP(C336,'Hazard Categories'!$A$2:$B$52,2,FALSE)</f>
        <v>Storm</v>
      </c>
      <c r="E336" s="17">
        <v>2</v>
      </c>
      <c r="F336" s="17">
        <v>2012</v>
      </c>
      <c r="G336" s="17" t="str">
        <f>IF(F336&lt;2000,(ROUNDDOWN((F336-$G$10)/5,0))*5+$G$10&amp;"-"&amp;(ROUNDDOWN((F336-$G$10)/5,0))*5+$G$10+4,(ROUNDDOWN((F336-$G$10)/5,0))*5+$G$10&amp;"-"&amp;(ROUNDDOWN((F336-$G$10)/5,0))*5+$G$10+4)</f>
        <v>2010-2014</v>
      </c>
      <c r="H336" s="17">
        <v>1</v>
      </c>
      <c r="I336" s="17">
        <v>0</v>
      </c>
      <c r="J336" s="17">
        <v>0</v>
      </c>
      <c r="K336" s="17">
        <f>SUM(I336:J336)</f>
        <v>0</v>
      </c>
      <c r="L336" s="28">
        <f>IF(N336&lt;7000000000,0,1)</f>
        <v>0</v>
      </c>
      <c r="M336" s="28">
        <f>IF(N336&gt;0,1,0)</f>
        <v>1</v>
      </c>
      <c r="N336" s="29">
        <v>790777</v>
      </c>
      <c r="O336" s="29">
        <f>IF($R336="Minor",1,0)</f>
        <v>1</v>
      </c>
      <c r="P336" s="29">
        <f>IF($R336="Medium",1,0)</f>
        <v>0</v>
      </c>
      <c r="Q336" s="29">
        <f>IF($R336="Major",1,0)</f>
        <v>0</v>
      </c>
      <c r="R336" s="2" t="str">
        <f>IF('Hazard Data'!N2121&lt;VLOOKUP(B336,Thresholds!$B$2:$I$8,2,FALSE),"Minor",IF(AND(VLOOKUP(B336,Thresholds!$B$2:$I$8,2,FALSE)&lt;='Hazard Data'!N2121,'Hazard Data'!N2121&lt;VLOOKUP(B336,Thresholds!$B$2:$I$8,3,FALSE)),"Medium","Major"))</f>
        <v>Minor</v>
      </c>
      <c r="S336" s="2" t="str">
        <f>IF(N336&gt;0,"",IF('Hazard Data'!K2121&lt;VLOOKUP(B336,Thresholds!$B$2:$I$8,5,FALSE),"Minor",IF(AND(VLOOKUP(B336,Thresholds!$B$2:$I$8,5,FALSE)&lt;='Hazard Data'!K2121,'Hazard Data'!K2121&lt;VLOOKUP(B336,Thresholds!$B$2:$I$8,6,FALSE)),"Medium","Major")))</f>
        <v/>
      </c>
      <c r="T336" s="2"/>
      <c r="U336" s="2"/>
      <c r="V336" s="2"/>
      <c r="W336" s="2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>
      <c r="A337" s="1"/>
      <c r="B337" s="17">
        <v>1</v>
      </c>
      <c r="C337" s="9" t="s">
        <v>44</v>
      </c>
      <c r="D337" s="9" t="str">
        <f>VLOOKUP(C337,'Hazard Categories'!$A$2:$B$52,2,FALSE)</f>
        <v>Severe Storm</v>
      </c>
      <c r="E337" s="17">
        <v>3</v>
      </c>
      <c r="F337" s="17">
        <v>1970</v>
      </c>
      <c r="G337" s="17" t="str">
        <f>IF(F337&lt;2000,(ROUNDDOWN((F337-$G$10)/5,0))*5+$G$10&amp;"-"&amp;(ROUNDDOWN((F337-$G$10)/5,0))*5+$G$10+4,(ROUNDDOWN((F337-$G$10)/5,0))*5+$G$10&amp;"-"&amp;(ROUNDDOWN((F337-$G$10)/5,0))*5+$G$10+4)</f>
        <v>1970-1974</v>
      </c>
      <c r="H337" s="17">
        <v>1</v>
      </c>
      <c r="I337" s="17">
        <v>0</v>
      </c>
      <c r="J337" s="17">
        <v>0</v>
      </c>
      <c r="K337" s="17">
        <f>SUM(I337:J337)</f>
        <v>0</v>
      </c>
      <c r="L337" s="28">
        <f>IF(N337&lt;7000000000,0,1)</f>
        <v>0</v>
      </c>
      <c r="M337" s="28">
        <f>IF(N337&gt;0,1,0)</f>
        <v>1</v>
      </c>
      <c r="N337" s="29">
        <v>788082</v>
      </c>
      <c r="O337" s="29">
        <f>IF($R337="Minor",1,0)</f>
        <v>0</v>
      </c>
      <c r="P337" s="29">
        <f>IF($R337="Medium",1,0)</f>
        <v>1</v>
      </c>
      <c r="Q337" s="29">
        <f>IF($R337="Major",1,0)</f>
        <v>0</v>
      </c>
      <c r="R337" s="2" t="str">
        <f>IF('Hazard Data'!N320&lt;VLOOKUP(B337,Thresholds!$B$2:$I$8,2,FALSE),"Minor",IF(AND(VLOOKUP(B337,Thresholds!$B$2:$I$8,2,FALSE)&lt;='Hazard Data'!N320,'Hazard Data'!N320&lt;VLOOKUP(B337,Thresholds!$B$2:$I$8,3,FALSE)),"Medium","Major"))</f>
        <v>Medium</v>
      </c>
      <c r="S337" s="2" t="str">
        <f>IF(N337&gt;0,"",IF('Hazard Data'!K320&lt;VLOOKUP(B337,Thresholds!$B$2:$I$8,5,FALSE),"Minor",IF(AND(VLOOKUP(B337,Thresholds!$B$2:$I$8,5,FALSE)&lt;='Hazard Data'!K320,'Hazard Data'!K320&lt;VLOOKUP(B337,Thresholds!$B$2:$I$8,6,FALSE)),"Medium","Major")))</f>
        <v/>
      </c>
      <c r="T337" s="2"/>
      <c r="U337" s="2"/>
      <c r="V337" s="2"/>
      <c r="W337" s="2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>
      <c r="A338" s="1"/>
      <c r="B338" s="17">
        <v>3</v>
      </c>
      <c r="C338" s="9" t="s">
        <v>64</v>
      </c>
      <c r="D338" s="9" t="str">
        <f>VLOOKUP(C338,'Hazard Categories'!$A$2:$B$52,2,FALSE)</f>
        <v>Severe Storm</v>
      </c>
      <c r="E338" s="17">
        <v>3</v>
      </c>
      <c r="F338" s="17">
        <v>1988</v>
      </c>
      <c r="G338" s="17" t="str">
        <f>IF(F338&lt;2000,(ROUNDDOWN((F338-$G$10)/5,0))*5+$G$10&amp;"-"&amp;(ROUNDDOWN((F338-$G$10)/5,0))*5+$G$10+4,(ROUNDDOWN((F338-$G$10)/5,0))*5+$G$10&amp;"-"&amp;(ROUNDDOWN((F338-$G$10)/5,0))*5+$G$10+4)</f>
        <v>1985-1989</v>
      </c>
      <c r="H338" s="17">
        <v>1</v>
      </c>
      <c r="I338" s="17">
        <v>0</v>
      </c>
      <c r="J338" s="17">
        <v>0</v>
      </c>
      <c r="K338" s="17">
        <f>SUM(I338:J338)</f>
        <v>0</v>
      </c>
      <c r="L338" s="28">
        <f>IF(N338&lt;7000000000,0,1)</f>
        <v>0</v>
      </c>
      <c r="M338" s="28">
        <f>IF(N338&gt;0,1,0)</f>
        <v>1</v>
      </c>
      <c r="N338" s="29">
        <v>787765</v>
      </c>
      <c r="O338" s="29">
        <f>IF($R338="Minor",1,0)</f>
        <v>0</v>
      </c>
      <c r="P338" s="29">
        <f>IF($R338="Medium",1,0)</f>
        <v>1</v>
      </c>
      <c r="Q338" s="29">
        <f>IF($R338="Major",1,0)</f>
        <v>0</v>
      </c>
      <c r="R338" s="2" t="str">
        <f>IF('Hazard Data'!N609&lt;VLOOKUP(B338,Thresholds!$B$2:$I$8,2,FALSE),"Minor",IF(AND(VLOOKUP(B338,Thresholds!$B$2:$I$8,2,FALSE)&lt;='Hazard Data'!N609,'Hazard Data'!N609&lt;VLOOKUP(B338,Thresholds!$B$2:$I$8,3,FALSE)),"Medium","Major"))</f>
        <v>Medium</v>
      </c>
      <c r="S338" s="2" t="str">
        <f>IF(N338&gt;0,"",IF('Hazard Data'!K609&lt;VLOOKUP(B338,Thresholds!$B$2:$I$8,5,FALSE),"Minor",IF(AND(VLOOKUP(B338,Thresholds!$B$2:$I$8,5,FALSE)&lt;='Hazard Data'!K609,'Hazard Data'!K609&lt;VLOOKUP(B338,Thresholds!$B$2:$I$8,6,FALSE)),"Medium","Major")))</f>
        <v/>
      </c>
      <c r="T338" s="2"/>
      <c r="U338" s="2"/>
      <c r="V338" s="2"/>
      <c r="W338" s="2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>
      <c r="A339" s="1"/>
      <c r="B339" s="17">
        <v>1</v>
      </c>
      <c r="C339" s="9" t="s">
        <v>57</v>
      </c>
      <c r="D339" s="9" t="str">
        <f>VLOOKUP(C339,'Hazard Categories'!$A$2:$B$52,2,FALSE)</f>
        <v>Severe Storm</v>
      </c>
      <c r="E339" s="17">
        <v>2</v>
      </c>
      <c r="F339" s="17">
        <v>1979</v>
      </c>
      <c r="G339" s="17" t="str">
        <f>IF(F339&lt;2000,(ROUNDDOWN((F339-$G$10)/5,0))*5+$G$10&amp;"-"&amp;(ROUNDDOWN((F339-$G$10)/5,0))*5+$G$10+4,(ROUNDDOWN((F339-$G$10)/5,0))*5+$G$10&amp;"-"&amp;(ROUNDDOWN((F339-$G$10)/5,0))*5+$G$10+4)</f>
        <v>1975-1979</v>
      </c>
      <c r="H339" s="17">
        <v>1</v>
      </c>
      <c r="I339" s="17">
        <v>0</v>
      </c>
      <c r="J339" s="17">
        <v>0</v>
      </c>
      <c r="K339" s="17">
        <f>SUM(I339:J339)</f>
        <v>0</v>
      </c>
      <c r="L339" s="28">
        <f>IF(N339&lt;7000000000,0,1)</f>
        <v>0</v>
      </c>
      <c r="M339" s="28">
        <f>IF(N339&gt;0,1,0)</f>
        <v>1</v>
      </c>
      <c r="N339" s="29">
        <v>787131</v>
      </c>
      <c r="O339" s="29">
        <f>IF($R339="Minor",1,0)</f>
        <v>1</v>
      </c>
      <c r="P339" s="29">
        <f>IF($R339="Medium",1,0)</f>
        <v>0</v>
      </c>
      <c r="Q339" s="29">
        <f>IF($R339="Major",1,0)</f>
        <v>0</v>
      </c>
      <c r="R339" s="2" t="str">
        <f>IF('Hazard Data'!N616&lt;VLOOKUP(B339,Thresholds!$B$2:$I$8,2,FALSE),"Minor",IF(AND(VLOOKUP(B339,Thresholds!$B$2:$I$8,2,FALSE)&lt;='Hazard Data'!N616,'Hazard Data'!N616&lt;VLOOKUP(B339,Thresholds!$B$2:$I$8,3,FALSE)),"Medium","Major"))</f>
        <v>Minor</v>
      </c>
      <c r="S339" s="2" t="str">
        <f>IF(N339&gt;0,"",IF('Hazard Data'!K616&lt;VLOOKUP(B339,Thresholds!$B$2:$I$8,5,FALSE),"Minor",IF(AND(VLOOKUP(B339,Thresholds!$B$2:$I$8,5,FALSE)&lt;='Hazard Data'!K616,'Hazard Data'!K616&lt;VLOOKUP(B339,Thresholds!$B$2:$I$8,6,FALSE)),"Medium","Major")))</f>
        <v/>
      </c>
      <c r="T339" s="2"/>
      <c r="U339" s="2"/>
      <c r="V339" s="2"/>
      <c r="W339" s="2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>
      <c r="A340" s="1"/>
      <c r="B340" s="17">
        <v>3</v>
      </c>
      <c r="C340" s="9" t="s">
        <v>45</v>
      </c>
      <c r="D340" s="9" t="str">
        <f>VLOOKUP(C340,'Hazard Categories'!$A$2:$B$52,2,FALSE)</f>
        <v>Storm</v>
      </c>
      <c r="E340" s="17">
        <v>2</v>
      </c>
      <c r="F340" s="17">
        <v>2003</v>
      </c>
      <c r="G340" s="17" t="str">
        <f>IF(F340&lt;2000,(ROUNDDOWN((F340-$G$10)/5,0))*5+$G$10&amp;"-"&amp;(ROUNDDOWN((F340-$G$10)/5,0))*5+$G$10+4,(ROUNDDOWN((F340-$G$10)/5,0))*5+$G$10&amp;"-"&amp;(ROUNDDOWN((F340-$G$10)/5,0))*5+$G$10+4)</f>
        <v>2000-2004</v>
      </c>
      <c r="H340" s="17">
        <v>1</v>
      </c>
      <c r="I340" s="17">
        <v>0</v>
      </c>
      <c r="J340" s="17">
        <v>0</v>
      </c>
      <c r="K340" s="17">
        <f>SUM(I340:J340)</f>
        <v>0</v>
      </c>
      <c r="L340" s="28">
        <f>IF(N340&lt;7000000000,0,1)</f>
        <v>0</v>
      </c>
      <c r="M340" s="28">
        <f>IF(N340&gt;0,1,0)</f>
        <v>1</v>
      </c>
      <c r="N340" s="29">
        <v>786330</v>
      </c>
      <c r="O340" s="29">
        <f>IF($R340="Minor",1,0)</f>
        <v>1</v>
      </c>
      <c r="P340" s="29">
        <f>IF($R340="Medium",1,0)</f>
        <v>0</v>
      </c>
      <c r="Q340" s="29">
        <f>IF($R340="Major",1,0)</f>
        <v>0</v>
      </c>
      <c r="R340" s="2" t="str">
        <f>IF('Hazard Data'!N3080&lt;VLOOKUP(B340,Thresholds!$B$2:$I$8,2,FALSE),"Minor",IF(AND(VLOOKUP(B340,Thresholds!$B$2:$I$8,2,FALSE)&lt;='Hazard Data'!N3080,'Hazard Data'!N3080&lt;VLOOKUP(B340,Thresholds!$B$2:$I$8,3,FALSE)),"Medium","Major"))</f>
        <v>Minor</v>
      </c>
      <c r="S340" s="2" t="str">
        <f>IF(N340&gt;0,"",IF('Hazard Data'!K3080&lt;VLOOKUP(B340,Thresholds!$B$2:$I$8,5,FALSE),"Minor",IF(AND(VLOOKUP(B340,Thresholds!$B$2:$I$8,5,FALSE)&lt;='Hazard Data'!K3080,'Hazard Data'!K3080&lt;VLOOKUP(B340,Thresholds!$B$2:$I$8,6,FALSE)),"Medium","Major")))</f>
        <v/>
      </c>
      <c r="T340" s="2"/>
      <c r="U340" s="2"/>
      <c r="V340" s="2"/>
      <c r="W340" s="2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>
      <c r="A341" s="1"/>
      <c r="B341" s="17">
        <v>1</v>
      </c>
      <c r="C341" s="9" t="s">
        <v>45</v>
      </c>
      <c r="D341" s="9" t="str">
        <f>VLOOKUP(C341,'Hazard Categories'!$A$2:$B$52,2,FALSE)</f>
        <v>Storm</v>
      </c>
      <c r="E341" s="17">
        <v>3</v>
      </c>
      <c r="F341" s="17">
        <v>1986</v>
      </c>
      <c r="G341" s="17" t="str">
        <f>IF(F341&lt;2000,(ROUNDDOWN((F341-$G$10)/5,0))*5+$G$10&amp;"-"&amp;(ROUNDDOWN((F341-$G$10)/5,0))*5+$G$10+4,(ROUNDDOWN((F341-$G$10)/5,0))*5+$G$10&amp;"-"&amp;(ROUNDDOWN((F341-$G$10)/5,0))*5+$G$10+4)</f>
        <v>1985-1989</v>
      </c>
      <c r="H341" s="17">
        <v>1</v>
      </c>
      <c r="I341" s="17">
        <v>0</v>
      </c>
      <c r="J341" s="17">
        <v>0</v>
      </c>
      <c r="K341" s="17">
        <f>SUM(I341:J341)</f>
        <v>0</v>
      </c>
      <c r="L341" s="28">
        <f>IF(N341&lt;7000000000,0,1)</f>
        <v>0</v>
      </c>
      <c r="M341" s="28">
        <f>IF(N341&gt;0,1,0)</f>
        <v>1</v>
      </c>
      <c r="N341" s="29">
        <v>785466</v>
      </c>
      <c r="O341" s="29">
        <f>IF($R341="Minor",1,0)</f>
        <v>1</v>
      </c>
      <c r="P341" s="29">
        <f>IF($R341="Medium",1,0)</f>
        <v>0</v>
      </c>
      <c r="Q341" s="29">
        <f>IF($R341="Major",1,0)</f>
        <v>0</v>
      </c>
      <c r="R341" s="2" t="str">
        <f>IF('Hazard Data'!N569&lt;VLOOKUP(B341,Thresholds!$B$2:$I$8,2,FALSE),"Minor",IF(AND(VLOOKUP(B341,Thresholds!$B$2:$I$8,2,FALSE)&lt;='Hazard Data'!N569,'Hazard Data'!N569&lt;VLOOKUP(B341,Thresholds!$B$2:$I$8,3,FALSE)),"Medium","Major"))</f>
        <v>Minor</v>
      </c>
      <c r="S341" s="2" t="str">
        <f>IF(N341&gt;0,"",IF('Hazard Data'!K569&lt;VLOOKUP(B341,Thresholds!$B$2:$I$8,5,FALSE),"Minor",IF(AND(VLOOKUP(B341,Thresholds!$B$2:$I$8,5,FALSE)&lt;='Hazard Data'!K569,'Hazard Data'!K569&lt;VLOOKUP(B341,Thresholds!$B$2:$I$8,6,FALSE)),"Medium","Major")))</f>
        <v/>
      </c>
      <c r="T341" s="2"/>
      <c r="U341" s="2"/>
      <c r="V341" s="2"/>
      <c r="W341" s="2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>
      <c r="A342" s="1"/>
      <c r="B342" s="17">
        <v>2</v>
      </c>
      <c r="C342" s="9" t="s">
        <v>59</v>
      </c>
      <c r="D342" s="9" t="str">
        <f>VLOOKUP(C342,'Hazard Categories'!$A$2:$B$52,2,FALSE)</f>
        <v>Storm</v>
      </c>
      <c r="E342" s="17">
        <v>2</v>
      </c>
      <c r="F342" s="17">
        <v>2010</v>
      </c>
      <c r="G342" s="17" t="str">
        <f>IF(F342&lt;2000,(ROUNDDOWN((F342-$G$10)/5,0))*5+$G$10&amp;"-"&amp;(ROUNDDOWN((F342-$G$10)/5,0))*5+$G$10+4,(ROUNDDOWN((F342-$G$10)/5,0))*5+$G$10&amp;"-"&amp;(ROUNDDOWN((F342-$G$10)/5,0))*5+$G$10+4)</f>
        <v>2010-2014</v>
      </c>
      <c r="H342" s="17">
        <v>1</v>
      </c>
      <c r="I342" s="17">
        <v>0</v>
      </c>
      <c r="J342" s="17">
        <v>0</v>
      </c>
      <c r="K342" s="17">
        <f>SUM(I342:J342)</f>
        <v>0</v>
      </c>
      <c r="L342" s="28">
        <f>IF(N342&lt;7000000000,0,1)</f>
        <v>0</v>
      </c>
      <c r="M342" s="28">
        <f>IF(N342&gt;0,1,0)</f>
        <v>1</v>
      </c>
      <c r="N342" s="29">
        <v>784991</v>
      </c>
      <c r="O342" s="29">
        <f>IF($R342="Minor",1,0)</f>
        <v>1</v>
      </c>
      <c r="P342" s="29">
        <f>IF($R342="Medium",1,0)</f>
        <v>0</v>
      </c>
      <c r="Q342" s="29">
        <f>IF($R342="Major",1,0)</f>
        <v>0</v>
      </c>
      <c r="R342" s="2" t="str">
        <f>IF('Hazard Data'!N2301&lt;VLOOKUP(B342,Thresholds!$B$2:$I$8,2,FALSE),"Minor",IF(AND(VLOOKUP(B342,Thresholds!$B$2:$I$8,2,FALSE)&lt;='Hazard Data'!N2301,'Hazard Data'!N2301&lt;VLOOKUP(B342,Thresholds!$B$2:$I$8,3,FALSE)),"Medium","Major"))</f>
        <v>Minor</v>
      </c>
      <c r="S342" s="2" t="str">
        <f>IF(N342&gt;0,"",IF('Hazard Data'!K2301&lt;VLOOKUP(B342,Thresholds!$B$2:$I$8,5,FALSE),"Minor",IF(AND(VLOOKUP(B342,Thresholds!$B$2:$I$8,5,FALSE)&lt;='Hazard Data'!K2301,'Hazard Data'!K2301&lt;VLOOKUP(B342,Thresholds!$B$2:$I$8,6,FALSE)),"Medium","Major")))</f>
        <v/>
      </c>
      <c r="T342" s="2"/>
      <c r="U342" s="2"/>
      <c r="V342" s="2"/>
      <c r="W342" s="2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>
      <c r="A343" s="1"/>
      <c r="B343" s="17">
        <v>3</v>
      </c>
      <c r="C343" s="9" t="s">
        <v>39</v>
      </c>
      <c r="D343" s="9" t="str">
        <f>VLOOKUP(C343,'Hazard Categories'!$A$2:$B$52,2,FALSE)</f>
        <v>Severe Storm</v>
      </c>
      <c r="E343" s="17">
        <v>3</v>
      </c>
      <c r="F343" s="17">
        <v>1986</v>
      </c>
      <c r="G343" s="17" t="str">
        <f>IF(F343&lt;2000,(ROUNDDOWN((F343-$G$10)/5,0))*5+$G$10&amp;"-"&amp;(ROUNDDOWN((F343-$G$10)/5,0))*5+$G$10+4,(ROUNDDOWN((F343-$G$10)/5,0))*5+$G$10&amp;"-"&amp;(ROUNDDOWN((F343-$G$10)/5,0))*5+$G$10+4)</f>
        <v>1985-1989</v>
      </c>
      <c r="H343" s="17">
        <v>1</v>
      </c>
      <c r="I343" s="17">
        <v>0</v>
      </c>
      <c r="J343" s="17">
        <v>0</v>
      </c>
      <c r="K343" s="17">
        <f>SUM(I343:J343)</f>
        <v>0</v>
      </c>
      <c r="L343" s="28">
        <f>IF(N343&lt;7000000000,0,1)</f>
        <v>0</v>
      </c>
      <c r="M343" s="28">
        <f>IF(N343&gt;0,1,0)</f>
        <v>1</v>
      </c>
      <c r="N343" s="29">
        <v>783643</v>
      </c>
      <c r="O343" s="29">
        <f>IF($R343="Minor",1,0)</f>
        <v>0</v>
      </c>
      <c r="P343" s="29">
        <f>IF($R343="Medium",1,0)</f>
        <v>1</v>
      </c>
      <c r="Q343" s="29">
        <f>IF($R343="Major",1,0)</f>
        <v>0</v>
      </c>
      <c r="R343" s="2" t="str">
        <f>IF('Hazard Data'!N570&lt;VLOOKUP(B343,Thresholds!$B$2:$I$8,2,FALSE),"Minor",IF(AND(VLOOKUP(B343,Thresholds!$B$2:$I$8,2,FALSE)&lt;='Hazard Data'!N570,'Hazard Data'!N570&lt;VLOOKUP(B343,Thresholds!$B$2:$I$8,3,FALSE)),"Medium","Major"))</f>
        <v>Medium</v>
      </c>
      <c r="S343" s="2" t="str">
        <f>IF(N343&gt;0,"",IF('Hazard Data'!K570&lt;VLOOKUP(B343,Thresholds!$B$2:$I$8,5,FALSE),"Minor",IF(AND(VLOOKUP(B343,Thresholds!$B$2:$I$8,5,FALSE)&lt;='Hazard Data'!K570,'Hazard Data'!K570&lt;VLOOKUP(B343,Thresholds!$B$2:$I$8,6,FALSE)),"Medium","Major")))</f>
        <v/>
      </c>
      <c r="T343" s="2"/>
      <c r="U343" s="2"/>
      <c r="V343" s="2"/>
      <c r="W343" s="2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>
      <c r="A344" s="1"/>
      <c r="B344" s="17">
        <v>2</v>
      </c>
      <c r="C344" s="9" t="s">
        <v>41</v>
      </c>
      <c r="D344" s="9" t="str">
        <f>VLOOKUP(C344,'Hazard Categories'!$A$2:$B$52,2,FALSE)</f>
        <v>Tornado</v>
      </c>
      <c r="E344" s="17">
        <v>2</v>
      </c>
      <c r="F344" s="17">
        <v>1973</v>
      </c>
      <c r="G344" s="17" t="str">
        <f>IF(F344&lt;2000,(ROUNDDOWN((F344-$G$10)/5,0))*5+$G$10&amp;"-"&amp;(ROUNDDOWN((F344-$G$10)/5,0))*5+$G$10+4,(ROUNDDOWN((F344-$G$10)/5,0))*5+$G$10&amp;"-"&amp;(ROUNDDOWN((F344-$G$10)/5,0))*5+$G$10+4)</f>
        <v>1970-1974</v>
      </c>
      <c r="H344" s="17">
        <v>1</v>
      </c>
      <c r="I344" s="17">
        <v>0</v>
      </c>
      <c r="J344" s="17">
        <v>0</v>
      </c>
      <c r="K344" s="17">
        <f>SUM(I344:J344)</f>
        <v>0</v>
      </c>
      <c r="L344" s="28">
        <f>IF(N344&lt;7000000000,0,1)</f>
        <v>0</v>
      </c>
      <c r="M344" s="28">
        <f>IF(N344&gt;0,1,0)</f>
        <v>1</v>
      </c>
      <c r="N344" s="29">
        <v>783405</v>
      </c>
      <c r="O344" s="29">
        <f>IF($R344="Minor",1,0)</f>
        <v>0</v>
      </c>
      <c r="P344" s="29">
        <f>IF($R344="Medium",1,0)</f>
        <v>1</v>
      </c>
      <c r="Q344" s="29">
        <f>IF($R344="Major",1,0)</f>
        <v>0</v>
      </c>
      <c r="R344" s="2" t="str">
        <f>IF('Hazard Data'!N169&lt;VLOOKUP(B344,Thresholds!$B$2:$I$8,2,FALSE),"Minor",IF(AND(VLOOKUP(B344,Thresholds!$B$2:$I$8,2,FALSE)&lt;='Hazard Data'!N169,'Hazard Data'!N169&lt;VLOOKUP(B344,Thresholds!$B$2:$I$8,3,FALSE)),"Medium","Major"))</f>
        <v>Medium</v>
      </c>
      <c r="S344" s="2" t="str">
        <f>IF(N344&gt;0,"",IF('Hazard Data'!K169&lt;VLOOKUP(B344,Thresholds!$B$2:$I$8,5,FALSE),"Minor",IF(AND(VLOOKUP(B344,Thresholds!$B$2:$I$8,5,FALSE)&lt;='Hazard Data'!K169,'Hazard Data'!K169&lt;VLOOKUP(B344,Thresholds!$B$2:$I$8,6,FALSE)),"Medium","Major")))</f>
        <v/>
      </c>
      <c r="T344" s="2"/>
      <c r="U344" s="2"/>
      <c r="V344" s="2"/>
      <c r="W344" s="2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>
      <c r="A345" s="1"/>
      <c r="B345" s="17">
        <v>3</v>
      </c>
      <c r="C345" s="9" t="s">
        <v>44</v>
      </c>
      <c r="D345" s="9" t="str">
        <f>VLOOKUP(C345,'Hazard Categories'!$A$2:$B$52,2,FALSE)</f>
        <v>Severe Storm</v>
      </c>
      <c r="E345" s="17">
        <v>2</v>
      </c>
      <c r="F345" s="17">
        <v>2011</v>
      </c>
      <c r="G345" s="17" t="str">
        <f>IF(F345&lt;2000,(ROUNDDOWN((F345-$G$10)/5,0))*5+$G$10&amp;"-"&amp;(ROUNDDOWN((F345-$G$10)/5,0))*5+$G$10+4,(ROUNDDOWN((F345-$G$10)/5,0))*5+$G$10&amp;"-"&amp;(ROUNDDOWN((F345-$G$10)/5,0))*5+$G$10+4)</f>
        <v>2010-2014</v>
      </c>
      <c r="H345" s="17">
        <v>1</v>
      </c>
      <c r="I345" s="17">
        <v>0</v>
      </c>
      <c r="J345" s="17">
        <v>0</v>
      </c>
      <c r="K345" s="17">
        <f>SUM(I345:J345)</f>
        <v>0</v>
      </c>
      <c r="L345" s="28">
        <f>IF(N345&lt;7000000000,0,1)</f>
        <v>0</v>
      </c>
      <c r="M345" s="28">
        <f>IF(N345&gt;0,1,0)</f>
        <v>1</v>
      </c>
      <c r="N345" s="29">
        <v>782533</v>
      </c>
      <c r="O345" s="29">
        <f>IF($R345="Minor",1,0)</f>
        <v>1</v>
      </c>
      <c r="P345" s="29">
        <f>IF($R345="Medium",1,0)</f>
        <v>0</v>
      </c>
      <c r="Q345" s="29">
        <f>IF($R345="Major",1,0)</f>
        <v>0</v>
      </c>
      <c r="R345" s="2" t="str">
        <f>IF('Hazard Data'!N2506&lt;VLOOKUP(B345,Thresholds!$B$2:$I$8,2,FALSE),"Minor",IF(AND(VLOOKUP(B345,Thresholds!$B$2:$I$8,2,FALSE)&lt;='Hazard Data'!N2506,'Hazard Data'!N2506&lt;VLOOKUP(B345,Thresholds!$B$2:$I$8,3,FALSE)),"Medium","Major"))</f>
        <v>Minor</v>
      </c>
      <c r="S345" s="2" t="str">
        <f>IF(N345&gt;0,"",IF('Hazard Data'!K2506&lt;VLOOKUP(B345,Thresholds!$B$2:$I$8,5,FALSE),"Minor",IF(AND(VLOOKUP(B345,Thresholds!$B$2:$I$8,5,FALSE)&lt;='Hazard Data'!K2506,'Hazard Data'!K2506&lt;VLOOKUP(B345,Thresholds!$B$2:$I$8,6,FALSE)),"Medium","Major")))</f>
        <v/>
      </c>
      <c r="T345" s="2"/>
      <c r="U345" s="2"/>
      <c r="V345" s="2"/>
      <c r="W345" s="2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>
      <c r="A346" s="1"/>
      <c r="B346" s="17">
        <v>3</v>
      </c>
      <c r="C346" s="9" t="s">
        <v>65</v>
      </c>
      <c r="D346" s="9" t="str">
        <f>VLOOKUP(C346,'Hazard Categories'!$A$2:$B$52,2,FALSE)</f>
        <v>Severe Storm</v>
      </c>
      <c r="E346" s="17">
        <v>2</v>
      </c>
      <c r="F346" s="17">
        <v>1982</v>
      </c>
      <c r="G346" s="17" t="str">
        <f>IF(F346&lt;2000,(ROUNDDOWN((F346-$G$10)/5,0))*5+$G$10&amp;"-"&amp;(ROUNDDOWN((F346-$G$10)/5,0))*5+$G$10+4,(ROUNDDOWN((F346-$G$10)/5,0))*5+$G$10&amp;"-"&amp;(ROUNDDOWN((F346-$G$10)/5,0))*5+$G$10+4)</f>
        <v>1980-1984</v>
      </c>
      <c r="H346" s="17">
        <v>1</v>
      </c>
      <c r="I346" s="17">
        <v>0</v>
      </c>
      <c r="J346" s="17">
        <v>0</v>
      </c>
      <c r="K346" s="17">
        <f>SUM(I346:J346)</f>
        <v>0</v>
      </c>
      <c r="L346" s="28">
        <f>IF(N346&lt;7000000000,0,1)</f>
        <v>0</v>
      </c>
      <c r="M346" s="28">
        <f>IF(N346&gt;0,1,0)</f>
        <v>1</v>
      </c>
      <c r="N346" s="29">
        <v>780393</v>
      </c>
      <c r="O346" s="29">
        <f>IF($R346="Minor",1,0)</f>
        <v>1</v>
      </c>
      <c r="P346" s="29">
        <f>IF($R346="Medium",1,0)</f>
        <v>0</v>
      </c>
      <c r="Q346" s="29">
        <f>IF($R346="Major",1,0)</f>
        <v>0</v>
      </c>
      <c r="R346" s="2" t="str">
        <f>IF('Hazard Data'!N743&lt;VLOOKUP(B346,Thresholds!$B$2:$I$8,2,FALSE),"Minor",IF(AND(VLOOKUP(B346,Thresholds!$B$2:$I$8,2,FALSE)&lt;='Hazard Data'!N743,'Hazard Data'!N743&lt;VLOOKUP(B346,Thresholds!$B$2:$I$8,3,FALSE)),"Medium","Major"))</f>
        <v>Minor</v>
      </c>
      <c r="S346" s="2" t="str">
        <f>IF(N346&gt;0,"",IF('Hazard Data'!K743&lt;VLOOKUP(B346,Thresholds!$B$2:$I$8,5,FALSE),"Minor",IF(AND(VLOOKUP(B346,Thresholds!$B$2:$I$8,5,FALSE)&lt;='Hazard Data'!K743,'Hazard Data'!K743&lt;VLOOKUP(B346,Thresholds!$B$2:$I$8,6,FALSE)),"Medium","Major")))</f>
        <v/>
      </c>
      <c r="T346" s="2"/>
      <c r="U346" s="2"/>
      <c r="V346" s="2"/>
      <c r="W346" s="2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>
      <c r="A347" s="1"/>
      <c r="B347" s="17">
        <v>1</v>
      </c>
      <c r="C347" s="9" t="s">
        <v>39</v>
      </c>
      <c r="D347" s="9" t="str">
        <f>VLOOKUP(C347,'Hazard Categories'!$A$2:$B$52,2,FALSE)</f>
        <v>Severe Storm</v>
      </c>
      <c r="E347" s="17">
        <v>3</v>
      </c>
      <c r="F347" s="17">
        <v>1994</v>
      </c>
      <c r="G347" s="17" t="str">
        <f>IF(F347&lt;2000,(ROUNDDOWN((F347-$G$10)/5,0))*5+$G$10&amp;"-"&amp;(ROUNDDOWN((F347-$G$10)/5,0))*5+$G$10+4,(ROUNDDOWN((F347-$G$10)/5,0))*5+$G$10&amp;"-"&amp;(ROUNDDOWN((F347-$G$10)/5,0))*5+$G$10+4)</f>
        <v>1990-1994</v>
      </c>
      <c r="H347" s="17">
        <v>1</v>
      </c>
      <c r="I347" s="17">
        <v>0</v>
      </c>
      <c r="J347" s="17">
        <v>0</v>
      </c>
      <c r="K347" s="17">
        <f>SUM(I347:J347)</f>
        <v>0</v>
      </c>
      <c r="L347" s="28">
        <f>IF(N347&lt;7000000000,0,1)</f>
        <v>0</v>
      </c>
      <c r="M347" s="28">
        <f>IF(N347&gt;0,1,0)</f>
        <v>1</v>
      </c>
      <c r="N347" s="29">
        <v>776351</v>
      </c>
      <c r="O347" s="29">
        <f>IF($R347="Minor",1,0)</f>
        <v>0</v>
      </c>
      <c r="P347" s="29">
        <f>IF($R347="Medium",1,0)</f>
        <v>0</v>
      </c>
      <c r="Q347" s="29">
        <f>IF($R347="Major",1,0)</f>
        <v>1</v>
      </c>
      <c r="R347" s="2" t="str">
        <f>IF('Hazard Data'!N93&lt;VLOOKUP(B347,Thresholds!$B$2:$I$8,2,FALSE),"Minor",IF(AND(VLOOKUP(B347,Thresholds!$B$2:$I$8,2,FALSE)&lt;='Hazard Data'!N93,'Hazard Data'!N93&lt;VLOOKUP(B347,Thresholds!$B$2:$I$8,3,FALSE)),"Medium","Major"))</f>
        <v>Major</v>
      </c>
      <c r="S347" s="2" t="str">
        <f>IF(N347&gt;0,"",IF('Hazard Data'!K93&lt;VLOOKUP(B347,Thresholds!$B$2:$I$8,5,FALSE),"Minor",IF(AND(VLOOKUP(B347,Thresholds!$B$2:$I$8,5,FALSE)&lt;='Hazard Data'!K93,'Hazard Data'!K93&lt;VLOOKUP(B347,Thresholds!$B$2:$I$8,6,FALSE)),"Medium","Major")))</f>
        <v/>
      </c>
      <c r="T347" s="2"/>
      <c r="U347" s="2"/>
      <c r="V347" s="2"/>
      <c r="W347" s="2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>
      <c r="A348" s="1"/>
      <c r="B348" s="17">
        <v>1</v>
      </c>
      <c r="C348" s="9" t="s">
        <v>47</v>
      </c>
      <c r="D348" s="9" t="str">
        <f>VLOOKUP(C348,'Hazard Categories'!$A$2:$B$52,2,FALSE)</f>
        <v>Severe Storm</v>
      </c>
      <c r="E348" s="17">
        <v>3</v>
      </c>
      <c r="F348" s="17">
        <v>1969</v>
      </c>
      <c r="G348" s="17" t="str">
        <f>IF(F348&lt;2000,(ROUNDDOWN((F348-$G$10)/5,0))*5+$G$10&amp;"-"&amp;(ROUNDDOWN((F348-$G$10)/5,0))*5+$G$10+4,(ROUNDDOWN((F348-$G$10)/5,0))*5+$G$10&amp;"-"&amp;(ROUNDDOWN((F348-$G$10)/5,0))*5+$G$10+4)</f>
        <v>1965-1969</v>
      </c>
      <c r="H348" s="17">
        <v>1</v>
      </c>
      <c r="I348" s="17">
        <v>0</v>
      </c>
      <c r="J348" s="17">
        <v>0</v>
      </c>
      <c r="K348" s="17">
        <f>SUM(I348:J348)</f>
        <v>0</v>
      </c>
      <c r="L348" s="28">
        <f>IF(N348&lt;7000000000,0,1)</f>
        <v>0</v>
      </c>
      <c r="M348" s="28">
        <f>IF(N348&gt;0,1,0)</f>
        <v>1</v>
      </c>
      <c r="N348" s="29">
        <v>776272</v>
      </c>
      <c r="O348" s="29">
        <f>IF($R348="Minor",1,0)</f>
        <v>0</v>
      </c>
      <c r="P348" s="29">
        <f>IF($R348="Medium",1,0)</f>
        <v>1</v>
      </c>
      <c r="Q348" s="29">
        <f>IF($R348="Major",1,0)</f>
        <v>0</v>
      </c>
      <c r="R348" s="2" t="str">
        <f>IF('Hazard Data'!N312&lt;VLOOKUP(B348,Thresholds!$B$2:$I$8,2,FALSE),"Minor",IF(AND(VLOOKUP(B348,Thresholds!$B$2:$I$8,2,FALSE)&lt;='Hazard Data'!N312,'Hazard Data'!N312&lt;VLOOKUP(B348,Thresholds!$B$2:$I$8,3,FALSE)),"Medium","Major"))</f>
        <v>Medium</v>
      </c>
      <c r="S348" s="2" t="str">
        <f>IF(N348&gt;0,"",IF('Hazard Data'!K312&lt;VLOOKUP(B348,Thresholds!$B$2:$I$8,5,FALSE),"Minor",IF(AND(VLOOKUP(B348,Thresholds!$B$2:$I$8,5,FALSE)&lt;='Hazard Data'!K312,'Hazard Data'!K312&lt;VLOOKUP(B348,Thresholds!$B$2:$I$8,6,FALSE)),"Medium","Major")))</f>
        <v/>
      </c>
      <c r="T348" s="2"/>
      <c r="U348" s="2"/>
      <c r="V348" s="2"/>
      <c r="W348" s="2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>
      <c r="A349" s="1"/>
      <c r="B349" s="17">
        <v>1</v>
      </c>
      <c r="C349" s="9" t="s">
        <v>39</v>
      </c>
      <c r="D349" s="9" t="str">
        <f>VLOOKUP(C349,'Hazard Categories'!$A$2:$B$52,2,FALSE)</f>
        <v>Severe Storm</v>
      </c>
      <c r="E349" s="17">
        <v>2</v>
      </c>
      <c r="F349" s="17">
        <v>2002</v>
      </c>
      <c r="G349" s="17" t="str">
        <f>IF(F349&lt;2000,(ROUNDDOWN((F349-$G$10)/5,0))*5+$G$10&amp;"-"&amp;(ROUNDDOWN((F349-$G$10)/5,0))*5+$G$10+4,(ROUNDDOWN((F349-$G$10)/5,0))*5+$G$10&amp;"-"&amp;(ROUNDDOWN((F349-$G$10)/5,0))*5+$G$10+4)</f>
        <v>2000-2004</v>
      </c>
      <c r="H349" s="17">
        <v>1</v>
      </c>
      <c r="I349" s="17">
        <v>0</v>
      </c>
      <c r="J349" s="17">
        <v>0</v>
      </c>
      <c r="K349" s="17">
        <f>SUM(I349:J349)</f>
        <v>0</v>
      </c>
      <c r="L349" s="28">
        <f>IF(N349&lt;7000000000,0,1)</f>
        <v>0</v>
      </c>
      <c r="M349" s="28">
        <f>IF(N349&gt;0,1,0)</f>
        <v>1</v>
      </c>
      <c r="N349" s="29">
        <v>775638</v>
      </c>
      <c r="O349" s="29">
        <f>IF($R349="Minor",1,0)</f>
        <v>1</v>
      </c>
      <c r="P349" s="29">
        <f>IF($R349="Medium",1,0)</f>
        <v>0</v>
      </c>
      <c r="Q349" s="29">
        <f>IF($R349="Major",1,0)</f>
        <v>0</v>
      </c>
      <c r="R349" s="2" t="str">
        <f>IF('Hazard Data'!N3055&lt;VLOOKUP(B349,Thresholds!$B$2:$I$8,2,FALSE),"Minor",IF(AND(VLOOKUP(B349,Thresholds!$B$2:$I$8,2,FALSE)&lt;='Hazard Data'!N3055,'Hazard Data'!N3055&lt;VLOOKUP(B349,Thresholds!$B$2:$I$8,3,FALSE)),"Medium","Major"))</f>
        <v>Minor</v>
      </c>
      <c r="S349" s="2" t="str">
        <f>IF(N349&gt;0,"",IF('Hazard Data'!K3055&lt;VLOOKUP(B349,Thresholds!$B$2:$I$8,5,FALSE),"Minor",IF(AND(VLOOKUP(B349,Thresholds!$B$2:$I$8,5,FALSE)&lt;='Hazard Data'!K3055,'Hazard Data'!K3055&lt;VLOOKUP(B349,Thresholds!$B$2:$I$8,6,FALSE)),"Medium","Major")))</f>
        <v/>
      </c>
      <c r="T349" s="2"/>
      <c r="U349" s="2"/>
      <c r="V349" s="2"/>
      <c r="W349" s="2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>
      <c r="A350" s="1"/>
      <c r="B350" s="17">
        <v>3</v>
      </c>
      <c r="C350" s="9" t="s">
        <v>45</v>
      </c>
      <c r="D350" s="9" t="str">
        <f>VLOOKUP(C350,'Hazard Categories'!$A$2:$B$52,2,FALSE)</f>
        <v>Storm</v>
      </c>
      <c r="E350" s="17">
        <v>3</v>
      </c>
      <c r="F350" s="17">
        <v>1986</v>
      </c>
      <c r="G350" s="17" t="str">
        <f>IF(F350&lt;2000,(ROUNDDOWN((F350-$G$10)/5,0))*5+$G$10&amp;"-"&amp;(ROUNDDOWN((F350-$G$10)/5,0))*5+$G$10+4,(ROUNDDOWN((F350-$G$10)/5,0))*5+$G$10&amp;"-"&amp;(ROUNDDOWN((F350-$G$10)/5,0))*5+$G$10+4)</f>
        <v>1985-1989</v>
      </c>
      <c r="H350" s="17">
        <v>1</v>
      </c>
      <c r="I350" s="17">
        <v>0</v>
      </c>
      <c r="J350" s="17">
        <v>0</v>
      </c>
      <c r="K350" s="17">
        <f>SUM(I350:J350)</f>
        <v>0</v>
      </c>
      <c r="L350" s="28">
        <f>IF(N350&lt;7000000000,0,1)</f>
        <v>0</v>
      </c>
      <c r="M350" s="28">
        <f>IF(N350&gt;0,1,0)</f>
        <v>1</v>
      </c>
      <c r="N350" s="29">
        <v>775083</v>
      </c>
      <c r="O350" s="29">
        <f>IF($R350="Minor",1,0)</f>
        <v>0</v>
      </c>
      <c r="P350" s="29">
        <f>IF($R350="Medium",1,0)</f>
        <v>1</v>
      </c>
      <c r="Q350" s="29">
        <f>IF($R350="Major",1,0)</f>
        <v>0</v>
      </c>
      <c r="R350" s="2" t="str">
        <f>IF('Hazard Data'!N567&lt;VLOOKUP(B350,Thresholds!$B$2:$I$8,2,FALSE),"Minor",IF(AND(VLOOKUP(B350,Thresholds!$B$2:$I$8,2,FALSE)&lt;='Hazard Data'!N567,'Hazard Data'!N567&lt;VLOOKUP(B350,Thresholds!$B$2:$I$8,3,FALSE)),"Medium","Major"))</f>
        <v>Medium</v>
      </c>
      <c r="S350" s="2" t="str">
        <f>IF(N350&gt;0,"",IF('Hazard Data'!K567&lt;VLOOKUP(B350,Thresholds!$B$2:$I$8,5,FALSE),"Minor",IF(AND(VLOOKUP(B350,Thresholds!$B$2:$I$8,5,FALSE)&lt;='Hazard Data'!K567,'Hazard Data'!K567&lt;VLOOKUP(B350,Thresholds!$B$2:$I$8,6,FALSE)),"Medium","Major")))</f>
        <v/>
      </c>
      <c r="T350" s="2"/>
      <c r="U350" s="2"/>
      <c r="V350" s="2"/>
      <c r="W350" s="2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>
      <c r="A351" s="1"/>
      <c r="B351" s="17">
        <v>5</v>
      </c>
      <c r="C351" s="9" t="s">
        <v>45</v>
      </c>
      <c r="D351" s="9" t="str">
        <f>VLOOKUP(C351,'Hazard Categories'!$A$2:$B$52,2,FALSE)</f>
        <v>Storm</v>
      </c>
      <c r="E351" s="17">
        <v>1</v>
      </c>
      <c r="F351" s="17">
        <v>1984</v>
      </c>
      <c r="G351" s="17" t="str">
        <f>IF(F351&lt;2000,(ROUNDDOWN((F351-$G$10)/5,0))*5+$G$10&amp;"-"&amp;(ROUNDDOWN((F351-$G$10)/5,0))*5+$G$10+4,(ROUNDDOWN((F351-$G$10)/5,0))*5+$G$10&amp;"-"&amp;(ROUNDDOWN((F351-$G$10)/5,0))*5+$G$10+4)</f>
        <v>1980-1984</v>
      </c>
      <c r="H351" s="17">
        <v>1</v>
      </c>
      <c r="I351" s="17">
        <v>0</v>
      </c>
      <c r="J351" s="17">
        <v>0</v>
      </c>
      <c r="K351" s="17">
        <f>SUM(I351:J351)</f>
        <v>0</v>
      </c>
      <c r="L351" s="28">
        <f>IF(N351&lt;7000000000,0,1)</f>
        <v>0</v>
      </c>
      <c r="M351" s="28">
        <f>IF(N351&gt;0,1,0)</f>
        <v>1</v>
      </c>
      <c r="N351" s="29">
        <v>772785</v>
      </c>
      <c r="O351" s="29">
        <f>IF($R351="Minor",1,0)</f>
        <v>0</v>
      </c>
      <c r="P351" s="29">
        <f>IF($R351="Medium",1,0)</f>
        <v>1</v>
      </c>
      <c r="Q351" s="29">
        <f>IF($R351="Major",1,0)</f>
        <v>0</v>
      </c>
      <c r="R351" s="2" t="str">
        <f>IF('Hazard Data'!N472&lt;VLOOKUP(B351,Thresholds!$B$2:$I$8,2,FALSE),"Minor",IF(AND(VLOOKUP(B351,Thresholds!$B$2:$I$8,2,FALSE)&lt;='Hazard Data'!N472,'Hazard Data'!N472&lt;VLOOKUP(B351,Thresholds!$B$2:$I$8,3,FALSE)),"Medium","Major"))</f>
        <v>Medium</v>
      </c>
      <c r="S351" s="2" t="str">
        <f>IF(N351&gt;0,"",IF('Hazard Data'!K472&lt;VLOOKUP(B351,Thresholds!$B$2:$I$8,5,FALSE),"Minor",IF(AND(VLOOKUP(B351,Thresholds!$B$2:$I$8,5,FALSE)&lt;='Hazard Data'!K472,'Hazard Data'!K472&lt;VLOOKUP(B351,Thresholds!$B$2:$I$8,6,FALSE)),"Medium","Major")))</f>
        <v/>
      </c>
      <c r="T351" s="2"/>
      <c r="U351" s="2"/>
      <c r="V351" s="2"/>
      <c r="W351" s="2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>
      <c r="A352" s="1"/>
      <c r="B352" s="17">
        <v>1</v>
      </c>
      <c r="C352" s="9" t="s">
        <v>46</v>
      </c>
      <c r="D352" s="9" t="str">
        <f>VLOOKUP(C352,'Hazard Categories'!$A$2:$B$52,2,FALSE)</f>
        <v>Storm</v>
      </c>
      <c r="E352" s="17">
        <v>1</v>
      </c>
      <c r="F352" s="17">
        <v>2003</v>
      </c>
      <c r="G352" s="17" t="str">
        <f>IF(F352&lt;2000,(ROUNDDOWN((F352-$G$10)/5,0))*5+$G$10&amp;"-"&amp;(ROUNDDOWN((F352-$G$10)/5,0))*5+$G$10+4,(ROUNDDOWN((F352-$G$10)/5,0))*5+$G$10&amp;"-"&amp;(ROUNDDOWN((F352-$G$10)/5,0))*5+$G$10+4)</f>
        <v>2000-2004</v>
      </c>
      <c r="H352" s="17">
        <v>1</v>
      </c>
      <c r="I352" s="17">
        <v>0</v>
      </c>
      <c r="J352" s="17">
        <v>23</v>
      </c>
      <c r="K352" s="17">
        <f>SUM(I352:J352)</f>
        <v>23</v>
      </c>
      <c r="L352" s="28">
        <f>IF(N352&lt;7000000000,0,1)</f>
        <v>0</v>
      </c>
      <c r="M352" s="28">
        <f>IF(N352&gt;0,1,0)</f>
        <v>1</v>
      </c>
      <c r="N352" s="29">
        <v>772071</v>
      </c>
      <c r="O352" s="29">
        <f>IF($R352="Minor",1,0)</f>
        <v>1</v>
      </c>
      <c r="P352" s="29">
        <f>IF($R352="Medium",1,0)</f>
        <v>0</v>
      </c>
      <c r="Q352" s="29">
        <f>IF($R352="Major",1,0)</f>
        <v>0</v>
      </c>
      <c r="R352" s="2" t="str">
        <f>IF('Hazard Data'!N3298&lt;VLOOKUP(B352,Thresholds!$B$2:$I$8,2,FALSE),"Minor",IF(AND(VLOOKUP(B352,Thresholds!$B$2:$I$8,2,FALSE)&lt;='Hazard Data'!N3298,'Hazard Data'!N3298&lt;VLOOKUP(B352,Thresholds!$B$2:$I$8,3,FALSE)),"Medium","Major"))</f>
        <v>Minor</v>
      </c>
      <c r="S352" s="2" t="str">
        <f>IF(N352&gt;0,"",IF('Hazard Data'!K3298&lt;VLOOKUP(B352,Thresholds!$B$2:$I$8,5,FALSE),"Minor",IF(AND(VLOOKUP(B352,Thresholds!$B$2:$I$8,5,FALSE)&lt;='Hazard Data'!K3298,'Hazard Data'!K3298&lt;VLOOKUP(B352,Thresholds!$B$2:$I$8,6,FALSE)),"Medium","Major")))</f>
        <v/>
      </c>
      <c r="T352" s="2"/>
      <c r="U352" s="2"/>
      <c r="V352" s="2"/>
      <c r="W352" s="2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>
      <c r="A353" s="1"/>
      <c r="B353" s="17">
        <v>2</v>
      </c>
      <c r="C353" s="9" t="s">
        <v>62</v>
      </c>
      <c r="D353" s="9" t="str">
        <f>VLOOKUP(C353,'Hazard Categories'!$A$2:$B$52,2,FALSE)</f>
        <v>Tornado</v>
      </c>
      <c r="E353" s="17">
        <v>2</v>
      </c>
      <c r="F353" s="17">
        <v>1985</v>
      </c>
      <c r="G353" s="17" t="str">
        <f>IF(F353&lt;2000,(ROUNDDOWN((F353-$G$10)/5,0))*5+$G$10&amp;"-"&amp;(ROUNDDOWN((F353-$G$10)/5,0))*5+$G$10+4,(ROUNDDOWN((F353-$G$10)/5,0))*5+$G$10&amp;"-"&amp;(ROUNDDOWN((F353-$G$10)/5,0))*5+$G$10+4)</f>
        <v>1985-1989</v>
      </c>
      <c r="H353" s="17">
        <v>1</v>
      </c>
      <c r="I353" s="17">
        <v>0</v>
      </c>
      <c r="J353" s="17">
        <v>0</v>
      </c>
      <c r="K353" s="17">
        <f>SUM(I353:J353)</f>
        <v>0</v>
      </c>
      <c r="L353" s="28">
        <f>IF(N353&lt;7000000000,0,1)</f>
        <v>0</v>
      </c>
      <c r="M353" s="28">
        <f>IF(N353&gt;0,1,0)</f>
        <v>1</v>
      </c>
      <c r="N353" s="29">
        <v>770724</v>
      </c>
      <c r="O353" s="29">
        <f>IF($R353="Minor",1,0)</f>
        <v>0</v>
      </c>
      <c r="P353" s="29">
        <f>IF($R353="Medium",1,0)</f>
        <v>1</v>
      </c>
      <c r="Q353" s="29">
        <f>IF($R353="Major",1,0)</f>
        <v>0</v>
      </c>
      <c r="R353" s="2" t="str">
        <f>IF('Hazard Data'!N189&lt;VLOOKUP(B353,Thresholds!$B$2:$I$8,2,FALSE),"Minor",IF(AND(VLOOKUP(B353,Thresholds!$B$2:$I$8,2,FALSE)&lt;='Hazard Data'!N189,'Hazard Data'!N189&lt;VLOOKUP(B353,Thresholds!$B$2:$I$8,3,FALSE)),"Medium","Major"))</f>
        <v>Medium</v>
      </c>
      <c r="S353" s="2" t="str">
        <f>IF(N353&gt;0,"",IF('Hazard Data'!K189&lt;VLOOKUP(B353,Thresholds!$B$2:$I$8,5,FALSE),"Minor",IF(AND(VLOOKUP(B353,Thresholds!$B$2:$I$8,5,FALSE)&lt;='Hazard Data'!K189,'Hazard Data'!K189&lt;VLOOKUP(B353,Thresholds!$B$2:$I$8,6,FALSE)),"Medium","Major")))</f>
        <v/>
      </c>
      <c r="T353" s="2"/>
      <c r="U353" s="2"/>
      <c r="V353" s="2"/>
      <c r="W353" s="2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>
      <c r="A354" s="1"/>
      <c r="B354" s="17">
        <v>1</v>
      </c>
      <c r="C354" s="9" t="s">
        <v>66</v>
      </c>
      <c r="D354" s="9" t="str">
        <f>VLOOKUP(C354,'Hazard Categories'!$A$2:$B$52,2,FALSE)</f>
        <v>Storm</v>
      </c>
      <c r="E354" s="17">
        <v>1</v>
      </c>
      <c r="F354" s="17">
        <v>1984</v>
      </c>
      <c r="G354" s="17" t="str">
        <f>IF(F354&lt;2000,(ROUNDDOWN((F354-$G$10)/5,0))*5+$G$10&amp;"-"&amp;(ROUNDDOWN((F354-$G$10)/5,0))*5+$G$10+4,(ROUNDDOWN((F354-$G$10)/5,0))*5+$G$10&amp;"-"&amp;(ROUNDDOWN((F354-$G$10)/5,0))*5+$G$10+4)</f>
        <v>1980-1984</v>
      </c>
      <c r="H354" s="17">
        <v>1</v>
      </c>
      <c r="I354" s="17">
        <v>0</v>
      </c>
      <c r="J354" s="17">
        <v>0</v>
      </c>
      <c r="K354" s="17">
        <f>SUM(I354:J354)</f>
        <v>0</v>
      </c>
      <c r="L354" s="28">
        <f>IF(N354&lt;7000000000,0,1)</f>
        <v>0</v>
      </c>
      <c r="M354" s="28">
        <f>IF(N354&gt;0,1,0)</f>
        <v>1</v>
      </c>
      <c r="N354" s="29">
        <v>769139</v>
      </c>
      <c r="O354" s="29">
        <f>IF($R354="Minor",1,0)</f>
        <v>1</v>
      </c>
      <c r="P354" s="29">
        <f>IF($R354="Medium",1,0)</f>
        <v>0</v>
      </c>
      <c r="Q354" s="29">
        <f>IF($R354="Major",1,0)</f>
        <v>0</v>
      </c>
      <c r="R354" s="2" t="str">
        <f>IF('Hazard Data'!N479&lt;VLOOKUP(B354,Thresholds!$B$2:$I$8,2,FALSE),"Minor",IF(AND(VLOOKUP(B354,Thresholds!$B$2:$I$8,2,FALSE)&lt;='Hazard Data'!N479,'Hazard Data'!N479&lt;VLOOKUP(B354,Thresholds!$B$2:$I$8,3,FALSE)),"Medium","Major"))</f>
        <v>Minor</v>
      </c>
      <c r="S354" s="2" t="str">
        <f>IF(N354&gt;0,"",IF('Hazard Data'!K479&lt;VLOOKUP(B354,Thresholds!$B$2:$I$8,5,FALSE),"Minor",IF(AND(VLOOKUP(B354,Thresholds!$B$2:$I$8,5,FALSE)&lt;='Hazard Data'!K479,'Hazard Data'!K479&lt;VLOOKUP(B354,Thresholds!$B$2:$I$8,6,FALSE)),"Medium","Major")))</f>
        <v/>
      </c>
      <c r="T354" s="2"/>
      <c r="U354" s="2"/>
      <c r="V354" s="2"/>
      <c r="W354" s="2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>
      <c r="A355" s="1"/>
      <c r="B355" s="17">
        <v>5</v>
      </c>
      <c r="C355" s="9" t="s">
        <v>44</v>
      </c>
      <c r="D355" s="9" t="str">
        <f>VLOOKUP(C355,'Hazard Categories'!$A$2:$B$52,2,FALSE)</f>
        <v>Severe Storm</v>
      </c>
      <c r="E355" s="17">
        <v>2</v>
      </c>
      <c r="F355" s="17">
        <v>2015</v>
      </c>
      <c r="G355" s="17" t="str">
        <f>IF(F355&lt;2000,(ROUNDDOWN((F355-$G$10)/5,0))*5+$G$10&amp;"-"&amp;(ROUNDDOWN((F355-$G$10)/5,0))*5+$G$10+4,(ROUNDDOWN((F355-$G$10)/5,0))*5+$G$10&amp;"-"&amp;(ROUNDDOWN((F355-$G$10)/5,0))*5+$G$10+4)</f>
        <v>2015-2019</v>
      </c>
      <c r="H355" s="17">
        <v>1</v>
      </c>
      <c r="I355" s="17">
        <v>0</v>
      </c>
      <c r="J355" s="17">
        <v>0</v>
      </c>
      <c r="K355" s="17">
        <f>SUM(I355:J355)</f>
        <v>0</v>
      </c>
      <c r="L355" s="28">
        <f>IF(N355&lt;7000000000,0,1)</f>
        <v>0</v>
      </c>
      <c r="M355" s="28">
        <f>IF(N355&gt;0,1,0)</f>
        <v>1</v>
      </c>
      <c r="N355" s="29">
        <v>769113</v>
      </c>
      <c r="O355" s="29">
        <f>IF($R355="Minor",1,0)</f>
        <v>1</v>
      </c>
      <c r="P355" s="29">
        <f>IF($R355="Medium",1,0)</f>
        <v>0</v>
      </c>
      <c r="Q355" s="29">
        <f>IF($R355="Major",1,0)</f>
        <v>0</v>
      </c>
      <c r="R355" s="2" t="str">
        <f>IF('Hazard Data'!N2799&lt;VLOOKUP(B355,Thresholds!$B$2:$I$8,2,FALSE),"Minor",IF(AND(VLOOKUP(B355,Thresholds!$B$2:$I$8,2,FALSE)&lt;='Hazard Data'!N2799,'Hazard Data'!N2799&lt;VLOOKUP(B355,Thresholds!$B$2:$I$8,3,FALSE)),"Medium","Major"))</f>
        <v>Minor</v>
      </c>
      <c r="S355" s="2" t="str">
        <f>IF(N355&gt;0,"",IF('Hazard Data'!K2799&lt;VLOOKUP(B355,Thresholds!$B$2:$I$8,5,FALSE),"Minor",IF(AND(VLOOKUP(B355,Thresholds!$B$2:$I$8,5,FALSE)&lt;='Hazard Data'!K2799,'Hazard Data'!K2799&lt;VLOOKUP(B355,Thresholds!$B$2:$I$8,6,FALSE)),"Medium","Major")))</f>
        <v/>
      </c>
      <c r="T355" s="2"/>
      <c r="U355" s="2"/>
      <c r="V355" s="2"/>
      <c r="W355" s="2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>
      <c r="A356" s="1"/>
      <c r="B356" s="17">
        <v>1</v>
      </c>
      <c r="C356" s="9" t="s">
        <v>41</v>
      </c>
      <c r="D356" s="9" t="str">
        <f>VLOOKUP(C356,'Hazard Categories'!$A$2:$B$52,2,FALSE)</f>
        <v>Tornado</v>
      </c>
      <c r="E356" s="17">
        <v>3</v>
      </c>
      <c r="F356" s="17">
        <v>2008</v>
      </c>
      <c r="G356" s="17" t="str">
        <f>IF(F356&lt;2000,(ROUNDDOWN((F356-$G$10)/5,0))*5+$G$10&amp;"-"&amp;(ROUNDDOWN((F356-$G$10)/5,0))*5+$G$10+4,(ROUNDDOWN((F356-$G$10)/5,0))*5+$G$10&amp;"-"&amp;(ROUNDDOWN((F356-$G$10)/5,0))*5+$G$10+4)</f>
        <v>2005-2009</v>
      </c>
      <c r="H356" s="17">
        <v>1</v>
      </c>
      <c r="I356" s="17">
        <v>0</v>
      </c>
      <c r="J356" s="17">
        <v>0</v>
      </c>
      <c r="K356" s="17">
        <f>SUM(I356:J356)</f>
        <v>0</v>
      </c>
      <c r="L356" s="28">
        <f>IF(N356&lt;7000000000,0,1)</f>
        <v>0</v>
      </c>
      <c r="M356" s="28">
        <f>IF(N356&gt;0,1,0)</f>
        <v>1</v>
      </c>
      <c r="N356" s="29">
        <v>767791</v>
      </c>
      <c r="O356" s="29">
        <f>IF($R356="Minor",1,0)</f>
        <v>1</v>
      </c>
      <c r="P356" s="29">
        <f>IF($R356="Medium",1,0)</f>
        <v>0</v>
      </c>
      <c r="Q356" s="29">
        <f>IF($R356="Major",1,0)</f>
        <v>0</v>
      </c>
      <c r="R356" s="2" t="str">
        <f>IF('Hazard Data'!N3185&lt;VLOOKUP(B356,Thresholds!$B$2:$I$8,2,FALSE),"Minor",IF(AND(VLOOKUP(B356,Thresholds!$B$2:$I$8,2,FALSE)&lt;='Hazard Data'!N3185,'Hazard Data'!N3185&lt;VLOOKUP(B356,Thresholds!$B$2:$I$8,3,FALSE)),"Medium","Major"))</f>
        <v>Minor</v>
      </c>
      <c r="S356" s="2" t="str">
        <f>IF(N356&gt;0,"",IF('Hazard Data'!K3185&lt;VLOOKUP(B356,Thresholds!$B$2:$I$8,5,FALSE),"Minor",IF(AND(VLOOKUP(B356,Thresholds!$B$2:$I$8,5,FALSE)&lt;='Hazard Data'!K3185,'Hazard Data'!K3185&lt;VLOOKUP(B356,Thresholds!$B$2:$I$8,6,FALSE)),"Medium","Major")))</f>
        <v/>
      </c>
      <c r="T356" s="2"/>
      <c r="U356" s="2"/>
      <c r="V356" s="2"/>
      <c r="W356" s="2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>
      <c r="A357" s="1"/>
      <c r="B357" s="17">
        <v>4</v>
      </c>
      <c r="C357" s="9" t="s">
        <v>41</v>
      </c>
      <c r="D357" s="9" t="str">
        <f>VLOOKUP(C357,'Hazard Categories'!$A$2:$B$52,2,FALSE)</f>
        <v>Tornado</v>
      </c>
      <c r="E357" s="17">
        <v>2</v>
      </c>
      <c r="F357" s="17">
        <v>1983</v>
      </c>
      <c r="G357" s="17" t="str">
        <f>IF(F357&lt;2000,(ROUNDDOWN((F357-$G$10)/5,0))*5+$G$10&amp;"-"&amp;(ROUNDDOWN((F357-$G$10)/5,0))*5+$G$10+4,(ROUNDDOWN((F357-$G$10)/5,0))*5+$G$10&amp;"-"&amp;(ROUNDDOWN((F357-$G$10)/5,0))*5+$G$10+4)</f>
        <v>1980-1984</v>
      </c>
      <c r="H357" s="17">
        <v>1</v>
      </c>
      <c r="I357" s="17">
        <v>0</v>
      </c>
      <c r="J357" s="17">
        <v>23</v>
      </c>
      <c r="K357" s="17">
        <f>SUM(I357:J357)</f>
        <v>23</v>
      </c>
      <c r="L357" s="28">
        <f>IF(N357&lt;7000000000,0,1)</f>
        <v>0</v>
      </c>
      <c r="M357" s="28">
        <f>IF(N357&gt;0,1,0)</f>
        <v>1</v>
      </c>
      <c r="N357" s="29">
        <v>766919</v>
      </c>
      <c r="O357" s="29">
        <f>IF($R357="Minor",1,0)</f>
        <v>0</v>
      </c>
      <c r="P357" s="29">
        <f>IF($R357="Medium",1,0)</f>
        <v>0</v>
      </c>
      <c r="Q357" s="29">
        <f>IF($R357="Major",1,0)</f>
        <v>1</v>
      </c>
      <c r="R357" s="2" t="str">
        <f>IF('Hazard Data'!N186&lt;VLOOKUP(B357,Thresholds!$B$2:$I$8,2,FALSE),"Minor",IF(AND(VLOOKUP(B357,Thresholds!$B$2:$I$8,2,FALSE)&lt;='Hazard Data'!N186,'Hazard Data'!N186&lt;VLOOKUP(B357,Thresholds!$B$2:$I$8,3,FALSE)),"Medium","Major"))</f>
        <v>Major</v>
      </c>
      <c r="S357" s="2" t="str">
        <f>IF(N357&gt;0,"",IF('Hazard Data'!K186&lt;VLOOKUP(B357,Thresholds!$B$2:$I$8,5,FALSE),"Minor",IF(AND(VLOOKUP(B357,Thresholds!$B$2:$I$8,5,FALSE)&lt;='Hazard Data'!K186,'Hazard Data'!K186&lt;VLOOKUP(B357,Thresholds!$B$2:$I$8,6,FALSE)),"Medium","Major")))</f>
        <v/>
      </c>
      <c r="T357" s="2"/>
      <c r="U357" s="2"/>
      <c r="V357" s="2"/>
      <c r="W357" s="2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>
      <c r="A358" s="1"/>
      <c r="B358" s="17">
        <v>2</v>
      </c>
      <c r="C358" s="9" t="s">
        <v>44</v>
      </c>
      <c r="D358" s="9" t="str">
        <f>VLOOKUP(C358,'Hazard Categories'!$A$2:$B$52,2,FALSE)</f>
        <v>Severe Storm</v>
      </c>
      <c r="E358" s="17">
        <v>2</v>
      </c>
      <c r="F358" s="17">
        <v>1988</v>
      </c>
      <c r="G358" s="17" t="str">
        <f>IF(F358&lt;2000,(ROUNDDOWN((F358-$G$10)/5,0))*5+$G$10&amp;"-"&amp;(ROUNDDOWN((F358-$G$10)/5,0))*5+$G$10+4,(ROUNDDOWN((F358-$G$10)/5,0))*5+$G$10&amp;"-"&amp;(ROUNDDOWN((F358-$G$10)/5,0))*5+$G$10+4)</f>
        <v>1985-1989</v>
      </c>
      <c r="H358" s="17">
        <v>1</v>
      </c>
      <c r="I358" s="17">
        <v>0</v>
      </c>
      <c r="J358" s="17">
        <v>23</v>
      </c>
      <c r="K358" s="17">
        <f>SUM(I358:J358)</f>
        <v>23</v>
      </c>
      <c r="L358" s="28">
        <f>IF(N358&lt;7000000000,0,1)</f>
        <v>0</v>
      </c>
      <c r="M358" s="28">
        <f>IF(N358&gt;0,1,0)</f>
        <v>1</v>
      </c>
      <c r="N358" s="29">
        <v>765493</v>
      </c>
      <c r="O358" s="29">
        <f>IF($R358="Minor",1,0)</f>
        <v>1</v>
      </c>
      <c r="P358" s="29">
        <f>IF($R358="Medium",1,0)</f>
        <v>0</v>
      </c>
      <c r="Q358" s="29">
        <f>IF($R358="Major",1,0)</f>
        <v>0</v>
      </c>
      <c r="R358" s="2" t="str">
        <f>IF('Hazard Data'!N594&lt;VLOOKUP(B358,Thresholds!$B$2:$I$8,2,FALSE),"Minor",IF(AND(VLOOKUP(B358,Thresholds!$B$2:$I$8,2,FALSE)&lt;='Hazard Data'!N594,'Hazard Data'!N594&lt;VLOOKUP(B358,Thresholds!$B$2:$I$8,3,FALSE)),"Medium","Major"))</f>
        <v>Minor</v>
      </c>
      <c r="S358" s="2" t="str">
        <f>IF(N358&gt;0,"",IF('Hazard Data'!K594&lt;VLOOKUP(B358,Thresholds!$B$2:$I$8,5,FALSE),"Minor",IF(AND(VLOOKUP(B358,Thresholds!$B$2:$I$8,5,FALSE)&lt;='Hazard Data'!K594,'Hazard Data'!K594&lt;VLOOKUP(B358,Thresholds!$B$2:$I$8,6,FALSE)),"Medium","Major")))</f>
        <v/>
      </c>
      <c r="T358" s="2"/>
      <c r="U358" s="2"/>
      <c r="V358" s="2"/>
      <c r="W358" s="2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>
      <c r="A359" s="1"/>
      <c r="B359" s="17">
        <v>2</v>
      </c>
      <c r="C359" s="9" t="s">
        <v>41</v>
      </c>
      <c r="D359" s="9" t="str">
        <f>VLOOKUP(C359,'Hazard Categories'!$A$2:$B$52,2,FALSE)</f>
        <v>Tornado</v>
      </c>
      <c r="E359" s="17">
        <v>4</v>
      </c>
      <c r="F359" s="17">
        <v>1965</v>
      </c>
      <c r="G359" s="17" t="str">
        <f>IF(F359&lt;2000,(ROUNDDOWN((F359-$G$10)/5,0))*5+$G$10&amp;"-"&amp;(ROUNDDOWN((F359-$G$10)/5,0))*5+$G$10+4,(ROUNDDOWN((F359-$G$10)/5,0))*5+$G$10&amp;"-"&amp;(ROUNDDOWN((F359-$G$10)/5,0))*5+$G$10+4)</f>
        <v>1965-1969</v>
      </c>
      <c r="H359" s="17">
        <v>1</v>
      </c>
      <c r="I359" s="17">
        <v>0</v>
      </c>
      <c r="J359" s="17">
        <v>0</v>
      </c>
      <c r="K359" s="17">
        <f>SUM(I359:J359)</f>
        <v>0</v>
      </c>
      <c r="L359" s="28">
        <f>IF(N359&lt;7000000000,0,1)</f>
        <v>0</v>
      </c>
      <c r="M359" s="28">
        <f>IF(N359&gt;0,1,0)</f>
        <v>1</v>
      </c>
      <c r="N359" s="29">
        <v>764462</v>
      </c>
      <c r="O359" s="29">
        <f>IF($R359="Minor",1,0)</f>
        <v>0</v>
      </c>
      <c r="P359" s="29">
        <f>IF($R359="Medium",1,0)</f>
        <v>1</v>
      </c>
      <c r="Q359" s="29">
        <f>IF($R359="Major",1,0)</f>
        <v>0</v>
      </c>
      <c r="R359" s="2" t="str">
        <f>IF('Hazard Data'!N166&lt;VLOOKUP(B359,Thresholds!$B$2:$I$8,2,FALSE),"Minor",IF(AND(VLOOKUP(B359,Thresholds!$B$2:$I$8,2,FALSE)&lt;='Hazard Data'!N166,'Hazard Data'!N166&lt;VLOOKUP(B359,Thresholds!$B$2:$I$8,3,FALSE)),"Medium","Major"))</f>
        <v>Medium</v>
      </c>
      <c r="S359" s="2" t="str">
        <f>IF(N359&gt;0,"",IF('Hazard Data'!K166&lt;VLOOKUP(B359,Thresholds!$B$2:$I$8,5,FALSE),"Minor",IF(AND(VLOOKUP(B359,Thresholds!$B$2:$I$8,5,FALSE)&lt;='Hazard Data'!K166,'Hazard Data'!K166&lt;VLOOKUP(B359,Thresholds!$B$2:$I$8,6,FALSE)),"Medium","Major")))</f>
        <v/>
      </c>
      <c r="T359" s="2"/>
      <c r="U359" s="2"/>
      <c r="V359" s="2"/>
      <c r="W359" s="2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>
      <c r="A360" s="1"/>
      <c r="B360" s="17">
        <v>1</v>
      </c>
      <c r="C360" s="9" t="s">
        <v>56</v>
      </c>
      <c r="D360" s="9" t="str">
        <f>VLOOKUP(C360,'Hazard Categories'!$A$2:$B$52,2,FALSE)</f>
        <v>Severe Storm</v>
      </c>
      <c r="E360" s="17">
        <v>3</v>
      </c>
      <c r="F360" s="17">
        <v>1994</v>
      </c>
      <c r="G360" s="17" t="str">
        <f>IF(F360&lt;2000,(ROUNDDOWN((F360-$G$10)/5,0))*5+$G$10&amp;"-"&amp;(ROUNDDOWN((F360-$G$10)/5,0))*5+$G$10+4,(ROUNDDOWN((F360-$G$10)/5,0))*5+$G$10&amp;"-"&amp;(ROUNDDOWN((F360-$G$10)/5,0))*5+$G$10+4)</f>
        <v>1990-1994</v>
      </c>
      <c r="H360" s="17">
        <v>1</v>
      </c>
      <c r="I360" s="17">
        <v>0</v>
      </c>
      <c r="J360" s="17">
        <v>0</v>
      </c>
      <c r="K360" s="17">
        <f>SUM(I360:J360)</f>
        <v>0</v>
      </c>
      <c r="L360" s="28">
        <f>IF(N360&lt;7000000000,0,1)</f>
        <v>0</v>
      </c>
      <c r="M360" s="28">
        <f>IF(N360&gt;0,1,0)</f>
        <v>1</v>
      </c>
      <c r="N360" s="29">
        <v>762956</v>
      </c>
      <c r="O360" s="29">
        <f>IF($R360="Minor",1,0)</f>
        <v>0</v>
      </c>
      <c r="P360" s="29">
        <f>IF($R360="Medium",1,0)</f>
        <v>0</v>
      </c>
      <c r="Q360" s="29">
        <f>IF($R360="Major",1,0)</f>
        <v>1</v>
      </c>
      <c r="R360" s="2" t="str">
        <f>IF('Hazard Data'!N91&lt;VLOOKUP(B360,Thresholds!$B$2:$I$8,2,FALSE),"Minor",IF(AND(VLOOKUP(B360,Thresholds!$B$2:$I$8,2,FALSE)&lt;='Hazard Data'!N91,'Hazard Data'!N91&lt;VLOOKUP(B360,Thresholds!$B$2:$I$8,3,FALSE)),"Medium","Major"))</f>
        <v>Major</v>
      </c>
      <c r="S360" s="2" t="str">
        <f>IF(N360&gt;0,"",IF('Hazard Data'!K91&lt;VLOOKUP(B360,Thresholds!$B$2:$I$8,5,FALSE),"Minor",IF(AND(VLOOKUP(B360,Thresholds!$B$2:$I$8,5,FALSE)&lt;='Hazard Data'!K91,'Hazard Data'!K91&lt;VLOOKUP(B360,Thresholds!$B$2:$I$8,6,FALSE)),"Medium","Major")))</f>
        <v/>
      </c>
      <c r="T360" s="2"/>
      <c r="U360" s="2"/>
      <c r="V360" s="2"/>
      <c r="W360" s="2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>
      <c r="A361" s="1"/>
      <c r="B361" s="17">
        <v>1</v>
      </c>
      <c r="C361" s="9" t="s">
        <v>44</v>
      </c>
      <c r="D361" s="9" t="str">
        <f>VLOOKUP(C361,'Hazard Categories'!$A$2:$B$52,2,FALSE)</f>
        <v>Severe Storm</v>
      </c>
      <c r="E361" s="17">
        <v>2</v>
      </c>
      <c r="F361" s="17">
        <v>1990</v>
      </c>
      <c r="G361" s="17" t="str">
        <f>IF(F361&lt;2000,(ROUNDDOWN((F361-$G$10)/5,0))*5+$G$10&amp;"-"&amp;(ROUNDDOWN((F361-$G$10)/5,0))*5+$G$10+4,(ROUNDDOWN((F361-$G$10)/5,0))*5+$G$10&amp;"-"&amp;(ROUNDDOWN((F361-$G$10)/5,0))*5+$G$10+4)</f>
        <v>1990-1994</v>
      </c>
      <c r="H361" s="17">
        <v>1</v>
      </c>
      <c r="I361" s="17">
        <v>0</v>
      </c>
      <c r="J361" s="17">
        <v>46</v>
      </c>
      <c r="K361" s="17">
        <f>SUM(I361:J361)</f>
        <v>46</v>
      </c>
      <c r="L361" s="28">
        <f>IF(N361&lt;7000000000,0,1)</f>
        <v>0</v>
      </c>
      <c r="M361" s="28">
        <f>IF(N361&gt;0,1,0)</f>
        <v>1</v>
      </c>
      <c r="N361" s="29">
        <v>761847</v>
      </c>
      <c r="O361" s="29">
        <f>IF($R361="Minor",1,0)</f>
        <v>1</v>
      </c>
      <c r="P361" s="29">
        <f>IF($R361="Medium",1,0)</f>
        <v>0</v>
      </c>
      <c r="Q361" s="29">
        <f>IF($R361="Major",1,0)</f>
        <v>0</v>
      </c>
      <c r="R361" s="2" t="str">
        <f>IF('Hazard Data'!N830&lt;VLOOKUP(B361,Thresholds!$B$2:$I$8,2,FALSE),"Minor",IF(AND(VLOOKUP(B361,Thresholds!$B$2:$I$8,2,FALSE)&lt;='Hazard Data'!N830,'Hazard Data'!N830&lt;VLOOKUP(B361,Thresholds!$B$2:$I$8,3,FALSE)),"Medium","Major"))</f>
        <v>Minor</v>
      </c>
      <c r="S361" s="2" t="str">
        <f>IF(N361&gt;0,"",IF('Hazard Data'!K830&lt;VLOOKUP(B361,Thresholds!$B$2:$I$8,5,FALSE),"Minor",IF(AND(VLOOKUP(B361,Thresholds!$B$2:$I$8,5,FALSE)&lt;='Hazard Data'!K830,'Hazard Data'!K830&lt;VLOOKUP(B361,Thresholds!$B$2:$I$8,6,FALSE)),"Medium","Major")))</f>
        <v/>
      </c>
      <c r="T361" s="2"/>
      <c r="U361" s="2"/>
      <c r="V361" s="2"/>
      <c r="W361" s="2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>
      <c r="A362" s="1"/>
      <c r="B362" s="17">
        <v>1</v>
      </c>
      <c r="C362" s="9" t="s">
        <v>44</v>
      </c>
      <c r="D362" s="9" t="str">
        <f>VLOOKUP(C362,'Hazard Categories'!$A$2:$B$52,2,FALSE)</f>
        <v>Severe Storm</v>
      </c>
      <c r="E362" s="17">
        <v>3</v>
      </c>
      <c r="F362" s="17">
        <v>1992</v>
      </c>
      <c r="G362" s="17" t="str">
        <f>IF(F362&lt;2000,(ROUNDDOWN((F362-$G$10)/5,0))*5+$G$10&amp;"-"&amp;(ROUNDDOWN((F362-$G$10)/5,0))*5+$G$10+4,(ROUNDDOWN((F362-$G$10)/5,0))*5+$G$10&amp;"-"&amp;(ROUNDDOWN((F362-$G$10)/5,0))*5+$G$10+4)</f>
        <v>1990-1994</v>
      </c>
      <c r="H362" s="17">
        <v>1</v>
      </c>
      <c r="I362" s="17">
        <v>0</v>
      </c>
      <c r="J362" s="17">
        <v>0</v>
      </c>
      <c r="K362" s="17">
        <f>SUM(I362:J362)</f>
        <v>0</v>
      </c>
      <c r="L362" s="28">
        <f>IF(N362&lt;7000000000,0,1)</f>
        <v>0</v>
      </c>
      <c r="M362" s="28">
        <f>IF(N362&gt;0,1,0)</f>
        <v>1</v>
      </c>
      <c r="N362" s="29">
        <v>760578</v>
      </c>
      <c r="O362" s="29">
        <f>IF($R362="Minor",1,0)</f>
        <v>0</v>
      </c>
      <c r="P362" s="29">
        <f>IF($R362="Medium",1,0)</f>
        <v>0</v>
      </c>
      <c r="Q362" s="29">
        <f>IF($R362="Major",1,0)</f>
        <v>1</v>
      </c>
      <c r="R362" s="2" t="str">
        <f>IF('Hazard Data'!N67&lt;VLOOKUP(B362,Thresholds!$B$2:$I$8,2,FALSE),"Minor",IF(AND(VLOOKUP(B362,Thresholds!$B$2:$I$8,2,FALSE)&lt;='Hazard Data'!N67,'Hazard Data'!N67&lt;VLOOKUP(B362,Thresholds!$B$2:$I$8,3,FALSE)),"Medium","Major"))</f>
        <v>Major</v>
      </c>
      <c r="S362" s="2" t="str">
        <f>IF(N362&gt;0,"",IF('Hazard Data'!K67&lt;VLOOKUP(B362,Thresholds!$B$2:$I$8,5,FALSE),"Minor",IF(AND(VLOOKUP(B362,Thresholds!$B$2:$I$8,5,FALSE)&lt;='Hazard Data'!K67,'Hazard Data'!K67&lt;VLOOKUP(B362,Thresholds!$B$2:$I$8,6,FALSE)),"Medium","Major")))</f>
        <v/>
      </c>
      <c r="T362" s="2"/>
      <c r="U362" s="2"/>
      <c r="V362" s="2"/>
      <c r="W362" s="2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>
      <c r="A363" s="1"/>
      <c r="B363" s="17">
        <v>2</v>
      </c>
      <c r="C363" s="9" t="s">
        <v>41</v>
      </c>
      <c r="D363" s="9" t="str">
        <f>VLOOKUP(C363,'Hazard Categories'!$A$2:$B$52,2,FALSE)</f>
        <v>Tornado</v>
      </c>
      <c r="E363" s="17">
        <v>3</v>
      </c>
      <c r="F363" s="17">
        <v>1979</v>
      </c>
      <c r="G363" s="17" t="str">
        <f>IF(F363&lt;2000,(ROUNDDOWN((F363-$G$10)/5,0))*5+$G$10&amp;"-"&amp;(ROUNDDOWN((F363-$G$10)/5,0))*5+$G$10+4,(ROUNDDOWN((F363-$G$10)/5,0))*5+$G$10&amp;"-"&amp;(ROUNDDOWN((F363-$G$10)/5,0))*5+$G$10+4)</f>
        <v>1975-1979</v>
      </c>
      <c r="H363" s="17">
        <v>1</v>
      </c>
      <c r="I363" s="17">
        <v>0</v>
      </c>
      <c r="J363" s="17">
        <v>0</v>
      </c>
      <c r="K363" s="17">
        <f>SUM(I363:J363)</f>
        <v>0</v>
      </c>
      <c r="L363" s="28">
        <f>IF(N363&lt;7000000000,0,1)</f>
        <v>0</v>
      </c>
      <c r="M363" s="28">
        <f>IF(N363&gt;0,1,0)</f>
        <v>1</v>
      </c>
      <c r="N363" s="29">
        <v>759865</v>
      </c>
      <c r="O363" s="29">
        <f>IF($R363="Minor",1,0)</f>
        <v>0</v>
      </c>
      <c r="P363" s="29">
        <f>IF($R363="Medium",1,0)</f>
        <v>1</v>
      </c>
      <c r="Q363" s="29">
        <f>IF($R363="Major",1,0)</f>
        <v>0</v>
      </c>
      <c r="R363" s="2" t="str">
        <f>IF('Hazard Data'!N177&lt;VLOOKUP(B363,Thresholds!$B$2:$I$8,2,FALSE),"Minor",IF(AND(VLOOKUP(B363,Thresholds!$B$2:$I$8,2,FALSE)&lt;='Hazard Data'!N177,'Hazard Data'!N177&lt;VLOOKUP(B363,Thresholds!$B$2:$I$8,3,FALSE)),"Medium","Major"))</f>
        <v>Medium</v>
      </c>
      <c r="S363" s="2" t="str">
        <f>IF(N363&gt;0,"",IF('Hazard Data'!K177&lt;VLOOKUP(B363,Thresholds!$B$2:$I$8,5,FALSE),"Minor",IF(AND(VLOOKUP(B363,Thresholds!$B$2:$I$8,5,FALSE)&lt;='Hazard Data'!K177,'Hazard Data'!K177&lt;VLOOKUP(B363,Thresholds!$B$2:$I$8,6,FALSE)),"Medium","Major")))</f>
        <v/>
      </c>
      <c r="T363" s="2"/>
      <c r="U363" s="2"/>
      <c r="V363" s="2"/>
      <c r="W363" s="2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>
      <c r="A364" s="1"/>
      <c r="B364" s="17">
        <v>2</v>
      </c>
      <c r="C364" s="9" t="s">
        <v>46</v>
      </c>
      <c r="D364" s="9" t="str">
        <f>VLOOKUP(C364,'Hazard Categories'!$A$2:$B$52,2,FALSE)</f>
        <v>Storm</v>
      </c>
      <c r="E364" s="17">
        <v>2</v>
      </c>
      <c r="F364" s="17">
        <v>1987</v>
      </c>
      <c r="G364" s="17" t="str">
        <f>IF(F364&lt;2000,(ROUNDDOWN((F364-$G$10)/5,0))*5+$G$10&amp;"-"&amp;(ROUNDDOWN((F364-$G$10)/5,0))*5+$G$10+4,(ROUNDDOWN((F364-$G$10)/5,0))*5+$G$10&amp;"-"&amp;(ROUNDDOWN((F364-$G$10)/5,0))*5+$G$10+4)</f>
        <v>1985-1989</v>
      </c>
      <c r="H364" s="17">
        <v>1</v>
      </c>
      <c r="I364" s="17">
        <v>0</v>
      </c>
      <c r="J364" s="17">
        <v>0</v>
      </c>
      <c r="K364" s="17">
        <f>SUM(I364:J364)</f>
        <v>0</v>
      </c>
      <c r="L364" s="28">
        <f>IF(N364&lt;7000000000,0,1)</f>
        <v>0</v>
      </c>
      <c r="M364" s="28">
        <f>IF(N364&gt;0,1,0)</f>
        <v>1</v>
      </c>
      <c r="N364" s="29">
        <v>758835</v>
      </c>
      <c r="O364" s="29">
        <f>IF($R364="Minor",1,0)</f>
        <v>1</v>
      </c>
      <c r="P364" s="29">
        <f>IF($R364="Medium",1,0)</f>
        <v>0</v>
      </c>
      <c r="Q364" s="29">
        <f>IF($R364="Major",1,0)</f>
        <v>0</v>
      </c>
      <c r="R364" s="2" t="str">
        <f>IF('Hazard Data'!N575&lt;VLOOKUP(B364,Thresholds!$B$2:$I$8,2,FALSE),"Minor",IF(AND(VLOOKUP(B364,Thresholds!$B$2:$I$8,2,FALSE)&lt;='Hazard Data'!N575,'Hazard Data'!N575&lt;VLOOKUP(B364,Thresholds!$B$2:$I$8,3,FALSE)),"Medium","Major"))</f>
        <v>Minor</v>
      </c>
      <c r="S364" s="2" t="str">
        <f>IF(N364&gt;0,"",IF('Hazard Data'!K575&lt;VLOOKUP(B364,Thresholds!$B$2:$I$8,5,FALSE),"Minor",IF(AND(VLOOKUP(B364,Thresholds!$B$2:$I$8,5,FALSE)&lt;='Hazard Data'!K575,'Hazard Data'!K575&lt;VLOOKUP(B364,Thresholds!$B$2:$I$8,6,FALSE)),"Medium","Major")))</f>
        <v/>
      </c>
      <c r="T364" s="2"/>
      <c r="U364" s="2"/>
      <c r="V364" s="2"/>
      <c r="W364" s="2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>
      <c r="A365" s="1"/>
      <c r="B365" s="17">
        <v>1</v>
      </c>
      <c r="C365" s="9" t="s">
        <v>47</v>
      </c>
      <c r="D365" s="9" t="str">
        <f>VLOOKUP(C365,'Hazard Categories'!$A$2:$B$52,2,FALSE)</f>
        <v>Severe Storm</v>
      </c>
      <c r="E365" s="17">
        <v>2</v>
      </c>
      <c r="F365" s="17">
        <v>1995</v>
      </c>
      <c r="G365" s="17" t="str">
        <f>IF(F365&lt;2000,(ROUNDDOWN((F365-$G$10)/5,0))*5+$G$10&amp;"-"&amp;(ROUNDDOWN((F365-$G$10)/5,0))*5+$G$10+4,(ROUNDDOWN((F365-$G$10)/5,0))*5+$G$10&amp;"-"&amp;(ROUNDDOWN((F365-$G$10)/5,0))*5+$G$10+4)</f>
        <v>1995-1999</v>
      </c>
      <c r="H365" s="17">
        <v>1</v>
      </c>
      <c r="I365" s="17">
        <v>0</v>
      </c>
      <c r="J365" s="17">
        <v>0</v>
      </c>
      <c r="K365" s="17">
        <f>SUM(I365:J365)</f>
        <v>0</v>
      </c>
      <c r="L365" s="28">
        <f>IF(N365&lt;7000000000,0,1)</f>
        <v>0</v>
      </c>
      <c r="M365" s="28">
        <f>IF(N365&gt;0,1,0)</f>
        <v>1</v>
      </c>
      <c r="N365" s="29">
        <v>758280</v>
      </c>
      <c r="O365" s="29">
        <f>IF($R365="Minor",1,0)</f>
        <v>1</v>
      </c>
      <c r="P365" s="29">
        <f>IF($R365="Medium",1,0)</f>
        <v>0</v>
      </c>
      <c r="Q365" s="29">
        <f>IF($R365="Major",1,0)</f>
        <v>0</v>
      </c>
      <c r="R365" s="2" t="str">
        <f>IF('Hazard Data'!N1857&lt;VLOOKUP(B365,Thresholds!$B$2:$I$8,2,FALSE),"Minor",IF(AND(VLOOKUP(B365,Thresholds!$B$2:$I$8,2,FALSE)&lt;='Hazard Data'!N1857,'Hazard Data'!N1857&lt;VLOOKUP(B365,Thresholds!$B$2:$I$8,3,FALSE)),"Medium","Major"))</f>
        <v>Minor</v>
      </c>
      <c r="S365" s="2" t="str">
        <f>IF(N365&gt;0,"",IF('Hazard Data'!K1857&lt;VLOOKUP(B365,Thresholds!$B$2:$I$8,5,FALSE),"Minor",IF(AND(VLOOKUP(B365,Thresholds!$B$2:$I$8,5,FALSE)&lt;='Hazard Data'!K1857,'Hazard Data'!K1857&lt;VLOOKUP(B365,Thresholds!$B$2:$I$8,6,FALSE)),"Medium","Major")))</f>
        <v/>
      </c>
      <c r="T365" s="2"/>
      <c r="U365" s="2"/>
      <c r="V365" s="2"/>
      <c r="W365" s="2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>
      <c r="A366" s="1"/>
      <c r="B366" s="17">
        <v>4</v>
      </c>
      <c r="C366" s="9" t="s">
        <v>44</v>
      </c>
      <c r="D366" s="9" t="str">
        <f>VLOOKUP(C366,'Hazard Categories'!$A$2:$B$52,2,FALSE)</f>
        <v>Severe Storm</v>
      </c>
      <c r="E366" s="17">
        <v>3</v>
      </c>
      <c r="F366" s="17">
        <v>1987</v>
      </c>
      <c r="G366" s="17" t="str">
        <f>IF(F366&lt;2000,(ROUNDDOWN((F366-$G$10)/5,0))*5+$G$10&amp;"-"&amp;(ROUNDDOWN((F366-$G$10)/5,0))*5+$G$10+4,(ROUNDDOWN((F366-$G$10)/5,0))*5+$G$10&amp;"-"&amp;(ROUNDDOWN((F366-$G$10)/5,0))*5+$G$10+4)</f>
        <v>1985-1989</v>
      </c>
      <c r="H366" s="17">
        <v>1</v>
      </c>
      <c r="I366" s="17">
        <v>0</v>
      </c>
      <c r="J366" s="17">
        <v>11</v>
      </c>
      <c r="K366" s="17">
        <f>SUM(I366:J366)</f>
        <v>11</v>
      </c>
      <c r="L366" s="28">
        <f>IF(N366&lt;7000000000,0,1)</f>
        <v>0</v>
      </c>
      <c r="M366" s="28">
        <f>IF(N366&gt;0,1,0)</f>
        <v>1</v>
      </c>
      <c r="N366" s="29">
        <v>756140</v>
      </c>
      <c r="O366" s="29">
        <f>IF($R366="Minor",1,0)</f>
        <v>0</v>
      </c>
      <c r="P366" s="29">
        <f>IF($R366="Medium",1,0)</f>
        <v>1</v>
      </c>
      <c r="Q366" s="29">
        <f>IF($R366="Major",1,0)</f>
        <v>0</v>
      </c>
      <c r="R366" s="2" t="str">
        <f>IF('Hazard Data'!N579&lt;VLOOKUP(B366,Thresholds!$B$2:$I$8,2,FALSE),"Minor",IF(AND(VLOOKUP(B366,Thresholds!$B$2:$I$8,2,FALSE)&lt;='Hazard Data'!N579,'Hazard Data'!N579&lt;VLOOKUP(B366,Thresholds!$B$2:$I$8,3,FALSE)),"Medium","Major"))</f>
        <v>Medium</v>
      </c>
      <c r="S366" s="2" t="str">
        <f>IF(N366&gt;0,"",IF('Hazard Data'!K579&lt;VLOOKUP(B366,Thresholds!$B$2:$I$8,5,FALSE),"Minor",IF(AND(VLOOKUP(B366,Thresholds!$B$2:$I$8,5,FALSE)&lt;='Hazard Data'!K579,'Hazard Data'!K579&lt;VLOOKUP(B366,Thresholds!$B$2:$I$8,6,FALSE)),"Medium","Major")))</f>
        <v/>
      </c>
      <c r="T366" s="2"/>
      <c r="U366" s="2"/>
      <c r="V366" s="2"/>
      <c r="W366" s="2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>
      <c r="A367" s="1"/>
      <c r="B367" s="17">
        <v>2</v>
      </c>
      <c r="C367" s="9" t="s">
        <v>46</v>
      </c>
      <c r="D367" s="9" t="str">
        <f>VLOOKUP(C367,'Hazard Categories'!$A$2:$B$52,2,FALSE)</f>
        <v>Storm</v>
      </c>
      <c r="E367" s="17">
        <v>2</v>
      </c>
      <c r="F367" s="17">
        <v>1970</v>
      </c>
      <c r="G367" s="17" t="str">
        <f>IF(F367&lt;2000,(ROUNDDOWN((F367-$G$10)/5,0))*5+$G$10&amp;"-"&amp;(ROUNDDOWN((F367-$G$10)/5,0))*5+$G$10+4,(ROUNDDOWN((F367-$G$10)/5,0))*5+$G$10&amp;"-"&amp;(ROUNDDOWN((F367-$G$10)/5,0))*5+$G$10+4)</f>
        <v>1970-1974</v>
      </c>
      <c r="H367" s="17">
        <v>1</v>
      </c>
      <c r="I367" s="17">
        <v>0</v>
      </c>
      <c r="J367" s="17">
        <v>22</v>
      </c>
      <c r="K367" s="17">
        <f>SUM(I367:J367)</f>
        <v>22</v>
      </c>
      <c r="L367" s="28">
        <f>IF(N367&lt;7000000000,0,1)</f>
        <v>0</v>
      </c>
      <c r="M367" s="28">
        <f>IF(N367&gt;0,1,0)</f>
        <v>1</v>
      </c>
      <c r="N367" s="29">
        <v>754634</v>
      </c>
      <c r="O367" s="29">
        <f>IF($R367="Minor",1,0)</f>
        <v>1</v>
      </c>
      <c r="P367" s="29">
        <f>IF($R367="Medium",1,0)</f>
        <v>0</v>
      </c>
      <c r="Q367" s="29">
        <f>IF($R367="Major",1,0)</f>
        <v>0</v>
      </c>
      <c r="R367" s="2" t="str">
        <f>IF('Hazard Data'!N1152&lt;VLOOKUP(B367,Thresholds!$B$2:$I$8,2,FALSE),"Minor",IF(AND(VLOOKUP(B367,Thresholds!$B$2:$I$8,2,FALSE)&lt;='Hazard Data'!N1152,'Hazard Data'!N1152&lt;VLOOKUP(B367,Thresholds!$B$2:$I$8,3,FALSE)),"Medium","Major"))</f>
        <v>Minor</v>
      </c>
      <c r="S367" s="2" t="str">
        <f>IF(N367&gt;0,"",IF('Hazard Data'!K1152&lt;VLOOKUP(B367,Thresholds!$B$2:$I$8,5,FALSE),"Minor",IF(AND(VLOOKUP(B367,Thresholds!$B$2:$I$8,5,FALSE)&lt;='Hazard Data'!K1152,'Hazard Data'!K1152&lt;VLOOKUP(B367,Thresholds!$B$2:$I$8,6,FALSE)),"Medium","Major")))</f>
        <v/>
      </c>
      <c r="T367" s="2"/>
      <c r="U367" s="2"/>
      <c r="V367" s="2"/>
      <c r="W367" s="2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>
      <c r="A368" s="1"/>
      <c r="B368" s="17">
        <v>1</v>
      </c>
      <c r="C368" s="9" t="s">
        <v>45</v>
      </c>
      <c r="D368" s="9" t="str">
        <f>VLOOKUP(C368,'Hazard Categories'!$A$2:$B$52,2,FALSE)</f>
        <v>Storm</v>
      </c>
      <c r="E368" s="17">
        <v>3</v>
      </c>
      <c r="F368" s="17">
        <v>1994</v>
      </c>
      <c r="G368" s="17" t="str">
        <f>IF(F368&lt;2000,(ROUNDDOWN((F368-$G$10)/5,0))*5+$G$10&amp;"-"&amp;(ROUNDDOWN((F368-$G$10)/5,0))*5+$G$10+4,(ROUNDDOWN((F368-$G$10)/5,0))*5+$G$10&amp;"-"&amp;(ROUNDDOWN((F368-$G$10)/5,0))*5+$G$10+4)</f>
        <v>1990-1994</v>
      </c>
      <c r="H368" s="17">
        <v>1</v>
      </c>
      <c r="I368" s="17">
        <v>0</v>
      </c>
      <c r="J368" s="17">
        <v>0</v>
      </c>
      <c r="K368" s="17">
        <f>SUM(I368:J368)</f>
        <v>0</v>
      </c>
      <c r="L368" s="28">
        <f>IF(N368&lt;7000000000,0,1)</f>
        <v>0</v>
      </c>
      <c r="M368" s="28">
        <f>IF(N368&gt;0,1,0)</f>
        <v>1</v>
      </c>
      <c r="N368" s="29">
        <v>754396</v>
      </c>
      <c r="O368" s="29">
        <f>IF($R368="Minor",1,0)</f>
        <v>0</v>
      </c>
      <c r="P368" s="29">
        <f>IF($R368="Medium",1,0)</f>
        <v>0</v>
      </c>
      <c r="Q368" s="29">
        <f>IF($R368="Major",1,0)</f>
        <v>1</v>
      </c>
      <c r="R368" s="2" t="str">
        <f>IF('Hazard Data'!N94&lt;VLOOKUP(B368,Thresholds!$B$2:$I$8,2,FALSE),"Minor",IF(AND(VLOOKUP(B368,Thresholds!$B$2:$I$8,2,FALSE)&lt;='Hazard Data'!N94,'Hazard Data'!N94&lt;VLOOKUP(B368,Thresholds!$B$2:$I$8,3,FALSE)),"Medium","Major"))</f>
        <v>Major</v>
      </c>
      <c r="S368" s="2" t="str">
        <f>IF(N368&gt;0,"",IF('Hazard Data'!K94&lt;VLOOKUP(B368,Thresholds!$B$2:$I$8,5,FALSE),"Minor",IF(AND(VLOOKUP(B368,Thresholds!$B$2:$I$8,5,FALSE)&lt;='Hazard Data'!K94,'Hazard Data'!K94&lt;VLOOKUP(B368,Thresholds!$B$2:$I$8,6,FALSE)),"Medium","Major")))</f>
        <v/>
      </c>
      <c r="T368" s="2"/>
      <c r="U368" s="2"/>
      <c r="V368" s="2"/>
      <c r="W368" s="2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>
      <c r="A369" s="1"/>
      <c r="B369" s="17">
        <v>5</v>
      </c>
      <c r="C369" s="9" t="s">
        <v>44</v>
      </c>
      <c r="D369" s="9" t="str">
        <f>VLOOKUP(C369,'Hazard Categories'!$A$2:$B$52,2,FALSE)</f>
        <v>Severe Storm</v>
      </c>
      <c r="E369" s="17">
        <v>2</v>
      </c>
      <c r="F369" s="17">
        <v>1989</v>
      </c>
      <c r="G369" s="17" t="str">
        <f>IF(F369&lt;2000,(ROUNDDOWN((F369-$G$10)/5,0))*5+$G$10&amp;"-"&amp;(ROUNDDOWN((F369-$G$10)/5,0))*5+$G$10+4,(ROUNDDOWN((F369-$G$10)/5,0))*5+$G$10&amp;"-"&amp;(ROUNDDOWN((F369-$G$10)/5,0))*5+$G$10+4)</f>
        <v>1985-1989</v>
      </c>
      <c r="H369" s="17">
        <v>1</v>
      </c>
      <c r="I369" s="17">
        <v>0</v>
      </c>
      <c r="J369" s="17">
        <v>0</v>
      </c>
      <c r="K369" s="17">
        <f>SUM(I369:J369)</f>
        <v>0</v>
      </c>
      <c r="L369" s="28">
        <f>IF(N369&lt;7000000000,0,1)</f>
        <v>0</v>
      </c>
      <c r="M369" s="28">
        <f>IF(N369&gt;0,1,0)</f>
        <v>1</v>
      </c>
      <c r="N369" s="29">
        <v>754079</v>
      </c>
      <c r="O369" s="29">
        <f>IF($R369="Minor",1,0)</f>
        <v>1</v>
      </c>
      <c r="P369" s="29">
        <f>IF($R369="Medium",1,0)</f>
        <v>0</v>
      </c>
      <c r="Q369" s="29">
        <f>IF($R369="Major",1,0)</f>
        <v>0</v>
      </c>
      <c r="R369" s="2" t="str">
        <f>IF('Hazard Data'!N813&lt;VLOOKUP(B369,Thresholds!$B$2:$I$8,2,FALSE),"Minor",IF(AND(VLOOKUP(B369,Thresholds!$B$2:$I$8,2,FALSE)&lt;='Hazard Data'!N813,'Hazard Data'!N813&lt;VLOOKUP(B369,Thresholds!$B$2:$I$8,3,FALSE)),"Medium","Major"))</f>
        <v>Minor</v>
      </c>
      <c r="S369" s="2" t="str">
        <f>IF(N369&gt;0,"",IF('Hazard Data'!K813&lt;VLOOKUP(B369,Thresholds!$B$2:$I$8,5,FALSE),"Minor",IF(AND(VLOOKUP(B369,Thresholds!$B$2:$I$8,5,FALSE)&lt;='Hazard Data'!K813,'Hazard Data'!K813&lt;VLOOKUP(B369,Thresholds!$B$2:$I$8,6,FALSE)),"Medium","Major")))</f>
        <v/>
      </c>
      <c r="T369" s="2"/>
      <c r="U369" s="2"/>
      <c r="V369" s="2"/>
      <c r="W369" s="2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>
      <c r="A370" s="1"/>
      <c r="B370" s="17">
        <v>1</v>
      </c>
      <c r="C370" s="9" t="s">
        <v>65</v>
      </c>
      <c r="D370" s="9" t="str">
        <f>VLOOKUP(C370,'Hazard Categories'!$A$2:$B$52,2,FALSE)</f>
        <v>Severe Storm</v>
      </c>
      <c r="E370" s="17">
        <v>3</v>
      </c>
      <c r="F370" s="17">
        <v>1972</v>
      </c>
      <c r="G370" s="17" t="str">
        <f>IF(F370&lt;2000,(ROUNDDOWN((F370-$G$10)/5,0))*5+$G$10&amp;"-"&amp;(ROUNDDOWN((F370-$G$10)/5,0))*5+$G$10+4,(ROUNDDOWN((F370-$G$10)/5,0))*5+$G$10&amp;"-"&amp;(ROUNDDOWN((F370-$G$10)/5,0))*5+$G$10+4)</f>
        <v>1970-1974</v>
      </c>
      <c r="H370" s="17">
        <v>1</v>
      </c>
      <c r="I370" s="17">
        <v>0</v>
      </c>
      <c r="J370" s="17">
        <v>0</v>
      </c>
      <c r="K370" s="17">
        <f>SUM(I370:J370)</f>
        <v>0</v>
      </c>
      <c r="L370" s="28">
        <f>IF(N370&lt;7000000000,0,1)</f>
        <v>0</v>
      </c>
      <c r="M370" s="28">
        <f>IF(N370&gt;0,1,0)</f>
        <v>1</v>
      </c>
      <c r="N370" s="29">
        <v>752811</v>
      </c>
      <c r="O370" s="29">
        <f>IF($R370="Minor",1,0)</f>
        <v>0</v>
      </c>
      <c r="P370" s="29">
        <f>IF($R370="Medium",1,0)</f>
        <v>1</v>
      </c>
      <c r="Q370" s="29">
        <f>IF($R370="Major",1,0)</f>
        <v>0</v>
      </c>
      <c r="R370" s="2" t="str">
        <f>IF('Hazard Data'!N340&lt;VLOOKUP(B370,Thresholds!$B$2:$I$8,2,FALSE),"Minor",IF(AND(VLOOKUP(B370,Thresholds!$B$2:$I$8,2,FALSE)&lt;='Hazard Data'!N340,'Hazard Data'!N340&lt;VLOOKUP(B370,Thresholds!$B$2:$I$8,3,FALSE)),"Medium","Major"))</f>
        <v>Medium</v>
      </c>
      <c r="S370" s="2" t="str">
        <f>IF(N370&gt;0,"",IF('Hazard Data'!K340&lt;VLOOKUP(B370,Thresholds!$B$2:$I$8,5,FALSE),"Minor",IF(AND(VLOOKUP(B370,Thresholds!$B$2:$I$8,5,FALSE)&lt;='Hazard Data'!K340,'Hazard Data'!K340&lt;VLOOKUP(B370,Thresholds!$B$2:$I$8,6,FALSE)),"Medium","Major")))</f>
        <v/>
      </c>
      <c r="T370" s="2"/>
      <c r="U370" s="2"/>
      <c r="V370" s="2"/>
      <c r="W370" s="2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>
      <c r="A371" s="1"/>
      <c r="B371" s="17">
        <v>5</v>
      </c>
      <c r="C371" s="9" t="s">
        <v>41</v>
      </c>
      <c r="D371" s="9" t="str">
        <f>VLOOKUP(C371,'Hazard Categories'!$A$2:$B$52,2,FALSE)</f>
        <v>Tornado</v>
      </c>
      <c r="E371" s="17">
        <v>2</v>
      </c>
      <c r="F371" s="17">
        <v>2011</v>
      </c>
      <c r="G371" s="17" t="str">
        <f>IF(F371&lt;2000,(ROUNDDOWN((F371-$G$10)/5,0))*5+$G$10&amp;"-"&amp;(ROUNDDOWN((F371-$G$10)/5,0))*5+$G$10+4,(ROUNDDOWN((F371-$G$10)/5,0))*5+$G$10&amp;"-"&amp;(ROUNDDOWN((F371-$G$10)/5,0))*5+$G$10+4)</f>
        <v>2010-2014</v>
      </c>
      <c r="H371" s="17">
        <v>1</v>
      </c>
      <c r="I371" s="17">
        <v>0</v>
      </c>
      <c r="J371" s="17">
        <v>0</v>
      </c>
      <c r="K371" s="17">
        <f>SUM(I371:J371)</f>
        <v>0</v>
      </c>
      <c r="L371" s="28">
        <f>IF(N371&lt;7000000000,0,1)</f>
        <v>0</v>
      </c>
      <c r="M371" s="28">
        <f>IF(N371&gt;0,1,0)</f>
        <v>1</v>
      </c>
      <c r="N371" s="29">
        <v>751993</v>
      </c>
      <c r="O371" s="29">
        <f>IF($R371="Minor",1,0)</f>
        <v>1</v>
      </c>
      <c r="P371" s="29">
        <f>IF($R371="Medium",1,0)</f>
        <v>0</v>
      </c>
      <c r="Q371" s="29">
        <f>IF($R371="Major",1,0)</f>
        <v>0</v>
      </c>
      <c r="R371" s="2" t="str">
        <f>IF('Hazard Data'!N2433&lt;VLOOKUP(B371,Thresholds!$B$2:$I$8,2,FALSE),"Minor",IF(AND(VLOOKUP(B371,Thresholds!$B$2:$I$8,2,FALSE)&lt;='Hazard Data'!N2433,'Hazard Data'!N2433&lt;VLOOKUP(B371,Thresholds!$B$2:$I$8,3,FALSE)),"Medium","Major"))</f>
        <v>Minor</v>
      </c>
      <c r="S371" s="2" t="str">
        <f>IF(N371&gt;0,"",IF('Hazard Data'!K2433&lt;VLOOKUP(B371,Thresholds!$B$2:$I$8,5,FALSE),"Minor",IF(AND(VLOOKUP(B371,Thresholds!$B$2:$I$8,5,FALSE)&lt;='Hazard Data'!K2433,'Hazard Data'!K2433&lt;VLOOKUP(B371,Thresholds!$B$2:$I$8,6,FALSE)),"Medium","Major")))</f>
        <v/>
      </c>
      <c r="T371" s="2"/>
      <c r="U371" s="2"/>
      <c r="V371" s="2"/>
      <c r="W371" s="2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>
      <c r="A372" s="1"/>
      <c r="B372" s="17">
        <v>4</v>
      </c>
      <c r="C372" s="9" t="s">
        <v>44</v>
      </c>
      <c r="D372" s="9" t="str">
        <f>VLOOKUP(C372,'Hazard Categories'!$A$2:$B$52,2,FALSE)</f>
        <v>Severe Storm</v>
      </c>
      <c r="E372" s="17">
        <v>2</v>
      </c>
      <c r="F372" s="17">
        <v>1989</v>
      </c>
      <c r="G372" s="17" t="str">
        <f>IF(F372&lt;2000,(ROUNDDOWN((F372-$G$10)/5,0))*5+$G$10&amp;"-"&amp;(ROUNDDOWN((F372-$G$10)/5,0))*5+$G$10+4,(ROUNDDOWN((F372-$G$10)/5,0))*5+$G$10&amp;"-"&amp;(ROUNDDOWN((F372-$G$10)/5,0))*5+$G$10+4)</f>
        <v>1985-1989</v>
      </c>
      <c r="H372" s="17">
        <v>1</v>
      </c>
      <c r="I372" s="17">
        <v>0</v>
      </c>
      <c r="J372" s="17">
        <v>0</v>
      </c>
      <c r="K372" s="17">
        <f>SUM(I372:J372)</f>
        <v>0</v>
      </c>
      <c r="L372" s="28">
        <f>IF(N372&lt;7000000000,0,1)</f>
        <v>0</v>
      </c>
      <c r="M372" s="28">
        <f>IF(N372&gt;0,1,0)</f>
        <v>1</v>
      </c>
      <c r="N372" s="29">
        <v>751543</v>
      </c>
      <c r="O372" s="29">
        <f>IF($R372="Minor",1,0)</f>
        <v>1</v>
      </c>
      <c r="P372" s="29">
        <f>IF($R372="Medium",1,0)</f>
        <v>0</v>
      </c>
      <c r="Q372" s="29">
        <f>IF($R372="Major",1,0)</f>
        <v>0</v>
      </c>
      <c r="R372" s="2" t="str">
        <f>IF('Hazard Data'!N814&lt;VLOOKUP(B372,Thresholds!$B$2:$I$8,2,FALSE),"Minor",IF(AND(VLOOKUP(B372,Thresholds!$B$2:$I$8,2,FALSE)&lt;='Hazard Data'!N814,'Hazard Data'!N814&lt;VLOOKUP(B372,Thresholds!$B$2:$I$8,3,FALSE)),"Medium","Major"))</f>
        <v>Minor</v>
      </c>
      <c r="S372" s="2" t="str">
        <f>IF(N372&gt;0,"",IF('Hazard Data'!K814&lt;VLOOKUP(B372,Thresholds!$B$2:$I$8,5,FALSE),"Minor",IF(AND(VLOOKUP(B372,Thresholds!$B$2:$I$8,5,FALSE)&lt;='Hazard Data'!K814,'Hazard Data'!K814&lt;VLOOKUP(B372,Thresholds!$B$2:$I$8,6,FALSE)),"Medium","Major")))</f>
        <v/>
      </c>
      <c r="T372" s="2"/>
      <c r="U372" s="2"/>
      <c r="V372" s="2"/>
      <c r="W372" s="2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>
      <c r="A373" s="1"/>
      <c r="B373" s="17">
        <v>5</v>
      </c>
      <c r="C373" s="9" t="s">
        <v>46</v>
      </c>
      <c r="D373" s="9" t="str">
        <f>VLOOKUP(C373,'Hazard Categories'!$A$2:$B$52,2,FALSE)</f>
        <v>Storm</v>
      </c>
      <c r="E373" s="17">
        <v>2</v>
      </c>
      <c r="F373" s="17">
        <v>1986</v>
      </c>
      <c r="G373" s="17" t="str">
        <f>IF(F373&lt;2000,(ROUNDDOWN((F373-$G$10)/5,0))*5+$G$10&amp;"-"&amp;(ROUNDDOWN((F373-$G$10)/5,0))*5+$G$10+4,(ROUNDDOWN((F373-$G$10)/5,0))*5+$G$10&amp;"-"&amp;(ROUNDDOWN((F373-$G$10)/5,0))*5+$G$10+4)</f>
        <v>1985-1989</v>
      </c>
      <c r="H373" s="17">
        <v>1</v>
      </c>
      <c r="I373" s="17">
        <v>0</v>
      </c>
      <c r="J373" s="17">
        <v>0</v>
      </c>
      <c r="K373" s="17">
        <f>SUM(I373:J373)</f>
        <v>0</v>
      </c>
      <c r="L373" s="28">
        <f>IF(N373&lt;7000000000,0,1)</f>
        <v>0</v>
      </c>
      <c r="M373" s="28">
        <f>IF(N373&gt;0,1,0)</f>
        <v>1</v>
      </c>
      <c r="N373" s="29">
        <v>748769</v>
      </c>
      <c r="O373" s="29">
        <f>IF($R373="Minor",1,0)</f>
        <v>0</v>
      </c>
      <c r="P373" s="29">
        <f>IF($R373="Medium",1,0)</f>
        <v>1</v>
      </c>
      <c r="Q373" s="29">
        <f>IF($R373="Major",1,0)</f>
        <v>0</v>
      </c>
      <c r="R373" s="2" t="str">
        <f>IF('Hazard Data'!N563&lt;VLOOKUP(B373,Thresholds!$B$2:$I$8,2,FALSE),"Minor",IF(AND(VLOOKUP(B373,Thresholds!$B$2:$I$8,2,FALSE)&lt;='Hazard Data'!N563,'Hazard Data'!N563&lt;VLOOKUP(B373,Thresholds!$B$2:$I$8,3,FALSE)),"Medium","Major"))</f>
        <v>Medium</v>
      </c>
      <c r="S373" s="2" t="str">
        <f>IF(N373&gt;0,"",IF('Hazard Data'!K563&lt;VLOOKUP(B373,Thresholds!$B$2:$I$8,5,FALSE),"Minor",IF(AND(VLOOKUP(B373,Thresholds!$B$2:$I$8,5,FALSE)&lt;='Hazard Data'!K563,'Hazard Data'!K563&lt;VLOOKUP(B373,Thresholds!$B$2:$I$8,6,FALSE)),"Medium","Major")))</f>
        <v/>
      </c>
      <c r="T373" s="2"/>
      <c r="U373" s="2"/>
      <c r="V373" s="2"/>
      <c r="W373" s="2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>
      <c r="A374" s="1"/>
      <c r="B374" s="17">
        <v>3</v>
      </c>
      <c r="C374" s="9" t="s">
        <v>41</v>
      </c>
      <c r="D374" s="9" t="str">
        <f>VLOOKUP(C374,'Hazard Categories'!$A$2:$B$52,2,FALSE)</f>
        <v>Tornado</v>
      </c>
      <c r="E374" s="17">
        <v>4</v>
      </c>
      <c r="F374" s="17">
        <v>1975</v>
      </c>
      <c r="G374" s="17" t="str">
        <f>IF(F374&lt;2000,(ROUNDDOWN((F374-$G$10)/5,0))*5+$G$10&amp;"-"&amp;(ROUNDDOWN((F374-$G$10)/5,0))*5+$G$10+4,(ROUNDDOWN((F374-$G$10)/5,0))*5+$G$10&amp;"-"&amp;(ROUNDDOWN((F374-$G$10)/5,0))*5+$G$10+4)</f>
        <v>1975-1979</v>
      </c>
      <c r="H374" s="17">
        <v>1</v>
      </c>
      <c r="I374" s="17">
        <v>0</v>
      </c>
      <c r="J374" s="17">
        <v>79</v>
      </c>
      <c r="K374" s="17">
        <f>SUM(I374:J374)</f>
        <v>79</v>
      </c>
      <c r="L374" s="28">
        <f>IF(N374&lt;7000000000,0,1)</f>
        <v>0</v>
      </c>
      <c r="M374" s="28">
        <f>IF(N374&gt;0,1,0)</f>
        <v>1</v>
      </c>
      <c r="N374" s="29">
        <v>748372</v>
      </c>
      <c r="O374" s="29">
        <f>IF($R374="Minor",1,0)</f>
        <v>0</v>
      </c>
      <c r="P374" s="29">
        <f>IF($R374="Medium",1,0)</f>
        <v>1</v>
      </c>
      <c r="Q374" s="29">
        <f>IF($R374="Major",1,0)</f>
        <v>0</v>
      </c>
      <c r="R374" s="2" t="str">
        <f>IF('Hazard Data'!N183&lt;VLOOKUP(B374,Thresholds!$B$2:$I$8,2,FALSE),"Minor",IF(AND(VLOOKUP(B374,Thresholds!$B$2:$I$8,2,FALSE)&lt;='Hazard Data'!N183,'Hazard Data'!N183&lt;VLOOKUP(B374,Thresholds!$B$2:$I$8,3,FALSE)),"Medium","Major"))</f>
        <v>Medium</v>
      </c>
      <c r="S374" s="2" t="str">
        <f>IF(N374&gt;0,"",IF('Hazard Data'!K183&lt;VLOOKUP(B374,Thresholds!$B$2:$I$8,5,FALSE),"Minor",IF(AND(VLOOKUP(B374,Thresholds!$B$2:$I$8,5,FALSE)&lt;='Hazard Data'!K183,'Hazard Data'!K183&lt;VLOOKUP(B374,Thresholds!$B$2:$I$8,6,FALSE)),"Medium","Major")))</f>
        <v/>
      </c>
      <c r="T374" s="2"/>
      <c r="U374" s="2"/>
      <c r="V374" s="2"/>
      <c r="W374" s="2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>
      <c r="A375" s="1"/>
      <c r="B375" s="17">
        <v>5</v>
      </c>
      <c r="C375" s="9" t="s">
        <v>44</v>
      </c>
      <c r="D375" s="9" t="str">
        <f>VLOOKUP(C375,'Hazard Categories'!$A$2:$B$52,2,FALSE)</f>
        <v>Severe Storm</v>
      </c>
      <c r="E375" s="17">
        <v>2</v>
      </c>
      <c r="F375" s="17">
        <v>1997</v>
      </c>
      <c r="G375" s="17" t="str">
        <f>IF(F375&lt;2000,(ROUNDDOWN((F375-$G$10)/5,0))*5+$G$10&amp;"-"&amp;(ROUNDDOWN((F375-$G$10)/5,0))*5+$G$10+4,(ROUNDDOWN((F375-$G$10)/5,0))*5+$G$10&amp;"-"&amp;(ROUNDDOWN((F375-$G$10)/5,0))*5+$G$10+4)</f>
        <v>1995-1999</v>
      </c>
      <c r="H375" s="17">
        <v>1</v>
      </c>
      <c r="I375" s="17">
        <v>0</v>
      </c>
      <c r="J375" s="17">
        <v>0</v>
      </c>
      <c r="K375" s="17">
        <f>SUM(I375:J375)</f>
        <v>0</v>
      </c>
      <c r="L375" s="28">
        <f>IF(N375&lt;7000000000,0,1)</f>
        <v>0</v>
      </c>
      <c r="M375" s="28">
        <f>IF(N375&gt;0,1,0)</f>
        <v>1</v>
      </c>
      <c r="N375" s="29">
        <v>748293</v>
      </c>
      <c r="O375" s="29">
        <f>IF($R375="Minor",1,0)</f>
        <v>0</v>
      </c>
      <c r="P375" s="29">
        <f>IF($R375="Medium",1,0)</f>
        <v>0</v>
      </c>
      <c r="Q375" s="29">
        <f>IF($R375="Major",1,0)</f>
        <v>1</v>
      </c>
      <c r="R375" s="2" t="str">
        <f>IF('Hazard Data'!N42&lt;VLOOKUP(B375,Thresholds!$B$2:$I$8,2,FALSE),"Minor",IF(AND(VLOOKUP(B375,Thresholds!$B$2:$I$8,2,FALSE)&lt;='Hazard Data'!N42,'Hazard Data'!N42&lt;VLOOKUP(B375,Thresholds!$B$2:$I$8,3,FALSE)),"Medium","Major"))</f>
        <v>Major</v>
      </c>
      <c r="S375" s="2" t="str">
        <f>IF(N375&gt;0,"",IF('Hazard Data'!K42&lt;VLOOKUP(B375,Thresholds!$B$2:$I$8,5,FALSE),"Minor",IF(AND(VLOOKUP(B375,Thresholds!$B$2:$I$8,5,FALSE)&lt;='Hazard Data'!K42,'Hazard Data'!K42&lt;VLOOKUP(B375,Thresholds!$B$2:$I$8,6,FALSE)),"Medium","Major")))</f>
        <v/>
      </c>
      <c r="T375" s="2"/>
      <c r="U375" s="2"/>
      <c r="V375" s="2"/>
      <c r="W375" s="2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>
      <c r="A376" s="1"/>
      <c r="B376" s="17">
        <v>1</v>
      </c>
      <c r="C376" s="9" t="s">
        <v>45</v>
      </c>
      <c r="D376" s="9" t="str">
        <f>VLOOKUP(C376,'Hazard Categories'!$A$2:$B$52,2,FALSE)</f>
        <v>Storm</v>
      </c>
      <c r="E376" s="17">
        <v>2</v>
      </c>
      <c r="F376" s="17">
        <v>1987</v>
      </c>
      <c r="G376" s="17" t="str">
        <f>IF(F376&lt;2000,(ROUNDDOWN((F376-$G$10)/5,0))*5+$G$10&amp;"-"&amp;(ROUNDDOWN((F376-$G$10)/5,0))*5+$G$10+4,(ROUNDDOWN((F376-$G$10)/5,0))*5+$G$10&amp;"-"&amp;(ROUNDDOWN((F376-$G$10)/5,0))*5+$G$10+4)</f>
        <v>1985-1989</v>
      </c>
      <c r="H376" s="17">
        <v>1</v>
      </c>
      <c r="I376" s="17">
        <v>0</v>
      </c>
      <c r="J376" s="17">
        <v>0</v>
      </c>
      <c r="K376" s="17">
        <f>SUM(I376:J376)</f>
        <v>0</v>
      </c>
      <c r="L376" s="28">
        <f>IF(N376&lt;7000000000,0,1)</f>
        <v>0</v>
      </c>
      <c r="M376" s="28">
        <f>IF(N376&gt;0,1,0)</f>
        <v>1</v>
      </c>
      <c r="N376" s="29">
        <v>748135</v>
      </c>
      <c r="O376" s="29">
        <f>IF($R376="Minor",1,0)</f>
        <v>1</v>
      </c>
      <c r="P376" s="29">
        <f>IF($R376="Medium",1,0)</f>
        <v>0</v>
      </c>
      <c r="Q376" s="29">
        <f>IF($R376="Major",1,0)</f>
        <v>0</v>
      </c>
      <c r="R376" s="2" t="str">
        <f>IF('Hazard Data'!N577&lt;VLOOKUP(B376,Thresholds!$B$2:$I$8,2,FALSE),"Minor",IF(AND(VLOOKUP(B376,Thresholds!$B$2:$I$8,2,FALSE)&lt;='Hazard Data'!N577,'Hazard Data'!N577&lt;VLOOKUP(B376,Thresholds!$B$2:$I$8,3,FALSE)),"Medium","Major"))</f>
        <v>Minor</v>
      </c>
      <c r="S376" s="2" t="str">
        <f>IF(N376&gt;0,"",IF('Hazard Data'!K577&lt;VLOOKUP(B376,Thresholds!$B$2:$I$8,5,FALSE),"Minor",IF(AND(VLOOKUP(B376,Thresholds!$B$2:$I$8,5,FALSE)&lt;='Hazard Data'!K577,'Hazard Data'!K577&lt;VLOOKUP(B376,Thresholds!$B$2:$I$8,6,FALSE)),"Medium","Major")))</f>
        <v/>
      </c>
      <c r="T376" s="2"/>
      <c r="U376" s="2"/>
      <c r="V376" s="2"/>
      <c r="W376" s="2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>
      <c r="A377" s="1"/>
      <c r="B377" s="17">
        <v>2</v>
      </c>
      <c r="C377" s="9" t="s">
        <v>39</v>
      </c>
      <c r="D377" s="9" t="str">
        <f>VLOOKUP(C377,'Hazard Categories'!$A$2:$B$52,2,FALSE)</f>
        <v>Severe Storm</v>
      </c>
      <c r="E377" s="17">
        <v>3</v>
      </c>
      <c r="F377" s="17">
        <v>1986</v>
      </c>
      <c r="G377" s="17" t="str">
        <f>IF(F377&lt;2000,(ROUNDDOWN((F377-$G$10)/5,0))*5+$G$10&amp;"-"&amp;(ROUNDDOWN((F377-$G$10)/5,0))*5+$G$10+4,(ROUNDDOWN((F377-$G$10)/5,0))*5+$G$10&amp;"-"&amp;(ROUNDDOWN((F377-$G$10)/5,0))*5+$G$10+4)</f>
        <v>1985-1989</v>
      </c>
      <c r="H377" s="17">
        <v>1</v>
      </c>
      <c r="I377" s="17">
        <v>0</v>
      </c>
      <c r="J377" s="17">
        <v>0</v>
      </c>
      <c r="K377" s="17">
        <f>SUM(I377:J377)</f>
        <v>0</v>
      </c>
      <c r="L377" s="28">
        <f>IF(N377&lt;7000000000,0,1)</f>
        <v>0</v>
      </c>
      <c r="M377" s="28">
        <f>IF(N377&gt;0,1,0)</f>
        <v>1</v>
      </c>
      <c r="N377" s="29">
        <v>747818</v>
      </c>
      <c r="O377" s="29">
        <f>IF($R377="Minor",1,0)</f>
        <v>1</v>
      </c>
      <c r="P377" s="29">
        <f>IF($R377="Medium",1,0)</f>
        <v>0</v>
      </c>
      <c r="Q377" s="29">
        <f>IF($R377="Major",1,0)</f>
        <v>0</v>
      </c>
      <c r="R377" s="2" t="str">
        <f>IF('Hazard Data'!N571&lt;VLOOKUP(B377,Thresholds!$B$2:$I$8,2,FALSE),"Minor",IF(AND(VLOOKUP(B377,Thresholds!$B$2:$I$8,2,FALSE)&lt;='Hazard Data'!N571,'Hazard Data'!N571&lt;VLOOKUP(B377,Thresholds!$B$2:$I$8,3,FALSE)),"Medium","Major"))</f>
        <v>Minor</v>
      </c>
      <c r="S377" s="2" t="str">
        <f>IF(N377&gt;0,"",IF('Hazard Data'!K571&lt;VLOOKUP(B377,Thresholds!$B$2:$I$8,5,FALSE),"Minor",IF(AND(VLOOKUP(B377,Thresholds!$B$2:$I$8,5,FALSE)&lt;='Hazard Data'!K571,'Hazard Data'!K571&lt;VLOOKUP(B377,Thresholds!$B$2:$I$8,6,FALSE)),"Medium","Major")))</f>
        <v/>
      </c>
      <c r="T377" s="2"/>
      <c r="U377" s="2"/>
      <c r="V377" s="2"/>
      <c r="W377" s="2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>
      <c r="A378" s="1"/>
      <c r="B378" s="17">
        <v>4</v>
      </c>
      <c r="C378" s="9" t="s">
        <v>57</v>
      </c>
      <c r="D378" s="9" t="str">
        <f>VLOOKUP(C378,'Hazard Categories'!$A$2:$B$52,2,FALSE)</f>
        <v>Severe Storm</v>
      </c>
      <c r="E378" s="17">
        <v>2</v>
      </c>
      <c r="F378" s="17">
        <v>1984</v>
      </c>
      <c r="G378" s="17" t="str">
        <f>IF(F378&lt;2000,(ROUNDDOWN((F378-$G$10)/5,0))*5+$G$10&amp;"-"&amp;(ROUNDDOWN((F378-$G$10)/5,0))*5+$G$10+4,(ROUNDDOWN((F378-$G$10)/5,0))*5+$G$10&amp;"-"&amp;(ROUNDDOWN((F378-$G$10)/5,0))*5+$G$10+4)</f>
        <v>1980-1984</v>
      </c>
      <c r="H378" s="17">
        <v>1</v>
      </c>
      <c r="I378" s="17">
        <v>11</v>
      </c>
      <c r="J378" s="17">
        <v>0</v>
      </c>
      <c r="K378" s="17">
        <f>SUM(I378:J378)</f>
        <v>11</v>
      </c>
      <c r="L378" s="28">
        <f>IF(N378&lt;7000000000,0,1)</f>
        <v>0</v>
      </c>
      <c r="M378" s="28">
        <f>IF(N378&gt;0,1,0)</f>
        <v>1</v>
      </c>
      <c r="N378" s="29">
        <v>745519</v>
      </c>
      <c r="O378" s="29">
        <f>IF($R378="Minor",1,0)</f>
        <v>0</v>
      </c>
      <c r="P378" s="29">
        <f>IF($R378="Medium",1,0)</f>
        <v>1</v>
      </c>
      <c r="Q378" s="29">
        <f>IF($R378="Major",1,0)</f>
        <v>0</v>
      </c>
      <c r="R378" s="2" t="str">
        <f>IF('Hazard Data'!N481&lt;VLOOKUP(B378,Thresholds!$B$2:$I$8,2,FALSE),"Minor",IF(AND(VLOOKUP(B378,Thresholds!$B$2:$I$8,2,FALSE)&lt;='Hazard Data'!N481,'Hazard Data'!N481&lt;VLOOKUP(B378,Thresholds!$B$2:$I$8,3,FALSE)),"Medium","Major"))</f>
        <v>Medium</v>
      </c>
      <c r="S378" s="2" t="str">
        <f>IF(N378&gt;0,"",IF('Hazard Data'!K481&lt;VLOOKUP(B378,Thresholds!$B$2:$I$8,5,FALSE),"Minor",IF(AND(VLOOKUP(B378,Thresholds!$B$2:$I$8,5,FALSE)&lt;='Hazard Data'!K481,'Hazard Data'!K481&lt;VLOOKUP(B378,Thresholds!$B$2:$I$8,6,FALSE)),"Medium","Major")))</f>
        <v/>
      </c>
      <c r="T378" s="2"/>
      <c r="U378" s="2"/>
      <c r="V378" s="2"/>
      <c r="W378" s="2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>
      <c r="A379" s="1"/>
      <c r="B379" s="17">
        <v>1</v>
      </c>
      <c r="C379" s="9" t="s">
        <v>44</v>
      </c>
      <c r="D379" s="9" t="str">
        <f>VLOOKUP(C379,'Hazard Categories'!$A$2:$B$52,2,FALSE)</f>
        <v>Severe Storm</v>
      </c>
      <c r="E379" s="17">
        <v>2</v>
      </c>
      <c r="F379" s="17">
        <v>2017</v>
      </c>
      <c r="G379" s="17" t="str">
        <f>IF(F379&lt;2000,(ROUNDDOWN((F379-$G$10)/5,0))*5+$G$10&amp;"-"&amp;(ROUNDDOWN((F379-$G$10)/5,0))*5+$G$10+4,(ROUNDDOWN((F379-$G$10)/5,0))*5+$G$10&amp;"-"&amp;(ROUNDDOWN((F379-$G$10)/5,0))*5+$G$10+4)</f>
        <v>2015-2019</v>
      </c>
      <c r="H379" s="17">
        <v>1</v>
      </c>
      <c r="I379" s="17">
        <v>0</v>
      </c>
      <c r="J379" s="17">
        <v>0</v>
      </c>
      <c r="K379" s="17">
        <f>SUM(I379:J379)</f>
        <v>0</v>
      </c>
      <c r="L379" s="28">
        <f>IF(N379&lt;7000000000,0,1)</f>
        <v>0</v>
      </c>
      <c r="M379" s="28">
        <f>IF(N379&gt;0,1,0)</f>
        <v>1</v>
      </c>
      <c r="N379" s="29">
        <v>745202</v>
      </c>
      <c r="O379" s="29">
        <f>IF($R379="Minor",1,0)</f>
        <v>1</v>
      </c>
      <c r="P379" s="29">
        <f>IF($R379="Medium",1,0)</f>
        <v>0</v>
      </c>
      <c r="Q379" s="29">
        <f>IF($R379="Major",1,0)</f>
        <v>0</v>
      </c>
      <c r="R379" s="2" t="str">
        <f>IF('Hazard Data'!N2895&lt;VLOOKUP(B379,Thresholds!$B$2:$I$8,2,FALSE),"Minor",IF(AND(VLOOKUP(B379,Thresholds!$B$2:$I$8,2,FALSE)&lt;='Hazard Data'!N2895,'Hazard Data'!N2895&lt;VLOOKUP(B379,Thresholds!$B$2:$I$8,3,FALSE)),"Medium","Major"))</f>
        <v>Minor</v>
      </c>
      <c r="S379" s="2" t="str">
        <f>IF(N379&gt;0,"",IF('Hazard Data'!K2895&lt;VLOOKUP(B379,Thresholds!$B$2:$I$8,5,FALSE),"Minor",IF(AND(VLOOKUP(B379,Thresholds!$B$2:$I$8,5,FALSE)&lt;='Hazard Data'!K2895,'Hazard Data'!K2895&lt;VLOOKUP(B379,Thresholds!$B$2:$I$8,6,FALSE)),"Medium","Major")))</f>
        <v/>
      </c>
      <c r="T379" s="2"/>
      <c r="U379" s="2"/>
      <c r="V379" s="2"/>
      <c r="W379" s="2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>
      <c r="A380" s="1"/>
      <c r="B380" s="17">
        <v>3</v>
      </c>
      <c r="C380" s="9" t="s">
        <v>41</v>
      </c>
      <c r="D380" s="9" t="str">
        <f>VLOOKUP(C380,'Hazard Categories'!$A$2:$B$52,2,FALSE)</f>
        <v>Tornado</v>
      </c>
      <c r="E380" s="17">
        <v>4</v>
      </c>
      <c r="F380" s="17">
        <v>1967</v>
      </c>
      <c r="G380" s="17" t="str">
        <f>IF(F380&lt;2000,(ROUNDDOWN((F380-$G$10)/5,0))*5+$G$10&amp;"-"&amp;(ROUNDDOWN((F380-$G$10)/5,0))*5+$G$10+4,(ROUNDDOWN((F380-$G$10)/5,0))*5+$G$10&amp;"-"&amp;(ROUNDDOWN((F380-$G$10)/5,0))*5+$G$10+4)</f>
        <v>1965-1969</v>
      </c>
      <c r="H380" s="17">
        <v>1</v>
      </c>
      <c r="I380" s="17">
        <v>0</v>
      </c>
      <c r="J380" s="17">
        <v>0</v>
      </c>
      <c r="K380" s="17">
        <f>SUM(I380:J380)</f>
        <v>0</v>
      </c>
      <c r="L380" s="28">
        <f>IF(N380&lt;7000000000,0,1)</f>
        <v>0</v>
      </c>
      <c r="M380" s="28">
        <f>IF(N380&gt;0,1,0)</f>
        <v>1</v>
      </c>
      <c r="N380" s="29">
        <v>744330</v>
      </c>
      <c r="O380" s="29">
        <f>IF($R380="Minor",1,0)</f>
        <v>0</v>
      </c>
      <c r="P380" s="29">
        <f>IF($R380="Medium",1,0)</f>
        <v>0</v>
      </c>
      <c r="Q380" s="29">
        <f>IF($R380="Major",1,0)</f>
        <v>1</v>
      </c>
      <c r="R380" s="2" t="str">
        <f>IF('Hazard Data'!N167&lt;VLOOKUP(B380,Thresholds!$B$2:$I$8,2,FALSE),"Minor",IF(AND(VLOOKUP(B380,Thresholds!$B$2:$I$8,2,FALSE)&lt;='Hazard Data'!N167,'Hazard Data'!N167&lt;VLOOKUP(B380,Thresholds!$B$2:$I$8,3,FALSE)),"Medium","Major"))</f>
        <v>Major</v>
      </c>
      <c r="S380" s="2" t="str">
        <f>IF(N380&gt;0,"",IF('Hazard Data'!K167&lt;VLOOKUP(B380,Thresholds!$B$2:$I$8,5,FALSE),"Minor",IF(AND(VLOOKUP(B380,Thresholds!$B$2:$I$8,5,FALSE)&lt;='Hazard Data'!K167,'Hazard Data'!K167&lt;VLOOKUP(B380,Thresholds!$B$2:$I$8,6,FALSE)),"Medium","Major")))</f>
        <v/>
      </c>
      <c r="T380" s="2"/>
      <c r="U380" s="2"/>
      <c r="V380" s="2"/>
      <c r="W380" s="2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>
      <c r="A381" s="1"/>
      <c r="B381" s="17">
        <v>1</v>
      </c>
      <c r="C381" s="9" t="s">
        <v>44</v>
      </c>
      <c r="D381" s="9" t="str">
        <f>VLOOKUP(C381,'Hazard Categories'!$A$2:$B$52,2,FALSE)</f>
        <v>Severe Storm</v>
      </c>
      <c r="E381" s="17">
        <v>2</v>
      </c>
      <c r="F381" s="17">
        <v>1989</v>
      </c>
      <c r="G381" s="17" t="str">
        <f>IF(F381&lt;2000,(ROUNDDOWN((F381-$G$10)/5,0))*5+$G$10&amp;"-"&amp;(ROUNDDOWN((F381-$G$10)/5,0))*5+$G$10+4,(ROUNDDOWN((F381-$G$10)/5,0))*5+$G$10&amp;"-"&amp;(ROUNDDOWN((F381-$G$10)/5,0))*5+$G$10+4)</f>
        <v>1985-1989</v>
      </c>
      <c r="H381" s="17">
        <v>1</v>
      </c>
      <c r="I381" s="17">
        <v>0</v>
      </c>
      <c r="J381" s="17">
        <v>0</v>
      </c>
      <c r="K381" s="17">
        <f>SUM(I381:J381)</f>
        <v>0</v>
      </c>
      <c r="L381" s="28">
        <f>IF(N381&lt;7000000000,0,1)</f>
        <v>0</v>
      </c>
      <c r="M381" s="28">
        <f>IF(N381&gt;0,1,0)</f>
        <v>1</v>
      </c>
      <c r="N381" s="29">
        <v>743696</v>
      </c>
      <c r="O381" s="29">
        <f>IF($R381="Minor",1,0)</f>
        <v>1</v>
      </c>
      <c r="P381" s="29">
        <f>IF($R381="Medium",1,0)</f>
        <v>0</v>
      </c>
      <c r="Q381" s="29">
        <f>IF($R381="Major",1,0)</f>
        <v>0</v>
      </c>
      <c r="R381" s="2" t="str">
        <f>IF('Hazard Data'!N817&lt;VLOOKUP(B381,Thresholds!$B$2:$I$8,2,FALSE),"Minor",IF(AND(VLOOKUP(B381,Thresholds!$B$2:$I$8,2,FALSE)&lt;='Hazard Data'!N817,'Hazard Data'!N817&lt;VLOOKUP(B381,Thresholds!$B$2:$I$8,3,FALSE)),"Medium","Major"))</f>
        <v>Minor</v>
      </c>
      <c r="S381" s="2" t="str">
        <f>IF(N381&gt;0,"",IF('Hazard Data'!K817&lt;VLOOKUP(B381,Thresholds!$B$2:$I$8,5,FALSE),"Minor",IF(AND(VLOOKUP(B381,Thresholds!$B$2:$I$8,5,FALSE)&lt;='Hazard Data'!K817,'Hazard Data'!K817&lt;VLOOKUP(B381,Thresholds!$B$2:$I$8,6,FALSE)),"Medium","Major")))</f>
        <v/>
      </c>
      <c r="T381" s="2"/>
      <c r="U381" s="2"/>
      <c r="V381" s="2"/>
      <c r="W381" s="2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>
      <c r="A382" s="1"/>
      <c r="B382" s="17">
        <v>5</v>
      </c>
      <c r="C382" s="9" t="s">
        <v>42</v>
      </c>
      <c r="D382" s="9" t="str">
        <f>VLOOKUP(C382,'Hazard Categories'!$A$2:$B$52,2,FALSE)</f>
        <v>Storm</v>
      </c>
      <c r="E382" s="17">
        <v>1</v>
      </c>
      <c r="F382" s="17">
        <v>1993</v>
      </c>
      <c r="G382" s="17" t="str">
        <f>IF(F382&lt;2000,(ROUNDDOWN((F382-$G$10)/5,0))*5+$G$10&amp;"-"&amp;(ROUNDDOWN((F382-$G$10)/5,0))*5+$G$10+4,(ROUNDDOWN((F382-$G$10)/5,0))*5+$G$10&amp;"-"&amp;(ROUNDDOWN((F382-$G$10)/5,0))*5+$G$10+4)</f>
        <v>1990-1994</v>
      </c>
      <c r="H382" s="17">
        <v>1</v>
      </c>
      <c r="I382" s="17">
        <v>0</v>
      </c>
      <c r="J382" s="17">
        <v>0</v>
      </c>
      <c r="K382" s="17">
        <f>SUM(I382:J382)</f>
        <v>0</v>
      </c>
      <c r="L382" s="28">
        <f>IF(N382&lt;7000000000,0,1)</f>
        <v>0</v>
      </c>
      <c r="M382" s="28">
        <f>IF(N382&gt;0,1,0)</f>
        <v>1</v>
      </c>
      <c r="N382" s="29">
        <v>742983</v>
      </c>
      <c r="O382" s="29">
        <f>IF($R382="Minor",1,0)</f>
        <v>1</v>
      </c>
      <c r="P382" s="29">
        <f>IF($R382="Medium",1,0)</f>
        <v>0</v>
      </c>
      <c r="Q382" s="29">
        <f>IF($R382="Major",1,0)</f>
        <v>0</v>
      </c>
      <c r="R382" s="2" t="str">
        <f>IF('Hazard Data'!N1787&lt;VLOOKUP(B382,Thresholds!$B$2:$I$8,2,FALSE),"Minor",IF(AND(VLOOKUP(B382,Thresholds!$B$2:$I$8,2,FALSE)&lt;='Hazard Data'!N1787,'Hazard Data'!N1787&lt;VLOOKUP(B382,Thresholds!$B$2:$I$8,3,FALSE)),"Medium","Major"))</f>
        <v>Minor</v>
      </c>
      <c r="S382" s="2" t="str">
        <f>IF(N382&gt;0,"",IF('Hazard Data'!K1787&lt;VLOOKUP(B382,Thresholds!$B$2:$I$8,5,FALSE),"Minor",IF(AND(VLOOKUP(B382,Thresholds!$B$2:$I$8,5,FALSE)&lt;='Hazard Data'!K1787,'Hazard Data'!K1787&lt;VLOOKUP(B382,Thresholds!$B$2:$I$8,6,FALSE)),"Medium","Major")))</f>
        <v/>
      </c>
      <c r="T382" s="2"/>
      <c r="U382" s="2"/>
      <c r="V382" s="2"/>
      <c r="W382" s="2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>
      <c r="A383" s="1"/>
      <c r="B383" s="17">
        <v>6</v>
      </c>
      <c r="C383" s="9" t="s">
        <v>41</v>
      </c>
      <c r="D383" s="9" t="str">
        <f>VLOOKUP(C383,'Hazard Categories'!$A$2:$B$52,2,FALSE)</f>
        <v>Tornado</v>
      </c>
      <c r="E383" s="17">
        <v>4</v>
      </c>
      <c r="F383" s="17">
        <v>1975</v>
      </c>
      <c r="G383" s="17" t="str">
        <f>IF(F383&lt;2000,(ROUNDDOWN((F383-$G$10)/5,0))*5+$G$10&amp;"-"&amp;(ROUNDDOWN((F383-$G$10)/5,0))*5+$G$10+4,(ROUNDDOWN((F383-$G$10)/5,0))*5+$G$10&amp;"-"&amp;(ROUNDDOWN((F383-$G$10)/5,0))*5+$G$10+4)</f>
        <v>1975-1979</v>
      </c>
      <c r="H383" s="17">
        <v>1</v>
      </c>
      <c r="I383" s="17">
        <v>0</v>
      </c>
      <c r="J383" s="17">
        <v>44</v>
      </c>
      <c r="K383" s="17">
        <f>SUM(I383:J383)</f>
        <v>44</v>
      </c>
      <c r="L383" s="28">
        <f>IF(N383&lt;7000000000,0,1)</f>
        <v>0</v>
      </c>
      <c r="M383" s="28">
        <f>IF(N383&gt;0,1,0)</f>
        <v>1</v>
      </c>
      <c r="N383" s="29">
        <v>740288</v>
      </c>
      <c r="O383" s="29">
        <f>IF($R383="Minor",1,0)</f>
        <v>0</v>
      </c>
      <c r="P383" s="29">
        <f>IF($R383="Medium",1,0)</f>
        <v>1</v>
      </c>
      <c r="Q383" s="29">
        <f>IF($R383="Major",1,0)</f>
        <v>0</v>
      </c>
      <c r="R383" s="2" t="str">
        <f>IF('Hazard Data'!N182&lt;VLOOKUP(B383,Thresholds!$B$2:$I$8,2,FALSE),"Minor",IF(AND(VLOOKUP(B383,Thresholds!$B$2:$I$8,2,FALSE)&lt;='Hazard Data'!N182,'Hazard Data'!N182&lt;VLOOKUP(B383,Thresholds!$B$2:$I$8,3,FALSE)),"Medium","Major"))</f>
        <v>Medium</v>
      </c>
      <c r="S383" s="2" t="str">
        <f>IF(N383&gt;0,"",IF('Hazard Data'!K182&lt;VLOOKUP(B383,Thresholds!$B$2:$I$8,5,FALSE),"Minor",IF(AND(VLOOKUP(B383,Thresholds!$B$2:$I$8,5,FALSE)&lt;='Hazard Data'!K182,'Hazard Data'!K182&lt;VLOOKUP(B383,Thresholds!$B$2:$I$8,6,FALSE)),"Medium","Major")))</f>
        <v/>
      </c>
      <c r="T383" s="2"/>
      <c r="U383" s="2"/>
      <c r="V383" s="2"/>
      <c r="W383" s="2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>
      <c r="A384" s="1"/>
      <c r="B384" s="17">
        <v>2</v>
      </c>
      <c r="C384" s="9" t="s">
        <v>41</v>
      </c>
      <c r="D384" s="9" t="str">
        <f>VLOOKUP(C384,'Hazard Categories'!$A$2:$B$52,2,FALSE)</f>
        <v>Tornado</v>
      </c>
      <c r="E384" s="17">
        <v>1</v>
      </c>
      <c r="F384" s="17">
        <v>1984</v>
      </c>
      <c r="G384" s="17" t="str">
        <f>IF(F384&lt;2000,(ROUNDDOWN((F384-$G$10)/5,0))*5+$G$10&amp;"-"&amp;(ROUNDDOWN((F384-$G$10)/5,0))*5+$G$10+4,(ROUNDDOWN((F384-$G$10)/5,0))*5+$G$10&amp;"-"&amp;(ROUNDDOWN((F384-$G$10)/5,0))*5+$G$10+4)</f>
        <v>1980-1984</v>
      </c>
      <c r="H384" s="17">
        <v>1</v>
      </c>
      <c r="I384" s="17">
        <v>0</v>
      </c>
      <c r="J384" s="17">
        <v>89</v>
      </c>
      <c r="K384" s="17">
        <f>SUM(I384:J384)</f>
        <v>89</v>
      </c>
      <c r="L384" s="28">
        <f>IF(N384&lt;7000000000,0,1)</f>
        <v>0</v>
      </c>
      <c r="M384" s="28">
        <f>IF(N384&gt;0,1,0)</f>
        <v>1</v>
      </c>
      <c r="N384" s="29">
        <v>740288</v>
      </c>
      <c r="O384" s="29">
        <f>IF($R384="Minor",1,0)</f>
        <v>0</v>
      </c>
      <c r="P384" s="29">
        <f>IF($R384="Medium",1,0)</f>
        <v>1</v>
      </c>
      <c r="Q384" s="29">
        <f>IF($R384="Major",1,0)</f>
        <v>0</v>
      </c>
      <c r="R384" s="2" t="str">
        <f>IF('Hazard Data'!N188&lt;VLOOKUP(B384,Thresholds!$B$2:$I$8,2,FALSE),"Minor",IF(AND(VLOOKUP(B384,Thresholds!$B$2:$I$8,2,FALSE)&lt;='Hazard Data'!N188,'Hazard Data'!N188&lt;VLOOKUP(B384,Thresholds!$B$2:$I$8,3,FALSE)),"Medium","Major"))</f>
        <v>Medium</v>
      </c>
      <c r="S384" s="2" t="str">
        <f>IF(N384&gt;0,"",IF('Hazard Data'!K188&lt;VLOOKUP(B384,Thresholds!$B$2:$I$8,5,FALSE),"Minor",IF(AND(VLOOKUP(B384,Thresholds!$B$2:$I$8,5,FALSE)&lt;='Hazard Data'!K188,'Hazard Data'!K188&lt;VLOOKUP(B384,Thresholds!$B$2:$I$8,6,FALSE)),"Medium","Major")))</f>
        <v/>
      </c>
      <c r="T384" s="2"/>
      <c r="U384" s="2"/>
      <c r="V384" s="2"/>
      <c r="W384" s="2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>
      <c r="A385" s="1"/>
      <c r="B385" s="17">
        <v>1</v>
      </c>
      <c r="C385" s="9" t="s">
        <v>39</v>
      </c>
      <c r="D385" s="9" t="str">
        <f>VLOOKUP(C385,'Hazard Categories'!$A$2:$B$52,2,FALSE)</f>
        <v>Severe Storm</v>
      </c>
      <c r="E385" s="17">
        <v>1</v>
      </c>
      <c r="F385" s="17">
        <v>1990</v>
      </c>
      <c r="G385" s="17" t="str">
        <f>IF(F385&lt;2000,(ROUNDDOWN((F385-$G$10)/5,0))*5+$G$10&amp;"-"&amp;(ROUNDDOWN((F385-$G$10)/5,0))*5+$G$10+4,(ROUNDDOWN((F385-$G$10)/5,0))*5+$G$10&amp;"-"&amp;(ROUNDDOWN((F385-$G$10)/5,0))*5+$G$10+4)</f>
        <v>1990-1994</v>
      </c>
      <c r="H385" s="17">
        <v>1</v>
      </c>
      <c r="I385" s="17">
        <v>0</v>
      </c>
      <c r="J385" s="17">
        <v>0</v>
      </c>
      <c r="K385" s="17">
        <f>SUM(I385:J385)</f>
        <v>0</v>
      </c>
      <c r="L385" s="28">
        <f>IF(N385&lt;7000000000,0,1)</f>
        <v>0</v>
      </c>
      <c r="M385" s="28">
        <f>IF(N385&gt;0,1,0)</f>
        <v>1</v>
      </c>
      <c r="N385" s="29">
        <v>740209</v>
      </c>
      <c r="O385" s="29">
        <f>IF($R385="Minor",1,0)</f>
        <v>1</v>
      </c>
      <c r="P385" s="29">
        <f>IF($R385="Medium",1,0)</f>
        <v>0</v>
      </c>
      <c r="Q385" s="29">
        <f>IF($R385="Major",1,0)</f>
        <v>0</v>
      </c>
      <c r="R385" s="2" t="str">
        <f>IF('Hazard Data'!N829&lt;VLOOKUP(B385,Thresholds!$B$2:$I$8,2,FALSE),"Minor",IF(AND(VLOOKUP(B385,Thresholds!$B$2:$I$8,2,FALSE)&lt;='Hazard Data'!N829,'Hazard Data'!N829&lt;VLOOKUP(B385,Thresholds!$B$2:$I$8,3,FALSE)),"Medium","Major"))</f>
        <v>Minor</v>
      </c>
      <c r="S385" s="2" t="str">
        <f>IF(N385&gt;0,"",IF('Hazard Data'!K829&lt;VLOOKUP(B385,Thresholds!$B$2:$I$8,5,FALSE),"Minor",IF(AND(VLOOKUP(B385,Thresholds!$B$2:$I$8,5,FALSE)&lt;='Hazard Data'!K829,'Hazard Data'!K829&lt;VLOOKUP(B385,Thresholds!$B$2:$I$8,6,FALSE)),"Medium","Major")))</f>
        <v/>
      </c>
      <c r="T385" s="2"/>
      <c r="U385" s="2"/>
      <c r="V385" s="2"/>
      <c r="W385" s="2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>
      <c r="A386" s="1"/>
      <c r="B386" s="17">
        <v>4</v>
      </c>
      <c r="C386" s="9" t="s">
        <v>47</v>
      </c>
      <c r="D386" s="9" t="str">
        <f>VLOOKUP(C386,'Hazard Categories'!$A$2:$B$52,2,FALSE)</f>
        <v>Severe Storm</v>
      </c>
      <c r="E386" s="17">
        <v>4</v>
      </c>
      <c r="F386" s="17">
        <v>1990</v>
      </c>
      <c r="G386" s="17" t="str">
        <f>IF(F386&lt;2000,(ROUNDDOWN((F386-$G$10)/5,0))*5+$G$10&amp;"-"&amp;(ROUNDDOWN((F386-$G$10)/5,0))*5+$G$10+4,(ROUNDDOWN((F386-$G$10)/5,0))*5+$G$10&amp;"-"&amp;(ROUNDDOWN((F386-$G$10)/5,0))*5+$G$10+4)</f>
        <v>1990-1994</v>
      </c>
      <c r="H386" s="17">
        <v>1</v>
      </c>
      <c r="I386" s="17">
        <v>0</v>
      </c>
      <c r="J386" s="17">
        <v>0</v>
      </c>
      <c r="K386" s="17">
        <f>SUM(I386:J386)</f>
        <v>0</v>
      </c>
      <c r="L386" s="28">
        <f>IF(N386&lt;7000000000,0,1)</f>
        <v>0</v>
      </c>
      <c r="M386" s="28">
        <f>IF(N386&gt;0,1,0)</f>
        <v>1</v>
      </c>
      <c r="N386" s="29">
        <v>739495</v>
      </c>
      <c r="O386" s="29">
        <f>IF($R386="Minor",1,0)</f>
        <v>1</v>
      </c>
      <c r="P386" s="29">
        <f>IF($R386="Medium",1,0)</f>
        <v>0</v>
      </c>
      <c r="Q386" s="29">
        <f>IF($R386="Major",1,0)</f>
        <v>0</v>
      </c>
      <c r="R386" s="2" t="str">
        <f>IF('Hazard Data'!N1824&lt;VLOOKUP(B386,Thresholds!$B$2:$I$8,2,FALSE),"Minor",IF(AND(VLOOKUP(B386,Thresholds!$B$2:$I$8,2,FALSE)&lt;='Hazard Data'!N1824,'Hazard Data'!N1824&lt;VLOOKUP(B386,Thresholds!$B$2:$I$8,3,FALSE)),"Medium","Major"))</f>
        <v>Minor</v>
      </c>
      <c r="S386" s="2" t="str">
        <f>IF(N386&gt;0,"",IF('Hazard Data'!K1824&lt;VLOOKUP(B386,Thresholds!$B$2:$I$8,5,FALSE),"Minor",IF(AND(VLOOKUP(B386,Thresholds!$B$2:$I$8,5,FALSE)&lt;='Hazard Data'!K1824,'Hazard Data'!K1824&lt;VLOOKUP(B386,Thresholds!$B$2:$I$8,6,FALSE)),"Medium","Major")))</f>
        <v/>
      </c>
      <c r="T386" s="2"/>
      <c r="U386" s="2"/>
      <c r="V386" s="2"/>
      <c r="W386" s="2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>
      <c r="A387" s="1"/>
      <c r="B387" s="17">
        <v>3</v>
      </c>
      <c r="C387" s="9" t="s">
        <v>44</v>
      </c>
      <c r="D387" s="9" t="str">
        <f>VLOOKUP(C387,'Hazard Categories'!$A$2:$B$52,2,FALSE)</f>
        <v>Severe Storm</v>
      </c>
      <c r="E387" s="17">
        <v>3</v>
      </c>
      <c r="F387" s="17">
        <v>1968</v>
      </c>
      <c r="G387" s="17" t="str">
        <f>IF(F387&lt;2000,(ROUNDDOWN((F387-$G$10)/5,0))*5+$G$10&amp;"-"&amp;(ROUNDDOWN((F387-$G$10)/5,0))*5+$G$10+4,(ROUNDDOWN((F387-$G$10)/5,0))*5+$G$10&amp;"-"&amp;(ROUNDDOWN((F387-$G$10)/5,0))*5+$G$10+4)</f>
        <v>1965-1969</v>
      </c>
      <c r="H387" s="17">
        <v>1</v>
      </c>
      <c r="I387" s="17">
        <v>0</v>
      </c>
      <c r="J387" s="17">
        <v>0</v>
      </c>
      <c r="K387" s="17">
        <f>SUM(I387:J387)</f>
        <v>0</v>
      </c>
      <c r="L387" s="28">
        <f>IF(N387&lt;7000000000,0,1)</f>
        <v>0</v>
      </c>
      <c r="M387" s="28">
        <f>IF(N387&gt;0,1,0)</f>
        <v>1</v>
      </c>
      <c r="N387" s="29">
        <v>739099</v>
      </c>
      <c r="O387" s="29">
        <f>IF($R387="Minor",1,0)</f>
        <v>0</v>
      </c>
      <c r="P387" s="29">
        <f>IF($R387="Medium",1,0)</f>
        <v>1</v>
      </c>
      <c r="Q387" s="29">
        <f>IF($R387="Major",1,0)</f>
        <v>0</v>
      </c>
      <c r="R387" s="2" t="str">
        <f>IF('Hazard Data'!N304&lt;VLOOKUP(B387,Thresholds!$B$2:$I$8,2,FALSE),"Minor",IF(AND(VLOOKUP(B387,Thresholds!$B$2:$I$8,2,FALSE)&lt;='Hazard Data'!N304,'Hazard Data'!N304&lt;VLOOKUP(B387,Thresholds!$B$2:$I$8,3,FALSE)),"Medium","Major"))</f>
        <v>Medium</v>
      </c>
      <c r="S387" s="2" t="str">
        <f>IF(N387&gt;0,"",IF('Hazard Data'!K304&lt;VLOOKUP(B387,Thresholds!$B$2:$I$8,5,FALSE),"Minor",IF(AND(VLOOKUP(B387,Thresholds!$B$2:$I$8,5,FALSE)&lt;='Hazard Data'!K304,'Hazard Data'!K304&lt;VLOOKUP(B387,Thresholds!$B$2:$I$8,6,FALSE)),"Medium","Major")))</f>
        <v/>
      </c>
      <c r="T387" s="2"/>
      <c r="U387" s="2"/>
      <c r="V387" s="2"/>
      <c r="W387" s="2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>
      <c r="A388" s="1"/>
      <c r="B388" s="17">
        <v>1</v>
      </c>
      <c r="C388" s="9" t="s">
        <v>47</v>
      </c>
      <c r="D388" s="9" t="str">
        <f>VLOOKUP(C388,'Hazard Categories'!$A$2:$B$52,2,FALSE)</f>
        <v>Severe Storm</v>
      </c>
      <c r="E388" s="17">
        <v>2</v>
      </c>
      <c r="F388" s="17">
        <v>1992</v>
      </c>
      <c r="G388" s="17" t="str">
        <f>IF(F388&lt;2000,(ROUNDDOWN((F388-$G$10)/5,0))*5+$G$10&amp;"-"&amp;(ROUNDDOWN((F388-$G$10)/5,0))*5+$G$10+4,(ROUNDDOWN((F388-$G$10)/5,0))*5+$G$10&amp;"-"&amp;(ROUNDDOWN((F388-$G$10)/5,0))*5+$G$10+4)</f>
        <v>1990-1994</v>
      </c>
      <c r="H388" s="17">
        <v>1</v>
      </c>
      <c r="I388" s="17">
        <v>0</v>
      </c>
      <c r="J388" s="17">
        <v>0</v>
      </c>
      <c r="K388" s="17">
        <f>SUM(I388:J388)</f>
        <v>0</v>
      </c>
      <c r="L388" s="28">
        <f>IF(N388&lt;7000000000,0,1)</f>
        <v>0</v>
      </c>
      <c r="M388" s="28">
        <f>IF(N388&gt;0,1,0)</f>
        <v>1</v>
      </c>
      <c r="N388" s="29">
        <v>737197</v>
      </c>
      <c r="O388" s="29">
        <f>IF($R388="Minor",1,0)</f>
        <v>0</v>
      </c>
      <c r="P388" s="29">
        <f>IF($R388="Medium",1,0)</f>
        <v>0</v>
      </c>
      <c r="Q388" s="29">
        <f>IF($R388="Major",1,0)</f>
        <v>1</v>
      </c>
      <c r="R388" s="2" t="str">
        <f>IF('Hazard Data'!N66&lt;VLOOKUP(B388,Thresholds!$B$2:$I$8,2,FALSE),"Minor",IF(AND(VLOOKUP(B388,Thresholds!$B$2:$I$8,2,FALSE)&lt;='Hazard Data'!N66,'Hazard Data'!N66&lt;VLOOKUP(B388,Thresholds!$B$2:$I$8,3,FALSE)),"Medium","Major"))</f>
        <v>Major</v>
      </c>
      <c r="S388" s="2" t="str">
        <f>IF(N388&gt;0,"",IF('Hazard Data'!K66&lt;VLOOKUP(B388,Thresholds!$B$2:$I$8,5,FALSE),"Minor",IF(AND(VLOOKUP(B388,Thresholds!$B$2:$I$8,5,FALSE)&lt;='Hazard Data'!K66,'Hazard Data'!K66&lt;VLOOKUP(B388,Thresholds!$B$2:$I$8,6,FALSE)),"Medium","Major")))</f>
        <v/>
      </c>
      <c r="T388" s="2"/>
      <c r="U388" s="2"/>
      <c r="V388" s="2"/>
      <c r="W388" s="2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>
      <c r="A389" s="1"/>
      <c r="B389" s="17">
        <v>1</v>
      </c>
      <c r="C389" s="9" t="s">
        <v>45</v>
      </c>
      <c r="D389" s="9" t="str">
        <f>VLOOKUP(C389,'Hazard Categories'!$A$2:$B$52,2,FALSE)</f>
        <v>Storm</v>
      </c>
      <c r="E389" s="17">
        <v>3</v>
      </c>
      <c r="F389" s="17">
        <v>1984</v>
      </c>
      <c r="G389" s="17" t="str">
        <f>IF(F389&lt;2000,(ROUNDDOWN((F389-$G$10)/5,0))*5+$G$10&amp;"-"&amp;(ROUNDDOWN((F389-$G$10)/5,0))*5+$G$10+4,(ROUNDDOWN((F389-$G$10)/5,0))*5+$G$10&amp;"-"&amp;(ROUNDDOWN((F389-$G$10)/5,0))*5+$G$10+4)</f>
        <v>1980-1984</v>
      </c>
      <c r="H389" s="17">
        <v>1</v>
      </c>
      <c r="I389" s="17">
        <v>0</v>
      </c>
      <c r="J389" s="17">
        <v>0</v>
      </c>
      <c r="K389" s="17">
        <f>SUM(I389:J389)</f>
        <v>0</v>
      </c>
      <c r="L389" s="28">
        <f>IF(N389&lt;7000000000,0,1)</f>
        <v>0</v>
      </c>
      <c r="M389" s="28">
        <f>IF(N389&gt;0,1,0)</f>
        <v>1</v>
      </c>
      <c r="N389" s="29">
        <v>735215</v>
      </c>
      <c r="O389" s="29">
        <f>IF($R389="Minor",1,0)</f>
        <v>1</v>
      </c>
      <c r="P389" s="29">
        <f>IF($R389="Medium",1,0)</f>
        <v>0</v>
      </c>
      <c r="Q389" s="29">
        <f>IF($R389="Major",1,0)</f>
        <v>0</v>
      </c>
      <c r="R389" s="2" t="str">
        <f>IF('Hazard Data'!N496&lt;VLOOKUP(B389,Thresholds!$B$2:$I$8,2,FALSE),"Minor",IF(AND(VLOOKUP(B389,Thresholds!$B$2:$I$8,2,FALSE)&lt;='Hazard Data'!N496,'Hazard Data'!N496&lt;VLOOKUP(B389,Thresholds!$B$2:$I$8,3,FALSE)),"Medium","Major"))</f>
        <v>Minor</v>
      </c>
      <c r="S389" s="2" t="str">
        <f>IF(N389&gt;0,"",IF('Hazard Data'!K496&lt;VLOOKUP(B389,Thresholds!$B$2:$I$8,5,FALSE),"Minor",IF(AND(VLOOKUP(B389,Thresholds!$B$2:$I$8,5,FALSE)&lt;='Hazard Data'!K496,'Hazard Data'!K496&lt;VLOOKUP(B389,Thresholds!$B$2:$I$8,6,FALSE)),"Medium","Major")))</f>
        <v/>
      </c>
      <c r="T389" s="2"/>
      <c r="U389" s="2"/>
      <c r="V389" s="2"/>
      <c r="W389" s="2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>
      <c r="A390" s="1"/>
      <c r="B390" s="17">
        <v>2</v>
      </c>
      <c r="C390" s="9" t="s">
        <v>41</v>
      </c>
      <c r="D390" s="9" t="str">
        <f>VLOOKUP(C390,'Hazard Categories'!$A$2:$B$52,2,FALSE)</f>
        <v>Tornado</v>
      </c>
      <c r="E390" s="17">
        <v>3</v>
      </c>
      <c r="F390" s="17">
        <v>1965</v>
      </c>
      <c r="G390" s="17" t="str">
        <f>IF(F390&lt;2000,(ROUNDDOWN((F390-$G$10)/5,0))*5+$G$10&amp;"-"&amp;(ROUNDDOWN((F390-$G$10)/5,0))*5+$G$10+4,(ROUNDDOWN((F390-$G$10)/5,0))*5+$G$10&amp;"-"&amp;(ROUNDDOWN((F390-$G$10)/5,0))*5+$G$10+4)</f>
        <v>1965-1969</v>
      </c>
      <c r="H390" s="17">
        <v>1</v>
      </c>
      <c r="I390" s="17">
        <v>0</v>
      </c>
      <c r="J390" s="17">
        <v>511</v>
      </c>
      <c r="K390" s="17">
        <f>SUM(I390:J390)</f>
        <v>511</v>
      </c>
      <c r="L390" s="28">
        <f>IF(N390&lt;7000000000,0,1)</f>
        <v>0</v>
      </c>
      <c r="M390" s="28">
        <f>IF(N390&gt;0,1,0)</f>
        <v>1</v>
      </c>
      <c r="N390" s="29">
        <v>734185</v>
      </c>
      <c r="O390" s="29">
        <f>IF($R390="Minor",1,0)</f>
        <v>0</v>
      </c>
      <c r="P390" s="29">
        <f>IF($R390="Medium",1,0)</f>
        <v>1</v>
      </c>
      <c r="Q390" s="29">
        <f>IF($R390="Major",1,0)</f>
        <v>0</v>
      </c>
      <c r="R390" s="2" t="str">
        <f>IF('Hazard Data'!N165&lt;VLOOKUP(B390,Thresholds!$B$2:$I$8,2,FALSE),"Minor",IF(AND(VLOOKUP(B390,Thresholds!$B$2:$I$8,2,FALSE)&lt;='Hazard Data'!N165,'Hazard Data'!N165&lt;VLOOKUP(B390,Thresholds!$B$2:$I$8,3,FALSE)),"Medium","Major"))</f>
        <v>Medium</v>
      </c>
      <c r="S390" s="2" t="str">
        <f>IF(N390&gt;0,"",IF('Hazard Data'!K165&lt;VLOOKUP(B390,Thresholds!$B$2:$I$8,5,FALSE),"Minor",IF(AND(VLOOKUP(B390,Thresholds!$B$2:$I$8,5,FALSE)&lt;='Hazard Data'!K165,'Hazard Data'!K165&lt;VLOOKUP(B390,Thresholds!$B$2:$I$8,6,FALSE)),"Medium","Major")))</f>
        <v/>
      </c>
      <c r="T390" s="2"/>
      <c r="U390" s="2"/>
      <c r="V390" s="2"/>
      <c r="W390" s="2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>
      <c r="A391" s="1"/>
      <c r="B391" s="17">
        <v>4</v>
      </c>
      <c r="C391" s="9" t="s">
        <v>39</v>
      </c>
      <c r="D391" s="9" t="str">
        <f>VLOOKUP(C391,'Hazard Categories'!$A$2:$B$52,2,FALSE)</f>
        <v>Severe Storm</v>
      </c>
      <c r="E391" s="17">
        <v>3</v>
      </c>
      <c r="F391" s="17">
        <v>1994</v>
      </c>
      <c r="G391" s="17" t="str">
        <f>IF(F391&lt;2000,(ROUNDDOWN((F391-$G$10)/5,0))*5+$G$10&amp;"-"&amp;(ROUNDDOWN((F391-$G$10)/5,0))*5+$G$10+4,(ROUNDDOWN((F391-$G$10)/5,0))*5+$G$10&amp;"-"&amp;(ROUNDDOWN((F391-$G$10)/5,0))*5+$G$10+4)</f>
        <v>1990-1994</v>
      </c>
      <c r="H391" s="17">
        <v>1</v>
      </c>
      <c r="I391" s="17">
        <v>0</v>
      </c>
      <c r="J391" s="17">
        <v>0</v>
      </c>
      <c r="K391" s="17">
        <f>SUM(I391:J391)</f>
        <v>0</v>
      </c>
      <c r="L391" s="28">
        <f>IF(N391&lt;7000000000,0,1)</f>
        <v>0</v>
      </c>
      <c r="M391" s="28">
        <f>IF(N391&gt;0,1,0)</f>
        <v>1</v>
      </c>
      <c r="N391" s="29">
        <v>732203</v>
      </c>
      <c r="O391" s="29">
        <f>IF($R391="Minor",1,0)</f>
        <v>0</v>
      </c>
      <c r="P391" s="29">
        <f>IF($R391="Medium",1,0)</f>
        <v>0</v>
      </c>
      <c r="Q391" s="29">
        <f>IF($R391="Major",1,0)</f>
        <v>1</v>
      </c>
      <c r="R391" s="2" t="str">
        <f>IF('Hazard Data'!N92&lt;VLOOKUP(B391,Thresholds!$B$2:$I$8,2,FALSE),"Minor",IF(AND(VLOOKUP(B391,Thresholds!$B$2:$I$8,2,FALSE)&lt;='Hazard Data'!N92,'Hazard Data'!N92&lt;VLOOKUP(B391,Thresholds!$B$2:$I$8,3,FALSE)),"Medium","Major"))</f>
        <v>Major</v>
      </c>
      <c r="S391" s="2" t="str">
        <f>IF(N391&gt;0,"",IF('Hazard Data'!K92&lt;VLOOKUP(B391,Thresholds!$B$2:$I$8,5,FALSE),"Minor",IF(AND(VLOOKUP(B391,Thresholds!$B$2:$I$8,5,FALSE)&lt;='Hazard Data'!K92,'Hazard Data'!K92&lt;VLOOKUP(B391,Thresholds!$B$2:$I$8,6,FALSE)),"Medium","Major")))</f>
        <v/>
      </c>
      <c r="T391" s="2"/>
      <c r="U391" s="2"/>
      <c r="V391" s="2"/>
      <c r="W391" s="2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>
      <c r="A392" s="1"/>
      <c r="B392" s="17">
        <v>5</v>
      </c>
      <c r="C392" s="9" t="s">
        <v>44</v>
      </c>
      <c r="D392" s="9" t="str">
        <f>VLOOKUP(C392,'Hazard Categories'!$A$2:$B$52,2,FALSE)</f>
        <v>Severe Storm</v>
      </c>
      <c r="E392" s="17">
        <v>2</v>
      </c>
      <c r="F392" s="17">
        <v>2007</v>
      </c>
      <c r="G392" s="17" t="str">
        <f>IF(F392&lt;2000,(ROUNDDOWN((F392-$G$10)/5,0))*5+$G$10&amp;"-"&amp;(ROUNDDOWN((F392-$G$10)/5,0))*5+$G$10+4,(ROUNDDOWN((F392-$G$10)/5,0))*5+$G$10&amp;"-"&amp;(ROUNDDOWN((F392-$G$10)/5,0))*5+$G$10+4)</f>
        <v>2005-2009</v>
      </c>
      <c r="H392" s="17">
        <v>1</v>
      </c>
      <c r="I392" s="17">
        <v>0</v>
      </c>
      <c r="J392" s="17">
        <v>0</v>
      </c>
      <c r="K392" s="17">
        <f>SUM(I392:J392)</f>
        <v>0</v>
      </c>
      <c r="L392" s="28">
        <f>IF(N392&lt;7000000000,0,1)</f>
        <v>0</v>
      </c>
      <c r="M392" s="28">
        <f>IF(N392&gt;0,1,0)</f>
        <v>1</v>
      </c>
      <c r="N392" s="29">
        <v>731094</v>
      </c>
      <c r="O392" s="29">
        <f>IF($R392="Minor",1,0)</f>
        <v>1</v>
      </c>
      <c r="P392" s="29">
        <f>IF($R392="Medium",1,0)</f>
        <v>0</v>
      </c>
      <c r="Q392" s="29">
        <f>IF($R392="Major",1,0)</f>
        <v>0</v>
      </c>
      <c r="R392" s="2" t="str">
        <f>IF('Hazard Data'!N3147&lt;VLOOKUP(B392,Thresholds!$B$2:$I$8,2,FALSE),"Minor",IF(AND(VLOOKUP(B392,Thresholds!$B$2:$I$8,2,FALSE)&lt;='Hazard Data'!N3147,'Hazard Data'!N3147&lt;VLOOKUP(B392,Thresholds!$B$2:$I$8,3,FALSE)),"Medium","Major"))</f>
        <v>Minor</v>
      </c>
      <c r="S392" s="2" t="str">
        <f>IF(N392&gt;0,"",IF('Hazard Data'!K3147&lt;VLOOKUP(B392,Thresholds!$B$2:$I$8,5,FALSE),"Minor",IF(AND(VLOOKUP(B392,Thresholds!$B$2:$I$8,5,FALSE)&lt;='Hazard Data'!K3147,'Hazard Data'!K3147&lt;VLOOKUP(B392,Thresholds!$B$2:$I$8,6,FALSE)),"Medium","Major")))</f>
        <v/>
      </c>
      <c r="T392" s="2"/>
      <c r="U392" s="2"/>
      <c r="V392" s="2"/>
      <c r="W392" s="2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>
      <c r="A393" s="1"/>
      <c r="B393" s="17">
        <v>3</v>
      </c>
      <c r="C393" s="9" t="s">
        <v>41</v>
      </c>
      <c r="D393" s="9" t="str">
        <f>VLOOKUP(C393,'Hazard Categories'!$A$2:$B$52,2,FALSE)</f>
        <v>Tornado</v>
      </c>
      <c r="E393" s="17">
        <v>3</v>
      </c>
      <c r="F393" s="17">
        <v>1987</v>
      </c>
      <c r="G393" s="17" t="str">
        <f>IF(F393&lt;2000,(ROUNDDOWN((F393-$G$10)/5,0))*5+$G$10&amp;"-"&amp;(ROUNDDOWN((F393-$G$10)/5,0))*5+$G$10+4,(ROUNDDOWN((F393-$G$10)/5,0))*5+$G$10&amp;"-"&amp;(ROUNDDOWN((F393-$G$10)/5,0))*5+$G$10+4)</f>
        <v>1985-1989</v>
      </c>
      <c r="H393" s="17">
        <v>1</v>
      </c>
      <c r="I393" s="17">
        <v>0</v>
      </c>
      <c r="J393" s="17">
        <v>22</v>
      </c>
      <c r="K393" s="17">
        <f>SUM(I393:J393)</f>
        <v>22</v>
      </c>
      <c r="L393" s="28">
        <f>IF(N393&lt;7000000000,0,1)</f>
        <v>0</v>
      </c>
      <c r="M393" s="28">
        <f>IF(N393&gt;0,1,0)</f>
        <v>1</v>
      </c>
      <c r="N393" s="29">
        <v>729984</v>
      </c>
      <c r="O393" s="29">
        <f>IF($R393="Minor",1,0)</f>
        <v>0</v>
      </c>
      <c r="P393" s="29">
        <f>IF($R393="Medium",1,0)</f>
        <v>1</v>
      </c>
      <c r="Q393" s="29">
        <f>IF($R393="Major",1,0)</f>
        <v>0</v>
      </c>
      <c r="R393" s="2" t="str">
        <f>IF('Hazard Data'!N192&lt;VLOOKUP(B393,Thresholds!$B$2:$I$8,2,FALSE),"Minor",IF(AND(VLOOKUP(B393,Thresholds!$B$2:$I$8,2,FALSE)&lt;='Hazard Data'!N192,'Hazard Data'!N192&lt;VLOOKUP(B393,Thresholds!$B$2:$I$8,3,FALSE)),"Medium","Major"))</f>
        <v>Medium</v>
      </c>
      <c r="S393" s="2" t="str">
        <f>IF(N393&gt;0,"",IF('Hazard Data'!K192&lt;VLOOKUP(B393,Thresholds!$B$2:$I$8,5,FALSE),"Minor",IF(AND(VLOOKUP(B393,Thresholds!$B$2:$I$8,5,FALSE)&lt;='Hazard Data'!K192,'Hazard Data'!K192&lt;VLOOKUP(B393,Thresholds!$B$2:$I$8,6,FALSE)),"Medium","Major")))</f>
        <v/>
      </c>
      <c r="T393" s="2"/>
      <c r="U393" s="2"/>
      <c r="V393" s="2"/>
      <c r="W393" s="2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>
      <c r="A394" s="1"/>
      <c r="B394" s="17">
        <v>1</v>
      </c>
      <c r="C394" s="9" t="s">
        <v>39</v>
      </c>
      <c r="D394" s="9" t="str">
        <f>VLOOKUP(C394,'Hazard Categories'!$A$2:$B$52,2,FALSE)</f>
        <v>Severe Storm</v>
      </c>
      <c r="E394" s="17">
        <v>3</v>
      </c>
      <c r="F394" s="17">
        <v>1991</v>
      </c>
      <c r="G394" s="17" t="str">
        <f>IF(F394&lt;2000,(ROUNDDOWN((F394-$G$10)/5,0))*5+$G$10&amp;"-"&amp;(ROUNDDOWN((F394-$G$10)/5,0))*5+$G$10+4,(ROUNDDOWN((F394-$G$10)/5,0))*5+$G$10&amp;"-"&amp;(ROUNDDOWN((F394-$G$10)/5,0))*5+$G$10+4)</f>
        <v>1990-1994</v>
      </c>
      <c r="H394" s="17">
        <v>1</v>
      </c>
      <c r="I394" s="17">
        <v>0</v>
      </c>
      <c r="J394" s="17">
        <v>0</v>
      </c>
      <c r="K394" s="17">
        <f>SUM(I394:J394)</f>
        <v>0</v>
      </c>
      <c r="L394" s="28">
        <f>IF(N394&lt;7000000000,0,1)</f>
        <v>0</v>
      </c>
      <c r="M394" s="28">
        <f>IF(N394&gt;0,1,0)</f>
        <v>1</v>
      </c>
      <c r="N394" s="29">
        <v>729826</v>
      </c>
      <c r="O394" s="29">
        <f>IF($R394="Minor",1,0)</f>
        <v>1</v>
      </c>
      <c r="P394" s="29">
        <f>IF($R394="Medium",1,0)</f>
        <v>0</v>
      </c>
      <c r="Q394" s="29">
        <f>IF($R394="Major",1,0)</f>
        <v>0</v>
      </c>
      <c r="R394" s="2" t="str">
        <f>IF('Hazard Data'!N613&lt;VLOOKUP(B394,Thresholds!$B$2:$I$8,2,FALSE),"Minor",IF(AND(VLOOKUP(B394,Thresholds!$B$2:$I$8,2,FALSE)&lt;='Hazard Data'!N613,'Hazard Data'!N613&lt;VLOOKUP(B394,Thresholds!$B$2:$I$8,3,FALSE)),"Medium","Major"))</f>
        <v>Minor</v>
      </c>
      <c r="S394" s="2" t="str">
        <f>IF(N394&gt;0,"",IF('Hazard Data'!K613&lt;VLOOKUP(B394,Thresholds!$B$2:$I$8,5,FALSE),"Minor",IF(AND(VLOOKUP(B394,Thresholds!$B$2:$I$8,5,FALSE)&lt;='Hazard Data'!K613,'Hazard Data'!K613&lt;VLOOKUP(B394,Thresholds!$B$2:$I$8,6,FALSE)),"Medium","Major")))</f>
        <v/>
      </c>
      <c r="T394" s="2"/>
      <c r="U394" s="2"/>
      <c r="V394" s="2"/>
      <c r="W394" s="2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>
      <c r="A395" s="1"/>
      <c r="B395" s="17">
        <v>2</v>
      </c>
      <c r="C395" s="9" t="s">
        <v>39</v>
      </c>
      <c r="D395" s="9" t="str">
        <f>VLOOKUP(C395,'Hazard Categories'!$A$2:$B$52,2,FALSE)</f>
        <v>Severe Storm</v>
      </c>
      <c r="E395" s="17">
        <v>1</v>
      </c>
      <c r="F395" s="17">
        <v>2001</v>
      </c>
      <c r="G395" s="17" t="str">
        <f>IF(F395&lt;2000,(ROUNDDOWN((F395-$G$10)/5,0))*5+$G$10&amp;"-"&amp;(ROUNDDOWN((F395-$G$10)/5,0))*5+$G$10+4,(ROUNDDOWN((F395-$G$10)/5,0))*5+$G$10&amp;"-"&amp;(ROUNDDOWN((F395-$G$10)/5,0))*5+$G$10+4)</f>
        <v>2000-2004</v>
      </c>
      <c r="H395" s="17">
        <v>1</v>
      </c>
      <c r="I395" s="17">
        <v>10</v>
      </c>
      <c r="J395" s="17">
        <v>0</v>
      </c>
      <c r="K395" s="17">
        <f>SUM(I395:J395)</f>
        <v>10</v>
      </c>
      <c r="L395" s="28">
        <f>IF(N395&lt;7000000000,0,1)</f>
        <v>0</v>
      </c>
      <c r="M395" s="28">
        <f>IF(N395&gt;0,1,0)</f>
        <v>1</v>
      </c>
      <c r="N395" s="29">
        <v>726180</v>
      </c>
      <c r="O395" s="29">
        <f>IF($R395="Minor",1,0)</f>
        <v>1</v>
      </c>
      <c r="P395" s="29">
        <f>IF($R395="Medium",1,0)</f>
        <v>0</v>
      </c>
      <c r="Q395" s="29">
        <f>IF($R395="Major",1,0)</f>
        <v>0</v>
      </c>
      <c r="R395" s="2" t="str">
        <f>IF('Hazard Data'!N3041&lt;VLOOKUP(B395,Thresholds!$B$2:$I$8,2,FALSE),"Minor",IF(AND(VLOOKUP(B395,Thresholds!$B$2:$I$8,2,FALSE)&lt;='Hazard Data'!N3041,'Hazard Data'!N3041&lt;VLOOKUP(B395,Thresholds!$B$2:$I$8,3,FALSE)),"Medium","Major"))</f>
        <v>Minor</v>
      </c>
      <c r="S395" s="2" t="str">
        <f>IF(N395&gt;0,"",IF('Hazard Data'!K3041&lt;VLOOKUP(B395,Thresholds!$B$2:$I$8,5,FALSE),"Minor",IF(AND(VLOOKUP(B395,Thresholds!$B$2:$I$8,5,FALSE)&lt;='Hazard Data'!K3041,'Hazard Data'!K3041&lt;VLOOKUP(B395,Thresholds!$B$2:$I$8,6,FALSE)),"Medium","Major")))</f>
        <v/>
      </c>
      <c r="T395" s="2"/>
      <c r="U395" s="2"/>
      <c r="V395" s="2"/>
      <c r="W395" s="2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>
      <c r="A396" s="1"/>
      <c r="B396" s="17">
        <v>1</v>
      </c>
      <c r="C396" s="9" t="s">
        <v>44</v>
      </c>
      <c r="D396" s="9" t="str">
        <f>VLOOKUP(C396,'Hazard Categories'!$A$2:$B$52,2,FALSE)</f>
        <v>Severe Storm</v>
      </c>
      <c r="E396" s="17">
        <v>3</v>
      </c>
      <c r="F396" s="17">
        <v>1988</v>
      </c>
      <c r="G396" s="17" t="str">
        <f>IF(F396&lt;2000,(ROUNDDOWN((F396-$G$10)/5,0))*5+$G$10&amp;"-"&amp;(ROUNDDOWN((F396-$G$10)/5,0))*5+$G$10+4,(ROUNDDOWN((F396-$G$10)/5,0))*5+$G$10&amp;"-"&amp;(ROUNDDOWN((F396-$G$10)/5,0))*5+$G$10+4)</f>
        <v>1985-1989</v>
      </c>
      <c r="H396" s="17">
        <v>1</v>
      </c>
      <c r="I396" s="17">
        <v>0</v>
      </c>
      <c r="J396" s="17">
        <v>0</v>
      </c>
      <c r="K396" s="17">
        <f>SUM(I396:J396)</f>
        <v>0</v>
      </c>
      <c r="L396" s="28">
        <f>IF(N396&lt;7000000000,0,1)</f>
        <v>0</v>
      </c>
      <c r="M396" s="28">
        <f>IF(N396&gt;0,1,0)</f>
        <v>1</v>
      </c>
      <c r="N396" s="29">
        <v>725229</v>
      </c>
      <c r="O396" s="29">
        <f>IF($R396="Minor",1,0)</f>
        <v>1</v>
      </c>
      <c r="P396" s="29">
        <f>IF($R396="Medium",1,0)</f>
        <v>0</v>
      </c>
      <c r="Q396" s="29">
        <f>IF($R396="Major",1,0)</f>
        <v>0</v>
      </c>
      <c r="R396" s="2" t="str">
        <f>IF('Hazard Data'!N602&lt;VLOOKUP(B396,Thresholds!$B$2:$I$8,2,FALSE),"Minor",IF(AND(VLOOKUP(B396,Thresholds!$B$2:$I$8,2,FALSE)&lt;='Hazard Data'!N602,'Hazard Data'!N602&lt;VLOOKUP(B396,Thresholds!$B$2:$I$8,3,FALSE)),"Medium","Major"))</f>
        <v>Minor</v>
      </c>
      <c r="S396" s="2" t="str">
        <f>IF(N396&gt;0,"",IF('Hazard Data'!K602&lt;VLOOKUP(B396,Thresholds!$B$2:$I$8,5,FALSE),"Minor",IF(AND(VLOOKUP(B396,Thresholds!$B$2:$I$8,5,FALSE)&lt;='Hazard Data'!K602,'Hazard Data'!K602&lt;VLOOKUP(B396,Thresholds!$B$2:$I$8,6,FALSE)),"Medium","Major")))</f>
        <v/>
      </c>
      <c r="T396" s="2"/>
      <c r="U396" s="2"/>
      <c r="V396" s="2"/>
      <c r="W396" s="2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>
      <c r="A397" s="1"/>
      <c r="B397" s="17">
        <v>2</v>
      </c>
      <c r="C397" s="9" t="s">
        <v>59</v>
      </c>
      <c r="D397" s="9" t="str">
        <f>VLOOKUP(C397,'Hazard Categories'!$A$2:$B$52,2,FALSE)</f>
        <v>Storm</v>
      </c>
      <c r="E397" s="17">
        <v>2</v>
      </c>
      <c r="F397" s="17">
        <v>1987</v>
      </c>
      <c r="G397" s="17" t="str">
        <f>IF(F397&lt;2000,(ROUNDDOWN((F397-$G$10)/5,0))*5+$G$10&amp;"-"&amp;(ROUNDDOWN((F397-$G$10)/5,0))*5+$G$10+4,(ROUNDDOWN((F397-$G$10)/5,0))*5+$G$10&amp;"-"&amp;(ROUNDDOWN((F397-$G$10)/5,0))*5+$G$10+4)</f>
        <v>1985-1989</v>
      </c>
      <c r="H397" s="17">
        <v>1</v>
      </c>
      <c r="I397" s="17">
        <v>0</v>
      </c>
      <c r="J397" s="17">
        <v>0</v>
      </c>
      <c r="K397" s="17">
        <f>SUM(I397:J397)</f>
        <v>0</v>
      </c>
      <c r="L397" s="28">
        <f>IF(N397&lt;7000000000,0,1)</f>
        <v>0</v>
      </c>
      <c r="M397" s="28">
        <f>IF(N397&gt;0,1,0)</f>
        <v>1</v>
      </c>
      <c r="N397" s="29">
        <v>724515</v>
      </c>
      <c r="O397" s="29">
        <f>IF($R397="Minor",1,0)</f>
        <v>1</v>
      </c>
      <c r="P397" s="29">
        <f>IF($R397="Medium",1,0)</f>
        <v>0</v>
      </c>
      <c r="Q397" s="29">
        <f>IF($R397="Major",1,0)</f>
        <v>0</v>
      </c>
      <c r="R397" s="2" t="str">
        <f>IF('Hazard Data'!N576&lt;VLOOKUP(B397,Thresholds!$B$2:$I$8,2,FALSE),"Minor",IF(AND(VLOOKUP(B397,Thresholds!$B$2:$I$8,2,FALSE)&lt;='Hazard Data'!N576,'Hazard Data'!N576&lt;VLOOKUP(B397,Thresholds!$B$2:$I$8,3,FALSE)),"Medium","Major"))</f>
        <v>Minor</v>
      </c>
      <c r="S397" s="2" t="str">
        <f>IF(N397&gt;0,"",IF('Hazard Data'!K576&lt;VLOOKUP(B397,Thresholds!$B$2:$I$8,5,FALSE),"Minor",IF(AND(VLOOKUP(B397,Thresholds!$B$2:$I$8,5,FALSE)&lt;='Hazard Data'!K576,'Hazard Data'!K576&lt;VLOOKUP(B397,Thresholds!$B$2:$I$8,6,FALSE)),"Medium","Major")))</f>
        <v/>
      </c>
      <c r="T397" s="2"/>
      <c r="U397" s="2"/>
      <c r="V397" s="2"/>
      <c r="W397" s="2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>
      <c r="A398" s="1"/>
      <c r="B398" s="17">
        <v>4</v>
      </c>
      <c r="C398" s="9" t="s">
        <v>47</v>
      </c>
      <c r="D398" s="9" t="str">
        <f>VLOOKUP(C398,'Hazard Categories'!$A$2:$B$52,2,FALSE)</f>
        <v>Severe Storm</v>
      </c>
      <c r="E398" s="17">
        <v>1</v>
      </c>
      <c r="F398" s="17">
        <v>1987</v>
      </c>
      <c r="G398" s="17" t="str">
        <f>IF(F398&lt;2000,(ROUNDDOWN((F398-$G$10)/5,0))*5+$G$10&amp;"-"&amp;(ROUNDDOWN((F398-$G$10)/5,0))*5+$G$10+4,(ROUNDDOWN((F398-$G$10)/5,0))*5+$G$10&amp;"-"&amp;(ROUNDDOWN((F398-$G$10)/5,0))*5+$G$10+4)</f>
        <v>1985-1989</v>
      </c>
      <c r="H398" s="17">
        <v>15</v>
      </c>
      <c r="I398" s="17">
        <v>0</v>
      </c>
      <c r="J398" s="17">
        <v>0</v>
      </c>
      <c r="K398" s="17">
        <f>SUM(I398:J398)</f>
        <v>0</v>
      </c>
      <c r="L398" s="28">
        <f>IF(N398&lt;7000000000,0,1)</f>
        <v>0</v>
      </c>
      <c r="M398" s="28">
        <f>IF(N398&gt;0,1,0)</f>
        <v>1</v>
      </c>
      <c r="N398" s="29">
        <v>722613</v>
      </c>
      <c r="O398" s="29">
        <f>IF($R398="Minor",1,0)</f>
        <v>0</v>
      </c>
      <c r="P398" s="29">
        <f>IF($R398="Medium",1,0)</f>
        <v>1</v>
      </c>
      <c r="Q398" s="29">
        <f>IF($R398="Major",1,0)</f>
        <v>0</v>
      </c>
      <c r="R398" s="2" t="str">
        <f>IF('Hazard Data'!N574&lt;VLOOKUP(B398,Thresholds!$B$2:$I$8,2,FALSE),"Minor",IF(AND(VLOOKUP(B398,Thresholds!$B$2:$I$8,2,FALSE)&lt;='Hazard Data'!N574,'Hazard Data'!N574&lt;VLOOKUP(B398,Thresholds!$B$2:$I$8,3,FALSE)),"Medium","Major"))</f>
        <v>Medium</v>
      </c>
      <c r="S398" s="2" t="str">
        <f>IF(N398&gt;0,"",IF('Hazard Data'!K574&lt;VLOOKUP(B398,Thresholds!$B$2:$I$8,5,FALSE),"Minor",IF(AND(VLOOKUP(B398,Thresholds!$B$2:$I$8,5,FALSE)&lt;='Hazard Data'!K574,'Hazard Data'!K574&lt;VLOOKUP(B398,Thresholds!$B$2:$I$8,6,FALSE)),"Medium","Major")))</f>
        <v/>
      </c>
      <c r="T398" s="2"/>
      <c r="U398" s="2"/>
      <c r="V398" s="2"/>
      <c r="W398" s="2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>
      <c r="A399" s="1"/>
      <c r="B399" s="17">
        <v>2</v>
      </c>
      <c r="C399" s="9" t="s">
        <v>41</v>
      </c>
      <c r="D399" s="9" t="str">
        <f>VLOOKUP(C399,'Hazard Categories'!$A$2:$B$52,2,FALSE)</f>
        <v>Tornado</v>
      </c>
      <c r="E399" s="17">
        <v>2</v>
      </c>
      <c r="F399" s="17">
        <v>1982</v>
      </c>
      <c r="G399" s="17" t="str">
        <f>IF(F399&lt;2000,(ROUNDDOWN((F399-$G$10)/5,0))*5+$G$10&amp;"-"&amp;(ROUNDDOWN((F399-$G$10)/5,0))*5+$G$10+4,(ROUNDDOWN((F399-$G$10)/5,0))*5+$G$10&amp;"-"&amp;(ROUNDDOWN((F399-$G$10)/5,0))*5+$G$10+4)</f>
        <v>1980-1984</v>
      </c>
      <c r="H399" s="17">
        <v>1</v>
      </c>
      <c r="I399" s="17">
        <v>0</v>
      </c>
      <c r="J399" s="17">
        <v>0</v>
      </c>
      <c r="K399" s="17">
        <f>SUM(I399:J399)</f>
        <v>0</v>
      </c>
      <c r="L399" s="28">
        <f>IF(N399&lt;7000000000,0,1)</f>
        <v>0</v>
      </c>
      <c r="M399" s="28">
        <f>IF(N399&gt;0,1,0)</f>
        <v>1</v>
      </c>
      <c r="N399" s="29">
        <v>721503</v>
      </c>
      <c r="O399" s="29">
        <f>IF($R399="Minor",1,0)</f>
        <v>0</v>
      </c>
      <c r="P399" s="29">
        <f>IF($R399="Medium",1,0)</f>
        <v>1</v>
      </c>
      <c r="Q399" s="29">
        <f>IF($R399="Major",1,0)</f>
        <v>0</v>
      </c>
      <c r="R399" s="2" t="str">
        <f>IF('Hazard Data'!N185&lt;VLOOKUP(B399,Thresholds!$B$2:$I$8,2,FALSE),"Minor",IF(AND(VLOOKUP(B399,Thresholds!$B$2:$I$8,2,FALSE)&lt;='Hazard Data'!N185,'Hazard Data'!N185&lt;VLOOKUP(B399,Thresholds!$B$2:$I$8,3,FALSE)),"Medium","Major"))</f>
        <v>Medium</v>
      </c>
      <c r="S399" s="2" t="str">
        <f>IF(N399&gt;0,"",IF('Hazard Data'!K185&lt;VLOOKUP(B399,Thresholds!$B$2:$I$8,5,FALSE),"Minor",IF(AND(VLOOKUP(B399,Thresholds!$B$2:$I$8,5,FALSE)&lt;='Hazard Data'!K185,'Hazard Data'!K185&lt;VLOOKUP(B399,Thresholds!$B$2:$I$8,6,FALSE)),"Medium","Major")))</f>
        <v/>
      </c>
      <c r="T399" s="2"/>
      <c r="U399" s="2"/>
      <c r="V399" s="2"/>
      <c r="W399" s="2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>
      <c r="A400" s="1"/>
      <c r="B400" s="17">
        <v>2</v>
      </c>
      <c r="C400" s="9" t="s">
        <v>45</v>
      </c>
      <c r="D400" s="9" t="str">
        <f>VLOOKUP(C400,'Hazard Categories'!$A$2:$B$52,2,FALSE)</f>
        <v>Storm</v>
      </c>
      <c r="E400" s="17">
        <v>4</v>
      </c>
      <c r="F400" s="17">
        <v>1986</v>
      </c>
      <c r="G400" s="17" t="str">
        <f>IF(F400&lt;2000,(ROUNDDOWN((F400-$G$10)/5,0))*5+$G$10&amp;"-"&amp;(ROUNDDOWN((F400-$G$10)/5,0))*5+$G$10+4,(ROUNDDOWN((F400-$G$10)/5,0))*5+$G$10&amp;"-"&amp;(ROUNDDOWN((F400-$G$10)/5,0))*5+$G$10+4)</f>
        <v>1985-1989</v>
      </c>
      <c r="H400" s="17">
        <v>1</v>
      </c>
      <c r="I400" s="17">
        <v>0</v>
      </c>
      <c r="J400" s="17">
        <v>0</v>
      </c>
      <c r="K400" s="17">
        <f>SUM(I400:J400)</f>
        <v>0</v>
      </c>
      <c r="L400" s="28">
        <f>IF(N400&lt;7000000000,0,1)</f>
        <v>0</v>
      </c>
      <c r="M400" s="28">
        <f>IF(N400&gt;0,1,0)</f>
        <v>1</v>
      </c>
      <c r="N400" s="29">
        <v>721186</v>
      </c>
      <c r="O400" s="29">
        <f>IF($R400="Minor",1,0)</f>
        <v>1</v>
      </c>
      <c r="P400" s="29">
        <f>IF($R400="Medium",1,0)</f>
        <v>0</v>
      </c>
      <c r="Q400" s="29">
        <f>IF($R400="Major",1,0)</f>
        <v>0</v>
      </c>
      <c r="R400" s="2" t="str">
        <f>IF('Hazard Data'!N572&lt;VLOOKUP(B400,Thresholds!$B$2:$I$8,2,FALSE),"Minor",IF(AND(VLOOKUP(B400,Thresholds!$B$2:$I$8,2,FALSE)&lt;='Hazard Data'!N572,'Hazard Data'!N572&lt;VLOOKUP(B400,Thresholds!$B$2:$I$8,3,FALSE)),"Medium","Major"))</f>
        <v>Minor</v>
      </c>
      <c r="S400" s="2" t="str">
        <f>IF(N400&gt;0,"",IF('Hazard Data'!K572&lt;VLOOKUP(B400,Thresholds!$B$2:$I$8,5,FALSE),"Minor",IF(AND(VLOOKUP(B400,Thresholds!$B$2:$I$8,5,FALSE)&lt;='Hazard Data'!K572,'Hazard Data'!K572&lt;VLOOKUP(B400,Thresholds!$B$2:$I$8,6,FALSE)),"Medium","Major")))</f>
        <v/>
      </c>
      <c r="T400" s="2"/>
      <c r="U400" s="2"/>
      <c r="V400" s="2"/>
      <c r="W400" s="2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>
      <c r="A401" s="1"/>
      <c r="B401" s="17">
        <v>2</v>
      </c>
      <c r="C401" s="9" t="s">
        <v>59</v>
      </c>
      <c r="D401" s="9" t="str">
        <f>VLOOKUP(C401,'Hazard Categories'!$A$2:$B$52,2,FALSE)</f>
        <v>Storm</v>
      </c>
      <c r="E401" s="17">
        <v>2</v>
      </c>
      <c r="F401" s="17">
        <v>1998</v>
      </c>
      <c r="G401" s="17" t="str">
        <f>IF(F401&lt;2000,(ROUNDDOWN((F401-$G$10)/5,0))*5+$G$10&amp;"-"&amp;(ROUNDDOWN((F401-$G$10)/5,0))*5+$G$10+4,(ROUNDDOWN((F401-$G$10)/5,0))*5+$G$10&amp;"-"&amp;(ROUNDDOWN((F401-$G$10)/5,0))*5+$G$10+4)</f>
        <v>1995-1999</v>
      </c>
      <c r="H401" s="17">
        <v>1</v>
      </c>
      <c r="I401" s="17">
        <v>0</v>
      </c>
      <c r="J401" s="17">
        <v>0</v>
      </c>
      <c r="K401" s="17">
        <f>SUM(I401:J401)</f>
        <v>0</v>
      </c>
      <c r="L401" s="28">
        <f>IF(N401&lt;7000000000,0,1)</f>
        <v>0</v>
      </c>
      <c r="M401" s="28">
        <f>IF(N401&gt;0,1,0)</f>
        <v>1</v>
      </c>
      <c r="N401" s="29">
        <v>719997</v>
      </c>
      <c r="O401" s="29">
        <f>IF($R401="Minor",1,0)</f>
        <v>0</v>
      </c>
      <c r="P401" s="29">
        <f>IF($R401="Medium",1,0)</f>
        <v>1</v>
      </c>
      <c r="Q401" s="29">
        <f>IF($R401="Major",1,0)</f>
        <v>0</v>
      </c>
      <c r="R401" s="2" t="str">
        <f>IF('Hazard Data'!N156&lt;VLOOKUP(B401,Thresholds!$B$2:$I$8,2,FALSE),"Minor",IF(AND(VLOOKUP(B401,Thresholds!$B$2:$I$8,2,FALSE)&lt;='Hazard Data'!N156,'Hazard Data'!N156&lt;VLOOKUP(B401,Thresholds!$B$2:$I$8,3,FALSE)),"Medium","Major"))</f>
        <v>Medium</v>
      </c>
      <c r="S401" s="2" t="str">
        <f>IF(N401&gt;0,"",IF('Hazard Data'!K156&lt;VLOOKUP(B401,Thresholds!$B$2:$I$8,5,FALSE),"Minor",IF(AND(VLOOKUP(B401,Thresholds!$B$2:$I$8,5,FALSE)&lt;='Hazard Data'!K156,'Hazard Data'!K156&lt;VLOOKUP(B401,Thresholds!$B$2:$I$8,6,FALSE)),"Medium","Major")))</f>
        <v/>
      </c>
      <c r="T401" s="2"/>
      <c r="U401" s="2"/>
      <c r="V401" s="2"/>
      <c r="W401" s="2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>
      <c r="A402" s="1"/>
      <c r="B402" s="17">
        <v>3</v>
      </c>
      <c r="C402" s="9" t="s">
        <v>47</v>
      </c>
      <c r="D402" s="9" t="str">
        <f>VLOOKUP(C402,'Hazard Categories'!$A$2:$B$52,2,FALSE)</f>
        <v>Severe Storm</v>
      </c>
      <c r="E402" s="17">
        <v>3</v>
      </c>
      <c r="F402" s="17">
        <v>1971</v>
      </c>
      <c r="G402" s="17" t="str">
        <f>IF(F402&lt;2000,(ROUNDDOWN((F402-$G$10)/5,0))*5+$G$10&amp;"-"&amp;(ROUNDDOWN((F402-$G$10)/5,0))*5+$G$10+4,(ROUNDDOWN((F402-$G$10)/5,0))*5+$G$10&amp;"-"&amp;(ROUNDDOWN((F402-$G$10)/5,0))*5+$G$10+4)</f>
        <v>1970-1974</v>
      </c>
      <c r="H402" s="17">
        <v>1</v>
      </c>
      <c r="I402" s="17">
        <v>0</v>
      </c>
      <c r="J402" s="17">
        <v>0</v>
      </c>
      <c r="K402" s="17">
        <f>SUM(I402:J402)</f>
        <v>0</v>
      </c>
      <c r="L402" s="28">
        <f>IF(N402&lt;7000000000,0,1)</f>
        <v>0</v>
      </c>
      <c r="M402" s="28">
        <f>IF(N402&gt;0,1,0)</f>
        <v>1</v>
      </c>
      <c r="N402" s="29">
        <v>718412</v>
      </c>
      <c r="O402" s="29">
        <f>IF($R402="Minor",1,0)</f>
        <v>0</v>
      </c>
      <c r="P402" s="29">
        <f>IF($R402="Medium",1,0)</f>
        <v>1</v>
      </c>
      <c r="Q402" s="29">
        <f>IF($R402="Major",1,0)</f>
        <v>0</v>
      </c>
      <c r="R402" s="2" t="str">
        <f>IF('Hazard Data'!N332&lt;VLOOKUP(B402,Thresholds!$B$2:$I$8,2,FALSE),"Minor",IF(AND(VLOOKUP(B402,Thresholds!$B$2:$I$8,2,FALSE)&lt;='Hazard Data'!N332,'Hazard Data'!N332&lt;VLOOKUP(B402,Thresholds!$B$2:$I$8,3,FALSE)),"Medium","Major"))</f>
        <v>Medium</v>
      </c>
      <c r="S402" s="2" t="str">
        <f>IF(N402&gt;0,"",IF('Hazard Data'!K332&lt;VLOOKUP(B402,Thresholds!$B$2:$I$8,5,FALSE),"Minor",IF(AND(VLOOKUP(B402,Thresholds!$B$2:$I$8,5,FALSE)&lt;='Hazard Data'!K332,'Hazard Data'!K332&lt;VLOOKUP(B402,Thresholds!$B$2:$I$8,6,FALSE)),"Medium","Major")))</f>
        <v/>
      </c>
      <c r="T402" s="2"/>
      <c r="U402" s="2"/>
      <c r="V402" s="2"/>
      <c r="W402" s="2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>
      <c r="A403" s="1"/>
      <c r="B403" s="17">
        <v>5</v>
      </c>
      <c r="C403" s="9" t="s">
        <v>41</v>
      </c>
      <c r="D403" s="9" t="str">
        <f>VLOOKUP(C403,'Hazard Categories'!$A$2:$B$52,2,FALSE)</f>
        <v>Tornado</v>
      </c>
      <c r="E403" s="17">
        <v>4</v>
      </c>
      <c r="F403" s="17">
        <v>1985</v>
      </c>
      <c r="G403" s="17" t="str">
        <f>IF(F403&lt;2000,(ROUNDDOWN((F403-$G$10)/5,0))*5+$G$10&amp;"-"&amp;(ROUNDDOWN((F403-$G$10)/5,0))*5+$G$10+4,(ROUNDDOWN((F403-$G$10)/5,0))*5+$G$10&amp;"-"&amp;(ROUNDDOWN((F403-$G$10)/5,0))*5+$G$10+4)</f>
        <v>1985-1989</v>
      </c>
      <c r="H403" s="17">
        <v>1</v>
      </c>
      <c r="I403" s="17">
        <v>0</v>
      </c>
      <c r="J403" s="17">
        <v>0</v>
      </c>
      <c r="K403" s="17">
        <f>SUM(I403:J403)</f>
        <v>0</v>
      </c>
      <c r="L403" s="28">
        <f>IF(N403&lt;7000000000,0,1)</f>
        <v>0</v>
      </c>
      <c r="M403" s="28">
        <f>IF(N403&gt;0,1,0)</f>
        <v>1</v>
      </c>
      <c r="N403" s="29">
        <v>715162</v>
      </c>
      <c r="O403" s="29">
        <f>IF($R403="Minor",1,0)</f>
        <v>0</v>
      </c>
      <c r="P403" s="29">
        <f>IF($R403="Medium",1,0)</f>
        <v>0</v>
      </c>
      <c r="Q403" s="29">
        <f>IF($R403="Major",1,0)</f>
        <v>1</v>
      </c>
      <c r="R403" s="2" t="str">
        <f>IF('Hazard Data'!N191&lt;VLOOKUP(B403,Thresholds!$B$2:$I$8,2,FALSE),"Minor",IF(AND(VLOOKUP(B403,Thresholds!$B$2:$I$8,2,FALSE)&lt;='Hazard Data'!N191,'Hazard Data'!N191&lt;VLOOKUP(B403,Thresholds!$B$2:$I$8,3,FALSE)),"Medium","Major"))</f>
        <v>Major</v>
      </c>
      <c r="S403" s="2" t="str">
        <f>IF(N403&gt;0,"",IF('Hazard Data'!K191&lt;VLOOKUP(B403,Thresholds!$B$2:$I$8,5,FALSE),"Minor",IF(AND(VLOOKUP(B403,Thresholds!$B$2:$I$8,5,FALSE)&lt;='Hazard Data'!K191,'Hazard Data'!K191&lt;VLOOKUP(B403,Thresholds!$B$2:$I$8,6,FALSE)),"Medium","Major")))</f>
        <v/>
      </c>
      <c r="T403" s="2"/>
      <c r="U403" s="2"/>
      <c r="V403" s="2"/>
      <c r="W403" s="2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>
      <c r="A404" s="1"/>
      <c r="B404" s="17">
        <v>2</v>
      </c>
      <c r="C404" s="9" t="s">
        <v>45</v>
      </c>
      <c r="D404" s="9" t="str">
        <f>VLOOKUP(C404,'Hazard Categories'!$A$2:$B$52,2,FALSE)</f>
        <v>Storm</v>
      </c>
      <c r="E404" s="17">
        <v>2</v>
      </c>
      <c r="F404" s="17">
        <v>2014</v>
      </c>
      <c r="G404" s="17" t="str">
        <f>IF(F404&lt;2000,(ROUNDDOWN((F404-$G$10)/5,0))*5+$G$10&amp;"-"&amp;(ROUNDDOWN((F404-$G$10)/5,0))*5+$G$10+4,(ROUNDDOWN((F404-$G$10)/5,0))*5+$G$10&amp;"-"&amp;(ROUNDDOWN((F404-$G$10)/5,0))*5+$G$10+4)</f>
        <v>2010-2014</v>
      </c>
      <c r="H404" s="17">
        <v>1</v>
      </c>
      <c r="I404" s="17">
        <v>0</v>
      </c>
      <c r="J404" s="17">
        <v>0</v>
      </c>
      <c r="K404" s="17">
        <f>SUM(I404:J404)</f>
        <v>0</v>
      </c>
      <c r="L404" s="28">
        <f>IF(N404&lt;7000000000,0,1)</f>
        <v>0</v>
      </c>
      <c r="M404" s="28">
        <f>IF(N404&gt;0,1,0)</f>
        <v>1</v>
      </c>
      <c r="N404" s="29">
        <v>693937</v>
      </c>
      <c r="O404" s="29">
        <f>IF($R404="Minor",1,0)</f>
        <v>1</v>
      </c>
      <c r="P404" s="29">
        <f>IF($R404="Medium",1,0)</f>
        <v>0</v>
      </c>
      <c r="Q404" s="29">
        <f>IF($R404="Major",1,0)</f>
        <v>0</v>
      </c>
      <c r="R404" s="2" t="str">
        <f>IF('Hazard Data'!N2566&lt;VLOOKUP(B404,Thresholds!$B$2:$I$8,2,FALSE),"Minor",IF(AND(VLOOKUP(B404,Thresholds!$B$2:$I$8,2,FALSE)&lt;='Hazard Data'!N2566,'Hazard Data'!N2566&lt;VLOOKUP(B404,Thresholds!$B$2:$I$8,3,FALSE)),"Medium","Major"))</f>
        <v>Minor</v>
      </c>
      <c r="S404" s="2" t="str">
        <f>IF(N404&gt;0,"",IF('Hazard Data'!K2566&lt;VLOOKUP(B404,Thresholds!$B$2:$I$8,5,FALSE),"Minor",IF(AND(VLOOKUP(B404,Thresholds!$B$2:$I$8,5,FALSE)&lt;='Hazard Data'!K2566,'Hazard Data'!K2566&lt;VLOOKUP(B404,Thresholds!$B$2:$I$8,6,FALSE)),"Medium","Major")))</f>
        <v/>
      </c>
      <c r="T404" s="2"/>
      <c r="U404" s="2"/>
      <c r="V404" s="2"/>
      <c r="W404" s="2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>
      <c r="A405" s="1"/>
      <c r="B405" s="17">
        <v>2</v>
      </c>
      <c r="C405" s="9" t="s">
        <v>39</v>
      </c>
      <c r="D405" s="9" t="str">
        <f>VLOOKUP(C405,'Hazard Categories'!$A$2:$B$52,2,FALSE)</f>
        <v>Severe Storm</v>
      </c>
      <c r="E405" s="17">
        <v>4</v>
      </c>
      <c r="F405" s="17">
        <v>2015</v>
      </c>
      <c r="G405" s="17" t="str">
        <f>IF(F405&lt;2000,(ROUNDDOWN((F405-$G$10)/5,0))*5+$G$10&amp;"-"&amp;(ROUNDDOWN((F405-$G$10)/5,0))*5+$G$10+4,(ROUNDDOWN((F405-$G$10)/5,0))*5+$G$10&amp;"-"&amp;(ROUNDDOWN((F405-$G$10)/5,0))*5+$G$10+4)</f>
        <v>2015-2019</v>
      </c>
      <c r="H405" s="17">
        <v>1</v>
      </c>
      <c r="I405" s="17">
        <v>0</v>
      </c>
      <c r="J405" s="17">
        <v>0</v>
      </c>
      <c r="K405" s="17">
        <f>SUM(I405:J405)</f>
        <v>0</v>
      </c>
      <c r="L405" s="28">
        <f>IF(N405&lt;7000000000,0,1)</f>
        <v>0</v>
      </c>
      <c r="M405" s="28">
        <f>IF(N405&gt;0,1,0)</f>
        <v>1</v>
      </c>
      <c r="N405" s="29">
        <v>687731</v>
      </c>
      <c r="O405" s="29">
        <f>IF($R405="Minor",1,0)</f>
        <v>1</v>
      </c>
      <c r="P405" s="29">
        <f>IF($R405="Medium",1,0)</f>
        <v>0</v>
      </c>
      <c r="Q405" s="29">
        <f>IF($R405="Major",1,0)</f>
        <v>0</v>
      </c>
      <c r="R405" s="2" t="str">
        <f>IF('Hazard Data'!N2710&lt;VLOOKUP(B405,Thresholds!$B$2:$I$8,2,FALSE),"Minor",IF(AND(VLOOKUP(B405,Thresholds!$B$2:$I$8,2,FALSE)&lt;='Hazard Data'!N2710,'Hazard Data'!N2710&lt;VLOOKUP(B405,Thresholds!$B$2:$I$8,3,FALSE)),"Medium","Major"))</f>
        <v>Minor</v>
      </c>
      <c r="S405" s="2" t="str">
        <f>IF(N405&gt;0,"",IF('Hazard Data'!K2710&lt;VLOOKUP(B405,Thresholds!$B$2:$I$8,5,FALSE),"Minor",IF(AND(VLOOKUP(B405,Thresholds!$B$2:$I$8,5,FALSE)&lt;='Hazard Data'!K2710,'Hazard Data'!K2710&lt;VLOOKUP(B405,Thresholds!$B$2:$I$8,6,FALSE)),"Medium","Major")))</f>
        <v/>
      </c>
      <c r="T405" s="2"/>
      <c r="U405" s="2"/>
      <c r="V405" s="2"/>
      <c r="W405" s="2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>
      <c r="A406" s="1"/>
      <c r="B406" s="17">
        <v>4</v>
      </c>
      <c r="C406" s="9" t="s">
        <v>44</v>
      </c>
      <c r="D406" s="9" t="str">
        <f>VLOOKUP(C406,'Hazard Categories'!$A$2:$B$52,2,FALSE)</f>
        <v>Severe Storm</v>
      </c>
      <c r="E406" s="17">
        <v>3</v>
      </c>
      <c r="F406" s="17">
        <v>2006</v>
      </c>
      <c r="G406" s="17" t="str">
        <f>IF(F406&lt;2000,(ROUNDDOWN((F406-$G$10)/5,0))*5+$G$10&amp;"-"&amp;(ROUNDDOWN((F406-$G$10)/5,0))*5+$G$10+4,(ROUNDDOWN((F406-$G$10)/5,0))*5+$G$10&amp;"-"&amp;(ROUNDDOWN((F406-$G$10)/5,0))*5+$G$10+4)</f>
        <v>2005-2009</v>
      </c>
      <c r="H406" s="17">
        <v>1</v>
      </c>
      <c r="I406" s="17">
        <v>0</v>
      </c>
      <c r="J406" s="17">
        <v>0</v>
      </c>
      <c r="K406" s="17">
        <f>SUM(I406:J406)</f>
        <v>0</v>
      </c>
      <c r="L406" s="28">
        <f>IF(N406&lt;7000000000,0,1)</f>
        <v>0</v>
      </c>
      <c r="M406" s="28">
        <f>IF(N406&gt;0,1,0)</f>
        <v>1</v>
      </c>
      <c r="N406" s="29">
        <v>673036</v>
      </c>
      <c r="O406" s="29">
        <f>IF($R406="Minor",1,0)</f>
        <v>1</v>
      </c>
      <c r="P406" s="29">
        <f>IF($R406="Medium",1,0)</f>
        <v>0</v>
      </c>
      <c r="Q406" s="29">
        <f>IF($R406="Major",1,0)</f>
        <v>0</v>
      </c>
      <c r="R406" s="2" t="str">
        <f>IF('Hazard Data'!N3136&lt;VLOOKUP(B406,Thresholds!$B$2:$I$8,2,FALSE),"Minor",IF(AND(VLOOKUP(B406,Thresholds!$B$2:$I$8,2,FALSE)&lt;='Hazard Data'!N3136,'Hazard Data'!N3136&lt;VLOOKUP(B406,Thresholds!$B$2:$I$8,3,FALSE)),"Medium","Major"))</f>
        <v>Minor</v>
      </c>
      <c r="S406" s="2" t="str">
        <f>IF(N406&gt;0,"",IF('Hazard Data'!K3136&lt;VLOOKUP(B406,Thresholds!$B$2:$I$8,5,FALSE),"Minor",IF(AND(VLOOKUP(B406,Thresholds!$B$2:$I$8,5,FALSE)&lt;='Hazard Data'!K3136,'Hazard Data'!K3136&lt;VLOOKUP(B406,Thresholds!$B$2:$I$8,6,FALSE)),"Medium","Major")))</f>
        <v/>
      </c>
      <c r="T406" s="2"/>
      <c r="U406" s="2"/>
      <c r="V406" s="2"/>
      <c r="W406" s="2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>
      <c r="A407" s="1"/>
      <c r="B407" s="17">
        <v>2</v>
      </c>
      <c r="C407" s="9" t="s">
        <v>29</v>
      </c>
      <c r="D407" s="9" t="str">
        <f>VLOOKUP(C407,'Hazard Categories'!$A$2:$B$52,2,FALSE)</f>
        <v>Tropical Storm</v>
      </c>
      <c r="E407" s="17">
        <v>3</v>
      </c>
      <c r="F407" s="17">
        <v>2018</v>
      </c>
      <c r="G407" s="17" t="str">
        <f>IF(F407&lt;2000,(ROUNDDOWN((F407-$G$10)/5,0))*5+$G$10&amp;"-"&amp;(ROUNDDOWN((F407-$G$10)/5,0))*5+$G$10+4,(ROUNDDOWN((F407-$G$10)/5,0))*5+$G$10&amp;"-"&amp;(ROUNDDOWN((F407-$G$10)/5,0))*5+$G$10+4)</f>
        <v>2015-2019</v>
      </c>
      <c r="H407" s="17">
        <v>1</v>
      </c>
      <c r="I407" s="17">
        <v>0</v>
      </c>
      <c r="J407" s="17">
        <v>0</v>
      </c>
      <c r="K407" s="17">
        <f>SUM(I407:J407)</f>
        <v>0</v>
      </c>
      <c r="L407" s="28">
        <f>IF(N407&lt;7000000000,0,1)</f>
        <v>0</v>
      </c>
      <c r="M407" s="28">
        <f>IF(N407&gt;0,1,0)</f>
        <v>1</v>
      </c>
      <c r="N407" s="29">
        <v>666861</v>
      </c>
      <c r="O407" s="29">
        <f>IF($R407="Minor",1,0)</f>
        <v>1</v>
      </c>
      <c r="P407" s="29">
        <f>IF($R407="Medium",1,0)</f>
        <v>0</v>
      </c>
      <c r="Q407" s="29">
        <f>IF($R407="Major",1,0)</f>
        <v>0</v>
      </c>
      <c r="R407" s="2" t="str">
        <f>IF('Hazard Data'!N2972&lt;VLOOKUP(B407,Thresholds!$B$2:$I$8,2,FALSE),"Minor",IF(AND(VLOOKUP(B407,Thresholds!$B$2:$I$8,2,FALSE)&lt;='Hazard Data'!N2972,'Hazard Data'!N2972&lt;VLOOKUP(B407,Thresholds!$B$2:$I$8,3,FALSE)),"Medium","Major"))</f>
        <v>Minor</v>
      </c>
      <c r="S407" s="2" t="str">
        <f>IF(N407&gt;0,"",IF('Hazard Data'!K2972&lt;VLOOKUP(B407,Thresholds!$B$2:$I$8,5,FALSE),"Minor",IF(AND(VLOOKUP(B407,Thresholds!$B$2:$I$8,5,FALSE)&lt;='Hazard Data'!K2972,'Hazard Data'!K2972&lt;VLOOKUP(B407,Thresholds!$B$2:$I$8,6,FALSE)),"Medium","Major")))</f>
        <v/>
      </c>
      <c r="T407" s="2"/>
      <c r="U407" s="2"/>
      <c r="V407" s="2"/>
      <c r="W407" s="2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>
      <c r="A408" s="1"/>
      <c r="B408" s="17">
        <v>3</v>
      </c>
      <c r="C408" s="9" t="s">
        <v>39</v>
      </c>
      <c r="D408" s="9" t="str">
        <f>VLOOKUP(C408,'Hazard Categories'!$A$2:$B$52,2,FALSE)</f>
        <v>Severe Storm</v>
      </c>
      <c r="E408" s="17">
        <v>3</v>
      </c>
      <c r="F408" s="17">
        <v>2011</v>
      </c>
      <c r="G408" s="17" t="str">
        <f>IF(F408&lt;2000,(ROUNDDOWN((F408-$G$10)/5,0))*5+$G$10&amp;"-"&amp;(ROUNDDOWN((F408-$G$10)/5,0))*5+$G$10+4,(ROUNDDOWN((F408-$G$10)/5,0))*5+$G$10&amp;"-"&amp;(ROUNDDOWN((F408-$G$10)/5,0))*5+$G$10+4)</f>
        <v>2010-2014</v>
      </c>
      <c r="H408" s="17">
        <v>1</v>
      </c>
      <c r="I408" s="17">
        <v>0</v>
      </c>
      <c r="J408" s="17">
        <v>0</v>
      </c>
      <c r="K408" s="17">
        <f>SUM(I408:J408)</f>
        <v>0</v>
      </c>
      <c r="L408" s="28">
        <f>IF(N408&lt;7000000000,0,1)</f>
        <v>0</v>
      </c>
      <c r="M408" s="28">
        <f>IF(N408&gt;0,1,0)</f>
        <v>1</v>
      </c>
      <c r="N408" s="29">
        <v>664148</v>
      </c>
      <c r="O408" s="29">
        <f>IF($R408="Minor",1,0)</f>
        <v>1</v>
      </c>
      <c r="P408" s="29">
        <f>IF($R408="Medium",1,0)</f>
        <v>0</v>
      </c>
      <c r="Q408" s="29">
        <f>IF($R408="Major",1,0)</f>
        <v>0</v>
      </c>
      <c r="R408" s="2" t="str">
        <f>IF('Hazard Data'!N2530&lt;VLOOKUP(B408,Thresholds!$B$2:$I$8,2,FALSE),"Minor",IF(AND(VLOOKUP(B408,Thresholds!$B$2:$I$8,2,FALSE)&lt;='Hazard Data'!N2530,'Hazard Data'!N2530&lt;VLOOKUP(B408,Thresholds!$B$2:$I$8,3,FALSE)),"Medium","Major"))</f>
        <v>Minor</v>
      </c>
      <c r="S408" s="2" t="str">
        <f>IF(N408&gt;0,"",IF('Hazard Data'!K2530&lt;VLOOKUP(B408,Thresholds!$B$2:$I$8,5,FALSE),"Minor",IF(AND(VLOOKUP(B408,Thresholds!$B$2:$I$8,5,FALSE)&lt;='Hazard Data'!K2530,'Hazard Data'!K2530&lt;VLOOKUP(B408,Thresholds!$B$2:$I$8,6,FALSE)),"Medium","Major")))</f>
        <v/>
      </c>
      <c r="T408" s="2"/>
      <c r="U408" s="2"/>
      <c r="V408" s="2"/>
      <c r="W408" s="2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>
      <c r="A409" s="1"/>
      <c r="B409" s="17">
        <v>2</v>
      </c>
      <c r="C409" s="9" t="s">
        <v>44</v>
      </c>
      <c r="D409" s="9" t="str">
        <f>VLOOKUP(C409,'Hazard Categories'!$A$2:$B$52,2,FALSE)</f>
        <v>Severe Storm</v>
      </c>
      <c r="E409" s="17">
        <v>2</v>
      </c>
      <c r="F409" s="17">
        <v>2006</v>
      </c>
      <c r="G409" s="17" t="str">
        <f>IF(F409&lt;2000,(ROUNDDOWN((F409-$G$10)/5,0))*5+$G$10&amp;"-"&amp;(ROUNDDOWN((F409-$G$10)/5,0))*5+$G$10+4,(ROUNDDOWN((F409-$G$10)/5,0))*5+$G$10&amp;"-"&amp;(ROUNDDOWN((F409-$G$10)/5,0))*5+$G$10+4)</f>
        <v>2005-2009</v>
      </c>
      <c r="H409" s="17">
        <v>1</v>
      </c>
      <c r="I409" s="17">
        <v>0</v>
      </c>
      <c r="J409" s="17">
        <v>0</v>
      </c>
      <c r="K409" s="17">
        <f>SUM(I409:J409)</f>
        <v>0</v>
      </c>
      <c r="L409" s="28">
        <f>IF(N409&lt;7000000000,0,1)</f>
        <v>0</v>
      </c>
      <c r="M409" s="28">
        <f>IF(N409&gt;0,1,0)</f>
        <v>1</v>
      </c>
      <c r="N409" s="29">
        <v>660394</v>
      </c>
      <c r="O409" s="29">
        <f>IF($R409="Minor",1,0)</f>
        <v>1</v>
      </c>
      <c r="P409" s="29">
        <f>IF($R409="Medium",1,0)</f>
        <v>0</v>
      </c>
      <c r="Q409" s="29">
        <f>IF($R409="Major",1,0)</f>
        <v>0</v>
      </c>
      <c r="R409" s="2" t="str">
        <f>IF('Hazard Data'!N3132&lt;VLOOKUP(B409,Thresholds!$B$2:$I$8,2,FALSE),"Minor",IF(AND(VLOOKUP(B409,Thresholds!$B$2:$I$8,2,FALSE)&lt;='Hazard Data'!N3132,'Hazard Data'!N3132&lt;VLOOKUP(B409,Thresholds!$B$2:$I$8,3,FALSE)),"Medium","Major"))</f>
        <v>Minor</v>
      </c>
      <c r="S409" s="2" t="str">
        <f>IF(N409&gt;0,"",IF('Hazard Data'!K3132&lt;VLOOKUP(B409,Thresholds!$B$2:$I$8,5,FALSE),"Minor",IF(AND(VLOOKUP(B409,Thresholds!$B$2:$I$8,5,FALSE)&lt;='Hazard Data'!K3132,'Hazard Data'!K3132&lt;VLOOKUP(B409,Thresholds!$B$2:$I$8,6,FALSE)),"Medium","Major")))</f>
        <v/>
      </c>
      <c r="T409" s="2"/>
      <c r="U409" s="2"/>
      <c r="V409" s="2"/>
      <c r="W409" s="2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>
      <c r="A410" s="1"/>
      <c r="B410" s="17">
        <v>2</v>
      </c>
      <c r="C410" s="9" t="s">
        <v>39</v>
      </c>
      <c r="D410" s="9" t="str">
        <f>VLOOKUP(C410,'Hazard Categories'!$A$2:$B$52,2,FALSE)</f>
        <v>Severe Storm</v>
      </c>
      <c r="E410" s="17">
        <v>4</v>
      </c>
      <c r="F410" s="17">
        <v>2015</v>
      </c>
      <c r="G410" s="17" t="str">
        <f>IF(F410&lt;2000,(ROUNDDOWN((F410-$G$10)/5,0))*5+$G$10&amp;"-"&amp;(ROUNDDOWN((F410-$G$10)/5,0))*5+$G$10+4,(ROUNDDOWN((F410-$G$10)/5,0))*5+$G$10&amp;"-"&amp;(ROUNDDOWN((F410-$G$10)/5,0))*5+$G$10+4)</f>
        <v>2015-2019</v>
      </c>
      <c r="H410" s="17">
        <v>1</v>
      </c>
      <c r="I410" s="17">
        <v>0</v>
      </c>
      <c r="J410" s="17">
        <v>0</v>
      </c>
      <c r="K410" s="17">
        <f>SUM(I410:J410)</f>
        <v>0</v>
      </c>
      <c r="L410" s="28">
        <f>IF(N410&lt;7000000000,0,1)</f>
        <v>0</v>
      </c>
      <c r="M410" s="28">
        <f>IF(N410&gt;0,1,0)</f>
        <v>1</v>
      </c>
      <c r="N410" s="29">
        <v>647142</v>
      </c>
      <c r="O410" s="29">
        <f>IF($R410="Minor",1,0)</f>
        <v>1</v>
      </c>
      <c r="P410" s="29">
        <f>IF($R410="Medium",1,0)</f>
        <v>0</v>
      </c>
      <c r="Q410" s="29">
        <f>IF($R410="Major",1,0)</f>
        <v>0</v>
      </c>
      <c r="R410" s="2" t="str">
        <f>IF('Hazard Data'!N2712&lt;VLOOKUP(B410,Thresholds!$B$2:$I$8,2,FALSE),"Minor",IF(AND(VLOOKUP(B410,Thresholds!$B$2:$I$8,2,FALSE)&lt;='Hazard Data'!N2712,'Hazard Data'!N2712&lt;VLOOKUP(B410,Thresholds!$B$2:$I$8,3,FALSE)),"Medium","Major"))</f>
        <v>Minor</v>
      </c>
      <c r="S410" s="2" t="str">
        <f>IF(N410&gt;0,"",IF('Hazard Data'!K2712&lt;VLOOKUP(B410,Thresholds!$B$2:$I$8,5,FALSE),"Minor",IF(AND(VLOOKUP(B410,Thresholds!$B$2:$I$8,5,FALSE)&lt;='Hazard Data'!K2712,'Hazard Data'!K2712&lt;VLOOKUP(B410,Thresholds!$B$2:$I$8,6,FALSE)),"Medium","Major")))</f>
        <v/>
      </c>
      <c r="T410" s="2"/>
      <c r="U410" s="2"/>
      <c r="V410" s="2"/>
      <c r="W410" s="2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>
      <c r="A411" s="1"/>
      <c r="B411" s="17">
        <v>4</v>
      </c>
      <c r="C411" s="9" t="s">
        <v>59</v>
      </c>
      <c r="D411" s="9" t="str">
        <f>VLOOKUP(C411,'Hazard Categories'!$A$2:$B$52,2,FALSE)</f>
        <v>Storm</v>
      </c>
      <c r="E411" s="17">
        <v>2</v>
      </c>
      <c r="F411" s="17">
        <v>2011</v>
      </c>
      <c r="G411" s="17" t="str">
        <f>IF(F411&lt;2000,(ROUNDDOWN((F411-$G$10)/5,0))*5+$G$10&amp;"-"&amp;(ROUNDDOWN((F411-$G$10)/5,0))*5+$G$10+4,(ROUNDDOWN((F411-$G$10)/5,0))*5+$G$10&amp;"-"&amp;(ROUNDDOWN((F411-$G$10)/5,0))*5+$G$10+4)</f>
        <v>2010-2014</v>
      </c>
      <c r="H411" s="17">
        <v>1</v>
      </c>
      <c r="I411" s="17">
        <v>0</v>
      </c>
      <c r="J411" s="17">
        <v>0</v>
      </c>
      <c r="K411" s="17">
        <f>SUM(I411:J411)</f>
        <v>0</v>
      </c>
      <c r="L411" s="28">
        <f>IF(N411&lt;7000000000,0,1)</f>
        <v>0</v>
      </c>
      <c r="M411" s="28">
        <f>IF(N411&gt;0,1,0)</f>
        <v>1</v>
      </c>
      <c r="N411" s="29">
        <v>640040</v>
      </c>
      <c r="O411" s="29">
        <f>IF($R411="Minor",1,0)</f>
        <v>1</v>
      </c>
      <c r="P411" s="29">
        <f>IF($R411="Medium",1,0)</f>
        <v>0</v>
      </c>
      <c r="Q411" s="29">
        <f>IF($R411="Major",1,0)</f>
        <v>0</v>
      </c>
      <c r="R411" s="2" t="str">
        <f>IF('Hazard Data'!N2419&lt;VLOOKUP(B411,Thresholds!$B$2:$I$8,2,FALSE),"Minor",IF(AND(VLOOKUP(B411,Thresholds!$B$2:$I$8,2,FALSE)&lt;='Hazard Data'!N2419,'Hazard Data'!N2419&lt;VLOOKUP(B411,Thresholds!$B$2:$I$8,3,FALSE)),"Medium","Major"))</f>
        <v>Minor</v>
      </c>
      <c r="S411" s="2" t="str">
        <f>IF(N411&gt;0,"",IF('Hazard Data'!K2419&lt;VLOOKUP(B411,Thresholds!$B$2:$I$8,5,FALSE),"Minor",IF(AND(VLOOKUP(B411,Thresholds!$B$2:$I$8,5,FALSE)&lt;='Hazard Data'!K2419,'Hazard Data'!K2419&lt;VLOOKUP(B411,Thresholds!$B$2:$I$8,6,FALSE)),"Medium","Major")))</f>
        <v/>
      </c>
      <c r="T411" s="2"/>
      <c r="U411" s="2"/>
      <c r="V411" s="2"/>
      <c r="W411" s="2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>
      <c r="A412" s="1"/>
      <c r="B412" s="17">
        <v>6</v>
      </c>
      <c r="C412" s="9" t="s">
        <v>39</v>
      </c>
      <c r="D412" s="9" t="str">
        <f>VLOOKUP(C412,'Hazard Categories'!$A$2:$B$52,2,FALSE)</f>
        <v>Severe Storm</v>
      </c>
      <c r="E412" s="17">
        <v>1</v>
      </c>
      <c r="F412" s="17">
        <v>1980</v>
      </c>
      <c r="G412" s="17" t="str">
        <f>IF(F412&lt;2000,(ROUNDDOWN((F412-$G$10)/5,0))*5+$G$10&amp;"-"&amp;(ROUNDDOWN((F412-$G$10)/5,0))*5+$G$10+4,(ROUNDDOWN((F412-$G$10)/5,0))*5+$G$10&amp;"-"&amp;(ROUNDDOWN((F412-$G$10)/5,0))*5+$G$10+4)</f>
        <v>1980-1984</v>
      </c>
      <c r="H412" s="17">
        <v>3</v>
      </c>
      <c r="I412" s="17">
        <v>0</v>
      </c>
      <c r="J412" s="17">
        <v>0</v>
      </c>
      <c r="K412" s="17">
        <f>SUM(I412:J412)</f>
        <v>0</v>
      </c>
      <c r="L412" s="28">
        <f>IF(N412&lt;7000000000,0,1)</f>
        <v>0</v>
      </c>
      <c r="M412" s="28">
        <f>IF(N412&gt;0,1,0)</f>
        <v>1</v>
      </c>
      <c r="N412" s="29">
        <v>635168</v>
      </c>
      <c r="O412" s="29">
        <f>IF($R412="Minor",1,0)</f>
        <v>0</v>
      </c>
      <c r="P412" s="29">
        <f>IF($R412="Medium",1,0)</f>
        <v>1</v>
      </c>
      <c r="Q412" s="29">
        <f>IF($R412="Major",1,0)</f>
        <v>0</v>
      </c>
      <c r="R412" s="2" t="str">
        <f>IF('Hazard Data'!N670&lt;VLOOKUP(B412,Thresholds!$B$2:$I$8,2,FALSE),"Minor",IF(AND(VLOOKUP(B412,Thresholds!$B$2:$I$8,2,FALSE)&lt;='Hazard Data'!N670,'Hazard Data'!N670&lt;VLOOKUP(B412,Thresholds!$B$2:$I$8,3,FALSE)),"Medium","Major"))</f>
        <v>Medium</v>
      </c>
      <c r="S412" s="2" t="str">
        <f>IF(N412&gt;0,"",IF('Hazard Data'!K670&lt;VLOOKUP(B412,Thresholds!$B$2:$I$8,5,FALSE),"Minor",IF(AND(VLOOKUP(B412,Thresholds!$B$2:$I$8,5,FALSE)&lt;='Hazard Data'!K670,'Hazard Data'!K670&lt;VLOOKUP(B412,Thresholds!$B$2:$I$8,6,FALSE)),"Medium","Major")))</f>
        <v/>
      </c>
      <c r="T412" s="2"/>
      <c r="U412" s="2"/>
      <c r="V412" s="2"/>
      <c r="W412" s="2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>
      <c r="A413" s="1"/>
      <c r="B413" s="17">
        <v>5</v>
      </c>
      <c r="C413" s="9" t="s">
        <v>59</v>
      </c>
      <c r="D413" s="9" t="str">
        <f>VLOOKUP(C413,'Hazard Categories'!$A$2:$B$52,2,FALSE)</f>
        <v>Storm</v>
      </c>
      <c r="E413" s="17">
        <v>2</v>
      </c>
      <c r="F413" s="17">
        <v>2011</v>
      </c>
      <c r="G413" s="17" t="str">
        <f>IF(F413&lt;2000,(ROUNDDOWN((F413-$G$10)/5,0))*5+$G$10&amp;"-"&amp;(ROUNDDOWN((F413-$G$10)/5,0))*5+$G$10+4,(ROUNDDOWN((F413-$G$10)/5,0))*5+$G$10&amp;"-"&amp;(ROUNDDOWN((F413-$G$10)/5,0))*5+$G$10+4)</f>
        <v>2010-2014</v>
      </c>
      <c r="H413" s="17">
        <v>1</v>
      </c>
      <c r="I413" s="17">
        <v>0</v>
      </c>
      <c r="J413" s="17">
        <v>0</v>
      </c>
      <c r="K413" s="17">
        <f>SUM(I413:J413)</f>
        <v>0</v>
      </c>
      <c r="L413" s="28">
        <f>IF(N413&lt;7000000000,0,1)</f>
        <v>0</v>
      </c>
      <c r="M413" s="28">
        <f>IF(N413&gt;0,1,0)</f>
        <v>1</v>
      </c>
      <c r="N413" s="29">
        <v>630909</v>
      </c>
      <c r="O413" s="29">
        <f>IF($R413="Minor",1,0)</f>
        <v>1</v>
      </c>
      <c r="P413" s="29">
        <f>IF($R413="Medium",1,0)</f>
        <v>0</v>
      </c>
      <c r="Q413" s="29">
        <f>IF($R413="Major",1,0)</f>
        <v>0</v>
      </c>
      <c r="R413" s="2" t="str">
        <f>IF('Hazard Data'!N2494&lt;VLOOKUP(B413,Thresholds!$B$2:$I$8,2,FALSE),"Minor",IF(AND(VLOOKUP(B413,Thresholds!$B$2:$I$8,2,FALSE)&lt;='Hazard Data'!N2494,'Hazard Data'!N2494&lt;VLOOKUP(B413,Thresholds!$B$2:$I$8,3,FALSE)),"Medium","Major"))</f>
        <v>Minor</v>
      </c>
      <c r="S413" s="2" t="str">
        <f>IF(N413&gt;0,"",IF('Hazard Data'!K2494&lt;VLOOKUP(B413,Thresholds!$B$2:$I$8,5,FALSE),"Minor",IF(AND(VLOOKUP(B413,Thresholds!$B$2:$I$8,5,FALSE)&lt;='Hazard Data'!K2494,'Hazard Data'!K2494&lt;VLOOKUP(B413,Thresholds!$B$2:$I$8,6,FALSE)),"Medium","Major")))</f>
        <v/>
      </c>
      <c r="T413" s="2"/>
      <c r="U413" s="2"/>
      <c r="V413" s="2"/>
      <c r="W413" s="2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>
      <c r="A414" s="1"/>
      <c r="B414" s="17">
        <v>4</v>
      </c>
      <c r="C414" s="9" t="s">
        <v>39</v>
      </c>
      <c r="D414" s="9" t="str">
        <f>VLOOKUP(C414,'Hazard Categories'!$A$2:$B$52,2,FALSE)</f>
        <v>Severe Storm</v>
      </c>
      <c r="E414" s="17">
        <v>1</v>
      </c>
      <c r="F414" s="17">
        <v>1980</v>
      </c>
      <c r="G414" s="17" t="str">
        <f>IF(F414&lt;2000,(ROUNDDOWN((F414-$G$10)/5,0))*5+$G$10&amp;"-"&amp;(ROUNDDOWN((F414-$G$10)/5,0))*5+$G$10+4,(ROUNDDOWN((F414-$G$10)/5,0))*5+$G$10&amp;"-"&amp;(ROUNDDOWN((F414-$G$10)/5,0))*5+$G$10+4)</f>
        <v>1980-1984</v>
      </c>
      <c r="H414" s="17">
        <v>3</v>
      </c>
      <c r="I414" s="17">
        <v>0</v>
      </c>
      <c r="J414" s="17">
        <v>0</v>
      </c>
      <c r="K414" s="17">
        <f>SUM(I414:J414)</f>
        <v>0</v>
      </c>
      <c r="L414" s="28">
        <f>IF(N414&lt;7000000000,0,1)</f>
        <v>0</v>
      </c>
      <c r="M414" s="28">
        <f>IF(N414&gt;0,1,0)</f>
        <v>1</v>
      </c>
      <c r="N414" s="29">
        <v>624743</v>
      </c>
      <c r="O414" s="29">
        <f>IF($R414="Minor",1,0)</f>
        <v>0</v>
      </c>
      <c r="P414" s="29">
        <f>IF($R414="Medium",1,0)</f>
        <v>1</v>
      </c>
      <c r="Q414" s="29">
        <f>IF($R414="Major",1,0)</f>
        <v>0</v>
      </c>
      <c r="R414" s="2" t="str">
        <f>IF('Hazard Data'!N671&lt;VLOOKUP(B414,Thresholds!$B$2:$I$8,2,FALSE),"Minor",IF(AND(VLOOKUP(B414,Thresholds!$B$2:$I$8,2,FALSE)&lt;='Hazard Data'!N671,'Hazard Data'!N671&lt;VLOOKUP(B414,Thresholds!$B$2:$I$8,3,FALSE)),"Medium","Major"))</f>
        <v>Medium</v>
      </c>
      <c r="S414" s="2" t="str">
        <f>IF(N414&gt;0,"",IF('Hazard Data'!K671&lt;VLOOKUP(B414,Thresholds!$B$2:$I$8,5,FALSE),"Minor",IF(AND(VLOOKUP(B414,Thresholds!$B$2:$I$8,5,FALSE)&lt;='Hazard Data'!K671,'Hazard Data'!K671&lt;VLOOKUP(B414,Thresholds!$B$2:$I$8,6,FALSE)),"Medium","Major")))</f>
        <v/>
      </c>
      <c r="T414" s="2"/>
      <c r="U414" s="2"/>
      <c r="V414" s="2"/>
      <c r="W414" s="2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>
      <c r="A415" s="1"/>
      <c r="B415" s="17">
        <v>1</v>
      </c>
      <c r="C415" s="9" t="s">
        <v>46</v>
      </c>
      <c r="D415" s="9" t="str">
        <f>VLOOKUP(C415,'Hazard Categories'!$A$2:$B$52,2,FALSE)</f>
        <v>Storm</v>
      </c>
      <c r="E415" s="17">
        <v>4</v>
      </c>
      <c r="F415" s="17">
        <v>1995</v>
      </c>
      <c r="G415" s="17" t="str">
        <f>IF(F415&lt;2000,(ROUNDDOWN((F415-$G$10)/5,0))*5+$G$10&amp;"-"&amp;(ROUNDDOWN((F415-$G$10)/5,0))*5+$G$10+4,(ROUNDDOWN((F415-$G$10)/5,0))*5+$G$10&amp;"-"&amp;(ROUNDDOWN((F415-$G$10)/5,0))*5+$G$10+4)</f>
        <v>1995-1999</v>
      </c>
      <c r="H415" s="17">
        <v>1</v>
      </c>
      <c r="I415" s="17">
        <v>0</v>
      </c>
      <c r="J415" s="17">
        <v>0</v>
      </c>
      <c r="K415" s="17">
        <f>SUM(I415:J415)</f>
        <v>0</v>
      </c>
      <c r="L415" s="28">
        <f>IF(N415&lt;7000000000,0,1)</f>
        <v>0</v>
      </c>
      <c r="M415" s="28">
        <f>IF(N415&gt;0,1,0)</f>
        <v>1</v>
      </c>
      <c r="N415" s="29">
        <v>611257</v>
      </c>
      <c r="O415" s="29">
        <f>IF($R415="Minor",1,0)</f>
        <v>0</v>
      </c>
      <c r="P415" s="29">
        <f>IF($R415="Medium",1,0)</f>
        <v>1</v>
      </c>
      <c r="Q415" s="29">
        <f>IF($R415="Major",1,0)</f>
        <v>0</v>
      </c>
      <c r="R415" s="2" t="str">
        <f>IF('Hazard Data'!N146&lt;VLOOKUP(B415,Thresholds!$B$2:$I$8,2,FALSE),"Minor",IF(AND(VLOOKUP(B415,Thresholds!$B$2:$I$8,2,FALSE)&lt;='Hazard Data'!N146,'Hazard Data'!N146&lt;VLOOKUP(B415,Thresholds!$B$2:$I$8,3,FALSE)),"Medium","Major"))</f>
        <v>Medium</v>
      </c>
      <c r="S415" s="2" t="str">
        <f>IF(N415&gt;0,"",IF('Hazard Data'!K146&lt;VLOOKUP(B415,Thresholds!$B$2:$I$8,5,FALSE),"Minor",IF(AND(VLOOKUP(B415,Thresholds!$B$2:$I$8,5,FALSE)&lt;='Hazard Data'!K146,'Hazard Data'!K146&lt;VLOOKUP(B415,Thresholds!$B$2:$I$8,6,FALSE)),"Medium","Major")))</f>
        <v/>
      </c>
      <c r="T415" s="2"/>
      <c r="U415" s="2"/>
      <c r="V415" s="2"/>
      <c r="W415" s="2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>
      <c r="A416" s="1"/>
      <c r="B416" s="17">
        <v>5</v>
      </c>
      <c r="C416" s="9" t="s">
        <v>59</v>
      </c>
      <c r="D416" s="9" t="str">
        <f>VLOOKUP(C416,'Hazard Categories'!$A$2:$B$52,2,FALSE)</f>
        <v>Storm</v>
      </c>
      <c r="E416" s="17">
        <v>2</v>
      </c>
      <c r="F416" s="17">
        <v>2011</v>
      </c>
      <c r="G416" s="17" t="str">
        <f>IF(F416&lt;2000,(ROUNDDOWN((F416-$G$10)/5,0))*5+$G$10&amp;"-"&amp;(ROUNDDOWN((F416-$G$10)/5,0))*5+$G$10+4,(ROUNDDOWN((F416-$G$10)/5,0))*5+$G$10&amp;"-"&amp;(ROUNDDOWN((F416-$G$10)/5,0))*5+$G$10+4)</f>
        <v>2010-2014</v>
      </c>
      <c r="H416" s="17">
        <v>1</v>
      </c>
      <c r="I416" s="17">
        <v>0</v>
      </c>
      <c r="J416" s="17">
        <v>0</v>
      </c>
      <c r="K416" s="17">
        <f>SUM(I416:J416)</f>
        <v>0</v>
      </c>
      <c r="L416" s="28">
        <f>IF(N416&lt;7000000000,0,1)</f>
        <v>0</v>
      </c>
      <c r="M416" s="28">
        <f>IF(N416&gt;0,1,0)</f>
        <v>1</v>
      </c>
      <c r="N416" s="29">
        <v>595401</v>
      </c>
      <c r="O416" s="29">
        <f>IF($R416="Minor",1,0)</f>
        <v>1</v>
      </c>
      <c r="P416" s="29">
        <f>IF($R416="Medium",1,0)</f>
        <v>0</v>
      </c>
      <c r="Q416" s="29">
        <f>IF($R416="Major",1,0)</f>
        <v>0</v>
      </c>
      <c r="R416" s="2" t="str">
        <f>IF('Hazard Data'!N2495&lt;VLOOKUP(B416,Thresholds!$B$2:$I$8,2,FALSE),"Minor",IF(AND(VLOOKUP(B416,Thresholds!$B$2:$I$8,2,FALSE)&lt;='Hazard Data'!N2495,'Hazard Data'!N2495&lt;VLOOKUP(B416,Thresholds!$B$2:$I$8,3,FALSE)),"Medium","Major"))</f>
        <v>Minor</v>
      </c>
      <c r="S416" s="2" t="str">
        <f>IF(N416&gt;0,"",IF('Hazard Data'!K2495&lt;VLOOKUP(B416,Thresholds!$B$2:$I$8,5,FALSE),"Minor",IF(AND(VLOOKUP(B416,Thresholds!$B$2:$I$8,5,FALSE)&lt;='Hazard Data'!K2495,'Hazard Data'!K2495&lt;VLOOKUP(B416,Thresholds!$B$2:$I$8,6,FALSE)),"Medium","Major")))</f>
        <v/>
      </c>
      <c r="T416" s="2"/>
      <c r="U416" s="2"/>
      <c r="V416" s="2"/>
      <c r="W416" s="2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>
      <c r="A417" s="1"/>
      <c r="B417" s="17">
        <v>1</v>
      </c>
      <c r="C417" s="9" t="s">
        <v>40</v>
      </c>
      <c r="D417" s="9" t="str">
        <f>VLOOKUP(C417,'Hazard Categories'!$A$2:$B$52,2,FALSE)</f>
        <v>Storm</v>
      </c>
      <c r="E417" s="17">
        <v>1</v>
      </c>
      <c r="F417" s="17">
        <v>1997</v>
      </c>
      <c r="G417" s="17" t="str">
        <f>IF(F417&lt;2000,(ROUNDDOWN((F417-$G$10)/5,0))*5+$G$10&amp;"-"&amp;(ROUNDDOWN((F417-$G$10)/5,0))*5+$G$10+4,(ROUNDDOWN((F417-$G$10)/5,0))*5+$G$10&amp;"-"&amp;(ROUNDDOWN((F417-$G$10)/5,0))*5+$G$10+4)</f>
        <v>1995-1999</v>
      </c>
      <c r="H417" s="17">
        <v>1</v>
      </c>
      <c r="I417" s="17">
        <v>0</v>
      </c>
      <c r="J417" s="17">
        <v>0</v>
      </c>
      <c r="K417" s="17">
        <f>SUM(I417:J417)</f>
        <v>0</v>
      </c>
      <c r="L417" s="28">
        <f>IF(N417&lt;7000000000,0,1)</f>
        <v>0</v>
      </c>
      <c r="M417" s="28">
        <f>IF(N417&gt;0,1,0)</f>
        <v>1</v>
      </c>
      <c r="N417" s="29">
        <v>594132</v>
      </c>
      <c r="O417" s="29">
        <f>IF($R417="Minor",1,0)</f>
        <v>0</v>
      </c>
      <c r="P417" s="29">
        <f>IF($R417="Medium",1,0)</f>
        <v>0</v>
      </c>
      <c r="Q417" s="29">
        <f>IF($R417="Major",1,0)</f>
        <v>1</v>
      </c>
      <c r="R417" s="2" t="str">
        <f>IF('Hazard Data'!N32&lt;VLOOKUP(B417,Thresholds!$B$2:$I$8,2,FALSE),"Minor",IF(AND(VLOOKUP(B417,Thresholds!$B$2:$I$8,2,FALSE)&lt;='Hazard Data'!N32,'Hazard Data'!N32&lt;VLOOKUP(B417,Thresholds!$B$2:$I$8,3,FALSE)),"Medium","Major"))</f>
        <v>Major</v>
      </c>
      <c r="S417" s="2" t="str">
        <f>IF(N417&gt;0,"",IF('Hazard Data'!K32&lt;VLOOKUP(B417,Thresholds!$B$2:$I$8,5,FALSE),"Minor",IF(AND(VLOOKUP(B417,Thresholds!$B$2:$I$8,5,FALSE)&lt;='Hazard Data'!K32,'Hazard Data'!K32&lt;VLOOKUP(B417,Thresholds!$B$2:$I$8,6,FALSE)),"Medium","Major")))</f>
        <v/>
      </c>
      <c r="T417" s="2"/>
      <c r="U417" s="2"/>
      <c r="V417" s="2"/>
      <c r="W417" s="2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>
      <c r="A418" s="1"/>
      <c r="B418" s="17">
        <v>1</v>
      </c>
      <c r="C418" s="9" t="s">
        <v>40</v>
      </c>
      <c r="D418" s="9" t="str">
        <f>VLOOKUP(C418,'Hazard Categories'!$A$2:$B$52,2,FALSE)</f>
        <v>Storm</v>
      </c>
      <c r="E418" s="17">
        <v>1</v>
      </c>
      <c r="F418" s="17">
        <v>1993</v>
      </c>
      <c r="G418" s="17" t="str">
        <f>IF(F418&lt;2000,(ROUNDDOWN((F418-$G$10)/5,0))*5+$G$10&amp;"-"&amp;(ROUNDDOWN((F418-$G$10)/5,0))*5+$G$10+4,(ROUNDDOWN((F418-$G$10)/5,0))*5+$G$10&amp;"-"&amp;(ROUNDDOWN((F418-$G$10)/5,0))*5+$G$10+4)</f>
        <v>1990-1994</v>
      </c>
      <c r="H418" s="17">
        <v>1</v>
      </c>
      <c r="I418" s="17">
        <v>0</v>
      </c>
      <c r="J418" s="17">
        <v>0</v>
      </c>
      <c r="K418" s="17">
        <f>SUM(I418:J418)</f>
        <v>0</v>
      </c>
      <c r="L418" s="28">
        <f>IF(N418&lt;7000000000,0,1)</f>
        <v>0</v>
      </c>
      <c r="M418" s="28">
        <f>IF(N418&gt;0,1,0)</f>
        <v>1</v>
      </c>
      <c r="N418" s="29">
        <v>587592</v>
      </c>
      <c r="O418" s="29">
        <f>IF($R418="Minor",1,0)</f>
        <v>1</v>
      </c>
      <c r="P418" s="29">
        <f>IF($R418="Medium",1,0)</f>
        <v>0</v>
      </c>
      <c r="Q418" s="29">
        <f>IF($R418="Major",1,0)</f>
        <v>0</v>
      </c>
      <c r="R418" s="2" t="str">
        <f>IF('Hazard Data'!N1786&lt;VLOOKUP(B418,Thresholds!$B$2:$I$8,2,FALSE),"Minor",IF(AND(VLOOKUP(B418,Thresholds!$B$2:$I$8,2,FALSE)&lt;='Hazard Data'!N1786,'Hazard Data'!N1786&lt;VLOOKUP(B418,Thresholds!$B$2:$I$8,3,FALSE)),"Medium","Major"))</f>
        <v>Minor</v>
      </c>
      <c r="S418" s="2" t="str">
        <f>IF(N418&gt;0,"",IF('Hazard Data'!K1786&lt;VLOOKUP(B418,Thresholds!$B$2:$I$8,5,FALSE),"Minor",IF(AND(VLOOKUP(B418,Thresholds!$B$2:$I$8,5,FALSE)&lt;='Hazard Data'!K1786,'Hazard Data'!K1786&lt;VLOOKUP(B418,Thresholds!$B$2:$I$8,6,FALSE)),"Medium","Major")))</f>
        <v/>
      </c>
      <c r="T418" s="2"/>
      <c r="U418" s="2"/>
      <c r="V418" s="2"/>
      <c r="W418" s="2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>
      <c r="A419" s="1"/>
      <c r="B419" s="17">
        <v>2</v>
      </c>
      <c r="C419" s="9" t="s">
        <v>41</v>
      </c>
      <c r="D419" s="9" t="str">
        <f>VLOOKUP(C419,'Hazard Categories'!$A$2:$B$52,2,FALSE)</f>
        <v>Tornado</v>
      </c>
      <c r="E419" s="17">
        <v>2</v>
      </c>
      <c r="F419" s="17">
        <v>2013</v>
      </c>
      <c r="G419" s="17" t="str">
        <f>IF(F419&lt;2000,(ROUNDDOWN((F419-$G$10)/5,0))*5+$G$10&amp;"-"&amp;(ROUNDDOWN((F419-$G$10)/5,0))*5+$G$10+4,(ROUNDDOWN((F419-$G$10)/5,0))*5+$G$10&amp;"-"&amp;(ROUNDDOWN((F419-$G$10)/5,0))*5+$G$10+4)</f>
        <v>2010-2014</v>
      </c>
      <c r="H419" s="17">
        <v>1</v>
      </c>
      <c r="I419" s="17">
        <v>0</v>
      </c>
      <c r="J419" s="17">
        <v>0</v>
      </c>
      <c r="K419" s="17">
        <f>SUM(I419:J419)</f>
        <v>0</v>
      </c>
      <c r="L419" s="28">
        <f>IF(N419&lt;7000000000,0,1)</f>
        <v>0</v>
      </c>
      <c r="M419" s="28">
        <f>IF(N419&gt;0,1,0)</f>
        <v>1</v>
      </c>
      <c r="N419" s="29">
        <v>581895</v>
      </c>
      <c r="O419" s="29">
        <f>IF($R419="Minor",1,0)</f>
        <v>1</v>
      </c>
      <c r="P419" s="29">
        <f>IF($R419="Medium",1,0)</f>
        <v>0</v>
      </c>
      <c r="Q419" s="29">
        <f>IF($R419="Major",1,0)</f>
        <v>0</v>
      </c>
      <c r="R419" s="2" t="str">
        <f>IF('Hazard Data'!N1888&lt;VLOOKUP(B419,Thresholds!$B$2:$I$8,2,FALSE),"Minor",IF(AND(VLOOKUP(B419,Thresholds!$B$2:$I$8,2,FALSE)&lt;='Hazard Data'!N1888,'Hazard Data'!N1888&lt;VLOOKUP(B419,Thresholds!$B$2:$I$8,3,FALSE)),"Medium","Major"))</f>
        <v>Minor</v>
      </c>
      <c r="S419" s="2" t="str">
        <f>IF(N419&gt;0,"",IF('Hazard Data'!K1888&lt;VLOOKUP(B419,Thresholds!$B$2:$I$8,5,FALSE),"Minor",IF(AND(VLOOKUP(B419,Thresholds!$B$2:$I$8,5,FALSE)&lt;='Hazard Data'!K1888,'Hazard Data'!K1888&lt;VLOOKUP(B419,Thresholds!$B$2:$I$8,6,FALSE)),"Medium","Major")))</f>
        <v/>
      </c>
      <c r="T419" s="2"/>
      <c r="U419" s="2"/>
      <c r="V419" s="2"/>
      <c r="W419" s="2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>
      <c r="A420" s="1"/>
      <c r="B420" s="17">
        <v>2</v>
      </c>
      <c r="C420" s="9" t="s">
        <v>44</v>
      </c>
      <c r="D420" s="9" t="str">
        <f>VLOOKUP(C420,'Hazard Categories'!$A$2:$B$52,2,FALSE)</f>
        <v>Severe Storm</v>
      </c>
      <c r="E420" s="17">
        <v>2</v>
      </c>
      <c r="F420" s="17">
        <v>2004</v>
      </c>
      <c r="G420" s="17" t="str">
        <f>IF(F420&lt;2000,(ROUNDDOWN((F420-$G$10)/5,0))*5+$G$10&amp;"-"&amp;(ROUNDDOWN((F420-$G$10)/5,0))*5+$G$10+4,(ROUNDDOWN((F420-$G$10)/5,0))*5+$G$10&amp;"-"&amp;(ROUNDDOWN((F420-$G$10)/5,0))*5+$G$10+4)</f>
        <v>2000-2004</v>
      </c>
      <c r="H420" s="17">
        <v>1</v>
      </c>
      <c r="I420" s="17">
        <v>0</v>
      </c>
      <c r="J420" s="17">
        <v>0</v>
      </c>
      <c r="K420" s="17">
        <f>SUM(I420:J420)</f>
        <v>0</v>
      </c>
      <c r="L420" s="28">
        <f>IF(N420&lt;7000000000,0,1)</f>
        <v>0</v>
      </c>
      <c r="M420" s="28">
        <f>IF(N420&gt;0,1,0)</f>
        <v>1</v>
      </c>
      <c r="N420" s="29">
        <v>576315</v>
      </c>
      <c r="O420" s="29">
        <f>IF($R420="Minor",1,0)</f>
        <v>1</v>
      </c>
      <c r="P420" s="29">
        <f>IF($R420="Medium",1,0)</f>
        <v>0</v>
      </c>
      <c r="Q420" s="29">
        <f>IF($R420="Major",1,0)</f>
        <v>0</v>
      </c>
      <c r="R420" s="2" t="str">
        <f>IF('Hazard Data'!N3094&lt;VLOOKUP(B420,Thresholds!$B$2:$I$8,2,FALSE),"Minor",IF(AND(VLOOKUP(B420,Thresholds!$B$2:$I$8,2,FALSE)&lt;='Hazard Data'!N3094,'Hazard Data'!N3094&lt;VLOOKUP(B420,Thresholds!$B$2:$I$8,3,FALSE)),"Medium","Major"))</f>
        <v>Minor</v>
      </c>
      <c r="S420" s="2" t="str">
        <f>IF(N420&gt;0,"",IF('Hazard Data'!K3094&lt;VLOOKUP(B420,Thresholds!$B$2:$I$8,5,FALSE),"Minor",IF(AND(VLOOKUP(B420,Thresholds!$B$2:$I$8,5,FALSE)&lt;='Hazard Data'!K3094,'Hazard Data'!K3094&lt;VLOOKUP(B420,Thresholds!$B$2:$I$8,6,FALSE)),"Medium","Major")))</f>
        <v/>
      </c>
      <c r="T420" s="2"/>
      <c r="U420" s="2"/>
      <c r="V420" s="2"/>
      <c r="W420" s="2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>
      <c r="A421" s="1"/>
      <c r="B421" s="17">
        <v>5</v>
      </c>
      <c r="C421" s="9" t="s">
        <v>59</v>
      </c>
      <c r="D421" s="9" t="str">
        <f>VLOOKUP(C421,'Hazard Categories'!$A$2:$B$52,2,FALSE)</f>
        <v>Storm</v>
      </c>
      <c r="E421" s="17">
        <v>2</v>
      </c>
      <c r="F421" s="17">
        <v>2011</v>
      </c>
      <c r="G421" s="17" t="str">
        <f>IF(F421&lt;2000,(ROUNDDOWN((F421-$G$10)/5,0))*5+$G$10&amp;"-"&amp;(ROUNDDOWN((F421-$G$10)/5,0))*5+$G$10+4,(ROUNDDOWN((F421-$G$10)/5,0))*5+$G$10&amp;"-"&amp;(ROUNDDOWN((F421-$G$10)/5,0))*5+$G$10+4)</f>
        <v>2010-2014</v>
      </c>
      <c r="H421" s="17">
        <v>1</v>
      </c>
      <c r="I421" s="17">
        <v>0</v>
      </c>
      <c r="J421" s="17">
        <v>0</v>
      </c>
      <c r="K421" s="17">
        <f>SUM(I421:J421)</f>
        <v>0</v>
      </c>
      <c r="L421" s="28">
        <f>IF(N421&lt;7000000000,0,1)</f>
        <v>0</v>
      </c>
      <c r="M421" s="28">
        <f>IF(N421&gt;0,1,0)</f>
        <v>1</v>
      </c>
      <c r="N421" s="29">
        <v>573778</v>
      </c>
      <c r="O421" s="29">
        <f>IF($R421="Minor",1,0)</f>
        <v>1</v>
      </c>
      <c r="P421" s="29">
        <f>IF($R421="Medium",1,0)</f>
        <v>0</v>
      </c>
      <c r="Q421" s="29">
        <f>IF($R421="Major",1,0)</f>
        <v>0</v>
      </c>
      <c r="R421" s="2" t="str">
        <f>IF('Hazard Data'!N2490&lt;VLOOKUP(B421,Thresholds!$B$2:$I$8,2,FALSE),"Minor",IF(AND(VLOOKUP(B421,Thresholds!$B$2:$I$8,2,FALSE)&lt;='Hazard Data'!N2490,'Hazard Data'!N2490&lt;VLOOKUP(B421,Thresholds!$B$2:$I$8,3,FALSE)),"Medium","Major"))</f>
        <v>Minor</v>
      </c>
      <c r="S421" s="2" t="str">
        <f>IF(N421&gt;0,"",IF('Hazard Data'!K2490&lt;VLOOKUP(B421,Thresholds!$B$2:$I$8,5,FALSE),"Minor",IF(AND(VLOOKUP(B421,Thresholds!$B$2:$I$8,5,FALSE)&lt;='Hazard Data'!K2490,'Hazard Data'!K2490&lt;VLOOKUP(B421,Thresholds!$B$2:$I$8,6,FALSE)),"Medium","Major")))</f>
        <v/>
      </c>
      <c r="T421" s="2"/>
      <c r="U421" s="2"/>
      <c r="V421" s="2"/>
      <c r="W421" s="2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>
      <c r="A422" s="1"/>
      <c r="B422" s="17">
        <v>2</v>
      </c>
      <c r="C422" s="9" t="s">
        <v>39</v>
      </c>
      <c r="D422" s="9" t="str">
        <f>VLOOKUP(C422,'Hazard Categories'!$A$2:$B$52,2,FALSE)</f>
        <v>Severe Storm</v>
      </c>
      <c r="E422" s="17">
        <v>1</v>
      </c>
      <c r="F422" s="17">
        <v>1983</v>
      </c>
      <c r="G422" s="17" t="str">
        <f>IF(F422&lt;2000,(ROUNDDOWN((F422-$G$10)/5,0))*5+$G$10&amp;"-"&amp;(ROUNDDOWN((F422-$G$10)/5,0))*5+$G$10+4,(ROUNDDOWN((F422-$G$10)/5,0))*5+$G$10&amp;"-"&amp;(ROUNDDOWN((F422-$G$10)/5,0))*5+$G$10+4)</f>
        <v>1980-1984</v>
      </c>
      <c r="H422" s="17">
        <v>1</v>
      </c>
      <c r="I422" s="17">
        <v>0</v>
      </c>
      <c r="J422" s="17">
        <v>0</v>
      </c>
      <c r="K422" s="17">
        <f>SUM(I422:J422)</f>
        <v>0</v>
      </c>
      <c r="L422" s="28">
        <f>IF(N422&lt;7000000000,0,1)</f>
        <v>0</v>
      </c>
      <c r="M422" s="28">
        <f>IF(N422&gt;0,1,0)</f>
        <v>1</v>
      </c>
      <c r="N422" s="29">
        <v>550544</v>
      </c>
      <c r="O422" s="29">
        <f>IF($R422="Minor",1,0)</f>
        <v>1</v>
      </c>
      <c r="P422" s="29">
        <f>IF($R422="Medium",1,0)</f>
        <v>0</v>
      </c>
      <c r="Q422" s="29">
        <f>IF($R422="Major",1,0)</f>
        <v>0</v>
      </c>
      <c r="R422" s="2" t="str">
        <f>IF('Hazard Data'!N766&lt;VLOOKUP(B422,Thresholds!$B$2:$I$8,2,FALSE),"Minor",IF(AND(VLOOKUP(B422,Thresholds!$B$2:$I$8,2,FALSE)&lt;='Hazard Data'!N766,'Hazard Data'!N766&lt;VLOOKUP(B422,Thresholds!$B$2:$I$8,3,FALSE)),"Medium","Major"))</f>
        <v>Minor</v>
      </c>
      <c r="S422" s="2" t="str">
        <f>IF(N422&gt;0,"",IF('Hazard Data'!K766&lt;VLOOKUP(B422,Thresholds!$B$2:$I$8,5,FALSE),"Minor",IF(AND(VLOOKUP(B422,Thresholds!$B$2:$I$8,5,FALSE)&lt;='Hazard Data'!K766,'Hazard Data'!K766&lt;VLOOKUP(B422,Thresholds!$B$2:$I$8,6,FALSE)),"Medium","Major")))</f>
        <v/>
      </c>
      <c r="T422" s="2"/>
      <c r="U422" s="2"/>
      <c r="V422" s="2"/>
      <c r="W422" s="2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>
      <c r="A423" s="1"/>
      <c r="B423" s="17">
        <v>6</v>
      </c>
      <c r="C423" s="9" t="s">
        <v>40</v>
      </c>
      <c r="D423" s="9" t="str">
        <f>VLOOKUP(C423,'Hazard Categories'!$A$2:$B$52,2,FALSE)</f>
        <v>Storm</v>
      </c>
      <c r="E423" s="17">
        <v>1</v>
      </c>
      <c r="F423" s="17">
        <v>1993</v>
      </c>
      <c r="G423" s="17" t="str">
        <f>IF(F423&lt;2000,(ROUNDDOWN((F423-$G$10)/5,0))*5+$G$10&amp;"-"&amp;(ROUNDDOWN((F423-$G$10)/5,0))*5+$G$10+4,(ROUNDDOWN((F423-$G$10)/5,0))*5+$G$10&amp;"-"&amp;(ROUNDDOWN((F423-$G$10)/5,0))*5+$G$10+4)</f>
        <v>1990-1994</v>
      </c>
      <c r="H423" s="17">
        <v>1</v>
      </c>
      <c r="I423" s="17">
        <v>0</v>
      </c>
      <c r="J423" s="17">
        <v>0</v>
      </c>
      <c r="K423" s="17">
        <f>SUM(I423:J423)</f>
        <v>0</v>
      </c>
      <c r="L423" s="28">
        <f>IF(N423&lt;7000000000,0,1)</f>
        <v>0</v>
      </c>
      <c r="M423" s="28">
        <f>IF(N423&gt;0,1,0)</f>
        <v>1</v>
      </c>
      <c r="N423" s="29">
        <v>541395</v>
      </c>
      <c r="O423" s="29">
        <f>IF($R423="Minor",1,0)</f>
        <v>1</v>
      </c>
      <c r="P423" s="29">
        <f>IF($R423="Medium",1,0)</f>
        <v>0</v>
      </c>
      <c r="Q423" s="29">
        <f>IF($R423="Major",1,0)</f>
        <v>0</v>
      </c>
      <c r="R423" s="2" t="str">
        <f>IF('Hazard Data'!N1785&lt;VLOOKUP(B423,Thresholds!$B$2:$I$8,2,FALSE),"Minor",IF(AND(VLOOKUP(B423,Thresholds!$B$2:$I$8,2,FALSE)&lt;='Hazard Data'!N1785,'Hazard Data'!N1785&lt;VLOOKUP(B423,Thresholds!$B$2:$I$8,3,FALSE)),"Medium","Major"))</f>
        <v>Minor</v>
      </c>
      <c r="S423" s="2" t="str">
        <f>IF(N423&gt;0,"",IF('Hazard Data'!K1785&lt;VLOOKUP(B423,Thresholds!$B$2:$I$8,5,FALSE),"Minor",IF(AND(VLOOKUP(B423,Thresholds!$B$2:$I$8,5,FALSE)&lt;='Hazard Data'!K1785,'Hazard Data'!K1785&lt;VLOOKUP(B423,Thresholds!$B$2:$I$8,6,FALSE)),"Medium","Major")))</f>
        <v/>
      </c>
      <c r="T423" s="2"/>
      <c r="U423" s="2"/>
      <c r="V423" s="2"/>
      <c r="W423" s="2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>
      <c r="A424" s="1"/>
      <c r="B424" s="17">
        <v>2</v>
      </c>
      <c r="C424" s="9" t="s">
        <v>59</v>
      </c>
      <c r="D424" s="9" t="str">
        <f>VLOOKUP(C424,'Hazard Categories'!$A$2:$B$52,2,FALSE)</f>
        <v>Storm</v>
      </c>
      <c r="E424" s="17">
        <v>2</v>
      </c>
      <c r="F424" s="17">
        <v>2010</v>
      </c>
      <c r="G424" s="17" t="str">
        <f>IF(F424&lt;2000,(ROUNDDOWN((F424-$G$10)/5,0))*5+$G$10&amp;"-"&amp;(ROUNDDOWN((F424-$G$10)/5,0))*5+$G$10+4,(ROUNDDOWN((F424-$G$10)/5,0))*5+$G$10&amp;"-"&amp;(ROUNDDOWN((F424-$G$10)/5,0))*5+$G$10+4)</f>
        <v>2010-2014</v>
      </c>
      <c r="H424" s="17">
        <v>1</v>
      </c>
      <c r="I424" s="17">
        <v>0</v>
      </c>
      <c r="J424" s="17">
        <v>0</v>
      </c>
      <c r="K424" s="17">
        <f>SUM(I424:J424)</f>
        <v>0</v>
      </c>
      <c r="L424" s="28">
        <f>IF(N424&lt;7000000000,0,1)</f>
        <v>0</v>
      </c>
      <c r="M424" s="28">
        <f>IF(N424&gt;0,1,0)</f>
        <v>1</v>
      </c>
      <c r="N424" s="29">
        <v>536954</v>
      </c>
      <c r="O424" s="29">
        <f>IF($R424="Minor",1,0)</f>
        <v>1</v>
      </c>
      <c r="P424" s="29">
        <f>IF($R424="Medium",1,0)</f>
        <v>0</v>
      </c>
      <c r="Q424" s="29">
        <f>IF($R424="Major",1,0)</f>
        <v>0</v>
      </c>
      <c r="R424" s="2" t="str">
        <f>IF('Hazard Data'!N2302&lt;VLOOKUP(B424,Thresholds!$B$2:$I$8,2,FALSE),"Minor",IF(AND(VLOOKUP(B424,Thresholds!$B$2:$I$8,2,FALSE)&lt;='Hazard Data'!N2302,'Hazard Data'!N2302&lt;VLOOKUP(B424,Thresholds!$B$2:$I$8,3,FALSE)),"Medium","Major"))</f>
        <v>Minor</v>
      </c>
      <c r="S424" s="2" t="str">
        <f>IF(N424&gt;0,"",IF('Hazard Data'!K2302&lt;VLOOKUP(B424,Thresholds!$B$2:$I$8,5,FALSE),"Minor",IF(AND(VLOOKUP(B424,Thresholds!$B$2:$I$8,5,FALSE)&lt;='Hazard Data'!K2302,'Hazard Data'!K2302&lt;VLOOKUP(B424,Thresholds!$B$2:$I$8,6,FALSE)),"Medium","Major")))</f>
        <v/>
      </c>
      <c r="T424" s="2"/>
      <c r="U424" s="2"/>
      <c r="V424" s="2"/>
      <c r="W424" s="2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>
      <c r="A425" s="1"/>
      <c r="B425" s="17">
        <v>2</v>
      </c>
      <c r="C425" s="9" t="s">
        <v>44</v>
      </c>
      <c r="D425" s="9" t="str">
        <f>VLOOKUP(C425,'Hazard Categories'!$A$2:$B$52,2,FALSE)</f>
        <v>Severe Storm</v>
      </c>
      <c r="E425" s="17">
        <v>3</v>
      </c>
      <c r="F425" s="17">
        <v>2015</v>
      </c>
      <c r="G425" s="17" t="str">
        <f>IF(F425&lt;2000,(ROUNDDOWN((F425-$G$10)/5,0))*5+$G$10&amp;"-"&amp;(ROUNDDOWN((F425-$G$10)/5,0))*5+$G$10+4,(ROUNDDOWN((F425-$G$10)/5,0))*5+$G$10&amp;"-"&amp;(ROUNDDOWN((F425-$G$10)/5,0))*5+$G$10+4)</f>
        <v>2015-2019</v>
      </c>
      <c r="H425" s="17">
        <v>1</v>
      </c>
      <c r="I425" s="17">
        <v>0</v>
      </c>
      <c r="J425" s="17">
        <v>0</v>
      </c>
      <c r="K425" s="17">
        <f>SUM(I425:J425)</f>
        <v>0</v>
      </c>
      <c r="L425" s="28">
        <f>IF(N425&lt;7000000000,0,1)</f>
        <v>0</v>
      </c>
      <c r="M425" s="28">
        <f>IF(N425&gt;0,1,0)</f>
        <v>1</v>
      </c>
      <c r="N425" s="29">
        <v>522196</v>
      </c>
      <c r="O425" s="29">
        <f>IF($R425="Minor",1,0)</f>
        <v>1</v>
      </c>
      <c r="P425" s="29">
        <f>IF($R425="Medium",1,0)</f>
        <v>0</v>
      </c>
      <c r="Q425" s="29">
        <f>IF($R425="Major",1,0)</f>
        <v>0</v>
      </c>
      <c r="R425" s="2" t="str">
        <f>IF('Hazard Data'!N2740&lt;VLOOKUP(B425,Thresholds!$B$2:$I$8,2,FALSE),"Minor",IF(AND(VLOOKUP(B425,Thresholds!$B$2:$I$8,2,FALSE)&lt;='Hazard Data'!N2740,'Hazard Data'!N2740&lt;VLOOKUP(B425,Thresholds!$B$2:$I$8,3,FALSE)),"Medium","Major"))</f>
        <v>Minor</v>
      </c>
      <c r="S425" s="2" t="str">
        <f>IF(N425&gt;0,"",IF('Hazard Data'!K2740&lt;VLOOKUP(B425,Thresholds!$B$2:$I$8,5,FALSE),"Minor",IF(AND(VLOOKUP(B425,Thresholds!$B$2:$I$8,5,FALSE)&lt;='Hazard Data'!K2740,'Hazard Data'!K2740&lt;VLOOKUP(B425,Thresholds!$B$2:$I$8,6,FALSE)),"Medium","Major")))</f>
        <v/>
      </c>
      <c r="T425" s="2"/>
      <c r="U425" s="2"/>
      <c r="V425" s="2"/>
      <c r="W425" s="2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>
      <c r="A426" s="1"/>
      <c r="B426" s="17">
        <v>3</v>
      </c>
      <c r="C426" s="9" t="s">
        <v>44</v>
      </c>
      <c r="D426" s="9" t="str">
        <f>VLOOKUP(C426,'Hazard Categories'!$A$2:$B$52,2,FALSE)</f>
        <v>Severe Storm</v>
      </c>
      <c r="E426" s="17">
        <v>3</v>
      </c>
      <c r="F426" s="17">
        <v>2015</v>
      </c>
      <c r="G426" s="17" t="str">
        <f>IF(F426&lt;2000,(ROUNDDOWN((F426-$G$10)/5,0))*5+$G$10&amp;"-"&amp;(ROUNDDOWN((F426-$G$10)/5,0))*5+$G$10+4,(ROUNDDOWN((F426-$G$10)/5,0))*5+$G$10&amp;"-"&amp;(ROUNDDOWN((F426-$G$10)/5,0))*5+$G$10+4)</f>
        <v>2015-2019</v>
      </c>
      <c r="H426" s="17">
        <v>1</v>
      </c>
      <c r="I426" s="17">
        <v>0</v>
      </c>
      <c r="J426" s="17">
        <v>0</v>
      </c>
      <c r="K426" s="17">
        <f>SUM(I426:J426)</f>
        <v>0</v>
      </c>
      <c r="L426" s="28">
        <f>IF(N426&lt;7000000000,0,1)</f>
        <v>0</v>
      </c>
      <c r="M426" s="28">
        <f>IF(N426&gt;0,1,0)</f>
        <v>1</v>
      </c>
      <c r="N426" s="29">
        <v>518740</v>
      </c>
      <c r="O426" s="29">
        <f>IF($R426="Minor",1,0)</f>
        <v>1</v>
      </c>
      <c r="P426" s="29">
        <f>IF($R426="Medium",1,0)</f>
        <v>0</v>
      </c>
      <c r="Q426" s="29">
        <f>IF($R426="Major",1,0)</f>
        <v>0</v>
      </c>
      <c r="R426" s="2" t="str">
        <f>IF('Hazard Data'!N2694&lt;VLOOKUP(B426,Thresholds!$B$2:$I$8,2,FALSE),"Minor",IF(AND(VLOOKUP(B426,Thresholds!$B$2:$I$8,2,FALSE)&lt;='Hazard Data'!N2694,'Hazard Data'!N2694&lt;VLOOKUP(B426,Thresholds!$B$2:$I$8,3,FALSE)),"Medium","Major"))</f>
        <v>Minor</v>
      </c>
      <c r="S426" s="2" t="str">
        <f>IF(N426&gt;0,"",IF('Hazard Data'!K2694&lt;VLOOKUP(B426,Thresholds!$B$2:$I$8,5,FALSE),"Minor",IF(AND(VLOOKUP(B426,Thresholds!$B$2:$I$8,5,FALSE)&lt;='Hazard Data'!K2694,'Hazard Data'!K2694&lt;VLOOKUP(B426,Thresholds!$B$2:$I$8,6,FALSE)),"Medium","Major")))</f>
        <v/>
      </c>
      <c r="T426" s="2"/>
      <c r="U426" s="2"/>
      <c r="V426" s="2"/>
      <c r="W426" s="2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>
      <c r="A427" s="1"/>
      <c r="B427" s="17">
        <v>3</v>
      </c>
      <c r="C427" s="9" t="s">
        <v>39</v>
      </c>
      <c r="D427" s="9" t="str">
        <f>VLOOKUP(C427,'Hazard Categories'!$A$2:$B$52,2,FALSE)</f>
        <v>Severe Storm</v>
      </c>
      <c r="E427" s="17">
        <v>3</v>
      </c>
      <c r="F427" s="17">
        <v>2011</v>
      </c>
      <c r="G427" s="17" t="str">
        <f>IF(F427&lt;2000,(ROUNDDOWN((F427-$G$10)/5,0))*5+$G$10&amp;"-"&amp;(ROUNDDOWN((F427-$G$10)/5,0))*5+$G$10+4,(ROUNDDOWN((F427-$G$10)/5,0))*5+$G$10&amp;"-"&amp;(ROUNDDOWN((F427-$G$10)/5,0))*5+$G$10+4)</f>
        <v>2010-2014</v>
      </c>
      <c r="H427" s="17">
        <v>1</v>
      </c>
      <c r="I427" s="17">
        <v>0</v>
      </c>
      <c r="J427" s="17">
        <v>0</v>
      </c>
      <c r="K427" s="17">
        <f>SUM(I427:J427)</f>
        <v>0</v>
      </c>
      <c r="L427" s="28">
        <f>IF(N427&lt;7000000000,0,1)</f>
        <v>0</v>
      </c>
      <c r="M427" s="28">
        <f>IF(N427&gt;0,1,0)</f>
        <v>1</v>
      </c>
      <c r="N427" s="29">
        <v>515982</v>
      </c>
      <c r="O427" s="29">
        <f>IF($R427="Minor",1,0)</f>
        <v>1</v>
      </c>
      <c r="P427" s="29">
        <f>IF($R427="Medium",1,0)</f>
        <v>0</v>
      </c>
      <c r="Q427" s="29">
        <f>IF($R427="Major",1,0)</f>
        <v>0</v>
      </c>
      <c r="R427" s="2" t="str">
        <f>IF('Hazard Data'!N2339&lt;VLOOKUP(B427,Thresholds!$B$2:$I$8,2,FALSE),"Minor",IF(AND(VLOOKUP(B427,Thresholds!$B$2:$I$8,2,FALSE)&lt;='Hazard Data'!N2339,'Hazard Data'!N2339&lt;VLOOKUP(B427,Thresholds!$B$2:$I$8,3,FALSE)),"Medium","Major"))</f>
        <v>Minor</v>
      </c>
      <c r="S427" s="2" t="str">
        <f>IF(N427&gt;0,"",IF('Hazard Data'!K2339&lt;VLOOKUP(B427,Thresholds!$B$2:$I$8,5,FALSE),"Minor",IF(AND(VLOOKUP(B427,Thresholds!$B$2:$I$8,5,FALSE)&lt;='Hazard Data'!K2339,'Hazard Data'!K2339&lt;VLOOKUP(B427,Thresholds!$B$2:$I$8,6,FALSE)),"Medium","Major")))</f>
        <v/>
      </c>
      <c r="T427" s="2"/>
      <c r="U427" s="2"/>
      <c r="V427" s="2"/>
      <c r="W427" s="2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>
      <c r="A428" s="1"/>
      <c r="B428" s="17">
        <v>2</v>
      </c>
      <c r="C428" s="9" t="s">
        <v>59</v>
      </c>
      <c r="D428" s="9" t="str">
        <f>VLOOKUP(C428,'Hazard Categories'!$A$2:$B$52,2,FALSE)</f>
        <v>Storm</v>
      </c>
      <c r="E428" s="17">
        <v>2</v>
      </c>
      <c r="F428" s="17">
        <v>2010</v>
      </c>
      <c r="G428" s="17" t="str">
        <f>IF(F428&lt;2000,(ROUNDDOWN((F428-$G$10)/5,0))*5+$G$10&amp;"-"&amp;(ROUNDDOWN((F428-$G$10)/5,0))*5+$G$10+4,(ROUNDDOWN((F428-$G$10)/5,0))*5+$G$10&amp;"-"&amp;(ROUNDDOWN((F428-$G$10)/5,0))*5+$G$10+4)</f>
        <v>2010-2014</v>
      </c>
      <c r="H428" s="17">
        <v>1</v>
      </c>
      <c r="I428" s="17">
        <v>0</v>
      </c>
      <c r="J428" s="17">
        <v>0</v>
      </c>
      <c r="K428" s="17">
        <f>SUM(I428:J428)</f>
        <v>0</v>
      </c>
      <c r="L428" s="28">
        <f>IF(N428&lt;7000000000,0,1)</f>
        <v>0</v>
      </c>
      <c r="M428" s="28">
        <f>IF(N428&gt;0,1,0)</f>
        <v>1</v>
      </c>
      <c r="N428" s="29">
        <v>515261</v>
      </c>
      <c r="O428" s="29">
        <f>IF($R428="Minor",1,0)</f>
        <v>1</v>
      </c>
      <c r="P428" s="29">
        <f>IF($R428="Medium",1,0)</f>
        <v>0</v>
      </c>
      <c r="Q428" s="29">
        <f>IF($R428="Major",1,0)</f>
        <v>0</v>
      </c>
      <c r="R428" s="2" t="str">
        <f>IF('Hazard Data'!N2224&lt;VLOOKUP(B428,Thresholds!$B$2:$I$8,2,FALSE),"Minor",IF(AND(VLOOKUP(B428,Thresholds!$B$2:$I$8,2,FALSE)&lt;='Hazard Data'!N2224,'Hazard Data'!N2224&lt;VLOOKUP(B428,Thresholds!$B$2:$I$8,3,FALSE)),"Medium","Major"))</f>
        <v>Minor</v>
      </c>
      <c r="S428" s="2" t="str">
        <f>IF(N428&gt;0,"",IF('Hazard Data'!K2224&lt;VLOOKUP(B428,Thresholds!$B$2:$I$8,5,FALSE),"Minor",IF(AND(VLOOKUP(B428,Thresholds!$B$2:$I$8,5,FALSE)&lt;='Hazard Data'!K2224,'Hazard Data'!K2224&lt;VLOOKUP(B428,Thresholds!$B$2:$I$8,6,FALSE)),"Medium","Major")))</f>
        <v/>
      </c>
      <c r="T428" s="2"/>
      <c r="U428" s="2"/>
      <c r="V428" s="2"/>
      <c r="W428" s="2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>
      <c r="A429" s="1"/>
      <c r="B429" s="17">
        <v>2</v>
      </c>
      <c r="C429" s="9" t="s">
        <v>29</v>
      </c>
      <c r="D429" s="9" t="str">
        <f>VLOOKUP(C429,'Hazard Categories'!$A$2:$B$52,2,FALSE)</f>
        <v>Tropical Storm</v>
      </c>
      <c r="E429" s="17">
        <v>4</v>
      </c>
      <c r="F429" s="17">
        <v>2018</v>
      </c>
      <c r="G429" s="17" t="str">
        <f>IF(F429&lt;2000,(ROUNDDOWN((F429-$G$10)/5,0))*5+$G$10&amp;"-"&amp;(ROUNDDOWN((F429-$G$10)/5,0))*5+$G$10+4,(ROUNDDOWN((F429-$G$10)/5,0))*5+$G$10&amp;"-"&amp;(ROUNDDOWN((F429-$G$10)/5,0))*5+$G$10+4)</f>
        <v>2015-2019</v>
      </c>
      <c r="H429" s="17">
        <v>1</v>
      </c>
      <c r="I429" s="17">
        <v>0</v>
      </c>
      <c r="J429" s="17">
        <v>0</v>
      </c>
      <c r="K429" s="17">
        <f>SUM(I429:J429)</f>
        <v>0</v>
      </c>
      <c r="L429" s="28">
        <f>IF(N429&lt;7000000000,0,1)</f>
        <v>0</v>
      </c>
      <c r="M429" s="28">
        <f>IF(N429&gt;0,1,0)</f>
        <v>1</v>
      </c>
      <c r="N429" s="29">
        <v>515126</v>
      </c>
      <c r="O429" s="29">
        <f>IF($R429="Minor",1,0)</f>
        <v>1</v>
      </c>
      <c r="P429" s="29">
        <f>IF($R429="Medium",1,0)</f>
        <v>0</v>
      </c>
      <c r="Q429" s="29">
        <f>IF($R429="Major",1,0)</f>
        <v>0</v>
      </c>
      <c r="R429" s="2" t="str">
        <f>IF('Hazard Data'!N2976&lt;VLOOKUP(B429,Thresholds!$B$2:$I$8,2,FALSE),"Minor",IF(AND(VLOOKUP(B429,Thresholds!$B$2:$I$8,2,FALSE)&lt;='Hazard Data'!N2976,'Hazard Data'!N2976&lt;VLOOKUP(B429,Thresholds!$B$2:$I$8,3,FALSE)),"Medium","Major"))</f>
        <v>Minor</v>
      </c>
      <c r="S429" s="2" t="str">
        <f>IF(N429&gt;0,"",IF('Hazard Data'!K2976&lt;VLOOKUP(B429,Thresholds!$B$2:$I$8,5,FALSE),"Minor",IF(AND(VLOOKUP(B429,Thresholds!$B$2:$I$8,5,FALSE)&lt;='Hazard Data'!K2976,'Hazard Data'!K2976&lt;VLOOKUP(B429,Thresholds!$B$2:$I$8,6,FALSE)),"Medium","Major")))</f>
        <v/>
      </c>
      <c r="T429" s="2"/>
      <c r="U429" s="2"/>
      <c r="V429" s="2"/>
      <c r="W429" s="2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>
      <c r="A430" s="1"/>
      <c r="B430" s="17">
        <v>3</v>
      </c>
      <c r="C430" s="9" t="s">
        <v>39</v>
      </c>
      <c r="D430" s="9" t="str">
        <f>VLOOKUP(C430,'Hazard Categories'!$A$2:$B$52,2,FALSE)</f>
        <v>Severe Storm</v>
      </c>
      <c r="E430" s="17">
        <v>3</v>
      </c>
      <c r="F430" s="17">
        <v>2014</v>
      </c>
      <c r="G430" s="17" t="str">
        <f>IF(F430&lt;2000,(ROUNDDOWN((F430-$G$10)/5,0))*5+$G$10&amp;"-"&amp;(ROUNDDOWN((F430-$G$10)/5,0))*5+$G$10+4,(ROUNDDOWN((F430-$G$10)/5,0))*5+$G$10&amp;"-"&amp;(ROUNDDOWN((F430-$G$10)/5,0))*5+$G$10+4)</f>
        <v>2010-2014</v>
      </c>
      <c r="H430" s="17">
        <v>1</v>
      </c>
      <c r="I430" s="17">
        <v>0</v>
      </c>
      <c r="J430" s="17">
        <v>0</v>
      </c>
      <c r="K430" s="17">
        <f>SUM(I430:J430)</f>
        <v>0</v>
      </c>
      <c r="L430" s="28">
        <f>IF(N430&lt;7000000000,0,1)</f>
        <v>0</v>
      </c>
      <c r="M430" s="28">
        <f>IF(N430&gt;0,1,0)</f>
        <v>1</v>
      </c>
      <c r="N430" s="29">
        <v>513909</v>
      </c>
      <c r="O430" s="29">
        <f>IF($R430="Minor",1,0)</f>
        <v>1</v>
      </c>
      <c r="P430" s="29">
        <f>IF($R430="Medium",1,0)</f>
        <v>0</v>
      </c>
      <c r="Q430" s="29">
        <f>IF($R430="Major",1,0)</f>
        <v>0</v>
      </c>
      <c r="R430" s="2" t="str">
        <f>IF('Hazard Data'!N2540&lt;VLOOKUP(B430,Thresholds!$B$2:$I$8,2,FALSE),"Minor",IF(AND(VLOOKUP(B430,Thresholds!$B$2:$I$8,2,FALSE)&lt;='Hazard Data'!N2540,'Hazard Data'!N2540&lt;VLOOKUP(B430,Thresholds!$B$2:$I$8,3,FALSE)),"Medium","Major"))</f>
        <v>Minor</v>
      </c>
      <c r="S430" s="2" t="str">
        <f>IF(N430&gt;0,"",IF('Hazard Data'!K2540&lt;VLOOKUP(B430,Thresholds!$B$2:$I$8,5,FALSE),"Minor",IF(AND(VLOOKUP(B430,Thresholds!$B$2:$I$8,5,FALSE)&lt;='Hazard Data'!K2540,'Hazard Data'!K2540&lt;VLOOKUP(B430,Thresholds!$B$2:$I$8,6,FALSE)),"Medium","Major")))</f>
        <v/>
      </c>
      <c r="T430" s="2"/>
      <c r="U430" s="2"/>
      <c r="V430" s="2"/>
      <c r="W430" s="2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>
      <c r="A431" s="1"/>
      <c r="B431" s="17">
        <v>5</v>
      </c>
      <c r="C431" s="9" t="s">
        <v>45</v>
      </c>
      <c r="D431" s="9" t="str">
        <f>VLOOKUP(C431,'Hazard Categories'!$A$2:$B$52,2,FALSE)</f>
        <v>Storm</v>
      </c>
      <c r="E431" s="17">
        <v>2</v>
      </c>
      <c r="F431" s="17">
        <v>2012</v>
      </c>
      <c r="G431" s="17" t="str">
        <f>IF(F431&lt;2000,(ROUNDDOWN((F431-$G$10)/5,0))*5+$G$10&amp;"-"&amp;(ROUNDDOWN((F431-$G$10)/5,0))*5+$G$10+4,(ROUNDDOWN((F431-$G$10)/5,0))*5+$G$10&amp;"-"&amp;(ROUNDDOWN((F431-$G$10)/5,0))*5+$G$10+4)</f>
        <v>2010-2014</v>
      </c>
      <c r="H431" s="17">
        <v>1</v>
      </c>
      <c r="I431" s="17">
        <v>0</v>
      </c>
      <c r="J431" s="17">
        <v>0</v>
      </c>
      <c r="K431" s="17">
        <f>SUM(I431:J431)</f>
        <v>0</v>
      </c>
      <c r="L431" s="28">
        <f>IF(N431&lt;7000000000,0,1)</f>
        <v>0</v>
      </c>
      <c r="M431" s="28">
        <f>IF(N431&gt;0,1,0)</f>
        <v>1</v>
      </c>
      <c r="N431" s="29">
        <v>508658</v>
      </c>
      <c r="O431" s="29">
        <f>IF($R431="Minor",1,0)</f>
        <v>1</v>
      </c>
      <c r="P431" s="29">
        <f>IF($R431="Medium",1,0)</f>
        <v>0</v>
      </c>
      <c r="Q431" s="29">
        <f>IF($R431="Major",1,0)</f>
        <v>0</v>
      </c>
      <c r="R431" s="2" t="str">
        <f>IF('Hazard Data'!N2176&lt;VLOOKUP(B431,Thresholds!$B$2:$I$8,2,FALSE),"Minor",IF(AND(VLOOKUP(B431,Thresholds!$B$2:$I$8,2,FALSE)&lt;='Hazard Data'!N2176,'Hazard Data'!N2176&lt;VLOOKUP(B431,Thresholds!$B$2:$I$8,3,FALSE)),"Medium","Major"))</f>
        <v>Minor</v>
      </c>
      <c r="S431" s="2" t="str">
        <f>IF(N431&gt;0,"",IF('Hazard Data'!K2176&lt;VLOOKUP(B431,Thresholds!$B$2:$I$8,5,FALSE),"Minor",IF(AND(VLOOKUP(B431,Thresholds!$B$2:$I$8,5,FALSE)&lt;='Hazard Data'!K2176,'Hazard Data'!K2176&lt;VLOOKUP(B431,Thresholds!$B$2:$I$8,6,FALSE)),"Medium","Major")))</f>
        <v/>
      </c>
      <c r="T431" s="2"/>
      <c r="U431" s="2"/>
      <c r="V431" s="2"/>
      <c r="W431" s="2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>
      <c r="A432" s="1"/>
      <c r="B432" s="17">
        <v>2</v>
      </c>
      <c r="C432" s="9" t="s">
        <v>59</v>
      </c>
      <c r="D432" s="9" t="str">
        <f>VLOOKUP(C432,'Hazard Categories'!$A$2:$B$52,2,FALSE)</f>
        <v>Storm</v>
      </c>
      <c r="E432" s="17">
        <v>2</v>
      </c>
      <c r="F432" s="17">
        <v>2011</v>
      </c>
      <c r="G432" s="17" t="str">
        <f>IF(F432&lt;2000,(ROUNDDOWN((F432-$G$10)/5,0))*5+$G$10&amp;"-"&amp;(ROUNDDOWN((F432-$G$10)/5,0))*5+$G$10+4,(ROUNDDOWN((F432-$G$10)/5,0))*5+$G$10&amp;"-"&amp;(ROUNDDOWN((F432-$G$10)/5,0))*5+$G$10+4)</f>
        <v>2010-2014</v>
      </c>
      <c r="H432" s="17">
        <v>1</v>
      </c>
      <c r="I432" s="17">
        <v>0</v>
      </c>
      <c r="J432" s="17">
        <v>0</v>
      </c>
      <c r="K432" s="17">
        <f>SUM(I432:J432)</f>
        <v>0</v>
      </c>
      <c r="L432" s="28">
        <f>IF(N432&lt;7000000000,0,1)</f>
        <v>0</v>
      </c>
      <c r="M432" s="28">
        <f>IF(N432&gt;0,1,0)</f>
        <v>1</v>
      </c>
      <c r="N432" s="29">
        <v>504164</v>
      </c>
      <c r="O432" s="29">
        <f>IF($R432="Minor",1,0)</f>
        <v>1</v>
      </c>
      <c r="P432" s="29">
        <f>IF($R432="Medium",1,0)</f>
        <v>0</v>
      </c>
      <c r="Q432" s="29">
        <f>IF($R432="Major",1,0)</f>
        <v>0</v>
      </c>
      <c r="R432" s="2" t="str">
        <f>IF('Hazard Data'!N2478&lt;VLOOKUP(B432,Thresholds!$B$2:$I$8,2,FALSE),"Minor",IF(AND(VLOOKUP(B432,Thresholds!$B$2:$I$8,2,FALSE)&lt;='Hazard Data'!N2478,'Hazard Data'!N2478&lt;VLOOKUP(B432,Thresholds!$B$2:$I$8,3,FALSE)),"Medium","Major"))</f>
        <v>Minor</v>
      </c>
      <c r="S432" s="2" t="str">
        <f>IF(N432&gt;0,"",IF('Hazard Data'!K2478&lt;VLOOKUP(B432,Thresholds!$B$2:$I$8,5,FALSE),"Minor",IF(AND(VLOOKUP(B432,Thresholds!$B$2:$I$8,5,FALSE)&lt;='Hazard Data'!K2478,'Hazard Data'!K2478&lt;VLOOKUP(B432,Thresholds!$B$2:$I$8,6,FALSE)),"Medium","Major")))</f>
        <v/>
      </c>
      <c r="T432" s="2"/>
      <c r="U432" s="2"/>
      <c r="V432" s="2"/>
      <c r="W432" s="2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>
      <c r="A433" s="1"/>
      <c r="B433" s="17">
        <v>3</v>
      </c>
      <c r="C433" s="9" t="s">
        <v>41</v>
      </c>
      <c r="D433" s="9" t="str">
        <f>VLOOKUP(C433,'Hazard Categories'!$A$2:$B$52,2,FALSE)</f>
        <v>Tornado</v>
      </c>
      <c r="E433" s="17">
        <v>1</v>
      </c>
      <c r="F433" s="17">
        <v>2012</v>
      </c>
      <c r="G433" s="17" t="str">
        <f>IF(F433&lt;2000,(ROUNDDOWN((F433-$G$10)/5,0))*5+$G$10&amp;"-"&amp;(ROUNDDOWN((F433-$G$10)/5,0))*5+$G$10+4,(ROUNDDOWN((F433-$G$10)/5,0))*5+$G$10&amp;"-"&amp;(ROUNDDOWN((F433-$G$10)/5,0))*5+$G$10+4)</f>
        <v>2010-2014</v>
      </c>
      <c r="H433" s="17">
        <v>1</v>
      </c>
      <c r="I433" s="17">
        <v>0</v>
      </c>
      <c r="J433" s="17">
        <v>0</v>
      </c>
      <c r="K433" s="17">
        <f>SUM(I433:J433)</f>
        <v>0</v>
      </c>
      <c r="L433" s="28">
        <f>IF(N433&lt;7000000000,0,1)</f>
        <v>0</v>
      </c>
      <c r="M433" s="28">
        <f>IF(N433&gt;0,1,0)</f>
        <v>1</v>
      </c>
      <c r="N433" s="29">
        <v>501810</v>
      </c>
      <c r="O433" s="29">
        <f>IF($R433="Minor",1,0)</f>
        <v>1</v>
      </c>
      <c r="P433" s="29">
        <f>IF($R433="Medium",1,0)</f>
        <v>0</v>
      </c>
      <c r="Q433" s="29">
        <f>IF($R433="Major",1,0)</f>
        <v>0</v>
      </c>
      <c r="R433" s="2" t="str">
        <f>IF('Hazard Data'!N2075&lt;VLOOKUP(B433,Thresholds!$B$2:$I$8,2,FALSE),"Minor",IF(AND(VLOOKUP(B433,Thresholds!$B$2:$I$8,2,FALSE)&lt;='Hazard Data'!N2075,'Hazard Data'!N2075&lt;VLOOKUP(B433,Thresholds!$B$2:$I$8,3,FALSE)),"Medium","Major"))</f>
        <v>Minor</v>
      </c>
      <c r="S433" s="2" t="str">
        <f>IF(N433&gt;0,"",IF('Hazard Data'!K2075&lt;VLOOKUP(B433,Thresholds!$B$2:$I$8,5,FALSE),"Minor",IF(AND(VLOOKUP(B433,Thresholds!$B$2:$I$8,5,FALSE)&lt;='Hazard Data'!K2075,'Hazard Data'!K2075&lt;VLOOKUP(B433,Thresholds!$B$2:$I$8,6,FALSE)),"Medium","Major")))</f>
        <v/>
      </c>
      <c r="T433" s="2"/>
      <c r="U433" s="2"/>
      <c r="V433" s="2"/>
      <c r="W433" s="2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>
      <c r="A434" s="1"/>
      <c r="B434" s="17">
        <v>4</v>
      </c>
      <c r="C434" s="9" t="s">
        <v>41</v>
      </c>
      <c r="D434" s="9" t="str">
        <f>VLOOKUP(C434,'Hazard Categories'!$A$2:$B$52,2,FALSE)</f>
        <v>Tornado</v>
      </c>
      <c r="E434" s="17">
        <v>1</v>
      </c>
      <c r="F434" s="17">
        <v>1996</v>
      </c>
      <c r="G434" s="17" t="str">
        <f>IF(F434&lt;2000,(ROUNDDOWN((F434-$G$10)/5,0))*5+$G$10&amp;"-"&amp;(ROUNDDOWN((F434-$G$10)/5,0))*5+$G$10+4,(ROUNDDOWN((F434-$G$10)/5,0))*5+$G$10&amp;"-"&amp;(ROUNDDOWN((F434-$G$10)/5,0))*5+$G$10+4)</f>
        <v>1995-1999</v>
      </c>
      <c r="H434" s="17">
        <v>1</v>
      </c>
      <c r="I434" s="17">
        <v>0</v>
      </c>
      <c r="J434" s="17">
        <v>0</v>
      </c>
      <c r="K434" s="17">
        <f>SUM(I434:J434)</f>
        <v>0</v>
      </c>
      <c r="L434" s="28">
        <f>IF(N434&lt;7000000000,0,1)</f>
        <v>0</v>
      </c>
      <c r="M434" s="28">
        <f>IF(N434&gt;0,1,0)</f>
        <v>1</v>
      </c>
      <c r="N434" s="29">
        <v>492944</v>
      </c>
      <c r="O434" s="29">
        <f>IF($R434="Minor",1,0)</f>
        <v>0</v>
      </c>
      <c r="P434" s="29">
        <f>IF($R434="Medium",1,0)</f>
        <v>1</v>
      </c>
      <c r="Q434" s="29">
        <f>IF($R434="Major",1,0)</f>
        <v>0</v>
      </c>
      <c r="R434" s="2" t="str">
        <f>IF('Hazard Data'!N209&lt;VLOOKUP(B434,Thresholds!$B$2:$I$8,2,FALSE),"Minor",IF(AND(VLOOKUP(B434,Thresholds!$B$2:$I$8,2,FALSE)&lt;='Hazard Data'!N209,'Hazard Data'!N209&lt;VLOOKUP(B434,Thresholds!$B$2:$I$8,3,FALSE)),"Medium","Major"))</f>
        <v>Medium</v>
      </c>
      <c r="S434" s="2" t="str">
        <f>IF(N434&gt;0,"",IF('Hazard Data'!K209&lt;VLOOKUP(B434,Thresholds!$B$2:$I$8,5,FALSE),"Minor",IF(AND(VLOOKUP(B434,Thresholds!$B$2:$I$8,5,FALSE)&lt;='Hazard Data'!K209,'Hazard Data'!K209&lt;VLOOKUP(B434,Thresholds!$B$2:$I$8,6,FALSE)),"Medium","Major")))</f>
        <v/>
      </c>
      <c r="T434" s="2"/>
      <c r="U434" s="2"/>
      <c r="V434" s="2"/>
      <c r="W434" s="2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>
      <c r="A435" s="1"/>
      <c r="B435" s="17">
        <v>4</v>
      </c>
      <c r="C435" s="9" t="s">
        <v>44</v>
      </c>
      <c r="D435" s="9" t="str">
        <f>VLOOKUP(C435,'Hazard Categories'!$A$2:$B$52,2,FALSE)</f>
        <v>Severe Storm</v>
      </c>
      <c r="E435" s="17">
        <v>3</v>
      </c>
      <c r="F435" s="17">
        <v>1997</v>
      </c>
      <c r="G435" s="17" t="str">
        <f>IF(F435&lt;2000,(ROUNDDOWN((F435-$G$10)/5,0))*5+$G$10&amp;"-"&amp;(ROUNDDOWN((F435-$G$10)/5,0))*5+$G$10+4,(ROUNDDOWN((F435-$G$10)/5,0))*5+$G$10&amp;"-"&amp;(ROUNDDOWN((F435-$G$10)/5,0))*5+$G$10+4)</f>
        <v>1995-1999</v>
      </c>
      <c r="H435" s="17">
        <v>1</v>
      </c>
      <c r="I435" s="17">
        <v>0</v>
      </c>
      <c r="J435" s="17">
        <v>49</v>
      </c>
      <c r="K435" s="17">
        <f>SUM(I435:J435)</f>
        <v>49</v>
      </c>
      <c r="L435" s="28">
        <f>IF(N435&lt;7000000000,0,1)</f>
        <v>0</v>
      </c>
      <c r="M435" s="28">
        <f>IF(N435&gt;0,1,0)</f>
        <v>1</v>
      </c>
      <c r="N435" s="29">
        <v>487401</v>
      </c>
      <c r="O435" s="29">
        <f>IF($R435="Minor",1,0)</f>
        <v>0</v>
      </c>
      <c r="P435" s="29">
        <f>IF($R435="Medium",1,0)</f>
        <v>0</v>
      </c>
      <c r="Q435" s="29">
        <f>IF($R435="Major",1,0)</f>
        <v>1</v>
      </c>
      <c r="R435" s="2" t="str">
        <f>IF('Hazard Data'!N36&lt;VLOOKUP(B435,Thresholds!$B$2:$I$8,2,FALSE),"Minor",IF(AND(VLOOKUP(B435,Thresholds!$B$2:$I$8,2,FALSE)&lt;='Hazard Data'!N36,'Hazard Data'!N36&lt;VLOOKUP(B435,Thresholds!$B$2:$I$8,3,FALSE)),"Medium","Major"))</f>
        <v>Major</v>
      </c>
      <c r="S435" s="2" t="str">
        <f>IF(N435&gt;0,"",IF('Hazard Data'!K36&lt;VLOOKUP(B435,Thresholds!$B$2:$I$8,5,FALSE),"Minor",IF(AND(VLOOKUP(B435,Thresholds!$B$2:$I$8,5,FALSE)&lt;='Hazard Data'!K36,'Hazard Data'!K36&lt;VLOOKUP(B435,Thresholds!$B$2:$I$8,6,FALSE)),"Medium","Major")))</f>
        <v/>
      </c>
      <c r="T435" s="2"/>
      <c r="U435" s="2"/>
      <c r="V435" s="2"/>
      <c r="W435" s="2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>
      <c r="A436" s="1"/>
      <c r="B436" s="17">
        <v>3</v>
      </c>
      <c r="C436" s="9" t="s">
        <v>44</v>
      </c>
      <c r="D436" s="9" t="str">
        <f>VLOOKUP(C436,'Hazard Categories'!$A$2:$B$52,2,FALSE)</f>
        <v>Severe Storm</v>
      </c>
      <c r="E436" s="17">
        <v>3</v>
      </c>
      <c r="F436" s="17">
        <v>2010</v>
      </c>
      <c r="G436" s="17" t="str">
        <f>IF(F436&lt;2000,(ROUNDDOWN((F436-$G$10)/5,0))*5+$G$10&amp;"-"&amp;(ROUNDDOWN((F436-$G$10)/5,0))*5+$G$10+4,(ROUNDDOWN((F436-$G$10)/5,0))*5+$G$10&amp;"-"&amp;(ROUNDDOWN((F436-$G$10)/5,0))*5+$G$10+4)</f>
        <v>2010-2014</v>
      </c>
      <c r="H436" s="17">
        <v>1</v>
      </c>
      <c r="I436" s="17">
        <v>0</v>
      </c>
      <c r="J436" s="17">
        <v>0</v>
      </c>
      <c r="K436" s="17">
        <f>SUM(I436:J436)</f>
        <v>0</v>
      </c>
      <c r="L436" s="28">
        <f>IF(N436&lt;7000000000,0,1)</f>
        <v>0</v>
      </c>
      <c r="M436" s="28">
        <f>IF(N436&gt;0,1,0)</f>
        <v>1</v>
      </c>
      <c r="N436" s="29">
        <v>479009</v>
      </c>
      <c r="O436" s="29">
        <f>IF($R436="Minor",1,0)</f>
        <v>1</v>
      </c>
      <c r="P436" s="29">
        <f>IF($R436="Medium",1,0)</f>
        <v>0</v>
      </c>
      <c r="Q436" s="29">
        <f>IF($R436="Major",1,0)</f>
        <v>0</v>
      </c>
      <c r="R436" s="2" t="str">
        <f>IF('Hazard Data'!N2308&lt;VLOOKUP(B436,Thresholds!$B$2:$I$8,2,FALSE),"Minor",IF(AND(VLOOKUP(B436,Thresholds!$B$2:$I$8,2,FALSE)&lt;='Hazard Data'!N2308,'Hazard Data'!N2308&lt;VLOOKUP(B436,Thresholds!$B$2:$I$8,3,FALSE)),"Medium","Major"))</f>
        <v>Minor</v>
      </c>
      <c r="S436" s="2" t="str">
        <f>IF(N436&gt;0,"",IF('Hazard Data'!K2308&lt;VLOOKUP(B436,Thresholds!$B$2:$I$8,5,FALSE),"Minor",IF(AND(VLOOKUP(B436,Thresholds!$B$2:$I$8,5,FALSE)&lt;='Hazard Data'!K2308,'Hazard Data'!K2308&lt;VLOOKUP(B436,Thresholds!$B$2:$I$8,6,FALSE)),"Medium","Major")))</f>
        <v/>
      </c>
      <c r="T436" s="2"/>
      <c r="U436" s="2"/>
      <c r="V436" s="2"/>
      <c r="W436" s="2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>
      <c r="A437" s="1"/>
      <c r="B437" s="17">
        <v>3</v>
      </c>
      <c r="C437" s="9" t="s">
        <v>39</v>
      </c>
      <c r="D437" s="9" t="str">
        <f>VLOOKUP(C437,'Hazard Categories'!$A$2:$B$52,2,FALSE)</f>
        <v>Severe Storm</v>
      </c>
      <c r="E437" s="17">
        <v>3</v>
      </c>
      <c r="F437" s="17">
        <v>2015</v>
      </c>
      <c r="G437" s="17" t="str">
        <f>IF(F437&lt;2000,(ROUNDDOWN((F437-$G$10)/5,0))*5+$G$10&amp;"-"&amp;(ROUNDDOWN((F437-$G$10)/5,0))*5+$G$10+4,(ROUNDDOWN((F437-$G$10)/5,0))*5+$G$10&amp;"-"&amp;(ROUNDDOWN((F437-$G$10)/5,0))*5+$G$10+4)</f>
        <v>2015-2019</v>
      </c>
      <c r="H437" s="17">
        <v>1</v>
      </c>
      <c r="I437" s="17">
        <v>0</v>
      </c>
      <c r="J437" s="17">
        <v>0</v>
      </c>
      <c r="K437" s="17">
        <f>SUM(I437:J437)</f>
        <v>0</v>
      </c>
      <c r="L437" s="28">
        <f>IF(N437&lt;7000000000,0,1)</f>
        <v>0</v>
      </c>
      <c r="M437" s="28">
        <f>IF(N437&gt;0,1,0)</f>
        <v>1</v>
      </c>
      <c r="N437" s="29">
        <v>477589</v>
      </c>
      <c r="O437" s="29">
        <f>IF($R437="Minor",1,0)</f>
        <v>1</v>
      </c>
      <c r="P437" s="29">
        <f>IF($R437="Medium",1,0)</f>
        <v>0</v>
      </c>
      <c r="Q437" s="29">
        <f>IF($R437="Major",1,0)</f>
        <v>0</v>
      </c>
      <c r="R437" s="2" t="str">
        <f>IF('Hazard Data'!N2738&lt;VLOOKUP(B437,Thresholds!$B$2:$I$8,2,FALSE),"Minor",IF(AND(VLOOKUP(B437,Thresholds!$B$2:$I$8,2,FALSE)&lt;='Hazard Data'!N2738,'Hazard Data'!N2738&lt;VLOOKUP(B437,Thresholds!$B$2:$I$8,3,FALSE)),"Medium","Major"))</f>
        <v>Minor</v>
      </c>
      <c r="S437" s="2" t="str">
        <f>IF(N437&gt;0,"",IF('Hazard Data'!K2738&lt;VLOOKUP(B437,Thresholds!$B$2:$I$8,5,FALSE),"Minor",IF(AND(VLOOKUP(B437,Thresholds!$B$2:$I$8,5,FALSE)&lt;='Hazard Data'!K2738,'Hazard Data'!K2738&lt;VLOOKUP(B437,Thresholds!$B$2:$I$8,6,FALSE)),"Medium","Major")))</f>
        <v/>
      </c>
      <c r="T437" s="2"/>
      <c r="U437" s="2"/>
      <c r="V437" s="2"/>
      <c r="W437" s="2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>
      <c r="A438" s="1"/>
      <c r="B438" s="17">
        <v>3</v>
      </c>
      <c r="C438" s="9" t="s">
        <v>44</v>
      </c>
      <c r="D438" s="9" t="str">
        <f>VLOOKUP(C438,'Hazard Categories'!$A$2:$B$52,2,FALSE)</f>
        <v>Severe Storm</v>
      </c>
      <c r="E438" s="17">
        <v>2</v>
      </c>
      <c r="F438" s="17">
        <v>2003</v>
      </c>
      <c r="G438" s="17" t="str">
        <f>IF(F438&lt;2000,(ROUNDDOWN((F438-$G$10)/5,0))*5+$G$10&amp;"-"&amp;(ROUNDDOWN((F438-$G$10)/5,0))*5+$G$10+4,(ROUNDDOWN((F438-$G$10)/5,0))*5+$G$10&amp;"-"&amp;(ROUNDDOWN((F438-$G$10)/5,0))*5+$G$10+4)</f>
        <v>2000-2004</v>
      </c>
      <c r="H438" s="17">
        <v>1</v>
      </c>
      <c r="I438" s="17">
        <v>0</v>
      </c>
      <c r="J438" s="17">
        <v>0</v>
      </c>
      <c r="K438" s="17">
        <f>SUM(I438:J438)</f>
        <v>0</v>
      </c>
      <c r="L438" s="28">
        <f>IF(N438&lt;7000000000,0,1)</f>
        <v>0</v>
      </c>
      <c r="M438" s="28">
        <f>IF(N438&gt;0,1,0)</f>
        <v>1</v>
      </c>
      <c r="N438" s="29">
        <v>474989</v>
      </c>
      <c r="O438" s="29">
        <f>IF($R438="Minor",1,0)</f>
        <v>1</v>
      </c>
      <c r="P438" s="29">
        <f>IF($R438="Medium",1,0)</f>
        <v>0</v>
      </c>
      <c r="Q438" s="29">
        <f>IF($R438="Major",1,0)</f>
        <v>0</v>
      </c>
      <c r="R438" s="2" t="str">
        <f>IF('Hazard Data'!N3081&lt;VLOOKUP(B438,Thresholds!$B$2:$I$8,2,FALSE),"Minor",IF(AND(VLOOKUP(B438,Thresholds!$B$2:$I$8,2,FALSE)&lt;='Hazard Data'!N3081,'Hazard Data'!N3081&lt;VLOOKUP(B438,Thresholds!$B$2:$I$8,3,FALSE)),"Medium","Major"))</f>
        <v>Minor</v>
      </c>
      <c r="S438" s="2" t="str">
        <f>IF(N438&gt;0,"",IF('Hazard Data'!K3081&lt;VLOOKUP(B438,Thresholds!$B$2:$I$8,5,FALSE),"Minor",IF(AND(VLOOKUP(B438,Thresholds!$B$2:$I$8,5,FALSE)&lt;='Hazard Data'!K3081,'Hazard Data'!K3081&lt;VLOOKUP(B438,Thresholds!$B$2:$I$8,6,FALSE)),"Medium","Major")))</f>
        <v/>
      </c>
      <c r="T438" s="2"/>
      <c r="U438" s="2"/>
      <c r="V438" s="2"/>
      <c r="W438" s="2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>
      <c r="A439" s="1"/>
      <c r="B439" s="17">
        <v>1</v>
      </c>
      <c r="C439" s="9" t="s">
        <v>40</v>
      </c>
      <c r="D439" s="9" t="str">
        <f>VLOOKUP(C439,'Hazard Categories'!$A$2:$B$52,2,FALSE)</f>
        <v>Storm</v>
      </c>
      <c r="E439" s="17">
        <v>1</v>
      </c>
      <c r="F439" s="17">
        <v>1971</v>
      </c>
      <c r="G439" s="17" t="str">
        <f>IF(F439&lt;2000,(ROUNDDOWN((F439-$G$10)/5,0))*5+$G$10&amp;"-"&amp;(ROUNDDOWN((F439-$G$10)/5,0))*5+$G$10+4,(ROUNDDOWN((F439-$G$10)/5,0))*5+$G$10&amp;"-"&amp;(ROUNDDOWN((F439-$G$10)/5,0))*5+$G$10+4)</f>
        <v>1970-1974</v>
      </c>
      <c r="H439" s="17">
        <v>1</v>
      </c>
      <c r="I439" s="17">
        <v>4</v>
      </c>
      <c r="J439" s="17">
        <v>8</v>
      </c>
      <c r="K439" s="17">
        <f>SUM(I439:J439)</f>
        <v>12</v>
      </c>
      <c r="L439" s="28">
        <f>IF(N439&lt;7000000000,0,1)</f>
        <v>0</v>
      </c>
      <c r="M439" s="28">
        <f>IF(N439&gt;0,1,0)</f>
        <v>1</v>
      </c>
      <c r="N439" s="29">
        <v>459526</v>
      </c>
      <c r="O439" s="29">
        <f>IF($R439="Minor",1,0)</f>
        <v>0</v>
      </c>
      <c r="P439" s="29">
        <f>IF($R439="Medium",1,0)</f>
        <v>1</v>
      </c>
      <c r="Q439" s="29">
        <f>IF($R439="Major",1,0)</f>
        <v>0</v>
      </c>
      <c r="R439" s="2" t="str">
        <f>IF('Hazard Data'!N325&lt;VLOOKUP(B439,Thresholds!$B$2:$I$8,2,FALSE),"Minor",IF(AND(VLOOKUP(B439,Thresholds!$B$2:$I$8,2,FALSE)&lt;='Hazard Data'!N325,'Hazard Data'!N325&lt;VLOOKUP(B439,Thresholds!$B$2:$I$8,3,FALSE)),"Medium","Major"))</f>
        <v>Medium</v>
      </c>
      <c r="S439" s="2" t="str">
        <f>IF(N439&gt;0,"",IF('Hazard Data'!K325&lt;VLOOKUP(B439,Thresholds!$B$2:$I$8,5,FALSE),"Minor",IF(AND(VLOOKUP(B439,Thresholds!$B$2:$I$8,5,FALSE)&lt;='Hazard Data'!K325,'Hazard Data'!K325&lt;VLOOKUP(B439,Thresholds!$B$2:$I$8,6,FALSE)),"Medium","Major")))</f>
        <v/>
      </c>
      <c r="T439" s="2"/>
      <c r="U439" s="2"/>
      <c r="V439" s="2"/>
      <c r="W439" s="2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>
      <c r="A440" s="1"/>
      <c r="B440" s="17">
        <v>3</v>
      </c>
      <c r="C440" s="9" t="s">
        <v>44</v>
      </c>
      <c r="D440" s="9" t="str">
        <f>VLOOKUP(C440,'Hazard Categories'!$A$2:$B$52,2,FALSE)</f>
        <v>Severe Storm</v>
      </c>
      <c r="E440" s="17">
        <v>2</v>
      </c>
      <c r="F440" s="17">
        <v>2011</v>
      </c>
      <c r="G440" s="17" t="str">
        <f>IF(F440&lt;2000,(ROUNDDOWN((F440-$G$10)/5,0))*5+$G$10&amp;"-"&amp;(ROUNDDOWN((F440-$G$10)/5,0))*5+$G$10+4,(ROUNDDOWN((F440-$G$10)/5,0))*5+$G$10&amp;"-"&amp;(ROUNDDOWN((F440-$G$10)/5,0))*5+$G$10+4)</f>
        <v>2010-2014</v>
      </c>
      <c r="H440" s="17">
        <v>1</v>
      </c>
      <c r="I440" s="17">
        <v>0</v>
      </c>
      <c r="J440" s="17">
        <v>0</v>
      </c>
      <c r="K440" s="17">
        <f>SUM(I440:J440)</f>
        <v>0</v>
      </c>
      <c r="L440" s="28">
        <f>IF(N440&lt;7000000000,0,1)</f>
        <v>0</v>
      </c>
      <c r="M440" s="28">
        <f>IF(N440&gt;0,1,0)</f>
        <v>1</v>
      </c>
      <c r="N440" s="29">
        <v>453066</v>
      </c>
      <c r="O440" s="29">
        <f>IF($R440="Minor",1,0)</f>
        <v>1</v>
      </c>
      <c r="P440" s="29">
        <f>IF($R440="Medium",1,0)</f>
        <v>0</v>
      </c>
      <c r="Q440" s="29">
        <f>IF($R440="Major",1,0)</f>
        <v>0</v>
      </c>
      <c r="R440" s="2" t="str">
        <f>IF('Hazard Data'!N2439&lt;VLOOKUP(B440,Thresholds!$B$2:$I$8,2,FALSE),"Minor",IF(AND(VLOOKUP(B440,Thresholds!$B$2:$I$8,2,FALSE)&lt;='Hazard Data'!N2439,'Hazard Data'!N2439&lt;VLOOKUP(B440,Thresholds!$B$2:$I$8,3,FALSE)),"Medium","Major"))</f>
        <v>Minor</v>
      </c>
      <c r="S440" s="2" t="str">
        <f>IF(N440&gt;0,"",IF('Hazard Data'!K2439&lt;VLOOKUP(B440,Thresholds!$B$2:$I$8,5,FALSE),"Minor",IF(AND(VLOOKUP(B440,Thresholds!$B$2:$I$8,5,FALSE)&lt;='Hazard Data'!K2439,'Hazard Data'!K2439&lt;VLOOKUP(B440,Thresholds!$B$2:$I$8,6,FALSE)),"Medium","Major")))</f>
        <v/>
      </c>
      <c r="T440" s="2"/>
      <c r="U440" s="2"/>
      <c r="V440" s="2"/>
      <c r="W440" s="2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>
      <c r="A441" s="1"/>
      <c r="B441" s="17">
        <v>4</v>
      </c>
      <c r="C441" s="9" t="s">
        <v>45</v>
      </c>
      <c r="D441" s="9" t="str">
        <f>VLOOKUP(C441,'Hazard Categories'!$A$2:$B$52,2,FALSE)</f>
        <v>Storm</v>
      </c>
      <c r="E441" s="17">
        <v>2</v>
      </c>
      <c r="F441" s="17">
        <v>1990</v>
      </c>
      <c r="G441" s="17" t="str">
        <f>IF(F441&lt;2000,(ROUNDDOWN((F441-$G$10)/5,0))*5+$G$10&amp;"-"&amp;(ROUNDDOWN((F441-$G$10)/5,0))*5+$G$10+4,(ROUNDDOWN((F441-$G$10)/5,0))*5+$G$10&amp;"-"&amp;(ROUNDDOWN((F441-$G$10)/5,0))*5+$G$10+4)</f>
        <v>1990-1994</v>
      </c>
      <c r="H441" s="17">
        <v>1</v>
      </c>
      <c r="I441" s="17">
        <v>0</v>
      </c>
      <c r="J441" s="17">
        <v>0</v>
      </c>
      <c r="K441" s="17">
        <f>SUM(I441:J441)</f>
        <v>0</v>
      </c>
      <c r="L441" s="28">
        <f>IF(N441&lt;7000000000,0,1)</f>
        <v>0</v>
      </c>
      <c r="M441" s="28">
        <f>IF(N441&gt;0,1,0)</f>
        <v>1</v>
      </c>
      <c r="N441" s="29">
        <v>451544</v>
      </c>
      <c r="O441" s="29">
        <f>IF($R441="Minor",1,0)</f>
        <v>1</v>
      </c>
      <c r="P441" s="29">
        <f>IF($R441="Medium",1,0)</f>
        <v>0</v>
      </c>
      <c r="Q441" s="29">
        <f>IF($R441="Major",1,0)</f>
        <v>0</v>
      </c>
      <c r="R441" s="2" t="str">
        <f>IF('Hazard Data'!N1756&lt;VLOOKUP(B441,Thresholds!$B$2:$I$8,2,FALSE),"Minor",IF(AND(VLOOKUP(B441,Thresholds!$B$2:$I$8,2,FALSE)&lt;='Hazard Data'!N1756,'Hazard Data'!N1756&lt;VLOOKUP(B441,Thresholds!$B$2:$I$8,3,FALSE)),"Medium","Major"))</f>
        <v>Minor</v>
      </c>
      <c r="S441" s="2" t="str">
        <f>IF(N441&gt;0,"",IF('Hazard Data'!K1756&lt;VLOOKUP(B441,Thresholds!$B$2:$I$8,5,FALSE),"Minor",IF(AND(VLOOKUP(B441,Thresholds!$B$2:$I$8,5,FALSE)&lt;='Hazard Data'!K1756,'Hazard Data'!K1756&lt;VLOOKUP(B441,Thresholds!$B$2:$I$8,6,FALSE)),"Medium","Major")))</f>
        <v/>
      </c>
      <c r="T441" s="2"/>
      <c r="U441" s="2"/>
      <c r="V441" s="2"/>
      <c r="W441" s="2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>
      <c r="A442" s="1"/>
      <c r="B442" s="17">
        <v>2</v>
      </c>
      <c r="C442" s="9" t="s">
        <v>45</v>
      </c>
      <c r="D442" s="9" t="str">
        <f>VLOOKUP(C442,'Hazard Categories'!$A$2:$B$52,2,FALSE)</f>
        <v>Storm</v>
      </c>
      <c r="E442" s="17">
        <v>2</v>
      </c>
      <c r="F442" s="17">
        <v>1998</v>
      </c>
      <c r="G442" s="17" t="str">
        <f>IF(F442&lt;2000,(ROUNDDOWN((F442-$G$10)/5,0))*5+$G$10&amp;"-"&amp;(ROUNDDOWN((F442-$G$10)/5,0))*5+$G$10+4,(ROUNDDOWN((F442-$G$10)/5,0))*5+$G$10&amp;"-"&amp;(ROUNDDOWN((F442-$G$10)/5,0))*5+$G$10+4)</f>
        <v>1995-1999</v>
      </c>
      <c r="H442" s="17">
        <v>1</v>
      </c>
      <c r="I442" s="17">
        <v>0</v>
      </c>
      <c r="J442" s="17">
        <v>0</v>
      </c>
      <c r="K442" s="17">
        <f>SUM(I442:J442)</f>
        <v>0</v>
      </c>
      <c r="L442" s="28">
        <f>IF(N442&lt;7000000000,0,1)</f>
        <v>0</v>
      </c>
      <c r="M442" s="28">
        <f>IF(N442&gt;0,1,0)</f>
        <v>1</v>
      </c>
      <c r="N442" s="29">
        <v>449784</v>
      </c>
      <c r="O442" s="29">
        <f>IF($R442="Minor",1,0)</f>
        <v>0</v>
      </c>
      <c r="P442" s="29">
        <f>IF($R442="Medium",1,0)</f>
        <v>1</v>
      </c>
      <c r="Q442" s="29">
        <f>IF($R442="Major",1,0)</f>
        <v>0</v>
      </c>
      <c r="R442" s="2" t="str">
        <f>IF('Hazard Data'!N151&lt;VLOOKUP(B442,Thresholds!$B$2:$I$8,2,FALSE),"Minor",IF(AND(VLOOKUP(B442,Thresholds!$B$2:$I$8,2,FALSE)&lt;='Hazard Data'!N151,'Hazard Data'!N151&lt;VLOOKUP(B442,Thresholds!$B$2:$I$8,3,FALSE)),"Medium","Major"))</f>
        <v>Medium</v>
      </c>
      <c r="S442" s="2" t="str">
        <f>IF(N442&gt;0,"",IF('Hazard Data'!K151&lt;VLOOKUP(B442,Thresholds!$B$2:$I$8,5,FALSE),"Minor",IF(AND(VLOOKUP(B442,Thresholds!$B$2:$I$8,5,FALSE)&lt;='Hazard Data'!K151,'Hazard Data'!K151&lt;VLOOKUP(B442,Thresholds!$B$2:$I$8,6,FALSE)),"Medium","Major")))</f>
        <v/>
      </c>
      <c r="T442" s="2"/>
      <c r="U442" s="2"/>
      <c r="V442" s="2"/>
      <c r="W442" s="2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>
      <c r="A443" s="1"/>
      <c r="B443" s="17">
        <v>3</v>
      </c>
      <c r="C443" s="9" t="s">
        <v>44</v>
      </c>
      <c r="D443" s="9" t="str">
        <f>VLOOKUP(C443,'Hazard Categories'!$A$2:$B$52,2,FALSE)</f>
        <v>Severe Storm</v>
      </c>
      <c r="E443" s="17">
        <v>2</v>
      </c>
      <c r="F443" s="17">
        <v>2010</v>
      </c>
      <c r="G443" s="17" t="str">
        <f>IF(F443&lt;2000,(ROUNDDOWN((F443-$G$10)/5,0))*5+$G$10&amp;"-"&amp;(ROUNDDOWN((F443-$G$10)/5,0))*5+$G$10+4,(ROUNDDOWN((F443-$G$10)/5,0))*5+$G$10&amp;"-"&amp;(ROUNDDOWN((F443-$G$10)/5,0))*5+$G$10+4)</f>
        <v>2010-2014</v>
      </c>
      <c r="H443" s="17">
        <v>1</v>
      </c>
      <c r="I443" s="17">
        <v>0</v>
      </c>
      <c r="J443" s="17">
        <v>0</v>
      </c>
      <c r="K443" s="17">
        <f>SUM(I443:J443)</f>
        <v>0</v>
      </c>
      <c r="L443" s="28">
        <f>IF(N443&lt;7000000000,0,1)</f>
        <v>0</v>
      </c>
      <c r="M443" s="28">
        <f>IF(N443&gt;0,1,0)</f>
        <v>1</v>
      </c>
      <c r="N443" s="29">
        <v>448161</v>
      </c>
      <c r="O443" s="29">
        <f>IF($R443="Minor",1,0)</f>
        <v>1</v>
      </c>
      <c r="P443" s="29">
        <f>IF($R443="Medium",1,0)</f>
        <v>0</v>
      </c>
      <c r="Q443" s="29">
        <f>IF($R443="Major",1,0)</f>
        <v>0</v>
      </c>
      <c r="R443" s="2" t="str">
        <f>IF('Hazard Data'!N2233&lt;VLOOKUP(B443,Thresholds!$B$2:$I$8,2,FALSE),"Minor",IF(AND(VLOOKUP(B443,Thresholds!$B$2:$I$8,2,FALSE)&lt;='Hazard Data'!N2233,'Hazard Data'!N2233&lt;VLOOKUP(B443,Thresholds!$B$2:$I$8,3,FALSE)),"Medium","Major"))</f>
        <v>Minor</v>
      </c>
      <c r="S443" s="2" t="str">
        <f>IF(N443&gt;0,"",IF('Hazard Data'!K2233&lt;VLOOKUP(B443,Thresholds!$B$2:$I$8,5,FALSE),"Minor",IF(AND(VLOOKUP(B443,Thresholds!$B$2:$I$8,5,FALSE)&lt;='Hazard Data'!K2233,'Hazard Data'!K2233&lt;VLOOKUP(B443,Thresholds!$B$2:$I$8,6,FALSE)),"Medium","Major")))</f>
        <v/>
      </c>
      <c r="T443" s="2"/>
      <c r="U443" s="2"/>
      <c r="V443" s="2"/>
      <c r="W443" s="2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>
      <c r="A444" s="1"/>
      <c r="B444" s="17">
        <v>6</v>
      </c>
      <c r="C444" s="9" t="s">
        <v>45</v>
      </c>
      <c r="D444" s="9" t="str">
        <f>VLOOKUP(C444,'Hazard Categories'!$A$2:$B$52,2,FALSE)</f>
        <v>Storm</v>
      </c>
      <c r="E444" s="17">
        <v>2</v>
      </c>
      <c r="F444" s="17">
        <v>1991</v>
      </c>
      <c r="G444" s="17" t="str">
        <f>IF(F444&lt;2000,(ROUNDDOWN((F444-$G$10)/5,0))*5+$G$10&amp;"-"&amp;(ROUNDDOWN((F444-$G$10)/5,0))*5+$G$10+4,(ROUNDDOWN((F444-$G$10)/5,0))*5+$G$10&amp;"-"&amp;(ROUNDDOWN((F444-$G$10)/5,0))*5+$G$10+4)</f>
        <v>1990-1994</v>
      </c>
      <c r="H444" s="17">
        <v>1</v>
      </c>
      <c r="I444" s="17">
        <v>0</v>
      </c>
      <c r="J444" s="17">
        <v>0</v>
      </c>
      <c r="K444" s="17">
        <f>SUM(I444:J444)</f>
        <v>0</v>
      </c>
      <c r="L444" s="28">
        <f>IF(N444&lt;7000000000,0,1)</f>
        <v>0</v>
      </c>
      <c r="M444" s="28">
        <f>IF(N444&gt;0,1,0)</f>
        <v>1</v>
      </c>
      <c r="N444" s="29">
        <v>444482</v>
      </c>
      <c r="O444" s="29">
        <f>IF($R444="Minor",1,0)</f>
        <v>1</v>
      </c>
      <c r="P444" s="29">
        <f>IF($R444="Medium",1,0)</f>
        <v>0</v>
      </c>
      <c r="Q444" s="29">
        <f>IF($R444="Major",1,0)</f>
        <v>0</v>
      </c>
      <c r="R444" s="2" t="str">
        <f>IF('Hazard Data'!N1797&lt;VLOOKUP(B444,Thresholds!$B$2:$I$8,2,FALSE),"Minor",IF(AND(VLOOKUP(B444,Thresholds!$B$2:$I$8,2,FALSE)&lt;='Hazard Data'!N1797,'Hazard Data'!N1797&lt;VLOOKUP(B444,Thresholds!$B$2:$I$8,3,FALSE)),"Medium","Major"))</f>
        <v>Minor</v>
      </c>
      <c r="S444" s="2" t="str">
        <f>IF(N444&gt;0,"",IF('Hazard Data'!K1797&lt;VLOOKUP(B444,Thresholds!$B$2:$I$8,5,FALSE),"Minor",IF(AND(VLOOKUP(B444,Thresholds!$B$2:$I$8,5,FALSE)&lt;='Hazard Data'!K1797,'Hazard Data'!K1797&lt;VLOOKUP(B444,Thresholds!$B$2:$I$8,6,FALSE)),"Medium","Major")))</f>
        <v/>
      </c>
      <c r="T444" s="2"/>
      <c r="U444" s="2"/>
      <c r="V444" s="2"/>
      <c r="W444" s="2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>
      <c r="A445" s="1"/>
      <c r="B445" s="17">
        <v>2</v>
      </c>
      <c r="C445" s="9" t="s">
        <v>45</v>
      </c>
      <c r="D445" s="9" t="str">
        <f>VLOOKUP(C445,'Hazard Categories'!$A$2:$B$52,2,FALSE)</f>
        <v>Storm</v>
      </c>
      <c r="E445" s="17">
        <v>3</v>
      </c>
      <c r="F445" s="17">
        <v>2002</v>
      </c>
      <c r="G445" s="17" t="str">
        <f>IF(F445&lt;2000,(ROUNDDOWN((F445-$G$10)/5,0))*5+$G$10&amp;"-"&amp;(ROUNDDOWN((F445-$G$10)/5,0))*5+$G$10+4,(ROUNDDOWN((F445-$G$10)/5,0))*5+$G$10&amp;"-"&amp;(ROUNDDOWN((F445-$G$10)/5,0))*5+$G$10+4)</f>
        <v>2000-2004</v>
      </c>
      <c r="H445" s="17">
        <v>1</v>
      </c>
      <c r="I445" s="17">
        <v>0</v>
      </c>
      <c r="J445" s="17">
        <v>0</v>
      </c>
      <c r="K445" s="17">
        <f>SUM(I445:J445)</f>
        <v>0</v>
      </c>
      <c r="L445" s="28">
        <f>IF(N445&lt;7000000000,0,1)</f>
        <v>0</v>
      </c>
      <c r="M445" s="28">
        <f>IF(N445&gt;0,1,0)</f>
        <v>1</v>
      </c>
      <c r="N445" s="29">
        <v>437610</v>
      </c>
      <c r="O445" s="29">
        <f>IF($R445="Minor",1,0)</f>
        <v>1</v>
      </c>
      <c r="P445" s="29">
        <f>IF($R445="Medium",1,0)</f>
        <v>0</v>
      </c>
      <c r="Q445" s="29">
        <f>IF($R445="Major",1,0)</f>
        <v>0</v>
      </c>
      <c r="R445" s="2" t="str">
        <f>IF('Hazard Data'!N3060&lt;VLOOKUP(B445,Thresholds!$B$2:$I$8,2,FALSE),"Minor",IF(AND(VLOOKUP(B445,Thresholds!$B$2:$I$8,2,FALSE)&lt;='Hazard Data'!N3060,'Hazard Data'!N3060&lt;VLOOKUP(B445,Thresholds!$B$2:$I$8,3,FALSE)),"Medium","Major"))</f>
        <v>Minor</v>
      </c>
      <c r="S445" s="2" t="str">
        <f>IF(N445&gt;0,"",IF('Hazard Data'!K3060&lt;VLOOKUP(B445,Thresholds!$B$2:$I$8,5,FALSE),"Minor",IF(AND(VLOOKUP(B445,Thresholds!$B$2:$I$8,5,FALSE)&lt;='Hazard Data'!K3060,'Hazard Data'!K3060&lt;VLOOKUP(B445,Thresholds!$B$2:$I$8,6,FALSE)),"Medium","Major")))</f>
        <v/>
      </c>
      <c r="T445" s="2"/>
      <c r="U445" s="2"/>
      <c r="V445" s="2"/>
      <c r="W445" s="2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>
      <c r="A446" s="1"/>
      <c r="B446" s="17">
        <v>2</v>
      </c>
      <c r="C446" s="9" t="s">
        <v>47</v>
      </c>
      <c r="D446" s="9" t="str">
        <f>VLOOKUP(C446,'Hazard Categories'!$A$2:$B$52,2,FALSE)</f>
        <v>Severe Storm</v>
      </c>
      <c r="E446" s="17">
        <v>4</v>
      </c>
      <c r="F446" s="17">
        <v>1982</v>
      </c>
      <c r="G446" s="17" t="str">
        <f>IF(F446&lt;2000,(ROUNDDOWN((F446-$G$10)/5,0))*5+$G$10&amp;"-"&amp;(ROUNDDOWN((F446-$G$10)/5,0))*5+$G$10+4,(ROUNDDOWN((F446-$G$10)/5,0))*5+$G$10&amp;"-"&amp;(ROUNDDOWN((F446-$G$10)/5,0))*5+$G$10+4)</f>
        <v>1980-1984</v>
      </c>
      <c r="H446" s="17">
        <v>1</v>
      </c>
      <c r="I446" s="17">
        <v>0</v>
      </c>
      <c r="J446" s="17">
        <v>0</v>
      </c>
      <c r="K446" s="17">
        <f>SUM(I446:J446)</f>
        <v>0</v>
      </c>
      <c r="L446" s="28">
        <f>IF(N446&lt;7000000000,0,1)</f>
        <v>0</v>
      </c>
      <c r="M446" s="28">
        <f>IF(N446&gt;0,1,0)</f>
        <v>1</v>
      </c>
      <c r="N446" s="29">
        <v>435018</v>
      </c>
      <c r="O446" s="29">
        <f>IF($R446="Minor",1,0)</f>
        <v>1</v>
      </c>
      <c r="P446" s="29">
        <f>IF($R446="Medium",1,0)</f>
        <v>0</v>
      </c>
      <c r="Q446" s="29">
        <f>IF($R446="Major",1,0)</f>
        <v>0</v>
      </c>
      <c r="R446" s="2" t="str">
        <f>IF('Hazard Data'!N734&lt;VLOOKUP(B446,Thresholds!$B$2:$I$8,2,FALSE),"Minor",IF(AND(VLOOKUP(B446,Thresholds!$B$2:$I$8,2,FALSE)&lt;='Hazard Data'!N734,'Hazard Data'!N734&lt;VLOOKUP(B446,Thresholds!$B$2:$I$8,3,FALSE)),"Medium","Major"))</f>
        <v>Minor</v>
      </c>
      <c r="S446" s="2" t="str">
        <f>IF(N446&gt;0,"",IF('Hazard Data'!K734&lt;VLOOKUP(B446,Thresholds!$B$2:$I$8,5,FALSE),"Minor",IF(AND(VLOOKUP(B446,Thresholds!$B$2:$I$8,5,FALSE)&lt;='Hazard Data'!K734,'Hazard Data'!K734&lt;VLOOKUP(B446,Thresholds!$B$2:$I$8,6,FALSE)),"Medium","Major")))</f>
        <v/>
      </c>
      <c r="T446" s="2"/>
      <c r="U446" s="2"/>
      <c r="V446" s="2"/>
      <c r="W446" s="2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>
      <c r="A447" s="1"/>
      <c r="B447" s="17">
        <v>3</v>
      </c>
      <c r="C447" s="9" t="s">
        <v>46</v>
      </c>
      <c r="D447" s="9" t="str">
        <f>VLOOKUP(C447,'Hazard Categories'!$A$2:$B$52,2,FALSE)</f>
        <v>Storm</v>
      </c>
      <c r="E447" s="17">
        <v>1</v>
      </c>
      <c r="F447" s="17">
        <v>2009</v>
      </c>
      <c r="G447" s="17" t="str">
        <f>IF(F447&lt;2000,(ROUNDDOWN((F447-$G$10)/5,0))*5+$G$10&amp;"-"&amp;(ROUNDDOWN((F447-$G$10)/5,0))*5+$G$10+4,(ROUNDDOWN((F447-$G$10)/5,0))*5+$G$10&amp;"-"&amp;(ROUNDDOWN((F447-$G$10)/5,0))*5+$G$10+4)</f>
        <v>2005-2009</v>
      </c>
      <c r="H447" s="17">
        <v>1</v>
      </c>
      <c r="I447" s="17">
        <v>0</v>
      </c>
      <c r="J447" s="17">
        <v>0</v>
      </c>
      <c r="K447" s="17">
        <f>SUM(I447:J447)</f>
        <v>0</v>
      </c>
      <c r="L447" s="28">
        <f>IF(N447&lt;7000000000,0,1)</f>
        <v>0</v>
      </c>
      <c r="M447" s="28">
        <f>IF(N447&gt;0,1,0)</f>
        <v>1</v>
      </c>
      <c r="N447" s="29">
        <v>434661</v>
      </c>
      <c r="O447" s="29">
        <f>IF($R447="Minor",1,0)</f>
        <v>1</v>
      </c>
      <c r="P447" s="29">
        <f>IF($R447="Medium",1,0)</f>
        <v>0</v>
      </c>
      <c r="Q447" s="29">
        <f>IF($R447="Major",1,0)</f>
        <v>0</v>
      </c>
      <c r="R447" s="2" t="str">
        <f>IF('Hazard Data'!N3206&lt;VLOOKUP(B447,Thresholds!$B$2:$I$8,2,FALSE),"Minor",IF(AND(VLOOKUP(B447,Thresholds!$B$2:$I$8,2,FALSE)&lt;='Hazard Data'!N3206,'Hazard Data'!N3206&lt;VLOOKUP(B447,Thresholds!$B$2:$I$8,3,FALSE)),"Medium","Major"))</f>
        <v>Minor</v>
      </c>
      <c r="S447" s="2" t="str">
        <f>IF(N447&gt;0,"",IF('Hazard Data'!K3206&lt;VLOOKUP(B447,Thresholds!$B$2:$I$8,5,FALSE),"Minor",IF(AND(VLOOKUP(B447,Thresholds!$B$2:$I$8,5,FALSE)&lt;='Hazard Data'!K3206,'Hazard Data'!K3206&lt;VLOOKUP(B447,Thresholds!$B$2:$I$8,6,FALSE)),"Medium","Major")))</f>
        <v/>
      </c>
      <c r="T447" s="2"/>
      <c r="U447" s="2"/>
      <c r="V447" s="2"/>
      <c r="W447" s="2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>
      <c r="A448" s="1"/>
      <c r="B448" s="17">
        <v>2</v>
      </c>
      <c r="C448" s="9" t="s">
        <v>45</v>
      </c>
      <c r="D448" s="9" t="str">
        <f>VLOOKUP(C448,'Hazard Categories'!$A$2:$B$52,2,FALSE)</f>
        <v>Storm</v>
      </c>
      <c r="E448" s="17">
        <v>3</v>
      </c>
      <c r="F448" s="17">
        <v>2006</v>
      </c>
      <c r="G448" s="17" t="str">
        <f>IF(F448&lt;2000,(ROUNDDOWN((F448-$G$10)/5,0))*5+$G$10&amp;"-"&amp;(ROUNDDOWN((F448-$G$10)/5,0))*5+$G$10+4,(ROUNDDOWN((F448-$G$10)/5,0))*5+$G$10&amp;"-"&amp;(ROUNDDOWN((F448-$G$10)/5,0))*5+$G$10+4)</f>
        <v>2005-2009</v>
      </c>
      <c r="H448" s="17">
        <v>1</v>
      </c>
      <c r="I448" s="17">
        <v>0</v>
      </c>
      <c r="J448" s="17">
        <v>0</v>
      </c>
      <c r="K448" s="17">
        <f>SUM(I448:J448)</f>
        <v>0</v>
      </c>
      <c r="L448" s="28">
        <f>IF(N448&lt;7000000000,0,1)</f>
        <v>0</v>
      </c>
      <c r="M448" s="28">
        <f>IF(N448&gt;0,1,0)</f>
        <v>1</v>
      </c>
      <c r="N448" s="29">
        <v>431967</v>
      </c>
      <c r="O448" s="29">
        <f>IF($R448="Minor",1,0)</f>
        <v>1</v>
      </c>
      <c r="P448" s="29">
        <f>IF($R448="Medium",1,0)</f>
        <v>0</v>
      </c>
      <c r="Q448" s="29">
        <f>IF($R448="Major",1,0)</f>
        <v>0</v>
      </c>
      <c r="R448" s="2" t="str">
        <f>IF('Hazard Data'!N3140&lt;VLOOKUP(B448,Thresholds!$B$2:$I$8,2,FALSE),"Minor",IF(AND(VLOOKUP(B448,Thresholds!$B$2:$I$8,2,FALSE)&lt;='Hazard Data'!N3140,'Hazard Data'!N3140&lt;VLOOKUP(B448,Thresholds!$B$2:$I$8,3,FALSE)),"Medium","Major"))</f>
        <v>Minor</v>
      </c>
      <c r="S448" s="2" t="str">
        <f>IF(N448&gt;0,"",IF('Hazard Data'!K3140&lt;VLOOKUP(B448,Thresholds!$B$2:$I$8,5,FALSE),"Minor",IF(AND(VLOOKUP(B448,Thresholds!$B$2:$I$8,5,FALSE)&lt;='Hazard Data'!K3140,'Hazard Data'!K3140&lt;VLOOKUP(B448,Thresholds!$B$2:$I$8,6,FALSE)),"Medium","Major")))</f>
        <v/>
      </c>
      <c r="T448" s="2"/>
      <c r="U448" s="2"/>
      <c r="V448" s="2"/>
      <c r="W448" s="2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>
      <c r="A449" s="1"/>
      <c r="B449" s="17">
        <v>1</v>
      </c>
      <c r="C449" s="9" t="s">
        <v>41</v>
      </c>
      <c r="D449" s="9" t="str">
        <f>VLOOKUP(C449,'Hazard Categories'!$A$2:$B$52,2,FALSE)</f>
        <v>Tornado</v>
      </c>
      <c r="E449" s="17">
        <v>1</v>
      </c>
      <c r="F449" s="17">
        <v>1975</v>
      </c>
      <c r="G449" s="17" t="str">
        <f>IF(F449&lt;2000,(ROUNDDOWN((F449-$G$10)/5,0))*5+$G$10&amp;"-"&amp;(ROUNDDOWN((F449-$G$10)/5,0))*5+$G$10+4,(ROUNDDOWN((F449-$G$10)/5,0))*5+$G$10&amp;"-"&amp;(ROUNDDOWN((F449-$G$10)/5,0))*5+$G$10+4)</f>
        <v>1975-1979</v>
      </c>
      <c r="H449" s="17">
        <v>1</v>
      </c>
      <c r="I449" s="17">
        <v>0</v>
      </c>
      <c r="J449" s="17">
        <v>52</v>
      </c>
      <c r="K449" s="17">
        <f>SUM(I449:J449)</f>
        <v>52</v>
      </c>
      <c r="L449" s="28">
        <f>IF(N449&lt;7000000000,0,1)</f>
        <v>0</v>
      </c>
      <c r="M449" s="28">
        <f>IF(N449&gt;0,1,0)</f>
        <v>1</v>
      </c>
      <c r="N449" s="29">
        <v>431570</v>
      </c>
      <c r="O449" s="29">
        <f>IF($R449="Minor",1,0)</f>
        <v>0</v>
      </c>
      <c r="P449" s="29">
        <f>IF($R449="Medium",1,0)</f>
        <v>1</v>
      </c>
      <c r="Q449" s="29">
        <f>IF($R449="Major",1,0)</f>
        <v>0</v>
      </c>
      <c r="R449" s="2" t="str">
        <f>IF('Hazard Data'!N181&lt;VLOOKUP(B449,Thresholds!$B$2:$I$8,2,FALSE),"Minor",IF(AND(VLOOKUP(B449,Thresholds!$B$2:$I$8,2,FALSE)&lt;='Hazard Data'!N181,'Hazard Data'!N181&lt;VLOOKUP(B449,Thresholds!$B$2:$I$8,3,FALSE)),"Medium","Major"))</f>
        <v>Medium</v>
      </c>
      <c r="S449" s="2" t="str">
        <f>IF(N449&gt;0,"",IF('Hazard Data'!K181&lt;VLOOKUP(B449,Thresholds!$B$2:$I$8,5,FALSE),"Minor",IF(AND(VLOOKUP(B449,Thresholds!$B$2:$I$8,5,FALSE)&lt;='Hazard Data'!K181,'Hazard Data'!K181&lt;VLOOKUP(B449,Thresholds!$B$2:$I$8,6,FALSE)),"Medium","Major")))</f>
        <v/>
      </c>
      <c r="T449" s="2"/>
      <c r="U449" s="2"/>
      <c r="V449" s="2"/>
      <c r="W449" s="2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>
      <c r="A450" s="1"/>
      <c r="B450" s="17">
        <v>3</v>
      </c>
      <c r="C450" s="9" t="s">
        <v>39</v>
      </c>
      <c r="D450" s="9" t="str">
        <f>VLOOKUP(C450,'Hazard Categories'!$A$2:$B$52,2,FALSE)</f>
        <v>Severe Storm</v>
      </c>
      <c r="E450" s="17">
        <v>3</v>
      </c>
      <c r="F450" s="17">
        <v>2008</v>
      </c>
      <c r="G450" s="17" t="str">
        <f>IF(F450&lt;2000,(ROUNDDOWN((F450-$G$10)/5,0))*5+$G$10&amp;"-"&amp;(ROUNDDOWN((F450-$G$10)/5,0))*5+$G$10+4,(ROUNDDOWN((F450-$G$10)/5,0))*5+$G$10&amp;"-"&amp;(ROUNDDOWN((F450-$G$10)/5,0))*5+$G$10+4)</f>
        <v>2005-2009</v>
      </c>
      <c r="H450" s="17">
        <v>1</v>
      </c>
      <c r="I450" s="17">
        <v>0</v>
      </c>
      <c r="J450" s="17">
        <v>0</v>
      </c>
      <c r="K450" s="17">
        <f>SUM(I450:J450)</f>
        <v>0</v>
      </c>
      <c r="L450" s="28">
        <f>IF(N450&lt;7000000000,0,1)</f>
        <v>0</v>
      </c>
      <c r="M450" s="28">
        <f>IF(N450&gt;0,1,0)</f>
        <v>1</v>
      </c>
      <c r="N450" s="29">
        <v>431285</v>
      </c>
      <c r="O450" s="29">
        <f>IF($R450="Minor",1,0)</f>
        <v>1</v>
      </c>
      <c r="P450" s="29">
        <f>IF($R450="Medium",1,0)</f>
        <v>0</v>
      </c>
      <c r="Q450" s="29">
        <f>IF($R450="Major",1,0)</f>
        <v>0</v>
      </c>
      <c r="R450" s="2" t="str">
        <f>IF('Hazard Data'!N3169&lt;VLOOKUP(B450,Thresholds!$B$2:$I$8,2,FALSE),"Minor",IF(AND(VLOOKUP(B450,Thresholds!$B$2:$I$8,2,FALSE)&lt;='Hazard Data'!N3169,'Hazard Data'!N3169&lt;VLOOKUP(B450,Thresholds!$B$2:$I$8,3,FALSE)),"Medium","Major"))</f>
        <v>Minor</v>
      </c>
      <c r="S450" s="2" t="str">
        <f>IF(N450&gt;0,"",IF('Hazard Data'!K3169&lt;VLOOKUP(B450,Thresholds!$B$2:$I$8,5,FALSE),"Minor",IF(AND(VLOOKUP(B450,Thresholds!$B$2:$I$8,5,FALSE)&lt;='Hazard Data'!K3169,'Hazard Data'!K3169&lt;VLOOKUP(B450,Thresholds!$B$2:$I$8,6,FALSE)),"Medium","Major")))</f>
        <v/>
      </c>
      <c r="T450" s="2"/>
      <c r="U450" s="2"/>
      <c r="V450" s="2"/>
      <c r="W450" s="2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>
      <c r="A451" s="1"/>
      <c r="B451" s="17">
        <v>2</v>
      </c>
      <c r="C451" s="9" t="s">
        <v>41</v>
      </c>
      <c r="D451" s="9" t="str">
        <f>VLOOKUP(C451,'Hazard Categories'!$A$2:$B$52,2,FALSE)</f>
        <v>Tornado</v>
      </c>
      <c r="E451" s="17">
        <v>4</v>
      </c>
      <c r="F451" s="17">
        <v>2017</v>
      </c>
      <c r="G451" s="17" t="str">
        <f>IF(F451&lt;2000,(ROUNDDOWN((F451-$G$10)/5,0))*5+$G$10&amp;"-"&amp;(ROUNDDOWN((F451-$G$10)/5,0))*5+$G$10+4,(ROUNDDOWN((F451-$G$10)/5,0))*5+$G$10&amp;"-"&amp;(ROUNDDOWN((F451-$G$10)/5,0))*5+$G$10+4)</f>
        <v>2015-2019</v>
      </c>
      <c r="H451" s="17">
        <v>1</v>
      </c>
      <c r="I451" s="17">
        <v>0</v>
      </c>
      <c r="J451" s="17">
        <v>0</v>
      </c>
      <c r="K451" s="17">
        <f>SUM(I451:J451)</f>
        <v>0</v>
      </c>
      <c r="L451" s="28">
        <f>IF(N451&lt;7000000000,0,1)</f>
        <v>0</v>
      </c>
      <c r="M451" s="28">
        <f>IF(N451&gt;0,1,0)</f>
        <v>1</v>
      </c>
      <c r="N451" s="29">
        <v>430896</v>
      </c>
      <c r="O451" s="29">
        <f>IF($R451="Minor",1,0)</f>
        <v>1</v>
      </c>
      <c r="P451" s="29">
        <f>IF($R451="Medium",1,0)</f>
        <v>0</v>
      </c>
      <c r="Q451" s="29">
        <f>IF($R451="Major",1,0)</f>
        <v>0</v>
      </c>
      <c r="R451" s="2" t="str">
        <f>IF('Hazard Data'!N2937&lt;VLOOKUP(B451,Thresholds!$B$2:$I$8,2,FALSE),"Minor",IF(AND(VLOOKUP(B451,Thresholds!$B$2:$I$8,2,FALSE)&lt;='Hazard Data'!N2937,'Hazard Data'!N2937&lt;VLOOKUP(B451,Thresholds!$B$2:$I$8,3,FALSE)),"Medium","Major"))</f>
        <v>Minor</v>
      </c>
      <c r="S451" s="2" t="str">
        <f>IF(N451&gt;0,"",IF('Hazard Data'!K2937&lt;VLOOKUP(B451,Thresholds!$B$2:$I$8,5,FALSE),"Minor",IF(AND(VLOOKUP(B451,Thresholds!$B$2:$I$8,5,FALSE)&lt;='Hazard Data'!K2937,'Hazard Data'!K2937&lt;VLOOKUP(B451,Thresholds!$B$2:$I$8,6,FALSE)),"Medium","Major")))</f>
        <v/>
      </c>
      <c r="T451" s="2"/>
      <c r="U451" s="2"/>
      <c r="V451" s="2"/>
      <c r="W451" s="2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>
      <c r="A452" s="1"/>
      <c r="B452" s="17">
        <v>1</v>
      </c>
      <c r="C452" s="9" t="s">
        <v>39</v>
      </c>
      <c r="D452" s="9" t="str">
        <f>VLOOKUP(C452,'Hazard Categories'!$A$2:$B$52,2,FALSE)</f>
        <v>Severe Storm</v>
      </c>
      <c r="E452" s="17">
        <v>2</v>
      </c>
      <c r="F452" s="17">
        <v>2013</v>
      </c>
      <c r="G452" s="17" t="str">
        <f>IF(F452&lt;2000,(ROUNDDOWN((F452-$G$10)/5,0))*5+$G$10&amp;"-"&amp;(ROUNDDOWN((F452-$G$10)/5,0))*5+$G$10+4,(ROUNDDOWN((F452-$G$10)/5,0))*5+$G$10&amp;"-"&amp;(ROUNDDOWN((F452-$G$10)/5,0))*5+$G$10+4)</f>
        <v>2010-2014</v>
      </c>
      <c r="H452" s="17">
        <v>1</v>
      </c>
      <c r="I452" s="17">
        <v>0</v>
      </c>
      <c r="J452" s="17">
        <v>0</v>
      </c>
      <c r="K452" s="17">
        <f>SUM(I452:J452)</f>
        <v>0</v>
      </c>
      <c r="L452" s="28">
        <f>IF(N452&lt;7000000000,0,1)</f>
        <v>0</v>
      </c>
      <c r="M452" s="28">
        <f>IF(N452&gt;0,1,0)</f>
        <v>1</v>
      </c>
      <c r="N452" s="29">
        <v>429192</v>
      </c>
      <c r="O452" s="29">
        <f>IF($R452="Minor",1,0)</f>
        <v>1</v>
      </c>
      <c r="P452" s="29">
        <f>IF($R452="Medium",1,0)</f>
        <v>0</v>
      </c>
      <c r="Q452" s="29">
        <f>IF($R452="Major",1,0)</f>
        <v>0</v>
      </c>
      <c r="R452" s="2" t="str">
        <f>IF('Hazard Data'!N1889&lt;VLOOKUP(B452,Thresholds!$B$2:$I$8,2,FALSE),"Minor",IF(AND(VLOOKUP(B452,Thresholds!$B$2:$I$8,2,FALSE)&lt;='Hazard Data'!N1889,'Hazard Data'!N1889&lt;VLOOKUP(B452,Thresholds!$B$2:$I$8,3,FALSE)),"Medium","Major"))</f>
        <v>Minor</v>
      </c>
      <c r="S452" s="2" t="str">
        <f>IF(N452&gt;0,"",IF('Hazard Data'!K1889&lt;VLOOKUP(B452,Thresholds!$B$2:$I$8,5,FALSE),"Minor",IF(AND(VLOOKUP(B452,Thresholds!$B$2:$I$8,5,FALSE)&lt;='Hazard Data'!K1889,'Hazard Data'!K1889&lt;VLOOKUP(B452,Thresholds!$B$2:$I$8,6,FALSE)),"Medium","Major")))</f>
        <v/>
      </c>
      <c r="T452" s="2"/>
      <c r="U452" s="2"/>
      <c r="V452" s="2"/>
      <c r="W452" s="2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>
      <c r="A453" s="1"/>
      <c r="B453" s="17">
        <v>2</v>
      </c>
      <c r="C453" s="9" t="s">
        <v>39</v>
      </c>
      <c r="D453" s="9" t="str">
        <f>VLOOKUP(C453,'Hazard Categories'!$A$2:$B$52,2,FALSE)</f>
        <v>Severe Storm</v>
      </c>
      <c r="E453" s="17">
        <v>3</v>
      </c>
      <c r="F453" s="17">
        <v>2000</v>
      </c>
      <c r="G453" s="17" t="str">
        <f>IF(F453&lt;2000,(ROUNDDOWN((F453-$G$10)/5,0))*5+$G$10&amp;"-"&amp;(ROUNDDOWN((F453-$G$10)/5,0))*5+$G$10+4,(ROUNDDOWN((F453-$G$10)/5,0))*5+$G$10&amp;"-"&amp;(ROUNDDOWN((F453-$G$10)/5,0))*5+$G$10+4)</f>
        <v>2000-2004</v>
      </c>
      <c r="H453" s="17">
        <v>1</v>
      </c>
      <c r="I453" s="17">
        <v>0</v>
      </c>
      <c r="J453" s="17">
        <v>0</v>
      </c>
      <c r="K453" s="17">
        <f>SUM(I453:J453)</f>
        <v>0</v>
      </c>
      <c r="L453" s="28">
        <f>IF(N453&lt;7000000000,0,1)</f>
        <v>0</v>
      </c>
      <c r="M453" s="28">
        <f>IF(N453&gt;0,1,0)</f>
        <v>1</v>
      </c>
      <c r="N453" s="29">
        <v>428677</v>
      </c>
      <c r="O453" s="29">
        <f>IF($R453="Minor",1,0)</f>
        <v>1</v>
      </c>
      <c r="P453" s="29">
        <f>IF($R453="Medium",1,0)</f>
        <v>0</v>
      </c>
      <c r="Q453" s="29">
        <f>IF($R453="Major",1,0)</f>
        <v>0</v>
      </c>
      <c r="R453" s="2" t="str">
        <f>IF('Hazard Data'!N3029&lt;VLOOKUP(B453,Thresholds!$B$2:$I$8,2,FALSE),"Minor",IF(AND(VLOOKUP(B453,Thresholds!$B$2:$I$8,2,FALSE)&lt;='Hazard Data'!N3029,'Hazard Data'!N3029&lt;VLOOKUP(B453,Thresholds!$B$2:$I$8,3,FALSE)),"Medium","Major"))</f>
        <v>Minor</v>
      </c>
      <c r="S453" s="2" t="str">
        <f>IF(N453&gt;0,"",IF('Hazard Data'!K3029&lt;VLOOKUP(B453,Thresholds!$B$2:$I$8,5,FALSE),"Minor",IF(AND(VLOOKUP(B453,Thresholds!$B$2:$I$8,5,FALSE)&lt;='Hazard Data'!K3029,'Hazard Data'!K3029&lt;VLOOKUP(B453,Thresholds!$B$2:$I$8,6,FALSE)),"Medium","Major")))</f>
        <v/>
      </c>
      <c r="T453" s="2"/>
      <c r="U453" s="2"/>
      <c r="V453" s="2"/>
      <c r="W453" s="2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>
      <c r="A454" s="1"/>
      <c r="B454" s="17">
        <v>1</v>
      </c>
      <c r="C454" s="9" t="s">
        <v>44</v>
      </c>
      <c r="D454" s="9" t="str">
        <f>VLOOKUP(C454,'Hazard Categories'!$A$2:$B$52,2,FALSE)</f>
        <v>Severe Storm</v>
      </c>
      <c r="E454" s="17">
        <v>2</v>
      </c>
      <c r="F454" s="17">
        <v>1995</v>
      </c>
      <c r="G454" s="17" t="str">
        <f>IF(F454&lt;2000,(ROUNDDOWN((F454-$G$10)/5,0))*5+$G$10&amp;"-"&amp;(ROUNDDOWN((F454-$G$10)/5,0))*5+$G$10+4,(ROUNDDOWN((F454-$G$10)/5,0))*5+$G$10&amp;"-"&amp;(ROUNDDOWN((F454-$G$10)/5,0))*5+$G$10+4)</f>
        <v>1995-1999</v>
      </c>
      <c r="H454" s="17">
        <v>1</v>
      </c>
      <c r="I454" s="17">
        <v>0</v>
      </c>
      <c r="J454" s="17">
        <v>0</v>
      </c>
      <c r="K454" s="17">
        <f>SUM(I454:J454)</f>
        <v>0</v>
      </c>
      <c r="L454" s="28">
        <f>IF(N454&lt;7000000000,0,1)</f>
        <v>0</v>
      </c>
      <c r="M454" s="28">
        <f>IF(N454&gt;0,1,0)</f>
        <v>1</v>
      </c>
      <c r="N454" s="29">
        <v>427647</v>
      </c>
      <c r="O454" s="29">
        <f>IF($R454="Minor",1,0)</f>
        <v>0</v>
      </c>
      <c r="P454" s="29">
        <f>IF($R454="Medium",1,0)</f>
        <v>1</v>
      </c>
      <c r="Q454" s="29">
        <f>IF($R454="Major",1,0)</f>
        <v>0</v>
      </c>
      <c r="R454" s="2" t="str">
        <f>IF('Hazard Data'!N129&lt;VLOOKUP(B454,Thresholds!$B$2:$I$8,2,FALSE),"Minor",IF(AND(VLOOKUP(B454,Thresholds!$B$2:$I$8,2,FALSE)&lt;='Hazard Data'!N129,'Hazard Data'!N129&lt;VLOOKUP(B454,Thresholds!$B$2:$I$8,3,FALSE)),"Medium","Major"))</f>
        <v>Medium</v>
      </c>
      <c r="S454" s="2" t="str">
        <f>IF(N454&gt;0,"",IF('Hazard Data'!K129&lt;VLOOKUP(B454,Thresholds!$B$2:$I$8,5,FALSE),"Minor",IF(AND(VLOOKUP(B454,Thresholds!$B$2:$I$8,5,FALSE)&lt;='Hazard Data'!K129,'Hazard Data'!K129&lt;VLOOKUP(B454,Thresholds!$B$2:$I$8,6,FALSE)),"Medium","Major")))</f>
        <v/>
      </c>
      <c r="T454" s="2"/>
      <c r="U454" s="2"/>
      <c r="V454" s="2"/>
      <c r="W454" s="2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>
      <c r="A455" s="1"/>
      <c r="B455" s="17">
        <v>2</v>
      </c>
      <c r="C455" s="9" t="s">
        <v>44</v>
      </c>
      <c r="D455" s="9" t="str">
        <f>VLOOKUP(C455,'Hazard Categories'!$A$2:$B$52,2,FALSE)</f>
        <v>Severe Storm</v>
      </c>
      <c r="E455" s="17">
        <v>3</v>
      </c>
      <c r="F455" s="17">
        <v>1998</v>
      </c>
      <c r="G455" s="17" t="str">
        <f>IF(F455&lt;2000,(ROUNDDOWN((F455-$G$10)/5,0))*5+$G$10&amp;"-"&amp;(ROUNDDOWN((F455-$G$10)/5,0))*5+$G$10+4,(ROUNDDOWN((F455-$G$10)/5,0))*5+$G$10&amp;"-"&amp;(ROUNDDOWN((F455-$G$10)/5,0))*5+$G$10+4)</f>
        <v>1995-1999</v>
      </c>
      <c r="H455" s="17">
        <v>1</v>
      </c>
      <c r="I455" s="17">
        <v>0</v>
      </c>
      <c r="J455" s="17">
        <v>0</v>
      </c>
      <c r="K455" s="17">
        <f>SUM(I455:J455)</f>
        <v>0</v>
      </c>
      <c r="L455" s="28">
        <f>IF(N455&lt;7000000000,0,1)</f>
        <v>0</v>
      </c>
      <c r="M455" s="28">
        <f>IF(N455&gt;0,1,0)</f>
        <v>1</v>
      </c>
      <c r="N455" s="29">
        <v>424833</v>
      </c>
      <c r="O455" s="29">
        <f>IF($R455="Minor",1,0)</f>
        <v>0</v>
      </c>
      <c r="P455" s="29">
        <f>IF($R455="Medium",1,0)</f>
        <v>1</v>
      </c>
      <c r="Q455" s="29">
        <f>IF($R455="Major",1,0)</f>
        <v>0</v>
      </c>
      <c r="R455" s="2" t="str">
        <f>IF('Hazard Data'!N159&lt;VLOOKUP(B455,Thresholds!$B$2:$I$8,2,FALSE),"Minor",IF(AND(VLOOKUP(B455,Thresholds!$B$2:$I$8,2,FALSE)&lt;='Hazard Data'!N159,'Hazard Data'!N159&lt;VLOOKUP(B455,Thresholds!$B$2:$I$8,3,FALSE)),"Medium","Major"))</f>
        <v>Medium</v>
      </c>
      <c r="S455" s="2" t="str">
        <f>IF(N455&gt;0,"",IF('Hazard Data'!K159&lt;VLOOKUP(B455,Thresholds!$B$2:$I$8,5,FALSE),"Minor",IF(AND(VLOOKUP(B455,Thresholds!$B$2:$I$8,5,FALSE)&lt;='Hazard Data'!K159,'Hazard Data'!K159&lt;VLOOKUP(B455,Thresholds!$B$2:$I$8,6,FALSE)),"Medium","Major")))</f>
        <v/>
      </c>
      <c r="T455" s="2"/>
      <c r="U455" s="2"/>
      <c r="V455" s="2"/>
      <c r="W455" s="2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>
      <c r="A456" s="1"/>
      <c r="B456" s="17">
        <v>3</v>
      </c>
      <c r="C456" s="9" t="s">
        <v>39</v>
      </c>
      <c r="D456" s="9" t="str">
        <f>VLOOKUP(C456,'Hazard Categories'!$A$2:$B$52,2,FALSE)</f>
        <v>Severe Storm</v>
      </c>
      <c r="E456" s="17">
        <v>3</v>
      </c>
      <c r="F456" s="17">
        <v>2016</v>
      </c>
      <c r="G456" s="17" t="str">
        <f>IF(F456&lt;2000,(ROUNDDOWN((F456-$G$10)/5,0))*5+$G$10&amp;"-"&amp;(ROUNDDOWN((F456-$G$10)/5,0))*5+$G$10+4,(ROUNDDOWN((F456-$G$10)/5,0))*5+$G$10&amp;"-"&amp;(ROUNDDOWN((F456-$G$10)/5,0))*5+$G$10+4)</f>
        <v>2015-2019</v>
      </c>
      <c r="H456" s="17">
        <v>1</v>
      </c>
      <c r="I456" s="17">
        <v>0</v>
      </c>
      <c r="J456" s="17">
        <v>0</v>
      </c>
      <c r="K456" s="17">
        <f>SUM(I456:J456)</f>
        <v>0</v>
      </c>
      <c r="L456" s="28">
        <f>IF(N456&lt;7000000000,0,1)</f>
        <v>0</v>
      </c>
      <c r="M456" s="28">
        <f>IF(N456&gt;0,1,0)</f>
        <v>1</v>
      </c>
      <c r="N456" s="29">
        <v>424754</v>
      </c>
      <c r="O456" s="29">
        <f>IF($R456="Minor",1,0)</f>
        <v>1</v>
      </c>
      <c r="P456" s="29">
        <f>IF($R456="Medium",1,0)</f>
        <v>0</v>
      </c>
      <c r="Q456" s="29">
        <f>IF($R456="Major",1,0)</f>
        <v>0</v>
      </c>
      <c r="R456" s="2" t="str">
        <f>IF('Hazard Data'!N2843&lt;VLOOKUP(B456,Thresholds!$B$2:$I$8,2,FALSE),"Minor",IF(AND(VLOOKUP(B456,Thresholds!$B$2:$I$8,2,FALSE)&lt;='Hazard Data'!N2843,'Hazard Data'!N2843&lt;VLOOKUP(B456,Thresholds!$B$2:$I$8,3,FALSE)),"Medium","Major"))</f>
        <v>Minor</v>
      </c>
      <c r="S456" s="2" t="str">
        <f>IF(N456&gt;0,"",IF('Hazard Data'!K2843&lt;VLOOKUP(B456,Thresholds!$B$2:$I$8,5,FALSE),"Minor",IF(AND(VLOOKUP(B456,Thresholds!$B$2:$I$8,5,FALSE)&lt;='Hazard Data'!K2843,'Hazard Data'!K2843&lt;VLOOKUP(B456,Thresholds!$B$2:$I$8,6,FALSE)),"Medium","Major")))</f>
        <v/>
      </c>
      <c r="T456" s="2"/>
      <c r="U456" s="2"/>
      <c r="V456" s="2"/>
      <c r="W456" s="2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>
      <c r="A457" s="1"/>
      <c r="B457" s="17">
        <v>2</v>
      </c>
      <c r="C457" s="9" t="s">
        <v>44</v>
      </c>
      <c r="D457" s="9" t="str">
        <f>VLOOKUP(C457,'Hazard Categories'!$A$2:$B$52,2,FALSE)</f>
        <v>Severe Storm</v>
      </c>
      <c r="E457" s="17">
        <v>3</v>
      </c>
      <c r="F457" s="17">
        <v>2014</v>
      </c>
      <c r="G457" s="17" t="str">
        <f>IF(F457&lt;2000,(ROUNDDOWN((F457-$G$10)/5,0))*5+$G$10&amp;"-"&amp;(ROUNDDOWN((F457-$G$10)/5,0))*5+$G$10+4,(ROUNDDOWN((F457-$G$10)/5,0))*5+$G$10&amp;"-"&amp;(ROUNDDOWN((F457-$G$10)/5,0))*5+$G$10+4)</f>
        <v>2010-2014</v>
      </c>
      <c r="H457" s="17">
        <v>1</v>
      </c>
      <c r="I457" s="17">
        <v>0</v>
      </c>
      <c r="J457" s="17">
        <v>77</v>
      </c>
      <c r="K457" s="17">
        <f>SUM(I457:J457)</f>
        <v>77</v>
      </c>
      <c r="L457" s="28">
        <f>IF(N457&lt;7000000000,0,1)</f>
        <v>0</v>
      </c>
      <c r="M457" s="28">
        <f>IF(N457&gt;0,1,0)</f>
        <v>1</v>
      </c>
      <c r="N457" s="29">
        <v>424199</v>
      </c>
      <c r="O457" s="29">
        <f>IF($R457="Minor",1,0)</f>
        <v>1</v>
      </c>
      <c r="P457" s="29">
        <f>IF($R457="Medium",1,0)</f>
        <v>0</v>
      </c>
      <c r="Q457" s="29">
        <f>IF($R457="Major",1,0)</f>
        <v>0</v>
      </c>
      <c r="R457" s="2" t="str">
        <f>IF('Hazard Data'!N2578&lt;VLOOKUP(B457,Thresholds!$B$2:$I$8,2,FALSE),"Minor",IF(AND(VLOOKUP(B457,Thresholds!$B$2:$I$8,2,FALSE)&lt;='Hazard Data'!N2578,'Hazard Data'!N2578&lt;VLOOKUP(B457,Thresholds!$B$2:$I$8,3,FALSE)),"Medium","Major"))</f>
        <v>Minor</v>
      </c>
      <c r="S457" s="2" t="str">
        <f>IF(N457&gt;0,"",IF('Hazard Data'!K2578&lt;VLOOKUP(B457,Thresholds!$B$2:$I$8,5,FALSE),"Minor",IF(AND(VLOOKUP(B457,Thresholds!$B$2:$I$8,5,FALSE)&lt;='Hazard Data'!K2578,'Hazard Data'!K2578&lt;VLOOKUP(B457,Thresholds!$B$2:$I$8,6,FALSE)),"Medium","Major")))</f>
        <v/>
      </c>
      <c r="T457" s="2"/>
      <c r="U457" s="2"/>
      <c r="V457" s="2"/>
      <c r="W457" s="2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>
      <c r="A458" s="1"/>
      <c r="B458" s="17">
        <v>2</v>
      </c>
      <c r="C458" s="9" t="s">
        <v>41</v>
      </c>
      <c r="D458" s="9" t="str">
        <f>VLOOKUP(C458,'Hazard Categories'!$A$2:$B$52,2,FALSE)</f>
        <v>Tornado</v>
      </c>
      <c r="E458" s="17">
        <v>4</v>
      </c>
      <c r="F458" s="17">
        <v>2019</v>
      </c>
      <c r="G458" s="17" t="str">
        <f>IF(F458&lt;2000,(ROUNDDOWN((F458-$G$10)/5,0))*5+$G$10&amp;"-"&amp;(ROUNDDOWN((F458-$G$10)/5,0))*5+$G$10+4,(ROUNDDOWN((F458-$G$10)/5,0))*5+$G$10&amp;"-"&amp;(ROUNDDOWN((F458-$G$10)/5,0))*5+$G$10+4)</f>
        <v>2015-2019</v>
      </c>
      <c r="H458" s="17">
        <v>1</v>
      </c>
      <c r="I458" s="17">
        <v>0</v>
      </c>
      <c r="J458" s="17">
        <v>0</v>
      </c>
      <c r="K458" s="17">
        <f>SUM(I458:J458)</f>
        <v>0</v>
      </c>
      <c r="L458" s="28">
        <f>IF(N458&lt;7000000000,0,1)</f>
        <v>0</v>
      </c>
      <c r="M458" s="28">
        <f>IF(N458&gt;0,1,0)</f>
        <v>1</v>
      </c>
      <c r="N458" s="29">
        <v>420949</v>
      </c>
      <c r="O458" s="29">
        <f>IF($R458="Minor",1,0)</f>
        <v>1</v>
      </c>
      <c r="P458" s="29">
        <f>IF($R458="Medium",1,0)</f>
        <v>0</v>
      </c>
      <c r="Q458" s="29">
        <f>IF($R458="Major",1,0)</f>
        <v>0</v>
      </c>
      <c r="R458" s="2" t="str">
        <f>IF('Hazard Data'!N3282&lt;VLOOKUP(B458,Thresholds!$B$2:$I$8,2,FALSE),"Minor",IF(AND(VLOOKUP(B458,Thresholds!$B$2:$I$8,2,FALSE)&lt;='Hazard Data'!N3282,'Hazard Data'!N3282&lt;VLOOKUP(B458,Thresholds!$B$2:$I$8,3,FALSE)),"Medium","Major"))</f>
        <v>Minor</v>
      </c>
      <c r="S458" s="2" t="str">
        <f>IF(N458&gt;0,"",IF('Hazard Data'!K3282&lt;VLOOKUP(B458,Thresholds!$B$2:$I$8,5,FALSE),"Minor",IF(AND(VLOOKUP(B458,Thresholds!$B$2:$I$8,5,FALSE)&lt;='Hazard Data'!K3282,'Hazard Data'!K3282&lt;VLOOKUP(B458,Thresholds!$B$2:$I$8,6,FALSE)),"Medium","Major")))</f>
        <v/>
      </c>
      <c r="T458" s="2"/>
      <c r="U458" s="2"/>
      <c r="V458" s="2"/>
      <c r="W458" s="2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>
      <c r="A459" s="1"/>
      <c r="B459" s="17">
        <v>2</v>
      </c>
      <c r="C459" s="9" t="s">
        <v>41</v>
      </c>
      <c r="D459" s="9" t="str">
        <f>VLOOKUP(C459,'Hazard Categories'!$A$2:$B$52,2,FALSE)</f>
        <v>Tornado</v>
      </c>
      <c r="E459" s="17">
        <v>1</v>
      </c>
      <c r="F459" s="17">
        <v>1998</v>
      </c>
      <c r="G459" s="17" t="str">
        <f>IF(F459&lt;2000,(ROUNDDOWN((F459-$G$10)/5,0))*5+$G$10&amp;"-"&amp;(ROUNDDOWN((F459-$G$10)/5,0))*5+$G$10+4,(ROUNDDOWN((F459-$G$10)/5,0))*5+$G$10&amp;"-"&amp;(ROUNDDOWN((F459-$G$10)/5,0))*5+$G$10+4)</f>
        <v>1995-1999</v>
      </c>
      <c r="H459" s="17">
        <v>1</v>
      </c>
      <c r="I459" s="17">
        <v>0</v>
      </c>
      <c r="J459" s="17">
        <v>0</v>
      </c>
      <c r="K459" s="17">
        <f>SUM(I459:J459)</f>
        <v>0</v>
      </c>
      <c r="L459" s="28">
        <f>IF(N459&lt;7000000000,0,1)</f>
        <v>0</v>
      </c>
      <c r="M459" s="28">
        <f>IF(N459&gt;0,1,0)</f>
        <v>1</v>
      </c>
      <c r="N459" s="29">
        <v>411319</v>
      </c>
      <c r="O459" s="29">
        <f>IF($R459="Minor",1,0)</f>
        <v>0</v>
      </c>
      <c r="P459" s="29">
        <f>IF($R459="Medium",1,0)</f>
        <v>1</v>
      </c>
      <c r="Q459" s="29">
        <f>IF($R459="Major",1,0)</f>
        <v>0</v>
      </c>
      <c r="R459" s="2" t="str">
        <f>IF('Hazard Data'!N204&lt;VLOOKUP(B459,Thresholds!$B$2:$I$8,2,FALSE),"Minor",IF(AND(VLOOKUP(B459,Thresholds!$B$2:$I$8,2,FALSE)&lt;='Hazard Data'!N204,'Hazard Data'!N204&lt;VLOOKUP(B459,Thresholds!$B$2:$I$8,3,FALSE)),"Medium","Major"))</f>
        <v>Medium</v>
      </c>
      <c r="S459" s="2" t="str">
        <f>IF(N459&gt;0,"",IF('Hazard Data'!K204&lt;VLOOKUP(B459,Thresholds!$B$2:$I$8,5,FALSE),"Minor",IF(AND(VLOOKUP(B459,Thresholds!$B$2:$I$8,5,FALSE)&lt;='Hazard Data'!K204,'Hazard Data'!K204&lt;VLOOKUP(B459,Thresholds!$B$2:$I$8,6,FALSE)),"Medium","Major")))</f>
        <v/>
      </c>
      <c r="T459" s="2"/>
      <c r="U459" s="2"/>
      <c r="V459" s="2"/>
      <c r="W459" s="2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>
      <c r="A460" s="1"/>
      <c r="B460" s="17">
        <v>2</v>
      </c>
      <c r="C460" s="9" t="s">
        <v>39</v>
      </c>
      <c r="D460" s="9" t="str">
        <f>VLOOKUP(C460,'Hazard Categories'!$A$2:$B$52,2,FALSE)</f>
        <v>Severe Storm</v>
      </c>
      <c r="E460" s="17">
        <v>2</v>
      </c>
      <c r="F460" s="17">
        <v>1999</v>
      </c>
      <c r="G460" s="17" t="str">
        <f>IF(F460&lt;2000,(ROUNDDOWN((F460-$G$10)/5,0))*5+$G$10&amp;"-"&amp;(ROUNDDOWN((F460-$G$10)/5,0))*5+$G$10+4,(ROUNDDOWN((F460-$G$10)/5,0))*5+$G$10&amp;"-"&amp;(ROUNDDOWN((F460-$G$10)/5,0))*5+$G$10+4)</f>
        <v>1995-1999</v>
      </c>
      <c r="H460" s="17">
        <v>1</v>
      </c>
      <c r="I460" s="17">
        <v>0</v>
      </c>
      <c r="J460" s="17">
        <v>0</v>
      </c>
      <c r="K460" s="17">
        <f>SUM(I460:J460)</f>
        <v>0</v>
      </c>
      <c r="L460" s="28">
        <f>IF(N460&lt;7000000000,0,1)</f>
        <v>0</v>
      </c>
      <c r="M460" s="28">
        <f>IF(N460&gt;0,1,0)</f>
        <v>1</v>
      </c>
      <c r="N460" s="29">
        <v>410606</v>
      </c>
      <c r="O460" s="29">
        <f>IF($R460="Minor",1,0)</f>
        <v>0</v>
      </c>
      <c r="P460" s="29">
        <f>IF($R460="Medium",1,0)</f>
        <v>0</v>
      </c>
      <c r="Q460" s="29">
        <f>IF($R460="Major",1,0)</f>
        <v>1</v>
      </c>
      <c r="R460" s="2" t="str">
        <f>IF('Hazard Data'!N20&lt;VLOOKUP(B460,Thresholds!$B$2:$I$8,2,FALSE),"Minor",IF(AND(VLOOKUP(B460,Thresholds!$B$2:$I$8,2,FALSE)&lt;='Hazard Data'!N20,'Hazard Data'!N20&lt;VLOOKUP(B460,Thresholds!$B$2:$I$8,3,FALSE)),"Medium","Major"))</f>
        <v>Major</v>
      </c>
      <c r="S460" s="2" t="str">
        <f>IF(N460&gt;0,"",IF('Hazard Data'!K20&lt;VLOOKUP(B460,Thresholds!$B$2:$I$8,5,FALSE),"Minor",IF(AND(VLOOKUP(B460,Thresholds!$B$2:$I$8,5,FALSE)&lt;='Hazard Data'!K20,'Hazard Data'!K20&lt;VLOOKUP(B460,Thresholds!$B$2:$I$8,6,FALSE)),"Medium","Major")))</f>
        <v/>
      </c>
      <c r="T460" s="2"/>
      <c r="U460" s="2"/>
      <c r="V460" s="2"/>
      <c r="W460" s="2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>
      <c r="A461" s="1"/>
      <c r="B461" s="17">
        <v>1</v>
      </c>
      <c r="C461" s="9" t="s">
        <v>40</v>
      </c>
      <c r="D461" s="9" t="str">
        <f>VLOOKUP(C461,'Hazard Categories'!$A$2:$B$52,2,FALSE)</f>
        <v>Storm</v>
      </c>
      <c r="E461" s="17">
        <v>1</v>
      </c>
      <c r="F461" s="17">
        <v>1994</v>
      </c>
      <c r="G461" s="17" t="str">
        <f>IF(F461&lt;2000,(ROUNDDOWN((F461-$G$10)/5,0))*5+$G$10&amp;"-"&amp;(ROUNDDOWN((F461-$G$10)/5,0))*5+$G$10+4,(ROUNDDOWN((F461-$G$10)/5,0))*5+$G$10&amp;"-"&amp;(ROUNDDOWN((F461-$G$10)/5,0))*5+$G$10+4)</f>
        <v>1990-1994</v>
      </c>
      <c r="H461" s="17">
        <v>1</v>
      </c>
      <c r="I461" s="17">
        <v>0</v>
      </c>
      <c r="J461" s="17">
        <v>0</v>
      </c>
      <c r="K461" s="17">
        <f>SUM(I461:J461)</f>
        <v>0</v>
      </c>
      <c r="L461" s="28">
        <f>IF(N461&lt;7000000000,0,1)</f>
        <v>0</v>
      </c>
      <c r="M461" s="28">
        <f>IF(N461&gt;0,1,0)</f>
        <v>1</v>
      </c>
      <c r="N461" s="29">
        <v>410189</v>
      </c>
      <c r="O461" s="29">
        <f>IF($R461="Minor",1,0)</f>
        <v>1</v>
      </c>
      <c r="P461" s="29">
        <f>IF($R461="Medium",1,0)</f>
        <v>0</v>
      </c>
      <c r="Q461" s="29">
        <f>IF($R461="Major",1,0)</f>
        <v>0</v>
      </c>
      <c r="R461" s="2" t="str">
        <f>IF('Hazard Data'!N1904&lt;VLOOKUP(B461,Thresholds!$B$2:$I$8,2,FALSE),"Minor",IF(AND(VLOOKUP(B461,Thresholds!$B$2:$I$8,2,FALSE)&lt;='Hazard Data'!N1904,'Hazard Data'!N1904&lt;VLOOKUP(B461,Thresholds!$B$2:$I$8,3,FALSE)),"Medium","Major"))</f>
        <v>Minor</v>
      </c>
      <c r="S461" s="2" t="str">
        <f>IF(N461&gt;0,"",IF('Hazard Data'!K1904&lt;VLOOKUP(B461,Thresholds!$B$2:$I$8,5,FALSE),"Minor",IF(AND(VLOOKUP(B461,Thresholds!$B$2:$I$8,5,FALSE)&lt;='Hazard Data'!K1904,'Hazard Data'!K1904&lt;VLOOKUP(B461,Thresholds!$B$2:$I$8,6,FALSE)),"Medium","Major")))</f>
        <v/>
      </c>
      <c r="T461" s="2"/>
      <c r="U461" s="2"/>
      <c r="V461" s="2"/>
      <c r="W461" s="2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>
      <c r="A462" s="1"/>
      <c r="B462" s="17">
        <v>3</v>
      </c>
      <c r="C462" s="9" t="s">
        <v>39</v>
      </c>
      <c r="D462" s="9" t="str">
        <f>VLOOKUP(C462,'Hazard Categories'!$A$2:$B$52,2,FALSE)</f>
        <v>Severe Storm</v>
      </c>
      <c r="E462" s="17">
        <v>3</v>
      </c>
      <c r="F462" s="17">
        <v>2016</v>
      </c>
      <c r="G462" s="17" t="str">
        <f>IF(F462&lt;2000,(ROUNDDOWN((F462-$G$10)/5,0))*5+$G$10&amp;"-"&amp;(ROUNDDOWN((F462-$G$10)/5,0))*5+$G$10+4,(ROUNDDOWN((F462-$G$10)/5,0))*5+$G$10&amp;"-"&amp;(ROUNDDOWN((F462-$G$10)/5,0))*5+$G$10+4)</f>
        <v>2015-2019</v>
      </c>
      <c r="H462" s="17">
        <v>1</v>
      </c>
      <c r="I462" s="17">
        <v>0</v>
      </c>
      <c r="J462" s="17">
        <v>0</v>
      </c>
      <c r="K462" s="17">
        <f>SUM(I462:J462)</f>
        <v>0</v>
      </c>
      <c r="L462" s="28">
        <f>IF(N462&lt;7000000000,0,1)</f>
        <v>0</v>
      </c>
      <c r="M462" s="28">
        <f>IF(N462&gt;0,1,0)</f>
        <v>1</v>
      </c>
      <c r="N462" s="29">
        <v>404067</v>
      </c>
      <c r="O462" s="29">
        <f>IF($R462="Minor",1,0)</f>
        <v>1</v>
      </c>
      <c r="P462" s="29">
        <f>IF($R462="Medium",1,0)</f>
        <v>0</v>
      </c>
      <c r="Q462" s="29">
        <f>IF($R462="Major",1,0)</f>
        <v>0</v>
      </c>
      <c r="R462" s="2" t="str">
        <f>IF('Hazard Data'!N2849&lt;VLOOKUP(B462,Thresholds!$B$2:$I$8,2,FALSE),"Minor",IF(AND(VLOOKUP(B462,Thresholds!$B$2:$I$8,2,FALSE)&lt;='Hazard Data'!N2849,'Hazard Data'!N2849&lt;VLOOKUP(B462,Thresholds!$B$2:$I$8,3,FALSE)),"Medium","Major"))</f>
        <v>Minor</v>
      </c>
      <c r="S462" s="2" t="str">
        <f>IF(N462&gt;0,"",IF('Hazard Data'!K2849&lt;VLOOKUP(B462,Thresholds!$B$2:$I$8,5,FALSE),"Minor",IF(AND(VLOOKUP(B462,Thresholds!$B$2:$I$8,5,FALSE)&lt;='Hazard Data'!K2849,'Hazard Data'!K2849&lt;VLOOKUP(B462,Thresholds!$B$2:$I$8,6,FALSE)),"Medium","Major")))</f>
        <v/>
      </c>
      <c r="T462" s="2"/>
      <c r="U462" s="2"/>
      <c r="V462" s="2"/>
      <c r="W462" s="2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>
      <c r="A463" s="1"/>
      <c r="B463" s="17">
        <v>2</v>
      </c>
      <c r="C463" s="9" t="s">
        <v>41</v>
      </c>
      <c r="D463" s="9" t="str">
        <f>VLOOKUP(C463,'Hazard Categories'!$A$2:$B$52,2,FALSE)</f>
        <v>Tornado</v>
      </c>
      <c r="E463" s="17">
        <v>2</v>
      </c>
      <c r="F463" s="17">
        <v>1999</v>
      </c>
      <c r="G463" s="17" t="str">
        <f>IF(F463&lt;2000,(ROUNDDOWN((F463-$G$10)/5,0))*5+$G$10&amp;"-"&amp;(ROUNDDOWN((F463-$G$10)/5,0))*5+$G$10+4,(ROUNDDOWN((F463-$G$10)/5,0))*5+$G$10&amp;"-"&amp;(ROUNDDOWN((F463-$G$10)/5,0))*5+$G$10+4)</f>
        <v>1995-1999</v>
      </c>
      <c r="H463" s="17">
        <v>1</v>
      </c>
      <c r="I463" s="17">
        <v>0</v>
      </c>
      <c r="J463" s="17">
        <v>0</v>
      </c>
      <c r="K463" s="17">
        <f>SUM(I463:J463)</f>
        <v>0</v>
      </c>
      <c r="L463" s="28">
        <f>IF(N463&lt;7000000000,0,1)</f>
        <v>0</v>
      </c>
      <c r="M463" s="28">
        <f>IF(N463&gt;0,1,0)</f>
        <v>1</v>
      </c>
      <c r="N463" s="29">
        <v>403671</v>
      </c>
      <c r="O463" s="29">
        <f>IF($R463="Minor",1,0)</f>
        <v>0</v>
      </c>
      <c r="P463" s="29">
        <f>IF($R463="Medium",1,0)</f>
        <v>1</v>
      </c>
      <c r="Q463" s="29">
        <f>IF($R463="Major",1,0)</f>
        <v>0</v>
      </c>
      <c r="R463" s="2" t="str">
        <f>IF('Hazard Data'!N205&lt;VLOOKUP(B463,Thresholds!$B$2:$I$8,2,FALSE),"Minor",IF(AND(VLOOKUP(B463,Thresholds!$B$2:$I$8,2,FALSE)&lt;='Hazard Data'!N205,'Hazard Data'!N205&lt;VLOOKUP(B463,Thresholds!$B$2:$I$8,3,FALSE)),"Medium","Major"))</f>
        <v>Medium</v>
      </c>
      <c r="S463" s="2" t="str">
        <f>IF(N463&gt;0,"",IF('Hazard Data'!K205&lt;VLOOKUP(B463,Thresholds!$B$2:$I$8,5,FALSE),"Minor",IF(AND(VLOOKUP(B463,Thresholds!$B$2:$I$8,5,FALSE)&lt;='Hazard Data'!K205,'Hazard Data'!K205&lt;VLOOKUP(B463,Thresholds!$B$2:$I$8,6,FALSE)),"Medium","Major")))</f>
        <v/>
      </c>
      <c r="T463" s="2"/>
      <c r="U463" s="2"/>
      <c r="V463" s="2"/>
      <c r="W463" s="2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>
      <c r="A464" s="1"/>
      <c r="B464" s="17">
        <v>1</v>
      </c>
      <c r="C464" s="9" t="s">
        <v>44</v>
      </c>
      <c r="D464" s="9" t="str">
        <f>VLOOKUP(C464,'Hazard Categories'!$A$2:$B$52,2,FALSE)</f>
        <v>Severe Storm</v>
      </c>
      <c r="E464" s="17">
        <v>3</v>
      </c>
      <c r="F464" s="17">
        <v>2002</v>
      </c>
      <c r="G464" s="17" t="str">
        <f>IF(F464&lt;2000,(ROUNDDOWN((F464-$G$10)/5,0))*5+$G$10&amp;"-"&amp;(ROUNDDOWN((F464-$G$10)/5,0))*5+$G$10+4,(ROUNDDOWN((F464-$G$10)/5,0))*5+$G$10&amp;"-"&amp;(ROUNDDOWN((F464-$G$10)/5,0))*5+$G$10+4)</f>
        <v>2000-2004</v>
      </c>
      <c r="H464" s="17">
        <v>1</v>
      </c>
      <c r="I464" s="17">
        <v>0</v>
      </c>
      <c r="J464" s="17">
        <v>0</v>
      </c>
      <c r="K464" s="17">
        <f>SUM(I464:J464)</f>
        <v>0</v>
      </c>
      <c r="L464" s="28">
        <f>IF(N464&lt;7000000000,0,1)</f>
        <v>0</v>
      </c>
      <c r="M464" s="28">
        <f>IF(N464&gt;0,1,0)</f>
        <v>1</v>
      </c>
      <c r="N464" s="29">
        <v>402640</v>
      </c>
      <c r="O464" s="29">
        <f>IF($R464="Minor",1,0)</f>
        <v>1</v>
      </c>
      <c r="P464" s="29">
        <f>IF($R464="Medium",1,0)</f>
        <v>0</v>
      </c>
      <c r="Q464" s="29">
        <f>IF($R464="Major",1,0)</f>
        <v>0</v>
      </c>
      <c r="R464" s="2" t="str">
        <f>IF('Hazard Data'!N3057&lt;VLOOKUP(B464,Thresholds!$B$2:$I$8,2,FALSE),"Minor",IF(AND(VLOOKUP(B464,Thresholds!$B$2:$I$8,2,FALSE)&lt;='Hazard Data'!N3057,'Hazard Data'!N3057&lt;VLOOKUP(B464,Thresholds!$B$2:$I$8,3,FALSE)),"Medium","Major"))</f>
        <v>Minor</v>
      </c>
      <c r="S464" s="2" t="str">
        <f>IF(N464&gt;0,"",IF('Hazard Data'!K3057&lt;VLOOKUP(B464,Thresholds!$B$2:$I$8,5,FALSE),"Minor",IF(AND(VLOOKUP(B464,Thresholds!$B$2:$I$8,5,FALSE)&lt;='Hazard Data'!K3057,'Hazard Data'!K3057&lt;VLOOKUP(B464,Thresholds!$B$2:$I$8,6,FALSE)),"Medium","Major")))</f>
        <v/>
      </c>
      <c r="T464" s="2"/>
      <c r="U464" s="2"/>
      <c r="V464" s="2"/>
      <c r="W464" s="2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>
      <c r="A465" s="1"/>
      <c r="B465" s="17">
        <v>1</v>
      </c>
      <c r="C465" s="9" t="s">
        <v>57</v>
      </c>
      <c r="D465" s="9" t="str">
        <f>VLOOKUP(C465,'Hazard Categories'!$A$2:$B$52,2,FALSE)</f>
        <v>Severe Storm</v>
      </c>
      <c r="E465" s="17">
        <v>4</v>
      </c>
      <c r="F465" s="17">
        <v>1977</v>
      </c>
      <c r="G465" s="17" t="str">
        <f>IF(F465&lt;2000,(ROUNDDOWN((F465-$G$10)/5,0))*5+$G$10&amp;"-"&amp;(ROUNDDOWN((F465-$G$10)/5,0))*5+$G$10+4,(ROUNDDOWN((F465-$G$10)/5,0))*5+$G$10&amp;"-"&amp;(ROUNDDOWN((F465-$G$10)/5,0))*5+$G$10+4)</f>
        <v>1975-1979</v>
      </c>
      <c r="H465" s="17">
        <v>2</v>
      </c>
      <c r="I465" s="17">
        <v>0</v>
      </c>
      <c r="J465" s="17">
        <v>0</v>
      </c>
      <c r="K465" s="17">
        <f>SUM(I465:J465)</f>
        <v>0</v>
      </c>
      <c r="L465" s="28">
        <f>IF(N465&lt;7000000000,0,1)</f>
        <v>0</v>
      </c>
      <c r="M465" s="28">
        <f>IF(N465&gt;0,1,0)</f>
        <v>1</v>
      </c>
      <c r="N465" s="29">
        <v>399192</v>
      </c>
      <c r="O465" s="29">
        <f>IF($R465="Minor",1,0)</f>
        <v>1</v>
      </c>
      <c r="P465" s="29">
        <f>IF($R465="Medium",1,0)</f>
        <v>0</v>
      </c>
      <c r="Q465" s="29">
        <f>IF($R465="Major",1,0)</f>
        <v>0</v>
      </c>
      <c r="R465" s="2" t="str">
        <f>IF('Hazard Data'!N435&lt;VLOOKUP(B465,Thresholds!$B$2:$I$8,2,FALSE),"Minor",IF(AND(VLOOKUP(B465,Thresholds!$B$2:$I$8,2,FALSE)&lt;='Hazard Data'!N435,'Hazard Data'!N435&lt;VLOOKUP(B465,Thresholds!$B$2:$I$8,3,FALSE)),"Medium","Major"))</f>
        <v>Minor</v>
      </c>
      <c r="S465" s="2" t="str">
        <f>IF(N465&gt;0,"",IF('Hazard Data'!K435&lt;VLOOKUP(B465,Thresholds!$B$2:$I$8,5,FALSE),"Minor",IF(AND(VLOOKUP(B465,Thresholds!$B$2:$I$8,5,FALSE)&lt;='Hazard Data'!K435,'Hazard Data'!K435&lt;VLOOKUP(B465,Thresholds!$B$2:$I$8,6,FALSE)),"Medium","Major")))</f>
        <v/>
      </c>
      <c r="T465" s="2"/>
      <c r="U465" s="2"/>
      <c r="V465" s="2"/>
      <c r="W465" s="2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>
      <c r="A466" s="1"/>
      <c r="B466" s="17">
        <v>3</v>
      </c>
      <c r="C466" s="9" t="s">
        <v>54</v>
      </c>
      <c r="D466" s="9" t="str">
        <f>VLOOKUP(C466,'Hazard Categories'!$A$2:$B$52,2,FALSE)</f>
        <v>Severe Storm</v>
      </c>
      <c r="E466" s="17">
        <v>2</v>
      </c>
      <c r="F466" s="17">
        <v>1984</v>
      </c>
      <c r="G466" s="17" t="str">
        <f>IF(F466&lt;2000,(ROUNDDOWN((F466-$G$10)/5,0))*5+$G$10&amp;"-"&amp;(ROUNDDOWN((F466-$G$10)/5,0))*5+$G$10+4,(ROUNDDOWN((F466-$G$10)/5,0))*5+$G$10&amp;"-"&amp;(ROUNDDOWN((F466-$G$10)/5,0))*5+$G$10+4)</f>
        <v>1980-1984</v>
      </c>
      <c r="H466" s="17">
        <v>1</v>
      </c>
      <c r="I466" s="17">
        <v>0</v>
      </c>
      <c r="J466" s="17">
        <v>36</v>
      </c>
      <c r="K466" s="17">
        <f>SUM(I466:J466)</f>
        <v>36</v>
      </c>
      <c r="L466" s="28">
        <f>IF(N466&lt;7000000000,0,1)</f>
        <v>0</v>
      </c>
      <c r="M466" s="28">
        <f>IF(N466&gt;0,1,0)</f>
        <v>1</v>
      </c>
      <c r="N466" s="29">
        <v>396894</v>
      </c>
      <c r="O466" s="29">
        <f>IF($R466="Minor",1,0)</f>
        <v>0</v>
      </c>
      <c r="P466" s="29">
        <f>IF($R466="Medium",1,0)</f>
        <v>1</v>
      </c>
      <c r="Q466" s="29">
        <f>IF($R466="Major",1,0)</f>
        <v>0</v>
      </c>
      <c r="R466" s="2" t="str">
        <f>IF('Hazard Data'!N494&lt;VLOOKUP(B466,Thresholds!$B$2:$I$8,2,FALSE),"Minor",IF(AND(VLOOKUP(B466,Thresholds!$B$2:$I$8,2,FALSE)&lt;='Hazard Data'!N494,'Hazard Data'!N494&lt;VLOOKUP(B466,Thresholds!$B$2:$I$8,3,FALSE)),"Medium","Major"))</f>
        <v>Medium</v>
      </c>
      <c r="S466" s="2" t="str">
        <f>IF(N466&gt;0,"",IF('Hazard Data'!K494&lt;VLOOKUP(B466,Thresholds!$B$2:$I$8,5,FALSE),"Minor",IF(AND(VLOOKUP(B466,Thresholds!$B$2:$I$8,5,FALSE)&lt;='Hazard Data'!K494,'Hazard Data'!K494&lt;VLOOKUP(B466,Thresholds!$B$2:$I$8,6,FALSE)),"Medium","Major")))</f>
        <v/>
      </c>
      <c r="T466" s="2"/>
      <c r="U466" s="2"/>
      <c r="V466" s="2"/>
      <c r="W466" s="2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>
      <c r="A467" s="1"/>
      <c r="B467" s="17">
        <v>4</v>
      </c>
      <c r="C467" s="9" t="s">
        <v>44</v>
      </c>
      <c r="D467" s="9" t="str">
        <f>VLOOKUP(C467,'Hazard Categories'!$A$2:$B$52,2,FALSE)</f>
        <v>Severe Storm</v>
      </c>
      <c r="E467" s="17">
        <v>2</v>
      </c>
      <c r="F467" s="17">
        <v>2012</v>
      </c>
      <c r="G467" s="17" t="str">
        <f>IF(F467&lt;2000,(ROUNDDOWN((F467-$G$10)/5,0))*5+$G$10&amp;"-"&amp;(ROUNDDOWN((F467-$G$10)/5,0))*5+$G$10+4,(ROUNDDOWN((F467-$G$10)/5,0))*5+$G$10&amp;"-"&amp;(ROUNDDOWN((F467-$G$10)/5,0))*5+$G$10+4)</f>
        <v>2010-2014</v>
      </c>
      <c r="H467" s="17">
        <v>1</v>
      </c>
      <c r="I467" s="17">
        <v>0</v>
      </c>
      <c r="J467" s="17">
        <v>0</v>
      </c>
      <c r="K467" s="17">
        <f>SUM(I467:J467)</f>
        <v>0</v>
      </c>
      <c r="L467" s="28">
        <f>IF(N467&lt;7000000000,0,1)</f>
        <v>0</v>
      </c>
      <c r="M467" s="28">
        <f>IF(N467&gt;0,1,0)</f>
        <v>1</v>
      </c>
      <c r="N467" s="29">
        <v>390831</v>
      </c>
      <c r="O467" s="29">
        <f>IF($R467="Minor",1,0)</f>
        <v>1</v>
      </c>
      <c r="P467" s="29">
        <f>IF($R467="Medium",1,0)</f>
        <v>0</v>
      </c>
      <c r="Q467" s="29">
        <f>IF($R467="Major",1,0)</f>
        <v>0</v>
      </c>
      <c r="R467" s="2" t="str">
        <f>IF('Hazard Data'!N2119&lt;VLOOKUP(B467,Thresholds!$B$2:$I$8,2,FALSE),"Minor",IF(AND(VLOOKUP(B467,Thresholds!$B$2:$I$8,2,FALSE)&lt;='Hazard Data'!N2119,'Hazard Data'!N2119&lt;VLOOKUP(B467,Thresholds!$B$2:$I$8,3,FALSE)),"Medium","Major"))</f>
        <v>Minor</v>
      </c>
      <c r="S467" s="2" t="str">
        <f>IF(N467&gt;0,"",IF('Hazard Data'!K2119&lt;VLOOKUP(B467,Thresholds!$B$2:$I$8,5,FALSE),"Minor",IF(AND(VLOOKUP(B467,Thresholds!$B$2:$I$8,5,FALSE)&lt;='Hazard Data'!K2119,'Hazard Data'!K2119&lt;VLOOKUP(B467,Thresholds!$B$2:$I$8,6,FALSE)),"Medium","Major")))</f>
        <v/>
      </c>
      <c r="T467" s="2"/>
      <c r="U467" s="2"/>
      <c r="V467" s="2"/>
      <c r="W467" s="2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>
      <c r="A468" s="1"/>
      <c r="B468" s="17">
        <v>5</v>
      </c>
      <c r="C468" s="9" t="s">
        <v>44</v>
      </c>
      <c r="D468" s="9" t="str">
        <f>VLOOKUP(C468,'Hazard Categories'!$A$2:$B$52,2,FALSE)</f>
        <v>Severe Storm</v>
      </c>
      <c r="E468" s="17">
        <v>2</v>
      </c>
      <c r="F468" s="17">
        <v>2010</v>
      </c>
      <c r="G468" s="17" t="str">
        <f>IF(F468&lt;2000,(ROUNDDOWN((F468-$G$10)/5,0))*5+$G$10&amp;"-"&amp;(ROUNDDOWN((F468-$G$10)/5,0))*5+$G$10+4,(ROUNDDOWN((F468-$G$10)/5,0))*5+$G$10&amp;"-"&amp;(ROUNDDOWN((F468-$G$10)/5,0))*5+$G$10+4)</f>
        <v>2010-2014</v>
      </c>
      <c r="H468" s="17">
        <v>1</v>
      </c>
      <c r="I468" s="17">
        <v>0</v>
      </c>
      <c r="J468" s="17">
        <v>0</v>
      </c>
      <c r="K468" s="17">
        <f>SUM(I468:J468)</f>
        <v>0</v>
      </c>
      <c r="L468" s="28">
        <f>IF(N468&lt;7000000000,0,1)</f>
        <v>0</v>
      </c>
      <c r="M468" s="28">
        <f>IF(N468&gt;0,1,0)</f>
        <v>1</v>
      </c>
      <c r="N468" s="29">
        <v>390035</v>
      </c>
      <c r="O468" s="29">
        <f>IF($R468="Minor",1,0)</f>
        <v>1</v>
      </c>
      <c r="P468" s="29">
        <f>IF($R468="Medium",1,0)</f>
        <v>0</v>
      </c>
      <c r="Q468" s="29">
        <f>IF($R468="Major",1,0)</f>
        <v>0</v>
      </c>
      <c r="R468" s="2" t="str">
        <f>IF('Hazard Data'!N2236&lt;VLOOKUP(B468,Thresholds!$B$2:$I$8,2,FALSE),"Minor",IF(AND(VLOOKUP(B468,Thresholds!$B$2:$I$8,2,FALSE)&lt;='Hazard Data'!N2236,'Hazard Data'!N2236&lt;VLOOKUP(B468,Thresholds!$B$2:$I$8,3,FALSE)),"Medium","Major"))</f>
        <v>Minor</v>
      </c>
      <c r="S468" s="2" t="str">
        <f>IF(N468&gt;0,"",IF('Hazard Data'!K2236&lt;VLOOKUP(B468,Thresholds!$B$2:$I$8,5,FALSE),"Minor",IF(AND(VLOOKUP(B468,Thresholds!$B$2:$I$8,5,FALSE)&lt;='Hazard Data'!K2236,'Hazard Data'!K2236&lt;VLOOKUP(B468,Thresholds!$B$2:$I$8,6,FALSE)),"Medium","Major")))</f>
        <v/>
      </c>
      <c r="T468" s="2"/>
      <c r="U468" s="2"/>
      <c r="V468" s="2"/>
      <c r="W468" s="2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>
      <c r="A469" s="1"/>
      <c r="B469" s="17">
        <v>2</v>
      </c>
      <c r="C469" s="9" t="s">
        <v>45</v>
      </c>
      <c r="D469" s="9" t="str">
        <f>VLOOKUP(C469,'Hazard Categories'!$A$2:$B$52,2,FALSE)</f>
        <v>Storm</v>
      </c>
      <c r="E469" s="17">
        <v>3</v>
      </c>
      <c r="F469" s="17">
        <v>2001</v>
      </c>
      <c r="G469" s="17" t="str">
        <f>IF(F469&lt;2000,(ROUNDDOWN((F469-$G$10)/5,0))*5+$G$10&amp;"-"&amp;(ROUNDDOWN((F469-$G$10)/5,0))*5+$G$10+4,(ROUNDDOWN((F469-$G$10)/5,0))*5+$G$10&amp;"-"&amp;(ROUNDDOWN((F469-$G$10)/5,0))*5+$G$10+4)</f>
        <v>2000-2004</v>
      </c>
      <c r="H469" s="17">
        <v>1</v>
      </c>
      <c r="I469" s="17">
        <v>0</v>
      </c>
      <c r="J469" s="17">
        <v>0</v>
      </c>
      <c r="K469" s="17">
        <f>SUM(I469:J469)</f>
        <v>0</v>
      </c>
      <c r="L469" s="28">
        <f>IF(N469&lt;7000000000,0,1)</f>
        <v>0</v>
      </c>
      <c r="M469" s="28">
        <f>IF(N469&gt;0,1,0)</f>
        <v>1</v>
      </c>
      <c r="N469" s="29">
        <v>388374</v>
      </c>
      <c r="O469" s="29">
        <f>IF($R469="Minor",1,0)</f>
        <v>1</v>
      </c>
      <c r="P469" s="29">
        <f>IF($R469="Medium",1,0)</f>
        <v>0</v>
      </c>
      <c r="Q469" s="29">
        <f>IF($R469="Major",1,0)</f>
        <v>0</v>
      </c>
      <c r="R469" s="2" t="str">
        <f>IF('Hazard Data'!N3049&lt;VLOOKUP(B469,Thresholds!$B$2:$I$8,2,FALSE),"Minor",IF(AND(VLOOKUP(B469,Thresholds!$B$2:$I$8,2,FALSE)&lt;='Hazard Data'!N3049,'Hazard Data'!N3049&lt;VLOOKUP(B469,Thresholds!$B$2:$I$8,3,FALSE)),"Medium","Major"))</f>
        <v>Minor</v>
      </c>
      <c r="S469" s="2" t="str">
        <f>IF(N469&gt;0,"",IF('Hazard Data'!K3049&lt;VLOOKUP(B469,Thresholds!$B$2:$I$8,5,FALSE),"Minor",IF(AND(VLOOKUP(B469,Thresholds!$B$2:$I$8,5,FALSE)&lt;='Hazard Data'!K3049,'Hazard Data'!K3049&lt;VLOOKUP(B469,Thresholds!$B$2:$I$8,6,FALSE)),"Medium","Major")))</f>
        <v/>
      </c>
      <c r="T469" s="2"/>
      <c r="U469" s="2"/>
      <c r="V469" s="2"/>
      <c r="W469" s="2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>
      <c r="A470" s="1"/>
      <c r="B470" s="17">
        <v>1</v>
      </c>
      <c r="C470" s="9" t="s">
        <v>44</v>
      </c>
      <c r="D470" s="9" t="str">
        <f>VLOOKUP(C470,'Hazard Categories'!$A$2:$B$52,2,FALSE)</f>
        <v>Severe Storm</v>
      </c>
      <c r="E470" s="17">
        <v>2</v>
      </c>
      <c r="F470" s="17">
        <v>2005</v>
      </c>
      <c r="G470" s="17" t="str">
        <f>IF(F470&lt;2000,(ROUNDDOWN((F470-$G$10)/5,0))*5+$G$10&amp;"-"&amp;(ROUNDDOWN((F470-$G$10)/5,0))*5+$G$10+4,(ROUNDDOWN((F470-$G$10)/5,0))*5+$G$10&amp;"-"&amp;(ROUNDDOWN((F470-$G$10)/5,0))*5+$G$10+4)</f>
        <v>2005-2009</v>
      </c>
      <c r="H470" s="17">
        <v>1</v>
      </c>
      <c r="I470" s="17">
        <v>0</v>
      </c>
      <c r="J470" s="17">
        <v>0</v>
      </c>
      <c r="K470" s="17">
        <f>SUM(I470:J470)</f>
        <v>0</v>
      </c>
      <c r="L470" s="28">
        <f>IF(N470&lt;7000000000,0,1)</f>
        <v>0</v>
      </c>
      <c r="M470" s="28">
        <f>IF(N470&gt;0,1,0)</f>
        <v>1</v>
      </c>
      <c r="N470" s="29">
        <v>381716</v>
      </c>
      <c r="O470" s="29">
        <f>IF($R470="Minor",1,0)</f>
        <v>1</v>
      </c>
      <c r="P470" s="29">
        <f>IF($R470="Medium",1,0)</f>
        <v>0</v>
      </c>
      <c r="Q470" s="29">
        <f>IF($R470="Major",1,0)</f>
        <v>0</v>
      </c>
      <c r="R470" s="2" t="str">
        <f>IF('Hazard Data'!N3119&lt;VLOOKUP(B470,Thresholds!$B$2:$I$8,2,FALSE),"Minor",IF(AND(VLOOKUP(B470,Thresholds!$B$2:$I$8,2,FALSE)&lt;='Hazard Data'!N3119,'Hazard Data'!N3119&lt;VLOOKUP(B470,Thresholds!$B$2:$I$8,3,FALSE)),"Medium","Major"))</f>
        <v>Minor</v>
      </c>
      <c r="S470" s="2" t="str">
        <f>IF(N470&gt;0,"",IF('Hazard Data'!K3119&lt;VLOOKUP(B470,Thresholds!$B$2:$I$8,5,FALSE),"Minor",IF(AND(VLOOKUP(B470,Thresholds!$B$2:$I$8,5,FALSE)&lt;='Hazard Data'!K3119,'Hazard Data'!K3119&lt;VLOOKUP(B470,Thresholds!$B$2:$I$8,6,FALSE)),"Medium","Major")))</f>
        <v/>
      </c>
      <c r="T470" s="2"/>
      <c r="U470" s="2"/>
      <c r="V470" s="2"/>
      <c r="W470" s="2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>
      <c r="A471" s="1"/>
      <c r="B471" s="17">
        <v>3</v>
      </c>
      <c r="C471" s="9" t="s">
        <v>39</v>
      </c>
      <c r="D471" s="9" t="str">
        <f>VLOOKUP(C471,'Hazard Categories'!$A$2:$B$52,2,FALSE)</f>
        <v>Severe Storm</v>
      </c>
      <c r="E471" s="17">
        <v>3</v>
      </c>
      <c r="F471" s="17">
        <v>2010</v>
      </c>
      <c r="G471" s="17" t="str">
        <f>IF(F471&lt;2000,(ROUNDDOWN((F471-$G$10)/5,0))*5+$G$10&amp;"-"&amp;(ROUNDDOWN((F471-$G$10)/5,0))*5+$G$10+4,(ROUNDDOWN((F471-$G$10)/5,0))*5+$G$10&amp;"-"&amp;(ROUNDDOWN((F471-$G$10)/5,0))*5+$G$10+4)</f>
        <v>2010-2014</v>
      </c>
      <c r="H471" s="17">
        <v>1</v>
      </c>
      <c r="I471" s="17">
        <v>0</v>
      </c>
      <c r="J471" s="17">
        <v>0</v>
      </c>
      <c r="K471" s="17">
        <f>SUM(I471:J471)</f>
        <v>0</v>
      </c>
      <c r="L471" s="28">
        <f>IF(N471&lt;7000000000,0,1)</f>
        <v>0</v>
      </c>
      <c r="M471" s="28">
        <f>IF(N471&gt;0,1,0)</f>
        <v>1</v>
      </c>
      <c r="N471" s="29">
        <v>378003</v>
      </c>
      <c r="O471" s="29">
        <f>IF($R471="Minor",1,0)</f>
        <v>1</v>
      </c>
      <c r="P471" s="29">
        <f>IF($R471="Medium",1,0)</f>
        <v>0</v>
      </c>
      <c r="Q471" s="29">
        <f>IF($R471="Major",1,0)</f>
        <v>0</v>
      </c>
      <c r="R471" s="2" t="str">
        <f>IF('Hazard Data'!N2312&lt;VLOOKUP(B471,Thresholds!$B$2:$I$8,2,FALSE),"Minor",IF(AND(VLOOKUP(B471,Thresholds!$B$2:$I$8,2,FALSE)&lt;='Hazard Data'!N2312,'Hazard Data'!N2312&lt;VLOOKUP(B471,Thresholds!$B$2:$I$8,3,FALSE)),"Medium","Major"))</f>
        <v>Minor</v>
      </c>
      <c r="S471" s="2" t="str">
        <f>IF(N471&gt;0,"",IF('Hazard Data'!K2312&lt;VLOOKUP(B471,Thresholds!$B$2:$I$8,5,FALSE),"Minor",IF(AND(VLOOKUP(B471,Thresholds!$B$2:$I$8,5,FALSE)&lt;='Hazard Data'!K2312,'Hazard Data'!K2312&lt;VLOOKUP(B471,Thresholds!$B$2:$I$8,6,FALSE)),"Medium","Major")))</f>
        <v/>
      </c>
      <c r="T471" s="2"/>
      <c r="U471" s="2"/>
      <c r="V471" s="2"/>
      <c r="W471" s="2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>
      <c r="A472" s="1"/>
      <c r="B472" s="17">
        <v>3</v>
      </c>
      <c r="C472" s="9" t="s">
        <v>39</v>
      </c>
      <c r="D472" s="9" t="str">
        <f>VLOOKUP(C472,'Hazard Categories'!$A$2:$B$52,2,FALSE)</f>
        <v>Severe Storm</v>
      </c>
      <c r="E472" s="17">
        <v>3</v>
      </c>
      <c r="F472" s="17">
        <v>2013</v>
      </c>
      <c r="G472" s="17" t="str">
        <f>IF(F472&lt;2000,(ROUNDDOWN((F472-$G$10)/5,0))*5+$G$10&amp;"-"&amp;(ROUNDDOWN((F472-$G$10)/5,0))*5+$G$10+4,(ROUNDDOWN((F472-$G$10)/5,0))*5+$G$10&amp;"-"&amp;(ROUNDDOWN((F472-$G$10)/5,0))*5+$G$10+4)</f>
        <v>2010-2014</v>
      </c>
      <c r="H472" s="17">
        <v>1</v>
      </c>
      <c r="I472" s="17">
        <v>0</v>
      </c>
      <c r="J472" s="17">
        <v>0</v>
      </c>
      <c r="K472" s="17">
        <f>SUM(I472:J472)</f>
        <v>0</v>
      </c>
      <c r="L472" s="28">
        <f>IF(N472&lt;7000000000,0,1)</f>
        <v>0</v>
      </c>
      <c r="M472" s="28">
        <f>IF(N472&gt;0,1,0)</f>
        <v>1</v>
      </c>
      <c r="N472" s="29">
        <v>377746</v>
      </c>
      <c r="O472" s="29">
        <f>IF($R472="Minor",1,0)</f>
        <v>1</v>
      </c>
      <c r="P472" s="29">
        <f>IF($R472="Medium",1,0)</f>
        <v>0</v>
      </c>
      <c r="Q472" s="29">
        <f>IF($R472="Major",1,0)</f>
        <v>0</v>
      </c>
      <c r="R472" s="2" t="str">
        <f>IF('Hazard Data'!N2042&lt;VLOOKUP(B472,Thresholds!$B$2:$I$8,2,FALSE),"Minor",IF(AND(VLOOKUP(B472,Thresholds!$B$2:$I$8,2,FALSE)&lt;='Hazard Data'!N2042,'Hazard Data'!N2042&lt;VLOOKUP(B472,Thresholds!$B$2:$I$8,3,FALSE)),"Medium","Major"))</f>
        <v>Minor</v>
      </c>
      <c r="S472" s="2" t="str">
        <f>IF(N472&gt;0,"",IF('Hazard Data'!K2042&lt;VLOOKUP(B472,Thresholds!$B$2:$I$8,5,FALSE),"Minor",IF(AND(VLOOKUP(B472,Thresholds!$B$2:$I$8,5,FALSE)&lt;='Hazard Data'!K2042,'Hazard Data'!K2042&lt;VLOOKUP(B472,Thresholds!$B$2:$I$8,6,FALSE)),"Medium","Major")))</f>
        <v/>
      </c>
      <c r="T472" s="2"/>
      <c r="U472" s="2"/>
      <c r="V472" s="2"/>
      <c r="W472" s="2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>
      <c r="A473" s="1"/>
      <c r="B473" s="17">
        <v>3</v>
      </c>
      <c r="C473" s="9" t="s">
        <v>44</v>
      </c>
      <c r="D473" s="9" t="str">
        <f>VLOOKUP(C473,'Hazard Categories'!$A$2:$B$52,2,FALSE)</f>
        <v>Severe Storm</v>
      </c>
      <c r="E473" s="17">
        <v>2</v>
      </c>
      <c r="F473" s="17">
        <v>2010</v>
      </c>
      <c r="G473" s="17" t="str">
        <f>IF(F473&lt;2000,(ROUNDDOWN((F473-$G$10)/5,0))*5+$G$10&amp;"-"&amp;(ROUNDDOWN((F473-$G$10)/5,0))*5+$G$10+4,(ROUNDDOWN((F473-$G$10)/5,0))*5+$G$10&amp;"-"&amp;(ROUNDDOWN((F473-$G$10)/5,0))*5+$G$10+4)</f>
        <v>2010-2014</v>
      </c>
      <c r="H473" s="17">
        <v>1</v>
      </c>
      <c r="I473" s="17">
        <v>0</v>
      </c>
      <c r="J473" s="17">
        <v>0</v>
      </c>
      <c r="K473" s="17">
        <f>SUM(I473:J473)</f>
        <v>0</v>
      </c>
      <c r="L473" s="28">
        <f>IF(N473&lt;7000000000,0,1)</f>
        <v>0</v>
      </c>
      <c r="M473" s="28">
        <f>IF(N473&gt;0,1,0)</f>
        <v>1</v>
      </c>
      <c r="N473" s="29">
        <v>377176</v>
      </c>
      <c r="O473" s="29">
        <f>IF($R473="Minor",1,0)</f>
        <v>1</v>
      </c>
      <c r="P473" s="29">
        <f>IF($R473="Medium",1,0)</f>
        <v>0</v>
      </c>
      <c r="Q473" s="29">
        <f>IF($R473="Major",1,0)</f>
        <v>0</v>
      </c>
      <c r="R473" s="2" t="str">
        <f>IF('Hazard Data'!N2225&lt;VLOOKUP(B473,Thresholds!$B$2:$I$8,2,FALSE),"Minor",IF(AND(VLOOKUP(B473,Thresholds!$B$2:$I$8,2,FALSE)&lt;='Hazard Data'!N2225,'Hazard Data'!N2225&lt;VLOOKUP(B473,Thresholds!$B$2:$I$8,3,FALSE)),"Medium","Major"))</f>
        <v>Minor</v>
      </c>
      <c r="S473" s="2" t="str">
        <f>IF(N473&gt;0,"",IF('Hazard Data'!K2225&lt;VLOOKUP(B473,Thresholds!$B$2:$I$8,5,FALSE),"Minor",IF(AND(VLOOKUP(B473,Thresholds!$B$2:$I$8,5,FALSE)&lt;='Hazard Data'!K2225,'Hazard Data'!K2225&lt;VLOOKUP(B473,Thresholds!$B$2:$I$8,6,FALSE)),"Medium","Major")))</f>
        <v/>
      </c>
      <c r="T473" s="2"/>
      <c r="U473" s="2"/>
      <c r="V473" s="2"/>
      <c r="W473" s="2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>
      <c r="A474" s="1"/>
      <c r="B474" s="17">
        <v>1</v>
      </c>
      <c r="C474" s="9" t="s">
        <v>44</v>
      </c>
      <c r="D474" s="9" t="str">
        <f>VLOOKUP(C474,'Hazard Categories'!$A$2:$B$52,2,FALSE)</f>
        <v>Severe Storm</v>
      </c>
      <c r="E474" s="17">
        <v>3</v>
      </c>
      <c r="F474" s="17">
        <v>1997</v>
      </c>
      <c r="G474" s="17" t="str">
        <f>IF(F474&lt;2000,(ROUNDDOWN((F474-$G$10)/5,0))*5+$G$10&amp;"-"&amp;(ROUNDDOWN((F474-$G$10)/5,0))*5+$G$10+4,(ROUNDDOWN((F474-$G$10)/5,0))*5+$G$10&amp;"-"&amp;(ROUNDDOWN((F474-$G$10)/5,0))*5+$G$10+4)</f>
        <v>1995-1999</v>
      </c>
      <c r="H474" s="17">
        <v>1</v>
      </c>
      <c r="I474" s="17">
        <v>0</v>
      </c>
      <c r="J474" s="17">
        <v>0</v>
      </c>
      <c r="K474" s="17">
        <f>SUM(I474:J474)</f>
        <v>0</v>
      </c>
      <c r="L474" s="28">
        <f>IF(N474&lt;7000000000,0,1)</f>
        <v>0</v>
      </c>
      <c r="M474" s="28">
        <f>IF(N474&gt;0,1,0)</f>
        <v>1</v>
      </c>
      <c r="N474" s="29">
        <v>376247</v>
      </c>
      <c r="O474" s="29">
        <f>IF($R474="Minor",1,0)</f>
        <v>0</v>
      </c>
      <c r="P474" s="29">
        <f>IF($R474="Medium",1,0)</f>
        <v>0</v>
      </c>
      <c r="Q474" s="29">
        <f>IF($R474="Major",1,0)</f>
        <v>1</v>
      </c>
      <c r="R474" s="2" t="str">
        <f>IF('Hazard Data'!N44&lt;VLOOKUP(B474,Thresholds!$B$2:$I$8,2,FALSE),"Minor",IF(AND(VLOOKUP(B474,Thresholds!$B$2:$I$8,2,FALSE)&lt;='Hazard Data'!N44,'Hazard Data'!N44&lt;VLOOKUP(B474,Thresholds!$B$2:$I$8,3,FALSE)),"Medium","Major"))</f>
        <v>Major</v>
      </c>
      <c r="S474" s="2" t="str">
        <f>IF(N474&gt;0,"",IF('Hazard Data'!K44&lt;VLOOKUP(B474,Thresholds!$B$2:$I$8,5,FALSE),"Minor",IF(AND(VLOOKUP(B474,Thresholds!$B$2:$I$8,5,FALSE)&lt;='Hazard Data'!K44,'Hazard Data'!K44&lt;VLOOKUP(B474,Thresholds!$B$2:$I$8,6,FALSE)),"Medium","Major")))</f>
        <v/>
      </c>
      <c r="T474" s="2"/>
      <c r="U474" s="2"/>
      <c r="V474" s="2"/>
      <c r="W474" s="2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>
      <c r="A475" s="1"/>
      <c r="B475" s="17">
        <v>3</v>
      </c>
      <c r="C475" s="9" t="s">
        <v>59</v>
      </c>
      <c r="D475" s="9" t="str">
        <f>VLOOKUP(C475,'Hazard Categories'!$A$2:$B$52,2,FALSE)</f>
        <v>Storm</v>
      </c>
      <c r="E475" s="17">
        <v>1</v>
      </c>
      <c r="F475" s="17">
        <v>1984</v>
      </c>
      <c r="G475" s="17" t="str">
        <f>IF(F475&lt;2000,(ROUNDDOWN((F475-$G$10)/5,0))*5+$G$10&amp;"-"&amp;(ROUNDDOWN((F475-$G$10)/5,0))*5+$G$10+4,(ROUNDDOWN((F475-$G$10)/5,0))*5+$G$10&amp;"-"&amp;(ROUNDDOWN((F475-$G$10)/5,0))*5+$G$10+4)</f>
        <v>1980-1984</v>
      </c>
      <c r="H475" s="17">
        <v>1</v>
      </c>
      <c r="I475" s="17">
        <v>0</v>
      </c>
      <c r="J475" s="17">
        <v>0</v>
      </c>
      <c r="K475" s="17">
        <f>SUM(I475:J475)</f>
        <v>0</v>
      </c>
      <c r="L475" s="28">
        <f>IF(N475&lt;7000000000,0,1)</f>
        <v>0</v>
      </c>
      <c r="M475" s="28">
        <f>IF(N475&gt;0,1,0)</f>
        <v>1</v>
      </c>
      <c r="N475" s="29">
        <v>373116</v>
      </c>
      <c r="O475" s="29">
        <f>IF($R475="Minor",1,0)</f>
        <v>0</v>
      </c>
      <c r="P475" s="29">
        <f>IF($R475="Medium",1,0)</f>
        <v>1</v>
      </c>
      <c r="Q475" s="29">
        <f>IF($R475="Major",1,0)</f>
        <v>0</v>
      </c>
      <c r="R475" s="2" t="str">
        <f>IF('Hazard Data'!N480&lt;VLOOKUP(B475,Thresholds!$B$2:$I$8,2,FALSE),"Minor",IF(AND(VLOOKUP(B475,Thresholds!$B$2:$I$8,2,FALSE)&lt;='Hazard Data'!N480,'Hazard Data'!N480&lt;VLOOKUP(B475,Thresholds!$B$2:$I$8,3,FALSE)),"Medium","Major"))</f>
        <v>Medium</v>
      </c>
      <c r="S475" s="2" t="str">
        <f>IF(N475&gt;0,"",IF('Hazard Data'!K480&lt;VLOOKUP(B475,Thresholds!$B$2:$I$8,5,FALSE),"Minor",IF(AND(VLOOKUP(B475,Thresholds!$B$2:$I$8,5,FALSE)&lt;='Hazard Data'!K480,'Hazard Data'!K480&lt;VLOOKUP(B475,Thresholds!$B$2:$I$8,6,FALSE)),"Medium","Major")))</f>
        <v/>
      </c>
      <c r="T475" s="2"/>
      <c r="U475" s="2"/>
      <c r="V475" s="2"/>
      <c r="W475" s="2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>
      <c r="A476" s="1"/>
      <c r="B476" s="17">
        <v>2</v>
      </c>
      <c r="C476" s="9" t="s">
        <v>59</v>
      </c>
      <c r="D476" s="9" t="str">
        <f>VLOOKUP(C476,'Hazard Categories'!$A$2:$B$52,2,FALSE)</f>
        <v>Storm</v>
      </c>
      <c r="E476" s="17">
        <v>2</v>
      </c>
      <c r="F476" s="17">
        <v>2011</v>
      </c>
      <c r="G476" s="17" t="str">
        <f>IF(F476&lt;2000,(ROUNDDOWN((F476-$G$10)/5,0))*5+$G$10&amp;"-"&amp;(ROUNDDOWN((F476-$G$10)/5,0))*5+$G$10+4,(ROUNDDOWN((F476-$G$10)/5,0))*5+$G$10&amp;"-"&amp;(ROUNDDOWN((F476-$G$10)/5,0))*5+$G$10+4)</f>
        <v>2010-2014</v>
      </c>
      <c r="H476" s="17">
        <v>1</v>
      </c>
      <c r="I476" s="17">
        <v>0</v>
      </c>
      <c r="J476" s="17">
        <v>0</v>
      </c>
      <c r="K476" s="17">
        <f>SUM(I476:J476)</f>
        <v>0</v>
      </c>
      <c r="L476" s="28">
        <f>IF(N476&lt;7000000000,0,1)</f>
        <v>0</v>
      </c>
      <c r="M476" s="28">
        <f>IF(N476&gt;0,1,0)</f>
        <v>1</v>
      </c>
      <c r="N476" s="29">
        <v>372125</v>
      </c>
      <c r="O476" s="29">
        <f>IF($R476="Minor",1,0)</f>
        <v>1</v>
      </c>
      <c r="P476" s="29">
        <f>IF($R476="Medium",1,0)</f>
        <v>0</v>
      </c>
      <c r="Q476" s="29">
        <f>IF($R476="Major",1,0)</f>
        <v>0</v>
      </c>
      <c r="R476" s="2" t="str">
        <f>IF('Hazard Data'!N2466&lt;VLOOKUP(B476,Thresholds!$B$2:$I$8,2,FALSE),"Minor",IF(AND(VLOOKUP(B476,Thresholds!$B$2:$I$8,2,FALSE)&lt;='Hazard Data'!N2466,'Hazard Data'!N2466&lt;VLOOKUP(B476,Thresholds!$B$2:$I$8,3,FALSE)),"Medium","Major"))</f>
        <v>Minor</v>
      </c>
      <c r="S476" s="2" t="str">
        <f>IF(N476&gt;0,"",IF('Hazard Data'!K2466&lt;VLOOKUP(B476,Thresholds!$B$2:$I$8,5,FALSE),"Minor",IF(AND(VLOOKUP(B476,Thresholds!$B$2:$I$8,5,FALSE)&lt;='Hazard Data'!K2466,'Hazard Data'!K2466&lt;VLOOKUP(B476,Thresholds!$B$2:$I$8,6,FALSE)),"Medium","Major")))</f>
        <v/>
      </c>
      <c r="T476" s="2"/>
      <c r="U476" s="2"/>
      <c r="V476" s="2"/>
      <c r="W476" s="2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>
      <c r="A477" s="1"/>
      <c r="B477" s="17">
        <v>2</v>
      </c>
      <c r="C477" s="9" t="s">
        <v>39</v>
      </c>
      <c r="D477" s="9" t="str">
        <f>VLOOKUP(C477,'Hazard Categories'!$A$2:$B$52,2,FALSE)</f>
        <v>Severe Storm</v>
      </c>
      <c r="E477" s="17">
        <v>4</v>
      </c>
      <c r="F477" s="17">
        <v>2015</v>
      </c>
      <c r="G477" s="17" t="str">
        <f>IF(F477&lt;2000,(ROUNDDOWN((F477-$G$10)/5,0))*5+$G$10&amp;"-"&amp;(ROUNDDOWN((F477-$G$10)/5,0))*5+$G$10+4,(ROUNDDOWN((F477-$G$10)/5,0))*5+$G$10&amp;"-"&amp;(ROUNDDOWN((F477-$G$10)/5,0))*5+$G$10+4)</f>
        <v>2015-2019</v>
      </c>
      <c r="H477" s="17">
        <v>1</v>
      </c>
      <c r="I477" s="17">
        <v>0</v>
      </c>
      <c r="J477" s="17">
        <v>0</v>
      </c>
      <c r="K477" s="17">
        <f>SUM(I477:J477)</f>
        <v>0</v>
      </c>
      <c r="L477" s="28">
        <f>IF(N477&lt;7000000000,0,1)</f>
        <v>0</v>
      </c>
      <c r="M477" s="28">
        <f>IF(N477&gt;0,1,0)</f>
        <v>1</v>
      </c>
      <c r="N477" s="29">
        <v>369827</v>
      </c>
      <c r="O477" s="29">
        <f>IF($R477="Minor",1,0)</f>
        <v>1</v>
      </c>
      <c r="P477" s="29">
        <f>IF($R477="Medium",1,0)</f>
        <v>0</v>
      </c>
      <c r="Q477" s="29">
        <f>IF($R477="Major",1,0)</f>
        <v>0</v>
      </c>
      <c r="R477" s="2" t="str">
        <f>IF('Hazard Data'!N2724&lt;VLOOKUP(B477,Thresholds!$B$2:$I$8,2,FALSE),"Minor",IF(AND(VLOOKUP(B477,Thresholds!$B$2:$I$8,2,FALSE)&lt;='Hazard Data'!N2724,'Hazard Data'!N2724&lt;VLOOKUP(B477,Thresholds!$B$2:$I$8,3,FALSE)),"Medium","Major"))</f>
        <v>Minor</v>
      </c>
      <c r="S477" s="2" t="str">
        <f>IF(N477&gt;0,"",IF('Hazard Data'!K2724&lt;VLOOKUP(B477,Thresholds!$B$2:$I$8,5,FALSE),"Minor",IF(AND(VLOOKUP(B477,Thresholds!$B$2:$I$8,5,FALSE)&lt;='Hazard Data'!K2724,'Hazard Data'!K2724&lt;VLOOKUP(B477,Thresholds!$B$2:$I$8,6,FALSE)),"Medium","Major")))</f>
        <v/>
      </c>
      <c r="T477" s="2"/>
      <c r="U477" s="2"/>
      <c r="V477" s="2"/>
      <c r="W477" s="2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>
      <c r="A478" s="1"/>
      <c r="B478" s="17">
        <v>2</v>
      </c>
      <c r="C478" s="9" t="s">
        <v>39</v>
      </c>
      <c r="D478" s="9" t="str">
        <f>VLOOKUP(C478,'Hazard Categories'!$A$2:$B$52,2,FALSE)</f>
        <v>Severe Storm</v>
      </c>
      <c r="E478" s="17">
        <v>2</v>
      </c>
      <c r="F478" s="17">
        <v>1994</v>
      </c>
      <c r="G478" s="17" t="str">
        <f>IF(F478&lt;2000,(ROUNDDOWN((F478-$G$10)/5,0))*5+$G$10&amp;"-"&amp;(ROUNDDOWN((F478-$G$10)/5,0))*5+$G$10+4,(ROUNDDOWN((F478-$G$10)/5,0))*5+$G$10&amp;"-"&amp;(ROUNDDOWN((F478-$G$10)/5,0))*5+$G$10+4)</f>
        <v>1990-1994</v>
      </c>
      <c r="H478" s="17">
        <v>1</v>
      </c>
      <c r="I478" s="17">
        <v>0</v>
      </c>
      <c r="J478" s="17">
        <v>0</v>
      </c>
      <c r="K478" s="17">
        <f>SUM(I478:J478)</f>
        <v>0</v>
      </c>
      <c r="L478" s="28">
        <f>IF(N478&lt;7000000000,0,1)</f>
        <v>0</v>
      </c>
      <c r="M478" s="28">
        <f>IF(N478&gt;0,1,0)</f>
        <v>1</v>
      </c>
      <c r="N478" s="29">
        <v>368757</v>
      </c>
      <c r="O478" s="29">
        <f>IF($R478="Minor",1,0)</f>
        <v>0</v>
      </c>
      <c r="P478" s="29">
        <f>IF($R478="Medium",1,0)</f>
        <v>0</v>
      </c>
      <c r="Q478" s="29">
        <f>IF($R478="Major",1,0)</f>
        <v>1</v>
      </c>
      <c r="R478" s="2" t="str">
        <f>IF('Hazard Data'!N90&lt;VLOOKUP(B478,Thresholds!$B$2:$I$8,2,FALSE),"Minor",IF(AND(VLOOKUP(B478,Thresholds!$B$2:$I$8,2,FALSE)&lt;='Hazard Data'!N90,'Hazard Data'!N90&lt;VLOOKUP(B478,Thresholds!$B$2:$I$8,3,FALSE)),"Medium","Major"))</f>
        <v>Major</v>
      </c>
      <c r="S478" s="2" t="str">
        <f>IF(N478&gt;0,"",IF('Hazard Data'!K90&lt;VLOOKUP(B478,Thresholds!$B$2:$I$8,5,FALSE),"Minor",IF(AND(VLOOKUP(B478,Thresholds!$B$2:$I$8,5,FALSE)&lt;='Hazard Data'!K90,'Hazard Data'!K90&lt;VLOOKUP(B478,Thresholds!$B$2:$I$8,6,FALSE)),"Medium","Major")))</f>
        <v/>
      </c>
      <c r="T478" s="2"/>
      <c r="U478" s="2"/>
      <c r="V478" s="2"/>
      <c r="W478" s="2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>
      <c r="A479" s="1"/>
      <c r="B479" s="17">
        <v>5</v>
      </c>
      <c r="C479" s="9" t="s">
        <v>46</v>
      </c>
      <c r="D479" s="9" t="str">
        <f>VLOOKUP(C479,'Hazard Categories'!$A$2:$B$52,2,FALSE)</f>
        <v>Storm</v>
      </c>
      <c r="E479" s="17">
        <v>1</v>
      </c>
      <c r="F479" s="17">
        <v>1976</v>
      </c>
      <c r="G479" s="17" t="str">
        <f>IF(F479&lt;2000,(ROUNDDOWN((F479-$G$10)/5,0))*5+$G$10&amp;"-"&amp;(ROUNDDOWN((F479-$G$10)/5,0))*5+$G$10+4,(ROUNDDOWN((F479-$G$10)/5,0))*5+$G$10&amp;"-"&amp;(ROUNDDOWN((F479-$G$10)/5,0))*5+$G$10+4)</f>
        <v>1975-1979</v>
      </c>
      <c r="H479" s="17">
        <v>1</v>
      </c>
      <c r="I479" s="17">
        <v>0</v>
      </c>
      <c r="J479" s="17">
        <v>1</v>
      </c>
      <c r="K479" s="17">
        <f>SUM(I479:J479)</f>
        <v>1</v>
      </c>
      <c r="L479" s="28">
        <f>IF(N479&lt;7000000000,0,1)</f>
        <v>0</v>
      </c>
      <c r="M479" s="28">
        <f>IF(N479&gt;0,1,0)</f>
        <v>1</v>
      </c>
      <c r="N479" s="29">
        <v>360291</v>
      </c>
      <c r="O479" s="29">
        <f>IF($R479="Minor",1,0)</f>
        <v>0</v>
      </c>
      <c r="P479" s="29">
        <f>IF($R479="Medium",1,0)</f>
        <v>1</v>
      </c>
      <c r="Q479" s="29">
        <f>IF($R479="Major",1,0)</f>
        <v>0</v>
      </c>
      <c r="R479" s="2" t="str">
        <f>IF('Hazard Data'!N402&lt;VLOOKUP(B479,Thresholds!$B$2:$I$8,2,FALSE),"Minor",IF(AND(VLOOKUP(B479,Thresholds!$B$2:$I$8,2,FALSE)&lt;='Hazard Data'!N402,'Hazard Data'!N402&lt;VLOOKUP(B479,Thresholds!$B$2:$I$8,3,FALSE)),"Medium","Major"))</f>
        <v>Medium</v>
      </c>
      <c r="S479" s="2" t="str">
        <f>IF(N479&gt;0,"",IF('Hazard Data'!K402&lt;VLOOKUP(B479,Thresholds!$B$2:$I$8,5,FALSE),"Minor",IF(AND(VLOOKUP(B479,Thresholds!$B$2:$I$8,5,FALSE)&lt;='Hazard Data'!K402,'Hazard Data'!K402&lt;VLOOKUP(B479,Thresholds!$B$2:$I$8,6,FALSE)),"Medium","Major")))</f>
        <v/>
      </c>
      <c r="T479" s="2"/>
      <c r="U479" s="2"/>
      <c r="V479" s="2"/>
      <c r="W479" s="2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>
      <c r="A480" s="1"/>
      <c r="B480" s="17">
        <v>2</v>
      </c>
      <c r="C480" s="9" t="s">
        <v>67</v>
      </c>
      <c r="D480" s="9" t="str">
        <f>VLOOKUP(C480,'Hazard Categories'!$A$2:$B$52,2,FALSE)</f>
        <v>Storm</v>
      </c>
      <c r="E480" s="17">
        <v>1</v>
      </c>
      <c r="F480" s="17">
        <v>1981</v>
      </c>
      <c r="G480" s="17" t="str">
        <f>IF(F480&lt;2000,(ROUNDDOWN((F480-$G$10)/5,0))*5+$G$10&amp;"-"&amp;(ROUNDDOWN((F480-$G$10)/5,0))*5+$G$10+4,(ROUNDDOWN((F480-$G$10)/5,0))*5+$G$10&amp;"-"&amp;(ROUNDDOWN((F480-$G$10)/5,0))*5+$G$10+4)</f>
        <v>1980-1984</v>
      </c>
      <c r="H480" s="17">
        <v>1</v>
      </c>
      <c r="I480" s="17">
        <v>43</v>
      </c>
      <c r="J480" s="17">
        <v>0</v>
      </c>
      <c r="K480" s="17">
        <f>SUM(I480:J480)</f>
        <v>43</v>
      </c>
      <c r="L480" s="28">
        <f>IF(N480&lt;7000000000,0,1)</f>
        <v>0</v>
      </c>
      <c r="M480" s="28">
        <f>IF(N480&gt;0,1,0)</f>
        <v>1</v>
      </c>
      <c r="N480" s="29">
        <v>358928</v>
      </c>
      <c r="O480" s="29">
        <f>IF($R480="Minor",1,0)</f>
        <v>1</v>
      </c>
      <c r="P480" s="29">
        <f>IF($R480="Medium",1,0)</f>
        <v>0</v>
      </c>
      <c r="Q480" s="29">
        <f>IF($R480="Major",1,0)</f>
        <v>0</v>
      </c>
      <c r="R480" s="2" t="str">
        <f>IF('Hazard Data'!N463&lt;VLOOKUP(B480,Thresholds!$B$2:$I$8,2,FALSE),"Minor",IF(AND(VLOOKUP(B480,Thresholds!$B$2:$I$8,2,FALSE)&lt;='Hazard Data'!N463,'Hazard Data'!N463&lt;VLOOKUP(B480,Thresholds!$B$2:$I$8,3,FALSE)),"Medium","Major"))</f>
        <v>Minor</v>
      </c>
      <c r="S480" s="2" t="str">
        <f>IF(N480&gt;0,"",IF('Hazard Data'!K463&lt;VLOOKUP(B480,Thresholds!$B$2:$I$8,5,FALSE),"Minor",IF(AND(VLOOKUP(B480,Thresholds!$B$2:$I$8,5,FALSE)&lt;='Hazard Data'!K463,'Hazard Data'!K463&lt;VLOOKUP(B480,Thresholds!$B$2:$I$8,6,FALSE)),"Medium","Major")))</f>
        <v/>
      </c>
      <c r="T480" s="2"/>
      <c r="U480" s="2"/>
      <c r="V480" s="2"/>
      <c r="W480" s="2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>
      <c r="A481" s="1"/>
      <c r="B481" s="17">
        <v>1</v>
      </c>
      <c r="C481" s="9" t="s">
        <v>45</v>
      </c>
      <c r="D481" s="9" t="str">
        <f>VLOOKUP(C481,'Hazard Categories'!$A$2:$B$52,2,FALSE)</f>
        <v>Storm</v>
      </c>
      <c r="E481" s="17">
        <v>2</v>
      </c>
      <c r="F481" s="17">
        <v>2014</v>
      </c>
      <c r="G481" s="17" t="str">
        <f>IF(F481&lt;2000,(ROUNDDOWN((F481-$G$10)/5,0))*5+$G$10&amp;"-"&amp;(ROUNDDOWN((F481-$G$10)/5,0))*5+$G$10+4,(ROUNDDOWN((F481-$G$10)/5,0))*5+$G$10&amp;"-"&amp;(ROUNDDOWN((F481-$G$10)/5,0))*5+$G$10+4)</f>
        <v>2010-2014</v>
      </c>
      <c r="H481" s="17">
        <v>1</v>
      </c>
      <c r="I481" s="17">
        <v>0</v>
      </c>
      <c r="J481" s="17">
        <v>0</v>
      </c>
      <c r="K481" s="17">
        <f>SUM(I481:J481)</f>
        <v>0</v>
      </c>
      <c r="L481" s="28">
        <f>IF(N481&lt;7000000000,0,1)</f>
        <v>0</v>
      </c>
      <c r="M481" s="28">
        <f>IF(N481&gt;0,1,0)</f>
        <v>1</v>
      </c>
      <c r="N481" s="29">
        <v>357224</v>
      </c>
      <c r="O481" s="29">
        <f>IF($R481="Minor",1,0)</f>
        <v>1</v>
      </c>
      <c r="P481" s="29">
        <f>IF($R481="Medium",1,0)</f>
        <v>0</v>
      </c>
      <c r="Q481" s="29">
        <f>IF($R481="Major",1,0)</f>
        <v>0</v>
      </c>
      <c r="R481" s="2" t="str">
        <f>IF('Hazard Data'!N2573&lt;VLOOKUP(B481,Thresholds!$B$2:$I$8,2,FALSE),"Minor",IF(AND(VLOOKUP(B481,Thresholds!$B$2:$I$8,2,FALSE)&lt;='Hazard Data'!N2573,'Hazard Data'!N2573&lt;VLOOKUP(B481,Thresholds!$B$2:$I$8,3,FALSE)),"Medium","Major"))</f>
        <v>Minor</v>
      </c>
      <c r="S481" s="2" t="str">
        <f>IF(N481&gt;0,"",IF('Hazard Data'!K2573&lt;VLOOKUP(B481,Thresholds!$B$2:$I$8,5,FALSE),"Minor",IF(AND(VLOOKUP(B481,Thresholds!$B$2:$I$8,5,FALSE)&lt;='Hazard Data'!K2573,'Hazard Data'!K2573&lt;VLOOKUP(B481,Thresholds!$B$2:$I$8,6,FALSE)),"Medium","Major")))</f>
        <v/>
      </c>
      <c r="T481" s="2"/>
      <c r="U481" s="2"/>
      <c r="V481" s="2"/>
      <c r="W481" s="2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>
      <c r="A482" s="1"/>
      <c r="B482" s="17">
        <v>6</v>
      </c>
      <c r="C482" s="9" t="s">
        <v>59</v>
      </c>
      <c r="D482" s="9" t="str">
        <f>VLOOKUP(C482,'Hazard Categories'!$A$2:$B$52,2,FALSE)</f>
        <v>Storm</v>
      </c>
      <c r="E482" s="17">
        <v>3</v>
      </c>
      <c r="F482" s="17">
        <v>2012</v>
      </c>
      <c r="G482" s="17" t="str">
        <f>IF(F482&lt;2000,(ROUNDDOWN((F482-$G$10)/5,0))*5+$G$10&amp;"-"&amp;(ROUNDDOWN((F482-$G$10)/5,0))*5+$G$10+4,(ROUNDDOWN((F482-$G$10)/5,0))*5+$G$10&amp;"-"&amp;(ROUNDDOWN((F482-$G$10)/5,0))*5+$G$10+4)</f>
        <v>2010-2014</v>
      </c>
      <c r="H482" s="17">
        <v>1</v>
      </c>
      <c r="I482" s="17">
        <v>0</v>
      </c>
      <c r="J482" s="17">
        <v>0</v>
      </c>
      <c r="K482" s="17">
        <f>SUM(I482:J482)</f>
        <v>0</v>
      </c>
      <c r="L482" s="28">
        <f>IF(N482&lt;7000000000,0,1)</f>
        <v>0</v>
      </c>
      <c r="M482" s="28">
        <f>IF(N482&gt;0,1,0)</f>
        <v>1</v>
      </c>
      <c r="N482" s="29">
        <v>348522</v>
      </c>
      <c r="O482" s="29">
        <f>IF($R482="Minor",1,0)</f>
        <v>1</v>
      </c>
      <c r="P482" s="29">
        <f>IF($R482="Medium",1,0)</f>
        <v>0</v>
      </c>
      <c r="Q482" s="29">
        <f>IF($R482="Major",1,0)</f>
        <v>0</v>
      </c>
      <c r="R482" s="2" t="str">
        <f>IF('Hazard Data'!N2138&lt;VLOOKUP(B482,Thresholds!$B$2:$I$8,2,FALSE),"Minor",IF(AND(VLOOKUP(B482,Thresholds!$B$2:$I$8,2,FALSE)&lt;='Hazard Data'!N2138,'Hazard Data'!N2138&lt;VLOOKUP(B482,Thresholds!$B$2:$I$8,3,FALSE)),"Medium","Major"))</f>
        <v>Minor</v>
      </c>
      <c r="S482" s="2" t="str">
        <f>IF(N482&gt;0,"",IF('Hazard Data'!K2138&lt;VLOOKUP(B482,Thresholds!$B$2:$I$8,5,FALSE),"Minor",IF(AND(VLOOKUP(B482,Thresholds!$B$2:$I$8,5,FALSE)&lt;='Hazard Data'!K2138,'Hazard Data'!K2138&lt;VLOOKUP(B482,Thresholds!$B$2:$I$8,6,FALSE)),"Medium","Major")))</f>
        <v/>
      </c>
      <c r="T482" s="2"/>
      <c r="U482" s="2"/>
      <c r="V482" s="2"/>
      <c r="W482" s="2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>
      <c r="A483" s="1"/>
      <c r="B483" s="17">
        <v>3</v>
      </c>
      <c r="C483" s="9" t="s">
        <v>39</v>
      </c>
      <c r="D483" s="9" t="str">
        <f>VLOOKUP(C483,'Hazard Categories'!$A$2:$B$52,2,FALSE)</f>
        <v>Severe Storm</v>
      </c>
      <c r="E483" s="17">
        <v>3</v>
      </c>
      <c r="F483" s="17">
        <v>2011</v>
      </c>
      <c r="G483" s="17" t="str">
        <f>IF(F483&lt;2000,(ROUNDDOWN((F483-$G$10)/5,0))*5+$G$10&amp;"-"&amp;(ROUNDDOWN((F483-$G$10)/5,0))*5+$G$10+4,(ROUNDDOWN((F483-$G$10)/5,0))*5+$G$10&amp;"-"&amp;(ROUNDDOWN((F483-$G$10)/5,0))*5+$G$10+4)</f>
        <v>2010-2014</v>
      </c>
      <c r="H483" s="17">
        <v>1</v>
      </c>
      <c r="I483" s="17">
        <v>0</v>
      </c>
      <c r="J483" s="17">
        <v>0</v>
      </c>
      <c r="K483" s="17">
        <f>SUM(I483:J483)</f>
        <v>0</v>
      </c>
      <c r="L483" s="28">
        <f>IF(N483&lt;7000000000,0,1)</f>
        <v>0</v>
      </c>
      <c r="M483" s="28">
        <f>IF(N483&gt;0,1,0)</f>
        <v>1</v>
      </c>
      <c r="N483" s="29">
        <v>347881</v>
      </c>
      <c r="O483" s="29">
        <f>IF($R483="Minor",1,0)</f>
        <v>1</v>
      </c>
      <c r="P483" s="29">
        <f>IF($R483="Medium",1,0)</f>
        <v>0</v>
      </c>
      <c r="Q483" s="29">
        <f>IF($R483="Major",1,0)</f>
        <v>0</v>
      </c>
      <c r="R483" s="2" t="str">
        <f>IF('Hazard Data'!N2510&lt;VLOOKUP(B483,Thresholds!$B$2:$I$8,2,FALSE),"Minor",IF(AND(VLOOKUP(B483,Thresholds!$B$2:$I$8,2,FALSE)&lt;='Hazard Data'!N2510,'Hazard Data'!N2510&lt;VLOOKUP(B483,Thresholds!$B$2:$I$8,3,FALSE)),"Medium","Major"))</f>
        <v>Minor</v>
      </c>
      <c r="S483" s="2" t="str">
        <f>IF(N483&gt;0,"",IF('Hazard Data'!K2510&lt;VLOOKUP(B483,Thresholds!$B$2:$I$8,5,FALSE),"Minor",IF(AND(VLOOKUP(B483,Thresholds!$B$2:$I$8,5,FALSE)&lt;='Hazard Data'!K2510,'Hazard Data'!K2510&lt;VLOOKUP(B483,Thresholds!$B$2:$I$8,6,FALSE)),"Medium","Major")))</f>
        <v/>
      </c>
      <c r="T483" s="2"/>
      <c r="U483" s="2"/>
      <c r="V483" s="2"/>
      <c r="W483" s="2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>
      <c r="A484" s="1"/>
      <c r="B484" s="17">
        <v>2</v>
      </c>
      <c r="C484" s="9" t="s">
        <v>41</v>
      </c>
      <c r="D484" s="9" t="str">
        <f>VLOOKUP(C484,'Hazard Categories'!$A$2:$B$52,2,FALSE)</f>
        <v>Tornado</v>
      </c>
      <c r="E484" s="17">
        <v>2</v>
      </c>
      <c r="F484" s="17">
        <v>1997</v>
      </c>
      <c r="G484" s="17" t="str">
        <f>IF(F484&lt;2000,(ROUNDDOWN((F484-$G$10)/5,0))*5+$G$10&amp;"-"&amp;(ROUNDDOWN((F484-$G$10)/5,0))*5+$G$10+4,(ROUNDDOWN((F484-$G$10)/5,0))*5+$G$10&amp;"-"&amp;(ROUNDDOWN((F484-$G$10)/5,0))*5+$G$10+4)</f>
        <v>1995-1999</v>
      </c>
      <c r="H484" s="17">
        <v>1</v>
      </c>
      <c r="I484" s="17">
        <v>0</v>
      </c>
      <c r="J484" s="17">
        <v>13</v>
      </c>
      <c r="K484" s="17">
        <f>SUM(I484:J484)</f>
        <v>13</v>
      </c>
      <c r="L484" s="28">
        <f>IF(N484&lt;7000000000,0,1)</f>
        <v>0</v>
      </c>
      <c r="M484" s="28">
        <f>IF(N484&gt;0,1,0)</f>
        <v>1</v>
      </c>
      <c r="N484" s="29">
        <v>347475</v>
      </c>
      <c r="O484" s="29">
        <f>IF($R484="Minor",1,0)</f>
        <v>0</v>
      </c>
      <c r="P484" s="29">
        <f>IF($R484="Medium",1,0)</f>
        <v>1</v>
      </c>
      <c r="Q484" s="29">
        <f>IF($R484="Major",1,0)</f>
        <v>0</v>
      </c>
      <c r="R484" s="2" t="str">
        <f>IF('Hazard Data'!N203&lt;VLOOKUP(B484,Thresholds!$B$2:$I$8,2,FALSE),"Minor",IF(AND(VLOOKUP(B484,Thresholds!$B$2:$I$8,2,FALSE)&lt;='Hazard Data'!N203,'Hazard Data'!N203&lt;VLOOKUP(B484,Thresholds!$B$2:$I$8,3,FALSE)),"Medium","Major"))</f>
        <v>Medium</v>
      </c>
      <c r="S484" s="2" t="str">
        <f>IF(N484&gt;0,"",IF('Hazard Data'!K203&lt;VLOOKUP(B484,Thresholds!$B$2:$I$8,5,FALSE),"Minor",IF(AND(VLOOKUP(B484,Thresholds!$B$2:$I$8,5,FALSE)&lt;='Hazard Data'!K203,'Hazard Data'!K203&lt;VLOOKUP(B484,Thresholds!$B$2:$I$8,6,FALSE)),"Medium","Major")))</f>
        <v/>
      </c>
      <c r="T484" s="2"/>
      <c r="U484" s="2"/>
      <c r="V484" s="2"/>
      <c r="W484" s="2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>
      <c r="A485" s="1"/>
      <c r="B485" s="17">
        <v>2</v>
      </c>
      <c r="C485" s="9" t="s">
        <v>59</v>
      </c>
      <c r="D485" s="9" t="str">
        <f>VLOOKUP(C485,'Hazard Categories'!$A$2:$B$52,2,FALSE)</f>
        <v>Storm</v>
      </c>
      <c r="E485" s="17">
        <v>2</v>
      </c>
      <c r="F485" s="17">
        <v>2010</v>
      </c>
      <c r="G485" s="17" t="str">
        <f>IF(F485&lt;2000,(ROUNDDOWN((F485-$G$10)/5,0))*5+$G$10&amp;"-"&amp;(ROUNDDOWN((F485-$G$10)/5,0))*5+$G$10+4,(ROUNDDOWN((F485-$G$10)/5,0))*5+$G$10&amp;"-"&amp;(ROUNDDOWN((F485-$G$10)/5,0))*5+$G$10+4)</f>
        <v>2010-2014</v>
      </c>
      <c r="H485" s="17">
        <v>1</v>
      </c>
      <c r="I485" s="17">
        <v>0</v>
      </c>
      <c r="J485" s="17">
        <v>0</v>
      </c>
      <c r="K485" s="17">
        <f>SUM(I485:J485)</f>
        <v>0</v>
      </c>
      <c r="L485" s="28">
        <f>IF(N485&lt;7000000000,0,1)</f>
        <v>0</v>
      </c>
      <c r="M485" s="28">
        <f>IF(N485&gt;0,1,0)</f>
        <v>1</v>
      </c>
      <c r="N485" s="29">
        <v>345732</v>
      </c>
      <c r="O485" s="29">
        <f>IF($R485="Minor",1,0)</f>
        <v>1</v>
      </c>
      <c r="P485" s="29">
        <f>IF($R485="Medium",1,0)</f>
        <v>0</v>
      </c>
      <c r="Q485" s="29">
        <f>IF($R485="Major",1,0)</f>
        <v>0</v>
      </c>
      <c r="R485" s="2" t="str">
        <f>IF('Hazard Data'!N2294&lt;VLOOKUP(B485,Thresholds!$B$2:$I$8,2,FALSE),"Minor",IF(AND(VLOOKUP(B485,Thresholds!$B$2:$I$8,2,FALSE)&lt;='Hazard Data'!N2294,'Hazard Data'!N2294&lt;VLOOKUP(B485,Thresholds!$B$2:$I$8,3,FALSE)),"Medium","Major"))</f>
        <v>Minor</v>
      </c>
      <c r="S485" s="2" t="str">
        <f>IF(N485&gt;0,"",IF('Hazard Data'!K2294&lt;VLOOKUP(B485,Thresholds!$B$2:$I$8,5,FALSE),"Minor",IF(AND(VLOOKUP(B485,Thresholds!$B$2:$I$8,5,FALSE)&lt;='Hazard Data'!K2294,'Hazard Data'!K2294&lt;VLOOKUP(B485,Thresholds!$B$2:$I$8,6,FALSE)),"Medium","Major")))</f>
        <v/>
      </c>
      <c r="T485" s="2"/>
      <c r="U485" s="2"/>
      <c r="V485" s="2"/>
      <c r="W485" s="2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>
      <c r="A486" s="1"/>
      <c r="B486" s="17">
        <v>3</v>
      </c>
      <c r="C486" s="9" t="s">
        <v>39</v>
      </c>
      <c r="D486" s="9" t="str">
        <f>VLOOKUP(C486,'Hazard Categories'!$A$2:$B$52,2,FALSE)</f>
        <v>Severe Storm</v>
      </c>
      <c r="E486" s="17">
        <v>3</v>
      </c>
      <c r="F486" s="17">
        <v>2008</v>
      </c>
      <c r="G486" s="17" t="str">
        <f>IF(F486&lt;2000,(ROUNDDOWN((F486-$G$10)/5,0))*5+$G$10&amp;"-"&amp;(ROUNDDOWN((F486-$G$10)/5,0))*5+$G$10+4,(ROUNDDOWN((F486-$G$10)/5,0))*5+$G$10&amp;"-"&amp;(ROUNDDOWN((F486-$G$10)/5,0))*5+$G$10+4)</f>
        <v>2005-2009</v>
      </c>
      <c r="H486" s="17">
        <v>1</v>
      </c>
      <c r="I486" s="17">
        <v>0</v>
      </c>
      <c r="J486" s="17">
        <v>0</v>
      </c>
      <c r="K486" s="17">
        <f>SUM(I486:J486)</f>
        <v>0</v>
      </c>
      <c r="L486" s="28">
        <f>IF(N486&lt;7000000000,0,1)</f>
        <v>0</v>
      </c>
      <c r="M486" s="28">
        <f>IF(N486&gt;0,1,0)</f>
        <v>1</v>
      </c>
      <c r="N486" s="29">
        <v>345129</v>
      </c>
      <c r="O486" s="29">
        <f>IF($R486="Minor",1,0)</f>
        <v>1</v>
      </c>
      <c r="P486" s="29">
        <f>IF($R486="Medium",1,0)</f>
        <v>0</v>
      </c>
      <c r="Q486" s="29">
        <f>IF($R486="Major",1,0)</f>
        <v>0</v>
      </c>
      <c r="R486" s="2" t="str">
        <f>IF('Hazard Data'!N3171&lt;VLOOKUP(B486,Thresholds!$B$2:$I$8,2,FALSE),"Minor",IF(AND(VLOOKUP(B486,Thresholds!$B$2:$I$8,2,FALSE)&lt;='Hazard Data'!N3171,'Hazard Data'!N3171&lt;VLOOKUP(B486,Thresholds!$B$2:$I$8,3,FALSE)),"Medium","Major"))</f>
        <v>Minor</v>
      </c>
      <c r="S486" s="2" t="str">
        <f>IF(N486&gt;0,"",IF('Hazard Data'!K3171&lt;VLOOKUP(B486,Thresholds!$B$2:$I$8,5,FALSE),"Minor",IF(AND(VLOOKUP(B486,Thresholds!$B$2:$I$8,5,FALSE)&lt;='Hazard Data'!K3171,'Hazard Data'!K3171&lt;VLOOKUP(B486,Thresholds!$B$2:$I$8,6,FALSE)),"Medium","Major")))</f>
        <v/>
      </c>
      <c r="T486" s="2"/>
      <c r="U486" s="2"/>
      <c r="V486" s="2"/>
      <c r="W486" s="2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>
      <c r="A487" s="1"/>
      <c r="B487" s="17">
        <v>3</v>
      </c>
      <c r="C487" s="9" t="s">
        <v>39</v>
      </c>
      <c r="D487" s="9" t="str">
        <f>VLOOKUP(C487,'Hazard Categories'!$A$2:$B$52,2,FALSE)</f>
        <v>Severe Storm</v>
      </c>
      <c r="E487" s="17">
        <v>4</v>
      </c>
      <c r="F487" s="17">
        <v>2015</v>
      </c>
      <c r="G487" s="17" t="str">
        <f>IF(F487&lt;2000,(ROUNDDOWN((F487-$G$10)/5,0))*5+$G$10&amp;"-"&amp;(ROUNDDOWN((F487-$G$10)/5,0))*5+$G$10+4,(ROUNDDOWN((F487-$G$10)/5,0))*5+$G$10&amp;"-"&amp;(ROUNDDOWN((F487-$G$10)/5,0))*5+$G$10+4)</f>
        <v>2015-2019</v>
      </c>
      <c r="H487" s="17">
        <v>1</v>
      </c>
      <c r="I487" s="17">
        <v>13</v>
      </c>
      <c r="J487" s="17">
        <v>13</v>
      </c>
      <c r="K487" s="17">
        <f>SUM(I487:J487)</f>
        <v>26</v>
      </c>
      <c r="L487" s="28">
        <f>IF(N487&lt;7000000000,0,1)</f>
        <v>0</v>
      </c>
      <c r="M487" s="28">
        <f>IF(N487&gt;0,1,0)</f>
        <v>1</v>
      </c>
      <c r="N487" s="29">
        <v>344590</v>
      </c>
      <c r="O487" s="29">
        <f>IF($R487="Minor",1,0)</f>
        <v>1</v>
      </c>
      <c r="P487" s="29">
        <f>IF($R487="Medium",1,0)</f>
        <v>0</v>
      </c>
      <c r="Q487" s="29">
        <f>IF($R487="Major",1,0)</f>
        <v>0</v>
      </c>
      <c r="R487" s="2" t="str">
        <f>IF('Hazard Data'!N2765&lt;VLOOKUP(B487,Thresholds!$B$2:$I$8,2,FALSE),"Minor",IF(AND(VLOOKUP(B487,Thresholds!$B$2:$I$8,2,FALSE)&lt;='Hazard Data'!N2765,'Hazard Data'!N2765&lt;VLOOKUP(B487,Thresholds!$B$2:$I$8,3,FALSE)),"Medium","Major"))</f>
        <v>Minor</v>
      </c>
      <c r="S487" s="2" t="str">
        <f>IF(N487&gt;0,"",IF('Hazard Data'!K2765&lt;VLOOKUP(B487,Thresholds!$B$2:$I$8,5,FALSE),"Minor",IF(AND(VLOOKUP(B487,Thresholds!$B$2:$I$8,5,FALSE)&lt;='Hazard Data'!K2765,'Hazard Data'!K2765&lt;VLOOKUP(B487,Thresholds!$B$2:$I$8,6,FALSE)),"Medium","Major")))</f>
        <v/>
      </c>
      <c r="T487" s="2"/>
      <c r="U487" s="2"/>
      <c r="V487" s="2"/>
      <c r="W487" s="2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>
      <c r="A488" s="1"/>
      <c r="B488" s="17">
        <v>3</v>
      </c>
      <c r="C488" s="9" t="s">
        <v>44</v>
      </c>
      <c r="D488" s="9" t="str">
        <f>VLOOKUP(C488,'Hazard Categories'!$A$2:$B$52,2,FALSE)</f>
        <v>Severe Storm</v>
      </c>
      <c r="E488" s="17">
        <v>2</v>
      </c>
      <c r="F488" s="17">
        <v>2011</v>
      </c>
      <c r="G488" s="17" t="str">
        <f>IF(F488&lt;2000,(ROUNDDOWN((F488-$G$10)/5,0))*5+$G$10&amp;"-"&amp;(ROUNDDOWN((F488-$G$10)/5,0))*5+$G$10+4,(ROUNDDOWN((F488-$G$10)/5,0))*5+$G$10&amp;"-"&amp;(ROUNDDOWN((F488-$G$10)/5,0))*5+$G$10+4)</f>
        <v>2010-2014</v>
      </c>
      <c r="H488" s="17">
        <v>1</v>
      </c>
      <c r="I488" s="17">
        <v>0</v>
      </c>
      <c r="J488" s="17">
        <v>0</v>
      </c>
      <c r="K488" s="17">
        <f>SUM(I488:J488)</f>
        <v>0</v>
      </c>
      <c r="L488" s="28">
        <f>IF(N488&lt;7000000000,0,1)</f>
        <v>0</v>
      </c>
      <c r="M488" s="28">
        <f>IF(N488&gt;0,1,0)</f>
        <v>1</v>
      </c>
      <c r="N488" s="29">
        <v>344020</v>
      </c>
      <c r="O488" s="29">
        <f>IF($R488="Minor",1,0)</f>
        <v>1</v>
      </c>
      <c r="P488" s="29">
        <f>IF($R488="Medium",1,0)</f>
        <v>0</v>
      </c>
      <c r="Q488" s="29">
        <f>IF($R488="Major",1,0)</f>
        <v>0</v>
      </c>
      <c r="R488" s="2" t="str">
        <f>IF('Hazard Data'!N2500&lt;VLOOKUP(B488,Thresholds!$B$2:$I$8,2,FALSE),"Minor",IF(AND(VLOOKUP(B488,Thresholds!$B$2:$I$8,2,FALSE)&lt;='Hazard Data'!N2500,'Hazard Data'!N2500&lt;VLOOKUP(B488,Thresholds!$B$2:$I$8,3,FALSE)),"Medium","Major"))</f>
        <v>Minor</v>
      </c>
      <c r="S488" s="2" t="str">
        <f>IF(N488&gt;0,"",IF('Hazard Data'!K2500&lt;VLOOKUP(B488,Thresholds!$B$2:$I$8,5,FALSE),"Minor",IF(AND(VLOOKUP(B488,Thresholds!$B$2:$I$8,5,FALSE)&lt;='Hazard Data'!K2500,'Hazard Data'!K2500&lt;VLOOKUP(B488,Thresholds!$B$2:$I$8,6,FALSE)),"Medium","Major")))</f>
        <v/>
      </c>
      <c r="T488" s="2"/>
      <c r="U488" s="2"/>
      <c r="V488" s="2"/>
      <c r="W488" s="2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>
      <c r="A489" s="1"/>
      <c r="B489" s="17">
        <v>3</v>
      </c>
      <c r="C489" s="9" t="s">
        <v>44</v>
      </c>
      <c r="D489" s="9" t="str">
        <f>VLOOKUP(C489,'Hazard Categories'!$A$2:$B$52,2,FALSE)</f>
        <v>Severe Storm</v>
      </c>
      <c r="E489" s="17">
        <v>3</v>
      </c>
      <c r="F489" s="17">
        <v>2011</v>
      </c>
      <c r="G489" s="17" t="str">
        <f>IF(F489&lt;2000,(ROUNDDOWN((F489-$G$10)/5,0))*5+$G$10&amp;"-"&amp;(ROUNDDOWN((F489-$G$10)/5,0))*5+$G$10+4,(ROUNDDOWN((F489-$G$10)/5,0))*5+$G$10&amp;"-"&amp;(ROUNDDOWN((F489-$G$10)/5,0))*5+$G$10+4)</f>
        <v>2010-2014</v>
      </c>
      <c r="H489" s="17">
        <v>1</v>
      </c>
      <c r="I489" s="17">
        <v>0</v>
      </c>
      <c r="J489" s="17">
        <v>0</v>
      </c>
      <c r="K489" s="17">
        <f>SUM(I489:J489)</f>
        <v>0</v>
      </c>
      <c r="L489" s="28">
        <f>IF(N489&lt;7000000000,0,1)</f>
        <v>0</v>
      </c>
      <c r="M489" s="28">
        <f>IF(N489&gt;0,1,0)</f>
        <v>1</v>
      </c>
      <c r="N489" s="29">
        <v>343259</v>
      </c>
      <c r="O489" s="29">
        <f>IF($R489="Minor",1,0)</f>
        <v>1</v>
      </c>
      <c r="P489" s="29">
        <f>IF($R489="Medium",1,0)</f>
        <v>0</v>
      </c>
      <c r="Q489" s="29">
        <f>IF($R489="Major",1,0)</f>
        <v>0</v>
      </c>
      <c r="R489" s="2" t="str">
        <f>IF('Hazard Data'!N2346&lt;VLOOKUP(B489,Thresholds!$B$2:$I$8,2,FALSE),"Minor",IF(AND(VLOOKUP(B489,Thresholds!$B$2:$I$8,2,FALSE)&lt;='Hazard Data'!N2346,'Hazard Data'!N2346&lt;VLOOKUP(B489,Thresholds!$B$2:$I$8,3,FALSE)),"Medium","Major"))</f>
        <v>Minor</v>
      </c>
      <c r="S489" s="2" t="str">
        <f>IF(N489&gt;0,"",IF('Hazard Data'!K2346&lt;VLOOKUP(B489,Thresholds!$B$2:$I$8,5,FALSE),"Minor",IF(AND(VLOOKUP(B489,Thresholds!$B$2:$I$8,5,FALSE)&lt;='Hazard Data'!K2346,'Hazard Data'!K2346&lt;VLOOKUP(B489,Thresholds!$B$2:$I$8,6,FALSE)),"Medium","Major")))</f>
        <v/>
      </c>
      <c r="T489" s="2"/>
      <c r="U489" s="2"/>
      <c r="V489" s="2"/>
      <c r="W489" s="2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>
      <c r="A490" s="1"/>
      <c r="B490" s="17">
        <v>2</v>
      </c>
      <c r="C490" s="9" t="s">
        <v>59</v>
      </c>
      <c r="D490" s="9" t="str">
        <f>VLOOKUP(C490,'Hazard Categories'!$A$2:$B$52,2,FALSE)</f>
        <v>Storm</v>
      </c>
      <c r="E490" s="17">
        <v>2</v>
      </c>
      <c r="F490" s="17">
        <v>2010</v>
      </c>
      <c r="G490" s="17" t="str">
        <f>IF(F490&lt;2000,(ROUNDDOWN((F490-$G$10)/5,0))*5+$G$10&amp;"-"&amp;(ROUNDDOWN((F490-$G$10)/5,0))*5+$G$10+4,(ROUNDDOWN((F490-$G$10)/5,0))*5+$G$10&amp;"-"&amp;(ROUNDDOWN((F490-$G$10)/5,0))*5+$G$10+4)</f>
        <v>2010-2014</v>
      </c>
      <c r="H490" s="17">
        <v>1</v>
      </c>
      <c r="I490" s="17">
        <v>0</v>
      </c>
      <c r="J490" s="17">
        <v>0</v>
      </c>
      <c r="K490" s="17">
        <f>SUM(I490:J490)</f>
        <v>0</v>
      </c>
      <c r="L490" s="28">
        <f>IF(N490&lt;7000000000,0,1)</f>
        <v>0</v>
      </c>
      <c r="M490" s="28">
        <f>IF(N490&gt;0,1,0)</f>
        <v>1</v>
      </c>
      <c r="N490" s="29">
        <v>341800</v>
      </c>
      <c r="O490" s="29">
        <f>IF($R490="Minor",1,0)</f>
        <v>1</v>
      </c>
      <c r="P490" s="29">
        <f>IF($R490="Medium",1,0)</f>
        <v>0</v>
      </c>
      <c r="Q490" s="29">
        <f>IF($R490="Major",1,0)</f>
        <v>0</v>
      </c>
      <c r="R490" s="2" t="str">
        <f>IF('Hazard Data'!N2304&lt;VLOOKUP(B490,Thresholds!$B$2:$I$8,2,FALSE),"Minor",IF(AND(VLOOKUP(B490,Thresholds!$B$2:$I$8,2,FALSE)&lt;='Hazard Data'!N2304,'Hazard Data'!N2304&lt;VLOOKUP(B490,Thresholds!$B$2:$I$8,3,FALSE)),"Medium","Major"))</f>
        <v>Minor</v>
      </c>
      <c r="S490" s="2" t="str">
        <f>IF(N490&gt;0,"",IF('Hazard Data'!K2304&lt;VLOOKUP(B490,Thresholds!$B$2:$I$8,5,FALSE),"Minor",IF(AND(VLOOKUP(B490,Thresholds!$B$2:$I$8,5,FALSE)&lt;='Hazard Data'!K2304,'Hazard Data'!K2304&lt;VLOOKUP(B490,Thresholds!$B$2:$I$8,6,FALSE)),"Medium","Major")))</f>
        <v/>
      </c>
      <c r="T490" s="2"/>
      <c r="U490" s="2"/>
      <c r="V490" s="2"/>
      <c r="W490" s="2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>
      <c r="A491" s="1"/>
      <c r="B491" s="17">
        <v>1</v>
      </c>
      <c r="C491" s="9" t="s">
        <v>39</v>
      </c>
      <c r="D491" s="9" t="str">
        <f>VLOOKUP(C491,'Hazard Categories'!$A$2:$B$52,2,FALSE)</f>
        <v>Severe Storm</v>
      </c>
      <c r="E491" s="17">
        <v>3</v>
      </c>
      <c r="F491" s="17">
        <v>2014</v>
      </c>
      <c r="G491" s="17" t="str">
        <f>IF(F491&lt;2000,(ROUNDDOWN((F491-$G$10)/5,0))*5+$G$10&amp;"-"&amp;(ROUNDDOWN((F491-$G$10)/5,0))*5+$G$10+4,(ROUNDDOWN((F491-$G$10)/5,0))*5+$G$10&amp;"-"&amp;(ROUNDDOWN((F491-$G$10)/5,0))*5+$G$10+4)</f>
        <v>2010-2014</v>
      </c>
      <c r="H491" s="17">
        <v>1</v>
      </c>
      <c r="I491" s="17">
        <v>0</v>
      </c>
      <c r="J491" s="17">
        <v>0</v>
      </c>
      <c r="K491" s="17">
        <f>SUM(I491:J491)</f>
        <v>0</v>
      </c>
      <c r="L491" s="28">
        <f>IF(N491&lt;7000000000,0,1)</f>
        <v>0</v>
      </c>
      <c r="M491" s="28">
        <f>IF(N491&gt;0,1,0)</f>
        <v>1</v>
      </c>
      <c r="N491" s="29">
        <v>340944</v>
      </c>
      <c r="O491" s="29">
        <f>IF($R491="Minor",1,0)</f>
        <v>1</v>
      </c>
      <c r="P491" s="29">
        <f>IF($R491="Medium",1,0)</f>
        <v>0</v>
      </c>
      <c r="Q491" s="29">
        <f>IF($R491="Major",1,0)</f>
        <v>0</v>
      </c>
      <c r="R491" s="2" t="str">
        <f>IF('Hazard Data'!N2579&lt;VLOOKUP(B491,Thresholds!$B$2:$I$8,2,FALSE),"Minor",IF(AND(VLOOKUP(B491,Thresholds!$B$2:$I$8,2,FALSE)&lt;='Hazard Data'!N2579,'Hazard Data'!N2579&lt;VLOOKUP(B491,Thresholds!$B$2:$I$8,3,FALSE)),"Medium","Major"))</f>
        <v>Minor</v>
      </c>
      <c r="S491" s="2" t="str">
        <f>IF(N491&gt;0,"",IF('Hazard Data'!K2579&lt;VLOOKUP(B491,Thresholds!$B$2:$I$8,5,FALSE),"Minor",IF(AND(VLOOKUP(B491,Thresholds!$B$2:$I$8,5,FALSE)&lt;='Hazard Data'!K2579,'Hazard Data'!K2579&lt;VLOOKUP(B491,Thresholds!$B$2:$I$8,6,FALSE)),"Medium","Major")))</f>
        <v/>
      </c>
      <c r="T491" s="2"/>
      <c r="U491" s="2"/>
      <c r="V491" s="2"/>
      <c r="W491" s="2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>
      <c r="A492" s="1"/>
      <c r="B492" s="17">
        <v>1</v>
      </c>
      <c r="C492" s="9" t="s">
        <v>41</v>
      </c>
      <c r="D492" s="9" t="str">
        <f>VLOOKUP(C492,'Hazard Categories'!$A$2:$B$52,2,FALSE)</f>
        <v>Tornado</v>
      </c>
      <c r="E492" s="17">
        <v>2</v>
      </c>
      <c r="F492" s="17">
        <v>2017</v>
      </c>
      <c r="G492" s="17" t="str">
        <f>IF(F492&lt;2000,(ROUNDDOWN((F492-$G$10)/5,0))*5+$G$10&amp;"-"&amp;(ROUNDDOWN((F492-$G$10)/5,0))*5+$G$10+4,(ROUNDDOWN((F492-$G$10)/5,0))*5+$G$10&amp;"-"&amp;(ROUNDDOWN((F492-$G$10)/5,0))*5+$G$10+4)</f>
        <v>2015-2019</v>
      </c>
      <c r="H492" s="17">
        <v>1</v>
      </c>
      <c r="I492" s="17">
        <v>0</v>
      </c>
      <c r="J492" s="17">
        <v>0</v>
      </c>
      <c r="K492" s="17">
        <f>SUM(I492:J492)</f>
        <v>0</v>
      </c>
      <c r="L492" s="28">
        <f>IF(N492&lt;7000000000,0,1)</f>
        <v>0</v>
      </c>
      <c r="M492" s="28">
        <f>IF(N492&gt;0,1,0)</f>
        <v>1</v>
      </c>
      <c r="N492" s="29">
        <v>340944</v>
      </c>
      <c r="O492" s="29">
        <f>IF($R492="Minor",1,0)</f>
        <v>1</v>
      </c>
      <c r="P492" s="29">
        <f>IF($R492="Medium",1,0)</f>
        <v>0</v>
      </c>
      <c r="Q492" s="29">
        <f>IF($R492="Major",1,0)</f>
        <v>0</v>
      </c>
      <c r="R492" s="2" t="str">
        <f>IF('Hazard Data'!N2894&lt;VLOOKUP(B492,Thresholds!$B$2:$I$8,2,FALSE),"Minor",IF(AND(VLOOKUP(B492,Thresholds!$B$2:$I$8,2,FALSE)&lt;='Hazard Data'!N2894,'Hazard Data'!N2894&lt;VLOOKUP(B492,Thresholds!$B$2:$I$8,3,FALSE)),"Medium","Major"))</f>
        <v>Minor</v>
      </c>
      <c r="S492" s="2" t="str">
        <f>IF(N492&gt;0,"",IF('Hazard Data'!K2894&lt;VLOOKUP(B492,Thresholds!$B$2:$I$8,5,FALSE),"Minor",IF(AND(VLOOKUP(B492,Thresholds!$B$2:$I$8,5,FALSE)&lt;='Hazard Data'!K2894,'Hazard Data'!K2894&lt;VLOOKUP(B492,Thresholds!$B$2:$I$8,6,FALSE)),"Medium","Major")))</f>
        <v/>
      </c>
      <c r="T492" s="2"/>
      <c r="U492" s="2"/>
      <c r="V492" s="2"/>
      <c r="W492" s="2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>
      <c r="A493" s="1"/>
      <c r="B493" s="17">
        <v>1</v>
      </c>
      <c r="C493" s="9" t="s">
        <v>46</v>
      </c>
      <c r="D493" s="9" t="str">
        <f>VLOOKUP(C493,'Hazard Categories'!$A$2:$B$52,2,FALSE)</f>
        <v>Storm</v>
      </c>
      <c r="E493" s="17">
        <v>2</v>
      </c>
      <c r="F493" s="17">
        <v>2012</v>
      </c>
      <c r="G493" s="17" t="str">
        <f>IF(F493&lt;2000,(ROUNDDOWN((F493-$G$10)/5,0))*5+$G$10&amp;"-"&amp;(ROUNDDOWN((F493-$G$10)/5,0))*5+$G$10+4,(ROUNDDOWN((F493-$G$10)/5,0))*5+$G$10&amp;"-"&amp;(ROUNDDOWN((F493-$G$10)/5,0))*5+$G$10+4)</f>
        <v>2010-2014</v>
      </c>
      <c r="H493" s="17">
        <v>1</v>
      </c>
      <c r="I493" s="17">
        <v>0</v>
      </c>
      <c r="J493" s="17">
        <v>0</v>
      </c>
      <c r="K493" s="17">
        <f>SUM(I493:J493)</f>
        <v>0</v>
      </c>
      <c r="L493" s="28">
        <f>IF(N493&lt;7000000000,0,1)</f>
        <v>0</v>
      </c>
      <c r="M493" s="28">
        <f>IF(N493&gt;0,1,0)</f>
        <v>1</v>
      </c>
      <c r="N493" s="29">
        <v>339771</v>
      </c>
      <c r="O493" s="29">
        <f>IF($R493="Minor",1,0)</f>
        <v>1</v>
      </c>
      <c r="P493" s="29">
        <f>IF($R493="Medium",1,0)</f>
        <v>0</v>
      </c>
      <c r="Q493" s="29">
        <f>IF($R493="Major",1,0)</f>
        <v>0</v>
      </c>
      <c r="R493" s="2" t="str">
        <f>IF('Hazard Data'!N2150&lt;VLOOKUP(B493,Thresholds!$B$2:$I$8,2,FALSE),"Minor",IF(AND(VLOOKUP(B493,Thresholds!$B$2:$I$8,2,FALSE)&lt;='Hazard Data'!N2150,'Hazard Data'!N2150&lt;VLOOKUP(B493,Thresholds!$B$2:$I$8,3,FALSE)),"Medium","Major"))</f>
        <v>Minor</v>
      </c>
      <c r="S493" s="2" t="str">
        <f>IF(N493&gt;0,"",IF('Hazard Data'!K2150&lt;VLOOKUP(B493,Thresholds!$B$2:$I$8,5,FALSE),"Minor",IF(AND(VLOOKUP(B493,Thresholds!$B$2:$I$8,5,FALSE)&lt;='Hazard Data'!K2150,'Hazard Data'!K2150&lt;VLOOKUP(B493,Thresholds!$B$2:$I$8,6,FALSE)),"Medium","Major")))</f>
        <v/>
      </c>
      <c r="T493" s="2"/>
      <c r="U493" s="2"/>
      <c r="V493" s="2"/>
      <c r="W493" s="2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>
      <c r="A494" s="1"/>
      <c r="B494" s="17">
        <v>4</v>
      </c>
      <c r="C494" s="9" t="s">
        <v>44</v>
      </c>
      <c r="D494" s="9" t="str">
        <f>VLOOKUP(C494,'Hazard Categories'!$A$2:$B$52,2,FALSE)</f>
        <v>Severe Storm</v>
      </c>
      <c r="E494" s="17">
        <v>2</v>
      </c>
      <c r="F494" s="17">
        <v>2010</v>
      </c>
      <c r="G494" s="17" t="str">
        <f>IF(F494&lt;2000,(ROUNDDOWN((F494-$G$10)/5,0))*5+$G$10&amp;"-"&amp;(ROUNDDOWN((F494-$G$10)/5,0))*5+$G$10+4,(ROUNDDOWN((F494-$G$10)/5,0))*5+$G$10&amp;"-"&amp;(ROUNDDOWN((F494-$G$10)/5,0))*5+$G$10+4)</f>
        <v>2010-2014</v>
      </c>
      <c r="H494" s="17">
        <v>1</v>
      </c>
      <c r="I494" s="17">
        <v>0</v>
      </c>
      <c r="J494" s="17">
        <v>0</v>
      </c>
      <c r="K494" s="17">
        <f>SUM(I494:J494)</f>
        <v>0</v>
      </c>
      <c r="L494" s="28">
        <f>IF(N494&lt;7000000000,0,1)</f>
        <v>0</v>
      </c>
      <c r="M494" s="28">
        <f>IF(N494&gt;0,1,0)</f>
        <v>1</v>
      </c>
      <c r="N494" s="29">
        <v>339676</v>
      </c>
      <c r="O494" s="29">
        <f>IF($R494="Minor",1,0)</f>
        <v>1</v>
      </c>
      <c r="P494" s="29">
        <f>IF($R494="Medium",1,0)</f>
        <v>0</v>
      </c>
      <c r="Q494" s="29">
        <f>IF($R494="Major",1,0)</f>
        <v>0</v>
      </c>
      <c r="R494" s="2" t="str">
        <f>IF('Hazard Data'!N2297&lt;VLOOKUP(B494,Thresholds!$B$2:$I$8,2,FALSE),"Minor",IF(AND(VLOOKUP(B494,Thresholds!$B$2:$I$8,2,FALSE)&lt;='Hazard Data'!N2297,'Hazard Data'!N2297&lt;VLOOKUP(B494,Thresholds!$B$2:$I$8,3,FALSE)),"Medium","Major"))</f>
        <v>Minor</v>
      </c>
      <c r="S494" s="2" t="str">
        <f>IF(N494&gt;0,"",IF('Hazard Data'!K2297&lt;VLOOKUP(B494,Thresholds!$B$2:$I$8,5,FALSE),"Minor",IF(AND(VLOOKUP(B494,Thresholds!$B$2:$I$8,5,FALSE)&lt;='Hazard Data'!K2297,'Hazard Data'!K2297&lt;VLOOKUP(B494,Thresholds!$B$2:$I$8,6,FALSE)),"Medium","Major")))</f>
        <v/>
      </c>
      <c r="T494" s="2"/>
      <c r="U494" s="2"/>
      <c r="V494" s="2"/>
      <c r="W494" s="2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>
      <c r="A495" s="1"/>
      <c r="B495" s="17">
        <v>1</v>
      </c>
      <c r="C495" s="9" t="s">
        <v>39</v>
      </c>
      <c r="D495" s="9" t="str">
        <f>VLOOKUP(C495,'Hazard Categories'!$A$2:$B$52,2,FALSE)</f>
        <v>Severe Storm</v>
      </c>
      <c r="E495" s="17">
        <v>2</v>
      </c>
      <c r="F495" s="17">
        <v>2010</v>
      </c>
      <c r="G495" s="17" t="str">
        <f>IF(F495&lt;2000,(ROUNDDOWN((F495-$G$10)/5,0))*5+$G$10&amp;"-"&amp;(ROUNDDOWN((F495-$G$10)/5,0))*5+$G$10+4,(ROUNDDOWN((F495-$G$10)/5,0))*5+$G$10&amp;"-"&amp;(ROUNDDOWN((F495-$G$10)/5,0))*5+$G$10+4)</f>
        <v>2010-2014</v>
      </c>
      <c r="H495" s="17">
        <v>1</v>
      </c>
      <c r="I495" s="17">
        <v>0</v>
      </c>
      <c r="J495" s="17">
        <v>0</v>
      </c>
      <c r="K495" s="17">
        <f>SUM(I495:J495)</f>
        <v>0</v>
      </c>
      <c r="L495" s="28">
        <f>IF(N495&lt;7000000000,0,1)</f>
        <v>0</v>
      </c>
      <c r="M495" s="28">
        <f>IF(N495&gt;0,1,0)</f>
        <v>1</v>
      </c>
      <c r="N495" s="29">
        <v>339486</v>
      </c>
      <c r="O495" s="29">
        <f>IF($R495="Minor",1,0)</f>
        <v>1</v>
      </c>
      <c r="P495" s="29">
        <f>IF($R495="Medium",1,0)</f>
        <v>0</v>
      </c>
      <c r="Q495" s="29">
        <f>IF($R495="Major",1,0)</f>
        <v>0</v>
      </c>
      <c r="R495" s="2" t="str">
        <f>IF('Hazard Data'!N2255&lt;VLOOKUP(B495,Thresholds!$B$2:$I$8,2,FALSE),"Minor",IF(AND(VLOOKUP(B495,Thresholds!$B$2:$I$8,2,FALSE)&lt;='Hazard Data'!N2255,'Hazard Data'!N2255&lt;VLOOKUP(B495,Thresholds!$B$2:$I$8,3,FALSE)),"Medium","Major"))</f>
        <v>Minor</v>
      </c>
      <c r="S495" s="2" t="str">
        <f>IF(N495&gt;0,"",IF('Hazard Data'!K2255&lt;VLOOKUP(B495,Thresholds!$B$2:$I$8,5,FALSE),"Minor",IF(AND(VLOOKUP(B495,Thresholds!$B$2:$I$8,5,FALSE)&lt;='Hazard Data'!K2255,'Hazard Data'!K2255&lt;VLOOKUP(B495,Thresholds!$B$2:$I$8,6,FALSE)),"Medium","Major")))</f>
        <v/>
      </c>
      <c r="T495" s="2"/>
      <c r="U495" s="2"/>
      <c r="V495" s="2"/>
      <c r="W495" s="2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>
      <c r="A496" s="1"/>
      <c r="B496" s="17">
        <v>3</v>
      </c>
      <c r="C496" s="9" t="s">
        <v>44</v>
      </c>
      <c r="D496" s="9" t="str">
        <f>VLOOKUP(C496,'Hazard Categories'!$A$2:$B$52,2,FALSE)</f>
        <v>Severe Storm</v>
      </c>
      <c r="E496" s="17">
        <v>4</v>
      </c>
      <c r="F496" s="17">
        <v>2008</v>
      </c>
      <c r="G496" s="17" t="str">
        <f>IF(F496&lt;2000,(ROUNDDOWN((F496-$G$10)/5,0))*5+$G$10&amp;"-"&amp;(ROUNDDOWN((F496-$G$10)/5,0))*5+$G$10+4,(ROUNDDOWN((F496-$G$10)/5,0))*5+$G$10&amp;"-"&amp;(ROUNDDOWN((F496-$G$10)/5,0))*5+$G$10+4)</f>
        <v>2005-2009</v>
      </c>
      <c r="H496" s="17">
        <v>1</v>
      </c>
      <c r="I496" s="17">
        <v>0</v>
      </c>
      <c r="J496" s="17">
        <v>0</v>
      </c>
      <c r="K496" s="17">
        <f>SUM(I496:J496)</f>
        <v>0</v>
      </c>
      <c r="L496" s="28">
        <f>IF(N496&lt;7000000000,0,1)</f>
        <v>0</v>
      </c>
      <c r="M496" s="28">
        <f>IF(N496&gt;0,1,0)</f>
        <v>1</v>
      </c>
      <c r="N496" s="29">
        <v>337425</v>
      </c>
      <c r="O496" s="29">
        <f>IF($R496="Minor",1,0)</f>
        <v>1</v>
      </c>
      <c r="P496" s="29">
        <f>IF($R496="Medium",1,0)</f>
        <v>0</v>
      </c>
      <c r="Q496" s="29">
        <f>IF($R496="Major",1,0)</f>
        <v>0</v>
      </c>
      <c r="R496" s="2" t="str">
        <f>IF('Hazard Data'!N3187&lt;VLOOKUP(B496,Thresholds!$B$2:$I$8,2,FALSE),"Minor",IF(AND(VLOOKUP(B496,Thresholds!$B$2:$I$8,2,FALSE)&lt;='Hazard Data'!N3187,'Hazard Data'!N3187&lt;VLOOKUP(B496,Thresholds!$B$2:$I$8,3,FALSE)),"Medium","Major"))</f>
        <v>Minor</v>
      </c>
      <c r="S496" s="2" t="str">
        <f>IF(N496&gt;0,"",IF('Hazard Data'!K3187&lt;VLOOKUP(B496,Thresholds!$B$2:$I$8,5,FALSE),"Minor",IF(AND(VLOOKUP(B496,Thresholds!$B$2:$I$8,5,FALSE)&lt;='Hazard Data'!K3187,'Hazard Data'!K3187&lt;VLOOKUP(B496,Thresholds!$B$2:$I$8,6,FALSE)),"Medium","Major")))</f>
        <v/>
      </c>
      <c r="T496" s="2"/>
      <c r="U496" s="2"/>
      <c r="V496" s="2"/>
      <c r="W496" s="2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>
      <c r="A497" s="1"/>
      <c r="B497" s="17">
        <v>1</v>
      </c>
      <c r="C497" s="9" t="s">
        <v>41</v>
      </c>
      <c r="D497" s="9" t="str">
        <f>VLOOKUP(C497,'Hazard Categories'!$A$2:$B$52,2,FALSE)</f>
        <v>Tornado</v>
      </c>
      <c r="E497" s="17">
        <v>2</v>
      </c>
      <c r="F497" s="17">
        <v>2020</v>
      </c>
      <c r="G497" s="17" t="str">
        <f>IF(F497&lt;2000,(ROUNDDOWN((F497-$G$10)/5,0))*5+$G$10&amp;"-"&amp;(ROUNDDOWN((F497-$G$10)/5,0))*5+$G$10+4,(ROUNDDOWN((F497-$G$10)/5,0))*5+$G$10&amp;"-"&amp;(ROUNDDOWN((F497-$G$10)/5,0))*5+$G$10+4)</f>
        <v>2020-2024</v>
      </c>
      <c r="H497" s="17">
        <v>1</v>
      </c>
      <c r="I497" s="17">
        <v>0</v>
      </c>
      <c r="J497" s="17">
        <v>0</v>
      </c>
      <c r="K497" s="17">
        <f>SUM(I497:J497)</f>
        <v>0</v>
      </c>
      <c r="L497" s="28">
        <f>IF(N497&lt;7000000000,0,1)</f>
        <v>0</v>
      </c>
      <c r="M497" s="28">
        <f>IF(N497&gt;0,1,0)</f>
        <v>1</v>
      </c>
      <c r="N497" s="29">
        <v>333779</v>
      </c>
      <c r="O497" s="29">
        <f>IF($R497="Minor",1,0)</f>
        <v>1</v>
      </c>
      <c r="P497" s="29">
        <f>IF($R497="Medium",1,0)</f>
        <v>0</v>
      </c>
      <c r="Q497" s="29">
        <f>IF($R497="Major",1,0)</f>
        <v>0</v>
      </c>
      <c r="R497" s="2" t="str">
        <f>IF('Hazard Data'!N3329&lt;VLOOKUP(B497,Thresholds!$B$2:$I$8,2,FALSE),"Minor",IF(AND(VLOOKUP(B497,Thresholds!$B$2:$I$8,2,FALSE)&lt;='Hazard Data'!N3329,'Hazard Data'!N3329&lt;VLOOKUP(B497,Thresholds!$B$2:$I$8,3,FALSE)),"Medium","Major"))</f>
        <v>Minor</v>
      </c>
      <c r="S497" s="2" t="str">
        <f>IF(N497&gt;0,"",IF('Hazard Data'!K3329&lt;VLOOKUP(B497,Thresholds!$B$2:$I$8,5,FALSE),"Minor",IF(AND(VLOOKUP(B497,Thresholds!$B$2:$I$8,5,FALSE)&lt;='Hazard Data'!K3329,'Hazard Data'!K3329&lt;VLOOKUP(B497,Thresholds!$B$2:$I$8,6,FALSE)),"Medium","Major")))</f>
        <v/>
      </c>
      <c r="T497" s="2"/>
      <c r="U497" s="2"/>
      <c r="V497" s="2"/>
      <c r="W497" s="2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>
      <c r="A498" s="1"/>
      <c r="B498" s="17">
        <v>2</v>
      </c>
      <c r="C498" s="9" t="s">
        <v>44</v>
      </c>
      <c r="D498" s="9" t="str">
        <f>VLOOKUP(C498,'Hazard Categories'!$A$2:$B$52,2,FALSE)</f>
        <v>Severe Storm</v>
      </c>
      <c r="E498" s="17">
        <v>1</v>
      </c>
      <c r="F498" s="17">
        <v>2020</v>
      </c>
      <c r="G498" s="17" t="str">
        <f>IF(F498&lt;2000,(ROUNDDOWN((F498-$G$10)/5,0))*5+$G$10&amp;"-"&amp;(ROUNDDOWN((F498-$G$10)/5,0))*5+$G$10+4,(ROUNDDOWN((F498-$G$10)/5,0))*5+$G$10&amp;"-"&amp;(ROUNDDOWN((F498-$G$10)/5,0))*5+$G$10+4)</f>
        <v>2020-2024</v>
      </c>
      <c r="H498" s="17">
        <v>1</v>
      </c>
      <c r="I498" s="17">
        <v>0</v>
      </c>
      <c r="J498" s="17">
        <v>0</v>
      </c>
      <c r="K498" s="17">
        <f>SUM(I498:J498)</f>
        <v>0</v>
      </c>
      <c r="L498" s="28">
        <f>IF(N498&lt;7000000000,0,1)</f>
        <v>0</v>
      </c>
      <c r="M498" s="28">
        <f>IF(N498&gt;0,1,0)</f>
        <v>1</v>
      </c>
      <c r="N498" s="29">
        <v>333716</v>
      </c>
      <c r="O498" s="29">
        <f>IF($R498="Minor",1,0)</f>
        <v>1</v>
      </c>
      <c r="P498" s="29">
        <f>IF($R498="Medium",1,0)</f>
        <v>0</v>
      </c>
      <c r="Q498" s="29">
        <f>IF($R498="Major",1,0)</f>
        <v>0</v>
      </c>
      <c r="R498" s="2" t="str">
        <f>IF('Hazard Data'!N3331&lt;VLOOKUP(B498,Thresholds!$B$2:$I$8,2,FALSE),"Minor",IF(AND(VLOOKUP(B498,Thresholds!$B$2:$I$8,2,FALSE)&lt;='Hazard Data'!N3331,'Hazard Data'!N3331&lt;VLOOKUP(B498,Thresholds!$B$2:$I$8,3,FALSE)),"Medium","Major"))</f>
        <v>Minor</v>
      </c>
      <c r="S498" s="2" t="str">
        <f>IF(N498&gt;0,"",IF('Hazard Data'!K3331&lt;VLOOKUP(B498,Thresholds!$B$2:$I$8,5,FALSE),"Minor",IF(AND(VLOOKUP(B498,Thresholds!$B$2:$I$8,5,FALSE)&lt;='Hazard Data'!K3331,'Hazard Data'!K3331&lt;VLOOKUP(B498,Thresholds!$B$2:$I$8,6,FALSE)),"Medium","Major")))</f>
        <v/>
      </c>
      <c r="T498" s="2"/>
      <c r="U498" s="2"/>
      <c r="V498" s="2"/>
      <c r="W498" s="2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>
      <c r="A499" s="1"/>
      <c r="B499" s="17">
        <v>2</v>
      </c>
      <c r="C499" s="9" t="s">
        <v>44</v>
      </c>
      <c r="D499" s="9" t="str">
        <f>VLOOKUP(C499,'Hazard Categories'!$A$2:$B$52,2,FALSE)</f>
        <v>Severe Storm</v>
      </c>
      <c r="E499" s="17">
        <v>3</v>
      </c>
      <c r="F499" s="17">
        <v>2018</v>
      </c>
      <c r="G499" s="17" t="str">
        <f>IF(F499&lt;2000,(ROUNDDOWN((F499-$G$10)/5,0))*5+$G$10&amp;"-"&amp;(ROUNDDOWN((F499-$G$10)/5,0))*5+$G$10+4,(ROUNDDOWN((F499-$G$10)/5,0))*5+$G$10&amp;"-"&amp;(ROUNDDOWN((F499-$G$10)/5,0))*5+$G$10+4)</f>
        <v>2015-2019</v>
      </c>
      <c r="H499" s="17">
        <v>1</v>
      </c>
      <c r="I499" s="17">
        <v>0</v>
      </c>
      <c r="J499" s="17">
        <v>0</v>
      </c>
      <c r="K499" s="17">
        <f>SUM(I499:J499)</f>
        <v>0</v>
      </c>
      <c r="L499" s="28">
        <f>IF(N499&lt;7000000000,0,1)</f>
        <v>0</v>
      </c>
      <c r="M499" s="28">
        <f>IF(N499&gt;0,1,0)</f>
        <v>1</v>
      </c>
      <c r="N499" s="29">
        <v>332860</v>
      </c>
      <c r="O499" s="29">
        <f>IF($R499="Minor",1,0)</f>
        <v>1</v>
      </c>
      <c r="P499" s="29">
        <f>IF($R499="Medium",1,0)</f>
        <v>0</v>
      </c>
      <c r="Q499" s="29">
        <f>IF($R499="Major",1,0)</f>
        <v>0</v>
      </c>
      <c r="R499" s="2" t="str">
        <f>IF('Hazard Data'!N2989&lt;VLOOKUP(B499,Thresholds!$B$2:$I$8,2,FALSE),"Minor",IF(AND(VLOOKUP(B499,Thresholds!$B$2:$I$8,2,FALSE)&lt;='Hazard Data'!N2989,'Hazard Data'!N2989&lt;VLOOKUP(B499,Thresholds!$B$2:$I$8,3,FALSE)),"Medium","Major"))</f>
        <v>Minor</v>
      </c>
      <c r="S499" s="2" t="str">
        <f>IF(N499&gt;0,"",IF('Hazard Data'!K2989&lt;VLOOKUP(B499,Thresholds!$B$2:$I$8,5,FALSE),"Minor",IF(AND(VLOOKUP(B499,Thresholds!$B$2:$I$8,5,FALSE)&lt;='Hazard Data'!K2989,'Hazard Data'!K2989&lt;VLOOKUP(B499,Thresholds!$B$2:$I$8,6,FALSE)),"Medium","Major")))</f>
        <v/>
      </c>
      <c r="T499" s="2"/>
      <c r="U499" s="2"/>
      <c r="V499" s="2"/>
      <c r="W499" s="2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>
      <c r="A500" s="1"/>
      <c r="B500" s="17">
        <v>3</v>
      </c>
      <c r="C500" s="9" t="s">
        <v>39</v>
      </c>
      <c r="D500" s="9" t="str">
        <f>VLOOKUP(C500,'Hazard Categories'!$A$2:$B$52,2,FALSE)</f>
        <v>Severe Storm</v>
      </c>
      <c r="E500" s="17">
        <v>4</v>
      </c>
      <c r="F500" s="17">
        <v>2015</v>
      </c>
      <c r="G500" s="17" t="str">
        <f>IF(F500&lt;2000,(ROUNDDOWN((F500-$G$10)/5,0))*5+$G$10&amp;"-"&amp;(ROUNDDOWN((F500-$G$10)/5,0))*5+$G$10+4,(ROUNDDOWN((F500-$G$10)/5,0))*5+$G$10&amp;"-"&amp;(ROUNDDOWN((F500-$G$10)/5,0))*5+$G$10+4)</f>
        <v>2015-2019</v>
      </c>
      <c r="H500" s="17">
        <v>1</v>
      </c>
      <c r="I500" s="17">
        <v>12</v>
      </c>
      <c r="J500" s="17">
        <v>12</v>
      </c>
      <c r="K500" s="17">
        <f>SUM(I500:J500)</f>
        <v>24</v>
      </c>
      <c r="L500" s="28">
        <f>IF(N500&lt;7000000000,0,1)</f>
        <v>0</v>
      </c>
      <c r="M500" s="28">
        <f>IF(N500&gt;0,1,0)</f>
        <v>1</v>
      </c>
      <c r="N500" s="29">
        <v>332765</v>
      </c>
      <c r="O500" s="29">
        <f>IF($R500="Minor",1,0)</f>
        <v>1</v>
      </c>
      <c r="P500" s="29">
        <f>IF($R500="Medium",1,0)</f>
        <v>0</v>
      </c>
      <c r="Q500" s="29">
        <f>IF($R500="Major",1,0)</f>
        <v>0</v>
      </c>
      <c r="R500" s="2" t="str">
        <f>IF('Hazard Data'!N2766&lt;VLOOKUP(B500,Thresholds!$B$2:$I$8,2,FALSE),"Minor",IF(AND(VLOOKUP(B500,Thresholds!$B$2:$I$8,2,FALSE)&lt;='Hazard Data'!N2766,'Hazard Data'!N2766&lt;VLOOKUP(B500,Thresholds!$B$2:$I$8,3,FALSE)),"Medium","Major"))</f>
        <v>Minor</v>
      </c>
      <c r="S500" s="2" t="str">
        <f>IF(N500&gt;0,"",IF('Hazard Data'!K2766&lt;VLOOKUP(B500,Thresholds!$B$2:$I$8,5,FALSE),"Minor",IF(AND(VLOOKUP(B500,Thresholds!$B$2:$I$8,5,FALSE)&lt;='Hazard Data'!K2766,'Hazard Data'!K2766&lt;VLOOKUP(B500,Thresholds!$B$2:$I$8,6,FALSE)),"Medium","Major")))</f>
        <v/>
      </c>
      <c r="T500" s="2"/>
      <c r="U500" s="2"/>
      <c r="V500" s="2"/>
      <c r="W500" s="2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>
      <c r="A501" s="1"/>
      <c r="B501" s="17">
        <v>2</v>
      </c>
      <c r="C501" s="9" t="s">
        <v>46</v>
      </c>
      <c r="D501" s="9" t="str">
        <f>VLOOKUP(C501,'Hazard Categories'!$A$2:$B$52,2,FALSE)</f>
        <v>Storm</v>
      </c>
      <c r="E501" s="17">
        <v>1</v>
      </c>
      <c r="F501" s="17">
        <v>1976</v>
      </c>
      <c r="G501" s="17" t="str">
        <f>IF(F501&lt;2000,(ROUNDDOWN((F501-$G$10)/5,0))*5+$G$10&amp;"-"&amp;(ROUNDDOWN((F501-$G$10)/5,0))*5+$G$10+4,(ROUNDDOWN((F501-$G$10)/5,0))*5+$G$10&amp;"-"&amp;(ROUNDDOWN((F501-$G$10)/5,0))*5+$G$10+4)</f>
        <v>1975-1979</v>
      </c>
      <c r="H501" s="17">
        <v>1</v>
      </c>
      <c r="I501" s="17">
        <v>0</v>
      </c>
      <c r="J501" s="17">
        <v>3</v>
      </c>
      <c r="K501" s="17">
        <f>SUM(I501:J501)</f>
        <v>3</v>
      </c>
      <c r="L501" s="28">
        <f>IF(N501&lt;7000000000,0,1)</f>
        <v>0</v>
      </c>
      <c r="M501" s="28">
        <f>IF(N501&gt;0,1,0)</f>
        <v>1</v>
      </c>
      <c r="N501" s="29">
        <v>328027</v>
      </c>
      <c r="O501" s="29">
        <f>IF($R501="Minor",1,0)</f>
        <v>0</v>
      </c>
      <c r="P501" s="29">
        <f>IF($R501="Medium",1,0)</f>
        <v>1</v>
      </c>
      <c r="Q501" s="29">
        <f>IF($R501="Major",1,0)</f>
        <v>0</v>
      </c>
      <c r="R501" s="2" t="str">
        <f>IF('Hazard Data'!N400&lt;VLOOKUP(B501,Thresholds!$B$2:$I$8,2,FALSE),"Minor",IF(AND(VLOOKUP(B501,Thresholds!$B$2:$I$8,2,FALSE)&lt;='Hazard Data'!N400,'Hazard Data'!N400&lt;VLOOKUP(B501,Thresholds!$B$2:$I$8,3,FALSE)),"Medium","Major"))</f>
        <v>Medium</v>
      </c>
      <c r="S501" s="2" t="str">
        <f>IF(N501&gt;0,"",IF('Hazard Data'!K400&lt;VLOOKUP(B501,Thresholds!$B$2:$I$8,5,FALSE),"Minor",IF(AND(VLOOKUP(B501,Thresholds!$B$2:$I$8,5,FALSE)&lt;='Hazard Data'!K400,'Hazard Data'!K400&lt;VLOOKUP(B501,Thresholds!$B$2:$I$8,6,FALSE)),"Medium","Major")))</f>
        <v/>
      </c>
      <c r="T501" s="2"/>
      <c r="U501" s="2"/>
      <c r="V501" s="2"/>
      <c r="W501" s="2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>
      <c r="A502" s="1"/>
      <c r="B502" s="17">
        <v>5</v>
      </c>
      <c r="C502" s="9" t="s">
        <v>39</v>
      </c>
      <c r="D502" s="9" t="str">
        <f>VLOOKUP(C502,'Hazard Categories'!$A$2:$B$52,2,FALSE)</f>
        <v>Severe Storm</v>
      </c>
      <c r="E502" s="17">
        <v>3</v>
      </c>
      <c r="F502" s="17">
        <v>2011</v>
      </c>
      <c r="G502" s="17" t="str">
        <f>IF(F502&lt;2000,(ROUNDDOWN((F502-$G$10)/5,0))*5+$G$10&amp;"-"&amp;(ROUNDDOWN((F502-$G$10)/5,0))*5+$G$10+4,(ROUNDDOWN((F502-$G$10)/5,0))*5+$G$10&amp;"-"&amp;(ROUNDDOWN((F502-$G$10)/5,0))*5+$G$10+4)</f>
        <v>2010-2014</v>
      </c>
      <c r="H502" s="17">
        <v>1</v>
      </c>
      <c r="I502" s="17">
        <v>0</v>
      </c>
      <c r="J502" s="17">
        <v>0</v>
      </c>
      <c r="K502" s="17">
        <f>SUM(I502:J502)</f>
        <v>0</v>
      </c>
      <c r="L502" s="28">
        <f>IF(N502&lt;7000000000,0,1)</f>
        <v>0</v>
      </c>
      <c r="M502" s="28">
        <f>IF(N502&gt;0,1,0)</f>
        <v>1</v>
      </c>
      <c r="N502" s="29">
        <v>325866</v>
      </c>
      <c r="O502" s="29">
        <f>IF($R502="Minor",1,0)</f>
        <v>1</v>
      </c>
      <c r="P502" s="29">
        <f>IF($R502="Medium",1,0)</f>
        <v>0</v>
      </c>
      <c r="Q502" s="29">
        <f>IF($R502="Major",1,0)</f>
        <v>0</v>
      </c>
      <c r="R502" s="2" t="str">
        <f>IF('Hazard Data'!N2340&lt;VLOOKUP(B502,Thresholds!$B$2:$I$8,2,FALSE),"Minor",IF(AND(VLOOKUP(B502,Thresholds!$B$2:$I$8,2,FALSE)&lt;='Hazard Data'!N2340,'Hazard Data'!N2340&lt;VLOOKUP(B502,Thresholds!$B$2:$I$8,3,FALSE)),"Medium","Major"))</f>
        <v>Minor</v>
      </c>
      <c r="S502" s="2" t="str">
        <f>IF(N502&gt;0,"",IF('Hazard Data'!K2340&lt;VLOOKUP(B502,Thresholds!$B$2:$I$8,5,FALSE),"Minor",IF(AND(VLOOKUP(B502,Thresholds!$B$2:$I$8,5,FALSE)&lt;='Hazard Data'!K2340,'Hazard Data'!K2340&lt;VLOOKUP(B502,Thresholds!$B$2:$I$8,6,FALSE)),"Medium","Major")))</f>
        <v/>
      </c>
      <c r="T502" s="2"/>
      <c r="U502" s="2"/>
      <c r="V502" s="2"/>
      <c r="W502" s="2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>
      <c r="A503" s="1"/>
      <c r="B503" s="17">
        <v>2</v>
      </c>
      <c r="C503" s="9" t="s">
        <v>45</v>
      </c>
      <c r="D503" s="9" t="str">
        <f>VLOOKUP(C503,'Hazard Categories'!$A$2:$B$52,2,FALSE)</f>
        <v>Storm</v>
      </c>
      <c r="E503" s="17">
        <v>3</v>
      </c>
      <c r="F503" s="17">
        <v>1991</v>
      </c>
      <c r="G503" s="17" t="str">
        <f>IF(F503&lt;2000,(ROUNDDOWN((F503-$G$10)/5,0))*5+$G$10&amp;"-"&amp;(ROUNDDOWN((F503-$G$10)/5,0))*5+$G$10+4,(ROUNDDOWN((F503-$G$10)/5,0))*5+$G$10&amp;"-"&amp;(ROUNDDOWN((F503-$G$10)/5,0))*5+$G$10+4)</f>
        <v>1990-1994</v>
      </c>
      <c r="H503" s="17">
        <v>1</v>
      </c>
      <c r="I503" s="17">
        <v>0</v>
      </c>
      <c r="J503" s="17">
        <v>0</v>
      </c>
      <c r="K503" s="17">
        <f>SUM(I503:J503)</f>
        <v>0</v>
      </c>
      <c r="L503" s="28">
        <f>IF(N503&lt;7000000000,0,1)</f>
        <v>0</v>
      </c>
      <c r="M503" s="28">
        <f>IF(N503&gt;0,1,0)</f>
        <v>1</v>
      </c>
      <c r="N503" s="29">
        <v>324997</v>
      </c>
      <c r="O503" s="29">
        <f>IF($R503="Minor",1,0)</f>
        <v>1</v>
      </c>
      <c r="P503" s="29">
        <f>IF($R503="Medium",1,0)</f>
        <v>0</v>
      </c>
      <c r="Q503" s="29">
        <f>IF($R503="Major",1,0)</f>
        <v>0</v>
      </c>
      <c r="R503" s="2" t="str">
        <f>IF('Hazard Data'!N1816&lt;VLOOKUP(B503,Thresholds!$B$2:$I$8,2,FALSE),"Minor",IF(AND(VLOOKUP(B503,Thresholds!$B$2:$I$8,2,FALSE)&lt;='Hazard Data'!N1816,'Hazard Data'!N1816&lt;VLOOKUP(B503,Thresholds!$B$2:$I$8,3,FALSE)),"Medium","Major"))</f>
        <v>Minor</v>
      </c>
      <c r="S503" s="2" t="str">
        <f>IF(N503&gt;0,"",IF('Hazard Data'!K1816&lt;VLOOKUP(B503,Thresholds!$B$2:$I$8,5,FALSE),"Minor",IF(AND(VLOOKUP(B503,Thresholds!$B$2:$I$8,5,FALSE)&lt;='Hazard Data'!K1816,'Hazard Data'!K1816&lt;VLOOKUP(B503,Thresholds!$B$2:$I$8,6,FALSE)),"Medium","Major")))</f>
        <v/>
      </c>
      <c r="T503" s="2"/>
      <c r="U503" s="2"/>
      <c r="V503" s="2"/>
      <c r="W503" s="2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>
      <c r="A504" s="1"/>
      <c r="B504" s="17">
        <v>4</v>
      </c>
      <c r="C504" s="9" t="s">
        <v>39</v>
      </c>
      <c r="D504" s="9" t="str">
        <f>VLOOKUP(C504,'Hazard Categories'!$A$2:$B$52,2,FALSE)</f>
        <v>Severe Storm</v>
      </c>
      <c r="E504" s="17">
        <v>4</v>
      </c>
      <c r="F504" s="17">
        <v>2016</v>
      </c>
      <c r="G504" s="17" t="str">
        <f>IF(F504&lt;2000,(ROUNDDOWN((F504-$G$10)/5,0))*5+$G$10&amp;"-"&amp;(ROUNDDOWN((F504-$G$10)/5,0))*5+$G$10+4,(ROUNDDOWN((F504-$G$10)/5,0))*5+$G$10&amp;"-"&amp;(ROUNDDOWN((F504-$G$10)/5,0))*5+$G$10+4)</f>
        <v>2015-2019</v>
      </c>
      <c r="H504" s="17">
        <v>1</v>
      </c>
      <c r="I504" s="17">
        <v>0</v>
      </c>
      <c r="J504" s="17">
        <v>0</v>
      </c>
      <c r="K504" s="17">
        <f>SUM(I504:J504)</f>
        <v>0</v>
      </c>
      <c r="L504" s="28">
        <f>IF(N504&lt;7000000000,0,1)</f>
        <v>0</v>
      </c>
      <c r="M504" s="28">
        <f>IF(N504&gt;0,1,0)</f>
        <v>1</v>
      </c>
      <c r="N504" s="29">
        <v>323190</v>
      </c>
      <c r="O504" s="29">
        <f>IF($R504="Minor",1,0)</f>
        <v>1</v>
      </c>
      <c r="P504" s="29">
        <f>IF($R504="Medium",1,0)</f>
        <v>0</v>
      </c>
      <c r="Q504" s="29">
        <f>IF($R504="Major",1,0)</f>
        <v>0</v>
      </c>
      <c r="R504" s="2" t="str">
        <f>IF('Hazard Data'!N2861&lt;VLOOKUP(B504,Thresholds!$B$2:$I$8,2,FALSE),"Minor",IF(AND(VLOOKUP(B504,Thresholds!$B$2:$I$8,2,FALSE)&lt;='Hazard Data'!N2861,'Hazard Data'!N2861&lt;VLOOKUP(B504,Thresholds!$B$2:$I$8,3,FALSE)),"Medium","Major"))</f>
        <v>Minor</v>
      </c>
      <c r="S504" s="2" t="str">
        <f>IF(N504&gt;0,"",IF('Hazard Data'!K2861&lt;VLOOKUP(B504,Thresholds!$B$2:$I$8,5,FALSE),"Minor",IF(AND(VLOOKUP(B504,Thresholds!$B$2:$I$8,5,FALSE)&lt;='Hazard Data'!K2861,'Hazard Data'!K2861&lt;VLOOKUP(B504,Thresholds!$B$2:$I$8,6,FALSE)),"Medium","Major")))</f>
        <v/>
      </c>
      <c r="T504" s="2"/>
      <c r="U504" s="2"/>
      <c r="V504" s="2"/>
      <c r="W504" s="2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>
      <c r="A505" s="1"/>
      <c r="B505" s="17">
        <v>2</v>
      </c>
      <c r="C505" s="9" t="s">
        <v>44</v>
      </c>
      <c r="D505" s="9" t="str">
        <f>VLOOKUP(C505,'Hazard Categories'!$A$2:$B$52,2,FALSE)</f>
        <v>Severe Storm</v>
      </c>
      <c r="E505" s="17">
        <v>3</v>
      </c>
      <c r="F505" s="17">
        <v>2010</v>
      </c>
      <c r="G505" s="17" t="str">
        <f>IF(F505&lt;2000,(ROUNDDOWN((F505-$G$10)/5,0))*5+$G$10&amp;"-"&amp;(ROUNDDOWN((F505-$G$10)/5,0))*5+$G$10+4,(ROUNDDOWN((F505-$G$10)/5,0))*5+$G$10&amp;"-"&amp;(ROUNDDOWN((F505-$G$10)/5,0))*5+$G$10+4)</f>
        <v>2010-2014</v>
      </c>
      <c r="H505" s="17">
        <v>1</v>
      </c>
      <c r="I505" s="17">
        <v>0</v>
      </c>
      <c r="J505" s="17">
        <v>0</v>
      </c>
      <c r="K505" s="17">
        <f>SUM(I505:J505)</f>
        <v>0</v>
      </c>
      <c r="L505" s="28">
        <f>IF(N505&lt;7000000000,0,1)</f>
        <v>0</v>
      </c>
      <c r="M505" s="28">
        <f>IF(N505&gt;0,1,0)</f>
        <v>1</v>
      </c>
      <c r="N505" s="29">
        <v>322905</v>
      </c>
      <c r="O505" s="29">
        <f>IF($R505="Minor",1,0)</f>
        <v>1</v>
      </c>
      <c r="P505" s="29">
        <f>IF($R505="Medium",1,0)</f>
        <v>0</v>
      </c>
      <c r="Q505" s="29">
        <f>IF($R505="Major",1,0)</f>
        <v>0</v>
      </c>
      <c r="R505" s="2" t="str">
        <f>IF('Hazard Data'!N2246&lt;VLOOKUP(B505,Thresholds!$B$2:$I$8,2,FALSE),"Minor",IF(AND(VLOOKUP(B505,Thresholds!$B$2:$I$8,2,FALSE)&lt;='Hazard Data'!N2246,'Hazard Data'!N2246&lt;VLOOKUP(B505,Thresholds!$B$2:$I$8,3,FALSE)),"Medium","Major"))</f>
        <v>Minor</v>
      </c>
      <c r="S505" s="2" t="str">
        <f>IF(N505&gt;0,"",IF('Hazard Data'!K2246&lt;VLOOKUP(B505,Thresholds!$B$2:$I$8,5,FALSE),"Minor",IF(AND(VLOOKUP(B505,Thresholds!$B$2:$I$8,5,FALSE)&lt;='Hazard Data'!K2246,'Hazard Data'!K2246&lt;VLOOKUP(B505,Thresholds!$B$2:$I$8,6,FALSE)),"Medium","Major")))</f>
        <v/>
      </c>
      <c r="T505" s="2"/>
      <c r="U505" s="2"/>
      <c r="V505" s="2"/>
      <c r="W505" s="2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>
      <c r="A506" s="1"/>
      <c r="B506" s="17">
        <v>2</v>
      </c>
      <c r="C506" s="9" t="s">
        <v>44</v>
      </c>
      <c r="D506" s="9" t="str">
        <f>VLOOKUP(C506,'Hazard Categories'!$A$2:$B$52,2,FALSE)</f>
        <v>Severe Storm</v>
      </c>
      <c r="E506" s="17">
        <v>2</v>
      </c>
      <c r="F506" s="17">
        <v>2004</v>
      </c>
      <c r="G506" s="17" t="str">
        <f>IF(F506&lt;2000,(ROUNDDOWN((F506-$G$10)/5,0))*5+$G$10&amp;"-"&amp;(ROUNDDOWN((F506-$G$10)/5,0))*5+$G$10+4,(ROUNDDOWN((F506-$G$10)/5,0))*5+$G$10&amp;"-"&amp;(ROUNDDOWN((F506-$G$10)/5,0))*5+$G$10+4)</f>
        <v>2000-2004</v>
      </c>
      <c r="H506" s="17">
        <v>1</v>
      </c>
      <c r="I506" s="17">
        <v>0</v>
      </c>
      <c r="J506" s="17">
        <v>0</v>
      </c>
      <c r="K506" s="17">
        <f>SUM(I506:J506)</f>
        <v>0</v>
      </c>
      <c r="L506" s="28">
        <f>IF(N506&lt;7000000000,0,1)</f>
        <v>0</v>
      </c>
      <c r="M506" s="28">
        <f>IF(N506&gt;0,1,0)</f>
        <v>1</v>
      </c>
      <c r="N506" s="29">
        <v>322683</v>
      </c>
      <c r="O506" s="29">
        <f>IF($R506="Minor",1,0)</f>
        <v>1</v>
      </c>
      <c r="P506" s="29">
        <f>IF($R506="Medium",1,0)</f>
        <v>0</v>
      </c>
      <c r="Q506" s="29">
        <f>IF($R506="Major",1,0)</f>
        <v>0</v>
      </c>
      <c r="R506" s="2" t="str">
        <f>IF('Hazard Data'!N3105&lt;VLOOKUP(B506,Thresholds!$B$2:$I$8,2,FALSE),"Minor",IF(AND(VLOOKUP(B506,Thresholds!$B$2:$I$8,2,FALSE)&lt;='Hazard Data'!N3105,'Hazard Data'!N3105&lt;VLOOKUP(B506,Thresholds!$B$2:$I$8,3,FALSE)),"Medium","Major"))</f>
        <v>Minor</v>
      </c>
      <c r="S506" s="2" t="str">
        <f>IF(N506&gt;0,"",IF('Hazard Data'!K3105&lt;VLOOKUP(B506,Thresholds!$B$2:$I$8,5,FALSE),"Minor",IF(AND(VLOOKUP(B506,Thresholds!$B$2:$I$8,5,FALSE)&lt;='Hazard Data'!K3105,'Hazard Data'!K3105&lt;VLOOKUP(B506,Thresholds!$B$2:$I$8,6,FALSE)),"Medium","Major")))</f>
        <v/>
      </c>
      <c r="T506" s="2"/>
      <c r="U506" s="2"/>
      <c r="V506" s="2"/>
      <c r="W506" s="2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>
      <c r="A507" s="1"/>
      <c r="B507" s="17">
        <v>2</v>
      </c>
      <c r="C507" s="9" t="s">
        <v>45</v>
      </c>
      <c r="D507" s="9" t="str">
        <f>VLOOKUP(C507,'Hazard Categories'!$A$2:$B$52,2,FALSE)</f>
        <v>Storm</v>
      </c>
      <c r="E507" s="17">
        <v>2</v>
      </c>
      <c r="F507" s="17">
        <v>2001</v>
      </c>
      <c r="G507" s="17" t="str">
        <f>IF(F507&lt;2000,(ROUNDDOWN((F507-$G$10)/5,0))*5+$G$10&amp;"-"&amp;(ROUNDDOWN((F507-$G$10)/5,0))*5+$G$10+4,(ROUNDDOWN((F507-$G$10)/5,0))*5+$G$10&amp;"-"&amp;(ROUNDDOWN((F507-$G$10)/5,0))*5+$G$10+4)</f>
        <v>2000-2004</v>
      </c>
      <c r="H507" s="17">
        <v>1</v>
      </c>
      <c r="I507" s="17">
        <v>0</v>
      </c>
      <c r="J507" s="17">
        <v>0</v>
      </c>
      <c r="K507" s="17">
        <f>SUM(I507:J507)</f>
        <v>0</v>
      </c>
      <c r="L507" s="28">
        <f>IF(N507&lt;7000000000,0,1)</f>
        <v>0</v>
      </c>
      <c r="M507" s="28">
        <f>IF(N507&gt;0,1,0)</f>
        <v>1</v>
      </c>
      <c r="N507" s="29">
        <v>321668</v>
      </c>
      <c r="O507" s="29">
        <f>IF($R507="Minor",1,0)</f>
        <v>1</v>
      </c>
      <c r="P507" s="29">
        <f>IF($R507="Medium",1,0)</f>
        <v>0</v>
      </c>
      <c r="Q507" s="29">
        <f>IF($R507="Major",1,0)</f>
        <v>0</v>
      </c>
      <c r="R507" s="2" t="str">
        <f>IF('Hazard Data'!N3045&lt;VLOOKUP(B507,Thresholds!$B$2:$I$8,2,FALSE),"Minor",IF(AND(VLOOKUP(B507,Thresholds!$B$2:$I$8,2,FALSE)&lt;='Hazard Data'!N3045,'Hazard Data'!N3045&lt;VLOOKUP(B507,Thresholds!$B$2:$I$8,3,FALSE)),"Medium","Major"))</f>
        <v>Minor</v>
      </c>
      <c r="S507" s="2" t="str">
        <f>IF(N507&gt;0,"",IF('Hazard Data'!K3045&lt;VLOOKUP(B507,Thresholds!$B$2:$I$8,5,FALSE),"Minor",IF(AND(VLOOKUP(B507,Thresholds!$B$2:$I$8,5,FALSE)&lt;='Hazard Data'!K3045,'Hazard Data'!K3045&lt;VLOOKUP(B507,Thresholds!$B$2:$I$8,6,FALSE)),"Medium","Major")))</f>
        <v/>
      </c>
      <c r="T507" s="2"/>
      <c r="U507" s="2"/>
      <c r="V507" s="2"/>
      <c r="W507" s="2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>
      <c r="A508" s="1"/>
      <c r="B508" s="17">
        <v>4</v>
      </c>
      <c r="C508" s="9" t="s">
        <v>44</v>
      </c>
      <c r="D508" s="9" t="str">
        <f>VLOOKUP(C508,'Hazard Categories'!$A$2:$B$52,2,FALSE)</f>
        <v>Severe Storm</v>
      </c>
      <c r="E508" s="17">
        <v>2</v>
      </c>
      <c r="F508" s="17">
        <v>2012</v>
      </c>
      <c r="G508" s="17" t="str">
        <f>IF(F508&lt;2000,(ROUNDDOWN((F508-$G$10)/5,0))*5+$G$10&amp;"-"&amp;(ROUNDDOWN((F508-$G$10)/5,0))*5+$G$10+4,(ROUNDDOWN((F508-$G$10)/5,0))*5+$G$10&amp;"-"&amp;(ROUNDDOWN((F508-$G$10)/5,0))*5+$G$10+4)</f>
        <v>2010-2014</v>
      </c>
      <c r="H508" s="17">
        <v>1</v>
      </c>
      <c r="I508" s="17">
        <v>0</v>
      </c>
      <c r="J508" s="17">
        <v>0</v>
      </c>
      <c r="K508" s="17">
        <f>SUM(I508:J508)</f>
        <v>0</v>
      </c>
      <c r="L508" s="28">
        <f>IF(N508&lt;7000000000,0,1)</f>
        <v>0</v>
      </c>
      <c r="M508" s="28">
        <f>IF(N508&gt;0,1,0)</f>
        <v>1</v>
      </c>
      <c r="N508" s="29">
        <v>319829</v>
      </c>
      <c r="O508" s="29">
        <f>IF($R508="Minor",1,0)</f>
        <v>1</v>
      </c>
      <c r="P508" s="29">
        <f>IF($R508="Medium",1,0)</f>
        <v>0</v>
      </c>
      <c r="Q508" s="29">
        <f>IF($R508="Major",1,0)</f>
        <v>0</v>
      </c>
      <c r="R508" s="2" t="str">
        <f>IF('Hazard Data'!N2098&lt;VLOOKUP(B508,Thresholds!$B$2:$I$8,2,FALSE),"Minor",IF(AND(VLOOKUP(B508,Thresholds!$B$2:$I$8,2,FALSE)&lt;='Hazard Data'!N2098,'Hazard Data'!N2098&lt;VLOOKUP(B508,Thresholds!$B$2:$I$8,3,FALSE)),"Medium","Major"))</f>
        <v>Minor</v>
      </c>
      <c r="S508" s="2" t="str">
        <f>IF(N508&gt;0,"",IF('Hazard Data'!K2098&lt;VLOOKUP(B508,Thresholds!$B$2:$I$8,5,FALSE),"Minor",IF(AND(VLOOKUP(B508,Thresholds!$B$2:$I$8,5,FALSE)&lt;='Hazard Data'!K2098,'Hazard Data'!K2098&lt;VLOOKUP(B508,Thresholds!$B$2:$I$8,6,FALSE)),"Medium","Major")))</f>
        <v/>
      </c>
      <c r="T508" s="2"/>
      <c r="U508" s="2"/>
      <c r="V508" s="2"/>
      <c r="W508" s="2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>
      <c r="A509" s="1"/>
      <c r="B509" s="17">
        <v>3</v>
      </c>
      <c r="C509" s="9" t="s">
        <v>39</v>
      </c>
      <c r="D509" s="9" t="str">
        <f>VLOOKUP(C509,'Hazard Categories'!$A$2:$B$52,2,FALSE)</f>
        <v>Severe Storm</v>
      </c>
      <c r="E509" s="17">
        <v>3</v>
      </c>
      <c r="F509" s="17">
        <v>2011</v>
      </c>
      <c r="G509" s="17" t="str">
        <f>IF(F509&lt;2000,(ROUNDDOWN((F509-$G$10)/5,0))*5+$G$10&amp;"-"&amp;(ROUNDDOWN((F509-$G$10)/5,0))*5+$G$10+4,(ROUNDDOWN((F509-$G$10)/5,0))*5+$G$10&amp;"-"&amp;(ROUNDDOWN((F509-$G$10)/5,0))*5+$G$10+4)</f>
        <v>2010-2014</v>
      </c>
      <c r="H509" s="17">
        <v>1</v>
      </c>
      <c r="I509" s="17">
        <v>0</v>
      </c>
      <c r="J509" s="17">
        <v>0</v>
      </c>
      <c r="K509" s="17">
        <f>SUM(I509:J509)</f>
        <v>0</v>
      </c>
      <c r="L509" s="28">
        <f>IF(N509&lt;7000000000,0,1)</f>
        <v>0</v>
      </c>
      <c r="M509" s="28">
        <f>IF(N509&gt;0,1,0)</f>
        <v>1</v>
      </c>
      <c r="N509" s="29">
        <v>319608</v>
      </c>
      <c r="O509" s="29">
        <f>IF($R509="Minor",1,0)</f>
        <v>1</v>
      </c>
      <c r="P509" s="29">
        <f>IF($R509="Medium",1,0)</f>
        <v>0</v>
      </c>
      <c r="Q509" s="29">
        <f>IF($R509="Major",1,0)</f>
        <v>0</v>
      </c>
      <c r="R509" s="2" t="str">
        <f>IF('Hazard Data'!N2534&lt;VLOOKUP(B509,Thresholds!$B$2:$I$8,2,FALSE),"Minor",IF(AND(VLOOKUP(B509,Thresholds!$B$2:$I$8,2,FALSE)&lt;='Hazard Data'!N2534,'Hazard Data'!N2534&lt;VLOOKUP(B509,Thresholds!$B$2:$I$8,3,FALSE)),"Medium","Major"))</f>
        <v>Minor</v>
      </c>
      <c r="S509" s="2" t="str">
        <f>IF(N509&gt;0,"",IF('Hazard Data'!K2534&lt;VLOOKUP(B509,Thresholds!$B$2:$I$8,5,FALSE),"Minor",IF(AND(VLOOKUP(B509,Thresholds!$B$2:$I$8,5,FALSE)&lt;='Hazard Data'!K2534,'Hazard Data'!K2534&lt;VLOOKUP(B509,Thresholds!$B$2:$I$8,6,FALSE)),"Medium","Major")))</f>
        <v/>
      </c>
      <c r="T509" s="2"/>
      <c r="U509" s="2"/>
      <c r="V509" s="2"/>
      <c r="W509" s="2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>
      <c r="A510" s="1"/>
      <c r="B510" s="17">
        <v>4</v>
      </c>
      <c r="C510" s="9" t="s">
        <v>44</v>
      </c>
      <c r="D510" s="9" t="str">
        <f>VLOOKUP(C510,'Hazard Categories'!$A$2:$B$52,2,FALSE)</f>
        <v>Severe Storm</v>
      </c>
      <c r="E510" s="17">
        <v>3</v>
      </c>
      <c r="F510" s="17">
        <v>2012</v>
      </c>
      <c r="G510" s="17" t="str">
        <f>IF(F510&lt;2000,(ROUNDDOWN((F510-$G$10)/5,0))*5+$G$10&amp;"-"&amp;(ROUNDDOWN((F510-$G$10)/5,0))*5+$G$10+4,(ROUNDDOWN((F510-$G$10)/5,0))*5+$G$10&amp;"-"&amp;(ROUNDDOWN((F510-$G$10)/5,0))*5+$G$10+4)</f>
        <v>2010-2014</v>
      </c>
      <c r="H510" s="17">
        <v>1</v>
      </c>
      <c r="I510" s="17">
        <v>0</v>
      </c>
      <c r="J510" s="17">
        <v>0</v>
      </c>
      <c r="K510" s="17">
        <f>SUM(I510:J510)</f>
        <v>0</v>
      </c>
      <c r="L510" s="28">
        <f>IF(N510&lt;7000000000,0,1)</f>
        <v>0</v>
      </c>
      <c r="M510" s="28">
        <f>IF(N510&gt;0,1,0)</f>
        <v>1</v>
      </c>
      <c r="N510" s="29">
        <v>315137</v>
      </c>
      <c r="O510" s="29">
        <f>IF($R510="Minor",1,0)</f>
        <v>1</v>
      </c>
      <c r="P510" s="29">
        <f>IF($R510="Medium",1,0)</f>
        <v>0</v>
      </c>
      <c r="Q510" s="29">
        <f>IF($R510="Major",1,0)</f>
        <v>0</v>
      </c>
      <c r="R510" s="2" t="str">
        <f>IF('Hazard Data'!N2149&lt;VLOOKUP(B510,Thresholds!$B$2:$I$8,2,FALSE),"Minor",IF(AND(VLOOKUP(B510,Thresholds!$B$2:$I$8,2,FALSE)&lt;='Hazard Data'!N2149,'Hazard Data'!N2149&lt;VLOOKUP(B510,Thresholds!$B$2:$I$8,3,FALSE)),"Medium","Major"))</f>
        <v>Minor</v>
      </c>
      <c r="S510" s="2" t="str">
        <f>IF(N510&gt;0,"",IF('Hazard Data'!K2149&lt;VLOOKUP(B510,Thresholds!$B$2:$I$8,5,FALSE),"Minor",IF(AND(VLOOKUP(B510,Thresholds!$B$2:$I$8,5,FALSE)&lt;='Hazard Data'!K2149,'Hazard Data'!K2149&lt;VLOOKUP(B510,Thresholds!$B$2:$I$8,6,FALSE)),"Medium","Major")))</f>
        <v/>
      </c>
      <c r="T510" s="2"/>
      <c r="U510" s="2"/>
      <c r="V510" s="2"/>
      <c r="W510" s="2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>
      <c r="A511" s="1"/>
      <c r="B511" s="17">
        <v>2</v>
      </c>
      <c r="C511" s="9" t="s">
        <v>59</v>
      </c>
      <c r="D511" s="9" t="str">
        <f>VLOOKUP(C511,'Hazard Categories'!$A$2:$B$52,2,FALSE)</f>
        <v>Storm</v>
      </c>
      <c r="E511" s="17">
        <v>2</v>
      </c>
      <c r="F511" s="17">
        <v>2011</v>
      </c>
      <c r="G511" s="17" t="str">
        <f>IF(F511&lt;2000,(ROUNDDOWN((F511-$G$10)/5,0))*5+$G$10&amp;"-"&amp;(ROUNDDOWN((F511-$G$10)/5,0))*5+$G$10+4,(ROUNDDOWN((F511-$G$10)/5,0))*5+$G$10&amp;"-"&amp;(ROUNDDOWN((F511-$G$10)/5,0))*5+$G$10+4)</f>
        <v>2010-2014</v>
      </c>
      <c r="H511" s="17">
        <v>1</v>
      </c>
      <c r="I511" s="17">
        <v>0</v>
      </c>
      <c r="J511" s="17">
        <v>0</v>
      </c>
      <c r="K511" s="17">
        <f>SUM(I511:J511)</f>
        <v>0</v>
      </c>
      <c r="L511" s="28">
        <f>IF(N511&lt;7000000000,0,1)</f>
        <v>0</v>
      </c>
      <c r="M511" s="28">
        <f>IF(N511&gt;0,1,0)</f>
        <v>1</v>
      </c>
      <c r="N511" s="29">
        <v>315042</v>
      </c>
      <c r="O511" s="29">
        <f>IF($R511="Minor",1,0)</f>
        <v>1</v>
      </c>
      <c r="P511" s="29">
        <f>IF($R511="Medium",1,0)</f>
        <v>0</v>
      </c>
      <c r="Q511" s="29">
        <f>IF($R511="Major",1,0)</f>
        <v>0</v>
      </c>
      <c r="R511" s="2" t="str">
        <f>IF('Hazard Data'!N2482&lt;VLOOKUP(B511,Thresholds!$B$2:$I$8,2,FALSE),"Minor",IF(AND(VLOOKUP(B511,Thresholds!$B$2:$I$8,2,FALSE)&lt;='Hazard Data'!N2482,'Hazard Data'!N2482&lt;VLOOKUP(B511,Thresholds!$B$2:$I$8,3,FALSE)),"Medium","Major"))</f>
        <v>Minor</v>
      </c>
      <c r="S511" s="2" t="str">
        <f>IF(N511&gt;0,"",IF('Hazard Data'!K2482&lt;VLOOKUP(B511,Thresholds!$B$2:$I$8,5,FALSE),"Minor",IF(AND(VLOOKUP(B511,Thresholds!$B$2:$I$8,5,FALSE)&lt;='Hazard Data'!K2482,'Hazard Data'!K2482&lt;VLOOKUP(B511,Thresholds!$B$2:$I$8,6,FALSE)),"Medium","Major")))</f>
        <v/>
      </c>
      <c r="T511" s="2"/>
      <c r="U511" s="2"/>
      <c r="V511" s="2"/>
      <c r="W511" s="2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>
      <c r="A512" s="1"/>
      <c r="B512" s="17">
        <v>4</v>
      </c>
      <c r="C512" s="9" t="s">
        <v>46</v>
      </c>
      <c r="D512" s="9" t="str">
        <f>VLOOKUP(C512,'Hazard Categories'!$A$2:$B$52,2,FALSE)</f>
        <v>Storm</v>
      </c>
      <c r="E512" s="17">
        <v>1</v>
      </c>
      <c r="F512" s="17">
        <v>1976</v>
      </c>
      <c r="G512" s="17" t="str">
        <f>IF(F512&lt;2000,(ROUNDDOWN((F512-$G$10)/5,0))*5+$G$10&amp;"-"&amp;(ROUNDDOWN((F512-$G$10)/5,0))*5+$G$10+4,(ROUNDDOWN((F512-$G$10)/5,0))*5+$G$10&amp;"-"&amp;(ROUNDDOWN((F512-$G$10)/5,0))*5+$G$10+4)</f>
        <v>1975-1979</v>
      </c>
      <c r="H512" s="17">
        <v>1</v>
      </c>
      <c r="I512" s="17">
        <v>0</v>
      </c>
      <c r="J512" s="17">
        <v>2</v>
      </c>
      <c r="K512" s="17">
        <f>SUM(I512:J512)</f>
        <v>2</v>
      </c>
      <c r="L512" s="28">
        <f>IF(N512&lt;7000000000,0,1)</f>
        <v>0</v>
      </c>
      <c r="M512" s="28">
        <f>IF(N512&gt;0,1,0)</f>
        <v>1</v>
      </c>
      <c r="N512" s="29">
        <v>314421</v>
      </c>
      <c r="O512" s="29">
        <f>IF($R512="Minor",1,0)</f>
        <v>0</v>
      </c>
      <c r="P512" s="29">
        <f>IF($R512="Medium",1,0)</f>
        <v>1</v>
      </c>
      <c r="Q512" s="29">
        <f>IF($R512="Major",1,0)</f>
        <v>0</v>
      </c>
      <c r="R512" s="2" t="str">
        <f>IF('Hazard Data'!N401&lt;VLOOKUP(B512,Thresholds!$B$2:$I$8,2,FALSE),"Minor",IF(AND(VLOOKUP(B512,Thresholds!$B$2:$I$8,2,FALSE)&lt;='Hazard Data'!N401,'Hazard Data'!N401&lt;VLOOKUP(B512,Thresholds!$B$2:$I$8,3,FALSE)),"Medium","Major"))</f>
        <v>Medium</v>
      </c>
      <c r="S512" s="2" t="str">
        <f>IF(N512&gt;0,"",IF('Hazard Data'!K401&lt;VLOOKUP(B512,Thresholds!$B$2:$I$8,5,FALSE),"Minor",IF(AND(VLOOKUP(B512,Thresholds!$B$2:$I$8,5,FALSE)&lt;='Hazard Data'!K401,'Hazard Data'!K401&lt;VLOOKUP(B512,Thresholds!$B$2:$I$8,6,FALSE)),"Medium","Major")))</f>
        <v/>
      </c>
      <c r="T512" s="2"/>
      <c r="U512" s="2"/>
      <c r="V512" s="2"/>
      <c r="W512" s="2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>
      <c r="A513" s="1"/>
      <c r="B513" s="17">
        <v>1</v>
      </c>
      <c r="C513" s="9" t="s">
        <v>44</v>
      </c>
      <c r="D513" s="9" t="str">
        <f>VLOOKUP(C513,'Hazard Categories'!$A$2:$B$52,2,FALSE)</f>
        <v>Severe Storm</v>
      </c>
      <c r="E513" s="17">
        <v>3</v>
      </c>
      <c r="F513" s="17">
        <v>1996</v>
      </c>
      <c r="G513" s="17" t="str">
        <f>IF(F513&lt;2000,(ROUNDDOWN((F513-$G$10)/5,0))*5+$G$10&amp;"-"&amp;(ROUNDDOWN((F513-$G$10)/5,0))*5+$G$10+4,(ROUNDDOWN((F513-$G$10)/5,0))*5+$G$10&amp;"-"&amp;(ROUNDDOWN((F513-$G$10)/5,0))*5+$G$10+4)</f>
        <v>1995-1999</v>
      </c>
      <c r="H513" s="17">
        <v>1</v>
      </c>
      <c r="I513" s="17">
        <v>0</v>
      </c>
      <c r="J513" s="17">
        <v>0</v>
      </c>
      <c r="K513" s="17">
        <f>SUM(I513:J513)</f>
        <v>0</v>
      </c>
      <c r="L513" s="28">
        <f>IF(N513&lt;7000000000,0,1)</f>
        <v>0</v>
      </c>
      <c r="M513" s="28">
        <f>IF(N513&gt;0,1,0)</f>
        <v>1</v>
      </c>
      <c r="N513" s="29">
        <v>314408</v>
      </c>
      <c r="O513" s="29">
        <f>IF($R513="Minor",1,0)</f>
        <v>0</v>
      </c>
      <c r="P513" s="29">
        <f>IF($R513="Medium",1,0)</f>
        <v>0</v>
      </c>
      <c r="Q513" s="29">
        <f>IF($R513="Major",1,0)</f>
        <v>1</v>
      </c>
      <c r="R513" s="2" t="str">
        <f>IF('Hazard Data'!N52&lt;VLOOKUP(B513,Thresholds!$B$2:$I$8,2,FALSE),"Minor",IF(AND(VLOOKUP(B513,Thresholds!$B$2:$I$8,2,FALSE)&lt;='Hazard Data'!N52,'Hazard Data'!N52&lt;VLOOKUP(B513,Thresholds!$B$2:$I$8,3,FALSE)),"Medium","Major"))</f>
        <v>Major</v>
      </c>
      <c r="S513" s="2" t="str">
        <f>IF(N513&gt;0,"",IF('Hazard Data'!K52&lt;VLOOKUP(B513,Thresholds!$B$2:$I$8,5,FALSE),"Minor",IF(AND(VLOOKUP(B513,Thresholds!$B$2:$I$8,5,FALSE)&lt;='Hazard Data'!K52,'Hazard Data'!K52&lt;VLOOKUP(B513,Thresholds!$B$2:$I$8,6,FALSE)),"Medium","Major")))</f>
        <v/>
      </c>
      <c r="T513" s="2"/>
      <c r="U513" s="2"/>
      <c r="V513" s="2"/>
      <c r="W513" s="2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>
      <c r="A514" s="1"/>
      <c r="B514" s="17">
        <v>4</v>
      </c>
      <c r="C514" s="9" t="s">
        <v>41</v>
      </c>
      <c r="D514" s="9" t="str">
        <f>VLOOKUP(C514,'Hazard Categories'!$A$2:$B$52,2,FALSE)</f>
        <v>Tornado</v>
      </c>
      <c r="E514" s="17">
        <v>2</v>
      </c>
      <c r="F514" s="17">
        <v>2012</v>
      </c>
      <c r="G514" s="17" t="str">
        <f>IF(F514&lt;2000,(ROUNDDOWN((F514-$G$10)/5,0))*5+$G$10&amp;"-"&amp;(ROUNDDOWN((F514-$G$10)/5,0))*5+$G$10+4,(ROUNDDOWN((F514-$G$10)/5,0))*5+$G$10&amp;"-"&amp;(ROUNDDOWN((F514-$G$10)/5,0))*5+$G$10+4)</f>
        <v>2010-2014</v>
      </c>
      <c r="H514" s="17">
        <v>1</v>
      </c>
      <c r="I514" s="17">
        <v>0</v>
      </c>
      <c r="J514" s="17">
        <v>0</v>
      </c>
      <c r="K514" s="17">
        <f>SUM(I514:J514)</f>
        <v>0</v>
      </c>
      <c r="L514" s="28">
        <f>IF(N514&lt;7000000000,0,1)</f>
        <v>0</v>
      </c>
      <c r="M514" s="28">
        <f>IF(N514&gt;0,1,0)</f>
        <v>1</v>
      </c>
      <c r="N514" s="29">
        <v>314313</v>
      </c>
      <c r="O514" s="29">
        <f>IF($R514="Minor",1,0)</f>
        <v>1</v>
      </c>
      <c r="P514" s="29">
        <f>IF($R514="Medium",1,0)</f>
        <v>0</v>
      </c>
      <c r="Q514" s="29">
        <f>IF($R514="Major",1,0)</f>
        <v>0</v>
      </c>
      <c r="R514" s="2" t="str">
        <f>IF('Hazard Data'!N2174&lt;VLOOKUP(B514,Thresholds!$B$2:$I$8,2,FALSE),"Minor",IF(AND(VLOOKUP(B514,Thresholds!$B$2:$I$8,2,FALSE)&lt;='Hazard Data'!N2174,'Hazard Data'!N2174&lt;VLOOKUP(B514,Thresholds!$B$2:$I$8,3,FALSE)),"Medium","Major"))</f>
        <v>Minor</v>
      </c>
      <c r="S514" s="2" t="str">
        <f>IF(N514&gt;0,"",IF('Hazard Data'!K2174&lt;VLOOKUP(B514,Thresholds!$B$2:$I$8,5,FALSE),"Minor",IF(AND(VLOOKUP(B514,Thresholds!$B$2:$I$8,5,FALSE)&lt;='Hazard Data'!K2174,'Hazard Data'!K2174&lt;VLOOKUP(B514,Thresholds!$B$2:$I$8,6,FALSE)),"Medium","Major")))</f>
        <v/>
      </c>
      <c r="T514" s="2"/>
      <c r="U514" s="2"/>
      <c r="V514" s="2"/>
      <c r="W514" s="2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>
      <c r="A515" s="1"/>
      <c r="B515" s="17">
        <v>3</v>
      </c>
      <c r="C515" s="9" t="s">
        <v>44</v>
      </c>
      <c r="D515" s="9" t="str">
        <f>VLOOKUP(C515,'Hazard Categories'!$A$2:$B$52,2,FALSE)</f>
        <v>Severe Storm</v>
      </c>
      <c r="E515" s="17">
        <v>3</v>
      </c>
      <c r="F515" s="17">
        <v>1997</v>
      </c>
      <c r="G515" s="17" t="str">
        <f>IF(F515&lt;2000,(ROUNDDOWN((F515-$G$10)/5,0))*5+$G$10&amp;"-"&amp;(ROUNDDOWN((F515-$G$10)/5,0))*5+$G$10+4,(ROUNDDOWN((F515-$G$10)/5,0))*5+$G$10&amp;"-"&amp;(ROUNDDOWN((F515-$G$10)/5,0))*5+$G$10+4)</f>
        <v>1995-1999</v>
      </c>
      <c r="H515" s="17">
        <v>1</v>
      </c>
      <c r="I515" s="17">
        <v>0</v>
      </c>
      <c r="J515" s="17">
        <v>0</v>
      </c>
      <c r="K515" s="17">
        <f>SUM(I515:J515)</f>
        <v>0</v>
      </c>
      <c r="L515" s="28">
        <f>IF(N515&lt;7000000000,0,1)</f>
        <v>0</v>
      </c>
      <c r="M515" s="28">
        <f>IF(N515&gt;0,1,0)</f>
        <v>1</v>
      </c>
      <c r="N515" s="29">
        <v>313904</v>
      </c>
      <c r="O515" s="29">
        <f>IF($R515="Minor",1,0)</f>
        <v>0</v>
      </c>
      <c r="P515" s="29">
        <f>IF($R515="Medium",1,0)</f>
        <v>0</v>
      </c>
      <c r="Q515" s="29">
        <f>IF($R515="Major",1,0)</f>
        <v>1</v>
      </c>
      <c r="R515" s="2" t="str">
        <f>IF('Hazard Data'!N38&lt;VLOOKUP(B515,Thresholds!$B$2:$I$8,2,FALSE),"Minor",IF(AND(VLOOKUP(B515,Thresholds!$B$2:$I$8,2,FALSE)&lt;='Hazard Data'!N38,'Hazard Data'!N38&lt;VLOOKUP(B515,Thresholds!$B$2:$I$8,3,FALSE)),"Medium","Major"))</f>
        <v>Major</v>
      </c>
      <c r="S515" s="2" t="str">
        <f>IF(N515&gt;0,"",IF('Hazard Data'!K38&lt;VLOOKUP(B515,Thresholds!$B$2:$I$8,5,FALSE),"Minor",IF(AND(VLOOKUP(B515,Thresholds!$B$2:$I$8,5,FALSE)&lt;='Hazard Data'!K38,'Hazard Data'!K38&lt;VLOOKUP(B515,Thresholds!$B$2:$I$8,6,FALSE)),"Medium","Major")))</f>
        <v/>
      </c>
      <c r="T515" s="2"/>
      <c r="U515" s="2"/>
      <c r="V515" s="2"/>
      <c r="W515" s="2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>
      <c r="A516" s="1"/>
      <c r="B516" s="17">
        <v>1</v>
      </c>
      <c r="C516" s="9" t="s">
        <v>44</v>
      </c>
      <c r="D516" s="9" t="str">
        <f>VLOOKUP(C516,'Hazard Categories'!$A$2:$B$52,2,FALSE)</f>
        <v>Severe Storm</v>
      </c>
      <c r="E516" s="17">
        <v>2</v>
      </c>
      <c r="F516" s="17">
        <v>1998</v>
      </c>
      <c r="G516" s="17" t="str">
        <f>IF(F516&lt;2000,(ROUNDDOWN((F516-$G$10)/5,0))*5+$G$10&amp;"-"&amp;(ROUNDDOWN((F516-$G$10)/5,0))*5+$G$10+4,(ROUNDDOWN((F516-$G$10)/5,0))*5+$G$10&amp;"-"&amp;(ROUNDDOWN((F516-$G$10)/5,0))*5+$G$10+4)</f>
        <v>1995-1999</v>
      </c>
      <c r="H516" s="17">
        <v>1</v>
      </c>
      <c r="I516" s="17">
        <v>0</v>
      </c>
      <c r="J516" s="17">
        <v>0</v>
      </c>
      <c r="K516" s="17">
        <f>SUM(I516:J516)</f>
        <v>0</v>
      </c>
      <c r="L516" s="28">
        <f>IF(N516&lt;7000000000,0,1)</f>
        <v>0</v>
      </c>
      <c r="M516" s="28">
        <f>IF(N516&gt;0,1,0)</f>
        <v>1</v>
      </c>
      <c r="N516" s="29">
        <v>310730</v>
      </c>
      <c r="O516" s="29">
        <f>IF($R516="Minor",1,0)</f>
        <v>0</v>
      </c>
      <c r="P516" s="29">
        <f>IF($R516="Medium",1,0)</f>
        <v>1</v>
      </c>
      <c r="Q516" s="29">
        <f>IF($R516="Major",1,0)</f>
        <v>0</v>
      </c>
      <c r="R516" s="2" t="str">
        <f>IF('Hazard Data'!N154&lt;VLOOKUP(B516,Thresholds!$B$2:$I$8,2,FALSE),"Minor",IF(AND(VLOOKUP(B516,Thresholds!$B$2:$I$8,2,FALSE)&lt;='Hazard Data'!N154,'Hazard Data'!N154&lt;VLOOKUP(B516,Thresholds!$B$2:$I$8,3,FALSE)),"Medium","Major"))</f>
        <v>Medium</v>
      </c>
      <c r="S516" s="2" t="str">
        <f>IF(N516&gt;0,"",IF('Hazard Data'!K154&lt;VLOOKUP(B516,Thresholds!$B$2:$I$8,5,FALSE),"Minor",IF(AND(VLOOKUP(B516,Thresholds!$B$2:$I$8,5,FALSE)&lt;='Hazard Data'!K154,'Hazard Data'!K154&lt;VLOOKUP(B516,Thresholds!$B$2:$I$8,6,FALSE)),"Medium","Major")))</f>
        <v/>
      </c>
      <c r="T516" s="2"/>
      <c r="U516" s="2"/>
      <c r="V516" s="2"/>
      <c r="W516" s="2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>
      <c r="A517" s="1"/>
      <c r="B517" s="17">
        <v>4</v>
      </c>
      <c r="C517" s="9" t="s">
        <v>47</v>
      </c>
      <c r="D517" s="9" t="str">
        <f>VLOOKUP(C517,'Hazard Categories'!$A$2:$B$52,2,FALSE)</f>
        <v>Severe Storm</v>
      </c>
      <c r="E517" s="17">
        <v>2</v>
      </c>
      <c r="F517" s="17">
        <v>1995</v>
      </c>
      <c r="G517" s="17" t="str">
        <f>IF(F517&lt;2000,(ROUNDDOWN((F517-$G$10)/5,0))*5+$G$10&amp;"-"&amp;(ROUNDDOWN((F517-$G$10)/5,0))*5+$G$10+4,(ROUNDDOWN((F517-$G$10)/5,0))*5+$G$10&amp;"-"&amp;(ROUNDDOWN((F517-$G$10)/5,0))*5+$G$10+4)</f>
        <v>1995-1999</v>
      </c>
      <c r="H517" s="17">
        <v>1</v>
      </c>
      <c r="I517" s="17">
        <v>0</v>
      </c>
      <c r="J517" s="17">
        <v>0</v>
      </c>
      <c r="K517" s="17">
        <f>SUM(I517:J517)</f>
        <v>0</v>
      </c>
      <c r="L517" s="28">
        <f>IF(N517&lt;7000000000,0,1)</f>
        <v>0</v>
      </c>
      <c r="M517" s="28">
        <f>IF(N517&gt;0,1,0)</f>
        <v>1</v>
      </c>
      <c r="N517" s="29">
        <v>307053</v>
      </c>
      <c r="O517" s="29">
        <f>IF($R517="Minor",1,0)</f>
        <v>1</v>
      </c>
      <c r="P517" s="29">
        <f>IF($R517="Medium",1,0)</f>
        <v>0</v>
      </c>
      <c r="Q517" s="29">
        <f>IF($R517="Major",1,0)</f>
        <v>0</v>
      </c>
      <c r="R517" s="2" t="str">
        <f>IF('Hazard Data'!N1934&lt;VLOOKUP(B517,Thresholds!$B$2:$I$8,2,FALSE),"Minor",IF(AND(VLOOKUP(B517,Thresholds!$B$2:$I$8,2,FALSE)&lt;='Hazard Data'!N1934,'Hazard Data'!N1934&lt;VLOOKUP(B517,Thresholds!$B$2:$I$8,3,FALSE)),"Medium","Major"))</f>
        <v>Minor</v>
      </c>
      <c r="S517" s="2" t="str">
        <f>IF(N517&gt;0,"",IF('Hazard Data'!K1934&lt;VLOOKUP(B517,Thresholds!$B$2:$I$8,5,FALSE),"Minor",IF(AND(VLOOKUP(B517,Thresholds!$B$2:$I$8,5,FALSE)&lt;='Hazard Data'!K1934,'Hazard Data'!K1934&lt;VLOOKUP(B517,Thresholds!$B$2:$I$8,6,FALSE)),"Medium","Major")))</f>
        <v/>
      </c>
      <c r="T517" s="2"/>
      <c r="U517" s="2"/>
      <c r="V517" s="2"/>
      <c r="W517" s="2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>
      <c r="A518" s="1"/>
      <c r="B518" s="17">
        <v>2</v>
      </c>
      <c r="C518" s="9" t="s">
        <v>44</v>
      </c>
      <c r="D518" s="9" t="str">
        <f>VLOOKUP(C518,'Hazard Categories'!$A$2:$B$52,2,FALSE)</f>
        <v>Severe Storm</v>
      </c>
      <c r="E518" s="17">
        <v>2</v>
      </c>
      <c r="F518" s="17">
        <v>1998</v>
      </c>
      <c r="G518" s="17" t="str">
        <f>IF(F518&lt;2000,(ROUNDDOWN((F518-$G$10)/5,0))*5+$G$10&amp;"-"&amp;(ROUNDDOWN((F518-$G$10)/5,0))*5+$G$10+4,(ROUNDDOWN((F518-$G$10)/5,0))*5+$G$10&amp;"-"&amp;(ROUNDDOWN((F518-$G$10)/5,0))*5+$G$10+4)</f>
        <v>1995-1999</v>
      </c>
      <c r="H518" s="17">
        <v>1</v>
      </c>
      <c r="I518" s="17">
        <v>0</v>
      </c>
      <c r="J518" s="17">
        <v>0</v>
      </c>
      <c r="K518" s="17">
        <f>SUM(I518:J518)</f>
        <v>0</v>
      </c>
      <c r="L518" s="28">
        <f>IF(N518&lt;7000000000,0,1)</f>
        <v>0</v>
      </c>
      <c r="M518" s="28">
        <f>IF(N518&gt;0,1,0)</f>
        <v>1</v>
      </c>
      <c r="N518" s="29">
        <v>306450</v>
      </c>
      <c r="O518" s="29">
        <f>IF($R518="Minor",1,0)</f>
        <v>0</v>
      </c>
      <c r="P518" s="29">
        <f>IF($R518="Medium",1,0)</f>
        <v>1</v>
      </c>
      <c r="Q518" s="29">
        <f>IF($R518="Major",1,0)</f>
        <v>0</v>
      </c>
      <c r="R518" s="2" t="str">
        <f>IF('Hazard Data'!N152&lt;VLOOKUP(B518,Thresholds!$B$2:$I$8,2,FALSE),"Minor",IF(AND(VLOOKUP(B518,Thresholds!$B$2:$I$8,2,FALSE)&lt;='Hazard Data'!N152,'Hazard Data'!N152&lt;VLOOKUP(B518,Thresholds!$B$2:$I$8,3,FALSE)),"Medium","Major"))</f>
        <v>Medium</v>
      </c>
      <c r="S518" s="2" t="str">
        <f>IF(N518&gt;0,"",IF('Hazard Data'!K152&lt;VLOOKUP(B518,Thresholds!$B$2:$I$8,5,FALSE),"Minor",IF(AND(VLOOKUP(B518,Thresholds!$B$2:$I$8,5,FALSE)&lt;='Hazard Data'!K152,'Hazard Data'!K152&lt;VLOOKUP(B518,Thresholds!$B$2:$I$8,6,FALSE)),"Medium","Major")))</f>
        <v/>
      </c>
      <c r="T518" s="2"/>
      <c r="U518" s="2"/>
      <c r="V518" s="2"/>
      <c r="W518" s="2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>
      <c r="A519" s="1"/>
      <c r="B519" s="17">
        <v>1</v>
      </c>
      <c r="C519" s="9" t="s">
        <v>46</v>
      </c>
      <c r="D519" s="9" t="str">
        <f>VLOOKUP(C519,'Hazard Categories'!$A$2:$B$52,2,FALSE)</f>
        <v>Storm</v>
      </c>
      <c r="E519" s="17">
        <v>3</v>
      </c>
      <c r="F519" s="17">
        <v>2018</v>
      </c>
      <c r="G519" s="17" t="str">
        <f>IF(F519&lt;2000,(ROUNDDOWN((F519-$G$10)/5,0))*5+$G$10&amp;"-"&amp;(ROUNDDOWN((F519-$G$10)/5,0))*5+$G$10+4,(ROUNDDOWN((F519-$G$10)/5,0))*5+$G$10&amp;"-"&amp;(ROUNDDOWN((F519-$G$10)/5,0))*5+$G$10+4)</f>
        <v>2015-2019</v>
      </c>
      <c r="H519" s="17">
        <v>2</v>
      </c>
      <c r="I519" s="17">
        <v>0</v>
      </c>
      <c r="J519" s="17">
        <v>0</v>
      </c>
      <c r="K519" s="17">
        <f>SUM(I519:J519)</f>
        <v>0</v>
      </c>
      <c r="L519" s="28">
        <f>IF(N519&lt;7000000000,0,1)</f>
        <v>0</v>
      </c>
      <c r="M519" s="28">
        <f>IF(N519&gt;0,1,0)</f>
        <v>1</v>
      </c>
      <c r="N519" s="29">
        <v>306228</v>
      </c>
      <c r="O519" s="29">
        <f>IF($R519="Minor",1,0)</f>
        <v>1</v>
      </c>
      <c r="P519" s="29">
        <f>IF($R519="Medium",1,0)</f>
        <v>0</v>
      </c>
      <c r="Q519" s="29">
        <f>IF($R519="Major",1,0)</f>
        <v>0</v>
      </c>
      <c r="R519" s="2" t="str">
        <f>IF('Hazard Data'!N2977&lt;VLOOKUP(B519,Thresholds!$B$2:$I$8,2,FALSE),"Minor",IF(AND(VLOOKUP(B519,Thresholds!$B$2:$I$8,2,FALSE)&lt;='Hazard Data'!N2977,'Hazard Data'!N2977&lt;VLOOKUP(B519,Thresholds!$B$2:$I$8,3,FALSE)),"Medium","Major"))</f>
        <v>Minor</v>
      </c>
      <c r="S519" s="2" t="str">
        <f>IF(N519&gt;0,"",IF('Hazard Data'!K2977&lt;VLOOKUP(B519,Thresholds!$B$2:$I$8,5,FALSE),"Minor",IF(AND(VLOOKUP(B519,Thresholds!$B$2:$I$8,5,FALSE)&lt;='Hazard Data'!K2977,'Hazard Data'!K2977&lt;VLOOKUP(B519,Thresholds!$B$2:$I$8,6,FALSE)),"Medium","Major")))</f>
        <v/>
      </c>
      <c r="T519" s="2"/>
      <c r="U519" s="2"/>
      <c r="V519" s="2"/>
      <c r="W519" s="2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>
      <c r="A520" s="1"/>
      <c r="B520" s="17">
        <v>3</v>
      </c>
      <c r="C520" s="9" t="s">
        <v>44</v>
      </c>
      <c r="D520" s="9" t="str">
        <f>VLOOKUP(C520,'Hazard Categories'!$A$2:$B$52,2,FALSE)</f>
        <v>Severe Storm</v>
      </c>
      <c r="E520" s="17">
        <v>3</v>
      </c>
      <c r="F520" s="17">
        <v>2012</v>
      </c>
      <c r="G520" s="17" t="str">
        <f>IF(F520&lt;2000,(ROUNDDOWN((F520-$G$10)/5,0))*5+$G$10&amp;"-"&amp;(ROUNDDOWN((F520-$G$10)/5,0))*5+$G$10+4,(ROUNDDOWN((F520-$G$10)/5,0))*5+$G$10&amp;"-"&amp;(ROUNDDOWN((F520-$G$10)/5,0))*5+$G$10+4)</f>
        <v>2010-2014</v>
      </c>
      <c r="H520" s="17">
        <v>1</v>
      </c>
      <c r="I520" s="17">
        <v>0</v>
      </c>
      <c r="J520" s="17">
        <v>0</v>
      </c>
      <c r="K520" s="17">
        <f>SUM(I520:J520)</f>
        <v>0</v>
      </c>
      <c r="L520" s="28">
        <f>IF(N520&lt;7000000000,0,1)</f>
        <v>0</v>
      </c>
      <c r="M520" s="28">
        <f>IF(N520&gt;0,1,0)</f>
        <v>1</v>
      </c>
      <c r="N520" s="29">
        <v>306133</v>
      </c>
      <c r="O520" s="29">
        <f>IF($R520="Minor",1,0)</f>
        <v>1</v>
      </c>
      <c r="P520" s="29">
        <f>IF($R520="Medium",1,0)</f>
        <v>0</v>
      </c>
      <c r="Q520" s="29">
        <f>IF($R520="Major",1,0)</f>
        <v>0</v>
      </c>
      <c r="R520" s="2" t="str">
        <f>IF('Hazard Data'!N2146&lt;VLOOKUP(B520,Thresholds!$B$2:$I$8,2,FALSE),"Minor",IF(AND(VLOOKUP(B520,Thresholds!$B$2:$I$8,2,FALSE)&lt;='Hazard Data'!N2146,'Hazard Data'!N2146&lt;VLOOKUP(B520,Thresholds!$B$2:$I$8,3,FALSE)),"Medium","Major"))</f>
        <v>Minor</v>
      </c>
      <c r="S520" s="2" t="str">
        <f>IF(N520&gt;0,"",IF('Hazard Data'!K2146&lt;VLOOKUP(B520,Thresholds!$B$2:$I$8,5,FALSE),"Minor",IF(AND(VLOOKUP(B520,Thresholds!$B$2:$I$8,5,FALSE)&lt;='Hazard Data'!K2146,'Hazard Data'!K2146&lt;VLOOKUP(B520,Thresholds!$B$2:$I$8,6,FALSE)),"Medium","Major")))</f>
        <v/>
      </c>
      <c r="T520" s="2"/>
      <c r="U520" s="2"/>
      <c r="V520" s="2"/>
      <c r="W520" s="2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>
      <c r="A521" s="1"/>
      <c r="B521" s="17">
        <v>1</v>
      </c>
      <c r="C521" s="9" t="s">
        <v>44</v>
      </c>
      <c r="D521" s="9" t="str">
        <f>VLOOKUP(C521,'Hazard Categories'!$A$2:$B$52,2,FALSE)</f>
        <v>Severe Storm</v>
      </c>
      <c r="E521" s="17">
        <v>3</v>
      </c>
      <c r="F521" s="17">
        <v>1996</v>
      </c>
      <c r="G521" s="17" t="str">
        <f>IF(F521&lt;2000,(ROUNDDOWN((F521-$G$10)/5,0))*5+$G$10&amp;"-"&amp;(ROUNDDOWN((F521-$G$10)/5,0))*5+$G$10+4,(ROUNDDOWN((F521-$G$10)/5,0))*5+$G$10&amp;"-"&amp;(ROUNDDOWN((F521-$G$10)/5,0))*5+$G$10+4)</f>
        <v>1995-1999</v>
      </c>
      <c r="H521" s="17">
        <v>1</v>
      </c>
      <c r="I521" s="17">
        <v>0</v>
      </c>
      <c r="J521" s="17">
        <v>0</v>
      </c>
      <c r="K521" s="17">
        <f>SUM(I521:J521)</f>
        <v>0</v>
      </c>
      <c r="L521" s="28">
        <f>IF(N521&lt;7000000000,0,1)</f>
        <v>0</v>
      </c>
      <c r="M521" s="28">
        <f>IF(N521&gt;0,1,0)</f>
        <v>1</v>
      </c>
      <c r="N521" s="29">
        <v>305848</v>
      </c>
      <c r="O521" s="29">
        <f>IF($R521="Minor",1,0)</f>
        <v>0</v>
      </c>
      <c r="P521" s="29">
        <f>IF($R521="Medium",1,0)</f>
        <v>0</v>
      </c>
      <c r="Q521" s="29">
        <f>IF($R521="Major",1,0)</f>
        <v>1</v>
      </c>
      <c r="R521" s="2" t="str">
        <f>IF('Hazard Data'!N54&lt;VLOOKUP(B521,Thresholds!$B$2:$I$8,2,FALSE),"Minor",IF(AND(VLOOKUP(B521,Thresholds!$B$2:$I$8,2,FALSE)&lt;='Hazard Data'!N54,'Hazard Data'!N54&lt;VLOOKUP(B521,Thresholds!$B$2:$I$8,3,FALSE)),"Medium","Major"))</f>
        <v>Major</v>
      </c>
      <c r="S521" s="2" t="str">
        <f>IF(N521&gt;0,"",IF('Hazard Data'!K54&lt;VLOOKUP(B521,Thresholds!$B$2:$I$8,5,FALSE),"Minor",IF(AND(VLOOKUP(B521,Thresholds!$B$2:$I$8,5,FALSE)&lt;='Hazard Data'!K54,'Hazard Data'!K54&lt;VLOOKUP(B521,Thresholds!$B$2:$I$8,6,FALSE)),"Medium","Major")))</f>
        <v/>
      </c>
      <c r="T521" s="2"/>
      <c r="U521" s="2"/>
      <c r="V521" s="2"/>
      <c r="W521" s="2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>
      <c r="A522" s="1"/>
      <c r="B522" s="17">
        <v>1</v>
      </c>
      <c r="C522" s="9" t="s">
        <v>44</v>
      </c>
      <c r="D522" s="9" t="str">
        <f>VLOOKUP(C522,'Hazard Categories'!$A$2:$B$52,2,FALSE)</f>
        <v>Severe Storm</v>
      </c>
      <c r="E522" s="17">
        <v>1</v>
      </c>
      <c r="F522" s="17">
        <v>2017</v>
      </c>
      <c r="G522" s="17" t="str">
        <f>IF(F522&lt;2000,(ROUNDDOWN((F522-$G$10)/5,0))*5+$G$10&amp;"-"&amp;(ROUNDDOWN((F522-$G$10)/5,0))*5+$G$10+4,(ROUNDDOWN((F522-$G$10)/5,0))*5+$G$10&amp;"-"&amp;(ROUNDDOWN((F522-$G$10)/5,0))*5+$G$10+4)</f>
        <v>2015-2019</v>
      </c>
      <c r="H522" s="17">
        <v>1</v>
      </c>
      <c r="I522" s="17">
        <v>0</v>
      </c>
      <c r="J522" s="17">
        <v>0</v>
      </c>
      <c r="K522" s="17">
        <f>SUM(I522:J522)</f>
        <v>0</v>
      </c>
      <c r="L522" s="28">
        <f>IF(N522&lt;7000000000,0,1)</f>
        <v>0</v>
      </c>
      <c r="M522" s="28">
        <f>IF(N522&gt;0,1,0)</f>
        <v>1</v>
      </c>
      <c r="N522" s="29">
        <v>305024</v>
      </c>
      <c r="O522" s="29">
        <f>IF($R522="Minor",1,0)</f>
        <v>1</v>
      </c>
      <c r="P522" s="29">
        <f>IF($R522="Medium",1,0)</f>
        <v>0</v>
      </c>
      <c r="Q522" s="29">
        <f>IF($R522="Major",1,0)</f>
        <v>0</v>
      </c>
      <c r="R522" s="2" t="str">
        <f>IF('Hazard Data'!N2885&lt;VLOOKUP(B522,Thresholds!$B$2:$I$8,2,FALSE),"Minor",IF(AND(VLOOKUP(B522,Thresholds!$B$2:$I$8,2,FALSE)&lt;='Hazard Data'!N2885,'Hazard Data'!N2885&lt;VLOOKUP(B522,Thresholds!$B$2:$I$8,3,FALSE)),"Medium","Major"))</f>
        <v>Minor</v>
      </c>
      <c r="S522" s="2" t="str">
        <f>IF(N522&gt;0,"",IF('Hazard Data'!K2885&lt;VLOOKUP(B522,Thresholds!$B$2:$I$8,5,FALSE),"Minor",IF(AND(VLOOKUP(B522,Thresholds!$B$2:$I$8,5,FALSE)&lt;='Hazard Data'!K2885,'Hazard Data'!K2885&lt;VLOOKUP(B522,Thresholds!$B$2:$I$8,6,FALSE)),"Medium","Major")))</f>
        <v/>
      </c>
      <c r="T522" s="2"/>
      <c r="U522" s="2"/>
      <c r="V522" s="2"/>
      <c r="W522" s="2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>
      <c r="A523" s="1"/>
      <c r="B523" s="17">
        <v>2</v>
      </c>
      <c r="C523" s="9" t="s">
        <v>45</v>
      </c>
      <c r="D523" s="9" t="str">
        <f>VLOOKUP(C523,'Hazard Categories'!$A$2:$B$52,2,FALSE)</f>
        <v>Storm</v>
      </c>
      <c r="E523" s="17">
        <v>3</v>
      </c>
      <c r="F523" s="17">
        <v>2013</v>
      </c>
      <c r="G523" s="17" t="str">
        <f>IF(F523&lt;2000,(ROUNDDOWN((F523-$G$10)/5,0))*5+$G$10&amp;"-"&amp;(ROUNDDOWN((F523-$G$10)/5,0))*5+$G$10+4,(ROUNDDOWN((F523-$G$10)/5,0))*5+$G$10&amp;"-"&amp;(ROUNDDOWN((F523-$G$10)/5,0))*5+$G$10+4)</f>
        <v>2010-2014</v>
      </c>
      <c r="H523" s="17">
        <v>1</v>
      </c>
      <c r="I523" s="17">
        <v>0</v>
      </c>
      <c r="J523" s="17">
        <v>0</v>
      </c>
      <c r="K523" s="17">
        <f>SUM(I523:J523)</f>
        <v>0</v>
      </c>
      <c r="L523" s="28">
        <f>IF(N523&lt;7000000000,0,1)</f>
        <v>0</v>
      </c>
      <c r="M523" s="28">
        <f>IF(N523&gt;0,1,0)</f>
        <v>1</v>
      </c>
      <c r="N523" s="29">
        <v>303121</v>
      </c>
      <c r="O523" s="29">
        <f>IF($R523="Minor",1,0)</f>
        <v>1</v>
      </c>
      <c r="P523" s="29">
        <f>IF($R523="Medium",1,0)</f>
        <v>0</v>
      </c>
      <c r="Q523" s="29">
        <f>IF($R523="Major",1,0)</f>
        <v>0</v>
      </c>
      <c r="R523" s="2" t="str">
        <f>IF('Hazard Data'!N2070&lt;VLOOKUP(B523,Thresholds!$B$2:$I$8,2,FALSE),"Minor",IF(AND(VLOOKUP(B523,Thresholds!$B$2:$I$8,2,FALSE)&lt;='Hazard Data'!N2070,'Hazard Data'!N2070&lt;VLOOKUP(B523,Thresholds!$B$2:$I$8,3,FALSE)),"Medium","Major"))</f>
        <v>Minor</v>
      </c>
      <c r="S523" s="2" t="str">
        <f>IF(N523&gt;0,"",IF('Hazard Data'!K2070&lt;VLOOKUP(B523,Thresholds!$B$2:$I$8,5,FALSE),"Minor",IF(AND(VLOOKUP(B523,Thresholds!$B$2:$I$8,5,FALSE)&lt;='Hazard Data'!K2070,'Hazard Data'!K2070&lt;VLOOKUP(B523,Thresholds!$B$2:$I$8,6,FALSE)),"Medium","Major")))</f>
        <v/>
      </c>
      <c r="T523" s="2"/>
      <c r="U523" s="2"/>
      <c r="V523" s="2"/>
      <c r="W523" s="2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>
      <c r="A524" s="1"/>
      <c r="B524" s="17">
        <v>5</v>
      </c>
      <c r="C524" s="9" t="s">
        <v>44</v>
      </c>
      <c r="D524" s="9" t="str">
        <f>VLOOKUP(C524,'Hazard Categories'!$A$2:$B$52,2,FALSE)</f>
        <v>Severe Storm</v>
      </c>
      <c r="E524" s="17">
        <v>2</v>
      </c>
      <c r="F524" s="17">
        <v>2011</v>
      </c>
      <c r="G524" s="17" t="str">
        <f>IF(F524&lt;2000,(ROUNDDOWN((F524-$G$10)/5,0))*5+$G$10&amp;"-"&amp;(ROUNDDOWN((F524-$G$10)/5,0))*5+$G$10+4,(ROUNDDOWN((F524-$G$10)/5,0))*5+$G$10&amp;"-"&amp;(ROUNDDOWN((F524-$G$10)/5,0))*5+$G$10+4)</f>
        <v>2010-2014</v>
      </c>
      <c r="H524" s="17">
        <v>1</v>
      </c>
      <c r="I524" s="17">
        <v>0</v>
      </c>
      <c r="J524" s="17">
        <v>0</v>
      </c>
      <c r="K524" s="17">
        <f>SUM(I524:J524)</f>
        <v>0</v>
      </c>
      <c r="L524" s="28">
        <f>IF(N524&lt;7000000000,0,1)</f>
        <v>0</v>
      </c>
      <c r="M524" s="28">
        <f>IF(N524&gt;0,1,0)</f>
        <v>1</v>
      </c>
      <c r="N524" s="29">
        <v>301971</v>
      </c>
      <c r="O524" s="29">
        <f>IF($R524="Minor",1,0)</f>
        <v>1</v>
      </c>
      <c r="P524" s="29">
        <f>IF($R524="Medium",1,0)</f>
        <v>0</v>
      </c>
      <c r="Q524" s="29">
        <f>IF($R524="Major",1,0)</f>
        <v>0</v>
      </c>
      <c r="R524" s="2" t="str">
        <f>IF('Hazard Data'!N2423&lt;VLOOKUP(B524,Thresholds!$B$2:$I$8,2,FALSE),"Minor",IF(AND(VLOOKUP(B524,Thresholds!$B$2:$I$8,2,FALSE)&lt;='Hazard Data'!N2423,'Hazard Data'!N2423&lt;VLOOKUP(B524,Thresholds!$B$2:$I$8,3,FALSE)),"Medium","Major"))</f>
        <v>Minor</v>
      </c>
      <c r="S524" s="2" t="str">
        <f>IF(N524&gt;0,"",IF('Hazard Data'!K2423&lt;VLOOKUP(B524,Thresholds!$B$2:$I$8,5,FALSE),"Minor",IF(AND(VLOOKUP(B524,Thresholds!$B$2:$I$8,5,FALSE)&lt;='Hazard Data'!K2423,'Hazard Data'!K2423&lt;VLOOKUP(B524,Thresholds!$B$2:$I$8,6,FALSE)),"Medium","Major")))</f>
        <v/>
      </c>
      <c r="T524" s="2"/>
      <c r="U524" s="2"/>
      <c r="V524" s="2"/>
      <c r="W524" s="2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>
      <c r="A525" s="1"/>
      <c r="B525" s="17">
        <v>5</v>
      </c>
      <c r="C525" s="9" t="s">
        <v>40</v>
      </c>
      <c r="D525" s="9" t="str">
        <f>VLOOKUP(C525,'Hazard Categories'!$A$2:$B$52,2,FALSE)</f>
        <v>Storm</v>
      </c>
      <c r="E525" s="17">
        <v>4</v>
      </c>
      <c r="F525" s="17">
        <v>1992</v>
      </c>
      <c r="G525" s="17" t="str">
        <f>IF(F525&lt;2000,(ROUNDDOWN((F525-$G$10)/5,0))*5+$G$10&amp;"-"&amp;(ROUNDDOWN((F525-$G$10)/5,0))*5+$G$10+4,(ROUNDDOWN((F525-$G$10)/5,0))*5+$G$10&amp;"-"&amp;(ROUNDDOWN((F525-$G$10)/5,0))*5+$G$10+4)</f>
        <v>1990-1994</v>
      </c>
      <c r="H525" s="17">
        <v>2</v>
      </c>
      <c r="I525" s="17">
        <v>0</v>
      </c>
      <c r="J525" s="17">
        <v>0</v>
      </c>
      <c r="K525" s="17">
        <f>SUM(I525:J525)</f>
        <v>0</v>
      </c>
      <c r="L525" s="28">
        <f>IF(N525&lt;7000000000,0,1)</f>
        <v>0</v>
      </c>
      <c r="M525" s="28">
        <f>IF(N525&gt;0,1,0)</f>
        <v>1</v>
      </c>
      <c r="N525" s="29">
        <v>301467</v>
      </c>
      <c r="O525" s="29">
        <f>IF($R525="Minor",1,0)</f>
        <v>1</v>
      </c>
      <c r="P525" s="29">
        <f>IF($R525="Medium",1,0)</f>
        <v>0</v>
      </c>
      <c r="Q525" s="29">
        <f>IF($R525="Major",1,0)</f>
        <v>0</v>
      </c>
      <c r="R525" s="2" t="str">
        <f>IF('Hazard Data'!N1916&lt;VLOOKUP(B525,Thresholds!$B$2:$I$8,2,FALSE),"Minor",IF(AND(VLOOKUP(B525,Thresholds!$B$2:$I$8,2,FALSE)&lt;='Hazard Data'!N1916,'Hazard Data'!N1916&lt;VLOOKUP(B525,Thresholds!$B$2:$I$8,3,FALSE)),"Medium","Major"))</f>
        <v>Minor</v>
      </c>
      <c r="S525" s="2" t="str">
        <f>IF(N525&gt;0,"",IF('Hazard Data'!K1916&lt;VLOOKUP(B525,Thresholds!$B$2:$I$8,5,FALSE),"Minor",IF(AND(VLOOKUP(B525,Thresholds!$B$2:$I$8,5,FALSE)&lt;='Hazard Data'!K1916,'Hazard Data'!K1916&lt;VLOOKUP(B525,Thresholds!$B$2:$I$8,6,FALSE)),"Medium","Major")))</f>
        <v/>
      </c>
      <c r="T525" s="2"/>
      <c r="U525" s="2"/>
      <c r="V525" s="2"/>
      <c r="W525" s="2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>
      <c r="A526" s="1"/>
      <c r="B526" s="17">
        <v>6</v>
      </c>
      <c r="C526" s="9" t="s">
        <v>44</v>
      </c>
      <c r="D526" s="9" t="str">
        <f>VLOOKUP(C526,'Hazard Categories'!$A$2:$B$52,2,FALSE)</f>
        <v>Severe Storm</v>
      </c>
      <c r="E526" s="17">
        <v>2</v>
      </c>
      <c r="F526" s="17">
        <v>2011</v>
      </c>
      <c r="G526" s="17" t="str">
        <f>IF(F526&lt;2000,(ROUNDDOWN((F526-$G$10)/5,0))*5+$G$10&amp;"-"&amp;(ROUNDDOWN((F526-$G$10)/5,0))*5+$G$10+4,(ROUNDDOWN((F526-$G$10)/5,0))*5+$G$10&amp;"-"&amp;(ROUNDDOWN((F526-$G$10)/5,0))*5+$G$10+4)</f>
        <v>2010-2014</v>
      </c>
      <c r="H526" s="17">
        <v>1</v>
      </c>
      <c r="I526" s="17">
        <v>0</v>
      </c>
      <c r="J526" s="17">
        <v>0</v>
      </c>
      <c r="K526" s="17">
        <f>SUM(I526:J526)</f>
        <v>0</v>
      </c>
      <c r="L526" s="28">
        <f>IF(N526&lt;7000000000,0,1)</f>
        <v>0</v>
      </c>
      <c r="M526" s="28">
        <f>IF(N526&gt;0,1,0)</f>
        <v>1</v>
      </c>
      <c r="N526" s="29">
        <v>301172</v>
      </c>
      <c r="O526" s="29">
        <f>IF($R526="Minor",1,0)</f>
        <v>1</v>
      </c>
      <c r="P526" s="29">
        <f>IF($R526="Medium",1,0)</f>
        <v>0</v>
      </c>
      <c r="Q526" s="29">
        <f>IF($R526="Major",1,0)</f>
        <v>0</v>
      </c>
      <c r="R526" s="2" t="str">
        <f>IF('Hazard Data'!N2341&lt;VLOOKUP(B526,Thresholds!$B$2:$I$8,2,FALSE),"Minor",IF(AND(VLOOKUP(B526,Thresholds!$B$2:$I$8,2,FALSE)&lt;='Hazard Data'!N2341,'Hazard Data'!N2341&lt;VLOOKUP(B526,Thresholds!$B$2:$I$8,3,FALSE)),"Medium","Major"))</f>
        <v>Minor</v>
      </c>
      <c r="S526" s="2" t="str">
        <f>IF(N526&gt;0,"",IF('Hazard Data'!K2341&lt;VLOOKUP(B526,Thresholds!$B$2:$I$8,5,FALSE),"Minor",IF(AND(VLOOKUP(B526,Thresholds!$B$2:$I$8,5,FALSE)&lt;='Hazard Data'!K2341,'Hazard Data'!K2341&lt;VLOOKUP(B526,Thresholds!$B$2:$I$8,6,FALSE)),"Medium","Major")))</f>
        <v/>
      </c>
      <c r="T526" s="2"/>
      <c r="U526" s="2"/>
      <c r="V526" s="2"/>
      <c r="W526" s="2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>
      <c r="A527" s="1"/>
      <c r="B527" s="17">
        <v>2</v>
      </c>
      <c r="C527" s="9" t="s">
        <v>41</v>
      </c>
      <c r="D527" s="9" t="str">
        <f>VLOOKUP(C527,'Hazard Categories'!$A$2:$B$52,2,FALSE)</f>
        <v>Tornado</v>
      </c>
      <c r="E527" s="17">
        <v>4</v>
      </c>
      <c r="F527" s="17">
        <v>2020</v>
      </c>
      <c r="G527" s="17" t="str">
        <f>IF(F527&lt;2000,(ROUNDDOWN((F527-$G$10)/5,0))*5+$G$10&amp;"-"&amp;(ROUNDDOWN((F527-$G$10)/5,0))*5+$G$10+4,(ROUNDDOWN((F527-$G$10)/5,0))*5+$G$10&amp;"-"&amp;(ROUNDDOWN((F527-$G$10)/5,0))*5+$G$10+4)</f>
        <v>2020-2024</v>
      </c>
      <c r="H527" s="17">
        <v>1</v>
      </c>
      <c r="I527" s="17">
        <v>0</v>
      </c>
      <c r="J527" s="17">
        <v>0</v>
      </c>
      <c r="K527" s="17">
        <f>SUM(I527:J527)</f>
        <v>0</v>
      </c>
      <c r="L527" s="28">
        <f>IF(N527&lt;7000000000,0,1)</f>
        <v>0</v>
      </c>
      <c r="M527" s="28">
        <f>IF(N527&gt;0,1,0)</f>
        <v>1</v>
      </c>
      <c r="N527" s="29">
        <v>300839</v>
      </c>
      <c r="O527" s="29">
        <f>IF($R527="Minor",1,0)</f>
        <v>1</v>
      </c>
      <c r="P527" s="29">
        <f>IF($R527="Medium",1,0)</f>
        <v>0</v>
      </c>
      <c r="Q527" s="29">
        <f>IF($R527="Major",1,0)</f>
        <v>0</v>
      </c>
      <c r="R527" s="2" t="str">
        <f>IF('Hazard Data'!N3361&lt;VLOOKUP(B527,Thresholds!$B$2:$I$8,2,FALSE),"Minor",IF(AND(VLOOKUP(B527,Thresholds!$B$2:$I$8,2,FALSE)&lt;='Hazard Data'!N3361,'Hazard Data'!N3361&lt;VLOOKUP(B527,Thresholds!$B$2:$I$8,3,FALSE)),"Medium","Major"))</f>
        <v>Minor</v>
      </c>
      <c r="S527" s="2" t="str">
        <f>IF(N527&gt;0,"",IF('Hazard Data'!K3361&lt;VLOOKUP(B527,Thresholds!$B$2:$I$8,5,FALSE),"Minor",IF(AND(VLOOKUP(B527,Thresholds!$B$2:$I$8,5,FALSE)&lt;='Hazard Data'!K3361,'Hazard Data'!K3361&lt;VLOOKUP(B527,Thresholds!$B$2:$I$8,6,FALSE)),"Medium","Major")))</f>
        <v/>
      </c>
      <c r="T527" s="2"/>
      <c r="U527" s="2"/>
      <c r="V527" s="2"/>
      <c r="W527" s="2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>
      <c r="A528" s="1"/>
      <c r="B528" s="17">
        <v>5</v>
      </c>
      <c r="C528" s="9" t="s">
        <v>41</v>
      </c>
      <c r="D528" s="9" t="str">
        <f>VLOOKUP(C528,'Hazard Categories'!$A$2:$B$52,2,FALSE)</f>
        <v>Tornado</v>
      </c>
      <c r="E528" s="17">
        <v>2</v>
      </c>
      <c r="F528" s="17">
        <v>2011</v>
      </c>
      <c r="G528" s="17" t="str">
        <f>IF(F528&lt;2000,(ROUNDDOWN((F528-$G$10)/5,0))*5+$G$10&amp;"-"&amp;(ROUNDDOWN((F528-$G$10)/5,0))*5+$G$10+4,(ROUNDDOWN((F528-$G$10)/5,0))*5+$G$10&amp;"-"&amp;(ROUNDDOWN((F528-$G$10)/5,0))*5+$G$10+4)</f>
        <v>2010-2014</v>
      </c>
      <c r="H528" s="17">
        <v>1</v>
      </c>
      <c r="I528" s="17">
        <v>0</v>
      </c>
      <c r="J528" s="17">
        <v>0</v>
      </c>
      <c r="K528" s="17">
        <f>SUM(I528:J528)</f>
        <v>0</v>
      </c>
      <c r="L528" s="28">
        <f>IF(N528&lt;7000000000,0,1)</f>
        <v>0</v>
      </c>
      <c r="M528" s="28">
        <f>IF(N528&gt;0,1,0)</f>
        <v>1</v>
      </c>
      <c r="N528" s="29">
        <v>300002</v>
      </c>
      <c r="O528" s="29">
        <f>IF($R528="Minor",1,0)</f>
        <v>1</v>
      </c>
      <c r="P528" s="29">
        <f>IF($R528="Medium",1,0)</f>
        <v>0</v>
      </c>
      <c r="Q528" s="29">
        <f>IF($R528="Major",1,0)</f>
        <v>0</v>
      </c>
      <c r="R528" s="2" t="str">
        <f>IF('Hazard Data'!N2434&lt;VLOOKUP(B528,Thresholds!$B$2:$I$8,2,FALSE),"Minor",IF(AND(VLOOKUP(B528,Thresholds!$B$2:$I$8,2,FALSE)&lt;='Hazard Data'!N2434,'Hazard Data'!N2434&lt;VLOOKUP(B528,Thresholds!$B$2:$I$8,3,FALSE)),"Medium","Major"))</f>
        <v>Minor</v>
      </c>
      <c r="S528" s="2" t="str">
        <f>IF(N528&gt;0,"",IF('Hazard Data'!K2434&lt;VLOOKUP(B528,Thresholds!$B$2:$I$8,5,FALSE),"Minor",IF(AND(VLOOKUP(B528,Thresholds!$B$2:$I$8,5,FALSE)&lt;='Hazard Data'!K2434,'Hazard Data'!K2434&lt;VLOOKUP(B528,Thresholds!$B$2:$I$8,6,FALSE)),"Medium","Major")))</f>
        <v/>
      </c>
      <c r="T528" s="2"/>
      <c r="U528" s="2"/>
      <c r="V528" s="2"/>
      <c r="W528" s="2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>
      <c r="A529" s="1"/>
      <c r="B529" s="17">
        <v>2</v>
      </c>
      <c r="C529" s="9" t="s">
        <v>45</v>
      </c>
      <c r="D529" s="9" t="str">
        <f>VLOOKUP(C529,'Hazard Categories'!$A$2:$B$52,2,FALSE)</f>
        <v>Storm</v>
      </c>
      <c r="E529" s="17">
        <v>3</v>
      </c>
      <c r="F529" s="17">
        <v>2008</v>
      </c>
      <c r="G529" s="17" t="str">
        <f>IF(F529&lt;2000,(ROUNDDOWN((F529-$G$10)/5,0))*5+$G$10&amp;"-"&amp;(ROUNDDOWN((F529-$G$10)/5,0))*5+$G$10+4,(ROUNDDOWN((F529-$G$10)/5,0))*5+$G$10&amp;"-"&amp;(ROUNDDOWN((F529-$G$10)/5,0))*5+$G$10+4)</f>
        <v>2005-2009</v>
      </c>
      <c r="H529" s="17">
        <v>1</v>
      </c>
      <c r="I529" s="17">
        <v>0</v>
      </c>
      <c r="J529" s="17">
        <v>0</v>
      </c>
      <c r="K529" s="17">
        <f>SUM(I529:J529)</f>
        <v>0</v>
      </c>
      <c r="L529" s="28">
        <f>IF(N529&lt;7000000000,0,1)</f>
        <v>0</v>
      </c>
      <c r="M529" s="28">
        <f>IF(N529&gt;0,1,0)</f>
        <v>1</v>
      </c>
      <c r="N529" s="29">
        <v>298176</v>
      </c>
      <c r="O529" s="29">
        <f>IF($R529="Minor",1,0)</f>
        <v>1</v>
      </c>
      <c r="P529" s="29">
        <f>IF($R529="Medium",1,0)</f>
        <v>0</v>
      </c>
      <c r="Q529" s="29">
        <f>IF($R529="Major",1,0)</f>
        <v>0</v>
      </c>
      <c r="R529" s="2" t="str">
        <f>IF('Hazard Data'!N3184&lt;VLOOKUP(B529,Thresholds!$B$2:$I$8,2,FALSE),"Minor",IF(AND(VLOOKUP(B529,Thresholds!$B$2:$I$8,2,FALSE)&lt;='Hazard Data'!N3184,'Hazard Data'!N3184&lt;VLOOKUP(B529,Thresholds!$B$2:$I$8,3,FALSE)),"Medium","Major"))</f>
        <v>Minor</v>
      </c>
      <c r="S529" s="2" t="str">
        <f>IF(N529&gt;0,"",IF('Hazard Data'!K3184&lt;VLOOKUP(B529,Thresholds!$B$2:$I$8,5,FALSE),"Minor",IF(AND(VLOOKUP(B529,Thresholds!$B$2:$I$8,5,FALSE)&lt;='Hazard Data'!K3184,'Hazard Data'!K3184&lt;VLOOKUP(B529,Thresholds!$B$2:$I$8,6,FALSE)),"Medium","Major")))</f>
        <v/>
      </c>
      <c r="T529" s="2"/>
      <c r="U529" s="2"/>
      <c r="V529" s="2"/>
      <c r="W529" s="2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>
      <c r="A530" s="1"/>
      <c r="B530" s="17">
        <v>2</v>
      </c>
      <c r="C530" s="9" t="s">
        <v>59</v>
      </c>
      <c r="D530" s="9" t="str">
        <f>VLOOKUP(C530,'Hazard Categories'!$A$2:$B$52,2,FALSE)</f>
        <v>Storm</v>
      </c>
      <c r="E530" s="17">
        <v>2</v>
      </c>
      <c r="F530" s="17">
        <v>2010</v>
      </c>
      <c r="G530" s="17" t="str">
        <f>IF(F530&lt;2000,(ROUNDDOWN((F530-$G$10)/5,0))*5+$G$10&amp;"-"&amp;(ROUNDDOWN((F530-$G$10)/5,0))*5+$G$10+4,(ROUNDDOWN((F530-$G$10)/5,0))*5+$G$10&amp;"-"&amp;(ROUNDDOWN((F530-$G$10)/5,0))*5+$G$10+4)</f>
        <v>2010-2014</v>
      </c>
      <c r="H530" s="17">
        <v>1</v>
      </c>
      <c r="I530" s="17">
        <v>0</v>
      </c>
      <c r="J530" s="17">
        <v>0</v>
      </c>
      <c r="K530" s="17">
        <f>SUM(I530:J530)</f>
        <v>0</v>
      </c>
      <c r="L530" s="28">
        <f>IF(N530&lt;7000000000,0,1)</f>
        <v>0</v>
      </c>
      <c r="M530" s="28">
        <f>IF(N530&gt;0,1,0)</f>
        <v>1</v>
      </c>
      <c r="N530" s="29">
        <v>297827</v>
      </c>
      <c r="O530" s="29">
        <f>IF($R530="Minor",1,0)</f>
        <v>1</v>
      </c>
      <c r="P530" s="29">
        <f>IF($R530="Medium",1,0)</f>
        <v>0</v>
      </c>
      <c r="Q530" s="29">
        <f>IF($R530="Major",1,0)</f>
        <v>0</v>
      </c>
      <c r="R530" s="2" t="str">
        <f>IF('Hazard Data'!N2303&lt;VLOOKUP(B530,Thresholds!$B$2:$I$8,2,FALSE),"Minor",IF(AND(VLOOKUP(B530,Thresholds!$B$2:$I$8,2,FALSE)&lt;='Hazard Data'!N2303,'Hazard Data'!N2303&lt;VLOOKUP(B530,Thresholds!$B$2:$I$8,3,FALSE)),"Medium","Major"))</f>
        <v>Minor</v>
      </c>
      <c r="S530" s="2" t="str">
        <f>IF(N530&gt;0,"",IF('Hazard Data'!K2303&lt;VLOOKUP(B530,Thresholds!$B$2:$I$8,5,FALSE),"Minor",IF(AND(VLOOKUP(B530,Thresholds!$B$2:$I$8,5,FALSE)&lt;='Hazard Data'!K2303,'Hazard Data'!K2303&lt;VLOOKUP(B530,Thresholds!$B$2:$I$8,6,FALSE)),"Medium","Major")))</f>
        <v/>
      </c>
      <c r="T530" s="2"/>
      <c r="U530" s="2"/>
      <c r="V530" s="2"/>
      <c r="W530" s="2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>
      <c r="A531" s="1"/>
      <c r="B531" s="17">
        <v>3</v>
      </c>
      <c r="C531" s="9" t="s">
        <v>39</v>
      </c>
      <c r="D531" s="9" t="str">
        <f>VLOOKUP(C531,'Hazard Categories'!$A$2:$B$52,2,FALSE)</f>
        <v>Severe Storm</v>
      </c>
      <c r="E531" s="17">
        <v>3</v>
      </c>
      <c r="F531" s="17">
        <v>2013</v>
      </c>
      <c r="G531" s="17" t="str">
        <f>IF(F531&lt;2000,(ROUNDDOWN((F531-$G$10)/5,0))*5+$G$10&amp;"-"&amp;(ROUNDDOWN((F531-$G$10)/5,0))*5+$G$10+4,(ROUNDDOWN((F531-$G$10)/5,0))*5+$G$10&amp;"-"&amp;(ROUNDDOWN((F531-$G$10)/5,0))*5+$G$10+4)</f>
        <v>2010-2014</v>
      </c>
      <c r="H531" s="17">
        <v>1</v>
      </c>
      <c r="I531" s="17">
        <v>0</v>
      </c>
      <c r="J531" s="17">
        <v>0</v>
      </c>
      <c r="K531" s="17">
        <f>SUM(I531:J531)</f>
        <v>0</v>
      </c>
      <c r="L531" s="28">
        <f>IF(N531&lt;7000000000,0,1)</f>
        <v>0</v>
      </c>
      <c r="M531" s="28">
        <f>IF(N531&gt;0,1,0)</f>
        <v>1</v>
      </c>
      <c r="N531" s="29">
        <v>296977</v>
      </c>
      <c r="O531" s="29">
        <f>IF($R531="Minor",1,0)</f>
        <v>1</v>
      </c>
      <c r="P531" s="29">
        <f>IF($R531="Medium",1,0)</f>
        <v>0</v>
      </c>
      <c r="Q531" s="29">
        <f>IF($R531="Major",1,0)</f>
        <v>0</v>
      </c>
      <c r="R531" s="2" t="str">
        <f>IF('Hazard Data'!N2019&lt;VLOOKUP(B531,Thresholds!$B$2:$I$8,2,FALSE),"Minor",IF(AND(VLOOKUP(B531,Thresholds!$B$2:$I$8,2,FALSE)&lt;='Hazard Data'!N2019,'Hazard Data'!N2019&lt;VLOOKUP(B531,Thresholds!$B$2:$I$8,3,FALSE)),"Medium","Major"))</f>
        <v>Minor</v>
      </c>
      <c r="S531" s="2" t="str">
        <f>IF(N531&gt;0,"",IF('Hazard Data'!K2019&lt;VLOOKUP(B531,Thresholds!$B$2:$I$8,5,FALSE),"Minor",IF(AND(VLOOKUP(B531,Thresholds!$B$2:$I$8,5,FALSE)&lt;='Hazard Data'!K2019,'Hazard Data'!K2019&lt;VLOOKUP(B531,Thresholds!$B$2:$I$8,6,FALSE)),"Medium","Major")))</f>
        <v/>
      </c>
      <c r="T531" s="2"/>
      <c r="U531" s="2"/>
      <c r="V531" s="2"/>
      <c r="W531" s="2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>
      <c r="A532" s="1"/>
      <c r="B532" s="17">
        <v>6</v>
      </c>
      <c r="C532" s="9" t="s">
        <v>59</v>
      </c>
      <c r="D532" s="9" t="str">
        <f>VLOOKUP(C532,'Hazard Categories'!$A$2:$B$52,2,FALSE)</f>
        <v>Storm</v>
      </c>
      <c r="E532" s="17">
        <v>3</v>
      </c>
      <c r="F532" s="17">
        <v>2012</v>
      </c>
      <c r="G532" s="17" t="str">
        <f>IF(F532&lt;2000,(ROUNDDOWN((F532-$G$10)/5,0))*5+$G$10&amp;"-"&amp;(ROUNDDOWN((F532-$G$10)/5,0))*5+$G$10+4,(ROUNDDOWN((F532-$G$10)/5,0))*5+$G$10&amp;"-"&amp;(ROUNDDOWN((F532-$G$10)/5,0))*5+$G$10+4)</f>
        <v>2010-2014</v>
      </c>
      <c r="H532" s="17">
        <v>1</v>
      </c>
      <c r="I532" s="17">
        <v>0</v>
      </c>
      <c r="J532" s="17">
        <v>0</v>
      </c>
      <c r="K532" s="17">
        <f>SUM(I532:J532)</f>
        <v>0</v>
      </c>
      <c r="L532" s="28">
        <f>IF(N532&lt;7000000000,0,1)</f>
        <v>0</v>
      </c>
      <c r="M532" s="28">
        <f>IF(N532&gt;0,1,0)</f>
        <v>1</v>
      </c>
      <c r="N532" s="29">
        <v>296020</v>
      </c>
      <c r="O532" s="29">
        <f>IF($R532="Minor",1,0)</f>
        <v>1</v>
      </c>
      <c r="P532" s="29">
        <f>IF($R532="Medium",1,0)</f>
        <v>0</v>
      </c>
      <c r="Q532" s="29">
        <f>IF($R532="Major",1,0)</f>
        <v>0</v>
      </c>
      <c r="R532" s="2" t="str">
        <f>IF('Hazard Data'!N2140&lt;VLOOKUP(B532,Thresholds!$B$2:$I$8,2,FALSE),"Minor",IF(AND(VLOOKUP(B532,Thresholds!$B$2:$I$8,2,FALSE)&lt;='Hazard Data'!N2140,'Hazard Data'!N2140&lt;VLOOKUP(B532,Thresholds!$B$2:$I$8,3,FALSE)),"Medium","Major"))</f>
        <v>Minor</v>
      </c>
      <c r="S532" s="2" t="str">
        <f>IF(N532&gt;0,"",IF('Hazard Data'!K2140&lt;VLOOKUP(B532,Thresholds!$B$2:$I$8,5,FALSE),"Minor",IF(AND(VLOOKUP(B532,Thresholds!$B$2:$I$8,5,FALSE)&lt;='Hazard Data'!K2140,'Hazard Data'!K2140&lt;VLOOKUP(B532,Thresholds!$B$2:$I$8,6,FALSE)),"Medium","Major")))</f>
        <v/>
      </c>
      <c r="T532" s="2"/>
      <c r="U532" s="2"/>
      <c r="V532" s="2"/>
      <c r="W532" s="2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>
      <c r="A533" s="1"/>
      <c r="B533" s="17">
        <v>2</v>
      </c>
      <c r="C533" s="9" t="s">
        <v>59</v>
      </c>
      <c r="D533" s="9" t="str">
        <f>VLOOKUP(C533,'Hazard Categories'!$A$2:$B$52,2,FALSE)</f>
        <v>Storm</v>
      </c>
      <c r="E533" s="17">
        <v>2</v>
      </c>
      <c r="F533" s="17">
        <v>2010</v>
      </c>
      <c r="G533" s="17" t="str">
        <f>IF(F533&lt;2000,(ROUNDDOWN((F533-$G$10)/5,0))*5+$G$10&amp;"-"&amp;(ROUNDDOWN((F533-$G$10)/5,0))*5+$G$10+4,(ROUNDDOWN((F533-$G$10)/5,0))*5+$G$10&amp;"-"&amp;(ROUNDDOWN((F533-$G$10)/5,0))*5+$G$10+4)</f>
        <v>2010-2014</v>
      </c>
      <c r="H533" s="17">
        <v>1</v>
      </c>
      <c r="I533" s="17">
        <v>0</v>
      </c>
      <c r="J533" s="17">
        <v>0</v>
      </c>
      <c r="K533" s="17">
        <f>SUM(I533:J533)</f>
        <v>0</v>
      </c>
      <c r="L533" s="28">
        <f>IF(N533&lt;7000000000,0,1)</f>
        <v>0</v>
      </c>
      <c r="M533" s="28">
        <f>IF(N533&gt;0,1,0)</f>
        <v>1</v>
      </c>
      <c r="N533" s="29">
        <v>295703</v>
      </c>
      <c r="O533" s="29">
        <f>IF($R533="Minor",1,0)</f>
        <v>1</v>
      </c>
      <c r="P533" s="29">
        <f>IF($R533="Medium",1,0)</f>
        <v>0</v>
      </c>
      <c r="Q533" s="29">
        <f>IF($R533="Major",1,0)</f>
        <v>0</v>
      </c>
      <c r="R533" s="2" t="str">
        <f>IF('Hazard Data'!N2295&lt;VLOOKUP(B533,Thresholds!$B$2:$I$8,2,FALSE),"Minor",IF(AND(VLOOKUP(B533,Thresholds!$B$2:$I$8,2,FALSE)&lt;='Hazard Data'!N2295,'Hazard Data'!N2295&lt;VLOOKUP(B533,Thresholds!$B$2:$I$8,3,FALSE)),"Medium","Major"))</f>
        <v>Minor</v>
      </c>
      <c r="S533" s="2" t="str">
        <f>IF(N533&gt;0,"",IF('Hazard Data'!K2295&lt;VLOOKUP(B533,Thresholds!$B$2:$I$8,5,FALSE),"Minor",IF(AND(VLOOKUP(B533,Thresholds!$B$2:$I$8,5,FALSE)&lt;='Hazard Data'!K2295,'Hazard Data'!K2295&lt;VLOOKUP(B533,Thresholds!$B$2:$I$8,6,FALSE)),"Medium","Major")))</f>
        <v/>
      </c>
      <c r="T533" s="2"/>
      <c r="U533" s="2"/>
      <c r="V533" s="2"/>
      <c r="W533" s="2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>
      <c r="A534" s="1"/>
      <c r="B534" s="17">
        <v>2</v>
      </c>
      <c r="C534" s="9" t="s">
        <v>44</v>
      </c>
      <c r="D534" s="9" t="str">
        <f>VLOOKUP(C534,'Hazard Categories'!$A$2:$B$52,2,FALSE)</f>
        <v>Severe Storm</v>
      </c>
      <c r="E534" s="17">
        <v>2</v>
      </c>
      <c r="F534" s="17">
        <v>2011</v>
      </c>
      <c r="G534" s="17" t="str">
        <f>IF(F534&lt;2000,(ROUNDDOWN((F534-$G$10)/5,0))*5+$G$10&amp;"-"&amp;(ROUNDDOWN((F534-$G$10)/5,0))*5+$G$10+4,(ROUNDDOWN((F534-$G$10)/5,0))*5+$G$10&amp;"-"&amp;(ROUNDDOWN((F534-$G$10)/5,0))*5+$G$10+4)</f>
        <v>2010-2014</v>
      </c>
      <c r="H534" s="17">
        <v>1</v>
      </c>
      <c r="I534" s="17">
        <v>0</v>
      </c>
      <c r="J534" s="17">
        <v>0</v>
      </c>
      <c r="K534" s="17">
        <f>SUM(I534:J534)</f>
        <v>0</v>
      </c>
      <c r="L534" s="28">
        <f>IF(N534&lt;7000000000,0,1)</f>
        <v>0</v>
      </c>
      <c r="M534" s="28">
        <f>IF(N534&gt;0,1,0)</f>
        <v>1</v>
      </c>
      <c r="N534" s="29">
        <v>294783</v>
      </c>
      <c r="O534" s="29">
        <f>IF($R534="Minor",1,0)</f>
        <v>1</v>
      </c>
      <c r="P534" s="29">
        <f>IF($R534="Medium",1,0)</f>
        <v>0</v>
      </c>
      <c r="Q534" s="29">
        <f>IF($R534="Major",1,0)</f>
        <v>0</v>
      </c>
      <c r="R534" s="2" t="str">
        <f>IF('Hazard Data'!N2515&lt;VLOOKUP(B534,Thresholds!$B$2:$I$8,2,FALSE),"Minor",IF(AND(VLOOKUP(B534,Thresholds!$B$2:$I$8,2,FALSE)&lt;='Hazard Data'!N2515,'Hazard Data'!N2515&lt;VLOOKUP(B534,Thresholds!$B$2:$I$8,3,FALSE)),"Medium","Major"))</f>
        <v>Minor</v>
      </c>
      <c r="S534" s="2" t="str">
        <f>IF(N534&gt;0,"",IF('Hazard Data'!K2515&lt;VLOOKUP(B534,Thresholds!$B$2:$I$8,5,FALSE),"Minor",IF(AND(VLOOKUP(B534,Thresholds!$B$2:$I$8,5,FALSE)&lt;='Hazard Data'!K2515,'Hazard Data'!K2515&lt;VLOOKUP(B534,Thresholds!$B$2:$I$8,6,FALSE)),"Medium","Major")))</f>
        <v/>
      </c>
      <c r="T534" s="2"/>
      <c r="U534" s="2"/>
      <c r="V534" s="2"/>
      <c r="W534" s="2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>
      <c r="A535" s="1"/>
      <c r="B535" s="17">
        <v>1</v>
      </c>
      <c r="C535" s="9" t="s">
        <v>46</v>
      </c>
      <c r="D535" s="9" t="str">
        <f>VLOOKUP(C535,'Hazard Categories'!$A$2:$B$52,2,FALSE)</f>
        <v>Storm</v>
      </c>
      <c r="E535" s="17">
        <v>1</v>
      </c>
      <c r="F535" s="17">
        <v>2015</v>
      </c>
      <c r="G535" s="17" t="str">
        <f>IF(F535&lt;2000,(ROUNDDOWN((F535-$G$10)/5,0))*5+$G$10&amp;"-"&amp;(ROUNDDOWN((F535-$G$10)/5,0))*5+$G$10+4,(ROUNDDOWN((F535-$G$10)/5,0))*5+$G$10&amp;"-"&amp;(ROUNDDOWN((F535-$G$10)/5,0))*5+$G$10+4)</f>
        <v>2015-2019</v>
      </c>
      <c r="H535" s="17">
        <v>2</v>
      </c>
      <c r="I535" s="17">
        <v>0</v>
      </c>
      <c r="J535" s="17">
        <v>0</v>
      </c>
      <c r="K535" s="17">
        <f>SUM(I535:J535)</f>
        <v>0</v>
      </c>
      <c r="L535" s="28">
        <f>IF(N535&lt;7000000000,0,1)</f>
        <v>0</v>
      </c>
      <c r="M535" s="28">
        <f>IF(N535&gt;0,1,0)</f>
        <v>1</v>
      </c>
      <c r="N535" s="29">
        <v>294625</v>
      </c>
      <c r="O535" s="29">
        <f>IF($R535="Minor",1,0)</f>
        <v>1</v>
      </c>
      <c r="P535" s="29">
        <f>IF($R535="Medium",1,0)</f>
        <v>0</v>
      </c>
      <c r="Q535" s="29">
        <f>IF($R535="Major",1,0)</f>
        <v>0</v>
      </c>
      <c r="R535" s="2" t="str">
        <f>IF('Hazard Data'!N2644&lt;VLOOKUP(B535,Thresholds!$B$2:$I$8,2,FALSE),"Minor",IF(AND(VLOOKUP(B535,Thresholds!$B$2:$I$8,2,FALSE)&lt;='Hazard Data'!N2644,'Hazard Data'!N2644&lt;VLOOKUP(B535,Thresholds!$B$2:$I$8,3,FALSE)),"Medium","Major"))</f>
        <v>Minor</v>
      </c>
      <c r="S535" s="2" t="str">
        <f>IF(N535&gt;0,"",IF('Hazard Data'!K2644&lt;VLOOKUP(B535,Thresholds!$B$2:$I$8,5,FALSE),"Minor",IF(AND(VLOOKUP(B535,Thresholds!$B$2:$I$8,5,FALSE)&lt;='Hazard Data'!K2644,'Hazard Data'!K2644&lt;VLOOKUP(B535,Thresholds!$B$2:$I$8,6,FALSE)),"Medium","Major")))</f>
        <v/>
      </c>
      <c r="T535" s="2"/>
      <c r="U535" s="2"/>
      <c r="V535" s="2"/>
      <c r="W535" s="2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>
      <c r="A536" s="1"/>
      <c r="B536" s="17">
        <v>5</v>
      </c>
      <c r="C536" s="9" t="s">
        <v>45</v>
      </c>
      <c r="D536" s="9" t="str">
        <f>VLOOKUP(C536,'Hazard Categories'!$A$2:$B$52,2,FALSE)</f>
        <v>Storm</v>
      </c>
      <c r="E536" s="17">
        <v>3</v>
      </c>
      <c r="F536" s="17">
        <v>1991</v>
      </c>
      <c r="G536" s="17" t="str">
        <f>IF(F536&lt;2000,(ROUNDDOWN((F536-$G$10)/5,0))*5+$G$10&amp;"-"&amp;(ROUNDDOWN((F536-$G$10)/5,0))*5+$G$10+4,(ROUNDDOWN((F536-$G$10)/5,0))*5+$G$10&amp;"-"&amp;(ROUNDDOWN((F536-$G$10)/5,0))*5+$G$10+4)</f>
        <v>1990-1994</v>
      </c>
      <c r="H536" s="17">
        <v>1</v>
      </c>
      <c r="I536" s="17">
        <v>0</v>
      </c>
      <c r="J536" s="17">
        <v>0</v>
      </c>
      <c r="K536" s="17">
        <f>SUM(I536:J536)</f>
        <v>0</v>
      </c>
      <c r="L536" s="28">
        <f>IF(N536&lt;7000000000,0,1)</f>
        <v>0</v>
      </c>
      <c r="M536" s="28">
        <f>IF(N536&gt;0,1,0)</f>
        <v>1</v>
      </c>
      <c r="N536" s="29">
        <v>293553</v>
      </c>
      <c r="O536" s="29">
        <f>IF($R536="Minor",1,0)</f>
        <v>1</v>
      </c>
      <c r="P536" s="29">
        <f>IF($R536="Medium",1,0)</f>
        <v>0</v>
      </c>
      <c r="Q536" s="29">
        <f>IF($R536="Major",1,0)</f>
        <v>0</v>
      </c>
      <c r="R536" s="2" t="str">
        <f>IF('Hazard Data'!N1806&lt;VLOOKUP(B536,Thresholds!$B$2:$I$8,2,FALSE),"Minor",IF(AND(VLOOKUP(B536,Thresholds!$B$2:$I$8,2,FALSE)&lt;='Hazard Data'!N1806,'Hazard Data'!N1806&lt;VLOOKUP(B536,Thresholds!$B$2:$I$8,3,FALSE)),"Medium","Major"))</f>
        <v>Minor</v>
      </c>
      <c r="S536" s="2" t="str">
        <f>IF(N536&gt;0,"",IF('Hazard Data'!K1806&lt;VLOOKUP(B536,Thresholds!$B$2:$I$8,5,FALSE),"Minor",IF(AND(VLOOKUP(B536,Thresholds!$B$2:$I$8,5,FALSE)&lt;='Hazard Data'!K1806,'Hazard Data'!K1806&lt;VLOOKUP(B536,Thresholds!$B$2:$I$8,6,FALSE)),"Medium","Major")))</f>
        <v/>
      </c>
      <c r="T536" s="2"/>
      <c r="U536" s="2"/>
      <c r="V536" s="2"/>
      <c r="W536" s="2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>
      <c r="A537" s="1"/>
      <c r="B537" s="17">
        <v>3</v>
      </c>
      <c r="C537" s="9" t="s">
        <v>44</v>
      </c>
      <c r="D537" s="9" t="str">
        <f>VLOOKUP(C537,'Hazard Categories'!$A$2:$B$52,2,FALSE)</f>
        <v>Severe Storm</v>
      </c>
      <c r="E537" s="17">
        <v>3</v>
      </c>
      <c r="F537" s="17">
        <v>2016</v>
      </c>
      <c r="G537" s="17" t="str">
        <f>IF(F537&lt;2000,(ROUNDDOWN((F537-$G$10)/5,0))*5+$G$10&amp;"-"&amp;(ROUNDDOWN((F537-$G$10)/5,0))*5+$G$10+4,(ROUNDDOWN((F537-$G$10)/5,0))*5+$G$10&amp;"-"&amp;(ROUNDDOWN((F537-$G$10)/5,0))*5+$G$10+4)</f>
        <v>2015-2019</v>
      </c>
      <c r="H537" s="17">
        <v>1</v>
      </c>
      <c r="I537" s="17">
        <v>0</v>
      </c>
      <c r="J537" s="17">
        <v>0</v>
      </c>
      <c r="K537" s="17">
        <f>SUM(I537:J537)</f>
        <v>0</v>
      </c>
      <c r="L537" s="28">
        <f>IF(N537&lt;7000000000,0,1)</f>
        <v>0</v>
      </c>
      <c r="M537" s="28">
        <f>IF(N537&gt;0,1,0)</f>
        <v>1</v>
      </c>
      <c r="N537" s="29">
        <v>293357</v>
      </c>
      <c r="O537" s="29">
        <f>IF($R537="Minor",1,0)</f>
        <v>1</v>
      </c>
      <c r="P537" s="29">
        <f>IF($R537="Medium",1,0)</f>
        <v>0</v>
      </c>
      <c r="Q537" s="29">
        <f>IF($R537="Major",1,0)</f>
        <v>0</v>
      </c>
      <c r="R537" s="2" t="str">
        <f>IF('Hazard Data'!N2853&lt;VLOOKUP(B537,Thresholds!$B$2:$I$8,2,FALSE),"Minor",IF(AND(VLOOKUP(B537,Thresholds!$B$2:$I$8,2,FALSE)&lt;='Hazard Data'!N2853,'Hazard Data'!N2853&lt;VLOOKUP(B537,Thresholds!$B$2:$I$8,3,FALSE)),"Medium","Major"))</f>
        <v>Minor</v>
      </c>
      <c r="S537" s="2" t="str">
        <f>IF(N537&gt;0,"",IF('Hazard Data'!K2853&lt;VLOOKUP(B537,Thresholds!$B$2:$I$8,5,FALSE),"Minor",IF(AND(VLOOKUP(B537,Thresholds!$B$2:$I$8,5,FALSE)&lt;='Hazard Data'!K2853,'Hazard Data'!K2853&lt;VLOOKUP(B537,Thresholds!$B$2:$I$8,6,FALSE)),"Medium","Major")))</f>
        <v/>
      </c>
      <c r="T537" s="2"/>
      <c r="U537" s="2"/>
      <c r="V537" s="2"/>
      <c r="W537" s="2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>
      <c r="A538" s="1"/>
      <c r="B538" s="17">
        <v>1</v>
      </c>
      <c r="C538" s="9" t="s">
        <v>45</v>
      </c>
      <c r="D538" s="9" t="str">
        <f>VLOOKUP(C538,'Hazard Categories'!$A$2:$B$52,2,FALSE)</f>
        <v>Storm</v>
      </c>
      <c r="E538" s="17">
        <v>2</v>
      </c>
      <c r="F538" s="17">
        <v>1999</v>
      </c>
      <c r="G538" s="17" t="str">
        <f>IF(F538&lt;2000,(ROUNDDOWN((F538-$G$10)/5,0))*5+$G$10&amp;"-"&amp;(ROUNDDOWN((F538-$G$10)/5,0))*5+$G$10+4,(ROUNDDOWN((F538-$G$10)/5,0))*5+$G$10&amp;"-"&amp;(ROUNDDOWN((F538-$G$10)/5,0))*5+$G$10+4)</f>
        <v>1995-1999</v>
      </c>
      <c r="H538" s="17">
        <v>1</v>
      </c>
      <c r="I538" s="17">
        <v>0</v>
      </c>
      <c r="J538" s="17">
        <v>0</v>
      </c>
      <c r="K538" s="17">
        <f>SUM(I538:J538)</f>
        <v>0</v>
      </c>
      <c r="L538" s="28">
        <f>IF(N538&lt;7000000000,0,1)</f>
        <v>0</v>
      </c>
      <c r="M538" s="28">
        <f>IF(N538&gt;0,1,0)</f>
        <v>1</v>
      </c>
      <c r="N538" s="29">
        <v>292374</v>
      </c>
      <c r="O538" s="29">
        <f>IF($R538="Minor",1,0)</f>
        <v>0</v>
      </c>
      <c r="P538" s="29">
        <f>IF($R538="Medium",1,0)</f>
        <v>0</v>
      </c>
      <c r="Q538" s="29">
        <f>IF($R538="Major",1,0)</f>
        <v>1</v>
      </c>
      <c r="R538" s="2" t="str">
        <f>IF('Hazard Data'!N17&lt;VLOOKUP(B538,Thresholds!$B$2:$I$8,2,FALSE),"Minor",IF(AND(VLOOKUP(B538,Thresholds!$B$2:$I$8,2,FALSE)&lt;='Hazard Data'!N17,'Hazard Data'!N17&lt;VLOOKUP(B538,Thresholds!$B$2:$I$8,3,FALSE)),"Medium","Major"))</f>
        <v>Major</v>
      </c>
      <c r="S538" s="2" t="str">
        <f>IF(N538&gt;0,"",IF('Hazard Data'!K17&lt;VLOOKUP(B538,Thresholds!$B$2:$I$8,5,FALSE),"Minor",IF(AND(VLOOKUP(B538,Thresholds!$B$2:$I$8,5,FALSE)&lt;='Hazard Data'!K17,'Hazard Data'!K17&lt;VLOOKUP(B538,Thresholds!$B$2:$I$8,6,FALSE)),"Medium","Major")))</f>
        <v/>
      </c>
      <c r="T538" s="2"/>
      <c r="U538" s="2"/>
      <c r="V538" s="2"/>
      <c r="W538" s="2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>
      <c r="A539" s="1"/>
      <c r="B539" s="17">
        <v>2</v>
      </c>
      <c r="C539" s="9" t="s">
        <v>59</v>
      </c>
      <c r="D539" s="9" t="str">
        <f>VLOOKUP(C539,'Hazard Categories'!$A$2:$B$52,2,FALSE)</f>
        <v>Storm</v>
      </c>
      <c r="E539" s="17">
        <v>2</v>
      </c>
      <c r="F539" s="17">
        <v>2010</v>
      </c>
      <c r="G539" s="17" t="str">
        <f>IF(F539&lt;2000,(ROUNDDOWN((F539-$G$10)/5,0))*5+$G$10&amp;"-"&amp;(ROUNDDOWN((F539-$G$10)/5,0))*5+$G$10+4,(ROUNDDOWN((F539-$G$10)/5,0))*5+$G$10&amp;"-"&amp;(ROUNDDOWN((F539-$G$10)/5,0))*5+$G$10+4)</f>
        <v>2010-2014</v>
      </c>
      <c r="H539" s="17">
        <v>1</v>
      </c>
      <c r="I539" s="17">
        <v>0</v>
      </c>
      <c r="J539" s="17">
        <v>0</v>
      </c>
      <c r="K539" s="17">
        <f>SUM(I539:J539)</f>
        <v>0</v>
      </c>
      <c r="L539" s="28">
        <f>IF(N539&lt;7000000000,0,1)</f>
        <v>0</v>
      </c>
      <c r="M539" s="28">
        <f>IF(N539&gt;0,1,0)</f>
        <v>1</v>
      </c>
      <c r="N539" s="29">
        <v>291803</v>
      </c>
      <c r="O539" s="29">
        <f>IF($R539="Minor",1,0)</f>
        <v>1</v>
      </c>
      <c r="P539" s="29">
        <f>IF($R539="Medium",1,0)</f>
        <v>0</v>
      </c>
      <c r="Q539" s="29">
        <f>IF($R539="Major",1,0)</f>
        <v>0</v>
      </c>
      <c r="R539" s="2" t="str">
        <f>IF('Hazard Data'!N2296&lt;VLOOKUP(B539,Thresholds!$B$2:$I$8,2,FALSE),"Minor",IF(AND(VLOOKUP(B539,Thresholds!$B$2:$I$8,2,FALSE)&lt;='Hazard Data'!N2296,'Hazard Data'!N2296&lt;VLOOKUP(B539,Thresholds!$B$2:$I$8,3,FALSE)),"Medium","Major"))</f>
        <v>Minor</v>
      </c>
      <c r="S539" s="2" t="str">
        <f>IF(N539&gt;0,"",IF('Hazard Data'!K2296&lt;VLOOKUP(B539,Thresholds!$B$2:$I$8,5,FALSE),"Minor",IF(AND(VLOOKUP(B539,Thresholds!$B$2:$I$8,5,FALSE)&lt;='Hazard Data'!K2296,'Hazard Data'!K2296&lt;VLOOKUP(B539,Thresholds!$B$2:$I$8,6,FALSE)),"Medium","Major")))</f>
        <v/>
      </c>
      <c r="T539" s="2"/>
      <c r="U539" s="2"/>
      <c r="V539" s="2"/>
      <c r="W539" s="2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>
      <c r="A540" s="1"/>
      <c r="B540" s="17">
        <v>4</v>
      </c>
      <c r="C540" s="9" t="s">
        <v>46</v>
      </c>
      <c r="D540" s="9" t="str">
        <f>VLOOKUP(C540,'Hazard Categories'!$A$2:$B$52,2,FALSE)</f>
        <v>Storm</v>
      </c>
      <c r="E540" s="17">
        <v>4</v>
      </c>
      <c r="F540" s="17">
        <v>2014</v>
      </c>
      <c r="G540" s="17" t="str">
        <f>IF(F540&lt;2000,(ROUNDDOWN((F540-$G$10)/5,0))*5+$G$10&amp;"-"&amp;(ROUNDDOWN((F540-$G$10)/5,0))*5+$G$10+4,(ROUNDDOWN((F540-$G$10)/5,0))*5+$G$10&amp;"-"&amp;(ROUNDDOWN((F540-$G$10)/5,0))*5+$G$10+4)</f>
        <v>2010-2014</v>
      </c>
      <c r="H540" s="17">
        <v>1</v>
      </c>
      <c r="I540" s="17">
        <v>0</v>
      </c>
      <c r="J540" s="17">
        <v>0</v>
      </c>
      <c r="K540" s="17">
        <f>SUM(I540:J540)</f>
        <v>0</v>
      </c>
      <c r="L540" s="28">
        <f>IF(N540&lt;7000000000,0,1)</f>
        <v>0</v>
      </c>
      <c r="M540" s="28">
        <f>IF(N540&gt;0,1,0)</f>
        <v>1</v>
      </c>
      <c r="N540" s="29">
        <v>290871</v>
      </c>
      <c r="O540" s="29">
        <f>IF($R540="Minor",1,0)</f>
        <v>1</v>
      </c>
      <c r="P540" s="29">
        <f>IF($R540="Medium",1,0)</f>
        <v>0</v>
      </c>
      <c r="Q540" s="29">
        <f>IF($R540="Major",1,0)</f>
        <v>0</v>
      </c>
      <c r="R540" s="2" t="str">
        <f>IF('Hazard Data'!N2542&lt;VLOOKUP(B540,Thresholds!$B$2:$I$8,2,FALSE),"Minor",IF(AND(VLOOKUP(B540,Thresholds!$B$2:$I$8,2,FALSE)&lt;='Hazard Data'!N2542,'Hazard Data'!N2542&lt;VLOOKUP(B540,Thresholds!$B$2:$I$8,3,FALSE)),"Medium","Major"))</f>
        <v>Minor</v>
      </c>
      <c r="S540" s="2" t="str">
        <f>IF(N540&gt;0,"",IF('Hazard Data'!K2542&lt;VLOOKUP(B540,Thresholds!$B$2:$I$8,5,FALSE),"Minor",IF(AND(VLOOKUP(B540,Thresholds!$B$2:$I$8,5,FALSE)&lt;='Hazard Data'!K2542,'Hazard Data'!K2542&lt;VLOOKUP(B540,Thresholds!$B$2:$I$8,6,FALSE)),"Medium","Major")))</f>
        <v/>
      </c>
      <c r="T540" s="2"/>
      <c r="U540" s="2"/>
      <c r="V540" s="2"/>
      <c r="W540" s="2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>
      <c r="A541" s="1"/>
      <c r="B541" s="17">
        <v>6</v>
      </c>
      <c r="C541" s="9" t="s">
        <v>59</v>
      </c>
      <c r="D541" s="9" t="str">
        <f>VLOOKUP(C541,'Hazard Categories'!$A$2:$B$52,2,FALSE)</f>
        <v>Storm</v>
      </c>
      <c r="E541" s="17">
        <v>3</v>
      </c>
      <c r="F541" s="17">
        <v>2012</v>
      </c>
      <c r="G541" s="17" t="str">
        <f>IF(F541&lt;2000,(ROUNDDOWN((F541-$G$10)/5,0))*5+$G$10&amp;"-"&amp;(ROUNDDOWN((F541-$G$10)/5,0))*5+$G$10+4,(ROUNDDOWN((F541-$G$10)/5,0))*5+$G$10&amp;"-"&amp;(ROUNDDOWN((F541-$G$10)/5,0))*5+$G$10+4)</f>
        <v>2010-2014</v>
      </c>
      <c r="H541" s="17">
        <v>1</v>
      </c>
      <c r="I541" s="17">
        <v>0</v>
      </c>
      <c r="J541" s="17">
        <v>0</v>
      </c>
      <c r="K541" s="17">
        <f>SUM(I541:J541)</f>
        <v>0</v>
      </c>
      <c r="L541" s="28">
        <f>IF(N541&lt;7000000000,0,1)</f>
        <v>0</v>
      </c>
      <c r="M541" s="28">
        <f>IF(N541&gt;0,1,0)</f>
        <v>1</v>
      </c>
      <c r="N541" s="29">
        <v>290281</v>
      </c>
      <c r="O541" s="29">
        <f>IF($R541="Minor",1,0)</f>
        <v>1</v>
      </c>
      <c r="P541" s="29">
        <f>IF($R541="Medium",1,0)</f>
        <v>0</v>
      </c>
      <c r="Q541" s="29">
        <f>IF($R541="Major",1,0)</f>
        <v>0</v>
      </c>
      <c r="R541" s="2" t="str">
        <f>IF('Hazard Data'!N2199&lt;VLOOKUP(B541,Thresholds!$B$2:$I$8,2,FALSE),"Minor",IF(AND(VLOOKUP(B541,Thresholds!$B$2:$I$8,2,FALSE)&lt;='Hazard Data'!N2199,'Hazard Data'!N2199&lt;VLOOKUP(B541,Thresholds!$B$2:$I$8,3,FALSE)),"Medium","Major"))</f>
        <v>Minor</v>
      </c>
      <c r="S541" s="2" t="str">
        <f>IF(N541&gt;0,"",IF('Hazard Data'!K2199&lt;VLOOKUP(B541,Thresholds!$B$2:$I$8,5,FALSE),"Minor",IF(AND(VLOOKUP(B541,Thresholds!$B$2:$I$8,5,FALSE)&lt;='Hazard Data'!K2199,'Hazard Data'!K2199&lt;VLOOKUP(B541,Thresholds!$B$2:$I$8,6,FALSE)),"Medium","Major")))</f>
        <v/>
      </c>
      <c r="T541" s="2"/>
      <c r="U541" s="2"/>
      <c r="V541" s="2"/>
      <c r="W541" s="2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>
      <c r="A542" s="1"/>
      <c r="B542" s="17">
        <v>2</v>
      </c>
      <c r="C542" s="9" t="s">
        <v>59</v>
      </c>
      <c r="D542" s="9" t="str">
        <f>VLOOKUP(C542,'Hazard Categories'!$A$2:$B$52,2,FALSE)</f>
        <v>Storm</v>
      </c>
      <c r="E542" s="17">
        <v>2</v>
      </c>
      <c r="F542" s="17">
        <v>2010</v>
      </c>
      <c r="G542" s="17" t="str">
        <f>IF(F542&lt;2000,(ROUNDDOWN((F542-$G$10)/5,0))*5+$G$10&amp;"-"&amp;(ROUNDDOWN((F542-$G$10)/5,0))*5+$G$10+4,(ROUNDDOWN((F542-$G$10)/5,0))*5+$G$10&amp;"-"&amp;(ROUNDDOWN((F542-$G$10)/5,0))*5+$G$10+4)</f>
        <v>2010-2014</v>
      </c>
      <c r="H542" s="17">
        <v>1</v>
      </c>
      <c r="I542" s="17">
        <v>0</v>
      </c>
      <c r="J542" s="17">
        <v>0</v>
      </c>
      <c r="K542" s="17">
        <f>SUM(I542:J542)</f>
        <v>0</v>
      </c>
      <c r="L542" s="28">
        <f>IF(N542&lt;7000000000,0,1)</f>
        <v>0</v>
      </c>
      <c r="M542" s="28">
        <f>IF(N542&gt;0,1,0)</f>
        <v>1</v>
      </c>
      <c r="N542" s="29">
        <v>290218</v>
      </c>
      <c r="O542" s="29">
        <f>IF($R542="Minor",1,0)</f>
        <v>1</v>
      </c>
      <c r="P542" s="29">
        <f>IF($R542="Medium",1,0)</f>
        <v>0</v>
      </c>
      <c r="Q542" s="29">
        <f>IF($R542="Major",1,0)</f>
        <v>0</v>
      </c>
      <c r="R542" s="2" t="str">
        <f>IF('Hazard Data'!N2305&lt;VLOOKUP(B542,Thresholds!$B$2:$I$8,2,FALSE),"Minor",IF(AND(VLOOKUP(B542,Thresholds!$B$2:$I$8,2,FALSE)&lt;='Hazard Data'!N2305,'Hazard Data'!N2305&lt;VLOOKUP(B542,Thresholds!$B$2:$I$8,3,FALSE)),"Medium","Major"))</f>
        <v>Minor</v>
      </c>
      <c r="S542" s="2" t="str">
        <f>IF(N542&gt;0,"",IF('Hazard Data'!K2305&lt;VLOOKUP(B542,Thresholds!$B$2:$I$8,5,FALSE),"Minor",IF(AND(VLOOKUP(B542,Thresholds!$B$2:$I$8,5,FALSE)&lt;='Hazard Data'!K2305,'Hazard Data'!K2305&lt;VLOOKUP(B542,Thresholds!$B$2:$I$8,6,FALSE)),"Medium","Major")))</f>
        <v/>
      </c>
      <c r="T542" s="2"/>
      <c r="U542" s="2"/>
      <c r="V542" s="2"/>
      <c r="W542" s="2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>
      <c r="A543" s="1"/>
      <c r="B543" s="17">
        <v>3</v>
      </c>
      <c r="C543" s="9" t="s">
        <v>44</v>
      </c>
      <c r="D543" s="9" t="str">
        <f>VLOOKUP(C543,'Hazard Categories'!$A$2:$B$52,2,FALSE)</f>
        <v>Severe Storm</v>
      </c>
      <c r="E543" s="17">
        <v>2</v>
      </c>
      <c r="F543" s="17">
        <v>1997</v>
      </c>
      <c r="G543" s="17" t="str">
        <f>IF(F543&lt;2000,(ROUNDDOWN((F543-$G$10)/5,0))*5+$G$10&amp;"-"&amp;(ROUNDDOWN((F543-$G$10)/5,0))*5+$G$10+4,(ROUNDDOWN((F543-$G$10)/5,0))*5+$G$10&amp;"-"&amp;(ROUNDDOWN((F543-$G$10)/5,0))*5+$G$10+4)</f>
        <v>1995-1999</v>
      </c>
      <c r="H543" s="17">
        <v>1</v>
      </c>
      <c r="I543" s="17">
        <v>0</v>
      </c>
      <c r="J543" s="17">
        <v>10</v>
      </c>
      <c r="K543" s="17">
        <f>SUM(I543:J543)</f>
        <v>10</v>
      </c>
      <c r="L543" s="28">
        <f>IF(N543&lt;7000000000,0,1)</f>
        <v>0</v>
      </c>
      <c r="M543" s="28">
        <f>IF(N543&gt;0,1,0)</f>
        <v>1</v>
      </c>
      <c r="N543" s="29">
        <v>287238</v>
      </c>
      <c r="O543" s="29">
        <f>IF($R543="Minor",1,0)</f>
        <v>0</v>
      </c>
      <c r="P543" s="29">
        <f>IF($R543="Medium",1,0)</f>
        <v>0</v>
      </c>
      <c r="Q543" s="29">
        <f>IF($R543="Major",1,0)</f>
        <v>1</v>
      </c>
      <c r="R543" s="2" t="str">
        <f>IF('Hazard Data'!N39&lt;VLOOKUP(B543,Thresholds!$B$2:$I$8,2,FALSE),"Minor",IF(AND(VLOOKUP(B543,Thresholds!$B$2:$I$8,2,FALSE)&lt;='Hazard Data'!N39,'Hazard Data'!N39&lt;VLOOKUP(B543,Thresholds!$B$2:$I$8,3,FALSE)),"Medium","Major"))</f>
        <v>Major</v>
      </c>
      <c r="S543" s="2" t="str">
        <f>IF(N543&gt;0,"",IF('Hazard Data'!K39&lt;VLOOKUP(B543,Thresholds!$B$2:$I$8,5,FALSE),"Minor",IF(AND(VLOOKUP(B543,Thresholds!$B$2:$I$8,5,FALSE)&lt;='Hazard Data'!K39,'Hazard Data'!K39&lt;VLOOKUP(B543,Thresholds!$B$2:$I$8,6,FALSE)),"Medium","Major")))</f>
        <v/>
      </c>
      <c r="T543" s="2"/>
      <c r="U543" s="2"/>
      <c r="V543" s="2"/>
      <c r="W543" s="2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>
      <c r="A544" s="1"/>
      <c r="B544" s="17">
        <v>1</v>
      </c>
      <c r="C544" s="9" t="s">
        <v>39</v>
      </c>
      <c r="D544" s="9" t="str">
        <f>VLOOKUP(C544,'Hazard Categories'!$A$2:$B$52,2,FALSE)</f>
        <v>Severe Storm</v>
      </c>
      <c r="E544" s="17">
        <v>3</v>
      </c>
      <c r="F544" s="17">
        <v>2004</v>
      </c>
      <c r="G544" s="17" t="str">
        <f>IF(F544&lt;2000,(ROUNDDOWN((F544-$G$10)/5,0))*5+$G$10&amp;"-"&amp;(ROUNDDOWN((F544-$G$10)/5,0))*5+$G$10+4,(ROUNDDOWN((F544-$G$10)/5,0))*5+$G$10&amp;"-"&amp;(ROUNDDOWN((F544-$G$10)/5,0))*5+$G$10+4)</f>
        <v>2000-2004</v>
      </c>
      <c r="H544" s="17">
        <v>1</v>
      </c>
      <c r="I544" s="17">
        <v>0</v>
      </c>
      <c r="J544" s="17">
        <v>0</v>
      </c>
      <c r="K544" s="17">
        <f>SUM(I544:J544)</f>
        <v>0</v>
      </c>
      <c r="L544" s="28">
        <f>IF(N544&lt;7000000000,0,1)</f>
        <v>0</v>
      </c>
      <c r="M544" s="28">
        <f>IF(N544&gt;0,1,0)</f>
        <v>1</v>
      </c>
      <c r="N544" s="29">
        <v>286952</v>
      </c>
      <c r="O544" s="29">
        <f>IF($R544="Minor",1,0)</f>
        <v>1</v>
      </c>
      <c r="P544" s="29">
        <f>IF($R544="Medium",1,0)</f>
        <v>0</v>
      </c>
      <c r="Q544" s="29">
        <f>IF($R544="Major",1,0)</f>
        <v>0</v>
      </c>
      <c r="R544" s="2" t="str">
        <f>IF('Hazard Data'!N3112&lt;VLOOKUP(B544,Thresholds!$B$2:$I$8,2,FALSE),"Minor",IF(AND(VLOOKUP(B544,Thresholds!$B$2:$I$8,2,FALSE)&lt;='Hazard Data'!N3112,'Hazard Data'!N3112&lt;VLOOKUP(B544,Thresholds!$B$2:$I$8,3,FALSE)),"Medium","Major"))</f>
        <v>Minor</v>
      </c>
      <c r="S544" s="2" t="str">
        <f>IF(N544&gt;0,"",IF('Hazard Data'!K3112&lt;VLOOKUP(B544,Thresholds!$B$2:$I$8,5,FALSE),"Minor",IF(AND(VLOOKUP(B544,Thresholds!$B$2:$I$8,5,FALSE)&lt;='Hazard Data'!K3112,'Hazard Data'!K3112&lt;VLOOKUP(B544,Thresholds!$B$2:$I$8,6,FALSE)),"Medium","Major")))</f>
        <v/>
      </c>
      <c r="T544" s="2"/>
      <c r="U544" s="2"/>
      <c r="V544" s="2"/>
      <c r="W544" s="2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>
      <c r="A545" s="1"/>
      <c r="B545" s="17">
        <v>4</v>
      </c>
      <c r="C545" s="9" t="s">
        <v>44</v>
      </c>
      <c r="D545" s="9" t="str">
        <f>VLOOKUP(C545,'Hazard Categories'!$A$2:$B$52,2,FALSE)</f>
        <v>Severe Storm</v>
      </c>
      <c r="E545" s="17">
        <v>2</v>
      </c>
      <c r="F545" s="17">
        <v>2011</v>
      </c>
      <c r="G545" s="17" t="str">
        <f>IF(F545&lt;2000,(ROUNDDOWN((F545-$G$10)/5,0))*5+$G$10&amp;"-"&amp;(ROUNDDOWN((F545-$G$10)/5,0))*5+$G$10+4,(ROUNDDOWN((F545-$G$10)/5,0))*5+$G$10&amp;"-"&amp;(ROUNDDOWN((F545-$G$10)/5,0))*5+$G$10+4)</f>
        <v>2010-2014</v>
      </c>
      <c r="H545" s="17">
        <v>1</v>
      </c>
      <c r="I545" s="17">
        <v>0</v>
      </c>
      <c r="J545" s="17">
        <v>0</v>
      </c>
      <c r="K545" s="17">
        <f>SUM(I545:J545)</f>
        <v>0</v>
      </c>
      <c r="L545" s="28">
        <f>IF(N545&lt;7000000000,0,1)</f>
        <v>0</v>
      </c>
      <c r="M545" s="28">
        <f>IF(N545&gt;0,1,0)</f>
        <v>1</v>
      </c>
      <c r="N545" s="29">
        <v>285906</v>
      </c>
      <c r="O545" s="29">
        <f>IF($R545="Minor",1,0)</f>
        <v>1</v>
      </c>
      <c r="P545" s="29">
        <f>IF($R545="Medium",1,0)</f>
        <v>0</v>
      </c>
      <c r="Q545" s="29">
        <f>IF($R545="Major",1,0)</f>
        <v>0</v>
      </c>
      <c r="R545" s="2" t="str">
        <f>IF('Hazard Data'!N2501&lt;VLOOKUP(B545,Thresholds!$B$2:$I$8,2,FALSE),"Minor",IF(AND(VLOOKUP(B545,Thresholds!$B$2:$I$8,2,FALSE)&lt;='Hazard Data'!N2501,'Hazard Data'!N2501&lt;VLOOKUP(B545,Thresholds!$B$2:$I$8,3,FALSE)),"Medium","Major"))</f>
        <v>Minor</v>
      </c>
      <c r="S545" s="2" t="str">
        <f>IF(N545&gt;0,"",IF('Hazard Data'!K2501&lt;VLOOKUP(B545,Thresholds!$B$2:$I$8,5,FALSE),"Minor",IF(AND(VLOOKUP(B545,Thresholds!$B$2:$I$8,5,FALSE)&lt;='Hazard Data'!K2501,'Hazard Data'!K2501&lt;VLOOKUP(B545,Thresholds!$B$2:$I$8,6,FALSE)),"Medium","Major")))</f>
        <v/>
      </c>
      <c r="T545" s="2"/>
      <c r="U545" s="2"/>
      <c r="V545" s="2"/>
      <c r="W545" s="2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>
      <c r="A546" s="1"/>
      <c r="B546" s="17">
        <v>3</v>
      </c>
      <c r="C546" s="9" t="s">
        <v>39</v>
      </c>
      <c r="D546" s="9" t="str">
        <f>VLOOKUP(C546,'Hazard Categories'!$A$2:$B$52,2,FALSE)</f>
        <v>Severe Storm</v>
      </c>
      <c r="E546" s="17">
        <v>3</v>
      </c>
      <c r="F546" s="17">
        <v>2015</v>
      </c>
      <c r="G546" s="17" t="str">
        <f>IF(F546&lt;2000,(ROUNDDOWN((F546-$G$10)/5,0))*5+$G$10&amp;"-"&amp;(ROUNDDOWN((F546-$G$10)/5,0))*5+$G$10+4,(ROUNDDOWN((F546-$G$10)/5,0))*5+$G$10&amp;"-"&amp;(ROUNDDOWN((F546-$G$10)/5,0))*5+$G$10+4)</f>
        <v>2015-2019</v>
      </c>
      <c r="H546" s="17">
        <v>2</v>
      </c>
      <c r="I546" s="17">
        <v>0</v>
      </c>
      <c r="J546" s="17">
        <v>0</v>
      </c>
      <c r="K546" s="17">
        <f>SUM(I546:J546)</f>
        <v>0</v>
      </c>
      <c r="L546" s="28">
        <f>IF(N546&lt;7000000000,0,1)</f>
        <v>0</v>
      </c>
      <c r="M546" s="28">
        <f>IF(N546&gt;0,1,0)</f>
        <v>1</v>
      </c>
      <c r="N546" s="29">
        <v>285136</v>
      </c>
      <c r="O546" s="29">
        <f>IF($R546="Minor",1,0)</f>
        <v>1</v>
      </c>
      <c r="P546" s="29">
        <f>IF($R546="Medium",1,0)</f>
        <v>0</v>
      </c>
      <c r="Q546" s="29">
        <f>IF($R546="Major",1,0)</f>
        <v>0</v>
      </c>
      <c r="R546" s="2" t="str">
        <f>IF('Hazard Data'!N2638&lt;VLOOKUP(B546,Thresholds!$B$2:$I$8,2,FALSE),"Minor",IF(AND(VLOOKUP(B546,Thresholds!$B$2:$I$8,2,FALSE)&lt;='Hazard Data'!N2638,'Hazard Data'!N2638&lt;VLOOKUP(B546,Thresholds!$B$2:$I$8,3,FALSE)),"Medium","Major"))</f>
        <v>Minor</v>
      </c>
      <c r="S546" s="2" t="str">
        <f>IF(N546&gt;0,"",IF('Hazard Data'!K2638&lt;VLOOKUP(B546,Thresholds!$B$2:$I$8,5,FALSE),"Minor",IF(AND(VLOOKUP(B546,Thresholds!$B$2:$I$8,5,FALSE)&lt;='Hazard Data'!K2638,'Hazard Data'!K2638&lt;VLOOKUP(B546,Thresholds!$B$2:$I$8,6,FALSE)),"Medium","Major")))</f>
        <v/>
      </c>
      <c r="T546" s="2"/>
      <c r="U546" s="2"/>
      <c r="V546" s="2"/>
      <c r="W546" s="2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>
      <c r="A547" s="1"/>
      <c r="B547" s="17">
        <v>6</v>
      </c>
      <c r="C547" s="9" t="s">
        <v>40</v>
      </c>
      <c r="D547" s="9" t="str">
        <f>VLOOKUP(C547,'Hazard Categories'!$A$2:$B$52,2,FALSE)</f>
        <v>Storm</v>
      </c>
      <c r="E547" s="17">
        <v>4</v>
      </c>
      <c r="F547" s="17">
        <v>1992</v>
      </c>
      <c r="G547" s="17" t="str">
        <f>IF(F547&lt;2000,(ROUNDDOWN((F547-$G$10)/5,0))*5+$G$10&amp;"-"&amp;(ROUNDDOWN((F547-$G$10)/5,0))*5+$G$10+4,(ROUNDDOWN((F547-$G$10)/5,0))*5+$G$10&amp;"-"&amp;(ROUNDDOWN((F547-$G$10)/5,0))*5+$G$10+4)</f>
        <v>1990-1994</v>
      </c>
      <c r="H547" s="17">
        <v>2</v>
      </c>
      <c r="I547" s="17">
        <v>0</v>
      </c>
      <c r="J547" s="17">
        <v>0</v>
      </c>
      <c r="K547" s="17">
        <f>SUM(I547:J547)</f>
        <v>0</v>
      </c>
      <c r="L547" s="28">
        <f>IF(N547&lt;7000000000,0,1)</f>
        <v>0</v>
      </c>
      <c r="M547" s="28">
        <f>IF(N547&gt;0,1,0)</f>
        <v>1</v>
      </c>
      <c r="N547" s="29">
        <v>279020</v>
      </c>
      <c r="O547" s="29">
        <f>IF($R547="Minor",1,0)</f>
        <v>1</v>
      </c>
      <c r="P547" s="29">
        <f>IF($R547="Medium",1,0)</f>
        <v>0</v>
      </c>
      <c r="Q547" s="29">
        <f>IF($R547="Major",1,0)</f>
        <v>0</v>
      </c>
      <c r="R547" s="2" t="str">
        <f>IF('Hazard Data'!N1914&lt;VLOOKUP(B547,Thresholds!$B$2:$I$8,2,FALSE),"Minor",IF(AND(VLOOKUP(B547,Thresholds!$B$2:$I$8,2,FALSE)&lt;='Hazard Data'!N1914,'Hazard Data'!N1914&lt;VLOOKUP(B547,Thresholds!$B$2:$I$8,3,FALSE)),"Medium","Major"))</f>
        <v>Minor</v>
      </c>
      <c r="S547" s="2" t="str">
        <f>IF(N547&gt;0,"",IF('Hazard Data'!K1914&lt;VLOOKUP(B547,Thresholds!$B$2:$I$8,5,FALSE),"Minor",IF(AND(VLOOKUP(B547,Thresholds!$B$2:$I$8,5,FALSE)&lt;='Hazard Data'!K1914,'Hazard Data'!K1914&lt;VLOOKUP(B547,Thresholds!$B$2:$I$8,6,FALSE)),"Medium","Major")))</f>
        <v/>
      </c>
      <c r="T547" s="2"/>
      <c r="U547" s="2"/>
      <c r="V547" s="2"/>
      <c r="W547" s="2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>
      <c r="A548" s="1"/>
      <c r="B548" s="17">
        <v>1</v>
      </c>
      <c r="C548" s="9" t="s">
        <v>47</v>
      </c>
      <c r="D548" s="9" t="str">
        <f>VLOOKUP(C548,'Hazard Categories'!$A$2:$B$52,2,FALSE)</f>
        <v>Severe Storm</v>
      </c>
      <c r="E548" s="17">
        <v>2</v>
      </c>
      <c r="F548" s="17">
        <v>1961</v>
      </c>
      <c r="G548" s="17" t="str">
        <f>IF(F548&lt;2000,(ROUNDDOWN((F548-$G$10)/5,0))*5+$G$10&amp;"-"&amp;(ROUNDDOWN((F548-$G$10)/5,0))*5+$G$10+4,(ROUNDDOWN((F548-$G$10)/5,0))*5+$G$10&amp;"-"&amp;(ROUNDDOWN((F548-$G$10)/5,0))*5+$G$10+4)</f>
        <v>1960-1964</v>
      </c>
      <c r="H548" s="17">
        <v>2</v>
      </c>
      <c r="I548" s="17">
        <v>0</v>
      </c>
      <c r="J548" s="17">
        <v>0</v>
      </c>
      <c r="K548" s="17">
        <f>SUM(I548:J548)</f>
        <v>0</v>
      </c>
      <c r="L548" s="28">
        <f>IF(N548&lt;7000000000,0,1)</f>
        <v>0</v>
      </c>
      <c r="M548" s="28">
        <f>IF(N548&gt;0,1,0)</f>
        <v>1</v>
      </c>
      <c r="N548" s="29">
        <v>278907</v>
      </c>
      <c r="O548" s="29">
        <f>IF($R548="Minor",1,0)</f>
        <v>0</v>
      </c>
      <c r="P548" s="29">
        <f>IF($R548="Medium",1,0)</f>
        <v>1</v>
      </c>
      <c r="Q548" s="29">
        <f>IF($R548="Major",1,0)</f>
        <v>0</v>
      </c>
      <c r="R548" s="2" t="str">
        <f>IF('Hazard Data'!N229&lt;VLOOKUP(B548,Thresholds!$B$2:$I$8,2,FALSE),"Minor",IF(AND(VLOOKUP(B548,Thresholds!$B$2:$I$8,2,FALSE)&lt;='Hazard Data'!N229,'Hazard Data'!N229&lt;VLOOKUP(B548,Thresholds!$B$2:$I$8,3,FALSE)),"Medium","Major"))</f>
        <v>Medium</v>
      </c>
      <c r="S548" s="2" t="str">
        <f>IF(N548&gt;0,"",IF('Hazard Data'!K229&lt;VLOOKUP(B548,Thresholds!$B$2:$I$8,5,FALSE),"Minor",IF(AND(VLOOKUP(B548,Thresholds!$B$2:$I$8,5,FALSE)&lt;='Hazard Data'!K229,'Hazard Data'!K229&lt;VLOOKUP(B548,Thresholds!$B$2:$I$8,6,FALSE)),"Medium","Major")))</f>
        <v/>
      </c>
      <c r="T548" s="2"/>
      <c r="U548" s="2"/>
      <c r="V548" s="2"/>
      <c r="W548" s="2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>
      <c r="A549" s="1"/>
      <c r="B549" s="17">
        <v>5</v>
      </c>
      <c r="C549" s="9" t="s">
        <v>44</v>
      </c>
      <c r="D549" s="9" t="str">
        <f>VLOOKUP(C549,'Hazard Categories'!$A$2:$B$52,2,FALSE)</f>
        <v>Severe Storm</v>
      </c>
      <c r="E549" s="17">
        <v>2</v>
      </c>
      <c r="F549" s="17">
        <v>2010</v>
      </c>
      <c r="G549" s="17" t="str">
        <f>IF(F549&lt;2000,(ROUNDDOWN((F549-$G$10)/5,0))*5+$G$10&amp;"-"&amp;(ROUNDDOWN((F549-$G$10)/5,0))*5+$G$10+4,(ROUNDDOWN((F549-$G$10)/5,0))*5+$G$10&amp;"-"&amp;(ROUNDDOWN((F549-$G$10)/5,0))*5+$G$10+4)</f>
        <v>2010-2014</v>
      </c>
      <c r="H549" s="17">
        <v>1</v>
      </c>
      <c r="I549" s="17">
        <v>0</v>
      </c>
      <c r="J549" s="17">
        <v>0</v>
      </c>
      <c r="K549" s="17">
        <f>SUM(I549:J549)</f>
        <v>0</v>
      </c>
      <c r="L549" s="28">
        <f>IF(N549&lt;7000000000,0,1)</f>
        <v>0</v>
      </c>
      <c r="M549" s="28">
        <f>IF(N549&gt;0,1,0)</f>
        <v>1</v>
      </c>
      <c r="N549" s="29">
        <v>275349</v>
      </c>
      <c r="O549" s="29">
        <f>IF($R549="Minor",1,0)</f>
        <v>1</v>
      </c>
      <c r="P549" s="29">
        <f>IF($R549="Medium",1,0)</f>
        <v>0</v>
      </c>
      <c r="Q549" s="29">
        <f>IF($R549="Major",1,0)</f>
        <v>0</v>
      </c>
      <c r="R549" s="2" t="str">
        <f>IF('Hazard Data'!N2241&lt;VLOOKUP(B549,Thresholds!$B$2:$I$8,2,FALSE),"Minor",IF(AND(VLOOKUP(B549,Thresholds!$B$2:$I$8,2,FALSE)&lt;='Hazard Data'!N2241,'Hazard Data'!N2241&lt;VLOOKUP(B549,Thresholds!$B$2:$I$8,3,FALSE)),"Medium","Major"))</f>
        <v>Minor</v>
      </c>
      <c r="S549" s="2" t="str">
        <f>IF(N549&gt;0,"",IF('Hazard Data'!K2241&lt;VLOOKUP(B549,Thresholds!$B$2:$I$8,5,FALSE),"Minor",IF(AND(VLOOKUP(B549,Thresholds!$B$2:$I$8,5,FALSE)&lt;='Hazard Data'!K2241,'Hazard Data'!K2241&lt;VLOOKUP(B549,Thresholds!$B$2:$I$8,6,FALSE)),"Medium","Major")))</f>
        <v/>
      </c>
      <c r="T549" s="2"/>
      <c r="U549" s="2"/>
      <c r="V549" s="2"/>
      <c r="W549" s="2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>
      <c r="A550" s="1"/>
      <c r="B550" s="17">
        <v>3</v>
      </c>
      <c r="C550" s="9" t="s">
        <v>44</v>
      </c>
      <c r="D550" s="9" t="str">
        <f>VLOOKUP(C550,'Hazard Categories'!$A$2:$B$52,2,FALSE)</f>
        <v>Severe Storm</v>
      </c>
      <c r="E550" s="17">
        <v>2</v>
      </c>
      <c r="F550" s="17">
        <v>2015</v>
      </c>
      <c r="G550" s="17" t="str">
        <f>IF(F550&lt;2000,(ROUNDDOWN((F550-$G$10)/5,0))*5+$G$10&amp;"-"&amp;(ROUNDDOWN((F550-$G$10)/5,0))*5+$G$10+4,(ROUNDDOWN((F550-$G$10)/5,0))*5+$G$10&amp;"-"&amp;(ROUNDDOWN((F550-$G$10)/5,0))*5+$G$10+4)</f>
        <v>2015-2019</v>
      </c>
      <c r="H550" s="17">
        <v>1</v>
      </c>
      <c r="I550" s="17">
        <v>0</v>
      </c>
      <c r="J550" s="17">
        <v>0</v>
      </c>
      <c r="K550" s="17">
        <f>SUM(I550:J550)</f>
        <v>0</v>
      </c>
      <c r="L550" s="28">
        <f>IF(N550&lt;7000000000,0,1)</f>
        <v>0</v>
      </c>
      <c r="M550" s="28">
        <f>IF(N550&gt;0,1,0)</f>
        <v>1</v>
      </c>
      <c r="N550" s="29">
        <v>272695</v>
      </c>
      <c r="O550" s="29">
        <f>IF($R550="Minor",1,0)</f>
        <v>1</v>
      </c>
      <c r="P550" s="29">
        <f>IF($R550="Medium",1,0)</f>
        <v>0</v>
      </c>
      <c r="Q550" s="29">
        <f>IF($R550="Major",1,0)</f>
        <v>0</v>
      </c>
      <c r="R550" s="2" t="str">
        <f>IF('Hazard Data'!N2786&lt;VLOOKUP(B550,Thresholds!$B$2:$I$8,2,FALSE),"Minor",IF(AND(VLOOKUP(B550,Thresholds!$B$2:$I$8,2,FALSE)&lt;='Hazard Data'!N2786,'Hazard Data'!N2786&lt;VLOOKUP(B550,Thresholds!$B$2:$I$8,3,FALSE)),"Medium","Major"))</f>
        <v>Minor</v>
      </c>
      <c r="S550" s="2" t="str">
        <f>IF(N550&gt;0,"",IF('Hazard Data'!K2786&lt;VLOOKUP(B550,Thresholds!$B$2:$I$8,5,FALSE),"Minor",IF(AND(VLOOKUP(B550,Thresholds!$B$2:$I$8,5,FALSE)&lt;='Hazard Data'!K2786,'Hazard Data'!K2786&lt;VLOOKUP(B550,Thresholds!$B$2:$I$8,6,FALSE)),"Medium","Major")))</f>
        <v/>
      </c>
      <c r="T550" s="2"/>
      <c r="U550" s="2"/>
      <c r="V550" s="2"/>
      <c r="W550" s="2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>
      <c r="A551" s="1"/>
      <c r="B551" s="17">
        <v>1</v>
      </c>
      <c r="C551" s="9" t="s">
        <v>40</v>
      </c>
      <c r="D551" s="9" t="str">
        <f>VLOOKUP(C551,'Hazard Categories'!$A$2:$B$52,2,FALSE)</f>
        <v>Storm</v>
      </c>
      <c r="E551" s="17">
        <v>4</v>
      </c>
      <c r="F551" s="17">
        <v>1992</v>
      </c>
      <c r="G551" s="17" t="str">
        <f>IF(F551&lt;2000,(ROUNDDOWN((F551-$G$10)/5,0))*5+$G$10&amp;"-"&amp;(ROUNDDOWN((F551-$G$10)/5,0))*5+$G$10+4,(ROUNDDOWN((F551-$G$10)/5,0))*5+$G$10&amp;"-"&amp;(ROUNDDOWN((F551-$G$10)/5,0))*5+$G$10+4)</f>
        <v>1990-1994</v>
      </c>
      <c r="H551" s="17">
        <v>2</v>
      </c>
      <c r="I551" s="17">
        <v>0</v>
      </c>
      <c r="J551" s="17">
        <v>0</v>
      </c>
      <c r="K551" s="17">
        <f>SUM(I551:J551)</f>
        <v>0</v>
      </c>
      <c r="L551" s="28">
        <f>IF(N551&lt;7000000000,0,1)</f>
        <v>0</v>
      </c>
      <c r="M551" s="28">
        <f>IF(N551&gt;0,1,0)</f>
        <v>1</v>
      </c>
      <c r="N551" s="29">
        <v>271547</v>
      </c>
      <c r="O551" s="29">
        <f>IF($R551="Minor",1,0)</f>
        <v>1</v>
      </c>
      <c r="P551" s="29">
        <f>IF($R551="Medium",1,0)</f>
        <v>0</v>
      </c>
      <c r="Q551" s="29">
        <f>IF($R551="Major",1,0)</f>
        <v>0</v>
      </c>
      <c r="R551" s="2" t="str">
        <f>IF('Hazard Data'!N1915&lt;VLOOKUP(B551,Thresholds!$B$2:$I$8,2,FALSE),"Minor",IF(AND(VLOOKUP(B551,Thresholds!$B$2:$I$8,2,FALSE)&lt;='Hazard Data'!N1915,'Hazard Data'!N1915&lt;VLOOKUP(B551,Thresholds!$B$2:$I$8,3,FALSE)),"Medium","Major"))</f>
        <v>Minor</v>
      </c>
      <c r="S551" s="2" t="str">
        <f>IF(N551&gt;0,"",IF('Hazard Data'!K1915&lt;VLOOKUP(B551,Thresholds!$B$2:$I$8,5,FALSE),"Minor",IF(AND(VLOOKUP(B551,Thresholds!$B$2:$I$8,5,FALSE)&lt;='Hazard Data'!K1915,'Hazard Data'!K1915&lt;VLOOKUP(B551,Thresholds!$B$2:$I$8,6,FALSE)),"Medium","Major")))</f>
        <v/>
      </c>
      <c r="T551" s="2"/>
      <c r="U551" s="2"/>
      <c r="V551" s="2"/>
      <c r="W551" s="2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>
      <c r="A552" s="1"/>
      <c r="B552" s="17">
        <v>3</v>
      </c>
      <c r="C552" s="9" t="s">
        <v>39</v>
      </c>
      <c r="D552" s="9" t="str">
        <f>VLOOKUP(C552,'Hazard Categories'!$A$2:$B$52,2,FALSE)</f>
        <v>Severe Storm</v>
      </c>
      <c r="E552" s="17">
        <v>3</v>
      </c>
      <c r="F552" s="17">
        <v>2015</v>
      </c>
      <c r="G552" s="17" t="str">
        <f>IF(F552&lt;2000,(ROUNDDOWN((F552-$G$10)/5,0))*5+$G$10&amp;"-"&amp;(ROUNDDOWN((F552-$G$10)/5,0))*5+$G$10+4,(ROUNDDOWN((F552-$G$10)/5,0))*5+$G$10&amp;"-"&amp;(ROUNDDOWN((F552-$G$10)/5,0))*5+$G$10+4)</f>
        <v>2015-2019</v>
      </c>
      <c r="H552" s="17">
        <v>1</v>
      </c>
      <c r="I552" s="17">
        <v>0</v>
      </c>
      <c r="J552" s="17">
        <v>0</v>
      </c>
      <c r="K552" s="17">
        <f>SUM(I552:J552)</f>
        <v>0</v>
      </c>
      <c r="L552" s="28">
        <f>IF(N552&lt;7000000000,0,1)</f>
        <v>0</v>
      </c>
      <c r="M552" s="28">
        <f>IF(N552&gt;0,1,0)</f>
        <v>1</v>
      </c>
      <c r="N552" s="29">
        <v>270320</v>
      </c>
      <c r="O552" s="29">
        <f>IF($R552="Minor",1,0)</f>
        <v>1</v>
      </c>
      <c r="P552" s="29">
        <f>IF($R552="Medium",1,0)</f>
        <v>0</v>
      </c>
      <c r="Q552" s="29">
        <f>IF($R552="Major",1,0)</f>
        <v>0</v>
      </c>
      <c r="R552" s="2" t="str">
        <f>IF('Hazard Data'!N2633&lt;VLOOKUP(B552,Thresholds!$B$2:$I$8,2,FALSE),"Minor",IF(AND(VLOOKUP(B552,Thresholds!$B$2:$I$8,2,FALSE)&lt;='Hazard Data'!N2633,'Hazard Data'!N2633&lt;VLOOKUP(B552,Thresholds!$B$2:$I$8,3,FALSE)),"Medium","Major"))</f>
        <v>Minor</v>
      </c>
      <c r="S552" s="2" t="str">
        <f>IF(N552&gt;0,"",IF('Hazard Data'!K2633&lt;VLOOKUP(B552,Thresholds!$B$2:$I$8,5,FALSE),"Minor",IF(AND(VLOOKUP(B552,Thresholds!$B$2:$I$8,5,FALSE)&lt;='Hazard Data'!K2633,'Hazard Data'!K2633&lt;VLOOKUP(B552,Thresholds!$B$2:$I$8,6,FALSE)),"Medium","Major")))</f>
        <v/>
      </c>
      <c r="T552" s="2"/>
      <c r="U552" s="2"/>
      <c r="V552" s="2"/>
      <c r="W552" s="2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>
      <c r="A553" s="1"/>
      <c r="B553" s="17">
        <v>6</v>
      </c>
      <c r="C553" s="9" t="s">
        <v>68</v>
      </c>
      <c r="D553" s="9" t="str">
        <f>VLOOKUP(C553,'Hazard Categories'!$A$2:$B$52,2,FALSE)</f>
        <v>Severe Storm</v>
      </c>
      <c r="E553" s="17">
        <v>1</v>
      </c>
      <c r="F553" s="17">
        <v>1968</v>
      </c>
      <c r="G553" s="17" t="str">
        <f>IF(F553&lt;2000,(ROUNDDOWN((F553-$G$10)/5,0))*5+$G$10&amp;"-"&amp;(ROUNDDOWN((F553-$G$10)/5,0))*5+$G$10+4,(ROUNDDOWN((F553-$G$10)/5,0))*5+$G$10&amp;"-"&amp;(ROUNDDOWN((F553-$G$10)/5,0))*5+$G$10+4)</f>
        <v>1965-1969</v>
      </c>
      <c r="H553" s="17">
        <v>5</v>
      </c>
      <c r="I553" s="17">
        <v>0</v>
      </c>
      <c r="J553" s="17">
        <v>0</v>
      </c>
      <c r="K553" s="17">
        <f>SUM(I553:J553)</f>
        <v>0</v>
      </c>
      <c r="L553" s="28">
        <f>IF(N553&lt;7000000000,0,1)</f>
        <v>0</v>
      </c>
      <c r="M553" s="28">
        <f>IF(N553&gt;0,1,0)</f>
        <v>1</v>
      </c>
      <c r="N553" s="29">
        <v>268708</v>
      </c>
      <c r="O553" s="29">
        <f>IF($R553="Minor",1,0)</f>
        <v>0</v>
      </c>
      <c r="P553" s="29">
        <f>IF($R553="Medium",1,0)</f>
        <v>1</v>
      </c>
      <c r="Q553" s="29">
        <f>IF($R553="Major",1,0)</f>
        <v>0</v>
      </c>
      <c r="R553" s="2" t="str">
        <f>IF('Hazard Data'!N307&lt;VLOOKUP(B553,Thresholds!$B$2:$I$8,2,FALSE),"Minor",IF(AND(VLOOKUP(B553,Thresholds!$B$2:$I$8,2,FALSE)&lt;='Hazard Data'!N307,'Hazard Data'!N307&lt;VLOOKUP(B553,Thresholds!$B$2:$I$8,3,FALSE)),"Medium","Major"))</f>
        <v>Medium</v>
      </c>
      <c r="S553" s="2" t="str">
        <f>IF(N553&gt;0,"",IF('Hazard Data'!K307&lt;VLOOKUP(B553,Thresholds!$B$2:$I$8,5,FALSE),"Minor",IF(AND(VLOOKUP(B553,Thresholds!$B$2:$I$8,5,FALSE)&lt;='Hazard Data'!K307,'Hazard Data'!K307&lt;VLOOKUP(B553,Thresholds!$B$2:$I$8,6,FALSE)),"Medium","Major")))</f>
        <v/>
      </c>
      <c r="T553" s="2"/>
      <c r="U553" s="2"/>
      <c r="V553" s="2"/>
      <c r="W553" s="2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>
      <c r="A554" s="1"/>
      <c r="B554" s="17">
        <v>5</v>
      </c>
      <c r="C554" s="9" t="s">
        <v>44</v>
      </c>
      <c r="D554" s="9" t="str">
        <f>VLOOKUP(C554,'Hazard Categories'!$A$2:$B$52,2,FALSE)</f>
        <v>Severe Storm</v>
      </c>
      <c r="E554" s="17">
        <v>2</v>
      </c>
      <c r="F554" s="17">
        <v>2011</v>
      </c>
      <c r="G554" s="17" t="str">
        <f>IF(F554&lt;2000,(ROUNDDOWN((F554-$G$10)/5,0))*5+$G$10&amp;"-"&amp;(ROUNDDOWN((F554-$G$10)/5,0))*5+$G$10+4,(ROUNDDOWN((F554-$G$10)/5,0))*5+$G$10&amp;"-"&amp;(ROUNDDOWN((F554-$G$10)/5,0))*5+$G$10+4)</f>
        <v>2010-2014</v>
      </c>
      <c r="H554" s="17">
        <v>1</v>
      </c>
      <c r="I554" s="17">
        <v>0</v>
      </c>
      <c r="J554" s="17">
        <v>0</v>
      </c>
      <c r="K554" s="17">
        <f>SUM(I554:J554)</f>
        <v>0</v>
      </c>
      <c r="L554" s="28">
        <f>IF(N554&lt;7000000000,0,1)</f>
        <v>0</v>
      </c>
      <c r="M554" s="28">
        <f>IF(N554&gt;0,1,0)</f>
        <v>1</v>
      </c>
      <c r="N554" s="29">
        <v>268700</v>
      </c>
      <c r="O554" s="29">
        <f>IF($R554="Minor",1,0)</f>
        <v>1</v>
      </c>
      <c r="P554" s="29">
        <f>IF($R554="Medium",1,0)</f>
        <v>0</v>
      </c>
      <c r="Q554" s="29">
        <f>IF($R554="Major",1,0)</f>
        <v>0</v>
      </c>
      <c r="R554" s="2" t="str">
        <f>IF('Hazard Data'!N2508&lt;VLOOKUP(B554,Thresholds!$B$2:$I$8,2,FALSE),"Minor",IF(AND(VLOOKUP(B554,Thresholds!$B$2:$I$8,2,FALSE)&lt;='Hazard Data'!N2508,'Hazard Data'!N2508&lt;VLOOKUP(B554,Thresholds!$B$2:$I$8,3,FALSE)),"Medium","Major"))</f>
        <v>Minor</v>
      </c>
      <c r="S554" s="2" t="str">
        <f>IF(N554&gt;0,"",IF('Hazard Data'!K2508&lt;VLOOKUP(B554,Thresholds!$B$2:$I$8,5,FALSE),"Minor",IF(AND(VLOOKUP(B554,Thresholds!$B$2:$I$8,5,FALSE)&lt;='Hazard Data'!K2508,'Hazard Data'!K2508&lt;VLOOKUP(B554,Thresholds!$B$2:$I$8,6,FALSE)),"Medium","Major")))</f>
        <v/>
      </c>
      <c r="T554" s="2"/>
      <c r="U554" s="2"/>
      <c r="V554" s="2"/>
      <c r="W554" s="2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>
      <c r="A555" s="1"/>
      <c r="B555" s="17">
        <v>3</v>
      </c>
      <c r="C555" s="9" t="s">
        <v>39</v>
      </c>
      <c r="D555" s="9" t="str">
        <f>VLOOKUP(C555,'Hazard Categories'!$A$2:$B$52,2,FALSE)</f>
        <v>Severe Storm</v>
      </c>
      <c r="E555" s="17">
        <v>3</v>
      </c>
      <c r="F555" s="17">
        <v>2015</v>
      </c>
      <c r="G555" s="17" t="str">
        <f>IF(F555&lt;2000,(ROUNDDOWN((F555-$G$10)/5,0))*5+$G$10&amp;"-"&amp;(ROUNDDOWN((F555-$G$10)/5,0))*5+$G$10+4,(ROUNDDOWN((F555-$G$10)/5,0))*5+$G$10&amp;"-"&amp;(ROUNDDOWN((F555-$G$10)/5,0))*5+$G$10+4)</f>
        <v>2015-2019</v>
      </c>
      <c r="H555" s="17">
        <v>1</v>
      </c>
      <c r="I555" s="17">
        <v>0</v>
      </c>
      <c r="J555" s="17">
        <v>0</v>
      </c>
      <c r="K555" s="17">
        <f>SUM(I555:J555)</f>
        <v>0</v>
      </c>
      <c r="L555" s="28">
        <f>IF(N555&lt;7000000000,0,1)</f>
        <v>0</v>
      </c>
      <c r="M555" s="28">
        <f>IF(N555&gt;0,1,0)</f>
        <v>1</v>
      </c>
      <c r="N555" s="29">
        <v>268558</v>
      </c>
      <c r="O555" s="29">
        <f>IF($R555="Minor",1,0)</f>
        <v>1</v>
      </c>
      <c r="P555" s="29">
        <f>IF($R555="Medium",1,0)</f>
        <v>0</v>
      </c>
      <c r="Q555" s="29">
        <f>IF($R555="Major",1,0)</f>
        <v>0</v>
      </c>
      <c r="R555" s="2" t="str">
        <f>IF('Hazard Data'!N2632&lt;VLOOKUP(B555,Thresholds!$B$2:$I$8,2,FALSE),"Minor",IF(AND(VLOOKUP(B555,Thresholds!$B$2:$I$8,2,FALSE)&lt;='Hazard Data'!N2632,'Hazard Data'!N2632&lt;VLOOKUP(B555,Thresholds!$B$2:$I$8,3,FALSE)),"Medium","Major"))</f>
        <v>Minor</v>
      </c>
      <c r="S555" s="2" t="str">
        <f>IF(N555&gt;0,"",IF('Hazard Data'!K2632&lt;VLOOKUP(B555,Thresholds!$B$2:$I$8,5,FALSE),"Minor",IF(AND(VLOOKUP(B555,Thresholds!$B$2:$I$8,5,FALSE)&lt;='Hazard Data'!K2632,'Hazard Data'!K2632&lt;VLOOKUP(B555,Thresholds!$B$2:$I$8,6,FALSE)),"Medium","Major")))</f>
        <v/>
      </c>
      <c r="T555" s="2"/>
      <c r="U555" s="2"/>
      <c r="V555" s="2"/>
      <c r="W555" s="2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>
      <c r="A556" s="1"/>
      <c r="B556" s="17">
        <v>3</v>
      </c>
      <c r="C556" s="9" t="s">
        <v>39</v>
      </c>
      <c r="D556" s="9" t="str">
        <f>VLOOKUP(C556,'Hazard Categories'!$A$2:$B$52,2,FALSE)</f>
        <v>Severe Storm</v>
      </c>
      <c r="E556" s="17">
        <v>2</v>
      </c>
      <c r="F556" s="17">
        <v>2009</v>
      </c>
      <c r="G556" s="17" t="str">
        <f>IF(F556&lt;2000,(ROUNDDOWN((F556-$G$10)/5,0))*5+$G$10&amp;"-"&amp;(ROUNDDOWN((F556-$G$10)/5,0))*5+$G$10+4,(ROUNDDOWN((F556-$G$10)/5,0))*5+$G$10&amp;"-"&amp;(ROUNDDOWN((F556-$G$10)/5,0))*5+$G$10+4)</f>
        <v>2005-2009</v>
      </c>
      <c r="H556" s="17">
        <v>1</v>
      </c>
      <c r="I556" s="17">
        <v>0</v>
      </c>
      <c r="J556" s="17">
        <v>0</v>
      </c>
      <c r="K556" s="17">
        <f>SUM(I556:J556)</f>
        <v>0</v>
      </c>
      <c r="L556" s="28">
        <f>IF(N556&lt;7000000000,0,1)</f>
        <v>0</v>
      </c>
      <c r="M556" s="28">
        <f>IF(N556&gt;0,1,0)</f>
        <v>1</v>
      </c>
      <c r="N556" s="29">
        <v>267429</v>
      </c>
      <c r="O556" s="29">
        <f>IF($R556="Minor",1,0)</f>
        <v>1</v>
      </c>
      <c r="P556" s="29">
        <f>IF($R556="Medium",1,0)</f>
        <v>0</v>
      </c>
      <c r="Q556" s="29">
        <f>IF($R556="Major",1,0)</f>
        <v>0</v>
      </c>
      <c r="R556" s="2" t="str">
        <f>IF('Hazard Data'!N3215&lt;VLOOKUP(B556,Thresholds!$B$2:$I$8,2,FALSE),"Minor",IF(AND(VLOOKUP(B556,Thresholds!$B$2:$I$8,2,FALSE)&lt;='Hazard Data'!N3215,'Hazard Data'!N3215&lt;VLOOKUP(B556,Thresholds!$B$2:$I$8,3,FALSE)),"Medium","Major"))</f>
        <v>Minor</v>
      </c>
      <c r="S556" s="2" t="str">
        <f>IF(N556&gt;0,"",IF('Hazard Data'!K3215&lt;VLOOKUP(B556,Thresholds!$B$2:$I$8,5,FALSE),"Minor",IF(AND(VLOOKUP(B556,Thresholds!$B$2:$I$8,5,FALSE)&lt;='Hazard Data'!K3215,'Hazard Data'!K3215&lt;VLOOKUP(B556,Thresholds!$B$2:$I$8,6,FALSE)),"Medium","Major")))</f>
        <v/>
      </c>
      <c r="T556" s="2"/>
      <c r="U556" s="2"/>
      <c r="V556" s="2"/>
      <c r="W556" s="2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>
      <c r="A557" s="1"/>
      <c r="B557" s="17">
        <v>3</v>
      </c>
      <c r="C557" s="9" t="s">
        <v>44</v>
      </c>
      <c r="D557" s="9" t="str">
        <f>VLOOKUP(C557,'Hazard Categories'!$A$2:$B$52,2,FALSE)</f>
        <v>Severe Storm</v>
      </c>
      <c r="E557" s="17">
        <v>2</v>
      </c>
      <c r="F557" s="17">
        <v>2011</v>
      </c>
      <c r="G557" s="17" t="str">
        <f>IF(F557&lt;2000,(ROUNDDOWN((F557-$G$10)/5,0))*5+$G$10&amp;"-"&amp;(ROUNDDOWN((F557-$G$10)/5,0))*5+$G$10+4,(ROUNDDOWN((F557-$G$10)/5,0))*5+$G$10&amp;"-"&amp;(ROUNDDOWN((F557-$G$10)/5,0))*5+$G$10+4)</f>
        <v>2010-2014</v>
      </c>
      <c r="H557" s="17">
        <v>1</v>
      </c>
      <c r="I557" s="17">
        <v>0</v>
      </c>
      <c r="J557" s="17">
        <v>0</v>
      </c>
      <c r="K557" s="17">
        <f>SUM(I557:J557)</f>
        <v>0</v>
      </c>
      <c r="L557" s="28">
        <f>IF(N557&lt;7000000000,0,1)</f>
        <v>0</v>
      </c>
      <c r="M557" s="28">
        <f>IF(N557&gt;0,1,0)</f>
        <v>1</v>
      </c>
      <c r="N557" s="29">
        <v>264335</v>
      </c>
      <c r="O557" s="29">
        <f>IF($R557="Minor",1,0)</f>
        <v>1</v>
      </c>
      <c r="P557" s="29">
        <f>IF($R557="Medium",1,0)</f>
        <v>0</v>
      </c>
      <c r="Q557" s="29">
        <f>IF($R557="Major",1,0)</f>
        <v>0</v>
      </c>
      <c r="R557" s="2" t="str">
        <f>IF('Hazard Data'!N2427&lt;VLOOKUP(B557,Thresholds!$B$2:$I$8,2,FALSE),"Minor",IF(AND(VLOOKUP(B557,Thresholds!$B$2:$I$8,2,FALSE)&lt;='Hazard Data'!N2427,'Hazard Data'!N2427&lt;VLOOKUP(B557,Thresholds!$B$2:$I$8,3,FALSE)),"Medium","Major"))</f>
        <v>Minor</v>
      </c>
      <c r="S557" s="2" t="str">
        <f>IF(N557&gt;0,"",IF('Hazard Data'!K2427&lt;VLOOKUP(B557,Thresholds!$B$2:$I$8,5,FALSE),"Minor",IF(AND(VLOOKUP(B557,Thresholds!$B$2:$I$8,5,FALSE)&lt;='Hazard Data'!K2427,'Hazard Data'!K2427&lt;VLOOKUP(B557,Thresholds!$B$2:$I$8,6,FALSE)),"Medium","Major")))</f>
        <v/>
      </c>
      <c r="T557" s="2"/>
      <c r="U557" s="2"/>
      <c r="V557" s="2"/>
      <c r="W557" s="2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>
      <c r="A558" s="1"/>
      <c r="B558" s="17">
        <v>5</v>
      </c>
      <c r="C558" s="9" t="s">
        <v>45</v>
      </c>
      <c r="D558" s="9" t="str">
        <f>VLOOKUP(C558,'Hazard Categories'!$A$2:$B$52,2,FALSE)</f>
        <v>Storm</v>
      </c>
      <c r="E558" s="17">
        <v>3</v>
      </c>
      <c r="F558" s="17">
        <v>2009</v>
      </c>
      <c r="G558" s="17" t="str">
        <f>IF(F558&lt;2000,(ROUNDDOWN((F558-$G$10)/5,0))*5+$G$10&amp;"-"&amp;(ROUNDDOWN((F558-$G$10)/5,0))*5+$G$10+4,(ROUNDDOWN((F558-$G$10)/5,0))*5+$G$10&amp;"-"&amp;(ROUNDDOWN((F558-$G$10)/5,0))*5+$G$10+4)</f>
        <v>2005-2009</v>
      </c>
      <c r="H558" s="17">
        <v>1</v>
      </c>
      <c r="I558" s="17">
        <v>0</v>
      </c>
      <c r="J558" s="17">
        <v>0</v>
      </c>
      <c r="K558" s="17">
        <f>SUM(I558:J558)</f>
        <v>0</v>
      </c>
      <c r="L558" s="28">
        <f>IF(N558&lt;7000000000,0,1)</f>
        <v>0</v>
      </c>
      <c r="M558" s="28">
        <f>IF(N558&gt;0,1,0)</f>
        <v>1</v>
      </c>
      <c r="N558" s="29">
        <v>262204</v>
      </c>
      <c r="O558" s="29">
        <f>IF($R558="Minor",1,0)</f>
        <v>1</v>
      </c>
      <c r="P558" s="29">
        <f>IF($R558="Medium",1,0)</f>
        <v>0</v>
      </c>
      <c r="Q558" s="29">
        <f>IF($R558="Major",1,0)</f>
        <v>0</v>
      </c>
      <c r="R558" s="2" t="str">
        <f>IF('Hazard Data'!N3193&lt;VLOOKUP(B558,Thresholds!$B$2:$I$8,2,FALSE),"Minor",IF(AND(VLOOKUP(B558,Thresholds!$B$2:$I$8,2,FALSE)&lt;='Hazard Data'!N3193,'Hazard Data'!N3193&lt;VLOOKUP(B558,Thresholds!$B$2:$I$8,3,FALSE)),"Medium","Major"))</f>
        <v>Minor</v>
      </c>
      <c r="S558" s="2" t="str">
        <f>IF(N558&gt;0,"",IF('Hazard Data'!K3193&lt;VLOOKUP(B558,Thresholds!$B$2:$I$8,5,FALSE),"Minor",IF(AND(VLOOKUP(B558,Thresholds!$B$2:$I$8,5,FALSE)&lt;='Hazard Data'!K3193,'Hazard Data'!K3193&lt;VLOOKUP(B558,Thresholds!$B$2:$I$8,6,FALSE)),"Medium","Major")))</f>
        <v/>
      </c>
      <c r="T558" s="2"/>
      <c r="U558" s="2"/>
      <c r="V558" s="2"/>
      <c r="W558" s="2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>
      <c r="A559" s="1"/>
      <c r="B559" s="17">
        <v>1</v>
      </c>
      <c r="C559" s="9" t="s">
        <v>39</v>
      </c>
      <c r="D559" s="9" t="str">
        <f>VLOOKUP(C559,'Hazard Categories'!$A$2:$B$52,2,FALSE)</f>
        <v>Severe Storm</v>
      </c>
      <c r="E559" s="17">
        <v>3</v>
      </c>
      <c r="F559" s="17">
        <v>2004</v>
      </c>
      <c r="G559" s="17" t="str">
        <f>IF(F559&lt;2000,(ROUNDDOWN((F559-$G$10)/5,0))*5+$G$10&amp;"-"&amp;(ROUNDDOWN((F559-$G$10)/5,0))*5+$G$10+4,(ROUNDDOWN((F559-$G$10)/5,0))*5+$G$10&amp;"-"&amp;(ROUNDDOWN((F559-$G$10)/5,0))*5+$G$10+4)</f>
        <v>2000-2004</v>
      </c>
      <c r="H559" s="17">
        <v>2</v>
      </c>
      <c r="I559" s="17">
        <v>0</v>
      </c>
      <c r="J559" s="17">
        <v>0</v>
      </c>
      <c r="K559" s="17">
        <f>SUM(I559:J559)</f>
        <v>0</v>
      </c>
      <c r="L559" s="28">
        <f>IF(N559&lt;7000000000,0,1)</f>
        <v>0</v>
      </c>
      <c r="M559" s="28">
        <f>IF(N559&gt;0,1,0)</f>
        <v>1</v>
      </c>
      <c r="N559" s="29">
        <v>261343</v>
      </c>
      <c r="O559" s="29">
        <f>IF($R559="Minor",1,0)</f>
        <v>1</v>
      </c>
      <c r="P559" s="29">
        <f>IF($R559="Medium",1,0)</f>
        <v>0</v>
      </c>
      <c r="Q559" s="29">
        <f>IF($R559="Major",1,0)</f>
        <v>0</v>
      </c>
      <c r="R559" s="2" t="str">
        <f>IF('Hazard Data'!N3107&lt;VLOOKUP(B559,Thresholds!$B$2:$I$8,2,FALSE),"Minor",IF(AND(VLOOKUP(B559,Thresholds!$B$2:$I$8,2,FALSE)&lt;='Hazard Data'!N3107,'Hazard Data'!N3107&lt;VLOOKUP(B559,Thresholds!$B$2:$I$8,3,FALSE)),"Medium","Major"))</f>
        <v>Minor</v>
      </c>
      <c r="S559" s="2" t="str">
        <f>IF(N559&gt;0,"",IF('Hazard Data'!K3107&lt;VLOOKUP(B559,Thresholds!$B$2:$I$8,5,FALSE),"Minor",IF(AND(VLOOKUP(B559,Thresholds!$B$2:$I$8,5,FALSE)&lt;='Hazard Data'!K3107,'Hazard Data'!K3107&lt;VLOOKUP(B559,Thresholds!$B$2:$I$8,6,FALSE)),"Medium","Major")))</f>
        <v/>
      </c>
      <c r="T559" s="2"/>
      <c r="U559" s="2"/>
      <c r="V559" s="2"/>
      <c r="W559" s="2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>
      <c r="A560" s="1"/>
      <c r="B560" s="17">
        <v>2</v>
      </c>
      <c r="C560" s="9" t="s">
        <v>39</v>
      </c>
      <c r="D560" s="9" t="str">
        <f>VLOOKUP(C560,'Hazard Categories'!$A$2:$B$52,2,FALSE)</f>
        <v>Severe Storm</v>
      </c>
      <c r="E560" s="17">
        <v>3</v>
      </c>
      <c r="F560" s="17">
        <v>2017</v>
      </c>
      <c r="G560" s="17" t="str">
        <f>IF(F560&lt;2000,(ROUNDDOWN((F560-$G$10)/5,0))*5+$G$10&amp;"-"&amp;(ROUNDDOWN((F560-$G$10)/5,0))*5+$G$10+4,(ROUNDDOWN((F560-$G$10)/5,0))*5+$G$10&amp;"-"&amp;(ROUNDDOWN((F560-$G$10)/5,0))*5+$G$10+4)</f>
        <v>2015-2019</v>
      </c>
      <c r="H560" s="17">
        <v>1</v>
      </c>
      <c r="I560" s="17">
        <v>0</v>
      </c>
      <c r="J560" s="17">
        <v>0</v>
      </c>
      <c r="K560" s="17">
        <f>SUM(I560:J560)</f>
        <v>0</v>
      </c>
      <c r="L560" s="28">
        <f>IF(N560&lt;7000000000,0,1)</f>
        <v>0</v>
      </c>
      <c r="M560" s="28">
        <f>IF(N560&gt;0,1,0)</f>
        <v>1</v>
      </c>
      <c r="N560" s="29">
        <v>261201</v>
      </c>
      <c r="O560" s="29">
        <f>IF($R560="Minor",1,0)</f>
        <v>1</v>
      </c>
      <c r="P560" s="29">
        <f>IF($R560="Medium",1,0)</f>
        <v>0</v>
      </c>
      <c r="Q560" s="29">
        <f>IF($R560="Major",1,0)</f>
        <v>0</v>
      </c>
      <c r="R560" s="2" t="str">
        <f>IF('Hazard Data'!N2970&lt;VLOOKUP(B560,Thresholds!$B$2:$I$8,2,FALSE),"Minor",IF(AND(VLOOKUP(B560,Thresholds!$B$2:$I$8,2,FALSE)&lt;='Hazard Data'!N2970,'Hazard Data'!N2970&lt;VLOOKUP(B560,Thresholds!$B$2:$I$8,3,FALSE)),"Medium","Major"))</f>
        <v>Minor</v>
      </c>
      <c r="S560" s="2" t="str">
        <f>IF(N560&gt;0,"",IF('Hazard Data'!K2970&lt;VLOOKUP(B560,Thresholds!$B$2:$I$8,5,FALSE),"Minor",IF(AND(VLOOKUP(B560,Thresholds!$B$2:$I$8,5,FALSE)&lt;='Hazard Data'!K2970,'Hazard Data'!K2970&lt;VLOOKUP(B560,Thresholds!$B$2:$I$8,6,FALSE)),"Medium","Major")))</f>
        <v/>
      </c>
      <c r="T560" s="2"/>
      <c r="U560" s="2"/>
      <c r="V560" s="2"/>
      <c r="W560" s="2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>
      <c r="A561" s="1"/>
      <c r="B561" s="17">
        <v>5</v>
      </c>
      <c r="C561" s="9" t="s">
        <v>44</v>
      </c>
      <c r="D561" s="9" t="str">
        <f>VLOOKUP(C561,'Hazard Categories'!$A$2:$B$52,2,FALSE)</f>
        <v>Severe Storm</v>
      </c>
      <c r="E561" s="17">
        <v>3</v>
      </c>
      <c r="F561" s="17">
        <v>1980</v>
      </c>
      <c r="G561" s="17" t="str">
        <f>IF(F561&lt;2000,(ROUNDDOWN((F561-$G$10)/5,0))*5+$G$10&amp;"-"&amp;(ROUNDDOWN((F561-$G$10)/5,0))*5+$G$10+4,(ROUNDDOWN((F561-$G$10)/5,0))*5+$G$10&amp;"-"&amp;(ROUNDDOWN((F561-$G$10)/5,0))*5+$G$10+4)</f>
        <v>1980-1984</v>
      </c>
      <c r="H561" s="17">
        <v>1</v>
      </c>
      <c r="I561" s="17">
        <v>11</v>
      </c>
      <c r="J561" s="17">
        <v>15</v>
      </c>
      <c r="K561" s="17">
        <f>SUM(I561:J561)</f>
        <v>26</v>
      </c>
      <c r="L561" s="28">
        <f>IF(N561&lt;7000000000,0,1)</f>
        <v>0</v>
      </c>
      <c r="M561" s="28">
        <f>IF(N561&gt;0,1,0)</f>
        <v>1</v>
      </c>
      <c r="N561" s="29">
        <v>260916</v>
      </c>
      <c r="O561" s="29">
        <f>IF($R561="Minor",1,0)</f>
        <v>0</v>
      </c>
      <c r="P561" s="29">
        <f>IF($R561="Medium",1,0)</f>
        <v>1</v>
      </c>
      <c r="Q561" s="29">
        <f>IF($R561="Major",1,0)</f>
        <v>0</v>
      </c>
      <c r="R561" s="2" t="str">
        <f>IF('Hazard Data'!N669&lt;VLOOKUP(B561,Thresholds!$B$2:$I$8,2,FALSE),"Minor",IF(AND(VLOOKUP(B561,Thresholds!$B$2:$I$8,2,FALSE)&lt;='Hazard Data'!N669,'Hazard Data'!N669&lt;VLOOKUP(B561,Thresholds!$B$2:$I$8,3,FALSE)),"Medium","Major"))</f>
        <v>Medium</v>
      </c>
      <c r="S561" s="2" t="str">
        <f>IF(N561&gt;0,"",IF('Hazard Data'!K669&lt;VLOOKUP(B561,Thresholds!$B$2:$I$8,5,FALSE),"Minor",IF(AND(VLOOKUP(B561,Thresholds!$B$2:$I$8,5,FALSE)&lt;='Hazard Data'!K669,'Hazard Data'!K669&lt;VLOOKUP(B561,Thresholds!$B$2:$I$8,6,FALSE)),"Medium","Major")))</f>
        <v/>
      </c>
      <c r="T561" s="2"/>
      <c r="U561" s="2"/>
      <c r="V561" s="2"/>
      <c r="W561" s="2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>
      <c r="A562" s="1"/>
      <c r="B562" s="17">
        <v>3</v>
      </c>
      <c r="C562" s="9" t="s">
        <v>39</v>
      </c>
      <c r="D562" s="9" t="str">
        <f>VLOOKUP(C562,'Hazard Categories'!$A$2:$B$52,2,FALSE)</f>
        <v>Severe Storm</v>
      </c>
      <c r="E562" s="17">
        <v>4</v>
      </c>
      <c r="F562" s="17">
        <v>2015</v>
      </c>
      <c r="G562" s="17" t="str">
        <f>IF(F562&lt;2000,(ROUNDDOWN((F562-$G$10)/5,0))*5+$G$10&amp;"-"&amp;(ROUNDDOWN((F562-$G$10)/5,0))*5+$G$10+4,(ROUNDDOWN((F562-$G$10)/5,0))*5+$G$10&amp;"-"&amp;(ROUNDDOWN((F562-$G$10)/5,0))*5+$G$10+4)</f>
        <v>2015-2019</v>
      </c>
      <c r="H562" s="17">
        <v>1</v>
      </c>
      <c r="I562" s="17">
        <v>0</v>
      </c>
      <c r="J562" s="17">
        <v>0</v>
      </c>
      <c r="K562" s="17">
        <f>SUM(I562:J562)</f>
        <v>0</v>
      </c>
      <c r="L562" s="28">
        <f>IF(N562&lt;7000000000,0,1)</f>
        <v>0</v>
      </c>
      <c r="M562" s="28">
        <f>IF(N562&gt;0,1,0)</f>
        <v>1</v>
      </c>
      <c r="N562" s="29">
        <v>260059</v>
      </c>
      <c r="O562" s="29">
        <f>IF($R562="Minor",1,0)</f>
        <v>1</v>
      </c>
      <c r="P562" s="29">
        <f>IF($R562="Medium",1,0)</f>
        <v>0</v>
      </c>
      <c r="Q562" s="29">
        <f>IF($R562="Major",1,0)</f>
        <v>0</v>
      </c>
      <c r="R562" s="2" t="str">
        <f>IF('Hazard Data'!N2761&lt;VLOOKUP(B562,Thresholds!$B$2:$I$8,2,FALSE),"Minor",IF(AND(VLOOKUP(B562,Thresholds!$B$2:$I$8,2,FALSE)&lt;='Hazard Data'!N2761,'Hazard Data'!N2761&lt;VLOOKUP(B562,Thresholds!$B$2:$I$8,3,FALSE)),"Medium","Major"))</f>
        <v>Minor</v>
      </c>
      <c r="S562" s="2" t="str">
        <f>IF(N562&gt;0,"",IF('Hazard Data'!K2761&lt;VLOOKUP(B562,Thresholds!$B$2:$I$8,5,FALSE),"Minor",IF(AND(VLOOKUP(B562,Thresholds!$B$2:$I$8,5,FALSE)&lt;='Hazard Data'!K2761,'Hazard Data'!K2761&lt;VLOOKUP(B562,Thresholds!$B$2:$I$8,6,FALSE)),"Medium","Major")))</f>
        <v/>
      </c>
      <c r="T562" s="2"/>
      <c r="U562" s="2"/>
      <c r="V562" s="2"/>
      <c r="W562" s="2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>
      <c r="A563" s="1"/>
      <c r="B563" s="17">
        <v>3</v>
      </c>
      <c r="C563" s="9" t="s">
        <v>46</v>
      </c>
      <c r="D563" s="9" t="str">
        <f>VLOOKUP(C563,'Hazard Categories'!$A$2:$B$52,2,FALSE)</f>
        <v>Storm</v>
      </c>
      <c r="E563" s="17">
        <v>1</v>
      </c>
      <c r="F563" s="17">
        <v>2016</v>
      </c>
      <c r="G563" s="17" t="str">
        <f>IF(F563&lt;2000,(ROUNDDOWN((F563-$G$10)/5,0))*5+$G$10&amp;"-"&amp;(ROUNDDOWN((F563-$G$10)/5,0))*5+$G$10+4,(ROUNDDOWN((F563-$G$10)/5,0))*5+$G$10&amp;"-"&amp;(ROUNDDOWN((F563-$G$10)/5,0))*5+$G$10+4)</f>
        <v>2015-2019</v>
      </c>
      <c r="H563" s="17">
        <v>1</v>
      </c>
      <c r="I563" s="17">
        <v>0</v>
      </c>
      <c r="J563" s="17">
        <v>0</v>
      </c>
      <c r="K563" s="17">
        <f>SUM(I563:J563)</f>
        <v>0</v>
      </c>
      <c r="L563" s="28">
        <f>IF(N563&lt;7000000000,0,1)</f>
        <v>0</v>
      </c>
      <c r="M563" s="28">
        <f>IF(N563&gt;0,1,0)</f>
        <v>1</v>
      </c>
      <c r="N563" s="29">
        <v>259394</v>
      </c>
      <c r="O563" s="29">
        <f>IF($R563="Minor",1,0)</f>
        <v>1</v>
      </c>
      <c r="P563" s="29">
        <f>IF($R563="Medium",1,0)</f>
        <v>0</v>
      </c>
      <c r="Q563" s="29">
        <f>IF($R563="Major",1,0)</f>
        <v>0</v>
      </c>
      <c r="R563" s="2" t="str">
        <f>IF('Hazard Data'!N2808&lt;VLOOKUP(B563,Thresholds!$B$2:$I$8,2,FALSE),"Minor",IF(AND(VLOOKUP(B563,Thresholds!$B$2:$I$8,2,FALSE)&lt;='Hazard Data'!N2808,'Hazard Data'!N2808&lt;VLOOKUP(B563,Thresholds!$B$2:$I$8,3,FALSE)),"Medium","Major"))</f>
        <v>Minor</v>
      </c>
      <c r="S563" s="2" t="str">
        <f>IF(N563&gt;0,"",IF('Hazard Data'!K2808&lt;VLOOKUP(B563,Thresholds!$B$2:$I$8,5,FALSE),"Minor",IF(AND(VLOOKUP(B563,Thresholds!$B$2:$I$8,5,FALSE)&lt;='Hazard Data'!K2808,'Hazard Data'!K2808&lt;VLOOKUP(B563,Thresholds!$B$2:$I$8,6,FALSE)),"Medium","Major")))</f>
        <v/>
      </c>
      <c r="T563" s="2"/>
      <c r="U563" s="2"/>
      <c r="V563" s="2"/>
      <c r="W563" s="2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>
      <c r="A564" s="1"/>
      <c r="B564" s="17">
        <v>2</v>
      </c>
      <c r="C564" s="9" t="s">
        <v>44</v>
      </c>
      <c r="D564" s="9" t="str">
        <f>VLOOKUP(C564,'Hazard Categories'!$A$2:$B$52,2,FALSE)</f>
        <v>Severe Storm</v>
      </c>
      <c r="E564" s="17">
        <v>2</v>
      </c>
      <c r="F564" s="17">
        <v>2018</v>
      </c>
      <c r="G564" s="17" t="str">
        <f>IF(F564&lt;2000,(ROUNDDOWN((F564-$G$10)/5,0))*5+$G$10&amp;"-"&amp;(ROUNDDOWN((F564-$G$10)/5,0))*5+$G$10+4,(ROUNDDOWN((F564-$G$10)/5,0))*5+$G$10&amp;"-"&amp;(ROUNDDOWN((F564-$G$10)/5,0))*5+$G$10+4)</f>
        <v>2015-2019</v>
      </c>
      <c r="H564" s="17">
        <v>1</v>
      </c>
      <c r="I564" s="17">
        <v>0</v>
      </c>
      <c r="J564" s="17">
        <v>0</v>
      </c>
      <c r="K564" s="17">
        <f>SUM(I564:J564)</f>
        <v>0</v>
      </c>
      <c r="L564" s="28">
        <f>IF(N564&lt;7000000000,0,1)</f>
        <v>0</v>
      </c>
      <c r="M564" s="28">
        <f>IF(N564&gt;0,1,0)</f>
        <v>1</v>
      </c>
      <c r="N564" s="29">
        <v>257491</v>
      </c>
      <c r="O564" s="29">
        <f>IF($R564="Minor",1,0)</f>
        <v>1</v>
      </c>
      <c r="P564" s="29">
        <f>IF($R564="Medium",1,0)</f>
        <v>0</v>
      </c>
      <c r="Q564" s="29">
        <f>IF($R564="Major",1,0)</f>
        <v>0</v>
      </c>
      <c r="R564" s="2" t="str">
        <f>IF('Hazard Data'!N2991&lt;VLOOKUP(B564,Thresholds!$B$2:$I$8,2,FALSE),"Minor",IF(AND(VLOOKUP(B564,Thresholds!$B$2:$I$8,2,FALSE)&lt;='Hazard Data'!N2991,'Hazard Data'!N2991&lt;VLOOKUP(B564,Thresholds!$B$2:$I$8,3,FALSE)),"Medium","Major"))</f>
        <v>Minor</v>
      </c>
      <c r="S564" s="2" t="str">
        <f>IF(N564&gt;0,"",IF('Hazard Data'!K2991&lt;VLOOKUP(B564,Thresholds!$B$2:$I$8,5,FALSE),"Minor",IF(AND(VLOOKUP(B564,Thresholds!$B$2:$I$8,5,FALSE)&lt;='Hazard Data'!K2991,'Hazard Data'!K2991&lt;VLOOKUP(B564,Thresholds!$B$2:$I$8,6,FALSE)),"Medium","Major")))</f>
        <v/>
      </c>
      <c r="T564" s="2"/>
      <c r="U564" s="2"/>
      <c r="V564" s="2"/>
      <c r="W564" s="2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>
      <c r="A565" s="1"/>
      <c r="B565" s="17">
        <v>3</v>
      </c>
      <c r="C565" s="9" t="s">
        <v>39</v>
      </c>
      <c r="D565" s="9" t="str">
        <f>VLOOKUP(C565,'Hazard Categories'!$A$2:$B$52,2,FALSE)</f>
        <v>Severe Storm</v>
      </c>
      <c r="E565" s="17">
        <v>4</v>
      </c>
      <c r="F565" s="17">
        <v>2015</v>
      </c>
      <c r="G565" s="17" t="str">
        <f>IF(F565&lt;2000,(ROUNDDOWN((F565-$G$10)/5,0))*5+$G$10&amp;"-"&amp;(ROUNDDOWN((F565-$G$10)/5,0))*5+$G$10+4,(ROUNDDOWN((F565-$G$10)/5,0))*5+$G$10&amp;"-"&amp;(ROUNDDOWN((F565-$G$10)/5,0))*5+$G$10+4)</f>
        <v>2015-2019</v>
      </c>
      <c r="H565" s="17">
        <v>1</v>
      </c>
      <c r="I565" s="17">
        <v>12</v>
      </c>
      <c r="J565" s="17">
        <v>12</v>
      </c>
      <c r="K565" s="17">
        <f>SUM(I565:J565)</f>
        <v>24</v>
      </c>
      <c r="L565" s="28">
        <f>IF(N565&lt;7000000000,0,1)</f>
        <v>0</v>
      </c>
      <c r="M565" s="28">
        <f>IF(N565&gt;0,1,0)</f>
        <v>1</v>
      </c>
      <c r="N565" s="29">
        <v>257087</v>
      </c>
      <c r="O565" s="29">
        <f>IF($R565="Minor",1,0)</f>
        <v>1</v>
      </c>
      <c r="P565" s="29">
        <f>IF($R565="Medium",1,0)</f>
        <v>0</v>
      </c>
      <c r="Q565" s="29">
        <f>IF($R565="Major",1,0)</f>
        <v>0</v>
      </c>
      <c r="R565" s="2" t="str">
        <f>IF('Hazard Data'!N2773&lt;VLOOKUP(B565,Thresholds!$B$2:$I$8,2,FALSE),"Minor",IF(AND(VLOOKUP(B565,Thresholds!$B$2:$I$8,2,FALSE)&lt;='Hazard Data'!N2773,'Hazard Data'!N2773&lt;VLOOKUP(B565,Thresholds!$B$2:$I$8,3,FALSE)),"Medium","Major"))</f>
        <v>Minor</v>
      </c>
      <c r="S565" s="2" t="str">
        <f>IF(N565&gt;0,"",IF('Hazard Data'!K2773&lt;VLOOKUP(B565,Thresholds!$B$2:$I$8,5,FALSE),"Minor",IF(AND(VLOOKUP(B565,Thresholds!$B$2:$I$8,5,FALSE)&lt;='Hazard Data'!K2773,'Hazard Data'!K2773&lt;VLOOKUP(B565,Thresholds!$B$2:$I$8,6,FALSE)),"Medium","Major")))</f>
        <v/>
      </c>
      <c r="T565" s="2"/>
      <c r="U565" s="2"/>
      <c r="V565" s="2"/>
      <c r="W565" s="2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>
      <c r="A566" s="1"/>
      <c r="B566" s="17">
        <v>2</v>
      </c>
      <c r="C566" s="9" t="s">
        <v>44</v>
      </c>
      <c r="D566" s="9" t="str">
        <f>VLOOKUP(C566,'Hazard Categories'!$A$2:$B$52,2,FALSE)</f>
        <v>Severe Storm</v>
      </c>
      <c r="E566" s="17">
        <v>2</v>
      </c>
      <c r="F566" s="17">
        <v>2001</v>
      </c>
      <c r="G566" s="17" t="str">
        <f>IF(F566&lt;2000,(ROUNDDOWN((F566-$G$10)/5,0))*5+$G$10&amp;"-"&amp;(ROUNDDOWN((F566-$G$10)/5,0))*5+$G$10+4,(ROUNDDOWN((F566-$G$10)/5,0))*5+$G$10&amp;"-"&amp;(ROUNDDOWN((F566-$G$10)/5,0))*5+$G$10+4)</f>
        <v>2000-2004</v>
      </c>
      <c r="H566" s="17">
        <v>1</v>
      </c>
      <c r="I566" s="17">
        <v>0</v>
      </c>
      <c r="J566" s="17">
        <v>0</v>
      </c>
      <c r="K566" s="17">
        <f>SUM(I566:J566)</f>
        <v>0</v>
      </c>
      <c r="L566" s="28">
        <f>IF(N566&lt;7000000000,0,1)</f>
        <v>0</v>
      </c>
      <c r="M566" s="28">
        <f>IF(N566&gt;0,1,0)</f>
        <v>1</v>
      </c>
      <c r="N566" s="29">
        <v>255137</v>
      </c>
      <c r="O566" s="29">
        <f>IF($R566="Minor",1,0)</f>
        <v>1</v>
      </c>
      <c r="P566" s="29">
        <f>IF($R566="Medium",1,0)</f>
        <v>0</v>
      </c>
      <c r="Q566" s="29">
        <f>IF($R566="Major",1,0)</f>
        <v>0</v>
      </c>
      <c r="R566" s="2" t="str">
        <f>IF('Hazard Data'!N3042&lt;VLOOKUP(B566,Thresholds!$B$2:$I$8,2,FALSE),"Minor",IF(AND(VLOOKUP(B566,Thresholds!$B$2:$I$8,2,FALSE)&lt;='Hazard Data'!N3042,'Hazard Data'!N3042&lt;VLOOKUP(B566,Thresholds!$B$2:$I$8,3,FALSE)),"Medium","Major"))</f>
        <v>Minor</v>
      </c>
      <c r="S566" s="2" t="str">
        <f>IF(N566&gt;0,"",IF('Hazard Data'!K3042&lt;VLOOKUP(B566,Thresholds!$B$2:$I$8,5,FALSE),"Minor",IF(AND(VLOOKUP(B566,Thresholds!$B$2:$I$8,5,FALSE)&lt;='Hazard Data'!K3042,'Hazard Data'!K3042&lt;VLOOKUP(B566,Thresholds!$B$2:$I$8,6,FALSE)),"Medium","Major")))</f>
        <v/>
      </c>
      <c r="T566" s="2"/>
      <c r="U566" s="2"/>
      <c r="V566" s="2"/>
      <c r="W566" s="2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>
      <c r="A567" s="1"/>
      <c r="B567" s="17">
        <v>3</v>
      </c>
      <c r="C567" s="9" t="s">
        <v>68</v>
      </c>
      <c r="D567" s="9" t="str">
        <f>VLOOKUP(C567,'Hazard Categories'!$A$2:$B$52,2,FALSE)</f>
        <v>Severe Storm</v>
      </c>
      <c r="E567" s="17">
        <v>1</v>
      </c>
      <c r="F567" s="17">
        <v>1968</v>
      </c>
      <c r="G567" s="17" t="str">
        <f>IF(F567&lt;2000,(ROUNDDOWN((F567-$G$10)/5,0))*5+$G$10&amp;"-"&amp;(ROUNDDOWN((F567-$G$10)/5,0))*5+$G$10+4,(ROUNDDOWN((F567-$G$10)/5,0))*5+$G$10&amp;"-"&amp;(ROUNDDOWN((F567-$G$10)/5,0))*5+$G$10+4)</f>
        <v>1965-1969</v>
      </c>
      <c r="H567" s="17">
        <v>5</v>
      </c>
      <c r="I567" s="17">
        <v>0</v>
      </c>
      <c r="J567" s="17">
        <v>0</v>
      </c>
      <c r="K567" s="17">
        <f>SUM(I567:J567)</f>
        <v>0</v>
      </c>
      <c r="L567" s="28">
        <f>IF(N567&lt;7000000000,0,1)</f>
        <v>0</v>
      </c>
      <c r="M567" s="28">
        <f>IF(N567&gt;0,1,0)</f>
        <v>1</v>
      </c>
      <c r="N567" s="29">
        <v>254862</v>
      </c>
      <c r="O567" s="29">
        <f>IF($R567="Minor",1,0)</f>
        <v>0</v>
      </c>
      <c r="P567" s="29">
        <f>IF($R567="Medium",1,0)</f>
        <v>1</v>
      </c>
      <c r="Q567" s="29">
        <f>IF($R567="Major",1,0)</f>
        <v>0</v>
      </c>
      <c r="R567" s="2" t="str">
        <f>IF('Hazard Data'!N308&lt;VLOOKUP(B567,Thresholds!$B$2:$I$8,2,FALSE),"Minor",IF(AND(VLOOKUP(B567,Thresholds!$B$2:$I$8,2,FALSE)&lt;='Hazard Data'!N308,'Hazard Data'!N308&lt;VLOOKUP(B567,Thresholds!$B$2:$I$8,3,FALSE)),"Medium","Major"))</f>
        <v>Medium</v>
      </c>
      <c r="S567" s="2" t="str">
        <f>IF(N567&gt;0,"",IF('Hazard Data'!K308&lt;VLOOKUP(B567,Thresholds!$B$2:$I$8,5,FALSE),"Minor",IF(AND(VLOOKUP(B567,Thresholds!$B$2:$I$8,5,FALSE)&lt;='Hazard Data'!K308,'Hazard Data'!K308&lt;VLOOKUP(B567,Thresholds!$B$2:$I$8,6,FALSE)),"Medium","Major")))</f>
        <v/>
      </c>
      <c r="T567" s="2"/>
      <c r="U567" s="2"/>
      <c r="V567" s="2"/>
      <c r="W567" s="2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>
      <c r="A568" s="1"/>
      <c r="B568" s="17">
        <v>1</v>
      </c>
      <c r="C568" s="9" t="s">
        <v>47</v>
      </c>
      <c r="D568" s="9" t="str">
        <f>VLOOKUP(C568,'Hazard Categories'!$A$2:$B$52,2,FALSE)</f>
        <v>Severe Storm</v>
      </c>
      <c r="E568" s="17">
        <v>1</v>
      </c>
      <c r="F568" s="17">
        <v>1979</v>
      </c>
      <c r="G568" s="17" t="str">
        <f>IF(F568&lt;2000,(ROUNDDOWN((F568-$G$10)/5,0))*5+$G$10&amp;"-"&amp;(ROUNDDOWN((F568-$G$10)/5,0))*5+$G$10+4,(ROUNDDOWN((F568-$G$10)/5,0))*5+$G$10&amp;"-"&amp;(ROUNDDOWN((F568-$G$10)/5,0))*5+$G$10+4)</f>
        <v>1975-1979</v>
      </c>
      <c r="H568" s="17">
        <v>1</v>
      </c>
      <c r="I568" s="17">
        <v>0</v>
      </c>
      <c r="J568" s="17">
        <v>15</v>
      </c>
      <c r="K568" s="17">
        <f>SUM(I568:J568)</f>
        <v>15</v>
      </c>
      <c r="L568" s="28">
        <f>IF(N568&lt;7000000000,0,1)</f>
        <v>0</v>
      </c>
      <c r="M568" s="28">
        <f>IF(N568&gt;0,1,0)</f>
        <v>1</v>
      </c>
      <c r="N568" s="29">
        <v>253888</v>
      </c>
      <c r="O568" s="29">
        <f>IF($R568="Minor",1,0)</f>
        <v>1</v>
      </c>
      <c r="P568" s="29">
        <f>IF($R568="Medium",1,0)</f>
        <v>0</v>
      </c>
      <c r="Q568" s="29">
        <f>IF($R568="Major",1,0)</f>
        <v>0</v>
      </c>
      <c r="R568" s="2" t="str">
        <f>IF('Hazard Data'!N1333&lt;VLOOKUP(B568,Thresholds!$B$2:$I$8,2,FALSE),"Minor",IF(AND(VLOOKUP(B568,Thresholds!$B$2:$I$8,2,FALSE)&lt;='Hazard Data'!N1333,'Hazard Data'!N1333&lt;VLOOKUP(B568,Thresholds!$B$2:$I$8,3,FALSE)),"Medium","Major"))</f>
        <v>Minor</v>
      </c>
      <c r="S568" s="2" t="str">
        <f>IF(N568&gt;0,"",IF('Hazard Data'!K1333&lt;VLOOKUP(B568,Thresholds!$B$2:$I$8,5,FALSE),"Minor",IF(AND(VLOOKUP(B568,Thresholds!$B$2:$I$8,5,FALSE)&lt;='Hazard Data'!K1333,'Hazard Data'!K1333&lt;VLOOKUP(B568,Thresholds!$B$2:$I$8,6,FALSE)),"Medium","Major")))</f>
        <v/>
      </c>
      <c r="T568" s="2"/>
      <c r="U568" s="2"/>
      <c r="V568" s="2"/>
      <c r="W568" s="2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>
      <c r="A569" s="1"/>
      <c r="B569" s="17">
        <v>4</v>
      </c>
      <c r="C569" s="9" t="s">
        <v>46</v>
      </c>
      <c r="D569" s="9" t="str">
        <f>VLOOKUP(C569,'Hazard Categories'!$A$2:$B$52,2,FALSE)</f>
        <v>Storm</v>
      </c>
      <c r="E569" s="17">
        <v>4</v>
      </c>
      <c r="F569" s="17">
        <v>2008</v>
      </c>
      <c r="G569" s="17" t="str">
        <f>IF(F569&lt;2000,(ROUNDDOWN((F569-$G$10)/5,0))*5+$G$10&amp;"-"&amp;(ROUNDDOWN((F569-$G$10)/5,0))*5+$G$10+4,(ROUNDDOWN((F569-$G$10)/5,0))*5+$G$10&amp;"-"&amp;(ROUNDDOWN((F569-$G$10)/5,0))*5+$G$10+4)</f>
        <v>2005-2009</v>
      </c>
      <c r="H569" s="17">
        <v>1</v>
      </c>
      <c r="I569" s="17">
        <v>0</v>
      </c>
      <c r="J569" s="17">
        <v>0</v>
      </c>
      <c r="K569" s="17">
        <f>SUM(I569:J569)</f>
        <v>0</v>
      </c>
      <c r="L569" s="28">
        <f>IF(N569&lt;7000000000,0,1)</f>
        <v>0</v>
      </c>
      <c r="M569" s="28">
        <f>IF(N569&gt;0,1,0)</f>
        <v>1</v>
      </c>
      <c r="N569" s="29">
        <v>253853</v>
      </c>
      <c r="O569" s="29">
        <f>IF($R569="Minor",1,0)</f>
        <v>1</v>
      </c>
      <c r="P569" s="29">
        <f>IF($R569="Medium",1,0)</f>
        <v>0</v>
      </c>
      <c r="Q569" s="29">
        <f>IF($R569="Major",1,0)</f>
        <v>0</v>
      </c>
      <c r="R569" s="2" t="str">
        <f>IF('Hazard Data'!N3179&lt;VLOOKUP(B569,Thresholds!$B$2:$I$8,2,FALSE),"Minor",IF(AND(VLOOKUP(B569,Thresholds!$B$2:$I$8,2,FALSE)&lt;='Hazard Data'!N3179,'Hazard Data'!N3179&lt;VLOOKUP(B569,Thresholds!$B$2:$I$8,3,FALSE)),"Medium","Major"))</f>
        <v>Minor</v>
      </c>
      <c r="S569" s="2" t="str">
        <f>IF(N569&gt;0,"",IF('Hazard Data'!K3179&lt;VLOOKUP(B569,Thresholds!$B$2:$I$8,5,FALSE),"Minor",IF(AND(VLOOKUP(B569,Thresholds!$B$2:$I$8,5,FALSE)&lt;='Hazard Data'!K3179,'Hazard Data'!K3179&lt;VLOOKUP(B569,Thresholds!$B$2:$I$8,6,FALSE)),"Medium","Major")))</f>
        <v/>
      </c>
      <c r="T569" s="2"/>
      <c r="U569" s="2"/>
      <c r="V569" s="2"/>
      <c r="W569" s="2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>
      <c r="A570" s="1"/>
      <c r="B570" s="17">
        <v>1</v>
      </c>
      <c r="C570" s="9" t="s">
        <v>68</v>
      </c>
      <c r="D570" s="9" t="str">
        <f>VLOOKUP(C570,'Hazard Categories'!$A$2:$B$52,2,FALSE)</f>
        <v>Severe Storm</v>
      </c>
      <c r="E570" s="17">
        <v>1</v>
      </c>
      <c r="F570" s="17">
        <v>1968</v>
      </c>
      <c r="G570" s="17" t="str">
        <f>IF(F570&lt;2000,(ROUNDDOWN((F570-$G$10)/5,0))*5+$G$10&amp;"-"&amp;(ROUNDDOWN((F570-$G$10)/5,0))*5+$G$10+4,(ROUNDDOWN((F570-$G$10)/5,0))*5+$G$10&amp;"-"&amp;(ROUNDDOWN((F570-$G$10)/5,0))*5+$G$10+4)</f>
        <v>1965-1969</v>
      </c>
      <c r="H570" s="17">
        <v>5</v>
      </c>
      <c r="I570" s="17">
        <v>0</v>
      </c>
      <c r="J570" s="17">
        <v>0</v>
      </c>
      <c r="K570" s="17">
        <f>SUM(I570:J570)</f>
        <v>0</v>
      </c>
      <c r="L570" s="28">
        <f>IF(N570&lt;7000000000,0,1)</f>
        <v>0</v>
      </c>
      <c r="M570" s="28">
        <f>IF(N570&gt;0,1,0)</f>
        <v>1</v>
      </c>
      <c r="N570" s="29">
        <v>248621</v>
      </c>
      <c r="O570" s="29">
        <f>IF($R570="Minor",1,0)</f>
        <v>0</v>
      </c>
      <c r="P570" s="29">
        <f>IF($R570="Medium",1,0)</f>
        <v>1</v>
      </c>
      <c r="Q570" s="29">
        <f>IF($R570="Major",1,0)</f>
        <v>0</v>
      </c>
      <c r="R570" s="2" t="str">
        <f>IF('Hazard Data'!N305&lt;VLOOKUP(B570,Thresholds!$B$2:$I$8,2,FALSE),"Minor",IF(AND(VLOOKUP(B570,Thresholds!$B$2:$I$8,2,FALSE)&lt;='Hazard Data'!N305,'Hazard Data'!N305&lt;VLOOKUP(B570,Thresholds!$B$2:$I$8,3,FALSE)),"Medium","Major"))</f>
        <v>Medium</v>
      </c>
      <c r="S570" s="2" t="str">
        <f>IF(N570&gt;0,"",IF('Hazard Data'!K305&lt;VLOOKUP(B570,Thresholds!$B$2:$I$8,5,FALSE),"Minor",IF(AND(VLOOKUP(B570,Thresholds!$B$2:$I$8,5,FALSE)&lt;='Hazard Data'!K305,'Hazard Data'!K305&lt;VLOOKUP(B570,Thresholds!$B$2:$I$8,6,FALSE)),"Medium","Major")))</f>
        <v/>
      </c>
      <c r="T570" s="2"/>
      <c r="U570" s="2"/>
      <c r="V570" s="2"/>
      <c r="W570" s="2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>
      <c r="A571" s="1"/>
      <c r="B571" s="17">
        <v>2</v>
      </c>
      <c r="C571" s="9" t="s">
        <v>46</v>
      </c>
      <c r="D571" s="9" t="str">
        <f>VLOOKUP(C571,'Hazard Categories'!$A$2:$B$52,2,FALSE)</f>
        <v>Storm</v>
      </c>
      <c r="E571" s="17">
        <v>1</v>
      </c>
      <c r="F571" s="17">
        <v>2004</v>
      </c>
      <c r="G571" s="17" t="str">
        <f>IF(F571&lt;2000,(ROUNDDOWN((F571-$G$10)/5,0))*5+$G$10&amp;"-"&amp;(ROUNDDOWN((F571-$G$10)/5,0))*5+$G$10+4,(ROUNDDOWN((F571-$G$10)/5,0))*5+$G$10&amp;"-"&amp;(ROUNDDOWN((F571-$G$10)/5,0))*5+$G$10+4)</f>
        <v>2000-2004</v>
      </c>
      <c r="H571" s="17">
        <v>1</v>
      </c>
      <c r="I571" s="17">
        <v>0</v>
      </c>
      <c r="J571" s="17">
        <v>0</v>
      </c>
      <c r="K571" s="17">
        <f>SUM(I571:J571)</f>
        <v>0</v>
      </c>
      <c r="L571" s="28">
        <f>IF(N571&lt;7000000000,0,1)</f>
        <v>0</v>
      </c>
      <c r="M571" s="28">
        <f>IF(N571&gt;0,1,0)</f>
        <v>1</v>
      </c>
      <c r="N571" s="29">
        <v>248099</v>
      </c>
      <c r="O571" s="29">
        <f>IF($R571="Minor",1,0)</f>
        <v>1</v>
      </c>
      <c r="P571" s="29">
        <f>IF($R571="Medium",1,0)</f>
        <v>0</v>
      </c>
      <c r="Q571" s="29">
        <f>IF($R571="Major",1,0)</f>
        <v>0</v>
      </c>
      <c r="R571" s="2" t="str">
        <f>IF('Hazard Data'!N3092&lt;VLOOKUP(B571,Thresholds!$B$2:$I$8,2,FALSE),"Minor",IF(AND(VLOOKUP(B571,Thresholds!$B$2:$I$8,2,FALSE)&lt;='Hazard Data'!N3092,'Hazard Data'!N3092&lt;VLOOKUP(B571,Thresholds!$B$2:$I$8,3,FALSE)),"Medium","Major"))</f>
        <v>Minor</v>
      </c>
      <c r="S571" s="2" t="str">
        <f>IF(N571&gt;0,"",IF('Hazard Data'!K3092&lt;VLOOKUP(B571,Thresholds!$B$2:$I$8,5,FALSE),"Minor",IF(AND(VLOOKUP(B571,Thresholds!$B$2:$I$8,5,FALSE)&lt;='Hazard Data'!K3092,'Hazard Data'!K3092&lt;VLOOKUP(B571,Thresholds!$B$2:$I$8,6,FALSE)),"Medium","Major")))</f>
        <v/>
      </c>
      <c r="T571" s="2"/>
      <c r="U571" s="2"/>
      <c r="V571" s="2"/>
      <c r="W571" s="2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>
      <c r="A572" s="1"/>
      <c r="B572" s="17">
        <v>1</v>
      </c>
      <c r="C572" s="9" t="s">
        <v>44</v>
      </c>
      <c r="D572" s="9" t="str">
        <f>VLOOKUP(C572,'Hazard Categories'!$A$2:$B$52,2,FALSE)</f>
        <v>Severe Storm</v>
      </c>
      <c r="E572" s="17">
        <v>2</v>
      </c>
      <c r="F572" s="17">
        <v>1996</v>
      </c>
      <c r="G572" s="17" t="str">
        <f>IF(F572&lt;2000,(ROUNDDOWN((F572-$G$10)/5,0))*5+$G$10&amp;"-"&amp;(ROUNDDOWN((F572-$G$10)/5,0))*5+$G$10+4,(ROUNDDOWN((F572-$G$10)/5,0))*5+$G$10&amp;"-"&amp;(ROUNDDOWN((F572-$G$10)/5,0))*5+$G$10+4)</f>
        <v>1995-1999</v>
      </c>
      <c r="H572" s="17">
        <v>1</v>
      </c>
      <c r="I572" s="17">
        <v>0</v>
      </c>
      <c r="J572" s="17">
        <v>0</v>
      </c>
      <c r="K572" s="17">
        <f>SUM(I572:J572)</f>
        <v>0</v>
      </c>
      <c r="L572" s="28">
        <f>IF(N572&lt;7000000000,0,1)</f>
        <v>0</v>
      </c>
      <c r="M572" s="28">
        <f>IF(N572&gt;0,1,0)</f>
        <v>1</v>
      </c>
      <c r="N572" s="29">
        <v>248075</v>
      </c>
      <c r="O572" s="29">
        <f>IF($R572="Minor",1,0)</f>
        <v>0</v>
      </c>
      <c r="P572" s="29">
        <f>IF($R572="Medium",1,0)</f>
        <v>0</v>
      </c>
      <c r="Q572" s="29">
        <f>IF($R572="Major",1,0)</f>
        <v>1</v>
      </c>
      <c r="R572" s="2" t="str">
        <f>IF('Hazard Data'!N48&lt;VLOOKUP(B572,Thresholds!$B$2:$I$8,2,FALSE),"Minor",IF(AND(VLOOKUP(B572,Thresholds!$B$2:$I$8,2,FALSE)&lt;='Hazard Data'!N48,'Hazard Data'!N48&lt;VLOOKUP(B572,Thresholds!$B$2:$I$8,3,FALSE)),"Medium","Major"))</f>
        <v>Major</v>
      </c>
      <c r="S572" s="2" t="str">
        <f>IF(N572&gt;0,"",IF('Hazard Data'!K48&lt;VLOOKUP(B572,Thresholds!$B$2:$I$8,5,FALSE),"Minor",IF(AND(VLOOKUP(B572,Thresholds!$B$2:$I$8,5,FALSE)&lt;='Hazard Data'!K48,'Hazard Data'!K48&lt;VLOOKUP(B572,Thresholds!$B$2:$I$8,6,FALSE)),"Medium","Major")))</f>
        <v/>
      </c>
      <c r="T572" s="2"/>
      <c r="U572" s="2"/>
      <c r="V572" s="2"/>
      <c r="W572" s="2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>
      <c r="A573" s="1"/>
      <c r="B573" s="17">
        <v>6</v>
      </c>
      <c r="C573" s="9" t="s">
        <v>44</v>
      </c>
      <c r="D573" s="9" t="str">
        <f>VLOOKUP(C573,'Hazard Categories'!$A$2:$B$52,2,FALSE)</f>
        <v>Severe Storm</v>
      </c>
      <c r="E573" s="17">
        <v>2</v>
      </c>
      <c r="F573" s="17">
        <v>2010</v>
      </c>
      <c r="G573" s="17" t="str">
        <f>IF(F573&lt;2000,(ROUNDDOWN((F573-$G$10)/5,0))*5+$G$10&amp;"-"&amp;(ROUNDDOWN((F573-$G$10)/5,0))*5+$G$10+4,(ROUNDDOWN((F573-$G$10)/5,0))*5+$G$10&amp;"-"&amp;(ROUNDDOWN((F573-$G$10)/5,0))*5+$G$10+4)</f>
        <v>2010-2014</v>
      </c>
      <c r="H573" s="17">
        <v>1</v>
      </c>
      <c r="I573" s="17">
        <v>0</v>
      </c>
      <c r="J573" s="17">
        <v>0</v>
      </c>
      <c r="K573" s="17">
        <f>SUM(I573:J573)</f>
        <v>0</v>
      </c>
      <c r="L573" s="28">
        <f>IF(N573&lt;7000000000,0,1)</f>
        <v>0</v>
      </c>
      <c r="M573" s="28">
        <f>IF(N573&gt;0,1,0)</f>
        <v>1</v>
      </c>
      <c r="N573" s="29">
        <v>245997</v>
      </c>
      <c r="O573" s="29">
        <f>IF($R573="Minor",1,0)</f>
        <v>1</v>
      </c>
      <c r="P573" s="29">
        <f>IF($R573="Medium",1,0)</f>
        <v>0</v>
      </c>
      <c r="Q573" s="29">
        <f>IF($R573="Major",1,0)</f>
        <v>0</v>
      </c>
      <c r="R573" s="2" t="str">
        <f>IF('Hazard Data'!N2299&lt;VLOOKUP(B573,Thresholds!$B$2:$I$8,2,FALSE),"Minor",IF(AND(VLOOKUP(B573,Thresholds!$B$2:$I$8,2,FALSE)&lt;='Hazard Data'!N2299,'Hazard Data'!N2299&lt;VLOOKUP(B573,Thresholds!$B$2:$I$8,3,FALSE)),"Medium","Major"))</f>
        <v>Minor</v>
      </c>
      <c r="S573" s="2" t="str">
        <f>IF(N573&gt;0,"",IF('Hazard Data'!K2299&lt;VLOOKUP(B573,Thresholds!$B$2:$I$8,5,FALSE),"Minor",IF(AND(VLOOKUP(B573,Thresholds!$B$2:$I$8,5,FALSE)&lt;='Hazard Data'!K2299,'Hazard Data'!K2299&lt;VLOOKUP(B573,Thresholds!$B$2:$I$8,6,FALSE)),"Medium","Major")))</f>
        <v/>
      </c>
      <c r="T573" s="2"/>
      <c r="U573" s="2"/>
      <c r="V573" s="2"/>
      <c r="W573" s="2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>
      <c r="A574" s="1"/>
      <c r="B574" s="17">
        <v>4</v>
      </c>
      <c r="C574" s="9" t="s">
        <v>40</v>
      </c>
      <c r="D574" s="9" t="str">
        <f>VLOOKUP(C574,'Hazard Categories'!$A$2:$B$52,2,FALSE)</f>
        <v>Storm</v>
      </c>
      <c r="E574" s="17">
        <v>1</v>
      </c>
      <c r="F574" s="17">
        <v>1966</v>
      </c>
      <c r="G574" s="17" t="str">
        <f>IF(F574&lt;2000,(ROUNDDOWN((F574-$G$10)/5,0))*5+$G$10&amp;"-"&amp;(ROUNDDOWN((F574-$G$10)/5,0))*5+$G$10+4,(ROUNDDOWN((F574-$G$10)/5,0))*5+$G$10&amp;"-"&amp;(ROUNDDOWN((F574-$G$10)/5,0))*5+$G$10+4)</f>
        <v>1965-1969</v>
      </c>
      <c r="H574" s="17">
        <v>2</v>
      </c>
      <c r="I574" s="17">
        <v>2</v>
      </c>
      <c r="J574" s="17">
        <v>0</v>
      </c>
      <c r="K574" s="17">
        <f>SUM(I574:J574)</f>
        <v>2</v>
      </c>
      <c r="L574" s="28">
        <f>IF(N574&lt;7000000000,0,1)</f>
        <v>0</v>
      </c>
      <c r="M574" s="28">
        <f>IF(N574&gt;0,1,0)</f>
        <v>1</v>
      </c>
      <c r="N574" s="29">
        <v>245677</v>
      </c>
      <c r="O574" s="29">
        <f>IF($R574="Minor",1,0)</f>
        <v>0</v>
      </c>
      <c r="P574" s="29">
        <f>IF($R574="Medium",1,0)</f>
        <v>1</v>
      </c>
      <c r="Q574" s="29">
        <f>IF($R574="Major",1,0)</f>
        <v>0</v>
      </c>
      <c r="R574" s="2" t="str">
        <f>IF('Hazard Data'!N288&lt;VLOOKUP(B574,Thresholds!$B$2:$I$8,2,FALSE),"Minor",IF(AND(VLOOKUP(B574,Thresholds!$B$2:$I$8,2,FALSE)&lt;='Hazard Data'!N288,'Hazard Data'!N288&lt;VLOOKUP(B574,Thresholds!$B$2:$I$8,3,FALSE)),"Medium","Major"))</f>
        <v>Medium</v>
      </c>
      <c r="S574" s="2" t="str">
        <f>IF(N574&gt;0,"",IF('Hazard Data'!K288&lt;VLOOKUP(B574,Thresholds!$B$2:$I$8,5,FALSE),"Minor",IF(AND(VLOOKUP(B574,Thresholds!$B$2:$I$8,5,FALSE)&lt;='Hazard Data'!K288,'Hazard Data'!K288&lt;VLOOKUP(B574,Thresholds!$B$2:$I$8,6,FALSE)),"Medium","Major")))</f>
        <v/>
      </c>
      <c r="T574" s="2"/>
      <c r="U574" s="2"/>
      <c r="V574" s="2"/>
      <c r="W574" s="2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>
      <c r="A575" s="1"/>
      <c r="B575" s="17">
        <v>4</v>
      </c>
      <c r="C575" s="9" t="s">
        <v>46</v>
      </c>
      <c r="D575" s="9" t="str">
        <f>VLOOKUP(C575,'Hazard Categories'!$A$2:$B$52,2,FALSE)</f>
        <v>Storm</v>
      </c>
      <c r="E575" s="17">
        <v>1</v>
      </c>
      <c r="F575" s="17">
        <v>2009</v>
      </c>
      <c r="G575" s="17" t="str">
        <f>IF(F575&lt;2000,(ROUNDDOWN((F575-$G$10)/5,0))*5+$G$10&amp;"-"&amp;(ROUNDDOWN((F575-$G$10)/5,0))*5+$G$10+4,(ROUNDDOWN((F575-$G$10)/5,0))*5+$G$10&amp;"-"&amp;(ROUNDDOWN((F575-$G$10)/5,0))*5+$G$10+4)</f>
        <v>2005-2009</v>
      </c>
      <c r="H575" s="17">
        <v>1</v>
      </c>
      <c r="I575" s="17">
        <v>0</v>
      </c>
      <c r="J575" s="17">
        <v>0</v>
      </c>
      <c r="K575" s="17">
        <f>SUM(I575:J575)</f>
        <v>0</v>
      </c>
      <c r="L575" s="28">
        <f>IF(N575&lt;7000000000,0,1)</f>
        <v>0</v>
      </c>
      <c r="M575" s="28">
        <f>IF(N575&gt;0,1,0)</f>
        <v>1</v>
      </c>
      <c r="N575" s="29">
        <v>243462</v>
      </c>
      <c r="O575" s="29">
        <f>IF($R575="Minor",1,0)</f>
        <v>1</v>
      </c>
      <c r="P575" s="29">
        <f>IF($R575="Medium",1,0)</f>
        <v>0</v>
      </c>
      <c r="Q575" s="29">
        <f>IF($R575="Major",1,0)</f>
        <v>0</v>
      </c>
      <c r="R575" s="2" t="str">
        <f>IF('Hazard Data'!N3205&lt;VLOOKUP(B575,Thresholds!$B$2:$I$8,2,FALSE),"Minor",IF(AND(VLOOKUP(B575,Thresholds!$B$2:$I$8,2,FALSE)&lt;='Hazard Data'!N3205,'Hazard Data'!N3205&lt;VLOOKUP(B575,Thresholds!$B$2:$I$8,3,FALSE)),"Medium","Major"))</f>
        <v>Minor</v>
      </c>
      <c r="S575" s="2" t="str">
        <f>IF(N575&gt;0,"",IF('Hazard Data'!K3205&lt;VLOOKUP(B575,Thresholds!$B$2:$I$8,5,FALSE),"Minor",IF(AND(VLOOKUP(B575,Thresholds!$B$2:$I$8,5,FALSE)&lt;='Hazard Data'!K3205,'Hazard Data'!K3205&lt;VLOOKUP(B575,Thresholds!$B$2:$I$8,6,FALSE)),"Medium","Major")))</f>
        <v/>
      </c>
      <c r="T575" s="2"/>
      <c r="U575" s="2"/>
      <c r="V575" s="2"/>
      <c r="W575" s="2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>
      <c r="A576" s="1"/>
      <c r="B576" s="17">
        <v>3</v>
      </c>
      <c r="C576" s="9" t="s">
        <v>44</v>
      </c>
      <c r="D576" s="9" t="str">
        <f>VLOOKUP(C576,'Hazard Categories'!$A$2:$B$52,2,FALSE)</f>
        <v>Severe Storm</v>
      </c>
      <c r="E576" s="17">
        <v>2</v>
      </c>
      <c r="F576" s="17">
        <v>2010</v>
      </c>
      <c r="G576" s="17" t="str">
        <f>IF(F576&lt;2000,(ROUNDDOWN((F576-$G$10)/5,0))*5+$G$10&amp;"-"&amp;(ROUNDDOWN((F576-$G$10)/5,0))*5+$G$10+4,(ROUNDDOWN((F576-$G$10)/5,0))*5+$G$10&amp;"-"&amp;(ROUNDDOWN((F576-$G$10)/5,0))*5+$G$10+4)</f>
        <v>2010-2014</v>
      </c>
      <c r="H576" s="17">
        <v>1</v>
      </c>
      <c r="I576" s="17">
        <v>0</v>
      </c>
      <c r="J576" s="17">
        <v>0</v>
      </c>
      <c r="K576" s="17">
        <f>SUM(I576:J576)</f>
        <v>0</v>
      </c>
      <c r="L576" s="28">
        <f>IF(N576&lt;7000000000,0,1)</f>
        <v>0</v>
      </c>
      <c r="M576" s="28">
        <f>IF(N576&gt;0,1,0)</f>
        <v>1</v>
      </c>
      <c r="N576" s="29">
        <v>242954</v>
      </c>
      <c r="O576" s="29">
        <f>IF($R576="Minor",1,0)</f>
        <v>1</v>
      </c>
      <c r="P576" s="29">
        <f>IF($R576="Medium",1,0)</f>
        <v>0</v>
      </c>
      <c r="Q576" s="29">
        <f>IF($R576="Major",1,0)</f>
        <v>0</v>
      </c>
      <c r="R576" s="2" t="str">
        <f>IF('Hazard Data'!N2221&lt;VLOOKUP(B576,Thresholds!$B$2:$I$8,2,FALSE),"Minor",IF(AND(VLOOKUP(B576,Thresholds!$B$2:$I$8,2,FALSE)&lt;='Hazard Data'!N2221,'Hazard Data'!N2221&lt;VLOOKUP(B576,Thresholds!$B$2:$I$8,3,FALSE)),"Medium","Major"))</f>
        <v>Minor</v>
      </c>
      <c r="S576" s="2" t="str">
        <f>IF(N576&gt;0,"",IF('Hazard Data'!K2221&lt;VLOOKUP(B576,Thresholds!$B$2:$I$8,5,FALSE),"Minor",IF(AND(VLOOKUP(B576,Thresholds!$B$2:$I$8,5,FALSE)&lt;='Hazard Data'!K2221,'Hazard Data'!K2221&lt;VLOOKUP(B576,Thresholds!$B$2:$I$8,6,FALSE)),"Medium","Major")))</f>
        <v/>
      </c>
      <c r="T576" s="2"/>
      <c r="U576" s="2"/>
      <c r="V576" s="2"/>
      <c r="W576" s="2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>
      <c r="A577" s="1"/>
      <c r="B577" s="17">
        <v>3</v>
      </c>
      <c r="C577" s="9" t="s">
        <v>44</v>
      </c>
      <c r="D577" s="9" t="str">
        <f>VLOOKUP(C577,'Hazard Categories'!$A$2:$B$52,2,FALSE)</f>
        <v>Severe Storm</v>
      </c>
      <c r="E577" s="17">
        <v>3</v>
      </c>
      <c r="F577" s="17">
        <v>1980</v>
      </c>
      <c r="G577" s="17" t="str">
        <f>IF(F577&lt;2000,(ROUNDDOWN((F577-$G$10)/5,0))*5+$G$10&amp;"-"&amp;(ROUNDDOWN((F577-$G$10)/5,0))*5+$G$10+4,(ROUNDDOWN((F577-$G$10)/5,0))*5+$G$10&amp;"-"&amp;(ROUNDDOWN((F577-$G$10)/5,0))*5+$G$10+4)</f>
        <v>1980-1984</v>
      </c>
      <c r="H577" s="17">
        <v>1</v>
      </c>
      <c r="I577" s="17">
        <v>0</v>
      </c>
      <c r="J577" s="17">
        <v>14</v>
      </c>
      <c r="K577" s="17">
        <f>SUM(I577:J577)</f>
        <v>14</v>
      </c>
      <c r="L577" s="28">
        <f>IF(N577&lt;7000000000,0,1)</f>
        <v>0</v>
      </c>
      <c r="M577" s="28">
        <f>IF(N577&gt;0,1,0)</f>
        <v>1</v>
      </c>
      <c r="N577" s="29">
        <v>241973</v>
      </c>
      <c r="O577" s="29">
        <f>IF($R577="Minor",1,0)</f>
        <v>1</v>
      </c>
      <c r="P577" s="29">
        <f>IF($R577="Medium",1,0)</f>
        <v>0</v>
      </c>
      <c r="Q577" s="29">
        <f>IF($R577="Major",1,0)</f>
        <v>0</v>
      </c>
      <c r="R577" s="2" t="str">
        <f>IF('Hazard Data'!N668&lt;VLOOKUP(B577,Thresholds!$B$2:$I$8,2,FALSE),"Minor",IF(AND(VLOOKUP(B577,Thresholds!$B$2:$I$8,2,FALSE)&lt;='Hazard Data'!N668,'Hazard Data'!N668&lt;VLOOKUP(B577,Thresholds!$B$2:$I$8,3,FALSE)),"Medium","Major"))</f>
        <v>Minor</v>
      </c>
      <c r="S577" s="2" t="str">
        <f>IF(N577&gt;0,"",IF('Hazard Data'!K668&lt;VLOOKUP(B577,Thresholds!$B$2:$I$8,5,FALSE),"Minor",IF(AND(VLOOKUP(B577,Thresholds!$B$2:$I$8,5,FALSE)&lt;='Hazard Data'!K668,'Hazard Data'!K668&lt;VLOOKUP(B577,Thresholds!$B$2:$I$8,6,FALSE)),"Medium","Major")))</f>
        <v/>
      </c>
      <c r="T577" s="2"/>
      <c r="U577" s="2"/>
      <c r="V577" s="2"/>
      <c r="W577" s="2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>
      <c r="A578" s="1"/>
      <c r="B578" s="17">
        <v>2</v>
      </c>
      <c r="C578" s="9" t="s">
        <v>39</v>
      </c>
      <c r="D578" s="9" t="str">
        <f>VLOOKUP(C578,'Hazard Categories'!$A$2:$B$52,2,FALSE)</f>
        <v>Severe Storm</v>
      </c>
      <c r="E578" s="17">
        <v>2</v>
      </c>
      <c r="F578" s="17">
        <v>1995</v>
      </c>
      <c r="G578" s="17" t="str">
        <f>IF(F578&lt;2000,(ROUNDDOWN((F578-$G$10)/5,0))*5+$G$10&amp;"-"&amp;(ROUNDDOWN((F578-$G$10)/5,0))*5+$G$10+4,(ROUNDDOWN((F578-$G$10)/5,0))*5+$G$10&amp;"-"&amp;(ROUNDDOWN((F578-$G$10)/5,0))*5+$G$10+4)</f>
        <v>1995-1999</v>
      </c>
      <c r="H578" s="17">
        <v>1</v>
      </c>
      <c r="I578" s="17">
        <v>0</v>
      </c>
      <c r="J578" s="17">
        <v>0</v>
      </c>
      <c r="K578" s="17">
        <f>SUM(I578:J578)</f>
        <v>0</v>
      </c>
      <c r="L578" s="28">
        <f>IF(N578&lt;7000000000,0,1)</f>
        <v>0</v>
      </c>
      <c r="M578" s="28">
        <f>IF(N578&gt;0,1,0)</f>
        <v>1</v>
      </c>
      <c r="N578" s="29">
        <v>241560</v>
      </c>
      <c r="O578" s="29">
        <f>IF($R578="Minor",1,0)</f>
        <v>0</v>
      </c>
      <c r="P578" s="29">
        <f>IF($R578="Medium",1,0)</f>
        <v>1</v>
      </c>
      <c r="Q578" s="29">
        <f>IF($R578="Major",1,0)</f>
        <v>0</v>
      </c>
      <c r="R578" s="2" t="str">
        <f>IF('Hazard Data'!N124&lt;VLOOKUP(B578,Thresholds!$B$2:$I$8,2,FALSE),"Minor",IF(AND(VLOOKUP(B578,Thresholds!$B$2:$I$8,2,FALSE)&lt;='Hazard Data'!N124,'Hazard Data'!N124&lt;VLOOKUP(B578,Thresholds!$B$2:$I$8,3,FALSE)),"Medium","Major"))</f>
        <v>Medium</v>
      </c>
      <c r="S578" s="2" t="str">
        <f>IF(N578&gt;0,"",IF('Hazard Data'!K124&lt;VLOOKUP(B578,Thresholds!$B$2:$I$8,5,FALSE),"Minor",IF(AND(VLOOKUP(B578,Thresholds!$B$2:$I$8,5,FALSE)&lt;='Hazard Data'!K124,'Hazard Data'!K124&lt;VLOOKUP(B578,Thresholds!$B$2:$I$8,6,FALSE)),"Medium","Major")))</f>
        <v/>
      </c>
      <c r="T578" s="2"/>
      <c r="U578" s="2"/>
      <c r="V578" s="2"/>
      <c r="W578" s="2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>
      <c r="A579" s="1"/>
      <c r="B579" s="17">
        <v>5</v>
      </c>
      <c r="C579" s="9" t="s">
        <v>68</v>
      </c>
      <c r="D579" s="9" t="str">
        <f>VLOOKUP(C579,'Hazard Categories'!$A$2:$B$52,2,FALSE)</f>
        <v>Severe Storm</v>
      </c>
      <c r="E579" s="17">
        <v>1</v>
      </c>
      <c r="F579" s="17">
        <v>1968</v>
      </c>
      <c r="G579" s="17" t="str">
        <f>IF(F579&lt;2000,(ROUNDDOWN((F579-$G$10)/5,0))*5+$G$10&amp;"-"&amp;(ROUNDDOWN((F579-$G$10)/5,0))*5+$G$10+4,(ROUNDDOWN((F579-$G$10)/5,0))*5+$G$10&amp;"-"&amp;(ROUNDDOWN((F579-$G$10)/5,0))*5+$G$10+4)</f>
        <v>1965-1969</v>
      </c>
      <c r="H579" s="17">
        <v>5</v>
      </c>
      <c r="I579" s="17">
        <v>0</v>
      </c>
      <c r="J579" s="17">
        <v>0</v>
      </c>
      <c r="K579" s="17">
        <f>SUM(I579:J579)</f>
        <v>0</v>
      </c>
      <c r="L579" s="28">
        <f>IF(N579&lt;7000000000,0,1)</f>
        <v>0</v>
      </c>
      <c r="M579" s="28">
        <f>IF(N579&gt;0,1,0)</f>
        <v>1</v>
      </c>
      <c r="N579" s="29">
        <v>241537</v>
      </c>
      <c r="O579" s="29">
        <f>IF($R579="Minor",1,0)</f>
        <v>0</v>
      </c>
      <c r="P579" s="29">
        <f>IF($R579="Medium",1,0)</f>
        <v>1</v>
      </c>
      <c r="Q579" s="29">
        <f>IF($R579="Major",1,0)</f>
        <v>0</v>
      </c>
      <c r="R579" s="2" t="str">
        <f>IF('Hazard Data'!N309&lt;VLOOKUP(B579,Thresholds!$B$2:$I$8,2,FALSE),"Minor",IF(AND(VLOOKUP(B579,Thresholds!$B$2:$I$8,2,FALSE)&lt;='Hazard Data'!N309,'Hazard Data'!N309&lt;VLOOKUP(B579,Thresholds!$B$2:$I$8,3,FALSE)),"Medium","Major"))</f>
        <v>Medium</v>
      </c>
      <c r="S579" s="2" t="str">
        <f>IF(N579&gt;0,"",IF('Hazard Data'!K309&lt;VLOOKUP(B579,Thresholds!$B$2:$I$8,5,FALSE),"Minor",IF(AND(VLOOKUP(B579,Thresholds!$B$2:$I$8,5,FALSE)&lt;='Hazard Data'!K309,'Hazard Data'!K309&lt;VLOOKUP(B579,Thresholds!$B$2:$I$8,6,FALSE)),"Medium","Major")))</f>
        <v/>
      </c>
      <c r="T579" s="2"/>
      <c r="U579" s="2"/>
      <c r="V579" s="2"/>
      <c r="W579" s="2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>
      <c r="A580" s="1"/>
      <c r="B580" s="17">
        <v>1</v>
      </c>
      <c r="C580" s="9" t="s">
        <v>44</v>
      </c>
      <c r="D580" s="9" t="str">
        <f>VLOOKUP(C580,'Hazard Categories'!$A$2:$B$52,2,FALSE)</f>
        <v>Severe Storm</v>
      </c>
      <c r="E580" s="17">
        <v>1</v>
      </c>
      <c r="F580" s="17">
        <v>1996</v>
      </c>
      <c r="G580" s="17" t="str">
        <f>IF(F580&lt;2000,(ROUNDDOWN((F580-$G$10)/5,0))*5+$G$10&amp;"-"&amp;(ROUNDDOWN((F580-$G$10)/5,0))*5+$G$10+4,(ROUNDDOWN((F580-$G$10)/5,0))*5+$G$10&amp;"-"&amp;(ROUNDDOWN((F580-$G$10)/5,0))*5+$G$10+4)</f>
        <v>1995-1999</v>
      </c>
      <c r="H580" s="17">
        <v>1</v>
      </c>
      <c r="I580" s="17">
        <v>0</v>
      </c>
      <c r="J580" s="17">
        <v>0</v>
      </c>
      <c r="K580" s="17">
        <f>SUM(I580:J580)</f>
        <v>0</v>
      </c>
      <c r="L580" s="28">
        <f>IF(N580&lt;7000000000,0,1)</f>
        <v>0</v>
      </c>
      <c r="M580" s="28">
        <f>IF(N580&gt;0,1,0)</f>
        <v>1</v>
      </c>
      <c r="N580" s="29">
        <v>241536</v>
      </c>
      <c r="O580" s="29">
        <f>IF($R580="Minor",1,0)</f>
        <v>0</v>
      </c>
      <c r="P580" s="29">
        <f>IF($R580="Medium",1,0)</f>
        <v>0</v>
      </c>
      <c r="Q580" s="29">
        <f>IF($R580="Major",1,0)</f>
        <v>1</v>
      </c>
      <c r="R580" s="2" t="str">
        <f>IF('Hazard Data'!N47&lt;VLOOKUP(B580,Thresholds!$B$2:$I$8,2,FALSE),"Minor",IF(AND(VLOOKUP(B580,Thresholds!$B$2:$I$8,2,FALSE)&lt;='Hazard Data'!N47,'Hazard Data'!N47&lt;VLOOKUP(B580,Thresholds!$B$2:$I$8,3,FALSE)),"Medium","Major"))</f>
        <v>Major</v>
      </c>
      <c r="S580" s="2" t="str">
        <f>IF(N580&gt;0,"",IF('Hazard Data'!K47&lt;VLOOKUP(B580,Thresholds!$B$2:$I$8,5,FALSE),"Minor",IF(AND(VLOOKUP(B580,Thresholds!$B$2:$I$8,5,FALSE)&lt;='Hazard Data'!K47,'Hazard Data'!K47&lt;VLOOKUP(B580,Thresholds!$B$2:$I$8,6,FALSE)),"Medium","Major")))</f>
        <v/>
      </c>
      <c r="T580" s="2"/>
      <c r="U580" s="2"/>
      <c r="V580" s="2"/>
      <c r="W580" s="2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>
      <c r="A581" s="1"/>
      <c r="B581" s="17">
        <v>3</v>
      </c>
      <c r="C581" s="9" t="s">
        <v>44</v>
      </c>
      <c r="D581" s="9" t="str">
        <f>VLOOKUP(C581,'Hazard Categories'!$A$2:$B$52,2,FALSE)</f>
        <v>Severe Storm</v>
      </c>
      <c r="E581" s="17">
        <v>3</v>
      </c>
      <c r="F581" s="17">
        <v>2009</v>
      </c>
      <c r="G581" s="17" t="str">
        <f>IF(F581&lt;2000,(ROUNDDOWN((F581-$G$10)/5,0))*5+$G$10&amp;"-"&amp;(ROUNDDOWN((F581-$G$10)/5,0))*5+$G$10+4,(ROUNDDOWN((F581-$G$10)/5,0))*5+$G$10&amp;"-"&amp;(ROUNDDOWN((F581-$G$10)/5,0))*5+$G$10+4)</f>
        <v>2005-2009</v>
      </c>
      <c r="H581" s="17">
        <v>1</v>
      </c>
      <c r="I581" s="17">
        <v>0</v>
      </c>
      <c r="J581" s="17">
        <v>34</v>
      </c>
      <c r="K581" s="17">
        <f>SUM(I581:J581)</f>
        <v>34</v>
      </c>
      <c r="L581" s="28">
        <f>IF(N581&lt;7000000000,0,1)</f>
        <v>0</v>
      </c>
      <c r="M581" s="28">
        <f>IF(N581&gt;0,1,0)</f>
        <v>1</v>
      </c>
      <c r="N581" s="29">
        <v>241280</v>
      </c>
      <c r="O581" s="29">
        <f>IF($R581="Minor",1,0)</f>
        <v>1</v>
      </c>
      <c r="P581" s="29">
        <f>IF($R581="Medium",1,0)</f>
        <v>0</v>
      </c>
      <c r="Q581" s="29">
        <f>IF($R581="Major",1,0)</f>
        <v>0</v>
      </c>
      <c r="R581" s="2" t="str">
        <f>IF('Hazard Data'!N3229&lt;VLOOKUP(B581,Thresholds!$B$2:$I$8,2,FALSE),"Minor",IF(AND(VLOOKUP(B581,Thresholds!$B$2:$I$8,2,FALSE)&lt;='Hazard Data'!N3229,'Hazard Data'!N3229&lt;VLOOKUP(B581,Thresholds!$B$2:$I$8,3,FALSE)),"Medium","Major"))</f>
        <v>Minor</v>
      </c>
      <c r="S581" s="2" t="str">
        <f>IF(N581&gt;0,"",IF('Hazard Data'!K3229&lt;VLOOKUP(B581,Thresholds!$B$2:$I$8,5,FALSE),"Minor",IF(AND(VLOOKUP(B581,Thresholds!$B$2:$I$8,5,FALSE)&lt;='Hazard Data'!K3229,'Hazard Data'!K3229&lt;VLOOKUP(B581,Thresholds!$B$2:$I$8,6,FALSE)),"Medium","Major")))</f>
        <v/>
      </c>
      <c r="T581" s="2"/>
      <c r="U581" s="2"/>
      <c r="V581" s="2"/>
      <c r="W581" s="2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>
      <c r="A582" s="1"/>
      <c r="B582" s="17">
        <v>6</v>
      </c>
      <c r="C582" s="9" t="s">
        <v>40</v>
      </c>
      <c r="D582" s="9" t="str">
        <f>VLOOKUP(C582,'Hazard Categories'!$A$2:$B$52,2,FALSE)</f>
        <v>Storm</v>
      </c>
      <c r="E582" s="17">
        <v>4</v>
      </c>
      <c r="F582" s="17">
        <v>1989</v>
      </c>
      <c r="G582" s="17" t="str">
        <f>IF(F582&lt;2000,(ROUNDDOWN((F582-$G$10)/5,0))*5+$G$10&amp;"-"&amp;(ROUNDDOWN((F582-$G$10)/5,0))*5+$G$10+4,(ROUNDDOWN((F582-$G$10)/5,0))*5+$G$10&amp;"-"&amp;(ROUNDDOWN((F582-$G$10)/5,0))*5+$G$10+4)</f>
        <v>1985-1989</v>
      </c>
      <c r="H582" s="17">
        <v>4</v>
      </c>
      <c r="I582" s="17">
        <v>0</v>
      </c>
      <c r="J582" s="17">
        <v>0</v>
      </c>
      <c r="K582" s="17">
        <f>SUM(I582:J582)</f>
        <v>0</v>
      </c>
      <c r="L582" s="28">
        <f>IF(N582&lt;7000000000,0,1)</f>
        <v>0</v>
      </c>
      <c r="M582" s="28">
        <f>IF(N582&gt;0,1,0)</f>
        <v>1</v>
      </c>
      <c r="N582" s="29">
        <v>241013</v>
      </c>
      <c r="O582" s="29">
        <f>IF($R582="Minor",1,0)</f>
        <v>1</v>
      </c>
      <c r="P582" s="29">
        <f>IF($R582="Medium",1,0)</f>
        <v>0</v>
      </c>
      <c r="Q582" s="29">
        <f>IF($R582="Major",1,0)</f>
        <v>0</v>
      </c>
      <c r="R582" s="2" t="str">
        <f>IF('Hazard Data'!N1925&lt;VLOOKUP(B582,Thresholds!$B$2:$I$8,2,FALSE),"Minor",IF(AND(VLOOKUP(B582,Thresholds!$B$2:$I$8,2,FALSE)&lt;='Hazard Data'!N1925,'Hazard Data'!N1925&lt;VLOOKUP(B582,Thresholds!$B$2:$I$8,3,FALSE)),"Medium","Major"))</f>
        <v>Minor</v>
      </c>
      <c r="S582" s="2" t="str">
        <f>IF(N582&gt;0,"",IF('Hazard Data'!K1925&lt;VLOOKUP(B582,Thresholds!$B$2:$I$8,5,FALSE),"Minor",IF(AND(VLOOKUP(B582,Thresholds!$B$2:$I$8,5,FALSE)&lt;='Hazard Data'!K1925,'Hazard Data'!K1925&lt;VLOOKUP(B582,Thresholds!$B$2:$I$8,6,FALSE)),"Medium","Major")))</f>
        <v/>
      </c>
      <c r="T582" s="2"/>
      <c r="U582" s="2"/>
      <c r="V582" s="2"/>
      <c r="W582" s="2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>
      <c r="A583" s="1"/>
      <c r="B583" s="17">
        <v>2</v>
      </c>
      <c r="C583" s="9" t="s">
        <v>68</v>
      </c>
      <c r="D583" s="9" t="str">
        <f>VLOOKUP(C583,'Hazard Categories'!$A$2:$B$52,2,FALSE)</f>
        <v>Severe Storm</v>
      </c>
      <c r="E583" s="17">
        <v>1</v>
      </c>
      <c r="F583" s="17">
        <v>1968</v>
      </c>
      <c r="G583" s="17" t="str">
        <f>IF(F583&lt;2000,(ROUNDDOWN((F583-$G$10)/5,0))*5+$G$10&amp;"-"&amp;(ROUNDDOWN((F583-$G$10)/5,0))*5+$G$10+4,(ROUNDDOWN((F583-$G$10)/5,0))*5+$G$10&amp;"-"&amp;(ROUNDDOWN((F583-$G$10)/5,0))*5+$G$10+4)</f>
        <v>1965-1969</v>
      </c>
      <c r="H583" s="17">
        <v>5</v>
      </c>
      <c r="I583" s="17">
        <v>0</v>
      </c>
      <c r="J583" s="17">
        <v>0</v>
      </c>
      <c r="K583" s="17">
        <f>SUM(I583:J583)</f>
        <v>0</v>
      </c>
      <c r="L583" s="28">
        <f>IF(N583&lt;7000000000,0,1)</f>
        <v>0</v>
      </c>
      <c r="M583" s="28">
        <f>IF(N583&gt;0,1,0)</f>
        <v>1</v>
      </c>
      <c r="N583" s="29">
        <v>240051</v>
      </c>
      <c r="O583" s="29">
        <f>IF($R583="Minor",1,0)</f>
        <v>0</v>
      </c>
      <c r="P583" s="29">
        <f>IF($R583="Medium",1,0)</f>
        <v>1</v>
      </c>
      <c r="Q583" s="29">
        <f>IF($R583="Major",1,0)</f>
        <v>0</v>
      </c>
      <c r="R583" s="2" t="str">
        <f>IF('Hazard Data'!N306&lt;VLOOKUP(B583,Thresholds!$B$2:$I$8,2,FALSE),"Minor",IF(AND(VLOOKUP(B583,Thresholds!$B$2:$I$8,2,FALSE)&lt;='Hazard Data'!N306,'Hazard Data'!N306&lt;VLOOKUP(B583,Thresholds!$B$2:$I$8,3,FALSE)),"Medium","Major"))</f>
        <v>Medium</v>
      </c>
      <c r="S583" s="2" t="str">
        <f>IF(N583&gt;0,"",IF('Hazard Data'!K306&lt;VLOOKUP(B583,Thresholds!$B$2:$I$8,5,FALSE),"Minor",IF(AND(VLOOKUP(B583,Thresholds!$B$2:$I$8,5,FALSE)&lt;='Hazard Data'!K306,'Hazard Data'!K306&lt;VLOOKUP(B583,Thresholds!$B$2:$I$8,6,FALSE)),"Medium","Major")))</f>
        <v/>
      </c>
      <c r="T583" s="2"/>
      <c r="U583" s="2"/>
      <c r="V583" s="2"/>
      <c r="W583" s="2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>
      <c r="A584" s="1"/>
      <c r="B584" s="17">
        <v>5</v>
      </c>
      <c r="C584" s="9" t="s">
        <v>46</v>
      </c>
      <c r="D584" s="9" t="str">
        <f>VLOOKUP(C584,'Hazard Categories'!$A$2:$B$52,2,FALSE)</f>
        <v>Storm</v>
      </c>
      <c r="E584" s="17">
        <v>1</v>
      </c>
      <c r="F584" s="17">
        <v>2009</v>
      </c>
      <c r="G584" s="17" t="str">
        <f>IF(F584&lt;2000,(ROUNDDOWN((F584-$G$10)/5,0))*5+$G$10&amp;"-"&amp;(ROUNDDOWN((F584-$G$10)/5,0))*5+$G$10+4,(ROUNDDOWN((F584-$G$10)/5,0))*5+$G$10&amp;"-"&amp;(ROUNDDOWN((F584-$G$10)/5,0))*5+$G$10+4)</f>
        <v>2005-2009</v>
      </c>
      <c r="H584" s="17">
        <v>1</v>
      </c>
      <c r="I584" s="17">
        <v>0</v>
      </c>
      <c r="J584" s="17">
        <v>0</v>
      </c>
      <c r="K584" s="17">
        <f>SUM(I584:J584)</f>
        <v>0</v>
      </c>
      <c r="L584" s="28">
        <f>IF(N584&lt;7000000000,0,1)</f>
        <v>0</v>
      </c>
      <c r="M584" s="28">
        <f>IF(N584&gt;0,1,0)</f>
        <v>1</v>
      </c>
      <c r="N584" s="29">
        <v>239230</v>
      </c>
      <c r="O584" s="29">
        <f>IF($R584="Minor",1,0)</f>
        <v>1</v>
      </c>
      <c r="P584" s="29">
        <f>IF($R584="Medium",1,0)</f>
        <v>0</v>
      </c>
      <c r="Q584" s="29">
        <f>IF($R584="Major",1,0)</f>
        <v>0</v>
      </c>
      <c r="R584" s="2" t="str">
        <f>IF('Hazard Data'!N3207&lt;VLOOKUP(B584,Thresholds!$B$2:$I$8,2,FALSE),"Minor",IF(AND(VLOOKUP(B584,Thresholds!$B$2:$I$8,2,FALSE)&lt;='Hazard Data'!N3207,'Hazard Data'!N3207&lt;VLOOKUP(B584,Thresholds!$B$2:$I$8,3,FALSE)),"Medium","Major"))</f>
        <v>Minor</v>
      </c>
      <c r="S584" s="2" t="str">
        <f>IF(N584&gt;0,"",IF('Hazard Data'!K3207&lt;VLOOKUP(B584,Thresholds!$B$2:$I$8,5,FALSE),"Minor",IF(AND(VLOOKUP(B584,Thresholds!$B$2:$I$8,5,FALSE)&lt;='Hazard Data'!K3207,'Hazard Data'!K3207&lt;VLOOKUP(B584,Thresholds!$B$2:$I$8,6,FALSE)),"Medium","Major")))</f>
        <v/>
      </c>
      <c r="T584" s="2"/>
      <c r="U584" s="2"/>
      <c r="V584" s="2"/>
      <c r="W584" s="2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>
      <c r="A585" s="1"/>
      <c r="B585" s="17">
        <v>3</v>
      </c>
      <c r="C585" s="9" t="s">
        <v>39</v>
      </c>
      <c r="D585" s="9" t="str">
        <f>VLOOKUP(C585,'Hazard Categories'!$A$2:$B$52,2,FALSE)</f>
        <v>Severe Storm</v>
      </c>
      <c r="E585" s="17">
        <v>3</v>
      </c>
      <c r="F585" s="17">
        <v>2015</v>
      </c>
      <c r="G585" s="17" t="str">
        <f>IF(F585&lt;2000,(ROUNDDOWN((F585-$G$10)/5,0))*5+$G$10&amp;"-"&amp;(ROUNDDOWN((F585-$G$10)/5,0))*5+$G$10+4,(ROUNDDOWN((F585-$G$10)/5,0))*5+$G$10&amp;"-"&amp;(ROUNDDOWN((F585-$G$10)/5,0))*5+$G$10+4)</f>
        <v>2015-2019</v>
      </c>
      <c r="H585" s="17">
        <v>1</v>
      </c>
      <c r="I585" s="17">
        <v>0</v>
      </c>
      <c r="J585" s="17">
        <v>0</v>
      </c>
      <c r="K585" s="17">
        <f>SUM(I585:J585)</f>
        <v>0</v>
      </c>
      <c r="L585" s="28">
        <f>IF(N585&lt;7000000000,0,1)</f>
        <v>0</v>
      </c>
      <c r="M585" s="28">
        <f>IF(N585&gt;0,1,0)</f>
        <v>1</v>
      </c>
      <c r="N585" s="29">
        <v>237374</v>
      </c>
      <c r="O585" s="29">
        <f>IF($R585="Minor",1,0)</f>
        <v>1</v>
      </c>
      <c r="P585" s="29">
        <f>IF($R585="Medium",1,0)</f>
        <v>0</v>
      </c>
      <c r="Q585" s="29">
        <f>IF($R585="Major",1,0)</f>
        <v>0</v>
      </c>
      <c r="R585" s="2" t="str">
        <f>IF('Hazard Data'!N2640&lt;VLOOKUP(B585,Thresholds!$B$2:$I$8,2,FALSE),"Minor",IF(AND(VLOOKUP(B585,Thresholds!$B$2:$I$8,2,FALSE)&lt;='Hazard Data'!N2640,'Hazard Data'!N2640&lt;VLOOKUP(B585,Thresholds!$B$2:$I$8,3,FALSE)),"Medium","Major"))</f>
        <v>Minor</v>
      </c>
      <c r="S585" s="2" t="str">
        <f>IF(N585&gt;0,"",IF('Hazard Data'!K2640&lt;VLOOKUP(B585,Thresholds!$B$2:$I$8,5,FALSE),"Minor",IF(AND(VLOOKUP(B585,Thresholds!$B$2:$I$8,5,FALSE)&lt;='Hazard Data'!K2640,'Hazard Data'!K2640&lt;VLOOKUP(B585,Thresholds!$B$2:$I$8,6,FALSE)),"Medium","Major")))</f>
        <v/>
      </c>
      <c r="T585" s="2"/>
      <c r="U585" s="2"/>
      <c r="V585" s="2"/>
      <c r="W585" s="2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>
      <c r="A586" s="1"/>
      <c r="B586" s="17">
        <v>2</v>
      </c>
      <c r="C586" s="9" t="s">
        <v>44</v>
      </c>
      <c r="D586" s="9" t="str">
        <f>VLOOKUP(C586,'Hazard Categories'!$A$2:$B$52,2,FALSE)</f>
        <v>Severe Storm</v>
      </c>
      <c r="E586" s="17">
        <v>3</v>
      </c>
      <c r="F586" s="17">
        <v>2017</v>
      </c>
      <c r="G586" s="17" t="str">
        <f>IF(F586&lt;2000,(ROUNDDOWN((F586-$G$10)/5,0))*5+$G$10&amp;"-"&amp;(ROUNDDOWN((F586-$G$10)/5,0))*5+$G$10+4,(ROUNDDOWN((F586-$G$10)/5,0))*5+$G$10&amp;"-"&amp;(ROUNDDOWN((F586-$G$10)/5,0))*5+$G$10+4)</f>
        <v>2015-2019</v>
      </c>
      <c r="H586" s="17">
        <v>1</v>
      </c>
      <c r="I586" s="17">
        <v>0</v>
      </c>
      <c r="J586" s="17">
        <v>0</v>
      </c>
      <c r="K586" s="17">
        <f>SUM(I586:J586)</f>
        <v>0</v>
      </c>
      <c r="L586" s="28">
        <f>IF(N586&lt;7000000000,0,1)</f>
        <v>0</v>
      </c>
      <c r="M586" s="28">
        <f>IF(N586&gt;0,1,0)</f>
        <v>1</v>
      </c>
      <c r="N586" s="29">
        <v>235901</v>
      </c>
      <c r="O586" s="29">
        <f>IF($R586="Minor",1,0)</f>
        <v>1</v>
      </c>
      <c r="P586" s="29">
        <f>IF($R586="Medium",1,0)</f>
        <v>0</v>
      </c>
      <c r="Q586" s="29">
        <f>IF($R586="Major",1,0)</f>
        <v>0</v>
      </c>
      <c r="R586" s="2" t="str">
        <f>IF('Hazard Data'!N2968&lt;VLOOKUP(B586,Thresholds!$B$2:$I$8,2,FALSE),"Minor",IF(AND(VLOOKUP(B586,Thresholds!$B$2:$I$8,2,FALSE)&lt;='Hazard Data'!N2968,'Hazard Data'!N2968&lt;VLOOKUP(B586,Thresholds!$B$2:$I$8,3,FALSE)),"Medium","Major"))</f>
        <v>Minor</v>
      </c>
      <c r="S586" s="2" t="str">
        <f>IF(N586&gt;0,"",IF('Hazard Data'!K2968&lt;VLOOKUP(B586,Thresholds!$B$2:$I$8,5,FALSE),"Minor",IF(AND(VLOOKUP(B586,Thresholds!$B$2:$I$8,5,FALSE)&lt;='Hazard Data'!K2968,'Hazard Data'!K2968&lt;VLOOKUP(B586,Thresholds!$B$2:$I$8,6,FALSE)),"Medium","Major")))</f>
        <v/>
      </c>
      <c r="T586" s="2"/>
      <c r="U586" s="2"/>
      <c r="V586" s="2"/>
      <c r="W586" s="2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>
      <c r="A587" s="1"/>
      <c r="B587" s="17">
        <v>2</v>
      </c>
      <c r="C587" s="9" t="s">
        <v>44</v>
      </c>
      <c r="D587" s="9" t="str">
        <f>VLOOKUP(C587,'Hazard Categories'!$A$2:$B$52,2,FALSE)</f>
        <v>Severe Storm</v>
      </c>
      <c r="E587" s="17">
        <v>4</v>
      </c>
      <c r="F587" s="17">
        <v>2017</v>
      </c>
      <c r="G587" s="17" t="str">
        <f>IF(F587&lt;2000,(ROUNDDOWN((F587-$G$10)/5,0))*5+$G$10&amp;"-"&amp;(ROUNDDOWN((F587-$G$10)/5,0))*5+$G$10+4,(ROUNDDOWN((F587-$G$10)/5,0))*5+$G$10&amp;"-"&amp;(ROUNDDOWN((F587-$G$10)/5,0))*5+$G$10+4)</f>
        <v>2015-2019</v>
      </c>
      <c r="H587" s="17">
        <v>1</v>
      </c>
      <c r="I587" s="17">
        <v>0</v>
      </c>
      <c r="J587" s="17">
        <v>0</v>
      </c>
      <c r="K587" s="17">
        <f>SUM(I587:J587)</f>
        <v>0</v>
      </c>
      <c r="L587" s="28">
        <f>IF(N587&lt;7000000000,0,1)</f>
        <v>0</v>
      </c>
      <c r="M587" s="28">
        <f>IF(N587&gt;0,1,0)</f>
        <v>1</v>
      </c>
      <c r="N587" s="29">
        <v>235402</v>
      </c>
      <c r="O587" s="29">
        <f>IF($R587="Minor",1,0)</f>
        <v>1</v>
      </c>
      <c r="P587" s="29">
        <f>IF($R587="Medium",1,0)</f>
        <v>0</v>
      </c>
      <c r="Q587" s="29">
        <f>IF($R587="Major",1,0)</f>
        <v>0</v>
      </c>
      <c r="R587" s="2" t="str">
        <f>IF('Hazard Data'!N2936&lt;VLOOKUP(B587,Thresholds!$B$2:$I$8,2,FALSE),"Minor",IF(AND(VLOOKUP(B587,Thresholds!$B$2:$I$8,2,FALSE)&lt;='Hazard Data'!N2936,'Hazard Data'!N2936&lt;VLOOKUP(B587,Thresholds!$B$2:$I$8,3,FALSE)),"Medium","Major"))</f>
        <v>Minor</v>
      </c>
      <c r="S587" s="2" t="str">
        <f>IF(N587&gt;0,"",IF('Hazard Data'!K2936&lt;VLOOKUP(B587,Thresholds!$B$2:$I$8,5,FALSE),"Minor",IF(AND(VLOOKUP(B587,Thresholds!$B$2:$I$8,5,FALSE)&lt;='Hazard Data'!K2936,'Hazard Data'!K2936&lt;VLOOKUP(B587,Thresholds!$B$2:$I$8,6,FALSE)),"Medium","Major")))</f>
        <v/>
      </c>
      <c r="T587" s="2"/>
      <c r="U587" s="2"/>
      <c r="V587" s="2"/>
      <c r="W587" s="2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>
      <c r="A588" s="1"/>
      <c r="B588" s="17">
        <v>1</v>
      </c>
      <c r="C588" s="9" t="s">
        <v>44</v>
      </c>
      <c r="D588" s="9" t="str">
        <f>VLOOKUP(C588,'Hazard Categories'!$A$2:$B$52,2,FALSE)</f>
        <v>Severe Storm</v>
      </c>
      <c r="E588" s="17">
        <v>1</v>
      </c>
      <c r="F588" s="17">
        <v>1996</v>
      </c>
      <c r="G588" s="17" t="str">
        <f>IF(F588&lt;2000,(ROUNDDOWN((F588-$G$10)/5,0))*5+$G$10&amp;"-"&amp;(ROUNDDOWN((F588-$G$10)/5,0))*5+$G$10+4,(ROUNDDOWN((F588-$G$10)/5,0))*5+$G$10&amp;"-"&amp;(ROUNDDOWN((F588-$G$10)/5,0))*5+$G$10+4)</f>
        <v>1995-1999</v>
      </c>
      <c r="H588" s="17">
        <v>1</v>
      </c>
      <c r="I588" s="17">
        <v>0</v>
      </c>
      <c r="J588" s="17">
        <v>0</v>
      </c>
      <c r="K588" s="17">
        <f>SUM(I588:J588)</f>
        <v>0</v>
      </c>
      <c r="L588" s="28">
        <f>IF(N588&lt;7000000000,0,1)</f>
        <v>0</v>
      </c>
      <c r="M588" s="28">
        <f>IF(N588&gt;0,1,0)</f>
        <v>1</v>
      </c>
      <c r="N588" s="29">
        <v>232643</v>
      </c>
      <c r="O588" s="29">
        <f>IF($R588="Minor",1,0)</f>
        <v>0</v>
      </c>
      <c r="P588" s="29">
        <f>IF($R588="Medium",1,0)</f>
        <v>0</v>
      </c>
      <c r="Q588" s="29">
        <f>IF($R588="Major",1,0)</f>
        <v>1</v>
      </c>
      <c r="R588" s="2" t="str">
        <f>IF('Hazard Data'!N45&lt;VLOOKUP(B588,Thresholds!$B$2:$I$8,2,FALSE),"Minor",IF(AND(VLOOKUP(B588,Thresholds!$B$2:$I$8,2,FALSE)&lt;='Hazard Data'!N45,'Hazard Data'!N45&lt;VLOOKUP(B588,Thresholds!$B$2:$I$8,3,FALSE)),"Medium","Major"))</f>
        <v>Major</v>
      </c>
      <c r="S588" s="2" t="str">
        <f>IF(N588&gt;0,"",IF('Hazard Data'!K45&lt;VLOOKUP(B588,Thresholds!$B$2:$I$8,5,FALSE),"Minor",IF(AND(VLOOKUP(B588,Thresholds!$B$2:$I$8,5,FALSE)&lt;='Hazard Data'!K45,'Hazard Data'!K45&lt;VLOOKUP(B588,Thresholds!$B$2:$I$8,6,FALSE)),"Medium","Major")))</f>
        <v/>
      </c>
      <c r="T588" s="2"/>
      <c r="U588" s="2"/>
      <c r="V588" s="2"/>
      <c r="W588" s="2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>
      <c r="A589" s="1"/>
      <c r="B589" s="17">
        <v>2</v>
      </c>
      <c r="C589" s="9" t="s">
        <v>44</v>
      </c>
      <c r="D589" s="9" t="str">
        <f>VLOOKUP(C589,'Hazard Categories'!$A$2:$B$52,2,FALSE)</f>
        <v>Severe Storm</v>
      </c>
      <c r="E589" s="17">
        <v>3</v>
      </c>
      <c r="F589" s="17">
        <v>2000</v>
      </c>
      <c r="G589" s="17" t="str">
        <f>IF(F589&lt;2000,(ROUNDDOWN((F589-$G$10)/5,0))*5+$G$10&amp;"-"&amp;(ROUNDDOWN((F589-$G$10)/5,0))*5+$G$10+4,(ROUNDDOWN((F589-$G$10)/5,0))*5+$G$10&amp;"-"&amp;(ROUNDDOWN((F589-$G$10)/5,0))*5+$G$10+4)</f>
        <v>2000-2004</v>
      </c>
      <c r="H589" s="17">
        <v>1</v>
      </c>
      <c r="I589" s="17">
        <v>0</v>
      </c>
      <c r="J589" s="17">
        <v>0</v>
      </c>
      <c r="K589" s="17">
        <f>SUM(I589:J589)</f>
        <v>0</v>
      </c>
      <c r="L589" s="28">
        <f>IF(N589&lt;7000000000,0,1)</f>
        <v>0</v>
      </c>
      <c r="M589" s="28">
        <f>IF(N589&gt;0,1,0)</f>
        <v>1</v>
      </c>
      <c r="N589" s="29">
        <v>232429</v>
      </c>
      <c r="O589" s="29">
        <f>IF($R589="Minor",1,0)</f>
        <v>1</v>
      </c>
      <c r="P589" s="29">
        <f>IF($R589="Medium",1,0)</f>
        <v>0</v>
      </c>
      <c r="Q589" s="29">
        <f>IF($R589="Major",1,0)</f>
        <v>0</v>
      </c>
      <c r="R589" s="2" t="str">
        <f>IF('Hazard Data'!N3036&lt;VLOOKUP(B589,Thresholds!$B$2:$I$8,2,FALSE),"Minor",IF(AND(VLOOKUP(B589,Thresholds!$B$2:$I$8,2,FALSE)&lt;='Hazard Data'!N3036,'Hazard Data'!N3036&lt;VLOOKUP(B589,Thresholds!$B$2:$I$8,3,FALSE)),"Medium","Major"))</f>
        <v>Minor</v>
      </c>
      <c r="S589" s="2" t="str">
        <f>IF(N589&gt;0,"",IF('Hazard Data'!K3036&lt;VLOOKUP(B589,Thresholds!$B$2:$I$8,5,FALSE),"Minor",IF(AND(VLOOKUP(B589,Thresholds!$B$2:$I$8,5,FALSE)&lt;='Hazard Data'!K3036,'Hazard Data'!K3036&lt;VLOOKUP(B589,Thresholds!$B$2:$I$8,6,FALSE)),"Medium","Major")))</f>
        <v/>
      </c>
      <c r="T589" s="2"/>
      <c r="U589" s="2"/>
      <c r="V589" s="2"/>
      <c r="W589" s="2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>
      <c r="A590" s="1"/>
      <c r="B590" s="17">
        <v>1</v>
      </c>
      <c r="C590" s="9" t="s">
        <v>39</v>
      </c>
      <c r="D590" s="9" t="str">
        <f>VLOOKUP(C590,'Hazard Categories'!$A$2:$B$52,2,FALSE)</f>
        <v>Severe Storm</v>
      </c>
      <c r="E590" s="17">
        <v>1</v>
      </c>
      <c r="F590" s="17">
        <v>1995</v>
      </c>
      <c r="G590" s="17" t="str">
        <f>IF(F590&lt;2000,(ROUNDDOWN((F590-$G$10)/5,0))*5+$G$10&amp;"-"&amp;(ROUNDDOWN((F590-$G$10)/5,0))*5+$G$10+4,(ROUNDDOWN((F590-$G$10)/5,0))*5+$G$10&amp;"-"&amp;(ROUNDDOWN((F590-$G$10)/5,0))*5+$G$10+4)</f>
        <v>1995-1999</v>
      </c>
      <c r="H590" s="17">
        <v>1</v>
      </c>
      <c r="I590" s="17">
        <v>0</v>
      </c>
      <c r="J590" s="17">
        <v>0</v>
      </c>
      <c r="K590" s="17">
        <f>SUM(I590:J590)</f>
        <v>0</v>
      </c>
      <c r="L590" s="28">
        <f>IF(N590&lt;7000000000,0,1)</f>
        <v>0</v>
      </c>
      <c r="M590" s="28">
        <f>IF(N590&gt;0,1,0)</f>
        <v>1</v>
      </c>
      <c r="N590" s="29">
        <v>231098</v>
      </c>
      <c r="O590" s="29">
        <f>IF($R590="Minor",1,0)</f>
        <v>0</v>
      </c>
      <c r="P590" s="29">
        <f>IF($R590="Medium",1,0)</f>
        <v>0</v>
      </c>
      <c r="Q590" s="29">
        <f>IF($R590="Major",1,0)</f>
        <v>1</v>
      </c>
      <c r="R590" s="2" t="str">
        <f>IF('Hazard Data'!N105&lt;VLOOKUP(B590,Thresholds!$B$2:$I$8,2,FALSE),"Minor",IF(AND(VLOOKUP(B590,Thresholds!$B$2:$I$8,2,FALSE)&lt;='Hazard Data'!N105,'Hazard Data'!N105&lt;VLOOKUP(B590,Thresholds!$B$2:$I$8,3,FALSE)),"Medium","Major"))</f>
        <v>Major</v>
      </c>
      <c r="S590" s="2" t="str">
        <f>IF(N590&gt;0,"",IF('Hazard Data'!K105&lt;VLOOKUP(B590,Thresholds!$B$2:$I$8,5,FALSE),"Minor",IF(AND(VLOOKUP(B590,Thresholds!$B$2:$I$8,5,FALSE)&lt;='Hazard Data'!K105,'Hazard Data'!K105&lt;VLOOKUP(B590,Thresholds!$B$2:$I$8,6,FALSE)),"Medium","Major")))</f>
        <v/>
      </c>
      <c r="T590" s="2"/>
      <c r="U590" s="2"/>
      <c r="V590" s="2"/>
      <c r="W590" s="2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>
      <c r="A591" s="1"/>
      <c r="B591" s="17">
        <v>2</v>
      </c>
      <c r="C591" s="9" t="s">
        <v>44</v>
      </c>
      <c r="D591" s="9" t="str">
        <f>VLOOKUP(C591,'Hazard Categories'!$A$2:$B$52,2,FALSE)</f>
        <v>Severe Storm</v>
      </c>
      <c r="E591" s="17">
        <v>3</v>
      </c>
      <c r="F591" s="17">
        <v>2010</v>
      </c>
      <c r="G591" s="17" t="str">
        <f>IF(F591&lt;2000,(ROUNDDOWN((F591-$G$10)/5,0))*5+$G$10&amp;"-"&amp;(ROUNDDOWN((F591-$G$10)/5,0))*5+$G$10+4,(ROUNDDOWN((F591-$G$10)/5,0))*5+$G$10&amp;"-"&amp;(ROUNDDOWN((F591-$G$10)/5,0))*5+$G$10+4)</f>
        <v>2010-2014</v>
      </c>
      <c r="H591" s="17">
        <v>1</v>
      </c>
      <c r="I591" s="17">
        <v>0</v>
      </c>
      <c r="J591" s="17">
        <v>0</v>
      </c>
      <c r="K591" s="17">
        <f>SUM(I591:J591)</f>
        <v>0</v>
      </c>
      <c r="L591" s="28">
        <f>IF(N591&lt;7000000000,0,1)</f>
        <v>0</v>
      </c>
      <c r="M591" s="28">
        <f>IF(N591&gt;0,1,0)</f>
        <v>1</v>
      </c>
      <c r="N591" s="29">
        <v>230789</v>
      </c>
      <c r="O591" s="29">
        <f>IF($R591="Minor",1,0)</f>
        <v>1</v>
      </c>
      <c r="P591" s="29">
        <f>IF($R591="Medium",1,0)</f>
        <v>0</v>
      </c>
      <c r="Q591" s="29">
        <f>IF($R591="Major",1,0)</f>
        <v>0</v>
      </c>
      <c r="R591" s="2" t="str">
        <f>IF('Hazard Data'!N2245&lt;VLOOKUP(B591,Thresholds!$B$2:$I$8,2,FALSE),"Minor",IF(AND(VLOOKUP(B591,Thresholds!$B$2:$I$8,2,FALSE)&lt;='Hazard Data'!N2245,'Hazard Data'!N2245&lt;VLOOKUP(B591,Thresholds!$B$2:$I$8,3,FALSE)),"Medium","Major"))</f>
        <v>Minor</v>
      </c>
      <c r="S591" s="2" t="str">
        <f>IF(N591&gt;0,"",IF('Hazard Data'!K2245&lt;VLOOKUP(B591,Thresholds!$B$2:$I$8,5,FALSE),"Minor",IF(AND(VLOOKUP(B591,Thresholds!$B$2:$I$8,5,FALSE)&lt;='Hazard Data'!K2245,'Hazard Data'!K2245&lt;VLOOKUP(B591,Thresholds!$B$2:$I$8,6,FALSE)),"Medium","Major")))</f>
        <v/>
      </c>
      <c r="T591" s="2"/>
      <c r="U591" s="2"/>
      <c r="V591" s="2"/>
      <c r="W591" s="2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>
      <c r="A592" s="1"/>
      <c r="B592" s="17">
        <v>4</v>
      </c>
      <c r="C592" s="9" t="s">
        <v>40</v>
      </c>
      <c r="D592" s="9" t="str">
        <f>VLOOKUP(C592,'Hazard Categories'!$A$2:$B$52,2,FALSE)</f>
        <v>Storm</v>
      </c>
      <c r="E592" s="17">
        <v>4</v>
      </c>
      <c r="F592" s="17">
        <v>1989</v>
      </c>
      <c r="G592" s="17" t="str">
        <f>IF(F592&lt;2000,(ROUNDDOWN((F592-$G$10)/5,0))*5+$G$10&amp;"-"&amp;(ROUNDDOWN((F592-$G$10)/5,0))*5+$G$10+4,(ROUNDDOWN((F592-$G$10)/5,0))*5+$G$10&amp;"-"&amp;(ROUNDDOWN((F592-$G$10)/5,0))*5+$G$10+4)</f>
        <v>1985-1989</v>
      </c>
      <c r="H592" s="17">
        <v>4</v>
      </c>
      <c r="I592" s="17">
        <v>0</v>
      </c>
      <c r="J592" s="17">
        <v>0</v>
      </c>
      <c r="K592" s="17">
        <f>SUM(I592:J592)</f>
        <v>0</v>
      </c>
      <c r="L592" s="28">
        <f>IF(N592&lt;7000000000,0,1)</f>
        <v>0</v>
      </c>
      <c r="M592" s="28">
        <f>IF(N592&gt;0,1,0)</f>
        <v>1</v>
      </c>
      <c r="N592" s="29">
        <v>227407</v>
      </c>
      <c r="O592" s="29">
        <f>IF($R592="Minor",1,0)</f>
        <v>1</v>
      </c>
      <c r="P592" s="29">
        <f>IF($R592="Medium",1,0)</f>
        <v>0</v>
      </c>
      <c r="Q592" s="29">
        <f>IF($R592="Major",1,0)</f>
        <v>0</v>
      </c>
      <c r="R592" s="2" t="str">
        <f>IF('Hazard Data'!N1927&lt;VLOOKUP(B592,Thresholds!$B$2:$I$8,2,FALSE),"Minor",IF(AND(VLOOKUP(B592,Thresholds!$B$2:$I$8,2,FALSE)&lt;='Hazard Data'!N1927,'Hazard Data'!N1927&lt;VLOOKUP(B592,Thresholds!$B$2:$I$8,3,FALSE)),"Medium","Major"))</f>
        <v>Minor</v>
      </c>
      <c r="S592" s="2" t="str">
        <f>IF(N592&gt;0,"",IF('Hazard Data'!K1927&lt;VLOOKUP(B592,Thresholds!$B$2:$I$8,5,FALSE),"Minor",IF(AND(VLOOKUP(B592,Thresholds!$B$2:$I$8,5,FALSE)&lt;='Hazard Data'!K1927,'Hazard Data'!K1927&lt;VLOOKUP(B592,Thresholds!$B$2:$I$8,6,FALSE)),"Medium","Major")))</f>
        <v/>
      </c>
      <c r="T592" s="2"/>
      <c r="U592" s="2"/>
      <c r="V592" s="2"/>
      <c r="W592" s="2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>
      <c r="A593" s="1"/>
      <c r="B593" s="17">
        <v>3</v>
      </c>
      <c r="C593" s="9" t="s">
        <v>44</v>
      </c>
      <c r="D593" s="9" t="str">
        <f>VLOOKUP(C593,'Hazard Categories'!$A$2:$B$52,2,FALSE)</f>
        <v>Severe Storm</v>
      </c>
      <c r="E593" s="17">
        <v>2</v>
      </c>
      <c r="F593" s="17">
        <v>1995</v>
      </c>
      <c r="G593" s="17" t="str">
        <f>IF(F593&lt;2000,(ROUNDDOWN((F593-$G$10)/5,0))*5+$G$10&amp;"-"&amp;(ROUNDDOWN((F593-$G$10)/5,0))*5+$G$10+4,(ROUNDDOWN((F593-$G$10)/5,0))*5+$G$10&amp;"-"&amp;(ROUNDDOWN((F593-$G$10)/5,0))*5+$G$10+4)</f>
        <v>1995-1999</v>
      </c>
      <c r="H593" s="17">
        <v>1</v>
      </c>
      <c r="I593" s="17">
        <v>0</v>
      </c>
      <c r="J593" s="17">
        <v>0</v>
      </c>
      <c r="K593" s="17">
        <f>SUM(I593:J593)</f>
        <v>0</v>
      </c>
      <c r="L593" s="28">
        <f>IF(N593&lt;7000000000,0,1)</f>
        <v>0</v>
      </c>
      <c r="M593" s="28">
        <f>IF(N593&gt;0,1,0)</f>
        <v>1</v>
      </c>
      <c r="N593" s="29">
        <v>226865</v>
      </c>
      <c r="O593" s="29">
        <f>IF($R593="Minor",1,0)</f>
        <v>0</v>
      </c>
      <c r="P593" s="29">
        <f>IF($R593="Medium",1,0)</f>
        <v>0</v>
      </c>
      <c r="Q593" s="29">
        <f>IF($R593="Major",1,0)</f>
        <v>1</v>
      </c>
      <c r="R593" s="2" t="str">
        <f>IF('Hazard Data'!N120&lt;VLOOKUP(B593,Thresholds!$B$2:$I$8,2,FALSE),"Minor",IF(AND(VLOOKUP(B593,Thresholds!$B$2:$I$8,2,FALSE)&lt;='Hazard Data'!N120,'Hazard Data'!N120&lt;VLOOKUP(B593,Thresholds!$B$2:$I$8,3,FALSE)),"Medium","Major"))</f>
        <v>Major</v>
      </c>
      <c r="S593" s="2" t="str">
        <f>IF(N593&gt;0,"",IF('Hazard Data'!K120&lt;VLOOKUP(B593,Thresholds!$B$2:$I$8,5,FALSE),"Minor",IF(AND(VLOOKUP(B593,Thresholds!$B$2:$I$8,5,FALSE)&lt;='Hazard Data'!K120,'Hazard Data'!K120&lt;VLOOKUP(B593,Thresholds!$B$2:$I$8,6,FALSE)),"Medium","Major")))</f>
        <v/>
      </c>
      <c r="T593" s="2"/>
      <c r="U593" s="2"/>
      <c r="V593" s="2"/>
      <c r="W593" s="2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>
      <c r="A594" s="1"/>
      <c r="B594" s="17">
        <v>4</v>
      </c>
      <c r="C594" s="9" t="s">
        <v>59</v>
      </c>
      <c r="D594" s="9" t="str">
        <f>VLOOKUP(C594,'Hazard Categories'!$A$2:$B$52,2,FALSE)</f>
        <v>Storm</v>
      </c>
      <c r="E594" s="17">
        <v>2</v>
      </c>
      <c r="F594" s="17">
        <v>2012</v>
      </c>
      <c r="G594" s="17" t="str">
        <f>IF(F594&lt;2000,(ROUNDDOWN((F594-$G$10)/5,0))*5+$G$10&amp;"-"&amp;(ROUNDDOWN((F594-$G$10)/5,0))*5+$G$10+4,(ROUNDDOWN((F594-$G$10)/5,0))*5+$G$10&amp;"-"&amp;(ROUNDDOWN((F594-$G$10)/5,0))*5+$G$10+4)</f>
        <v>2010-2014</v>
      </c>
      <c r="H594" s="17">
        <v>1</v>
      </c>
      <c r="I594" s="17">
        <v>0</v>
      </c>
      <c r="J594" s="17">
        <v>0</v>
      </c>
      <c r="K594" s="17">
        <f>SUM(I594:J594)</f>
        <v>0</v>
      </c>
      <c r="L594" s="28">
        <f>IF(N594&lt;7000000000,0,1)</f>
        <v>0</v>
      </c>
      <c r="M594" s="28">
        <f>IF(N594&gt;0,1,0)</f>
        <v>1</v>
      </c>
      <c r="N594" s="29">
        <v>226509</v>
      </c>
      <c r="O594" s="29">
        <f>IF($R594="Minor",1,0)</f>
        <v>1</v>
      </c>
      <c r="P594" s="29">
        <f>IF($R594="Medium",1,0)</f>
        <v>0</v>
      </c>
      <c r="Q594" s="29">
        <f>IF($R594="Major",1,0)</f>
        <v>0</v>
      </c>
      <c r="R594" s="2" t="str">
        <f>IF('Hazard Data'!N2195&lt;VLOOKUP(B594,Thresholds!$B$2:$I$8,2,FALSE),"Minor",IF(AND(VLOOKUP(B594,Thresholds!$B$2:$I$8,2,FALSE)&lt;='Hazard Data'!N2195,'Hazard Data'!N2195&lt;VLOOKUP(B594,Thresholds!$B$2:$I$8,3,FALSE)),"Medium","Major"))</f>
        <v>Minor</v>
      </c>
      <c r="S594" s="2" t="str">
        <f>IF(N594&gt;0,"",IF('Hazard Data'!K2195&lt;VLOOKUP(B594,Thresholds!$B$2:$I$8,5,FALSE),"Minor",IF(AND(VLOOKUP(B594,Thresholds!$B$2:$I$8,5,FALSE)&lt;='Hazard Data'!K2195,'Hazard Data'!K2195&lt;VLOOKUP(B594,Thresholds!$B$2:$I$8,6,FALSE)),"Medium","Major")))</f>
        <v/>
      </c>
      <c r="T594" s="2"/>
      <c r="U594" s="2"/>
      <c r="V594" s="2"/>
      <c r="W594" s="2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>
      <c r="A595" s="1"/>
      <c r="B595" s="17">
        <v>4</v>
      </c>
      <c r="C595" s="9" t="s">
        <v>41</v>
      </c>
      <c r="D595" s="9" t="str">
        <f>VLOOKUP(C595,'Hazard Categories'!$A$2:$B$52,2,FALSE)</f>
        <v>Tornado</v>
      </c>
      <c r="E595" s="17">
        <v>4</v>
      </c>
      <c r="F595" s="17">
        <v>1995</v>
      </c>
      <c r="G595" s="17" t="str">
        <f>IF(F595&lt;2000,(ROUNDDOWN((F595-$G$10)/5,0))*5+$G$10&amp;"-"&amp;(ROUNDDOWN((F595-$G$10)/5,0))*5+$G$10+4,(ROUNDDOWN((F595-$G$10)/5,0))*5+$G$10&amp;"-"&amp;(ROUNDDOWN((F595-$G$10)/5,0))*5+$G$10+4)</f>
        <v>1995-1999</v>
      </c>
      <c r="H595" s="17">
        <v>1</v>
      </c>
      <c r="I595" s="17">
        <v>0</v>
      </c>
      <c r="J595" s="17">
        <v>0</v>
      </c>
      <c r="K595" s="17">
        <f>SUM(I595:J595)</f>
        <v>0</v>
      </c>
      <c r="L595" s="28">
        <f>IF(N595&lt;7000000000,0,1)</f>
        <v>0</v>
      </c>
      <c r="M595" s="28">
        <f>IF(N595&gt;0,1,0)</f>
        <v>1</v>
      </c>
      <c r="N595" s="29">
        <v>225034</v>
      </c>
      <c r="O595" s="29">
        <f>IF($R595="Minor",1,0)</f>
        <v>0</v>
      </c>
      <c r="P595" s="29">
        <f>IF($R595="Medium",1,0)</f>
        <v>0</v>
      </c>
      <c r="Q595" s="29">
        <f>IF($R595="Major",1,0)</f>
        <v>1</v>
      </c>
      <c r="R595" s="2" t="str">
        <f>IF('Hazard Data'!N207&lt;VLOOKUP(B595,Thresholds!$B$2:$I$8,2,FALSE),"Minor",IF(AND(VLOOKUP(B595,Thresholds!$B$2:$I$8,2,FALSE)&lt;='Hazard Data'!N207,'Hazard Data'!N207&lt;VLOOKUP(B595,Thresholds!$B$2:$I$8,3,FALSE)),"Medium","Major"))</f>
        <v>Major</v>
      </c>
      <c r="S595" s="2" t="str">
        <f>IF(N595&gt;0,"",IF('Hazard Data'!K207&lt;VLOOKUP(B595,Thresholds!$B$2:$I$8,5,FALSE),"Minor",IF(AND(VLOOKUP(B595,Thresholds!$B$2:$I$8,5,FALSE)&lt;='Hazard Data'!K207,'Hazard Data'!K207&lt;VLOOKUP(B595,Thresholds!$B$2:$I$8,6,FALSE)),"Medium","Major")))</f>
        <v/>
      </c>
      <c r="T595" s="2"/>
      <c r="U595" s="2"/>
      <c r="V595" s="2"/>
      <c r="W595" s="2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>
      <c r="A596" s="1"/>
      <c r="B596" s="17">
        <v>2</v>
      </c>
      <c r="C596" s="9" t="s">
        <v>41</v>
      </c>
      <c r="D596" s="9" t="str">
        <f>VLOOKUP(C596,'Hazard Categories'!$A$2:$B$52,2,FALSE)</f>
        <v>Tornado</v>
      </c>
      <c r="E596" s="17">
        <v>2</v>
      </c>
      <c r="F596" s="17">
        <v>2013</v>
      </c>
      <c r="G596" s="17" t="str">
        <f>IF(F596&lt;2000,(ROUNDDOWN((F596-$G$10)/5,0))*5+$G$10&amp;"-"&amp;(ROUNDDOWN((F596-$G$10)/5,0))*5+$G$10+4,(ROUNDDOWN((F596-$G$10)/5,0))*5+$G$10&amp;"-"&amp;(ROUNDDOWN((F596-$G$10)/5,0))*5+$G$10+4)</f>
        <v>2010-2014</v>
      </c>
      <c r="H596" s="17">
        <v>1</v>
      </c>
      <c r="I596" s="17">
        <v>0</v>
      </c>
      <c r="J596" s="17">
        <v>0</v>
      </c>
      <c r="K596" s="17">
        <f>SUM(I596:J596)</f>
        <v>0</v>
      </c>
      <c r="L596" s="28">
        <f>IF(N596&lt;7000000000,0,1)</f>
        <v>0</v>
      </c>
      <c r="M596" s="28">
        <f>IF(N596&gt;0,1,0)</f>
        <v>1</v>
      </c>
      <c r="N596" s="29">
        <v>224773</v>
      </c>
      <c r="O596" s="29">
        <f>IF($R596="Minor",1,0)</f>
        <v>1</v>
      </c>
      <c r="P596" s="29">
        <f>IF($R596="Medium",1,0)</f>
        <v>0</v>
      </c>
      <c r="Q596" s="29">
        <f>IF($R596="Major",1,0)</f>
        <v>0</v>
      </c>
      <c r="R596" s="2" t="str">
        <f>IF('Hazard Data'!N1887&lt;VLOOKUP(B596,Thresholds!$B$2:$I$8,2,FALSE),"Minor",IF(AND(VLOOKUP(B596,Thresholds!$B$2:$I$8,2,FALSE)&lt;='Hazard Data'!N1887,'Hazard Data'!N1887&lt;VLOOKUP(B596,Thresholds!$B$2:$I$8,3,FALSE)),"Medium","Major"))</f>
        <v>Minor</v>
      </c>
      <c r="S596" s="2" t="str">
        <f>IF(N596&gt;0,"",IF('Hazard Data'!K1887&lt;VLOOKUP(B596,Thresholds!$B$2:$I$8,5,FALSE),"Minor",IF(AND(VLOOKUP(B596,Thresholds!$B$2:$I$8,5,FALSE)&lt;='Hazard Data'!K1887,'Hazard Data'!K1887&lt;VLOOKUP(B596,Thresholds!$B$2:$I$8,6,FALSE)),"Medium","Major")))</f>
        <v/>
      </c>
      <c r="T596" s="2"/>
      <c r="U596" s="2"/>
      <c r="V596" s="2"/>
      <c r="W596" s="2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>
      <c r="A597" s="1"/>
      <c r="B597" s="17">
        <v>3</v>
      </c>
      <c r="C597" s="9" t="s">
        <v>39</v>
      </c>
      <c r="D597" s="9" t="str">
        <f>VLOOKUP(C597,'Hazard Categories'!$A$2:$B$52,2,FALSE)</f>
        <v>Severe Storm</v>
      </c>
      <c r="E597" s="17">
        <v>3</v>
      </c>
      <c r="F597" s="17">
        <v>2015</v>
      </c>
      <c r="G597" s="17" t="str">
        <f>IF(F597&lt;2000,(ROUNDDOWN((F597-$G$10)/5,0))*5+$G$10&amp;"-"&amp;(ROUNDDOWN((F597-$G$10)/5,0))*5+$G$10+4,(ROUNDDOWN((F597-$G$10)/5,0))*5+$G$10&amp;"-"&amp;(ROUNDDOWN((F597-$G$10)/5,0))*5+$G$10+4)</f>
        <v>2015-2019</v>
      </c>
      <c r="H597" s="17">
        <v>1</v>
      </c>
      <c r="I597" s="17">
        <v>0</v>
      </c>
      <c r="J597" s="17">
        <v>0</v>
      </c>
      <c r="K597" s="17">
        <f>SUM(I597:J597)</f>
        <v>0</v>
      </c>
      <c r="L597" s="28">
        <f>IF(N597&lt;7000000000,0,1)</f>
        <v>0</v>
      </c>
      <c r="M597" s="28">
        <f>IF(N597&gt;0,1,0)</f>
        <v>1</v>
      </c>
      <c r="N597" s="29">
        <v>223836</v>
      </c>
      <c r="O597" s="29">
        <f>IF($R597="Minor",1,0)</f>
        <v>1</v>
      </c>
      <c r="P597" s="29">
        <f>IF($R597="Medium",1,0)</f>
        <v>0</v>
      </c>
      <c r="Q597" s="29">
        <f>IF($R597="Major",1,0)</f>
        <v>0</v>
      </c>
      <c r="R597" s="2" t="str">
        <f>IF('Hazard Data'!N2671&lt;VLOOKUP(B597,Thresholds!$B$2:$I$8,2,FALSE),"Minor",IF(AND(VLOOKUP(B597,Thresholds!$B$2:$I$8,2,FALSE)&lt;='Hazard Data'!N2671,'Hazard Data'!N2671&lt;VLOOKUP(B597,Thresholds!$B$2:$I$8,3,FALSE)),"Medium","Major"))</f>
        <v>Minor</v>
      </c>
      <c r="S597" s="2" t="str">
        <f>IF(N597&gt;0,"",IF('Hazard Data'!K2671&lt;VLOOKUP(B597,Thresholds!$B$2:$I$8,5,FALSE),"Minor",IF(AND(VLOOKUP(B597,Thresholds!$B$2:$I$8,5,FALSE)&lt;='Hazard Data'!K2671,'Hazard Data'!K2671&lt;VLOOKUP(B597,Thresholds!$B$2:$I$8,6,FALSE)),"Medium","Major")))</f>
        <v/>
      </c>
      <c r="T597" s="2"/>
      <c r="U597" s="2"/>
      <c r="V597" s="2"/>
      <c r="W597" s="2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>
      <c r="A598" s="1"/>
      <c r="B598" s="17">
        <v>5</v>
      </c>
      <c r="C598" s="9" t="s">
        <v>46</v>
      </c>
      <c r="D598" s="9" t="str">
        <f>VLOOKUP(C598,'Hazard Categories'!$A$2:$B$52,2,FALSE)</f>
        <v>Storm</v>
      </c>
      <c r="E598" s="17">
        <v>3</v>
      </c>
      <c r="F598" s="17">
        <v>2016</v>
      </c>
      <c r="G598" s="17" t="str">
        <f>IF(F598&lt;2000,(ROUNDDOWN((F598-$G$10)/5,0))*5+$G$10&amp;"-"&amp;(ROUNDDOWN((F598-$G$10)/5,0))*5+$G$10+4,(ROUNDDOWN((F598-$G$10)/5,0))*5+$G$10&amp;"-"&amp;(ROUNDDOWN((F598-$G$10)/5,0))*5+$G$10+4)</f>
        <v>2015-2019</v>
      </c>
      <c r="H598" s="17">
        <v>1</v>
      </c>
      <c r="I598" s="17">
        <v>0</v>
      </c>
      <c r="J598" s="17">
        <v>0</v>
      </c>
      <c r="K598" s="17">
        <f>SUM(I598:J598)</f>
        <v>0</v>
      </c>
      <c r="L598" s="28">
        <f>IF(N598&lt;7000000000,0,1)</f>
        <v>0</v>
      </c>
      <c r="M598" s="28">
        <f>IF(N598&gt;0,1,0)</f>
        <v>1</v>
      </c>
      <c r="N598" s="29">
        <v>223251</v>
      </c>
      <c r="O598" s="29">
        <f>IF($R598="Minor",1,0)</f>
        <v>1</v>
      </c>
      <c r="P598" s="29">
        <f>IF($R598="Medium",1,0)</f>
        <v>0</v>
      </c>
      <c r="Q598" s="29">
        <f>IF($R598="Major",1,0)</f>
        <v>0</v>
      </c>
      <c r="R598" s="2" t="str">
        <f>IF('Hazard Data'!N2838&lt;VLOOKUP(B598,Thresholds!$B$2:$I$8,2,FALSE),"Minor",IF(AND(VLOOKUP(B598,Thresholds!$B$2:$I$8,2,FALSE)&lt;='Hazard Data'!N2838,'Hazard Data'!N2838&lt;VLOOKUP(B598,Thresholds!$B$2:$I$8,3,FALSE)),"Medium","Major"))</f>
        <v>Minor</v>
      </c>
      <c r="S598" s="2" t="str">
        <f>IF(N598&gt;0,"",IF('Hazard Data'!K2838&lt;VLOOKUP(B598,Thresholds!$B$2:$I$8,5,FALSE),"Minor",IF(AND(VLOOKUP(B598,Thresholds!$B$2:$I$8,5,FALSE)&lt;='Hazard Data'!K2838,'Hazard Data'!K2838&lt;VLOOKUP(B598,Thresholds!$B$2:$I$8,6,FALSE)),"Medium","Major")))</f>
        <v/>
      </c>
      <c r="T598" s="2"/>
      <c r="U598" s="2"/>
      <c r="V598" s="2"/>
      <c r="W598" s="2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>
      <c r="A599" s="1"/>
      <c r="B599" s="17">
        <v>3</v>
      </c>
      <c r="C599" s="9" t="s">
        <v>44</v>
      </c>
      <c r="D599" s="9" t="str">
        <f>VLOOKUP(C599,'Hazard Categories'!$A$2:$B$52,2,FALSE)</f>
        <v>Severe Storm</v>
      </c>
      <c r="E599" s="17">
        <v>2</v>
      </c>
      <c r="F599" s="17">
        <v>2010</v>
      </c>
      <c r="G599" s="17" t="str">
        <f>IF(F599&lt;2000,(ROUNDDOWN((F599-$G$10)/5,0))*5+$G$10&amp;"-"&amp;(ROUNDDOWN((F599-$G$10)/5,0))*5+$G$10+4,(ROUNDDOWN((F599-$G$10)/5,0))*5+$G$10&amp;"-"&amp;(ROUNDDOWN((F599-$G$10)/5,0))*5+$G$10+4)</f>
        <v>2010-2014</v>
      </c>
      <c r="H599" s="17">
        <v>1</v>
      </c>
      <c r="I599" s="17">
        <v>0</v>
      </c>
      <c r="J599" s="17">
        <v>0</v>
      </c>
      <c r="K599" s="17">
        <f>SUM(I599:J599)</f>
        <v>0</v>
      </c>
      <c r="L599" s="28">
        <f>IF(N599&lt;7000000000,0,1)</f>
        <v>0</v>
      </c>
      <c r="M599" s="28">
        <f>IF(N599&gt;0,1,0)</f>
        <v>1</v>
      </c>
      <c r="N599" s="29">
        <v>223148</v>
      </c>
      <c r="O599" s="29">
        <f>IF($R599="Minor",1,0)</f>
        <v>1</v>
      </c>
      <c r="P599" s="29">
        <f>IF($R599="Medium",1,0)</f>
        <v>0</v>
      </c>
      <c r="Q599" s="29">
        <f>IF($R599="Major",1,0)</f>
        <v>0</v>
      </c>
      <c r="R599" s="2" t="str">
        <f>IF('Hazard Data'!N2235&lt;VLOOKUP(B599,Thresholds!$B$2:$I$8,2,FALSE),"Minor",IF(AND(VLOOKUP(B599,Thresholds!$B$2:$I$8,2,FALSE)&lt;='Hazard Data'!N2235,'Hazard Data'!N2235&lt;VLOOKUP(B599,Thresholds!$B$2:$I$8,3,FALSE)),"Medium","Major"))</f>
        <v>Minor</v>
      </c>
      <c r="S599" s="2" t="str">
        <f>IF(N599&gt;0,"",IF('Hazard Data'!K2235&lt;VLOOKUP(B599,Thresholds!$B$2:$I$8,5,FALSE),"Minor",IF(AND(VLOOKUP(B599,Thresholds!$B$2:$I$8,5,FALSE)&lt;='Hazard Data'!K2235,'Hazard Data'!K2235&lt;VLOOKUP(B599,Thresholds!$B$2:$I$8,6,FALSE)),"Medium","Major")))</f>
        <v/>
      </c>
      <c r="T599" s="2"/>
      <c r="U599" s="2"/>
      <c r="V599" s="2"/>
      <c r="W599" s="2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>
      <c r="A600" s="1"/>
      <c r="B600" s="17">
        <v>4</v>
      </c>
      <c r="C600" s="9" t="s">
        <v>39</v>
      </c>
      <c r="D600" s="9" t="str">
        <f>VLOOKUP(C600,'Hazard Categories'!$A$2:$B$52,2,FALSE)</f>
        <v>Severe Storm</v>
      </c>
      <c r="E600" s="17">
        <v>4</v>
      </c>
      <c r="F600" s="17">
        <v>2015</v>
      </c>
      <c r="G600" s="17" t="str">
        <f>IF(F600&lt;2000,(ROUNDDOWN((F600-$G$10)/5,0))*5+$G$10&amp;"-"&amp;(ROUNDDOWN((F600-$G$10)/5,0))*5+$G$10+4,(ROUNDDOWN((F600-$G$10)/5,0))*5+$G$10&amp;"-"&amp;(ROUNDDOWN((F600-$G$10)/5,0))*5+$G$10+4)</f>
        <v>2015-2019</v>
      </c>
      <c r="H600" s="17">
        <v>1</v>
      </c>
      <c r="I600" s="17">
        <v>0</v>
      </c>
      <c r="J600" s="17">
        <v>0</v>
      </c>
      <c r="K600" s="17">
        <f>SUM(I600:J600)</f>
        <v>0</v>
      </c>
      <c r="L600" s="28">
        <f>IF(N600&lt;7000000000,0,1)</f>
        <v>0</v>
      </c>
      <c r="M600" s="28">
        <f>IF(N600&gt;0,1,0)</f>
        <v>1</v>
      </c>
      <c r="N600" s="29">
        <v>222482</v>
      </c>
      <c r="O600" s="29">
        <f>IF($R600="Minor",1,0)</f>
        <v>1</v>
      </c>
      <c r="P600" s="29">
        <f>IF($R600="Medium",1,0)</f>
        <v>0</v>
      </c>
      <c r="Q600" s="29">
        <f>IF($R600="Major",1,0)</f>
        <v>0</v>
      </c>
      <c r="R600" s="2" t="str">
        <f>IF('Hazard Data'!N2771&lt;VLOOKUP(B600,Thresholds!$B$2:$I$8,2,FALSE),"Minor",IF(AND(VLOOKUP(B600,Thresholds!$B$2:$I$8,2,FALSE)&lt;='Hazard Data'!N2771,'Hazard Data'!N2771&lt;VLOOKUP(B600,Thresholds!$B$2:$I$8,3,FALSE)),"Medium","Major"))</f>
        <v>Minor</v>
      </c>
      <c r="S600" s="2" t="str">
        <f>IF(N600&gt;0,"",IF('Hazard Data'!K2771&lt;VLOOKUP(B600,Thresholds!$B$2:$I$8,5,FALSE),"Minor",IF(AND(VLOOKUP(B600,Thresholds!$B$2:$I$8,5,FALSE)&lt;='Hazard Data'!K2771,'Hazard Data'!K2771&lt;VLOOKUP(B600,Thresholds!$B$2:$I$8,6,FALSE)),"Medium","Major")))</f>
        <v/>
      </c>
      <c r="T600" s="2"/>
      <c r="U600" s="2"/>
      <c r="V600" s="2"/>
      <c r="W600" s="2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>
      <c r="A601" s="1"/>
      <c r="B601" s="17">
        <v>5</v>
      </c>
      <c r="C601" s="9" t="s">
        <v>40</v>
      </c>
      <c r="D601" s="9" t="str">
        <f>VLOOKUP(C601,'Hazard Categories'!$A$2:$B$52,2,FALSE)</f>
        <v>Storm</v>
      </c>
      <c r="E601" s="17">
        <v>1</v>
      </c>
      <c r="F601" s="17">
        <v>1966</v>
      </c>
      <c r="G601" s="17" t="str">
        <f>IF(F601&lt;2000,(ROUNDDOWN((F601-$G$10)/5,0))*5+$G$10&amp;"-"&amp;(ROUNDDOWN((F601-$G$10)/5,0))*5+$G$10+4,(ROUNDDOWN((F601-$G$10)/5,0))*5+$G$10&amp;"-"&amp;(ROUNDDOWN((F601-$G$10)/5,0))*5+$G$10+4)</f>
        <v>1965-1969</v>
      </c>
      <c r="H601" s="17">
        <v>2</v>
      </c>
      <c r="I601" s="17">
        <v>2</v>
      </c>
      <c r="J601" s="17">
        <v>0</v>
      </c>
      <c r="K601" s="17">
        <f>SUM(I601:J601)</f>
        <v>2</v>
      </c>
      <c r="L601" s="28">
        <f>IF(N601&lt;7000000000,0,1)</f>
        <v>0</v>
      </c>
      <c r="M601" s="28">
        <f>IF(N601&gt;0,1,0)</f>
        <v>1</v>
      </c>
      <c r="N601" s="29">
        <v>220813</v>
      </c>
      <c r="O601" s="29">
        <f>IF($R601="Minor",1,0)</f>
        <v>0</v>
      </c>
      <c r="P601" s="29">
        <f>IF($R601="Medium",1,0)</f>
        <v>1</v>
      </c>
      <c r="Q601" s="29">
        <f>IF($R601="Major",1,0)</f>
        <v>0</v>
      </c>
      <c r="R601" s="2" t="str">
        <f>IF('Hazard Data'!N296&lt;VLOOKUP(B601,Thresholds!$B$2:$I$8,2,FALSE),"Minor",IF(AND(VLOOKUP(B601,Thresholds!$B$2:$I$8,2,FALSE)&lt;='Hazard Data'!N296,'Hazard Data'!N296&lt;VLOOKUP(B601,Thresholds!$B$2:$I$8,3,FALSE)),"Medium","Major"))</f>
        <v>Medium</v>
      </c>
      <c r="S601" s="2" t="str">
        <f>IF(N601&gt;0,"",IF('Hazard Data'!K296&lt;VLOOKUP(B601,Thresholds!$B$2:$I$8,5,FALSE),"Minor",IF(AND(VLOOKUP(B601,Thresholds!$B$2:$I$8,5,FALSE)&lt;='Hazard Data'!K296,'Hazard Data'!K296&lt;VLOOKUP(B601,Thresholds!$B$2:$I$8,6,FALSE)),"Medium","Major")))</f>
        <v/>
      </c>
      <c r="T601" s="2"/>
      <c r="U601" s="2"/>
      <c r="V601" s="2"/>
      <c r="W601" s="2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>
      <c r="A602" s="1"/>
      <c r="B602" s="17">
        <v>1</v>
      </c>
      <c r="C602" s="9" t="s">
        <v>40</v>
      </c>
      <c r="D602" s="9" t="str">
        <f>VLOOKUP(C602,'Hazard Categories'!$A$2:$B$52,2,FALSE)</f>
        <v>Storm</v>
      </c>
      <c r="E602" s="17">
        <v>1</v>
      </c>
      <c r="F602" s="17">
        <v>1966</v>
      </c>
      <c r="G602" s="17" t="str">
        <f>IF(F602&lt;2000,(ROUNDDOWN((F602-$G$10)/5,0))*5+$G$10&amp;"-"&amp;(ROUNDDOWN((F602-$G$10)/5,0))*5+$G$10+4,(ROUNDDOWN((F602-$G$10)/5,0))*5+$G$10&amp;"-"&amp;(ROUNDDOWN((F602-$G$10)/5,0))*5+$G$10+4)</f>
        <v>1965-1969</v>
      </c>
      <c r="H602" s="17">
        <v>2</v>
      </c>
      <c r="I602" s="17">
        <v>2</v>
      </c>
      <c r="J602" s="17">
        <v>0</v>
      </c>
      <c r="K602" s="17">
        <f>SUM(I602:J602)</f>
        <v>2</v>
      </c>
      <c r="L602" s="28">
        <f>IF(N602&lt;7000000000,0,1)</f>
        <v>0</v>
      </c>
      <c r="M602" s="28">
        <f>IF(N602&gt;0,1,0)</f>
        <v>1</v>
      </c>
      <c r="N602" s="29">
        <v>220405</v>
      </c>
      <c r="O602" s="29">
        <f>IF($R602="Minor",1,0)</f>
        <v>0</v>
      </c>
      <c r="P602" s="29">
        <f>IF($R602="Medium",1,0)</f>
        <v>1</v>
      </c>
      <c r="Q602" s="29">
        <f>IF($R602="Major",1,0)</f>
        <v>0</v>
      </c>
      <c r="R602" s="2" t="str">
        <f>IF('Hazard Data'!N281&lt;VLOOKUP(B602,Thresholds!$B$2:$I$8,2,FALSE),"Minor",IF(AND(VLOOKUP(B602,Thresholds!$B$2:$I$8,2,FALSE)&lt;='Hazard Data'!N281,'Hazard Data'!N281&lt;VLOOKUP(B602,Thresholds!$B$2:$I$8,3,FALSE)),"Medium","Major"))</f>
        <v>Medium</v>
      </c>
      <c r="S602" s="2" t="str">
        <f>IF(N602&gt;0,"",IF('Hazard Data'!K281&lt;VLOOKUP(B602,Thresholds!$B$2:$I$8,5,FALSE),"Minor",IF(AND(VLOOKUP(B602,Thresholds!$B$2:$I$8,5,FALSE)&lt;='Hazard Data'!K281,'Hazard Data'!K281&lt;VLOOKUP(B602,Thresholds!$B$2:$I$8,6,FALSE)),"Medium","Major")))</f>
        <v/>
      </c>
      <c r="T602" s="2"/>
      <c r="U602" s="2"/>
      <c r="V602" s="2"/>
      <c r="W602" s="2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>
      <c r="A603" s="1"/>
      <c r="B603" s="17">
        <v>5</v>
      </c>
      <c r="C603" s="9" t="s">
        <v>44</v>
      </c>
      <c r="D603" s="9" t="str">
        <f>VLOOKUP(C603,'Hazard Categories'!$A$2:$B$52,2,FALSE)</f>
        <v>Severe Storm</v>
      </c>
      <c r="E603" s="17">
        <v>2</v>
      </c>
      <c r="F603" s="17">
        <v>2011</v>
      </c>
      <c r="G603" s="17" t="str">
        <f>IF(F603&lt;2000,(ROUNDDOWN((F603-$G$10)/5,0))*5+$G$10&amp;"-"&amp;(ROUNDDOWN((F603-$G$10)/5,0))*5+$G$10+4,(ROUNDDOWN((F603-$G$10)/5,0))*5+$G$10&amp;"-"&amp;(ROUNDDOWN((F603-$G$10)/5,0))*5+$G$10+4)</f>
        <v>2010-2014</v>
      </c>
      <c r="H603" s="17">
        <v>1</v>
      </c>
      <c r="I603" s="17">
        <v>0</v>
      </c>
      <c r="J603" s="17">
        <v>0</v>
      </c>
      <c r="K603" s="17">
        <f>SUM(I603:J603)</f>
        <v>0</v>
      </c>
      <c r="L603" s="28">
        <f>IF(N603&lt;7000000000,0,1)</f>
        <v>0</v>
      </c>
      <c r="M603" s="28">
        <f>IF(N603&gt;0,1,0)</f>
        <v>1</v>
      </c>
      <c r="N603" s="29">
        <v>218510</v>
      </c>
      <c r="O603" s="29">
        <f>IF($R603="Minor",1,0)</f>
        <v>1</v>
      </c>
      <c r="P603" s="29">
        <f>IF($R603="Medium",1,0)</f>
        <v>0</v>
      </c>
      <c r="Q603" s="29">
        <f>IF($R603="Major",1,0)</f>
        <v>0</v>
      </c>
      <c r="R603" s="2" t="str">
        <f>IF('Hazard Data'!N2502&lt;VLOOKUP(B603,Thresholds!$B$2:$I$8,2,FALSE),"Minor",IF(AND(VLOOKUP(B603,Thresholds!$B$2:$I$8,2,FALSE)&lt;='Hazard Data'!N2502,'Hazard Data'!N2502&lt;VLOOKUP(B603,Thresholds!$B$2:$I$8,3,FALSE)),"Medium","Major"))</f>
        <v>Minor</v>
      </c>
      <c r="S603" s="2" t="str">
        <f>IF(N603&gt;0,"",IF('Hazard Data'!K2502&lt;VLOOKUP(B603,Thresholds!$B$2:$I$8,5,FALSE),"Minor",IF(AND(VLOOKUP(B603,Thresholds!$B$2:$I$8,5,FALSE)&lt;='Hazard Data'!K2502,'Hazard Data'!K2502&lt;VLOOKUP(B603,Thresholds!$B$2:$I$8,6,FALSE)),"Medium","Major")))</f>
        <v/>
      </c>
      <c r="T603" s="2"/>
      <c r="U603" s="2"/>
      <c r="V603" s="2"/>
      <c r="W603" s="2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>
      <c r="A604" s="1"/>
      <c r="B604" s="17">
        <v>2</v>
      </c>
      <c r="C604" s="9" t="s">
        <v>44</v>
      </c>
      <c r="D604" s="9" t="str">
        <f>VLOOKUP(C604,'Hazard Categories'!$A$2:$B$52,2,FALSE)</f>
        <v>Severe Storm</v>
      </c>
      <c r="E604" s="17">
        <v>2</v>
      </c>
      <c r="F604" s="17">
        <v>2010</v>
      </c>
      <c r="G604" s="17" t="str">
        <f>IF(F604&lt;2000,(ROUNDDOWN((F604-$G$10)/5,0))*5+$G$10&amp;"-"&amp;(ROUNDDOWN((F604-$G$10)/5,0))*5+$G$10+4,(ROUNDDOWN((F604-$G$10)/5,0))*5+$G$10&amp;"-"&amp;(ROUNDDOWN((F604-$G$10)/5,0))*5+$G$10+4)</f>
        <v>2010-2014</v>
      </c>
      <c r="H604" s="17">
        <v>1</v>
      </c>
      <c r="I604" s="17">
        <v>0</v>
      </c>
      <c r="J604" s="17">
        <v>0</v>
      </c>
      <c r="K604" s="17">
        <f>SUM(I604:J604)</f>
        <v>0</v>
      </c>
      <c r="L604" s="28">
        <f>IF(N604&lt;7000000000,0,1)</f>
        <v>0</v>
      </c>
      <c r="M604" s="28">
        <f>IF(N604&gt;0,1,0)</f>
        <v>1</v>
      </c>
      <c r="N604" s="29">
        <v>218115</v>
      </c>
      <c r="O604" s="29">
        <f>IF($R604="Minor",1,0)</f>
        <v>1</v>
      </c>
      <c r="P604" s="29">
        <f>IF($R604="Medium",1,0)</f>
        <v>0</v>
      </c>
      <c r="Q604" s="29">
        <f>IF($R604="Major",1,0)</f>
        <v>0</v>
      </c>
      <c r="R604" s="2" t="str">
        <f>IF('Hazard Data'!N2311&lt;VLOOKUP(B604,Thresholds!$B$2:$I$8,2,FALSE),"Minor",IF(AND(VLOOKUP(B604,Thresholds!$B$2:$I$8,2,FALSE)&lt;='Hazard Data'!N2311,'Hazard Data'!N2311&lt;VLOOKUP(B604,Thresholds!$B$2:$I$8,3,FALSE)),"Medium","Major"))</f>
        <v>Minor</v>
      </c>
      <c r="S604" s="2" t="str">
        <f>IF(N604&gt;0,"",IF('Hazard Data'!K2311&lt;VLOOKUP(B604,Thresholds!$B$2:$I$8,5,FALSE),"Minor",IF(AND(VLOOKUP(B604,Thresholds!$B$2:$I$8,5,FALSE)&lt;='Hazard Data'!K2311,'Hazard Data'!K2311&lt;VLOOKUP(B604,Thresholds!$B$2:$I$8,6,FALSE)),"Medium","Major")))</f>
        <v/>
      </c>
      <c r="T604" s="2"/>
      <c r="U604" s="2"/>
      <c r="V604" s="2"/>
      <c r="W604" s="2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>
      <c r="A605" s="1"/>
      <c r="B605" s="17">
        <v>2</v>
      </c>
      <c r="C605" s="9" t="s">
        <v>69</v>
      </c>
      <c r="D605" s="9" t="str">
        <f>VLOOKUP(C605,'Hazard Categories'!$A$2:$B$52,2,FALSE)</f>
        <v>Storm</v>
      </c>
      <c r="E605" s="17">
        <v>4</v>
      </c>
      <c r="F605" s="17">
        <v>2001</v>
      </c>
      <c r="G605" s="17" t="str">
        <f>IF(F605&lt;2000,(ROUNDDOWN((F605-$G$10)/5,0))*5+$G$10&amp;"-"&amp;(ROUNDDOWN((F605-$G$10)/5,0))*5+$G$10+4,(ROUNDDOWN((F605-$G$10)/5,0))*5+$G$10&amp;"-"&amp;(ROUNDDOWN((F605-$G$10)/5,0))*5+$G$10+4)</f>
        <v>2000-2004</v>
      </c>
      <c r="H605" s="17">
        <v>1</v>
      </c>
      <c r="I605" s="17">
        <v>10</v>
      </c>
      <c r="J605" s="17">
        <v>109</v>
      </c>
      <c r="K605" s="17">
        <f>SUM(I605:J605)</f>
        <v>119</v>
      </c>
      <c r="L605" s="28">
        <f>IF(N605&lt;7000000000,0,1)</f>
        <v>0</v>
      </c>
      <c r="M605" s="28">
        <f>IF(N605&gt;0,1,0)</f>
        <v>1</v>
      </c>
      <c r="N605" s="29">
        <v>217925</v>
      </c>
      <c r="O605" s="29">
        <f>IF($R605="Minor",1,0)</f>
        <v>1</v>
      </c>
      <c r="P605" s="29">
        <f>IF($R605="Medium",1,0)</f>
        <v>0</v>
      </c>
      <c r="Q605" s="29">
        <f>IF($R605="Major",1,0)</f>
        <v>0</v>
      </c>
      <c r="R605" s="2" t="str">
        <f>IF('Hazard Data'!N3039&lt;VLOOKUP(B605,Thresholds!$B$2:$I$8,2,FALSE),"Minor",IF(AND(VLOOKUP(B605,Thresholds!$B$2:$I$8,2,FALSE)&lt;='Hazard Data'!N3039,'Hazard Data'!N3039&lt;VLOOKUP(B605,Thresholds!$B$2:$I$8,3,FALSE)),"Medium","Major"))</f>
        <v>Minor</v>
      </c>
      <c r="S605" s="2" t="str">
        <f>IF(N605&gt;0,"",IF('Hazard Data'!K3039&lt;VLOOKUP(B605,Thresholds!$B$2:$I$8,5,FALSE),"Minor",IF(AND(VLOOKUP(B605,Thresholds!$B$2:$I$8,5,FALSE)&lt;='Hazard Data'!K3039,'Hazard Data'!K3039&lt;VLOOKUP(B605,Thresholds!$B$2:$I$8,6,FALSE)),"Medium","Major")))</f>
        <v/>
      </c>
      <c r="T605" s="2"/>
      <c r="U605" s="2"/>
      <c r="V605" s="2"/>
      <c r="W605" s="2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>
      <c r="A606" s="1"/>
      <c r="B606" s="17">
        <v>1</v>
      </c>
      <c r="C606" s="9" t="s">
        <v>44</v>
      </c>
      <c r="D606" s="9" t="str">
        <f>VLOOKUP(C606,'Hazard Categories'!$A$2:$B$52,2,FALSE)</f>
        <v>Severe Storm</v>
      </c>
      <c r="E606" s="17">
        <v>3</v>
      </c>
      <c r="F606" s="17">
        <v>1996</v>
      </c>
      <c r="G606" s="17" t="str">
        <f>IF(F606&lt;2000,(ROUNDDOWN((F606-$G$10)/5,0))*5+$G$10&amp;"-"&amp;(ROUNDDOWN((F606-$G$10)/5,0))*5+$G$10+4,(ROUNDDOWN((F606-$G$10)/5,0))*5+$G$10&amp;"-"&amp;(ROUNDDOWN((F606-$G$10)/5,0))*5+$G$10+4)</f>
        <v>1995-1999</v>
      </c>
      <c r="H606" s="17">
        <v>1</v>
      </c>
      <c r="I606" s="17">
        <v>0</v>
      </c>
      <c r="J606" s="17">
        <v>0</v>
      </c>
      <c r="K606" s="17">
        <f>SUM(I606:J606)</f>
        <v>0</v>
      </c>
      <c r="L606" s="28">
        <f>IF(N606&lt;7000000000,0,1)</f>
        <v>0</v>
      </c>
      <c r="M606" s="28">
        <f>IF(N606&gt;0,1,0)</f>
        <v>1</v>
      </c>
      <c r="N606" s="29">
        <v>217806</v>
      </c>
      <c r="O606" s="29">
        <f>IF($R606="Minor",1,0)</f>
        <v>0</v>
      </c>
      <c r="P606" s="29">
        <f>IF($R606="Medium",1,0)</f>
        <v>0</v>
      </c>
      <c r="Q606" s="29">
        <f>IF($R606="Major",1,0)</f>
        <v>1</v>
      </c>
      <c r="R606" s="2" t="str">
        <f>IF('Hazard Data'!N51&lt;VLOOKUP(B606,Thresholds!$B$2:$I$8,2,FALSE),"Minor",IF(AND(VLOOKUP(B606,Thresholds!$B$2:$I$8,2,FALSE)&lt;='Hazard Data'!N51,'Hazard Data'!N51&lt;VLOOKUP(B606,Thresholds!$B$2:$I$8,3,FALSE)),"Medium","Major"))</f>
        <v>Major</v>
      </c>
      <c r="S606" s="2" t="str">
        <f>IF(N606&gt;0,"",IF('Hazard Data'!K51&lt;VLOOKUP(B606,Thresholds!$B$2:$I$8,5,FALSE),"Minor",IF(AND(VLOOKUP(B606,Thresholds!$B$2:$I$8,5,FALSE)&lt;='Hazard Data'!K51,'Hazard Data'!K51&lt;VLOOKUP(B606,Thresholds!$B$2:$I$8,6,FALSE)),"Medium","Major")))</f>
        <v/>
      </c>
      <c r="T606" s="2"/>
      <c r="U606" s="2"/>
      <c r="V606" s="2"/>
      <c r="W606" s="2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>
      <c r="A607" s="1"/>
      <c r="B607" s="17">
        <v>2</v>
      </c>
      <c r="C607" s="9" t="s">
        <v>45</v>
      </c>
      <c r="D607" s="9" t="str">
        <f>VLOOKUP(C607,'Hazard Categories'!$A$2:$B$52,2,FALSE)</f>
        <v>Storm</v>
      </c>
      <c r="E607" s="17">
        <v>2</v>
      </c>
      <c r="F607" s="17">
        <v>2010</v>
      </c>
      <c r="G607" s="17" t="str">
        <f>IF(F607&lt;2000,(ROUNDDOWN((F607-$G$10)/5,0))*5+$G$10&amp;"-"&amp;(ROUNDDOWN((F607-$G$10)/5,0))*5+$G$10+4,(ROUNDDOWN((F607-$G$10)/5,0))*5+$G$10&amp;"-"&amp;(ROUNDDOWN((F607-$G$10)/5,0))*5+$G$10+4)</f>
        <v>2010-2014</v>
      </c>
      <c r="H607" s="17">
        <v>1</v>
      </c>
      <c r="I607" s="17">
        <v>0</v>
      </c>
      <c r="J607" s="17">
        <v>0</v>
      </c>
      <c r="K607" s="17">
        <f>SUM(I607:J607)</f>
        <v>0</v>
      </c>
      <c r="L607" s="28">
        <f>IF(N607&lt;7000000000,0,1)</f>
        <v>0</v>
      </c>
      <c r="M607" s="28">
        <f>IF(N607&gt;0,1,0)</f>
        <v>1</v>
      </c>
      <c r="N607" s="29">
        <v>216831</v>
      </c>
      <c r="O607" s="29">
        <f>IF($R607="Minor",1,0)</f>
        <v>1</v>
      </c>
      <c r="P607" s="29">
        <f>IF($R607="Medium",1,0)</f>
        <v>0</v>
      </c>
      <c r="Q607" s="29">
        <f>IF($R607="Major",1,0)</f>
        <v>0</v>
      </c>
      <c r="R607" s="2" t="str">
        <f>IF('Hazard Data'!N1866&lt;VLOOKUP(B607,Thresholds!$B$2:$I$8,2,FALSE),"Minor",IF(AND(VLOOKUP(B607,Thresholds!$B$2:$I$8,2,FALSE)&lt;='Hazard Data'!N1866,'Hazard Data'!N1866&lt;VLOOKUP(B607,Thresholds!$B$2:$I$8,3,FALSE)),"Medium","Major"))</f>
        <v>Minor</v>
      </c>
      <c r="S607" s="2" t="str">
        <f>IF(N607&gt;0,"",IF('Hazard Data'!K1866&lt;VLOOKUP(B607,Thresholds!$B$2:$I$8,5,FALSE),"Minor",IF(AND(VLOOKUP(B607,Thresholds!$B$2:$I$8,5,FALSE)&lt;='Hazard Data'!K1866,'Hazard Data'!K1866&lt;VLOOKUP(B607,Thresholds!$B$2:$I$8,6,FALSE)),"Medium","Major")))</f>
        <v/>
      </c>
      <c r="T607" s="2"/>
      <c r="U607" s="2"/>
      <c r="V607" s="2"/>
      <c r="W607" s="2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>
      <c r="A608" s="1"/>
      <c r="B608" s="17">
        <v>1</v>
      </c>
      <c r="C608" s="9" t="s">
        <v>41</v>
      </c>
      <c r="D608" s="9" t="str">
        <f>VLOOKUP(C608,'Hazard Categories'!$A$2:$B$52,2,FALSE)</f>
        <v>Tornado</v>
      </c>
      <c r="E608" s="17">
        <v>3</v>
      </c>
      <c r="F608" s="17">
        <v>1996</v>
      </c>
      <c r="G608" s="17" t="str">
        <f>IF(F608&lt;2000,(ROUNDDOWN((F608-$G$10)/5,0))*5+$G$10&amp;"-"&amp;(ROUNDDOWN((F608-$G$10)/5,0))*5+$G$10+4,(ROUNDDOWN((F608-$G$10)/5,0))*5+$G$10&amp;"-"&amp;(ROUNDDOWN((F608-$G$10)/5,0))*5+$G$10+4)</f>
        <v>1995-1999</v>
      </c>
      <c r="H608" s="17">
        <v>1</v>
      </c>
      <c r="I608" s="17">
        <v>0</v>
      </c>
      <c r="J608" s="17">
        <v>0</v>
      </c>
      <c r="K608" s="17">
        <f>SUM(I608:J608)</f>
        <v>0</v>
      </c>
      <c r="L608" s="28">
        <f>IF(N608&lt;7000000000,0,1)</f>
        <v>0</v>
      </c>
      <c r="M608" s="28">
        <f>IF(N608&gt;0,1,0)</f>
        <v>1</v>
      </c>
      <c r="N608" s="29">
        <v>216593</v>
      </c>
      <c r="O608" s="29">
        <f>IF($R608="Minor",1,0)</f>
        <v>0</v>
      </c>
      <c r="P608" s="29">
        <f>IF($R608="Medium",1,0)</f>
        <v>1</v>
      </c>
      <c r="Q608" s="29">
        <f>IF($R608="Major",1,0)</f>
        <v>0</v>
      </c>
      <c r="R608" s="2" t="str">
        <f>IF('Hazard Data'!N200&lt;VLOOKUP(B608,Thresholds!$B$2:$I$8,2,FALSE),"Minor",IF(AND(VLOOKUP(B608,Thresholds!$B$2:$I$8,2,FALSE)&lt;='Hazard Data'!N200,'Hazard Data'!N200&lt;VLOOKUP(B608,Thresholds!$B$2:$I$8,3,FALSE)),"Medium","Major"))</f>
        <v>Medium</v>
      </c>
      <c r="S608" s="2" t="str">
        <f>IF(N608&gt;0,"",IF('Hazard Data'!K200&lt;VLOOKUP(B608,Thresholds!$B$2:$I$8,5,FALSE),"Minor",IF(AND(VLOOKUP(B608,Thresholds!$B$2:$I$8,5,FALSE)&lt;='Hazard Data'!K200,'Hazard Data'!K200&lt;VLOOKUP(B608,Thresholds!$B$2:$I$8,6,FALSE)),"Medium","Major")))</f>
        <v/>
      </c>
      <c r="T608" s="2"/>
      <c r="U608" s="2"/>
      <c r="V608" s="2"/>
      <c r="W608" s="2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>
      <c r="A609" s="1"/>
      <c r="B609" s="17">
        <v>4</v>
      </c>
      <c r="C609" s="9" t="s">
        <v>46</v>
      </c>
      <c r="D609" s="9" t="str">
        <f>VLOOKUP(C609,'Hazard Categories'!$A$2:$B$52,2,FALSE)</f>
        <v>Storm</v>
      </c>
      <c r="E609" s="17">
        <v>1</v>
      </c>
      <c r="F609" s="17">
        <v>1963</v>
      </c>
      <c r="G609" s="17" t="str">
        <f>IF(F609&lt;2000,(ROUNDDOWN((F609-$G$10)/5,0))*5+$G$10&amp;"-"&amp;(ROUNDDOWN((F609-$G$10)/5,0))*5+$G$10+4,(ROUNDDOWN((F609-$G$10)/5,0))*5+$G$10&amp;"-"&amp;(ROUNDDOWN((F609-$G$10)/5,0))*5+$G$10+4)</f>
        <v>1960-1964</v>
      </c>
      <c r="H609" s="17">
        <v>1</v>
      </c>
      <c r="I609" s="17">
        <v>0</v>
      </c>
      <c r="J609" s="17">
        <v>0</v>
      </c>
      <c r="K609" s="17">
        <f>SUM(I609:J609)</f>
        <v>0</v>
      </c>
      <c r="L609" s="28">
        <f>IF(N609&lt;7000000000,0,1)</f>
        <v>0</v>
      </c>
      <c r="M609" s="28">
        <f>IF(N609&gt;0,1,0)</f>
        <v>1</v>
      </c>
      <c r="N609" s="29">
        <v>216551</v>
      </c>
      <c r="O609" s="29">
        <f>IF($R609="Minor",1,0)</f>
        <v>0</v>
      </c>
      <c r="P609" s="29">
        <f>IF($R609="Medium",1,0)</f>
        <v>1</v>
      </c>
      <c r="Q609" s="29">
        <f>IF($R609="Major",1,0)</f>
        <v>0</v>
      </c>
      <c r="R609" s="2" t="str">
        <f>IF('Hazard Data'!N247&lt;VLOOKUP(B609,Thresholds!$B$2:$I$8,2,FALSE),"Minor",IF(AND(VLOOKUP(B609,Thresholds!$B$2:$I$8,2,FALSE)&lt;='Hazard Data'!N247,'Hazard Data'!N247&lt;VLOOKUP(B609,Thresholds!$B$2:$I$8,3,FALSE)),"Medium","Major"))</f>
        <v>Medium</v>
      </c>
      <c r="S609" s="2" t="str">
        <f>IF(N609&gt;0,"",IF('Hazard Data'!K247&lt;VLOOKUP(B609,Thresholds!$B$2:$I$8,5,FALSE),"Minor",IF(AND(VLOOKUP(B609,Thresholds!$B$2:$I$8,5,FALSE)&lt;='Hazard Data'!K247,'Hazard Data'!K247&lt;VLOOKUP(B609,Thresholds!$B$2:$I$8,6,FALSE)),"Medium","Major")))</f>
        <v/>
      </c>
      <c r="T609" s="2"/>
      <c r="U609" s="2"/>
      <c r="V609" s="2"/>
      <c r="W609" s="2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>
      <c r="A610" s="1"/>
      <c r="B610" s="17">
        <v>2</v>
      </c>
      <c r="C610" s="9" t="s">
        <v>44</v>
      </c>
      <c r="D610" s="9" t="str">
        <f>VLOOKUP(C610,'Hazard Categories'!$A$2:$B$52,2,FALSE)</f>
        <v>Severe Storm</v>
      </c>
      <c r="E610" s="17">
        <v>3</v>
      </c>
      <c r="F610" s="17">
        <v>2007</v>
      </c>
      <c r="G610" s="17" t="str">
        <f>IF(F610&lt;2000,(ROUNDDOWN((F610-$G$10)/5,0))*5+$G$10&amp;"-"&amp;(ROUNDDOWN((F610-$G$10)/5,0))*5+$G$10+4,(ROUNDDOWN((F610-$G$10)/5,0))*5+$G$10&amp;"-"&amp;(ROUNDDOWN((F610-$G$10)/5,0))*5+$G$10+4)</f>
        <v>2005-2009</v>
      </c>
      <c r="H610" s="17">
        <v>1</v>
      </c>
      <c r="I610" s="17">
        <v>0</v>
      </c>
      <c r="J610" s="17">
        <v>0</v>
      </c>
      <c r="K610" s="17">
        <f>SUM(I610:J610)</f>
        <v>0</v>
      </c>
      <c r="L610" s="28">
        <f>IF(N610&lt;7000000000,0,1)</f>
        <v>0</v>
      </c>
      <c r="M610" s="28">
        <f>IF(N610&gt;0,1,0)</f>
        <v>1</v>
      </c>
      <c r="N610" s="29">
        <v>216094</v>
      </c>
      <c r="O610" s="29">
        <f>IF($R610="Minor",1,0)</f>
        <v>1</v>
      </c>
      <c r="P610" s="29">
        <f>IF($R610="Medium",1,0)</f>
        <v>0</v>
      </c>
      <c r="Q610" s="29">
        <f>IF($R610="Major",1,0)</f>
        <v>0</v>
      </c>
      <c r="R610" s="2" t="str">
        <f>IF('Hazard Data'!N3161&lt;VLOOKUP(B610,Thresholds!$B$2:$I$8,2,FALSE),"Minor",IF(AND(VLOOKUP(B610,Thresholds!$B$2:$I$8,2,FALSE)&lt;='Hazard Data'!N3161,'Hazard Data'!N3161&lt;VLOOKUP(B610,Thresholds!$B$2:$I$8,3,FALSE)),"Medium","Major"))</f>
        <v>Minor</v>
      </c>
      <c r="S610" s="2" t="str">
        <f>IF(N610&gt;0,"",IF('Hazard Data'!K3161&lt;VLOOKUP(B610,Thresholds!$B$2:$I$8,5,FALSE),"Minor",IF(AND(VLOOKUP(B610,Thresholds!$B$2:$I$8,5,FALSE)&lt;='Hazard Data'!K3161,'Hazard Data'!K3161&lt;VLOOKUP(B610,Thresholds!$B$2:$I$8,6,FALSE)),"Medium","Major")))</f>
        <v/>
      </c>
      <c r="T610" s="2"/>
      <c r="U610" s="2"/>
      <c r="V610" s="2"/>
      <c r="W610" s="2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>
      <c r="A611" s="1"/>
      <c r="B611" s="17">
        <v>3</v>
      </c>
      <c r="C611" s="9" t="s">
        <v>39</v>
      </c>
      <c r="D611" s="9" t="str">
        <f>VLOOKUP(C611,'Hazard Categories'!$A$2:$B$52,2,FALSE)</f>
        <v>Severe Storm</v>
      </c>
      <c r="E611" s="17">
        <v>3</v>
      </c>
      <c r="F611" s="17">
        <v>2014</v>
      </c>
      <c r="G611" s="17" t="str">
        <f>IF(F611&lt;2000,(ROUNDDOWN((F611-$G$10)/5,0))*5+$G$10&amp;"-"&amp;(ROUNDDOWN((F611-$G$10)/5,0))*5+$G$10+4,(ROUNDDOWN((F611-$G$10)/5,0))*5+$G$10&amp;"-"&amp;(ROUNDDOWN((F611-$G$10)/5,0))*5+$G$10+4)</f>
        <v>2010-2014</v>
      </c>
      <c r="H611" s="17">
        <v>1</v>
      </c>
      <c r="I611" s="17">
        <v>0</v>
      </c>
      <c r="J611" s="17">
        <v>0</v>
      </c>
      <c r="K611" s="17">
        <f>SUM(I611:J611)</f>
        <v>0</v>
      </c>
      <c r="L611" s="28">
        <f>IF(N611&lt;7000000000,0,1)</f>
        <v>0</v>
      </c>
      <c r="M611" s="28">
        <f>IF(N611&gt;0,1,0)</f>
        <v>1</v>
      </c>
      <c r="N611" s="29">
        <v>215336</v>
      </c>
      <c r="O611" s="29">
        <f>IF($R611="Minor",1,0)</f>
        <v>1</v>
      </c>
      <c r="P611" s="29">
        <f>IF($R611="Medium",1,0)</f>
        <v>0</v>
      </c>
      <c r="Q611" s="29">
        <f>IF($R611="Major",1,0)</f>
        <v>0</v>
      </c>
      <c r="R611" s="2" t="str">
        <f>IF('Hazard Data'!N2549&lt;VLOOKUP(B611,Thresholds!$B$2:$I$8,2,FALSE),"Minor",IF(AND(VLOOKUP(B611,Thresholds!$B$2:$I$8,2,FALSE)&lt;='Hazard Data'!N2549,'Hazard Data'!N2549&lt;VLOOKUP(B611,Thresholds!$B$2:$I$8,3,FALSE)),"Medium","Major"))</f>
        <v>Minor</v>
      </c>
      <c r="S611" s="2" t="str">
        <f>IF(N611&gt;0,"",IF('Hazard Data'!K2549&lt;VLOOKUP(B611,Thresholds!$B$2:$I$8,5,FALSE),"Minor",IF(AND(VLOOKUP(B611,Thresholds!$B$2:$I$8,5,FALSE)&lt;='Hazard Data'!K2549,'Hazard Data'!K2549&lt;VLOOKUP(B611,Thresholds!$B$2:$I$8,6,FALSE)),"Medium","Major")))</f>
        <v/>
      </c>
      <c r="T611" s="2"/>
      <c r="U611" s="2"/>
      <c r="V611" s="2"/>
      <c r="W611" s="2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>
      <c r="A612" s="1"/>
      <c r="B612" s="17">
        <v>5</v>
      </c>
      <c r="C612" s="9" t="s">
        <v>40</v>
      </c>
      <c r="D612" s="9" t="str">
        <f>VLOOKUP(C612,'Hazard Categories'!$A$2:$B$52,2,FALSE)</f>
        <v>Storm</v>
      </c>
      <c r="E612" s="17">
        <v>4</v>
      </c>
      <c r="F612" s="17">
        <v>1989</v>
      </c>
      <c r="G612" s="17" t="str">
        <f>IF(F612&lt;2000,(ROUNDDOWN((F612-$G$10)/5,0))*5+$G$10&amp;"-"&amp;(ROUNDDOWN((F612-$G$10)/5,0))*5+$G$10+4,(ROUNDDOWN((F612-$G$10)/5,0))*5+$G$10&amp;"-"&amp;(ROUNDDOWN((F612-$G$10)/5,0))*5+$G$10+4)</f>
        <v>1985-1989</v>
      </c>
      <c r="H612" s="17">
        <v>4</v>
      </c>
      <c r="I612" s="17">
        <v>0</v>
      </c>
      <c r="J612" s="17">
        <v>0</v>
      </c>
      <c r="K612" s="17">
        <f>SUM(I612:J612)</f>
        <v>0</v>
      </c>
      <c r="L612" s="28">
        <f>IF(N612&lt;7000000000,0,1)</f>
        <v>0</v>
      </c>
      <c r="M612" s="28">
        <f>IF(N612&gt;0,1,0)</f>
        <v>1</v>
      </c>
      <c r="N612" s="29">
        <v>213977</v>
      </c>
      <c r="O612" s="29">
        <f>IF($R612="Minor",1,0)</f>
        <v>1</v>
      </c>
      <c r="P612" s="29">
        <f>IF($R612="Medium",1,0)</f>
        <v>0</v>
      </c>
      <c r="Q612" s="29">
        <f>IF($R612="Major",1,0)</f>
        <v>0</v>
      </c>
      <c r="R612" s="2" t="str">
        <f>IF('Hazard Data'!N1929&lt;VLOOKUP(B612,Thresholds!$B$2:$I$8,2,FALSE),"Minor",IF(AND(VLOOKUP(B612,Thresholds!$B$2:$I$8,2,FALSE)&lt;='Hazard Data'!N1929,'Hazard Data'!N1929&lt;VLOOKUP(B612,Thresholds!$B$2:$I$8,3,FALSE)),"Medium","Major"))</f>
        <v>Minor</v>
      </c>
      <c r="S612" s="2" t="str">
        <f>IF(N612&gt;0,"",IF('Hazard Data'!K1929&lt;VLOOKUP(B612,Thresholds!$B$2:$I$8,5,FALSE),"Minor",IF(AND(VLOOKUP(B612,Thresholds!$B$2:$I$8,5,FALSE)&lt;='Hazard Data'!K1929,'Hazard Data'!K1929&lt;VLOOKUP(B612,Thresholds!$B$2:$I$8,6,FALSE)),"Medium","Major")))</f>
        <v/>
      </c>
      <c r="T612" s="2"/>
      <c r="U612" s="2"/>
      <c r="V612" s="2"/>
      <c r="W612" s="2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>
      <c r="A613" s="1"/>
      <c r="B613" s="17">
        <v>3</v>
      </c>
      <c r="C613" s="9" t="s">
        <v>40</v>
      </c>
      <c r="D613" s="9" t="str">
        <f>VLOOKUP(C613,'Hazard Categories'!$A$2:$B$52,2,FALSE)</f>
        <v>Storm</v>
      </c>
      <c r="E613" s="17">
        <v>1</v>
      </c>
      <c r="F613" s="17">
        <v>1966</v>
      </c>
      <c r="G613" s="17" t="str">
        <f>IF(F613&lt;2000,(ROUNDDOWN((F613-$G$10)/5,0))*5+$G$10&amp;"-"&amp;(ROUNDDOWN((F613-$G$10)/5,0))*5+$G$10+4,(ROUNDDOWN((F613-$G$10)/5,0))*5+$G$10&amp;"-"&amp;(ROUNDDOWN((F613-$G$10)/5,0))*5+$G$10+4)</f>
        <v>1965-1969</v>
      </c>
      <c r="H613" s="17">
        <v>2</v>
      </c>
      <c r="I613" s="17">
        <v>3</v>
      </c>
      <c r="J613" s="17">
        <v>0</v>
      </c>
      <c r="K613" s="17">
        <f>SUM(I613:J613)</f>
        <v>3</v>
      </c>
      <c r="L613" s="28">
        <f>IF(N613&lt;7000000000,0,1)</f>
        <v>0</v>
      </c>
      <c r="M613" s="28">
        <f>IF(N613&gt;0,1,0)</f>
        <v>1</v>
      </c>
      <c r="N613" s="29">
        <v>209853</v>
      </c>
      <c r="O613" s="29">
        <f>IF($R613="Minor",1,0)</f>
        <v>0</v>
      </c>
      <c r="P613" s="29">
        <f>IF($R613="Medium",1,0)</f>
        <v>1</v>
      </c>
      <c r="Q613" s="29">
        <f>IF($R613="Major",1,0)</f>
        <v>0</v>
      </c>
      <c r="R613" s="2" t="str">
        <f>IF('Hazard Data'!N292&lt;VLOOKUP(B613,Thresholds!$B$2:$I$8,2,FALSE),"Minor",IF(AND(VLOOKUP(B613,Thresholds!$B$2:$I$8,2,FALSE)&lt;='Hazard Data'!N292,'Hazard Data'!N292&lt;VLOOKUP(B613,Thresholds!$B$2:$I$8,3,FALSE)),"Medium","Major"))</f>
        <v>Medium</v>
      </c>
      <c r="S613" s="2" t="str">
        <f>IF(N613&gt;0,"",IF('Hazard Data'!K292&lt;VLOOKUP(B613,Thresholds!$B$2:$I$8,5,FALSE),"Minor",IF(AND(VLOOKUP(B613,Thresholds!$B$2:$I$8,5,FALSE)&lt;='Hazard Data'!K292,'Hazard Data'!K292&lt;VLOOKUP(B613,Thresholds!$B$2:$I$8,6,FALSE)),"Medium","Major")))</f>
        <v/>
      </c>
      <c r="T613" s="2"/>
      <c r="U613" s="2"/>
      <c r="V613" s="2"/>
      <c r="W613" s="2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>
      <c r="A614" s="1"/>
      <c r="B614" s="17">
        <v>6</v>
      </c>
      <c r="C614" s="9" t="s">
        <v>44</v>
      </c>
      <c r="D614" s="9" t="str">
        <f>VLOOKUP(C614,'Hazard Categories'!$A$2:$B$52,2,FALSE)</f>
        <v>Severe Storm</v>
      </c>
      <c r="E614" s="17">
        <v>4</v>
      </c>
      <c r="F614" s="17">
        <v>2014</v>
      </c>
      <c r="G614" s="17" t="str">
        <f>IF(F614&lt;2000,(ROUNDDOWN((F614-$G$10)/5,0))*5+$G$10&amp;"-"&amp;(ROUNDDOWN((F614-$G$10)/5,0))*5+$G$10+4,(ROUNDDOWN((F614-$G$10)/5,0))*5+$G$10&amp;"-"&amp;(ROUNDDOWN((F614-$G$10)/5,0))*5+$G$10+4)</f>
        <v>2010-2014</v>
      </c>
      <c r="H614" s="17">
        <v>1</v>
      </c>
      <c r="I614" s="17">
        <v>0</v>
      </c>
      <c r="J614" s="17">
        <v>0</v>
      </c>
      <c r="K614" s="17">
        <f>SUM(I614:J614)</f>
        <v>0</v>
      </c>
      <c r="L614" s="28">
        <f>IF(N614&lt;7000000000,0,1)</f>
        <v>0</v>
      </c>
      <c r="M614" s="28">
        <f>IF(N614&gt;0,1,0)</f>
        <v>1</v>
      </c>
      <c r="N614" s="29">
        <v>209588</v>
      </c>
      <c r="O614" s="29">
        <f>IF($R614="Minor",1,0)</f>
        <v>1</v>
      </c>
      <c r="P614" s="29">
        <f>IF($R614="Medium",1,0)</f>
        <v>0</v>
      </c>
      <c r="Q614" s="29">
        <f>IF($R614="Major",1,0)</f>
        <v>0</v>
      </c>
      <c r="R614" s="2" t="str">
        <f>IF('Hazard Data'!N2537&lt;VLOOKUP(B614,Thresholds!$B$2:$I$8,2,FALSE),"Minor",IF(AND(VLOOKUP(B614,Thresholds!$B$2:$I$8,2,FALSE)&lt;='Hazard Data'!N2537,'Hazard Data'!N2537&lt;VLOOKUP(B614,Thresholds!$B$2:$I$8,3,FALSE)),"Medium","Major"))</f>
        <v>Minor</v>
      </c>
      <c r="S614" s="2" t="str">
        <f>IF(N614&gt;0,"",IF('Hazard Data'!K2537&lt;VLOOKUP(B614,Thresholds!$B$2:$I$8,5,FALSE),"Minor",IF(AND(VLOOKUP(B614,Thresholds!$B$2:$I$8,5,FALSE)&lt;='Hazard Data'!K2537,'Hazard Data'!K2537&lt;VLOOKUP(B614,Thresholds!$B$2:$I$8,6,FALSE)),"Medium","Major")))</f>
        <v/>
      </c>
      <c r="T614" s="2"/>
      <c r="U614" s="2"/>
      <c r="V614" s="2"/>
      <c r="W614" s="2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>
      <c r="A615" s="1"/>
      <c r="B615" s="17">
        <v>1</v>
      </c>
      <c r="C615" s="9" t="s">
        <v>70</v>
      </c>
      <c r="D615" s="9" t="str">
        <f>VLOOKUP(C615,'Hazard Categories'!$A$2:$B$52,2,FALSE)</f>
        <v>Storm</v>
      </c>
      <c r="E615" s="17">
        <v>3</v>
      </c>
      <c r="F615" s="17">
        <v>1980</v>
      </c>
      <c r="G615" s="17" t="str">
        <f>IF(F615&lt;2000,(ROUNDDOWN((F615-$G$10)/5,0))*5+$G$10&amp;"-"&amp;(ROUNDDOWN((F615-$G$10)/5,0))*5+$G$10+4,(ROUNDDOWN((F615-$G$10)/5,0))*5+$G$10&amp;"-"&amp;(ROUNDDOWN((F615-$G$10)/5,0))*5+$G$10+4)</f>
        <v>1980-1984</v>
      </c>
      <c r="H615" s="17">
        <v>1</v>
      </c>
      <c r="I615" s="17">
        <v>0</v>
      </c>
      <c r="J615" s="17">
        <v>0</v>
      </c>
      <c r="K615" s="17">
        <f>SUM(I615:J615)</f>
        <v>0</v>
      </c>
      <c r="L615" s="28">
        <f>IF(N615&lt;7000000000,0,1)</f>
        <v>0</v>
      </c>
      <c r="M615" s="28">
        <f>IF(N615&gt;0,1,0)</f>
        <v>1</v>
      </c>
      <c r="N615" s="29">
        <v>207318</v>
      </c>
      <c r="O615" s="29">
        <f>IF($R615="Minor",1,0)</f>
        <v>1</v>
      </c>
      <c r="P615" s="29">
        <f>IF($R615="Medium",1,0)</f>
        <v>0</v>
      </c>
      <c r="Q615" s="29">
        <f>IF($R615="Major",1,0)</f>
        <v>0</v>
      </c>
      <c r="R615" s="2" t="str">
        <f>IF('Hazard Data'!N667&lt;VLOOKUP(B615,Thresholds!$B$2:$I$8,2,FALSE),"Minor",IF(AND(VLOOKUP(B615,Thresholds!$B$2:$I$8,2,FALSE)&lt;='Hazard Data'!N667,'Hazard Data'!N667&lt;VLOOKUP(B615,Thresholds!$B$2:$I$8,3,FALSE)),"Medium","Major"))</f>
        <v>Minor</v>
      </c>
      <c r="S615" s="2" t="str">
        <f>IF(N615&gt;0,"",IF('Hazard Data'!K667&lt;VLOOKUP(B615,Thresholds!$B$2:$I$8,5,FALSE),"Minor",IF(AND(VLOOKUP(B615,Thresholds!$B$2:$I$8,5,FALSE)&lt;='Hazard Data'!K667,'Hazard Data'!K667&lt;VLOOKUP(B615,Thresholds!$B$2:$I$8,6,FALSE)),"Medium","Major")))</f>
        <v/>
      </c>
      <c r="T615" s="2"/>
      <c r="U615" s="2"/>
      <c r="V615" s="2"/>
      <c r="W615" s="2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>
      <c r="A616" s="1"/>
      <c r="B616" s="17">
        <v>3</v>
      </c>
      <c r="C616" s="9" t="s">
        <v>39</v>
      </c>
      <c r="D616" s="9" t="str">
        <f>VLOOKUP(C616,'Hazard Categories'!$A$2:$B$52,2,FALSE)</f>
        <v>Severe Storm</v>
      </c>
      <c r="E616" s="17">
        <v>3</v>
      </c>
      <c r="F616" s="17">
        <v>2015</v>
      </c>
      <c r="G616" s="17" t="str">
        <f>IF(F616&lt;2000,(ROUNDDOWN((F616-$G$10)/5,0))*5+$G$10&amp;"-"&amp;(ROUNDDOWN((F616-$G$10)/5,0))*5+$G$10+4,(ROUNDDOWN((F616-$G$10)/5,0))*5+$G$10&amp;"-"&amp;(ROUNDDOWN((F616-$G$10)/5,0))*5+$G$10+4)</f>
        <v>2015-2019</v>
      </c>
      <c r="H616" s="17">
        <v>1</v>
      </c>
      <c r="I616" s="17">
        <v>0</v>
      </c>
      <c r="J616" s="17">
        <v>0</v>
      </c>
      <c r="K616" s="17">
        <f>SUM(I616:J616)</f>
        <v>0</v>
      </c>
      <c r="L616" s="28">
        <f>IF(N616&lt;7000000000,0,1)</f>
        <v>0</v>
      </c>
      <c r="M616" s="28">
        <f>IF(N616&gt;0,1,0)</f>
        <v>1</v>
      </c>
      <c r="N616" s="29">
        <v>206678</v>
      </c>
      <c r="O616" s="29">
        <f>IF($R616="Minor",1,0)</f>
        <v>1</v>
      </c>
      <c r="P616" s="29">
        <f>IF($R616="Medium",1,0)</f>
        <v>0</v>
      </c>
      <c r="Q616" s="29">
        <f>IF($R616="Major",1,0)</f>
        <v>0</v>
      </c>
      <c r="R616" s="2" t="str">
        <f>IF('Hazard Data'!N2663&lt;VLOOKUP(B616,Thresholds!$B$2:$I$8,2,FALSE),"Minor",IF(AND(VLOOKUP(B616,Thresholds!$B$2:$I$8,2,FALSE)&lt;='Hazard Data'!N2663,'Hazard Data'!N2663&lt;VLOOKUP(B616,Thresholds!$B$2:$I$8,3,FALSE)),"Medium","Major"))</f>
        <v>Minor</v>
      </c>
      <c r="S616" s="2" t="str">
        <f>IF(N616&gt;0,"",IF('Hazard Data'!K2663&lt;VLOOKUP(B616,Thresholds!$B$2:$I$8,5,FALSE),"Minor",IF(AND(VLOOKUP(B616,Thresholds!$B$2:$I$8,5,FALSE)&lt;='Hazard Data'!K2663,'Hazard Data'!K2663&lt;VLOOKUP(B616,Thresholds!$B$2:$I$8,6,FALSE)),"Medium","Major")))</f>
        <v/>
      </c>
      <c r="T616" s="2"/>
      <c r="U616" s="2"/>
      <c r="V616" s="2"/>
      <c r="W616" s="2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>
      <c r="A617" s="1"/>
      <c r="B617" s="17">
        <v>5</v>
      </c>
      <c r="C617" s="9" t="s">
        <v>44</v>
      </c>
      <c r="D617" s="9" t="str">
        <f>VLOOKUP(C617,'Hazard Categories'!$A$2:$B$52,2,FALSE)</f>
        <v>Severe Storm</v>
      </c>
      <c r="E617" s="17">
        <v>3</v>
      </c>
      <c r="F617" s="17">
        <v>2013</v>
      </c>
      <c r="G617" s="17" t="str">
        <f>IF(F617&lt;2000,(ROUNDDOWN((F617-$G$10)/5,0))*5+$G$10&amp;"-"&amp;(ROUNDDOWN((F617-$G$10)/5,0))*5+$G$10+4,(ROUNDDOWN((F617-$G$10)/5,0))*5+$G$10&amp;"-"&amp;(ROUNDDOWN((F617-$G$10)/5,0))*5+$G$10+4)</f>
        <v>2010-2014</v>
      </c>
      <c r="H617" s="17">
        <v>1</v>
      </c>
      <c r="I617" s="17">
        <v>0</v>
      </c>
      <c r="J617" s="17">
        <v>0</v>
      </c>
      <c r="K617" s="17">
        <f>SUM(I617:J617)</f>
        <v>0</v>
      </c>
      <c r="L617" s="28">
        <f>IF(N617&lt;7000000000,0,1)</f>
        <v>0</v>
      </c>
      <c r="M617" s="28">
        <f>IF(N617&gt;0,1,0)</f>
        <v>1</v>
      </c>
      <c r="N617" s="29">
        <v>205632</v>
      </c>
      <c r="O617" s="29">
        <f>IF($R617="Minor",1,0)</f>
        <v>1</v>
      </c>
      <c r="P617" s="29">
        <f>IF($R617="Medium",1,0)</f>
        <v>0</v>
      </c>
      <c r="Q617" s="29">
        <f>IF($R617="Major",1,0)</f>
        <v>0</v>
      </c>
      <c r="R617" s="2" t="str">
        <f>IF('Hazard Data'!N2010&lt;VLOOKUP(B617,Thresholds!$B$2:$I$8,2,FALSE),"Minor",IF(AND(VLOOKUP(B617,Thresholds!$B$2:$I$8,2,FALSE)&lt;='Hazard Data'!N2010,'Hazard Data'!N2010&lt;VLOOKUP(B617,Thresholds!$B$2:$I$8,3,FALSE)),"Medium","Major"))</f>
        <v>Minor</v>
      </c>
      <c r="S617" s="2" t="str">
        <f>IF(N617&gt;0,"",IF('Hazard Data'!K2010&lt;VLOOKUP(B617,Thresholds!$B$2:$I$8,5,FALSE),"Minor",IF(AND(VLOOKUP(B617,Thresholds!$B$2:$I$8,5,FALSE)&lt;='Hazard Data'!K2010,'Hazard Data'!K2010&lt;VLOOKUP(B617,Thresholds!$B$2:$I$8,6,FALSE)),"Medium","Major")))</f>
        <v/>
      </c>
      <c r="T617" s="2"/>
      <c r="U617" s="2"/>
      <c r="V617" s="2"/>
      <c r="W617" s="2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>
      <c r="A618" s="1"/>
      <c r="B618" s="17">
        <v>6</v>
      </c>
      <c r="C618" s="9" t="s">
        <v>44</v>
      </c>
      <c r="D618" s="9" t="str">
        <f>VLOOKUP(C618,'Hazard Categories'!$A$2:$B$52,2,FALSE)</f>
        <v>Severe Storm</v>
      </c>
      <c r="E618" s="17">
        <v>3</v>
      </c>
      <c r="F618" s="17">
        <v>2011</v>
      </c>
      <c r="G618" s="17" t="str">
        <f>IF(F618&lt;2000,(ROUNDDOWN((F618-$G$10)/5,0))*5+$G$10&amp;"-"&amp;(ROUNDDOWN((F618-$G$10)/5,0))*5+$G$10+4,(ROUNDDOWN((F618-$G$10)/5,0))*5+$G$10&amp;"-"&amp;(ROUNDDOWN((F618-$G$10)/5,0))*5+$G$10+4)</f>
        <v>2010-2014</v>
      </c>
      <c r="H618" s="17">
        <v>1</v>
      </c>
      <c r="I618" s="17">
        <v>0</v>
      </c>
      <c r="J618" s="17">
        <v>0</v>
      </c>
      <c r="K618" s="17">
        <f>SUM(I618:J618)</f>
        <v>0</v>
      </c>
      <c r="L618" s="28">
        <f>IF(N618&lt;7000000000,0,1)</f>
        <v>0</v>
      </c>
      <c r="M618" s="28">
        <f>IF(N618&gt;0,1,0)</f>
        <v>1</v>
      </c>
      <c r="N618" s="29">
        <v>205156</v>
      </c>
      <c r="O618" s="29">
        <f>IF($R618="Minor",1,0)</f>
        <v>1</v>
      </c>
      <c r="P618" s="29">
        <f>IF($R618="Medium",1,0)</f>
        <v>0</v>
      </c>
      <c r="Q618" s="29">
        <f>IF($R618="Major",1,0)</f>
        <v>0</v>
      </c>
      <c r="R618" s="2" t="str">
        <f>IF('Hazard Data'!N2372&lt;VLOOKUP(B618,Thresholds!$B$2:$I$8,2,FALSE),"Minor",IF(AND(VLOOKUP(B618,Thresholds!$B$2:$I$8,2,FALSE)&lt;='Hazard Data'!N2372,'Hazard Data'!N2372&lt;VLOOKUP(B618,Thresholds!$B$2:$I$8,3,FALSE)),"Medium","Major"))</f>
        <v>Minor</v>
      </c>
      <c r="S618" s="2" t="str">
        <f>IF(N618&gt;0,"",IF('Hazard Data'!K2372&lt;VLOOKUP(B618,Thresholds!$B$2:$I$8,5,FALSE),"Minor",IF(AND(VLOOKUP(B618,Thresholds!$B$2:$I$8,5,FALSE)&lt;='Hazard Data'!K2372,'Hazard Data'!K2372&lt;VLOOKUP(B618,Thresholds!$B$2:$I$8,6,FALSE)),"Medium","Major")))</f>
        <v/>
      </c>
      <c r="T618" s="2"/>
      <c r="U618" s="2"/>
      <c r="V618" s="2"/>
      <c r="W618" s="2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>
      <c r="A619" s="1"/>
      <c r="B619" s="17">
        <v>6</v>
      </c>
      <c r="C619" s="9" t="s">
        <v>59</v>
      </c>
      <c r="D619" s="9" t="str">
        <f>VLOOKUP(C619,'Hazard Categories'!$A$2:$B$52,2,FALSE)</f>
        <v>Storm</v>
      </c>
      <c r="E619" s="17">
        <v>2</v>
      </c>
      <c r="F619" s="17">
        <v>2010</v>
      </c>
      <c r="G619" s="17" t="str">
        <f>IF(F619&lt;2000,(ROUNDDOWN((F619-$G$10)/5,0))*5+$G$10&amp;"-"&amp;(ROUNDDOWN((F619-$G$10)/5,0))*5+$G$10+4,(ROUNDDOWN((F619-$G$10)/5,0))*5+$G$10&amp;"-"&amp;(ROUNDDOWN((F619-$G$10)/5,0))*5+$G$10+4)</f>
        <v>2010-2014</v>
      </c>
      <c r="H619" s="17">
        <v>1</v>
      </c>
      <c r="I619" s="17">
        <v>0</v>
      </c>
      <c r="J619" s="17">
        <v>0</v>
      </c>
      <c r="K619" s="17">
        <f>SUM(I619:J619)</f>
        <v>0</v>
      </c>
      <c r="L619" s="28">
        <f>IF(N619&lt;7000000000,0,1)</f>
        <v>0</v>
      </c>
      <c r="M619" s="28">
        <f>IF(N619&gt;0,1,0)</f>
        <v>1</v>
      </c>
      <c r="N619" s="29">
        <v>203663</v>
      </c>
      <c r="O619" s="29">
        <f>IF($R619="Minor",1,0)</f>
        <v>1</v>
      </c>
      <c r="P619" s="29">
        <f>IF($R619="Medium",1,0)</f>
        <v>0</v>
      </c>
      <c r="Q619" s="29">
        <f>IF($R619="Major",1,0)</f>
        <v>0</v>
      </c>
      <c r="R619" s="2" t="str">
        <f>IF('Hazard Data'!N2298&lt;VLOOKUP(B619,Thresholds!$B$2:$I$8,2,FALSE),"Minor",IF(AND(VLOOKUP(B619,Thresholds!$B$2:$I$8,2,FALSE)&lt;='Hazard Data'!N2298,'Hazard Data'!N2298&lt;VLOOKUP(B619,Thresholds!$B$2:$I$8,3,FALSE)),"Medium","Major"))</f>
        <v>Minor</v>
      </c>
      <c r="S619" s="2" t="str">
        <f>IF(N619&gt;0,"",IF('Hazard Data'!K2298&lt;VLOOKUP(B619,Thresholds!$B$2:$I$8,5,FALSE),"Minor",IF(AND(VLOOKUP(B619,Thresholds!$B$2:$I$8,5,FALSE)&lt;='Hazard Data'!K2298,'Hazard Data'!K2298&lt;VLOOKUP(B619,Thresholds!$B$2:$I$8,6,FALSE)),"Medium","Major")))</f>
        <v/>
      </c>
      <c r="T619" s="2"/>
      <c r="U619" s="2"/>
      <c r="V619" s="2"/>
      <c r="W619" s="2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>
      <c r="A620" s="1"/>
      <c r="B620" s="17">
        <v>4</v>
      </c>
      <c r="C620" s="9" t="s">
        <v>44</v>
      </c>
      <c r="D620" s="9" t="str">
        <f>VLOOKUP(C620,'Hazard Categories'!$A$2:$B$52,2,FALSE)</f>
        <v>Severe Storm</v>
      </c>
      <c r="E620" s="17">
        <v>1</v>
      </c>
      <c r="F620" s="17">
        <v>1976</v>
      </c>
      <c r="G620" s="17" t="str">
        <f>IF(F620&lt;2000,(ROUNDDOWN((F620-$G$10)/5,0))*5+$G$10&amp;"-"&amp;(ROUNDDOWN((F620-$G$10)/5,0))*5+$G$10+4,(ROUNDDOWN((F620-$G$10)/5,0))*5+$G$10&amp;"-"&amp;(ROUNDDOWN((F620-$G$10)/5,0))*5+$G$10+4)</f>
        <v>1975-1979</v>
      </c>
      <c r="H620" s="17">
        <v>1</v>
      </c>
      <c r="I620" s="17">
        <v>0</v>
      </c>
      <c r="J620" s="17">
        <v>0</v>
      </c>
      <c r="K620" s="17">
        <f>SUM(I620:J620)</f>
        <v>0</v>
      </c>
      <c r="L620" s="28">
        <f>IF(N620&lt;7000000000,0,1)</f>
        <v>0</v>
      </c>
      <c r="M620" s="28">
        <f>IF(N620&gt;0,1,0)</f>
        <v>1</v>
      </c>
      <c r="N620" s="29">
        <v>203513</v>
      </c>
      <c r="O620" s="29">
        <f>IF($R620="Minor",1,0)</f>
        <v>0</v>
      </c>
      <c r="P620" s="29">
        <f>IF($R620="Medium",1,0)</f>
        <v>1</v>
      </c>
      <c r="Q620" s="29">
        <f>IF($R620="Major",1,0)</f>
        <v>0</v>
      </c>
      <c r="R620" s="2" t="str">
        <f>IF('Hazard Data'!N403&lt;VLOOKUP(B620,Thresholds!$B$2:$I$8,2,FALSE),"Minor",IF(AND(VLOOKUP(B620,Thresholds!$B$2:$I$8,2,FALSE)&lt;='Hazard Data'!N403,'Hazard Data'!N403&lt;VLOOKUP(B620,Thresholds!$B$2:$I$8,3,FALSE)),"Medium","Major"))</f>
        <v>Medium</v>
      </c>
      <c r="S620" s="2" t="str">
        <f>IF(N620&gt;0,"",IF('Hazard Data'!K403&lt;VLOOKUP(B620,Thresholds!$B$2:$I$8,5,FALSE),"Minor",IF(AND(VLOOKUP(B620,Thresholds!$B$2:$I$8,5,FALSE)&lt;='Hazard Data'!K403,'Hazard Data'!K403&lt;VLOOKUP(B620,Thresholds!$B$2:$I$8,6,FALSE)),"Medium","Major")))</f>
        <v/>
      </c>
      <c r="T620" s="2"/>
      <c r="U620" s="2"/>
      <c r="V620" s="2"/>
      <c r="W620" s="2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>
      <c r="A621" s="1"/>
      <c r="B621" s="17">
        <v>2</v>
      </c>
      <c r="C621" s="9" t="s">
        <v>44</v>
      </c>
      <c r="D621" s="9" t="str">
        <f>VLOOKUP(C621,'Hazard Categories'!$A$2:$B$52,2,FALSE)</f>
        <v>Severe Storm</v>
      </c>
      <c r="E621" s="17">
        <v>1</v>
      </c>
      <c r="F621" s="17">
        <v>1976</v>
      </c>
      <c r="G621" s="17" t="str">
        <f>IF(F621&lt;2000,(ROUNDDOWN((F621-$G$10)/5,0))*5+$G$10&amp;"-"&amp;(ROUNDDOWN((F621-$G$10)/5,0))*5+$G$10+4,(ROUNDDOWN((F621-$G$10)/5,0))*5+$G$10&amp;"-"&amp;(ROUNDDOWN((F621-$G$10)/5,0))*5+$G$10+4)</f>
        <v>1975-1979</v>
      </c>
      <c r="H621" s="17">
        <v>1</v>
      </c>
      <c r="I621" s="17">
        <v>0</v>
      </c>
      <c r="J621" s="17">
        <v>0</v>
      </c>
      <c r="K621" s="17">
        <f>SUM(I621:J621)</f>
        <v>0</v>
      </c>
      <c r="L621" s="28">
        <f>IF(N621&lt;7000000000,0,1)</f>
        <v>0</v>
      </c>
      <c r="M621" s="28">
        <f>IF(N621&gt;0,1,0)</f>
        <v>1</v>
      </c>
      <c r="N621" s="29">
        <v>201888</v>
      </c>
      <c r="O621" s="29">
        <f>IF($R621="Minor",1,0)</f>
        <v>0</v>
      </c>
      <c r="P621" s="29">
        <f>IF($R621="Medium",1,0)</f>
        <v>1</v>
      </c>
      <c r="Q621" s="29">
        <f>IF($R621="Major",1,0)</f>
        <v>0</v>
      </c>
      <c r="R621" s="2" t="str">
        <f>IF('Hazard Data'!N421&lt;VLOOKUP(B621,Thresholds!$B$2:$I$8,2,FALSE),"Minor",IF(AND(VLOOKUP(B621,Thresholds!$B$2:$I$8,2,FALSE)&lt;='Hazard Data'!N421,'Hazard Data'!N421&lt;VLOOKUP(B621,Thresholds!$B$2:$I$8,3,FALSE)),"Medium","Major"))</f>
        <v>Medium</v>
      </c>
      <c r="S621" s="2" t="str">
        <f>IF(N621&gt;0,"",IF('Hazard Data'!K421&lt;VLOOKUP(B621,Thresholds!$B$2:$I$8,5,FALSE),"Minor",IF(AND(VLOOKUP(B621,Thresholds!$B$2:$I$8,5,FALSE)&lt;='Hazard Data'!K421,'Hazard Data'!K421&lt;VLOOKUP(B621,Thresholds!$B$2:$I$8,6,FALSE)),"Medium","Major")))</f>
        <v/>
      </c>
      <c r="T621" s="2"/>
      <c r="U621" s="2"/>
      <c r="V621" s="2"/>
      <c r="W621" s="2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>
      <c r="A622" s="1"/>
      <c r="B622" s="17">
        <v>3</v>
      </c>
      <c r="C622" s="9" t="s">
        <v>40</v>
      </c>
      <c r="D622" s="9" t="str">
        <f>VLOOKUP(C622,'Hazard Categories'!$A$2:$B$52,2,FALSE)</f>
        <v>Storm</v>
      </c>
      <c r="E622" s="17">
        <v>4</v>
      </c>
      <c r="F622" s="17">
        <v>1989</v>
      </c>
      <c r="G622" s="17" t="str">
        <f>IF(F622&lt;2000,(ROUNDDOWN((F622-$G$10)/5,0))*5+$G$10&amp;"-"&amp;(ROUNDDOWN((F622-$G$10)/5,0))*5+$G$10+4,(ROUNDDOWN((F622-$G$10)/5,0))*5+$G$10&amp;"-"&amp;(ROUNDDOWN((F622-$G$10)/5,0))*5+$G$10+4)</f>
        <v>1985-1989</v>
      </c>
      <c r="H622" s="17">
        <v>4</v>
      </c>
      <c r="I622" s="17">
        <v>0</v>
      </c>
      <c r="J622" s="17">
        <v>0</v>
      </c>
      <c r="K622" s="17">
        <f>SUM(I622:J622)</f>
        <v>0</v>
      </c>
      <c r="L622" s="28">
        <f>IF(N622&lt;7000000000,0,1)</f>
        <v>0</v>
      </c>
      <c r="M622" s="28">
        <f>IF(N622&gt;0,1,0)</f>
        <v>1</v>
      </c>
      <c r="N622" s="29">
        <v>201736</v>
      </c>
      <c r="O622" s="29">
        <f>IF($R622="Minor",1,0)</f>
        <v>1</v>
      </c>
      <c r="P622" s="29">
        <f>IF($R622="Medium",1,0)</f>
        <v>0</v>
      </c>
      <c r="Q622" s="29">
        <f>IF($R622="Major",1,0)</f>
        <v>0</v>
      </c>
      <c r="R622" s="2" t="str">
        <f>IF('Hazard Data'!N1928&lt;VLOOKUP(B622,Thresholds!$B$2:$I$8,2,FALSE),"Minor",IF(AND(VLOOKUP(B622,Thresholds!$B$2:$I$8,2,FALSE)&lt;='Hazard Data'!N1928,'Hazard Data'!N1928&lt;VLOOKUP(B622,Thresholds!$B$2:$I$8,3,FALSE)),"Medium","Major"))</f>
        <v>Minor</v>
      </c>
      <c r="S622" s="2" t="str">
        <f>IF(N622&gt;0,"",IF('Hazard Data'!K1928&lt;VLOOKUP(B622,Thresholds!$B$2:$I$8,5,FALSE),"Minor",IF(AND(VLOOKUP(B622,Thresholds!$B$2:$I$8,5,FALSE)&lt;='Hazard Data'!K1928,'Hazard Data'!K1928&lt;VLOOKUP(B622,Thresholds!$B$2:$I$8,6,FALSE)),"Medium","Major")))</f>
        <v/>
      </c>
      <c r="T622" s="2"/>
      <c r="U622" s="2"/>
      <c r="V622" s="2"/>
      <c r="W622" s="2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>
      <c r="A623" s="1"/>
      <c r="B623" s="17">
        <v>3</v>
      </c>
      <c r="C623" s="9" t="s">
        <v>44</v>
      </c>
      <c r="D623" s="9" t="str">
        <f>VLOOKUP(C623,'Hazard Categories'!$A$2:$B$52,2,FALSE)</f>
        <v>Severe Storm</v>
      </c>
      <c r="E623" s="17">
        <v>1</v>
      </c>
      <c r="F623" s="17">
        <v>2012</v>
      </c>
      <c r="G623" s="17" t="str">
        <f>IF(F623&lt;2000,(ROUNDDOWN((F623-$G$10)/5,0))*5+$G$10&amp;"-"&amp;(ROUNDDOWN((F623-$G$10)/5,0))*5+$G$10+4,(ROUNDDOWN((F623-$G$10)/5,0))*5+$G$10&amp;"-"&amp;(ROUNDDOWN((F623-$G$10)/5,0))*5+$G$10+4)</f>
        <v>2010-2014</v>
      </c>
      <c r="H623" s="17">
        <v>1</v>
      </c>
      <c r="I623" s="17">
        <v>0</v>
      </c>
      <c r="J623" s="17">
        <v>0</v>
      </c>
      <c r="K623" s="17">
        <f>SUM(I623:J623)</f>
        <v>0</v>
      </c>
      <c r="L623" s="28">
        <f>IF(N623&lt;7000000000,0,1)</f>
        <v>0</v>
      </c>
      <c r="M623" s="28">
        <f>IF(N623&gt;0,1,0)</f>
        <v>1</v>
      </c>
      <c r="N623" s="29">
        <v>200191</v>
      </c>
      <c r="O623" s="29">
        <f>IF($R623="Minor",1,0)</f>
        <v>1</v>
      </c>
      <c r="P623" s="29">
        <f>IF($R623="Medium",1,0)</f>
        <v>0</v>
      </c>
      <c r="Q623" s="29">
        <f>IF($R623="Major",1,0)</f>
        <v>0</v>
      </c>
      <c r="R623" s="2" t="str">
        <f>IF('Hazard Data'!N2077&lt;VLOOKUP(B623,Thresholds!$B$2:$I$8,2,FALSE),"Minor",IF(AND(VLOOKUP(B623,Thresholds!$B$2:$I$8,2,FALSE)&lt;='Hazard Data'!N2077,'Hazard Data'!N2077&lt;VLOOKUP(B623,Thresholds!$B$2:$I$8,3,FALSE)),"Medium","Major"))</f>
        <v>Minor</v>
      </c>
      <c r="S623" s="2" t="str">
        <f>IF(N623&gt;0,"",IF('Hazard Data'!K2077&lt;VLOOKUP(B623,Thresholds!$B$2:$I$8,5,FALSE),"Minor",IF(AND(VLOOKUP(B623,Thresholds!$B$2:$I$8,5,FALSE)&lt;='Hazard Data'!K2077,'Hazard Data'!K2077&lt;VLOOKUP(B623,Thresholds!$B$2:$I$8,6,FALSE)),"Medium","Major")))</f>
        <v/>
      </c>
      <c r="T623" s="2"/>
      <c r="U623" s="2"/>
      <c r="V623" s="2"/>
      <c r="W623" s="2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>
      <c r="A624" s="1"/>
      <c r="B624" s="17">
        <v>4</v>
      </c>
      <c r="C624" s="9" t="s">
        <v>44</v>
      </c>
      <c r="D624" s="9" t="str">
        <f>VLOOKUP(C624,'Hazard Categories'!$A$2:$B$52,2,FALSE)</f>
        <v>Severe Storm</v>
      </c>
      <c r="E624" s="17">
        <v>3</v>
      </c>
      <c r="F624" s="17">
        <v>2011</v>
      </c>
      <c r="G624" s="17" t="str">
        <f>IF(F624&lt;2000,(ROUNDDOWN((F624-$G$10)/5,0))*5+$G$10&amp;"-"&amp;(ROUNDDOWN((F624-$G$10)/5,0))*5+$G$10+4,(ROUNDDOWN((F624-$G$10)/5,0))*5+$G$10&amp;"-"&amp;(ROUNDDOWN((F624-$G$10)/5,0))*5+$G$10+4)</f>
        <v>2010-2014</v>
      </c>
      <c r="H624" s="17">
        <v>1</v>
      </c>
      <c r="I624" s="17">
        <v>0</v>
      </c>
      <c r="J624" s="17">
        <v>0</v>
      </c>
      <c r="K624" s="17">
        <f>SUM(I624:J624)</f>
        <v>0</v>
      </c>
      <c r="L624" s="28">
        <f>IF(N624&lt;7000000000,0,1)</f>
        <v>0</v>
      </c>
      <c r="M624" s="28">
        <f>IF(N624&gt;0,1,0)</f>
        <v>1</v>
      </c>
      <c r="N624" s="29">
        <v>199640</v>
      </c>
      <c r="O624" s="29">
        <f>IF($R624="Minor",1,0)</f>
        <v>1</v>
      </c>
      <c r="P624" s="29">
        <f>IF($R624="Medium",1,0)</f>
        <v>0</v>
      </c>
      <c r="Q624" s="29">
        <f>IF($R624="Major",1,0)</f>
        <v>0</v>
      </c>
      <c r="R624" s="2" t="str">
        <f>IF('Hazard Data'!N2395&lt;VLOOKUP(B624,Thresholds!$B$2:$I$8,2,FALSE),"Minor",IF(AND(VLOOKUP(B624,Thresholds!$B$2:$I$8,2,FALSE)&lt;='Hazard Data'!N2395,'Hazard Data'!N2395&lt;VLOOKUP(B624,Thresholds!$B$2:$I$8,3,FALSE)),"Medium","Major"))</f>
        <v>Minor</v>
      </c>
      <c r="S624" s="2" t="str">
        <f>IF(N624&gt;0,"",IF('Hazard Data'!K2395&lt;VLOOKUP(B624,Thresholds!$B$2:$I$8,5,FALSE),"Minor",IF(AND(VLOOKUP(B624,Thresholds!$B$2:$I$8,5,FALSE)&lt;='Hazard Data'!K2395,'Hazard Data'!K2395&lt;VLOOKUP(B624,Thresholds!$B$2:$I$8,6,FALSE)),"Medium","Major")))</f>
        <v/>
      </c>
      <c r="T624" s="2"/>
      <c r="U624" s="2"/>
      <c r="V624" s="2"/>
      <c r="W624" s="2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>
      <c r="A625" s="1"/>
      <c r="B625" s="17">
        <v>1</v>
      </c>
      <c r="C625" s="9" t="s">
        <v>40</v>
      </c>
      <c r="D625" s="9" t="str">
        <f>VLOOKUP(C625,'Hazard Categories'!$A$2:$B$52,2,FALSE)</f>
        <v>Storm</v>
      </c>
      <c r="E625" s="17">
        <v>4</v>
      </c>
      <c r="F625" s="17">
        <v>1989</v>
      </c>
      <c r="G625" s="17" t="str">
        <f>IF(F625&lt;2000,(ROUNDDOWN((F625-$G$10)/5,0))*5+$G$10&amp;"-"&amp;(ROUNDDOWN((F625-$G$10)/5,0))*5+$G$10+4,(ROUNDDOWN((F625-$G$10)/5,0))*5+$G$10&amp;"-"&amp;(ROUNDDOWN((F625-$G$10)/5,0))*5+$G$10+4)</f>
        <v>1985-1989</v>
      </c>
      <c r="H625" s="17">
        <v>4</v>
      </c>
      <c r="I625" s="17">
        <v>21</v>
      </c>
      <c r="J625" s="17">
        <v>0</v>
      </c>
      <c r="K625" s="17">
        <f>SUM(I625:J625)</f>
        <v>21</v>
      </c>
      <c r="L625" s="28">
        <f>IF(N625&lt;7000000000,0,1)</f>
        <v>0</v>
      </c>
      <c r="M625" s="28">
        <f>IF(N625&gt;0,1,0)</f>
        <v>1</v>
      </c>
      <c r="N625" s="29">
        <v>199138</v>
      </c>
      <c r="O625" s="29">
        <f>IF($R625="Minor",1,0)</f>
        <v>1</v>
      </c>
      <c r="P625" s="29">
        <f>IF($R625="Medium",1,0)</f>
        <v>0</v>
      </c>
      <c r="Q625" s="29">
        <f>IF($R625="Major",1,0)</f>
        <v>0</v>
      </c>
      <c r="R625" s="2" t="str">
        <f>IF('Hazard Data'!N1926&lt;VLOOKUP(B625,Thresholds!$B$2:$I$8,2,FALSE),"Minor",IF(AND(VLOOKUP(B625,Thresholds!$B$2:$I$8,2,FALSE)&lt;='Hazard Data'!N1926,'Hazard Data'!N1926&lt;VLOOKUP(B625,Thresholds!$B$2:$I$8,3,FALSE)),"Medium","Major"))</f>
        <v>Minor</v>
      </c>
      <c r="S625" s="2" t="str">
        <f>IF(N625&gt;0,"",IF('Hazard Data'!K1926&lt;VLOOKUP(B625,Thresholds!$B$2:$I$8,5,FALSE),"Minor",IF(AND(VLOOKUP(B625,Thresholds!$B$2:$I$8,5,FALSE)&lt;='Hazard Data'!K1926,'Hazard Data'!K1926&lt;VLOOKUP(B625,Thresholds!$B$2:$I$8,6,FALSE)),"Medium","Major")))</f>
        <v/>
      </c>
      <c r="T625" s="2"/>
      <c r="U625" s="2"/>
      <c r="V625" s="2"/>
      <c r="W625" s="2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>
      <c r="A626" s="1"/>
      <c r="B626" s="17">
        <v>6</v>
      </c>
      <c r="C626" s="9" t="s">
        <v>39</v>
      </c>
      <c r="D626" s="9" t="str">
        <f>VLOOKUP(C626,'Hazard Categories'!$A$2:$B$52,2,FALSE)</f>
        <v>Severe Storm</v>
      </c>
      <c r="E626" s="17">
        <v>2</v>
      </c>
      <c r="F626" s="17">
        <v>2013</v>
      </c>
      <c r="G626" s="17" t="str">
        <f>IF(F626&lt;2000,(ROUNDDOWN((F626-$G$10)/5,0))*5+$G$10&amp;"-"&amp;(ROUNDDOWN((F626-$G$10)/5,0))*5+$G$10+4,(ROUNDDOWN((F626-$G$10)/5,0))*5+$G$10&amp;"-"&amp;(ROUNDDOWN((F626-$G$10)/5,0))*5+$G$10+4)</f>
        <v>2010-2014</v>
      </c>
      <c r="H626" s="17">
        <v>2</v>
      </c>
      <c r="I626" s="17">
        <v>0</v>
      </c>
      <c r="J626" s="17">
        <v>0</v>
      </c>
      <c r="K626" s="17">
        <f>SUM(I626:J626)</f>
        <v>0</v>
      </c>
      <c r="L626" s="28">
        <f>IF(N626&lt;7000000000,0,1)</f>
        <v>0</v>
      </c>
      <c r="M626" s="28">
        <f>IF(N626&gt;0,1,0)</f>
        <v>1</v>
      </c>
      <c r="N626" s="29">
        <v>197357</v>
      </c>
      <c r="O626" s="29">
        <f>IF($R626="Minor",1,0)</f>
        <v>1</v>
      </c>
      <c r="P626" s="29">
        <f>IF($R626="Medium",1,0)</f>
        <v>0</v>
      </c>
      <c r="Q626" s="29">
        <f>IF($R626="Major",1,0)</f>
        <v>0</v>
      </c>
      <c r="R626" s="2" t="str">
        <f>IF('Hazard Data'!N2030&lt;VLOOKUP(B626,Thresholds!$B$2:$I$8,2,FALSE),"Minor",IF(AND(VLOOKUP(B626,Thresholds!$B$2:$I$8,2,FALSE)&lt;='Hazard Data'!N2030,'Hazard Data'!N2030&lt;VLOOKUP(B626,Thresholds!$B$2:$I$8,3,FALSE)),"Medium","Major"))</f>
        <v>Minor</v>
      </c>
      <c r="S626" s="2" t="str">
        <f>IF(N626&gt;0,"",IF('Hazard Data'!K2030&lt;VLOOKUP(B626,Thresholds!$B$2:$I$8,5,FALSE),"Minor",IF(AND(VLOOKUP(B626,Thresholds!$B$2:$I$8,5,FALSE)&lt;='Hazard Data'!K2030,'Hazard Data'!K2030&lt;VLOOKUP(B626,Thresholds!$B$2:$I$8,6,FALSE)),"Medium","Major")))</f>
        <v/>
      </c>
      <c r="T626" s="2"/>
      <c r="U626" s="2"/>
      <c r="V626" s="2"/>
      <c r="W626" s="2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>
      <c r="A627" s="1"/>
      <c r="B627" s="17">
        <v>3</v>
      </c>
      <c r="C627" s="9" t="s">
        <v>65</v>
      </c>
      <c r="D627" s="9" t="str">
        <f>VLOOKUP(C627,'Hazard Categories'!$A$2:$B$52,2,FALSE)</f>
        <v>Severe Storm</v>
      </c>
      <c r="E627" s="17">
        <v>3</v>
      </c>
      <c r="F627" s="17">
        <v>1981</v>
      </c>
      <c r="G627" s="17" t="str">
        <f>IF(F627&lt;2000,(ROUNDDOWN((F627-$G$10)/5,0))*5+$G$10&amp;"-"&amp;(ROUNDDOWN((F627-$G$10)/5,0))*5+$G$10+4,(ROUNDDOWN((F627-$G$10)/5,0))*5+$G$10&amp;"-"&amp;(ROUNDDOWN((F627-$G$10)/5,0))*5+$G$10+4)</f>
        <v>1980-1984</v>
      </c>
      <c r="H627" s="17">
        <v>1</v>
      </c>
      <c r="I627" s="17">
        <v>0</v>
      </c>
      <c r="J627" s="17">
        <v>5</v>
      </c>
      <c r="K627" s="17">
        <f>SUM(I627:J627)</f>
        <v>5</v>
      </c>
      <c r="L627" s="28">
        <f>IF(N627&lt;7000000000,0,1)</f>
        <v>0</v>
      </c>
      <c r="M627" s="28">
        <f>IF(N627&gt;0,1,0)</f>
        <v>1</v>
      </c>
      <c r="N627" s="29">
        <v>196875</v>
      </c>
      <c r="O627" s="29">
        <f>IF($R627="Minor",1,0)</f>
        <v>0</v>
      </c>
      <c r="P627" s="29">
        <f>IF($R627="Medium",1,0)</f>
        <v>1</v>
      </c>
      <c r="Q627" s="29">
        <f>IF($R627="Major",1,0)</f>
        <v>0</v>
      </c>
      <c r="R627" s="2" t="str">
        <f>IF('Hazard Data'!N464&lt;VLOOKUP(B627,Thresholds!$B$2:$I$8,2,FALSE),"Minor",IF(AND(VLOOKUP(B627,Thresholds!$B$2:$I$8,2,FALSE)&lt;='Hazard Data'!N464,'Hazard Data'!N464&lt;VLOOKUP(B627,Thresholds!$B$2:$I$8,3,FALSE)),"Medium","Major"))</f>
        <v>Medium</v>
      </c>
      <c r="S627" s="2" t="str">
        <f>IF(N627&gt;0,"",IF('Hazard Data'!K464&lt;VLOOKUP(B627,Thresholds!$B$2:$I$8,5,FALSE),"Minor",IF(AND(VLOOKUP(B627,Thresholds!$B$2:$I$8,5,FALSE)&lt;='Hazard Data'!K464,'Hazard Data'!K464&lt;VLOOKUP(B627,Thresholds!$B$2:$I$8,6,FALSE)),"Medium","Major")))</f>
        <v/>
      </c>
      <c r="T627" s="2"/>
      <c r="U627" s="2"/>
      <c r="V627" s="2"/>
      <c r="W627" s="2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>
      <c r="A628" s="1"/>
      <c r="B628" s="17">
        <v>5</v>
      </c>
      <c r="C628" s="9" t="s">
        <v>44</v>
      </c>
      <c r="D628" s="9" t="str">
        <f>VLOOKUP(C628,'Hazard Categories'!$A$2:$B$52,2,FALSE)</f>
        <v>Severe Storm</v>
      </c>
      <c r="E628" s="17">
        <v>2</v>
      </c>
      <c r="F628" s="17">
        <v>2009</v>
      </c>
      <c r="G628" s="17" t="str">
        <f>IF(F628&lt;2000,(ROUNDDOWN((F628-$G$10)/5,0))*5+$G$10&amp;"-"&amp;(ROUNDDOWN((F628-$G$10)/5,0))*5+$G$10+4,(ROUNDDOWN((F628-$G$10)/5,0))*5+$G$10&amp;"-"&amp;(ROUNDDOWN((F628-$G$10)/5,0))*5+$G$10+4)</f>
        <v>2005-2009</v>
      </c>
      <c r="H628" s="17">
        <v>1</v>
      </c>
      <c r="I628" s="17">
        <v>0</v>
      </c>
      <c r="J628" s="17">
        <v>0</v>
      </c>
      <c r="K628" s="17">
        <f>SUM(I628:J628)</f>
        <v>0</v>
      </c>
      <c r="L628" s="28">
        <f>IF(N628&lt;7000000000,0,1)</f>
        <v>0</v>
      </c>
      <c r="M628" s="28">
        <f>IF(N628&gt;0,1,0)</f>
        <v>1</v>
      </c>
      <c r="N628" s="29">
        <v>196101</v>
      </c>
      <c r="O628" s="29">
        <f>IF($R628="Minor",1,0)</f>
        <v>1</v>
      </c>
      <c r="P628" s="29">
        <f>IF($R628="Medium",1,0)</f>
        <v>0</v>
      </c>
      <c r="Q628" s="29">
        <f>IF($R628="Major",1,0)</f>
        <v>0</v>
      </c>
      <c r="R628" s="2" t="str">
        <f>IF('Hazard Data'!N3243&lt;VLOOKUP(B628,Thresholds!$B$2:$I$8,2,FALSE),"Minor",IF(AND(VLOOKUP(B628,Thresholds!$B$2:$I$8,2,FALSE)&lt;='Hazard Data'!N3243,'Hazard Data'!N3243&lt;VLOOKUP(B628,Thresholds!$B$2:$I$8,3,FALSE)),"Medium","Major"))</f>
        <v>Minor</v>
      </c>
      <c r="S628" s="2" t="str">
        <f>IF(N628&gt;0,"",IF('Hazard Data'!K3243&lt;VLOOKUP(B628,Thresholds!$B$2:$I$8,5,FALSE),"Minor",IF(AND(VLOOKUP(B628,Thresholds!$B$2:$I$8,5,FALSE)&lt;='Hazard Data'!K3243,'Hazard Data'!K3243&lt;VLOOKUP(B628,Thresholds!$B$2:$I$8,6,FALSE)),"Medium","Major")))</f>
        <v/>
      </c>
      <c r="T628" s="2"/>
      <c r="U628" s="2"/>
      <c r="V628" s="2"/>
      <c r="W628" s="2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>
      <c r="A629" s="1"/>
      <c r="B629" s="17">
        <v>3</v>
      </c>
      <c r="C629" s="9" t="s">
        <v>39</v>
      </c>
      <c r="D629" s="9" t="str">
        <f>VLOOKUP(C629,'Hazard Categories'!$A$2:$B$52,2,FALSE)</f>
        <v>Severe Storm</v>
      </c>
      <c r="E629" s="17">
        <v>3</v>
      </c>
      <c r="F629" s="17">
        <v>2010</v>
      </c>
      <c r="G629" s="17" t="str">
        <f>IF(F629&lt;2000,(ROUNDDOWN((F629-$G$10)/5,0))*5+$G$10&amp;"-"&amp;(ROUNDDOWN((F629-$G$10)/5,0))*5+$G$10+4,(ROUNDDOWN((F629-$G$10)/5,0))*5+$G$10&amp;"-"&amp;(ROUNDDOWN((F629-$G$10)/5,0))*5+$G$10+4)</f>
        <v>2010-2014</v>
      </c>
      <c r="H629" s="17">
        <v>1</v>
      </c>
      <c r="I629" s="17">
        <v>0</v>
      </c>
      <c r="J629" s="17">
        <v>0</v>
      </c>
      <c r="K629" s="17">
        <f>SUM(I629:J629)</f>
        <v>0</v>
      </c>
      <c r="L629" s="28">
        <f>IF(N629&lt;7000000000,0,1)</f>
        <v>0</v>
      </c>
      <c r="M629" s="28">
        <f>IF(N629&gt;0,1,0)</f>
        <v>1</v>
      </c>
      <c r="N629" s="29">
        <v>194370</v>
      </c>
      <c r="O629" s="29">
        <f>IF($R629="Minor",1,0)</f>
        <v>1</v>
      </c>
      <c r="P629" s="29">
        <f>IF($R629="Medium",1,0)</f>
        <v>0</v>
      </c>
      <c r="Q629" s="29">
        <f>IF($R629="Major",1,0)</f>
        <v>0</v>
      </c>
      <c r="R629" s="2" t="str">
        <f>IF('Hazard Data'!N2253&lt;VLOOKUP(B629,Thresholds!$B$2:$I$8,2,FALSE),"Minor",IF(AND(VLOOKUP(B629,Thresholds!$B$2:$I$8,2,FALSE)&lt;='Hazard Data'!N2253,'Hazard Data'!N2253&lt;VLOOKUP(B629,Thresholds!$B$2:$I$8,3,FALSE)),"Medium","Major"))</f>
        <v>Minor</v>
      </c>
      <c r="S629" s="2" t="str">
        <f>IF(N629&gt;0,"",IF('Hazard Data'!K2253&lt;VLOOKUP(B629,Thresholds!$B$2:$I$8,5,FALSE),"Minor",IF(AND(VLOOKUP(B629,Thresholds!$B$2:$I$8,5,FALSE)&lt;='Hazard Data'!K2253,'Hazard Data'!K2253&lt;VLOOKUP(B629,Thresholds!$B$2:$I$8,6,FALSE)),"Medium","Major")))</f>
        <v/>
      </c>
      <c r="T629" s="2"/>
      <c r="U629" s="2"/>
      <c r="V629" s="2"/>
      <c r="W629" s="2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>
      <c r="A630" s="1"/>
      <c r="B630" s="17">
        <v>5</v>
      </c>
      <c r="C630" s="9" t="s">
        <v>44</v>
      </c>
      <c r="D630" s="9" t="str">
        <f>VLOOKUP(C630,'Hazard Categories'!$A$2:$B$52,2,FALSE)</f>
        <v>Severe Storm</v>
      </c>
      <c r="E630" s="17">
        <v>3</v>
      </c>
      <c r="F630" s="17">
        <v>2011</v>
      </c>
      <c r="G630" s="17" t="str">
        <f>IF(F630&lt;2000,(ROUNDDOWN((F630-$G$10)/5,0))*5+$G$10&amp;"-"&amp;(ROUNDDOWN((F630-$G$10)/5,0))*5+$G$10+4,(ROUNDDOWN((F630-$G$10)/5,0))*5+$G$10&amp;"-"&amp;(ROUNDDOWN((F630-$G$10)/5,0))*5+$G$10+4)</f>
        <v>2010-2014</v>
      </c>
      <c r="H630" s="17">
        <v>1</v>
      </c>
      <c r="I630" s="17">
        <v>0</v>
      </c>
      <c r="J630" s="17">
        <v>0</v>
      </c>
      <c r="K630" s="17">
        <f>SUM(I630:J630)</f>
        <v>0</v>
      </c>
      <c r="L630" s="28">
        <f>IF(N630&lt;7000000000,0,1)</f>
        <v>0</v>
      </c>
      <c r="M630" s="28">
        <f>IF(N630&gt;0,1,0)</f>
        <v>1</v>
      </c>
      <c r="N630" s="29">
        <v>192715</v>
      </c>
      <c r="O630" s="29">
        <f>IF($R630="Minor",1,0)</f>
        <v>1</v>
      </c>
      <c r="P630" s="29">
        <f>IF($R630="Medium",1,0)</f>
        <v>0</v>
      </c>
      <c r="Q630" s="29">
        <f>IF($R630="Major",1,0)</f>
        <v>0</v>
      </c>
      <c r="R630" s="2" t="str">
        <f>IF('Hazard Data'!N2347&lt;VLOOKUP(B630,Thresholds!$B$2:$I$8,2,FALSE),"Minor",IF(AND(VLOOKUP(B630,Thresholds!$B$2:$I$8,2,FALSE)&lt;='Hazard Data'!N2347,'Hazard Data'!N2347&lt;VLOOKUP(B630,Thresholds!$B$2:$I$8,3,FALSE)),"Medium","Major"))</f>
        <v>Minor</v>
      </c>
      <c r="S630" s="2" t="str">
        <f>IF(N630&gt;0,"",IF('Hazard Data'!K2347&lt;VLOOKUP(B630,Thresholds!$B$2:$I$8,5,FALSE),"Minor",IF(AND(VLOOKUP(B630,Thresholds!$B$2:$I$8,5,FALSE)&lt;='Hazard Data'!K2347,'Hazard Data'!K2347&lt;VLOOKUP(B630,Thresholds!$B$2:$I$8,6,FALSE)),"Medium","Major")))</f>
        <v/>
      </c>
      <c r="T630" s="2"/>
      <c r="U630" s="2"/>
      <c r="V630" s="2"/>
      <c r="W630" s="2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>
      <c r="A631" s="1"/>
      <c r="B631" s="17">
        <v>2</v>
      </c>
      <c r="C631" s="9" t="s">
        <v>41</v>
      </c>
      <c r="D631" s="9" t="str">
        <f>VLOOKUP(C631,'Hazard Categories'!$A$2:$B$52,2,FALSE)</f>
        <v>Tornado</v>
      </c>
      <c r="E631" s="17">
        <v>3</v>
      </c>
      <c r="F631" s="17">
        <v>2009</v>
      </c>
      <c r="G631" s="17" t="str">
        <f>IF(F631&lt;2000,(ROUNDDOWN((F631-$G$10)/5,0))*5+$G$10&amp;"-"&amp;(ROUNDDOWN((F631-$G$10)/5,0))*5+$G$10+4,(ROUNDDOWN((F631-$G$10)/5,0))*5+$G$10&amp;"-"&amp;(ROUNDDOWN((F631-$G$10)/5,0))*5+$G$10+4)</f>
        <v>2005-2009</v>
      </c>
      <c r="H631" s="17">
        <v>1</v>
      </c>
      <c r="I631" s="17">
        <v>0</v>
      </c>
      <c r="J631" s="17">
        <v>0</v>
      </c>
      <c r="K631" s="17">
        <f>SUM(I631:J631)</f>
        <v>0</v>
      </c>
      <c r="L631" s="28">
        <f>IF(N631&lt;7000000000,0,1)</f>
        <v>0</v>
      </c>
      <c r="M631" s="28">
        <f>IF(N631&gt;0,1,0)</f>
        <v>1</v>
      </c>
      <c r="N631" s="29">
        <v>192619</v>
      </c>
      <c r="O631" s="29">
        <f>IF($R631="Minor",1,0)</f>
        <v>1</v>
      </c>
      <c r="P631" s="29">
        <f>IF($R631="Medium",1,0)</f>
        <v>0</v>
      </c>
      <c r="Q631" s="29">
        <f>IF($R631="Major",1,0)</f>
        <v>0</v>
      </c>
      <c r="R631" s="2" t="str">
        <f>IF('Hazard Data'!N3249&lt;VLOOKUP(B631,Thresholds!$B$2:$I$8,2,FALSE),"Minor",IF(AND(VLOOKUP(B631,Thresholds!$B$2:$I$8,2,FALSE)&lt;='Hazard Data'!N3249,'Hazard Data'!N3249&lt;VLOOKUP(B631,Thresholds!$B$2:$I$8,3,FALSE)),"Medium","Major"))</f>
        <v>Minor</v>
      </c>
      <c r="S631" s="2" t="str">
        <f>IF(N631&gt;0,"",IF('Hazard Data'!K3249&lt;VLOOKUP(B631,Thresholds!$B$2:$I$8,5,FALSE),"Minor",IF(AND(VLOOKUP(B631,Thresholds!$B$2:$I$8,5,FALSE)&lt;='Hazard Data'!K3249,'Hazard Data'!K3249&lt;VLOOKUP(B631,Thresholds!$B$2:$I$8,6,FALSE)),"Medium","Major")))</f>
        <v/>
      </c>
      <c r="T631" s="2"/>
      <c r="U631" s="2"/>
      <c r="V631" s="2"/>
      <c r="W631" s="2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>
      <c r="A632" s="1"/>
      <c r="B632" s="17">
        <v>6</v>
      </c>
      <c r="C632" s="9" t="s">
        <v>44</v>
      </c>
      <c r="D632" s="9" t="str">
        <f>VLOOKUP(C632,'Hazard Categories'!$A$2:$B$52,2,FALSE)</f>
        <v>Severe Storm</v>
      </c>
      <c r="E632" s="17">
        <v>2</v>
      </c>
      <c r="F632" s="17">
        <v>2010</v>
      </c>
      <c r="G632" s="17" t="str">
        <f>IF(F632&lt;2000,(ROUNDDOWN((F632-$G$10)/5,0))*5+$G$10&amp;"-"&amp;(ROUNDDOWN((F632-$G$10)/5,0))*5+$G$10+4,(ROUNDDOWN((F632-$G$10)/5,0))*5+$G$10&amp;"-"&amp;(ROUNDDOWN((F632-$G$10)/5,0))*5+$G$10+4)</f>
        <v>2010-2014</v>
      </c>
      <c r="H632" s="17">
        <v>1</v>
      </c>
      <c r="I632" s="17">
        <v>0</v>
      </c>
      <c r="J632" s="17">
        <v>0</v>
      </c>
      <c r="K632" s="17">
        <f>SUM(I632:J632)</f>
        <v>0</v>
      </c>
      <c r="L632" s="28">
        <f>IF(N632&lt;7000000000,0,1)</f>
        <v>0</v>
      </c>
      <c r="M632" s="28">
        <f>IF(N632&gt;0,1,0)</f>
        <v>1</v>
      </c>
      <c r="N632" s="29">
        <v>191821</v>
      </c>
      <c r="O632" s="29">
        <f>IF($R632="Minor",1,0)</f>
        <v>1</v>
      </c>
      <c r="P632" s="29">
        <f>IF($R632="Medium",1,0)</f>
        <v>0</v>
      </c>
      <c r="Q632" s="29">
        <f>IF($R632="Major",1,0)</f>
        <v>0</v>
      </c>
      <c r="R632" s="2" t="str">
        <f>IF('Hazard Data'!N2238&lt;VLOOKUP(B632,Thresholds!$B$2:$I$8,2,FALSE),"Minor",IF(AND(VLOOKUP(B632,Thresholds!$B$2:$I$8,2,FALSE)&lt;='Hazard Data'!N2238,'Hazard Data'!N2238&lt;VLOOKUP(B632,Thresholds!$B$2:$I$8,3,FALSE)),"Medium","Major"))</f>
        <v>Minor</v>
      </c>
      <c r="S632" s="2" t="str">
        <f>IF(N632&gt;0,"",IF('Hazard Data'!K2238&lt;VLOOKUP(B632,Thresholds!$B$2:$I$8,5,FALSE),"Minor",IF(AND(VLOOKUP(B632,Thresholds!$B$2:$I$8,5,FALSE)&lt;='Hazard Data'!K2238,'Hazard Data'!K2238&lt;VLOOKUP(B632,Thresholds!$B$2:$I$8,6,FALSE)),"Medium","Major")))</f>
        <v/>
      </c>
      <c r="T632" s="2"/>
      <c r="U632" s="2"/>
      <c r="V632" s="2"/>
      <c r="W632" s="2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>
      <c r="A633" s="1"/>
      <c r="B633" s="17">
        <v>3</v>
      </c>
      <c r="C633" s="9" t="s">
        <v>44</v>
      </c>
      <c r="D633" s="9" t="str">
        <f>VLOOKUP(C633,'Hazard Categories'!$A$2:$B$52,2,FALSE)</f>
        <v>Severe Storm</v>
      </c>
      <c r="E633" s="17">
        <v>2</v>
      </c>
      <c r="F633" s="17">
        <v>2010</v>
      </c>
      <c r="G633" s="17" t="str">
        <f>IF(F633&lt;2000,(ROUNDDOWN((F633-$G$10)/5,0))*5+$G$10&amp;"-"&amp;(ROUNDDOWN((F633-$G$10)/5,0))*5+$G$10+4,(ROUNDDOWN((F633-$G$10)/5,0))*5+$G$10&amp;"-"&amp;(ROUNDDOWN((F633-$G$10)/5,0))*5+$G$10+4)</f>
        <v>2010-2014</v>
      </c>
      <c r="H633" s="17">
        <v>1</v>
      </c>
      <c r="I633" s="17">
        <v>0</v>
      </c>
      <c r="J633" s="17">
        <v>0</v>
      </c>
      <c r="K633" s="17">
        <f>SUM(I633:J633)</f>
        <v>0</v>
      </c>
      <c r="L633" s="28">
        <f>IF(N633&lt;7000000000,0,1)</f>
        <v>0</v>
      </c>
      <c r="M633" s="28">
        <f>IF(N633&gt;0,1,0)</f>
        <v>1</v>
      </c>
      <c r="N633" s="29">
        <v>191213</v>
      </c>
      <c r="O633" s="29">
        <f>IF($R633="Minor",1,0)</f>
        <v>1</v>
      </c>
      <c r="P633" s="29">
        <f>IF($R633="Medium",1,0)</f>
        <v>0</v>
      </c>
      <c r="Q633" s="29">
        <f>IF($R633="Major",1,0)</f>
        <v>0</v>
      </c>
      <c r="R633" s="2" t="str">
        <f>IF('Hazard Data'!N2222&lt;VLOOKUP(B633,Thresholds!$B$2:$I$8,2,FALSE),"Minor",IF(AND(VLOOKUP(B633,Thresholds!$B$2:$I$8,2,FALSE)&lt;='Hazard Data'!N2222,'Hazard Data'!N2222&lt;VLOOKUP(B633,Thresholds!$B$2:$I$8,3,FALSE)),"Medium","Major"))</f>
        <v>Minor</v>
      </c>
      <c r="S633" s="2" t="str">
        <f>IF(N633&gt;0,"",IF('Hazard Data'!K2222&lt;VLOOKUP(B633,Thresholds!$B$2:$I$8,5,FALSE),"Minor",IF(AND(VLOOKUP(B633,Thresholds!$B$2:$I$8,5,FALSE)&lt;='Hazard Data'!K2222,'Hazard Data'!K2222&lt;VLOOKUP(B633,Thresholds!$B$2:$I$8,6,FALSE)),"Medium","Major")))</f>
        <v/>
      </c>
      <c r="T633" s="2"/>
      <c r="U633" s="2"/>
      <c r="V633" s="2"/>
      <c r="W633" s="2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>
      <c r="A634" s="1"/>
      <c r="B634" s="17">
        <v>3</v>
      </c>
      <c r="C634" s="9" t="s">
        <v>59</v>
      </c>
      <c r="D634" s="9" t="str">
        <f>VLOOKUP(C634,'Hazard Categories'!$A$2:$B$52,2,FALSE)</f>
        <v>Storm</v>
      </c>
      <c r="E634" s="17">
        <v>2</v>
      </c>
      <c r="F634" s="17">
        <v>2011</v>
      </c>
      <c r="G634" s="17" t="str">
        <f>IF(F634&lt;2000,(ROUNDDOWN((F634-$G$10)/5,0))*5+$G$10&amp;"-"&amp;(ROUNDDOWN((F634-$G$10)/5,0))*5+$G$10+4,(ROUNDDOWN((F634-$G$10)/5,0))*5+$G$10&amp;"-"&amp;(ROUNDDOWN((F634-$G$10)/5,0))*5+$G$10+4)</f>
        <v>2010-2014</v>
      </c>
      <c r="H634" s="17">
        <v>1</v>
      </c>
      <c r="I634" s="17">
        <v>0</v>
      </c>
      <c r="J634" s="17">
        <v>0</v>
      </c>
      <c r="K634" s="17">
        <f>SUM(I634:J634)</f>
        <v>0</v>
      </c>
      <c r="L634" s="28">
        <f>IF(N634&lt;7000000000,0,1)</f>
        <v>0</v>
      </c>
      <c r="M634" s="28">
        <f>IF(N634&gt;0,1,0)</f>
        <v>1</v>
      </c>
      <c r="N634" s="29">
        <v>190014</v>
      </c>
      <c r="O634" s="29">
        <f>IF($R634="Minor",1,0)</f>
        <v>1</v>
      </c>
      <c r="P634" s="29">
        <f>IF($R634="Medium",1,0)</f>
        <v>0</v>
      </c>
      <c r="Q634" s="29">
        <f>IF($R634="Major",1,0)</f>
        <v>0</v>
      </c>
      <c r="R634" s="2" t="str">
        <f>IF('Hazard Data'!N2418&lt;VLOOKUP(B634,Thresholds!$B$2:$I$8,2,FALSE),"Minor",IF(AND(VLOOKUP(B634,Thresholds!$B$2:$I$8,2,FALSE)&lt;='Hazard Data'!N2418,'Hazard Data'!N2418&lt;VLOOKUP(B634,Thresholds!$B$2:$I$8,3,FALSE)),"Medium","Major"))</f>
        <v>Minor</v>
      </c>
      <c r="S634" s="2" t="str">
        <f>IF(N634&gt;0,"",IF('Hazard Data'!K2418&lt;VLOOKUP(B634,Thresholds!$B$2:$I$8,5,FALSE),"Minor",IF(AND(VLOOKUP(B634,Thresholds!$B$2:$I$8,5,FALSE)&lt;='Hazard Data'!K2418,'Hazard Data'!K2418&lt;VLOOKUP(B634,Thresholds!$B$2:$I$8,6,FALSE)),"Medium","Major")))</f>
        <v/>
      </c>
      <c r="T634" s="2"/>
      <c r="U634" s="2"/>
      <c r="V634" s="2"/>
      <c r="W634" s="2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>
      <c r="A635" s="1"/>
      <c r="B635" s="17">
        <v>3</v>
      </c>
      <c r="C635" s="9" t="s">
        <v>44</v>
      </c>
      <c r="D635" s="9" t="str">
        <f>VLOOKUP(C635,'Hazard Categories'!$A$2:$B$52,2,FALSE)</f>
        <v>Severe Storm</v>
      </c>
      <c r="E635" s="17">
        <v>3</v>
      </c>
      <c r="F635" s="17">
        <v>2011</v>
      </c>
      <c r="G635" s="17" t="str">
        <f>IF(F635&lt;2000,(ROUNDDOWN((F635-$G$10)/5,0))*5+$G$10&amp;"-"&amp;(ROUNDDOWN((F635-$G$10)/5,0))*5+$G$10+4,(ROUNDDOWN((F635-$G$10)/5,0))*5+$G$10&amp;"-"&amp;(ROUNDDOWN((F635-$G$10)/5,0))*5+$G$10+4)</f>
        <v>2010-2014</v>
      </c>
      <c r="H635" s="17">
        <v>1</v>
      </c>
      <c r="I635" s="17">
        <v>0</v>
      </c>
      <c r="J635" s="17">
        <v>0</v>
      </c>
      <c r="K635" s="17">
        <f>SUM(I635:J635)</f>
        <v>0</v>
      </c>
      <c r="L635" s="28">
        <f>IF(N635&lt;7000000000,0,1)</f>
        <v>0</v>
      </c>
      <c r="M635" s="28">
        <f>IF(N635&gt;0,1,0)</f>
        <v>1</v>
      </c>
      <c r="N635" s="29">
        <v>189767</v>
      </c>
      <c r="O635" s="29">
        <f>IF($R635="Minor",1,0)</f>
        <v>1</v>
      </c>
      <c r="P635" s="29">
        <f>IF($R635="Medium",1,0)</f>
        <v>0</v>
      </c>
      <c r="Q635" s="29">
        <f>IF($R635="Major",1,0)</f>
        <v>0</v>
      </c>
      <c r="R635" s="2" t="str">
        <f>IF('Hazard Data'!N2345&lt;VLOOKUP(B635,Thresholds!$B$2:$I$8,2,FALSE),"Minor",IF(AND(VLOOKUP(B635,Thresholds!$B$2:$I$8,2,FALSE)&lt;='Hazard Data'!N2345,'Hazard Data'!N2345&lt;VLOOKUP(B635,Thresholds!$B$2:$I$8,3,FALSE)),"Medium","Major"))</f>
        <v>Minor</v>
      </c>
      <c r="S635" s="2" t="str">
        <f>IF(N635&gt;0,"",IF('Hazard Data'!K2345&lt;VLOOKUP(B635,Thresholds!$B$2:$I$8,5,FALSE),"Minor",IF(AND(VLOOKUP(B635,Thresholds!$B$2:$I$8,5,FALSE)&lt;='Hazard Data'!K2345,'Hazard Data'!K2345&lt;VLOOKUP(B635,Thresholds!$B$2:$I$8,6,FALSE)),"Medium","Major")))</f>
        <v/>
      </c>
      <c r="T635" s="2"/>
      <c r="U635" s="2"/>
      <c r="V635" s="2"/>
      <c r="W635" s="2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>
      <c r="A636" s="1"/>
      <c r="B636" s="17">
        <v>6</v>
      </c>
      <c r="C636" s="9" t="s">
        <v>40</v>
      </c>
      <c r="D636" s="9" t="str">
        <f>VLOOKUP(C636,'Hazard Categories'!$A$2:$B$52,2,FALSE)</f>
        <v>Storm</v>
      </c>
      <c r="E636" s="17">
        <v>1</v>
      </c>
      <c r="F636" s="17">
        <v>1979</v>
      </c>
      <c r="G636" s="17" t="str">
        <f>IF(F636&lt;2000,(ROUNDDOWN((F636-$G$10)/5,0))*5+$G$10&amp;"-"&amp;(ROUNDDOWN((F636-$G$10)/5,0))*5+$G$10+4,(ROUNDDOWN((F636-$G$10)/5,0))*5+$G$10&amp;"-"&amp;(ROUNDDOWN((F636-$G$10)/5,0))*5+$G$10+4)</f>
        <v>1975-1979</v>
      </c>
      <c r="H636" s="17">
        <v>2</v>
      </c>
      <c r="I636" s="17">
        <v>0</v>
      </c>
      <c r="J636" s="17">
        <v>0</v>
      </c>
      <c r="K636" s="17">
        <f>SUM(I636:J636)</f>
        <v>0</v>
      </c>
      <c r="L636" s="28">
        <f>IF(N636&lt;7000000000,0,1)</f>
        <v>0</v>
      </c>
      <c r="M636" s="28">
        <f>IF(N636&gt;0,1,0)</f>
        <v>1</v>
      </c>
      <c r="N636" s="29">
        <v>188922</v>
      </c>
      <c r="O636" s="29">
        <f>IF($R636="Minor",1,0)</f>
        <v>0</v>
      </c>
      <c r="P636" s="29">
        <f>IF($R636="Medium",1,0)</f>
        <v>1</v>
      </c>
      <c r="Q636" s="29">
        <f>IF($R636="Major",1,0)</f>
        <v>0</v>
      </c>
      <c r="R636" s="2" t="str">
        <f>IF('Hazard Data'!N615&lt;VLOOKUP(B636,Thresholds!$B$2:$I$8,2,FALSE),"Minor",IF(AND(VLOOKUP(B636,Thresholds!$B$2:$I$8,2,FALSE)&lt;='Hazard Data'!N615,'Hazard Data'!N615&lt;VLOOKUP(B636,Thresholds!$B$2:$I$8,3,FALSE)),"Medium","Major"))</f>
        <v>Medium</v>
      </c>
      <c r="S636" s="2" t="str">
        <f>IF(N636&gt;0,"",IF('Hazard Data'!K615&lt;VLOOKUP(B636,Thresholds!$B$2:$I$8,5,FALSE),"Minor",IF(AND(VLOOKUP(B636,Thresholds!$B$2:$I$8,5,FALSE)&lt;='Hazard Data'!K615,'Hazard Data'!K615&lt;VLOOKUP(B636,Thresholds!$B$2:$I$8,6,FALSE)),"Medium","Major")))</f>
        <v/>
      </c>
      <c r="T636" s="2"/>
      <c r="U636" s="2"/>
      <c r="V636" s="2"/>
      <c r="W636" s="2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>
      <c r="A637" s="1"/>
      <c r="B637" s="17">
        <v>5</v>
      </c>
      <c r="C637" s="9" t="s">
        <v>44</v>
      </c>
      <c r="D637" s="9" t="str">
        <f>VLOOKUP(C637,'Hazard Categories'!$A$2:$B$52,2,FALSE)</f>
        <v>Severe Storm</v>
      </c>
      <c r="E637" s="17">
        <v>2</v>
      </c>
      <c r="F637" s="17">
        <v>2011</v>
      </c>
      <c r="G637" s="17" t="str">
        <f>IF(F637&lt;2000,(ROUNDDOWN((F637-$G$10)/5,0))*5+$G$10&amp;"-"&amp;(ROUNDDOWN((F637-$G$10)/5,0))*5+$G$10+4,(ROUNDDOWN((F637-$G$10)/5,0))*5+$G$10&amp;"-"&amp;(ROUNDDOWN((F637-$G$10)/5,0))*5+$G$10+4)</f>
        <v>2010-2014</v>
      </c>
      <c r="H637" s="17">
        <v>1</v>
      </c>
      <c r="I637" s="17">
        <v>0</v>
      </c>
      <c r="J637" s="17">
        <v>0</v>
      </c>
      <c r="K637" s="17">
        <f>SUM(I637:J637)</f>
        <v>0</v>
      </c>
      <c r="L637" s="28">
        <f>IF(N637&lt;7000000000,0,1)</f>
        <v>0</v>
      </c>
      <c r="M637" s="28">
        <f>IF(N637&gt;0,1,0)</f>
        <v>1</v>
      </c>
      <c r="N637" s="29">
        <v>188721</v>
      </c>
      <c r="O637" s="29">
        <f>IF($R637="Minor",1,0)</f>
        <v>1</v>
      </c>
      <c r="P637" s="29">
        <f>IF($R637="Medium",1,0)</f>
        <v>0</v>
      </c>
      <c r="Q637" s="29">
        <f>IF($R637="Major",1,0)</f>
        <v>0</v>
      </c>
      <c r="R637" s="2" t="str">
        <f>IF('Hazard Data'!N2428&lt;VLOOKUP(B637,Thresholds!$B$2:$I$8,2,FALSE),"Minor",IF(AND(VLOOKUP(B637,Thresholds!$B$2:$I$8,2,FALSE)&lt;='Hazard Data'!N2428,'Hazard Data'!N2428&lt;VLOOKUP(B637,Thresholds!$B$2:$I$8,3,FALSE)),"Medium","Major"))</f>
        <v>Minor</v>
      </c>
      <c r="S637" s="2" t="str">
        <f>IF(N637&gt;0,"",IF('Hazard Data'!K2428&lt;VLOOKUP(B637,Thresholds!$B$2:$I$8,5,FALSE),"Minor",IF(AND(VLOOKUP(B637,Thresholds!$B$2:$I$8,5,FALSE)&lt;='Hazard Data'!K2428,'Hazard Data'!K2428&lt;VLOOKUP(B637,Thresholds!$B$2:$I$8,6,FALSE)),"Medium","Major")))</f>
        <v/>
      </c>
      <c r="T637" s="2"/>
      <c r="U637" s="2"/>
      <c r="V637" s="2"/>
      <c r="W637" s="2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>
      <c r="A638" s="1"/>
      <c r="B638" s="17">
        <v>4</v>
      </c>
      <c r="C638" s="9" t="s">
        <v>39</v>
      </c>
      <c r="D638" s="9" t="str">
        <f>VLOOKUP(C638,'Hazard Categories'!$A$2:$B$52,2,FALSE)</f>
        <v>Severe Storm</v>
      </c>
      <c r="E638" s="17">
        <v>4</v>
      </c>
      <c r="F638" s="17">
        <v>1976</v>
      </c>
      <c r="G638" s="17" t="str">
        <f>IF(F638&lt;2000,(ROUNDDOWN((F638-$G$10)/5,0))*5+$G$10&amp;"-"&amp;(ROUNDDOWN((F638-$G$10)/5,0))*5+$G$10+4,(ROUNDDOWN((F638-$G$10)/5,0))*5+$G$10&amp;"-"&amp;(ROUNDDOWN((F638-$G$10)/5,0))*5+$G$10+4)</f>
        <v>1975-1979</v>
      </c>
      <c r="H638" s="17">
        <v>11</v>
      </c>
      <c r="I638" s="17">
        <v>0</v>
      </c>
      <c r="J638" s="17">
        <v>0</v>
      </c>
      <c r="K638" s="17">
        <f>SUM(I638:J638)</f>
        <v>0</v>
      </c>
      <c r="L638" s="28">
        <f>IF(N638&lt;7000000000,0,1)</f>
        <v>0</v>
      </c>
      <c r="M638" s="28">
        <f>IF(N638&gt;0,1,0)</f>
        <v>1</v>
      </c>
      <c r="N638" s="29">
        <v>188302</v>
      </c>
      <c r="O638" s="29">
        <f>IF($R638="Minor",1,0)</f>
        <v>0</v>
      </c>
      <c r="P638" s="29">
        <f>IF($R638="Medium",1,0)</f>
        <v>1</v>
      </c>
      <c r="Q638" s="29">
        <f>IF($R638="Major",1,0)</f>
        <v>0</v>
      </c>
      <c r="R638" s="2" t="str">
        <f>IF('Hazard Data'!N414&lt;VLOOKUP(B638,Thresholds!$B$2:$I$8,2,FALSE),"Minor",IF(AND(VLOOKUP(B638,Thresholds!$B$2:$I$8,2,FALSE)&lt;='Hazard Data'!N414,'Hazard Data'!N414&lt;VLOOKUP(B638,Thresholds!$B$2:$I$8,3,FALSE)),"Medium","Major"))</f>
        <v>Medium</v>
      </c>
      <c r="S638" s="2" t="str">
        <f>IF(N638&gt;0,"",IF('Hazard Data'!K414&lt;VLOOKUP(B638,Thresholds!$B$2:$I$8,5,FALSE),"Minor",IF(AND(VLOOKUP(B638,Thresholds!$B$2:$I$8,5,FALSE)&lt;='Hazard Data'!K414,'Hazard Data'!K414&lt;VLOOKUP(B638,Thresholds!$B$2:$I$8,6,FALSE)),"Medium","Major")))</f>
        <v/>
      </c>
      <c r="T638" s="2"/>
      <c r="U638" s="2"/>
      <c r="V638" s="2"/>
      <c r="W638" s="2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>
      <c r="A639" s="1"/>
      <c r="B639" s="17">
        <v>2</v>
      </c>
      <c r="C639" s="9" t="s">
        <v>40</v>
      </c>
      <c r="D639" s="9" t="str">
        <f>VLOOKUP(C639,'Hazard Categories'!$A$2:$B$52,2,FALSE)</f>
        <v>Storm</v>
      </c>
      <c r="E639" s="17">
        <v>1</v>
      </c>
      <c r="F639" s="17">
        <v>1985</v>
      </c>
      <c r="G639" s="17" t="str">
        <f>IF(F639&lt;2000,(ROUNDDOWN((F639-$G$10)/5,0))*5+$G$10&amp;"-"&amp;(ROUNDDOWN((F639-$G$10)/5,0))*5+$G$10+4,(ROUNDDOWN((F639-$G$10)/5,0))*5+$G$10&amp;"-"&amp;(ROUNDDOWN((F639-$G$10)/5,0))*5+$G$10+4)</f>
        <v>1985-1989</v>
      </c>
      <c r="H639" s="17">
        <v>5</v>
      </c>
      <c r="I639" s="17">
        <v>4</v>
      </c>
      <c r="J639" s="17">
        <v>0</v>
      </c>
      <c r="K639" s="17">
        <f>SUM(I639:J639)</f>
        <v>4</v>
      </c>
      <c r="L639" s="28">
        <f>IF(N639&lt;7000000000,0,1)</f>
        <v>0</v>
      </c>
      <c r="M639" s="28">
        <f>IF(N639&gt;0,1,0)</f>
        <v>1</v>
      </c>
      <c r="N639" s="29">
        <v>187923</v>
      </c>
      <c r="O639" s="29">
        <f>IF($R639="Minor",1,0)</f>
        <v>1</v>
      </c>
      <c r="P639" s="29">
        <f>IF($R639="Medium",1,0)</f>
        <v>0</v>
      </c>
      <c r="Q639" s="29">
        <f>IF($R639="Major",1,0)</f>
        <v>0</v>
      </c>
      <c r="R639" s="2" t="str">
        <f>IF('Hazard Data'!N515&lt;VLOOKUP(B639,Thresholds!$B$2:$I$8,2,FALSE),"Minor",IF(AND(VLOOKUP(B639,Thresholds!$B$2:$I$8,2,FALSE)&lt;='Hazard Data'!N515,'Hazard Data'!N515&lt;VLOOKUP(B639,Thresholds!$B$2:$I$8,3,FALSE)),"Medium","Major"))</f>
        <v>Minor</v>
      </c>
      <c r="S639" s="2" t="str">
        <f>IF(N639&gt;0,"",IF('Hazard Data'!K515&lt;VLOOKUP(B639,Thresholds!$B$2:$I$8,5,FALSE),"Minor",IF(AND(VLOOKUP(B639,Thresholds!$B$2:$I$8,5,FALSE)&lt;='Hazard Data'!K515,'Hazard Data'!K515&lt;VLOOKUP(B639,Thresholds!$B$2:$I$8,6,FALSE)),"Medium","Major")))</f>
        <v/>
      </c>
      <c r="T639" s="2"/>
      <c r="U639" s="2"/>
      <c r="V639" s="2"/>
      <c r="W639" s="2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>
      <c r="A640" s="1"/>
      <c r="B640" s="17">
        <v>6</v>
      </c>
      <c r="C640" s="9" t="s">
        <v>71</v>
      </c>
      <c r="D640" s="9" t="str">
        <f>VLOOKUP(C640,'Hazard Categories'!$A$2:$B$52,2,FALSE)</f>
        <v>Storm</v>
      </c>
      <c r="E640" s="17">
        <v>1</v>
      </c>
      <c r="F640" s="17">
        <v>1978</v>
      </c>
      <c r="G640" s="17" t="str">
        <f>IF(F640&lt;2000,(ROUNDDOWN((F640-$G$10)/5,0))*5+$G$10&amp;"-"&amp;(ROUNDDOWN((F640-$G$10)/5,0))*5+$G$10+4,(ROUNDDOWN((F640-$G$10)/5,0))*5+$G$10&amp;"-"&amp;(ROUNDDOWN((F640-$G$10)/5,0))*5+$G$10+4)</f>
        <v>1975-1979</v>
      </c>
      <c r="H640" s="17">
        <v>2</v>
      </c>
      <c r="I640" s="17">
        <v>0</v>
      </c>
      <c r="J640" s="17">
        <v>0</v>
      </c>
      <c r="K640" s="17">
        <f>SUM(I640:J640)</f>
        <v>0</v>
      </c>
      <c r="L640" s="28">
        <f>IF(N640&lt;7000000000,0,1)</f>
        <v>0</v>
      </c>
      <c r="M640" s="28">
        <f>IF(N640&gt;0,1,0)</f>
        <v>1</v>
      </c>
      <c r="N640" s="29">
        <v>187802</v>
      </c>
      <c r="O640" s="29">
        <f>IF($R640="Minor",1,0)</f>
        <v>0</v>
      </c>
      <c r="P640" s="29">
        <f>IF($R640="Medium",1,0)</f>
        <v>1</v>
      </c>
      <c r="Q640" s="29">
        <f>IF($R640="Major",1,0)</f>
        <v>0</v>
      </c>
      <c r="R640" s="2" t="str">
        <f>IF('Hazard Data'!N437&lt;VLOOKUP(B640,Thresholds!$B$2:$I$8,2,FALSE),"Minor",IF(AND(VLOOKUP(B640,Thresholds!$B$2:$I$8,2,FALSE)&lt;='Hazard Data'!N437,'Hazard Data'!N437&lt;VLOOKUP(B640,Thresholds!$B$2:$I$8,3,FALSE)),"Medium","Major"))</f>
        <v>Medium</v>
      </c>
      <c r="S640" s="2" t="str">
        <f>IF(N640&gt;0,"",IF('Hazard Data'!K437&lt;VLOOKUP(B640,Thresholds!$B$2:$I$8,5,FALSE),"Minor",IF(AND(VLOOKUP(B640,Thresholds!$B$2:$I$8,5,FALSE)&lt;='Hazard Data'!K437,'Hazard Data'!K437&lt;VLOOKUP(B640,Thresholds!$B$2:$I$8,6,FALSE)),"Medium","Major")))</f>
        <v/>
      </c>
      <c r="T640" s="2"/>
      <c r="U640" s="2"/>
      <c r="V640" s="2"/>
      <c r="W640" s="2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>
      <c r="A641" s="1"/>
      <c r="B641" s="17">
        <v>5</v>
      </c>
      <c r="C641" s="9" t="s">
        <v>47</v>
      </c>
      <c r="D641" s="9" t="str">
        <f>VLOOKUP(C641,'Hazard Categories'!$A$2:$B$52,2,FALSE)</f>
        <v>Severe Storm</v>
      </c>
      <c r="E641" s="17">
        <v>4</v>
      </c>
      <c r="F641" s="17">
        <v>1964</v>
      </c>
      <c r="G641" s="17" t="str">
        <f>IF(F641&lt;2000,(ROUNDDOWN((F641-$G$10)/5,0))*5+$G$10&amp;"-"&amp;(ROUNDDOWN((F641-$G$10)/5,0))*5+$G$10+4,(ROUNDDOWN((F641-$G$10)/5,0))*5+$G$10&amp;"-"&amp;(ROUNDDOWN((F641-$G$10)/5,0))*5+$G$10+4)</f>
        <v>1960-1964</v>
      </c>
      <c r="H641" s="17">
        <v>3</v>
      </c>
      <c r="I641" s="17">
        <v>2</v>
      </c>
      <c r="J641" s="17">
        <v>0</v>
      </c>
      <c r="K641" s="17">
        <f>SUM(I641:J641)</f>
        <v>2</v>
      </c>
      <c r="L641" s="28">
        <f>IF(N641&lt;7000000000,0,1)</f>
        <v>0</v>
      </c>
      <c r="M641" s="28">
        <f>IF(N641&gt;0,1,0)</f>
        <v>1</v>
      </c>
      <c r="N641" s="29">
        <v>187699</v>
      </c>
      <c r="O641" s="29">
        <f>IF($R641="Minor",1,0)</f>
        <v>0</v>
      </c>
      <c r="P641" s="29">
        <f>IF($R641="Medium",1,0)</f>
        <v>1</v>
      </c>
      <c r="Q641" s="29">
        <f>IF($R641="Major",1,0)</f>
        <v>0</v>
      </c>
      <c r="R641" s="2" t="str">
        <f>IF('Hazard Data'!N275&lt;VLOOKUP(B641,Thresholds!$B$2:$I$8,2,FALSE),"Minor",IF(AND(VLOOKUP(B641,Thresholds!$B$2:$I$8,2,FALSE)&lt;='Hazard Data'!N275,'Hazard Data'!N275&lt;VLOOKUP(B641,Thresholds!$B$2:$I$8,3,FALSE)),"Medium","Major"))</f>
        <v>Medium</v>
      </c>
      <c r="S641" s="2" t="str">
        <f>IF(N641&gt;0,"",IF('Hazard Data'!K275&lt;VLOOKUP(B641,Thresholds!$B$2:$I$8,5,FALSE),"Minor",IF(AND(VLOOKUP(B641,Thresholds!$B$2:$I$8,5,FALSE)&lt;='Hazard Data'!K275,'Hazard Data'!K275&lt;VLOOKUP(B641,Thresholds!$B$2:$I$8,6,FALSE)),"Medium","Major")))</f>
        <v/>
      </c>
      <c r="T641" s="2"/>
      <c r="U641" s="2"/>
      <c r="V641" s="2"/>
      <c r="W641" s="2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>
      <c r="A642" s="1"/>
      <c r="B642" s="17">
        <v>1</v>
      </c>
      <c r="C642" s="9" t="s">
        <v>40</v>
      </c>
      <c r="D642" s="9" t="str">
        <f>VLOOKUP(C642,'Hazard Categories'!$A$2:$B$52,2,FALSE)</f>
        <v>Storm</v>
      </c>
      <c r="E642" s="17">
        <v>1</v>
      </c>
      <c r="F642" s="17">
        <v>1980</v>
      </c>
      <c r="G642" s="17" t="str">
        <f>IF(F642&lt;2000,(ROUNDDOWN((F642-$G$10)/5,0))*5+$G$10&amp;"-"&amp;(ROUNDDOWN((F642-$G$10)/5,0))*5+$G$10+4,(ROUNDDOWN((F642-$G$10)/5,0))*5+$G$10&amp;"-"&amp;(ROUNDDOWN((F642-$G$10)/5,0))*5+$G$10+4)</f>
        <v>1980-1984</v>
      </c>
      <c r="H642" s="17">
        <v>2</v>
      </c>
      <c r="I642" s="17">
        <v>0</v>
      </c>
      <c r="J642" s="17">
        <v>0</v>
      </c>
      <c r="K642" s="17">
        <f>SUM(I642:J642)</f>
        <v>0</v>
      </c>
      <c r="L642" s="28">
        <f>IF(N642&lt;7000000000,0,1)</f>
        <v>0</v>
      </c>
      <c r="M642" s="28">
        <f>IF(N642&gt;0,1,0)</f>
        <v>1</v>
      </c>
      <c r="N642" s="29">
        <v>187664</v>
      </c>
      <c r="O642" s="29">
        <f>IF($R642="Minor",1,0)</f>
        <v>1</v>
      </c>
      <c r="P642" s="29">
        <f>IF($R642="Medium",1,0)</f>
        <v>0</v>
      </c>
      <c r="Q642" s="29">
        <f>IF($R642="Major",1,0)</f>
        <v>0</v>
      </c>
      <c r="R642" s="2" t="str">
        <f>IF('Hazard Data'!N650&lt;VLOOKUP(B642,Thresholds!$B$2:$I$8,2,FALSE),"Minor",IF(AND(VLOOKUP(B642,Thresholds!$B$2:$I$8,2,FALSE)&lt;='Hazard Data'!N650,'Hazard Data'!N650&lt;VLOOKUP(B642,Thresholds!$B$2:$I$8,3,FALSE)),"Medium","Major"))</f>
        <v>Minor</v>
      </c>
      <c r="S642" s="2" t="str">
        <f>IF(N642&gt;0,"",IF('Hazard Data'!K650&lt;VLOOKUP(B642,Thresholds!$B$2:$I$8,5,FALSE),"Minor",IF(AND(VLOOKUP(B642,Thresholds!$B$2:$I$8,5,FALSE)&lt;='Hazard Data'!K650,'Hazard Data'!K650&lt;VLOOKUP(B642,Thresholds!$B$2:$I$8,6,FALSE)),"Medium","Major")))</f>
        <v/>
      </c>
      <c r="T642" s="2"/>
      <c r="U642" s="2"/>
      <c r="V642" s="2"/>
      <c r="W642" s="2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>
      <c r="A643" s="1"/>
      <c r="B643" s="17">
        <v>6</v>
      </c>
      <c r="C643" s="9" t="s">
        <v>47</v>
      </c>
      <c r="D643" s="9" t="str">
        <f>VLOOKUP(C643,'Hazard Categories'!$A$2:$B$52,2,FALSE)</f>
        <v>Severe Storm</v>
      </c>
      <c r="E643" s="17">
        <v>4</v>
      </c>
      <c r="F643" s="17">
        <v>1964</v>
      </c>
      <c r="G643" s="17" t="str">
        <f>IF(F643&lt;2000,(ROUNDDOWN((F643-$G$10)/5,0))*5+$G$10&amp;"-"&amp;(ROUNDDOWN((F643-$G$10)/5,0))*5+$G$10+4,(ROUNDDOWN((F643-$G$10)/5,0))*5+$G$10&amp;"-"&amp;(ROUNDDOWN((F643-$G$10)/5,0))*5+$G$10+4)</f>
        <v>1960-1964</v>
      </c>
      <c r="H643" s="17">
        <v>3</v>
      </c>
      <c r="I643" s="17">
        <v>3</v>
      </c>
      <c r="J643" s="17">
        <v>0</v>
      </c>
      <c r="K643" s="17">
        <f>SUM(I643:J643)</f>
        <v>3</v>
      </c>
      <c r="L643" s="28">
        <f>IF(N643&lt;7000000000,0,1)</f>
        <v>0</v>
      </c>
      <c r="M643" s="28">
        <f>IF(N643&gt;0,1,0)</f>
        <v>1</v>
      </c>
      <c r="N643" s="29">
        <v>187458</v>
      </c>
      <c r="O643" s="29">
        <f>IF($R643="Minor",1,0)</f>
        <v>0</v>
      </c>
      <c r="P643" s="29">
        <f>IF($R643="Medium",1,0)</f>
        <v>1</v>
      </c>
      <c r="Q643" s="29">
        <f>IF($R643="Major",1,0)</f>
        <v>0</v>
      </c>
      <c r="R643" s="2" t="str">
        <f>IF('Hazard Data'!N270&lt;VLOOKUP(B643,Thresholds!$B$2:$I$8,2,FALSE),"Minor",IF(AND(VLOOKUP(B643,Thresholds!$B$2:$I$8,2,FALSE)&lt;='Hazard Data'!N270,'Hazard Data'!N270&lt;VLOOKUP(B643,Thresholds!$B$2:$I$8,3,FALSE)),"Medium","Major"))</f>
        <v>Medium</v>
      </c>
      <c r="S643" s="2" t="str">
        <f>IF(N643&gt;0,"",IF('Hazard Data'!K270&lt;VLOOKUP(B643,Thresholds!$B$2:$I$8,5,FALSE),"Minor",IF(AND(VLOOKUP(B643,Thresholds!$B$2:$I$8,5,FALSE)&lt;='Hazard Data'!K270,'Hazard Data'!K270&lt;VLOOKUP(B643,Thresholds!$B$2:$I$8,6,FALSE)),"Medium","Major")))</f>
        <v/>
      </c>
      <c r="T643" s="2"/>
      <c r="U643" s="2"/>
      <c r="V643" s="2"/>
      <c r="W643" s="2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>
      <c r="A644" s="1"/>
      <c r="B644" s="17">
        <v>6</v>
      </c>
      <c r="C644" s="9" t="s">
        <v>72</v>
      </c>
      <c r="D644" s="9" t="str">
        <f>VLOOKUP(C644,'Hazard Categories'!$A$2:$B$52,2,FALSE)</f>
        <v>Severe Storm</v>
      </c>
      <c r="E644" s="17">
        <v>1</v>
      </c>
      <c r="F644" s="17">
        <v>1983</v>
      </c>
      <c r="G644" s="17" t="str">
        <f>IF(F644&lt;2000,(ROUNDDOWN((F644-$G$10)/5,0))*5+$G$10&amp;"-"&amp;(ROUNDDOWN((F644-$G$10)/5,0))*5+$G$10+4,(ROUNDDOWN((F644-$G$10)/5,0))*5+$G$10&amp;"-"&amp;(ROUNDDOWN((F644-$G$10)/5,0))*5+$G$10+4)</f>
        <v>1980-1984</v>
      </c>
      <c r="H644" s="17">
        <v>1</v>
      </c>
      <c r="I644" s="17">
        <v>0</v>
      </c>
      <c r="J644" s="17">
        <v>0</v>
      </c>
      <c r="K644" s="17">
        <f>SUM(I644:J644)</f>
        <v>0</v>
      </c>
      <c r="L644" s="28">
        <f>IF(N644&lt;7000000000,0,1)</f>
        <v>0</v>
      </c>
      <c r="M644" s="28">
        <f>IF(N644&gt;0,1,0)</f>
        <v>1</v>
      </c>
      <c r="N644" s="29">
        <v>187458</v>
      </c>
      <c r="O644" s="29">
        <f>IF($R644="Minor",1,0)</f>
        <v>1</v>
      </c>
      <c r="P644" s="29">
        <f>IF($R644="Medium",1,0)</f>
        <v>0</v>
      </c>
      <c r="Q644" s="29">
        <f>IF($R644="Major",1,0)</f>
        <v>0</v>
      </c>
      <c r="R644" s="2" t="str">
        <f>IF('Hazard Data'!N760&lt;VLOOKUP(B644,Thresholds!$B$2:$I$8,2,FALSE),"Minor",IF(AND(VLOOKUP(B644,Thresholds!$B$2:$I$8,2,FALSE)&lt;='Hazard Data'!N760,'Hazard Data'!N760&lt;VLOOKUP(B644,Thresholds!$B$2:$I$8,3,FALSE)),"Medium","Major"))</f>
        <v>Minor</v>
      </c>
      <c r="S644" s="2" t="str">
        <f>IF(N644&gt;0,"",IF('Hazard Data'!K760&lt;VLOOKUP(B644,Thresholds!$B$2:$I$8,5,FALSE),"Minor",IF(AND(VLOOKUP(B644,Thresholds!$B$2:$I$8,5,FALSE)&lt;='Hazard Data'!K760,'Hazard Data'!K760&lt;VLOOKUP(B644,Thresholds!$B$2:$I$8,6,FALSE)),"Medium","Major")))</f>
        <v/>
      </c>
      <c r="T644" s="2"/>
      <c r="U644" s="2"/>
      <c r="V644" s="2"/>
      <c r="W644" s="2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>
      <c r="A645" s="1"/>
      <c r="B645" s="17">
        <v>6</v>
      </c>
      <c r="C645" s="9" t="s">
        <v>40</v>
      </c>
      <c r="D645" s="9" t="str">
        <f>VLOOKUP(C645,'Hazard Categories'!$A$2:$B$52,2,FALSE)</f>
        <v>Storm</v>
      </c>
      <c r="E645" s="17">
        <v>4</v>
      </c>
      <c r="F645" s="17">
        <v>1983</v>
      </c>
      <c r="G645" s="17" t="str">
        <f>IF(F645&lt;2000,(ROUNDDOWN((F645-$G$10)/5,0))*5+$G$10&amp;"-"&amp;(ROUNDDOWN((F645-$G$10)/5,0))*5+$G$10+4,(ROUNDDOWN((F645-$G$10)/5,0))*5+$G$10&amp;"-"&amp;(ROUNDDOWN((F645-$G$10)/5,0))*5+$G$10+4)</f>
        <v>1980-1984</v>
      </c>
      <c r="H645" s="17">
        <v>1</v>
      </c>
      <c r="I645" s="17">
        <v>7</v>
      </c>
      <c r="J645" s="17">
        <v>0</v>
      </c>
      <c r="K645" s="17">
        <f>SUM(I645:J645)</f>
        <v>7</v>
      </c>
      <c r="L645" s="28">
        <f>IF(N645&lt;7000000000,0,1)</f>
        <v>0</v>
      </c>
      <c r="M645" s="28">
        <f>IF(N645&gt;0,1,0)</f>
        <v>1</v>
      </c>
      <c r="N645" s="29">
        <v>187458</v>
      </c>
      <c r="O645" s="29">
        <f>IF($R645="Minor",1,0)</f>
        <v>1</v>
      </c>
      <c r="P645" s="29">
        <f>IF($R645="Medium",1,0)</f>
        <v>0</v>
      </c>
      <c r="Q645" s="29">
        <f>IF($R645="Major",1,0)</f>
        <v>0</v>
      </c>
      <c r="R645" s="2" t="str">
        <f>IF('Hazard Data'!N794&lt;VLOOKUP(B645,Thresholds!$B$2:$I$8,2,FALSE),"Minor",IF(AND(VLOOKUP(B645,Thresholds!$B$2:$I$8,2,FALSE)&lt;='Hazard Data'!N794,'Hazard Data'!N794&lt;VLOOKUP(B645,Thresholds!$B$2:$I$8,3,FALSE)),"Medium","Major"))</f>
        <v>Minor</v>
      </c>
      <c r="S645" s="2" t="str">
        <f>IF(N645&gt;0,"",IF('Hazard Data'!K794&lt;VLOOKUP(B645,Thresholds!$B$2:$I$8,5,FALSE),"Minor",IF(AND(VLOOKUP(B645,Thresholds!$B$2:$I$8,5,FALSE)&lt;='Hazard Data'!K794,'Hazard Data'!K794&lt;VLOOKUP(B645,Thresholds!$B$2:$I$8,6,FALSE)),"Medium","Major")))</f>
        <v/>
      </c>
      <c r="T645" s="2"/>
      <c r="U645" s="2"/>
      <c r="V645" s="2"/>
      <c r="W645" s="2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>
      <c r="A646" s="1"/>
      <c r="B646" s="17">
        <v>1</v>
      </c>
      <c r="C646" s="9" t="s">
        <v>40</v>
      </c>
      <c r="D646" s="9" t="str">
        <f>VLOOKUP(C646,'Hazard Categories'!$A$2:$B$52,2,FALSE)</f>
        <v>Storm</v>
      </c>
      <c r="E646" s="17">
        <v>4</v>
      </c>
      <c r="F646" s="17">
        <v>1963</v>
      </c>
      <c r="G646" s="17" t="str">
        <f>IF(F646&lt;2000,(ROUNDDOWN((F646-$G$10)/5,0))*5+$G$10&amp;"-"&amp;(ROUNDDOWN((F646-$G$10)/5,0))*5+$G$10+4,(ROUNDDOWN((F646-$G$10)/5,0))*5+$G$10&amp;"-"&amp;(ROUNDDOWN((F646-$G$10)/5,0))*5+$G$10+4)</f>
        <v>1960-1964</v>
      </c>
      <c r="H646" s="17">
        <v>2</v>
      </c>
      <c r="I646" s="17">
        <v>0</v>
      </c>
      <c r="J646" s="17">
        <v>7</v>
      </c>
      <c r="K646" s="17">
        <f>SUM(I646:J646)</f>
        <v>7</v>
      </c>
      <c r="L646" s="28">
        <f>IF(N646&lt;7000000000,0,1)</f>
        <v>0</v>
      </c>
      <c r="M646" s="28">
        <f>IF(N646&gt;0,1,0)</f>
        <v>1</v>
      </c>
      <c r="N646" s="29">
        <v>187182</v>
      </c>
      <c r="O646" s="29">
        <f>IF($R646="Minor",1,0)</f>
        <v>0</v>
      </c>
      <c r="P646" s="29">
        <f>IF($R646="Medium",1,0)</f>
        <v>1</v>
      </c>
      <c r="Q646" s="29">
        <f>IF($R646="Major",1,0)</f>
        <v>0</v>
      </c>
      <c r="R646" s="2" t="str">
        <f>IF('Hazard Data'!N242&lt;VLOOKUP(B646,Thresholds!$B$2:$I$8,2,FALSE),"Minor",IF(AND(VLOOKUP(B646,Thresholds!$B$2:$I$8,2,FALSE)&lt;='Hazard Data'!N242,'Hazard Data'!N242&lt;VLOOKUP(B646,Thresholds!$B$2:$I$8,3,FALSE)),"Medium","Major"))</f>
        <v>Medium</v>
      </c>
      <c r="S646" s="2" t="str">
        <f>IF(N646&gt;0,"",IF('Hazard Data'!K242&lt;VLOOKUP(B646,Thresholds!$B$2:$I$8,5,FALSE),"Minor",IF(AND(VLOOKUP(B646,Thresholds!$B$2:$I$8,5,FALSE)&lt;='Hazard Data'!K242,'Hazard Data'!K242&lt;VLOOKUP(B646,Thresholds!$B$2:$I$8,6,FALSE)),"Medium","Major")))</f>
        <v/>
      </c>
      <c r="T646" s="2"/>
      <c r="U646" s="2"/>
      <c r="V646" s="2"/>
      <c r="W646" s="2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>
      <c r="A647" s="1"/>
      <c r="B647" s="17">
        <v>4</v>
      </c>
      <c r="C647" s="9" t="s">
        <v>44</v>
      </c>
      <c r="D647" s="9" t="str">
        <f>VLOOKUP(C647,'Hazard Categories'!$A$2:$B$52,2,FALSE)</f>
        <v>Severe Storm</v>
      </c>
      <c r="E647" s="17">
        <v>2</v>
      </c>
      <c r="F647" s="17">
        <v>2014</v>
      </c>
      <c r="G647" s="17" t="str">
        <f>IF(F647&lt;2000,(ROUNDDOWN((F647-$G$10)/5,0))*5+$G$10&amp;"-"&amp;(ROUNDDOWN((F647-$G$10)/5,0))*5+$G$10+4,(ROUNDDOWN((F647-$G$10)/5,0))*5+$G$10&amp;"-"&amp;(ROUNDDOWN((F647-$G$10)/5,0))*5+$G$10+4)</f>
        <v>2010-2014</v>
      </c>
      <c r="H647" s="17">
        <v>1</v>
      </c>
      <c r="I647" s="17">
        <v>0</v>
      </c>
      <c r="J647" s="17">
        <v>0</v>
      </c>
      <c r="K647" s="17">
        <f>SUM(I647:J647)</f>
        <v>0</v>
      </c>
      <c r="L647" s="28">
        <f>IF(N647&lt;7000000000,0,1)</f>
        <v>0</v>
      </c>
      <c r="M647" s="28">
        <f>IF(N647&gt;0,1,0)</f>
        <v>1</v>
      </c>
      <c r="N647" s="29">
        <v>187047</v>
      </c>
      <c r="O647" s="29">
        <f>IF($R647="Minor",1,0)</f>
        <v>1</v>
      </c>
      <c r="P647" s="29">
        <f>IF($R647="Medium",1,0)</f>
        <v>0</v>
      </c>
      <c r="Q647" s="29">
        <f>IF($R647="Major",1,0)</f>
        <v>0</v>
      </c>
      <c r="R647" s="2" t="str">
        <f>IF('Hazard Data'!N2569&lt;VLOOKUP(B647,Thresholds!$B$2:$I$8,2,FALSE),"Minor",IF(AND(VLOOKUP(B647,Thresholds!$B$2:$I$8,2,FALSE)&lt;='Hazard Data'!N2569,'Hazard Data'!N2569&lt;VLOOKUP(B647,Thresholds!$B$2:$I$8,3,FALSE)),"Medium","Major"))</f>
        <v>Minor</v>
      </c>
      <c r="S647" s="2" t="str">
        <f>IF(N647&gt;0,"",IF('Hazard Data'!K2569&lt;VLOOKUP(B647,Thresholds!$B$2:$I$8,5,FALSE),"Minor",IF(AND(VLOOKUP(B647,Thresholds!$B$2:$I$8,5,FALSE)&lt;='Hazard Data'!K2569,'Hazard Data'!K2569&lt;VLOOKUP(B647,Thresholds!$B$2:$I$8,6,FALSE)),"Medium","Major")))</f>
        <v/>
      </c>
      <c r="T647" s="2"/>
      <c r="U647" s="2"/>
      <c r="V647" s="2"/>
      <c r="W647" s="2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>
      <c r="A648" s="1"/>
      <c r="B648" s="17">
        <v>2</v>
      </c>
      <c r="C648" s="9" t="s">
        <v>40</v>
      </c>
      <c r="D648" s="9" t="str">
        <f>VLOOKUP(C648,'Hazard Categories'!$A$2:$B$52,2,FALSE)</f>
        <v>Storm</v>
      </c>
      <c r="E648" s="17">
        <v>1</v>
      </c>
      <c r="F648" s="17">
        <v>1988</v>
      </c>
      <c r="G648" s="17" t="str">
        <f>IF(F648&lt;2000,(ROUNDDOWN((F648-$G$10)/5,0))*5+$G$10&amp;"-"&amp;(ROUNDDOWN((F648-$G$10)/5,0))*5+$G$10+4,(ROUNDDOWN((F648-$G$10)/5,0))*5+$G$10&amp;"-"&amp;(ROUNDDOWN((F648-$G$10)/5,0))*5+$G$10+4)</f>
        <v>1985-1989</v>
      </c>
      <c r="H648" s="17">
        <v>5</v>
      </c>
      <c r="I648" s="17">
        <v>0</v>
      </c>
      <c r="J648" s="17">
        <v>0</v>
      </c>
      <c r="K648" s="17">
        <f>SUM(I648:J648)</f>
        <v>0</v>
      </c>
      <c r="L648" s="28">
        <f>IF(N648&lt;7000000000,0,1)</f>
        <v>0</v>
      </c>
      <c r="M648" s="28">
        <f>IF(N648&gt;0,1,0)</f>
        <v>1</v>
      </c>
      <c r="N648" s="29">
        <v>187044</v>
      </c>
      <c r="O648" s="29">
        <f>IF($R648="Minor",1,0)</f>
        <v>1</v>
      </c>
      <c r="P648" s="29">
        <f>IF($R648="Medium",1,0)</f>
        <v>0</v>
      </c>
      <c r="Q648" s="29">
        <f>IF($R648="Major",1,0)</f>
        <v>0</v>
      </c>
      <c r="R648" s="2" t="str">
        <f>IF('Hazard Data'!N582&lt;VLOOKUP(B648,Thresholds!$B$2:$I$8,2,FALSE),"Minor",IF(AND(VLOOKUP(B648,Thresholds!$B$2:$I$8,2,FALSE)&lt;='Hazard Data'!N582,'Hazard Data'!N582&lt;VLOOKUP(B648,Thresholds!$B$2:$I$8,3,FALSE)),"Medium","Major"))</f>
        <v>Minor</v>
      </c>
      <c r="S648" s="2" t="str">
        <f>IF(N648&gt;0,"",IF('Hazard Data'!K582&lt;VLOOKUP(B648,Thresholds!$B$2:$I$8,5,FALSE),"Minor",IF(AND(VLOOKUP(B648,Thresholds!$B$2:$I$8,5,FALSE)&lt;='Hazard Data'!K582,'Hazard Data'!K582&lt;VLOOKUP(B648,Thresholds!$B$2:$I$8,6,FALSE)),"Medium","Major")))</f>
        <v/>
      </c>
      <c r="T648" s="2"/>
      <c r="U648" s="2"/>
      <c r="V648" s="2"/>
      <c r="W648" s="2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>
      <c r="A649" s="1"/>
      <c r="B649" s="17">
        <v>3</v>
      </c>
      <c r="C649" s="9" t="s">
        <v>40</v>
      </c>
      <c r="D649" s="9" t="str">
        <f>VLOOKUP(C649,'Hazard Categories'!$A$2:$B$52,2,FALSE)</f>
        <v>Storm</v>
      </c>
      <c r="E649" s="17">
        <v>4</v>
      </c>
      <c r="F649" s="17">
        <v>1963</v>
      </c>
      <c r="G649" s="17" t="str">
        <f>IF(F649&lt;2000,(ROUNDDOWN((F649-$G$10)/5,0))*5+$G$10&amp;"-"&amp;(ROUNDDOWN((F649-$G$10)/5,0))*5+$G$10+4,(ROUNDDOWN((F649-$G$10)/5,0))*5+$G$10&amp;"-"&amp;(ROUNDDOWN((F649-$G$10)/5,0))*5+$G$10+4)</f>
        <v>1960-1964</v>
      </c>
      <c r="H649" s="17">
        <v>2</v>
      </c>
      <c r="I649" s="17">
        <v>0</v>
      </c>
      <c r="J649" s="17">
        <v>7</v>
      </c>
      <c r="K649" s="17">
        <f>SUM(I649:J649)</f>
        <v>7</v>
      </c>
      <c r="L649" s="28">
        <f>IF(N649&lt;7000000000,0,1)</f>
        <v>0</v>
      </c>
      <c r="M649" s="28">
        <f>IF(N649&gt;0,1,0)</f>
        <v>1</v>
      </c>
      <c r="N649" s="29">
        <v>186717</v>
      </c>
      <c r="O649" s="29">
        <f>IF($R649="Minor",1,0)</f>
        <v>0</v>
      </c>
      <c r="P649" s="29">
        <f>IF($R649="Medium",1,0)</f>
        <v>1</v>
      </c>
      <c r="Q649" s="29">
        <f>IF($R649="Major",1,0)</f>
        <v>0</v>
      </c>
      <c r="R649" s="2" t="str">
        <f>IF('Hazard Data'!N250&lt;VLOOKUP(B649,Thresholds!$B$2:$I$8,2,FALSE),"Minor",IF(AND(VLOOKUP(B649,Thresholds!$B$2:$I$8,2,FALSE)&lt;='Hazard Data'!N250,'Hazard Data'!N250&lt;VLOOKUP(B649,Thresholds!$B$2:$I$8,3,FALSE)),"Medium","Major"))</f>
        <v>Medium</v>
      </c>
      <c r="S649" s="2" t="str">
        <f>IF(N649&gt;0,"",IF('Hazard Data'!K250&lt;VLOOKUP(B649,Thresholds!$B$2:$I$8,5,FALSE),"Minor",IF(AND(VLOOKUP(B649,Thresholds!$B$2:$I$8,5,FALSE)&lt;='Hazard Data'!K250,'Hazard Data'!K250&lt;VLOOKUP(B649,Thresholds!$B$2:$I$8,6,FALSE)),"Medium","Major")))</f>
        <v/>
      </c>
      <c r="T649" s="2"/>
      <c r="U649" s="2"/>
      <c r="V649" s="2"/>
      <c r="W649" s="2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>
      <c r="A650" s="1"/>
      <c r="B650" s="17">
        <v>3</v>
      </c>
      <c r="C650" s="9" t="s">
        <v>40</v>
      </c>
      <c r="D650" s="9" t="str">
        <f>VLOOKUP(C650,'Hazard Categories'!$A$2:$B$52,2,FALSE)</f>
        <v>Storm</v>
      </c>
      <c r="E650" s="17">
        <v>1</v>
      </c>
      <c r="F650" s="17">
        <v>1973</v>
      </c>
      <c r="G650" s="17" t="str">
        <f>IF(F650&lt;2000,(ROUNDDOWN((F650-$G$10)/5,0))*5+$G$10&amp;"-"&amp;(ROUNDDOWN((F650-$G$10)/5,0))*5+$G$10+4,(ROUNDDOWN((F650-$G$10)/5,0))*5+$G$10&amp;"-"&amp;(ROUNDDOWN((F650-$G$10)/5,0))*5+$G$10+4)</f>
        <v>1970-1974</v>
      </c>
      <c r="H650" s="17">
        <v>2</v>
      </c>
      <c r="I650" s="17">
        <v>0</v>
      </c>
      <c r="J650" s="17">
        <v>0</v>
      </c>
      <c r="K650" s="17">
        <f>SUM(I650:J650)</f>
        <v>0</v>
      </c>
      <c r="L650" s="28">
        <f>IF(N650&lt;7000000000,0,1)</f>
        <v>0</v>
      </c>
      <c r="M650" s="28">
        <f>IF(N650&gt;0,1,0)</f>
        <v>1</v>
      </c>
      <c r="N650" s="29">
        <v>186475</v>
      </c>
      <c r="O650" s="29">
        <f>IF($R650="Minor",1,0)</f>
        <v>0</v>
      </c>
      <c r="P650" s="29">
        <f>IF($R650="Medium",1,0)</f>
        <v>1</v>
      </c>
      <c r="Q650" s="29">
        <f>IF($R650="Major",1,0)</f>
        <v>0</v>
      </c>
      <c r="R650" s="2" t="str">
        <f>IF('Hazard Data'!N364&lt;VLOOKUP(B650,Thresholds!$B$2:$I$8,2,FALSE),"Minor",IF(AND(VLOOKUP(B650,Thresholds!$B$2:$I$8,2,FALSE)&lt;='Hazard Data'!N364,'Hazard Data'!N364&lt;VLOOKUP(B650,Thresholds!$B$2:$I$8,3,FALSE)),"Medium","Major"))</f>
        <v>Medium</v>
      </c>
      <c r="S650" s="2" t="str">
        <f>IF(N650&gt;0,"",IF('Hazard Data'!K364&lt;VLOOKUP(B650,Thresholds!$B$2:$I$8,5,FALSE),"Minor",IF(AND(VLOOKUP(B650,Thresholds!$B$2:$I$8,5,FALSE)&lt;='Hazard Data'!K364,'Hazard Data'!K364&lt;VLOOKUP(B650,Thresholds!$B$2:$I$8,6,FALSE)),"Medium","Major")))</f>
        <v/>
      </c>
      <c r="T650" s="2"/>
      <c r="U650" s="2"/>
      <c r="V650" s="2"/>
      <c r="W650" s="2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>
      <c r="A651" s="1"/>
      <c r="B651" s="17">
        <v>1</v>
      </c>
      <c r="C651" s="9" t="s">
        <v>39</v>
      </c>
      <c r="D651" s="9" t="str">
        <f>VLOOKUP(C651,'Hazard Categories'!$A$2:$B$52,2,FALSE)</f>
        <v>Severe Storm</v>
      </c>
      <c r="E651" s="17">
        <v>1</v>
      </c>
      <c r="F651" s="17">
        <v>1993</v>
      </c>
      <c r="G651" s="17" t="str">
        <f>IF(F651&lt;2000,(ROUNDDOWN((F651-$G$10)/5,0))*5+$G$10&amp;"-"&amp;(ROUNDDOWN((F651-$G$10)/5,0))*5+$G$10+4,(ROUNDDOWN((F651-$G$10)/5,0))*5+$G$10&amp;"-"&amp;(ROUNDDOWN((F651-$G$10)/5,0))*5+$G$10+4)</f>
        <v>1990-1994</v>
      </c>
      <c r="H651" s="17">
        <v>31</v>
      </c>
      <c r="I651" s="17">
        <v>0</v>
      </c>
      <c r="J651" s="17">
        <v>0</v>
      </c>
      <c r="K651" s="17">
        <f>SUM(I651:J651)</f>
        <v>0</v>
      </c>
      <c r="L651" s="28">
        <f>IF(N651&lt;7000000000,0,1)</f>
        <v>0</v>
      </c>
      <c r="M651" s="28">
        <f>IF(N651&gt;0,1,0)</f>
        <v>1</v>
      </c>
      <c r="N651" s="29">
        <v>186338</v>
      </c>
      <c r="O651" s="29">
        <f>IF($R651="Minor",1,0)</f>
        <v>1</v>
      </c>
      <c r="P651" s="29">
        <f>IF($R651="Medium",1,0)</f>
        <v>0</v>
      </c>
      <c r="Q651" s="29">
        <f>IF($R651="Major",1,0)</f>
        <v>0</v>
      </c>
      <c r="R651" s="2" t="str">
        <f>IF('Hazard Data'!N1749&lt;VLOOKUP(B651,Thresholds!$B$2:$I$8,2,FALSE),"Minor",IF(AND(VLOOKUP(B651,Thresholds!$B$2:$I$8,2,FALSE)&lt;='Hazard Data'!N1749,'Hazard Data'!N1749&lt;VLOOKUP(B651,Thresholds!$B$2:$I$8,3,FALSE)),"Medium","Major"))</f>
        <v>Minor</v>
      </c>
      <c r="S651" s="2" t="str">
        <f>IF(N651&gt;0,"",IF('Hazard Data'!K1749&lt;VLOOKUP(B651,Thresholds!$B$2:$I$8,5,FALSE),"Minor",IF(AND(VLOOKUP(B651,Thresholds!$B$2:$I$8,5,FALSE)&lt;='Hazard Data'!K1749,'Hazard Data'!K1749&lt;VLOOKUP(B651,Thresholds!$B$2:$I$8,6,FALSE)),"Medium","Major")))</f>
        <v/>
      </c>
      <c r="T651" s="2"/>
      <c r="U651" s="2"/>
      <c r="V651" s="2"/>
      <c r="W651" s="2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>
      <c r="A652" s="1"/>
      <c r="B652" s="17">
        <v>4</v>
      </c>
      <c r="C652" s="9" t="s">
        <v>47</v>
      </c>
      <c r="D652" s="9" t="str">
        <f>VLOOKUP(C652,'Hazard Categories'!$A$2:$B$52,2,FALSE)</f>
        <v>Severe Storm</v>
      </c>
      <c r="E652" s="17">
        <v>4</v>
      </c>
      <c r="F652" s="17">
        <v>1964</v>
      </c>
      <c r="G652" s="17" t="str">
        <f>IF(F652&lt;2000,(ROUNDDOWN((F652-$G$10)/5,0))*5+$G$10&amp;"-"&amp;(ROUNDDOWN((F652-$G$10)/5,0))*5+$G$10+4,(ROUNDDOWN((F652-$G$10)/5,0))*5+$G$10&amp;"-"&amp;(ROUNDDOWN((F652-$G$10)/5,0))*5+$G$10+4)</f>
        <v>1960-1964</v>
      </c>
      <c r="H652" s="17">
        <v>3</v>
      </c>
      <c r="I652" s="17">
        <v>1</v>
      </c>
      <c r="J652" s="17">
        <v>0</v>
      </c>
      <c r="K652" s="17">
        <f>SUM(I652:J652)</f>
        <v>1</v>
      </c>
      <c r="L652" s="28">
        <f>IF(N652&lt;7000000000,0,1)</f>
        <v>0</v>
      </c>
      <c r="M652" s="28">
        <f>IF(N652&gt;0,1,0)</f>
        <v>1</v>
      </c>
      <c r="N652" s="29">
        <v>185976</v>
      </c>
      <c r="O652" s="29">
        <f>IF($R652="Minor",1,0)</f>
        <v>0</v>
      </c>
      <c r="P652" s="29">
        <f>IF($R652="Medium",1,0)</f>
        <v>1</v>
      </c>
      <c r="Q652" s="29">
        <f>IF($R652="Major",1,0)</f>
        <v>0</v>
      </c>
      <c r="R652" s="2" t="str">
        <f>IF('Hazard Data'!N273&lt;VLOOKUP(B652,Thresholds!$B$2:$I$8,2,FALSE),"Minor",IF(AND(VLOOKUP(B652,Thresholds!$B$2:$I$8,2,FALSE)&lt;='Hazard Data'!N273,'Hazard Data'!N273&lt;VLOOKUP(B652,Thresholds!$B$2:$I$8,3,FALSE)),"Medium","Major"))</f>
        <v>Medium</v>
      </c>
      <c r="S652" s="2" t="str">
        <f>IF(N652&gt;0,"",IF('Hazard Data'!K273&lt;VLOOKUP(B652,Thresholds!$B$2:$I$8,5,FALSE),"Minor",IF(AND(VLOOKUP(B652,Thresholds!$B$2:$I$8,5,FALSE)&lt;='Hazard Data'!K273,'Hazard Data'!K273&lt;VLOOKUP(B652,Thresholds!$B$2:$I$8,6,FALSE)),"Medium","Major")))</f>
        <v/>
      </c>
      <c r="T652" s="2"/>
      <c r="U652" s="2"/>
      <c r="V652" s="2"/>
      <c r="W652" s="2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>
      <c r="A653" s="1"/>
      <c r="B653" s="17">
        <v>5</v>
      </c>
      <c r="C653" s="9" t="s">
        <v>40</v>
      </c>
      <c r="D653" s="9" t="str">
        <f>VLOOKUP(C653,'Hazard Categories'!$A$2:$B$52,2,FALSE)</f>
        <v>Storm</v>
      </c>
      <c r="E653" s="17">
        <v>4</v>
      </c>
      <c r="F653" s="17">
        <v>1983</v>
      </c>
      <c r="G653" s="17" t="str">
        <f>IF(F653&lt;2000,(ROUNDDOWN((F653-$G$10)/5,0))*5+$G$10&amp;"-"&amp;(ROUNDDOWN((F653-$G$10)/5,0))*5+$G$10+4,(ROUNDDOWN((F653-$G$10)/5,0))*5+$G$10&amp;"-"&amp;(ROUNDDOWN((F653-$G$10)/5,0))*5+$G$10+4)</f>
        <v>1980-1984</v>
      </c>
      <c r="H653" s="17">
        <v>1</v>
      </c>
      <c r="I653" s="17">
        <v>7</v>
      </c>
      <c r="J653" s="17">
        <v>0</v>
      </c>
      <c r="K653" s="17">
        <f>SUM(I653:J653)</f>
        <v>7</v>
      </c>
      <c r="L653" s="28">
        <f>IF(N653&lt;7000000000,0,1)</f>
        <v>0</v>
      </c>
      <c r="M653" s="28">
        <f>IF(N653&gt;0,1,0)</f>
        <v>1</v>
      </c>
      <c r="N653" s="29">
        <v>185321</v>
      </c>
      <c r="O653" s="29">
        <f>IF($R653="Minor",1,0)</f>
        <v>1</v>
      </c>
      <c r="P653" s="29">
        <f>IF($R653="Medium",1,0)</f>
        <v>0</v>
      </c>
      <c r="Q653" s="29">
        <f>IF($R653="Major",1,0)</f>
        <v>0</v>
      </c>
      <c r="R653" s="2" t="str">
        <f>IF('Hazard Data'!N799&lt;VLOOKUP(B653,Thresholds!$B$2:$I$8,2,FALSE),"Minor",IF(AND(VLOOKUP(B653,Thresholds!$B$2:$I$8,2,FALSE)&lt;='Hazard Data'!N799,'Hazard Data'!N799&lt;VLOOKUP(B653,Thresholds!$B$2:$I$8,3,FALSE)),"Medium","Major"))</f>
        <v>Minor</v>
      </c>
      <c r="S653" s="2" t="str">
        <f>IF(N653&gt;0,"",IF('Hazard Data'!K799&lt;VLOOKUP(B653,Thresholds!$B$2:$I$8,5,FALSE),"Minor",IF(AND(VLOOKUP(B653,Thresholds!$B$2:$I$8,5,FALSE)&lt;='Hazard Data'!K799,'Hazard Data'!K799&lt;VLOOKUP(B653,Thresholds!$B$2:$I$8,6,FALSE)),"Medium","Major")))</f>
        <v/>
      </c>
      <c r="T653" s="2"/>
      <c r="U653" s="2"/>
      <c r="V653" s="2"/>
      <c r="W653" s="2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>
      <c r="A654" s="1"/>
      <c r="B654" s="17">
        <v>4</v>
      </c>
      <c r="C654" s="9" t="s">
        <v>40</v>
      </c>
      <c r="D654" s="9" t="str">
        <f>VLOOKUP(C654,'Hazard Categories'!$A$2:$B$52,2,FALSE)</f>
        <v>Storm</v>
      </c>
      <c r="E654" s="17">
        <v>4</v>
      </c>
      <c r="F654" s="17">
        <v>1983</v>
      </c>
      <c r="G654" s="17" t="str">
        <f>IF(F654&lt;2000,(ROUNDDOWN((F654-$G$10)/5,0))*5+$G$10&amp;"-"&amp;(ROUNDDOWN((F654-$G$10)/5,0))*5+$G$10+4,(ROUNDDOWN((F654-$G$10)/5,0))*5+$G$10&amp;"-"&amp;(ROUNDDOWN((F654-$G$10)/5,0))*5+$G$10+4)</f>
        <v>1980-1984</v>
      </c>
      <c r="H654" s="17">
        <v>1</v>
      </c>
      <c r="I654" s="17">
        <v>7</v>
      </c>
      <c r="J654" s="17">
        <v>0</v>
      </c>
      <c r="K654" s="17">
        <f>SUM(I654:J654)</f>
        <v>7</v>
      </c>
      <c r="L654" s="28">
        <f>IF(N654&lt;7000000000,0,1)</f>
        <v>0</v>
      </c>
      <c r="M654" s="28">
        <f>IF(N654&gt;0,1,0)</f>
        <v>1</v>
      </c>
      <c r="N654" s="29">
        <v>185028</v>
      </c>
      <c r="O654" s="29">
        <f>IF($R654="Minor",1,0)</f>
        <v>1</v>
      </c>
      <c r="P654" s="29">
        <f>IF($R654="Medium",1,0)</f>
        <v>0</v>
      </c>
      <c r="Q654" s="29">
        <f>IF($R654="Major",1,0)</f>
        <v>0</v>
      </c>
      <c r="R654" s="2" t="str">
        <f>IF('Hazard Data'!N797&lt;VLOOKUP(B654,Thresholds!$B$2:$I$8,2,FALSE),"Minor",IF(AND(VLOOKUP(B654,Thresholds!$B$2:$I$8,2,FALSE)&lt;='Hazard Data'!N797,'Hazard Data'!N797&lt;VLOOKUP(B654,Thresholds!$B$2:$I$8,3,FALSE)),"Medium","Major"))</f>
        <v>Minor</v>
      </c>
      <c r="S654" s="2" t="str">
        <f>IF(N654&gt;0,"",IF('Hazard Data'!K797&lt;VLOOKUP(B654,Thresholds!$B$2:$I$8,5,FALSE),"Minor",IF(AND(VLOOKUP(B654,Thresholds!$B$2:$I$8,5,FALSE)&lt;='Hazard Data'!K797,'Hazard Data'!K797&lt;VLOOKUP(B654,Thresholds!$B$2:$I$8,6,FALSE)),"Medium","Major")))</f>
        <v/>
      </c>
      <c r="T654" s="2"/>
      <c r="U654" s="2"/>
      <c r="V654" s="2"/>
      <c r="W654" s="2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>
      <c r="A655" s="1"/>
      <c r="B655" s="17">
        <v>3</v>
      </c>
      <c r="C655" s="9" t="s">
        <v>39</v>
      </c>
      <c r="D655" s="9" t="str">
        <f>VLOOKUP(C655,'Hazard Categories'!$A$2:$B$52,2,FALSE)</f>
        <v>Severe Storm</v>
      </c>
      <c r="E655" s="17">
        <v>3</v>
      </c>
      <c r="F655" s="17">
        <v>2013</v>
      </c>
      <c r="G655" s="17" t="str">
        <f>IF(F655&lt;2000,(ROUNDDOWN((F655-$G$10)/5,0))*5+$G$10&amp;"-"&amp;(ROUNDDOWN((F655-$G$10)/5,0))*5+$G$10+4,(ROUNDDOWN((F655-$G$10)/5,0))*5+$G$10&amp;"-"&amp;(ROUNDDOWN((F655-$G$10)/5,0))*5+$G$10+4)</f>
        <v>2010-2014</v>
      </c>
      <c r="H655" s="17">
        <v>1</v>
      </c>
      <c r="I655" s="17">
        <v>0</v>
      </c>
      <c r="J655" s="17">
        <v>0</v>
      </c>
      <c r="K655" s="17">
        <f>SUM(I655:J655)</f>
        <v>0</v>
      </c>
      <c r="L655" s="28">
        <f>IF(N655&lt;7000000000,0,1)</f>
        <v>0</v>
      </c>
      <c r="M655" s="28">
        <f>IF(N655&gt;0,1,0)</f>
        <v>1</v>
      </c>
      <c r="N655" s="29">
        <v>184954</v>
      </c>
      <c r="O655" s="29">
        <f>IF($R655="Minor",1,0)</f>
        <v>1</v>
      </c>
      <c r="P655" s="29">
        <f>IF($R655="Medium",1,0)</f>
        <v>0</v>
      </c>
      <c r="Q655" s="29">
        <f>IF($R655="Major",1,0)</f>
        <v>0</v>
      </c>
      <c r="R655" s="2" t="str">
        <f>IF('Hazard Data'!N2023&lt;VLOOKUP(B655,Thresholds!$B$2:$I$8,2,FALSE),"Minor",IF(AND(VLOOKUP(B655,Thresholds!$B$2:$I$8,2,FALSE)&lt;='Hazard Data'!N2023,'Hazard Data'!N2023&lt;VLOOKUP(B655,Thresholds!$B$2:$I$8,3,FALSE)),"Medium","Major"))</f>
        <v>Minor</v>
      </c>
      <c r="S655" s="2" t="str">
        <f>IF(N655&gt;0,"",IF('Hazard Data'!K2023&lt;VLOOKUP(B655,Thresholds!$B$2:$I$8,5,FALSE),"Minor",IF(AND(VLOOKUP(B655,Thresholds!$B$2:$I$8,5,FALSE)&lt;='Hazard Data'!K2023,'Hazard Data'!K2023&lt;VLOOKUP(B655,Thresholds!$B$2:$I$8,6,FALSE)),"Medium","Major")))</f>
        <v/>
      </c>
      <c r="T655" s="2"/>
      <c r="U655" s="2"/>
      <c r="V655" s="2"/>
      <c r="W655" s="2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>
      <c r="A656" s="1"/>
      <c r="B656" s="17">
        <v>4</v>
      </c>
      <c r="C656" s="9" t="s">
        <v>35</v>
      </c>
      <c r="D656" s="9" t="str">
        <f>VLOOKUP(C656,'Hazard Categories'!$A$2:$B$52,2,FALSE)</f>
        <v>Heat/Drought/Fire</v>
      </c>
      <c r="E656" s="17">
        <v>1</v>
      </c>
      <c r="F656" s="17">
        <v>1966</v>
      </c>
      <c r="G656" s="17" t="str">
        <f>IF(F656&lt;2000,(ROUNDDOWN((F656-$G$10)/5,0))*5+$G$10&amp;"-"&amp;(ROUNDDOWN((F656-$G$10)/5,0))*5+$G$10+4,(ROUNDDOWN((F656-$G$10)/5,0))*5+$G$10&amp;"-"&amp;(ROUNDDOWN((F656-$G$10)/5,0))*5+$G$10+4)</f>
        <v>1965-1969</v>
      </c>
      <c r="H656" s="17">
        <v>17</v>
      </c>
      <c r="I656" s="17">
        <v>0</v>
      </c>
      <c r="J656" s="17">
        <v>0</v>
      </c>
      <c r="K656" s="17">
        <f>SUM(I656:J656)</f>
        <v>0</v>
      </c>
      <c r="L656" s="28">
        <f>IF(N656&lt;7000000000,0,1)</f>
        <v>0</v>
      </c>
      <c r="M656" s="28">
        <f>IF(N656&gt;0,1,0)</f>
        <v>1</v>
      </c>
      <c r="N656" s="29">
        <v>184408</v>
      </c>
      <c r="O656" s="29">
        <f>IF($R656="Minor",1,0)</f>
        <v>0</v>
      </c>
      <c r="P656" s="29">
        <f>IF($R656="Medium",1,0)</f>
        <v>1</v>
      </c>
      <c r="Q656" s="29">
        <f>IF($R656="Major",1,0)</f>
        <v>0</v>
      </c>
      <c r="R656" s="2" t="str">
        <f>IF('Hazard Data'!N287&lt;VLOOKUP(B656,Thresholds!$B$2:$I$8,2,FALSE),"Minor",IF(AND(VLOOKUP(B656,Thresholds!$B$2:$I$8,2,FALSE)&lt;='Hazard Data'!N287,'Hazard Data'!N287&lt;VLOOKUP(B656,Thresholds!$B$2:$I$8,3,FALSE)),"Medium","Major"))</f>
        <v>Medium</v>
      </c>
      <c r="S656" s="2" t="str">
        <f>IF(N656&gt;0,"",IF('Hazard Data'!K287&lt;VLOOKUP(B656,Thresholds!$B$2:$I$8,5,FALSE),"Minor",IF(AND(VLOOKUP(B656,Thresholds!$B$2:$I$8,5,FALSE)&lt;='Hazard Data'!K287,'Hazard Data'!K287&lt;VLOOKUP(B656,Thresholds!$B$2:$I$8,6,FALSE)),"Medium","Major")))</f>
        <v/>
      </c>
      <c r="T656" s="2"/>
      <c r="U656" s="2"/>
      <c r="V656" s="2"/>
      <c r="W656" s="2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>
      <c r="A657" s="1"/>
      <c r="B657" s="17">
        <v>2</v>
      </c>
      <c r="C657" s="9" t="s">
        <v>71</v>
      </c>
      <c r="D657" s="9" t="str">
        <f>VLOOKUP(C657,'Hazard Categories'!$A$2:$B$52,2,FALSE)</f>
        <v>Storm</v>
      </c>
      <c r="E657" s="17">
        <v>1</v>
      </c>
      <c r="F657" s="17">
        <v>1978</v>
      </c>
      <c r="G657" s="17" t="str">
        <f>IF(F657&lt;2000,(ROUNDDOWN((F657-$G$10)/5,0))*5+$G$10&amp;"-"&amp;(ROUNDDOWN((F657-$G$10)/5,0))*5+$G$10+4,(ROUNDDOWN((F657-$G$10)/5,0))*5+$G$10&amp;"-"&amp;(ROUNDDOWN((F657-$G$10)/5,0))*5+$G$10+4)</f>
        <v>1975-1979</v>
      </c>
      <c r="H657" s="17">
        <v>2</v>
      </c>
      <c r="I657" s="17">
        <v>0</v>
      </c>
      <c r="J657" s="17">
        <v>0</v>
      </c>
      <c r="K657" s="17">
        <f>SUM(I657:J657)</f>
        <v>0</v>
      </c>
      <c r="L657" s="28">
        <f>IF(N657&lt;7000000000,0,1)</f>
        <v>0</v>
      </c>
      <c r="M657" s="28">
        <f>IF(N657&gt;0,1,0)</f>
        <v>1</v>
      </c>
      <c r="N657" s="29">
        <v>184287</v>
      </c>
      <c r="O657" s="29">
        <f>IF($R657="Minor",1,0)</f>
        <v>1</v>
      </c>
      <c r="P657" s="29">
        <f>IF($R657="Medium",1,0)</f>
        <v>0</v>
      </c>
      <c r="Q657" s="29">
        <f>IF($R657="Major",1,0)</f>
        <v>0</v>
      </c>
      <c r="R657" s="2" t="str">
        <f>IF('Hazard Data'!N439&lt;VLOOKUP(B657,Thresholds!$B$2:$I$8,2,FALSE),"Minor",IF(AND(VLOOKUP(B657,Thresholds!$B$2:$I$8,2,FALSE)&lt;='Hazard Data'!N439,'Hazard Data'!N439&lt;VLOOKUP(B657,Thresholds!$B$2:$I$8,3,FALSE)),"Medium","Major"))</f>
        <v>Minor</v>
      </c>
      <c r="S657" s="2" t="str">
        <f>IF(N657&gt;0,"",IF('Hazard Data'!K439&lt;VLOOKUP(B657,Thresholds!$B$2:$I$8,5,FALSE),"Minor",IF(AND(VLOOKUP(B657,Thresholds!$B$2:$I$8,5,FALSE)&lt;='Hazard Data'!K439,'Hazard Data'!K439&lt;VLOOKUP(B657,Thresholds!$B$2:$I$8,6,FALSE)),"Medium","Major")))</f>
        <v/>
      </c>
      <c r="T657" s="2"/>
      <c r="U657" s="2"/>
      <c r="V657" s="2"/>
      <c r="W657" s="2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>
      <c r="A658" s="1"/>
      <c r="B658" s="17">
        <v>3</v>
      </c>
      <c r="C658" s="9" t="s">
        <v>35</v>
      </c>
      <c r="D658" s="9" t="str">
        <f>VLOOKUP(C658,'Hazard Categories'!$A$2:$B$52,2,FALSE)</f>
        <v>Heat/Drought/Fire</v>
      </c>
      <c r="E658" s="17">
        <v>1</v>
      </c>
      <c r="F658" s="17">
        <v>1985</v>
      </c>
      <c r="G658" s="17" t="str">
        <f>IF(F658&lt;2000,(ROUNDDOWN((F658-$G$10)/5,0))*5+$G$10&amp;"-"&amp;(ROUNDDOWN((F658-$G$10)/5,0))*5+$G$10+4,(ROUNDDOWN((F658-$G$10)/5,0))*5+$G$10&amp;"-"&amp;(ROUNDDOWN((F658-$G$10)/5,0))*5+$G$10+4)</f>
        <v>1985-1989</v>
      </c>
      <c r="H658" s="17">
        <v>21</v>
      </c>
      <c r="I658" s="17">
        <v>0</v>
      </c>
      <c r="J658" s="17">
        <v>0</v>
      </c>
      <c r="K658" s="17">
        <f>SUM(I658:J658)</f>
        <v>0</v>
      </c>
      <c r="L658" s="28">
        <f>IF(N658&lt;7000000000,0,1)</f>
        <v>0</v>
      </c>
      <c r="M658" s="28">
        <f>IF(N658&gt;0,1,0)</f>
        <v>1</v>
      </c>
      <c r="N658" s="29">
        <v>184098</v>
      </c>
      <c r="O658" s="29">
        <f>IF($R658="Minor",1,0)</f>
        <v>0</v>
      </c>
      <c r="P658" s="29">
        <f>IF($R658="Medium",1,0)</f>
        <v>1</v>
      </c>
      <c r="Q658" s="29">
        <f>IF($R658="Major",1,0)</f>
        <v>0</v>
      </c>
      <c r="R658" s="2" t="str">
        <f>IF('Hazard Data'!N530&lt;VLOOKUP(B658,Thresholds!$B$2:$I$8,2,FALSE),"Minor",IF(AND(VLOOKUP(B658,Thresholds!$B$2:$I$8,2,FALSE)&lt;='Hazard Data'!N530,'Hazard Data'!N530&lt;VLOOKUP(B658,Thresholds!$B$2:$I$8,3,FALSE)),"Medium","Major"))</f>
        <v>Medium</v>
      </c>
      <c r="S658" s="2" t="str">
        <f>IF(N658&gt;0,"",IF('Hazard Data'!K530&lt;VLOOKUP(B658,Thresholds!$B$2:$I$8,5,FALSE),"Minor",IF(AND(VLOOKUP(B658,Thresholds!$B$2:$I$8,5,FALSE)&lt;='Hazard Data'!K530,'Hazard Data'!K530&lt;VLOOKUP(B658,Thresholds!$B$2:$I$8,6,FALSE)),"Medium","Major")))</f>
        <v/>
      </c>
      <c r="T658" s="2"/>
      <c r="U658" s="2"/>
      <c r="V658" s="2"/>
      <c r="W658" s="2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>
      <c r="A659" s="1"/>
      <c r="B659" s="17">
        <v>3</v>
      </c>
      <c r="C659" s="9" t="s">
        <v>40</v>
      </c>
      <c r="D659" s="9" t="str">
        <f>VLOOKUP(C659,'Hazard Categories'!$A$2:$B$52,2,FALSE)</f>
        <v>Storm</v>
      </c>
      <c r="E659" s="17">
        <v>4</v>
      </c>
      <c r="F659" s="17">
        <v>1983</v>
      </c>
      <c r="G659" s="17" t="str">
        <f>IF(F659&lt;2000,(ROUNDDOWN((F659-$G$10)/5,0))*5+$G$10&amp;"-"&amp;(ROUNDDOWN((F659-$G$10)/5,0))*5+$G$10+4,(ROUNDDOWN((F659-$G$10)/5,0))*5+$G$10&amp;"-"&amp;(ROUNDDOWN((F659-$G$10)/5,0))*5+$G$10+4)</f>
        <v>1980-1984</v>
      </c>
      <c r="H659" s="17">
        <v>1</v>
      </c>
      <c r="I659" s="17">
        <v>7</v>
      </c>
      <c r="J659" s="17">
        <v>0</v>
      </c>
      <c r="K659" s="17">
        <f>SUM(I659:J659)</f>
        <v>7</v>
      </c>
      <c r="L659" s="28">
        <f>IF(N659&lt;7000000000,0,1)</f>
        <v>0</v>
      </c>
      <c r="M659" s="28">
        <f>IF(N659&gt;0,1,0)</f>
        <v>1</v>
      </c>
      <c r="N659" s="29">
        <v>183426</v>
      </c>
      <c r="O659" s="29">
        <f>IF($R659="Minor",1,0)</f>
        <v>1</v>
      </c>
      <c r="P659" s="29">
        <f>IF($R659="Medium",1,0)</f>
        <v>0</v>
      </c>
      <c r="Q659" s="29">
        <f>IF($R659="Major",1,0)</f>
        <v>0</v>
      </c>
      <c r="R659" s="2" t="str">
        <f>IF('Hazard Data'!N798&lt;VLOOKUP(B659,Thresholds!$B$2:$I$8,2,FALSE),"Minor",IF(AND(VLOOKUP(B659,Thresholds!$B$2:$I$8,2,FALSE)&lt;='Hazard Data'!N798,'Hazard Data'!N798&lt;VLOOKUP(B659,Thresholds!$B$2:$I$8,3,FALSE)),"Medium","Major"))</f>
        <v>Minor</v>
      </c>
      <c r="S659" s="2" t="str">
        <f>IF(N659&gt;0,"",IF('Hazard Data'!K798&lt;VLOOKUP(B659,Thresholds!$B$2:$I$8,5,FALSE),"Minor",IF(AND(VLOOKUP(B659,Thresholds!$B$2:$I$8,5,FALSE)&lt;='Hazard Data'!K798,'Hazard Data'!K798&lt;VLOOKUP(B659,Thresholds!$B$2:$I$8,6,FALSE)),"Medium","Major")))</f>
        <v/>
      </c>
      <c r="T659" s="2"/>
      <c r="U659" s="2"/>
      <c r="V659" s="2"/>
      <c r="W659" s="2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>
      <c r="A660" s="1"/>
      <c r="B660" s="17">
        <v>4</v>
      </c>
      <c r="C660" s="9" t="s">
        <v>73</v>
      </c>
      <c r="D660" s="9" t="str">
        <f>VLOOKUP(C660,'Hazard Categories'!$A$2:$B$52,2,FALSE)</f>
        <v>Severe Storm</v>
      </c>
      <c r="E660" s="17">
        <v>4</v>
      </c>
      <c r="F660" s="17">
        <v>1971</v>
      </c>
      <c r="G660" s="17" t="str">
        <f>IF(F660&lt;2000,(ROUNDDOWN((F660-$G$10)/5,0))*5+$G$10&amp;"-"&amp;(ROUNDDOWN((F660-$G$10)/5,0))*5+$G$10+4,(ROUNDDOWN((F660-$G$10)/5,0))*5+$G$10&amp;"-"&amp;(ROUNDDOWN((F660-$G$10)/5,0))*5+$G$10+4)</f>
        <v>1970-1974</v>
      </c>
      <c r="H660" s="17">
        <v>1</v>
      </c>
      <c r="I660" s="17">
        <v>0</v>
      </c>
      <c r="J660" s="17">
        <v>0</v>
      </c>
      <c r="K660" s="17">
        <f>SUM(I660:J660)</f>
        <v>0</v>
      </c>
      <c r="L660" s="28">
        <f>IF(N660&lt;7000000000,0,1)</f>
        <v>0</v>
      </c>
      <c r="M660" s="28">
        <f>IF(N660&gt;0,1,0)</f>
        <v>1</v>
      </c>
      <c r="N660" s="29">
        <v>183012</v>
      </c>
      <c r="O660" s="29">
        <f>IF($R660="Minor",1,0)</f>
        <v>0</v>
      </c>
      <c r="P660" s="29">
        <f>IF($R660="Medium",1,0)</f>
        <v>1</v>
      </c>
      <c r="Q660" s="29">
        <f>IF($R660="Major",1,0)</f>
        <v>0</v>
      </c>
      <c r="R660" s="2" t="str">
        <f>IF('Hazard Data'!N330&lt;VLOOKUP(B660,Thresholds!$B$2:$I$8,2,FALSE),"Minor",IF(AND(VLOOKUP(B660,Thresholds!$B$2:$I$8,2,FALSE)&lt;='Hazard Data'!N330,'Hazard Data'!N330&lt;VLOOKUP(B660,Thresholds!$B$2:$I$8,3,FALSE)),"Medium","Major"))</f>
        <v>Medium</v>
      </c>
      <c r="S660" s="2" t="str">
        <f>IF(N660&gt;0,"",IF('Hazard Data'!K330&lt;VLOOKUP(B660,Thresholds!$B$2:$I$8,5,FALSE),"Minor",IF(AND(VLOOKUP(B660,Thresholds!$B$2:$I$8,5,FALSE)&lt;='Hazard Data'!K330,'Hazard Data'!K330&lt;VLOOKUP(B660,Thresholds!$B$2:$I$8,6,FALSE)),"Medium","Major")))</f>
        <v/>
      </c>
      <c r="T660" s="2"/>
      <c r="U660" s="2"/>
      <c r="V660" s="2"/>
      <c r="W660" s="2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>
      <c r="A661" s="1"/>
      <c r="B661" s="17">
        <v>4</v>
      </c>
      <c r="C661" s="9" t="s">
        <v>44</v>
      </c>
      <c r="D661" s="9" t="str">
        <f>VLOOKUP(C661,'Hazard Categories'!$A$2:$B$52,2,FALSE)</f>
        <v>Severe Storm</v>
      </c>
      <c r="E661" s="17">
        <v>2</v>
      </c>
      <c r="F661" s="17">
        <v>2015</v>
      </c>
      <c r="G661" s="17" t="str">
        <f>IF(F661&lt;2000,(ROUNDDOWN((F661-$G$10)/5,0))*5+$G$10&amp;"-"&amp;(ROUNDDOWN((F661-$G$10)/5,0))*5+$G$10+4,(ROUNDDOWN((F661-$G$10)/5,0))*5+$G$10&amp;"-"&amp;(ROUNDDOWN((F661-$G$10)/5,0))*5+$G$10+4)</f>
        <v>2015-2019</v>
      </c>
      <c r="H661" s="17">
        <v>1</v>
      </c>
      <c r="I661" s="17">
        <v>0</v>
      </c>
      <c r="J661" s="17">
        <v>0</v>
      </c>
      <c r="K661" s="17">
        <f>SUM(I661:J661)</f>
        <v>0</v>
      </c>
      <c r="L661" s="28">
        <f>IF(N661&lt;7000000000,0,1)</f>
        <v>0</v>
      </c>
      <c r="M661" s="28">
        <f>IF(N661&gt;0,1,0)</f>
        <v>1</v>
      </c>
      <c r="N661" s="29">
        <v>182748</v>
      </c>
      <c r="O661" s="29">
        <f>IF($R661="Minor",1,0)</f>
        <v>1</v>
      </c>
      <c r="P661" s="29">
        <f>IF($R661="Medium",1,0)</f>
        <v>0</v>
      </c>
      <c r="Q661" s="29">
        <f>IF($R661="Major",1,0)</f>
        <v>0</v>
      </c>
      <c r="R661" s="2" t="str">
        <f>IF('Hazard Data'!N2781&lt;VLOOKUP(B661,Thresholds!$B$2:$I$8,2,FALSE),"Minor",IF(AND(VLOOKUP(B661,Thresholds!$B$2:$I$8,2,FALSE)&lt;='Hazard Data'!N2781,'Hazard Data'!N2781&lt;VLOOKUP(B661,Thresholds!$B$2:$I$8,3,FALSE)),"Medium","Major"))</f>
        <v>Minor</v>
      </c>
      <c r="S661" s="2" t="str">
        <f>IF(N661&gt;0,"",IF('Hazard Data'!K2781&lt;VLOOKUP(B661,Thresholds!$B$2:$I$8,5,FALSE),"Minor",IF(AND(VLOOKUP(B661,Thresholds!$B$2:$I$8,5,FALSE)&lt;='Hazard Data'!K2781,'Hazard Data'!K2781&lt;VLOOKUP(B661,Thresholds!$B$2:$I$8,6,FALSE)),"Medium","Major")))</f>
        <v/>
      </c>
      <c r="T661" s="2"/>
      <c r="U661" s="2"/>
      <c r="V661" s="2"/>
      <c r="W661" s="2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>
      <c r="A662" s="1"/>
      <c r="B662" s="17">
        <v>4</v>
      </c>
      <c r="C662" s="9" t="s">
        <v>40</v>
      </c>
      <c r="D662" s="9" t="str">
        <f>VLOOKUP(C662,'Hazard Categories'!$A$2:$B$52,2,FALSE)</f>
        <v>Storm</v>
      </c>
      <c r="E662" s="17">
        <v>1</v>
      </c>
      <c r="F662" s="17">
        <v>1985</v>
      </c>
      <c r="G662" s="17" t="str">
        <f>IF(F662&lt;2000,(ROUNDDOWN((F662-$G$10)/5,0))*5+$G$10&amp;"-"&amp;(ROUNDDOWN((F662-$G$10)/5,0))*5+$G$10+4,(ROUNDDOWN((F662-$G$10)/5,0))*5+$G$10&amp;"-"&amp;(ROUNDDOWN((F662-$G$10)/5,0))*5+$G$10+4)</f>
        <v>1985-1989</v>
      </c>
      <c r="H662" s="17">
        <v>5</v>
      </c>
      <c r="I662" s="17">
        <v>4</v>
      </c>
      <c r="J662" s="17">
        <v>0</v>
      </c>
      <c r="K662" s="17">
        <f>SUM(I662:J662)</f>
        <v>4</v>
      </c>
      <c r="L662" s="28">
        <f>IF(N662&lt;7000000000,0,1)</f>
        <v>0</v>
      </c>
      <c r="M662" s="28">
        <f>IF(N662&gt;0,1,0)</f>
        <v>1</v>
      </c>
      <c r="N662" s="29">
        <v>182530</v>
      </c>
      <c r="O662" s="29">
        <f>IF($R662="Minor",1,0)</f>
        <v>0</v>
      </c>
      <c r="P662" s="29">
        <f>IF($R662="Medium",1,0)</f>
        <v>1</v>
      </c>
      <c r="Q662" s="29">
        <f>IF($R662="Major",1,0)</f>
        <v>0</v>
      </c>
      <c r="R662" s="2" t="str">
        <f>IF('Hazard Data'!N516&lt;VLOOKUP(B662,Thresholds!$B$2:$I$8,2,FALSE),"Minor",IF(AND(VLOOKUP(B662,Thresholds!$B$2:$I$8,2,FALSE)&lt;='Hazard Data'!N516,'Hazard Data'!N516&lt;VLOOKUP(B662,Thresholds!$B$2:$I$8,3,FALSE)),"Medium","Major"))</f>
        <v>Medium</v>
      </c>
      <c r="S662" s="2" t="str">
        <f>IF(N662&gt;0,"",IF('Hazard Data'!K516&lt;VLOOKUP(B662,Thresholds!$B$2:$I$8,5,FALSE),"Minor",IF(AND(VLOOKUP(B662,Thresholds!$B$2:$I$8,5,FALSE)&lt;='Hazard Data'!K516,'Hazard Data'!K516&lt;VLOOKUP(B662,Thresholds!$B$2:$I$8,6,FALSE)),"Medium","Major")))</f>
        <v/>
      </c>
      <c r="T662" s="2"/>
      <c r="U662" s="2"/>
      <c r="V662" s="2"/>
      <c r="W662" s="2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>
      <c r="A663" s="1"/>
      <c r="B663" s="17">
        <v>4</v>
      </c>
      <c r="C663" s="9" t="s">
        <v>40</v>
      </c>
      <c r="D663" s="9" t="str">
        <f>VLOOKUP(C663,'Hazard Categories'!$A$2:$B$52,2,FALSE)</f>
        <v>Storm</v>
      </c>
      <c r="E663" s="17">
        <v>1</v>
      </c>
      <c r="F663" s="17">
        <v>1973</v>
      </c>
      <c r="G663" s="17" t="str">
        <f>IF(F663&lt;2000,(ROUNDDOWN((F663-$G$10)/5,0))*5+$G$10&amp;"-"&amp;(ROUNDDOWN((F663-$G$10)/5,0))*5+$G$10+4,(ROUNDDOWN((F663-$G$10)/5,0))*5+$G$10&amp;"-"&amp;(ROUNDDOWN((F663-$G$10)/5,0))*5+$G$10+4)</f>
        <v>1970-1974</v>
      </c>
      <c r="H663" s="17">
        <v>2</v>
      </c>
      <c r="I663" s="17">
        <v>0</v>
      </c>
      <c r="J663" s="17">
        <v>0</v>
      </c>
      <c r="K663" s="17">
        <f>SUM(I663:J663)</f>
        <v>0</v>
      </c>
      <c r="L663" s="28">
        <f>IF(N663&lt;7000000000,0,1)</f>
        <v>0</v>
      </c>
      <c r="M663" s="28">
        <f>IF(N663&gt;0,1,0)</f>
        <v>1</v>
      </c>
      <c r="N663" s="29">
        <v>182513</v>
      </c>
      <c r="O663" s="29">
        <f>IF($R663="Minor",1,0)</f>
        <v>0</v>
      </c>
      <c r="P663" s="29">
        <f>IF($R663="Medium",1,0)</f>
        <v>1</v>
      </c>
      <c r="Q663" s="29">
        <f>IF($R663="Major",1,0)</f>
        <v>0</v>
      </c>
      <c r="R663" s="2" t="str">
        <f>IF('Hazard Data'!N361&lt;VLOOKUP(B663,Thresholds!$B$2:$I$8,2,FALSE),"Minor",IF(AND(VLOOKUP(B663,Thresholds!$B$2:$I$8,2,FALSE)&lt;='Hazard Data'!N361,'Hazard Data'!N361&lt;VLOOKUP(B663,Thresholds!$B$2:$I$8,3,FALSE)),"Medium","Major"))</f>
        <v>Medium</v>
      </c>
      <c r="S663" s="2" t="str">
        <f>IF(N663&gt;0,"",IF('Hazard Data'!K361&lt;VLOOKUP(B663,Thresholds!$B$2:$I$8,5,FALSE),"Minor",IF(AND(VLOOKUP(B663,Thresholds!$B$2:$I$8,5,FALSE)&lt;='Hazard Data'!K361,'Hazard Data'!K361&lt;VLOOKUP(B663,Thresholds!$B$2:$I$8,6,FALSE)),"Medium","Major")))</f>
        <v/>
      </c>
      <c r="T663" s="2"/>
      <c r="U663" s="2"/>
      <c r="V663" s="2"/>
      <c r="W663" s="2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>
      <c r="A664" s="1"/>
      <c r="B664" s="17">
        <v>3</v>
      </c>
      <c r="C664" s="9" t="s">
        <v>72</v>
      </c>
      <c r="D664" s="9" t="str">
        <f>VLOOKUP(C664,'Hazard Categories'!$A$2:$B$52,2,FALSE)</f>
        <v>Severe Storm</v>
      </c>
      <c r="E664" s="17">
        <v>1</v>
      </c>
      <c r="F664" s="17">
        <v>1983</v>
      </c>
      <c r="G664" s="17" t="str">
        <f>IF(F664&lt;2000,(ROUNDDOWN((F664-$G$10)/5,0))*5+$G$10&amp;"-"&amp;(ROUNDDOWN((F664-$G$10)/5,0))*5+$G$10+4,(ROUNDDOWN((F664-$G$10)/5,0))*5+$G$10&amp;"-"&amp;(ROUNDDOWN((F664-$G$10)/5,0))*5+$G$10+4)</f>
        <v>1980-1984</v>
      </c>
      <c r="H664" s="17">
        <v>1</v>
      </c>
      <c r="I664" s="17">
        <v>0</v>
      </c>
      <c r="J664" s="17">
        <v>0</v>
      </c>
      <c r="K664" s="17">
        <f>SUM(I664:J664)</f>
        <v>0</v>
      </c>
      <c r="L664" s="28">
        <f>IF(N664&lt;7000000000,0,1)</f>
        <v>0</v>
      </c>
      <c r="M664" s="28">
        <f>IF(N664&gt;0,1,0)</f>
        <v>1</v>
      </c>
      <c r="N664" s="29">
        <v>182099</v>
      </c>
      <c r="O664" s="29">
        <f>IF($R664="Minor",1,0)</f>
        <v>1</v>
      </c>
      <c r="P664" s="29">
        <f>IF($R664="Medium",1,0)</f>
        <v>0</v>
      </c>
      <c r="Q664" s="29">
        <f>IF($R664="Major",1,0)</f>
        <v>0</v>
      </c>
      <c r="R664" s="2" t="str">
        <f>IF('Hazard Data'!N764&lt;VLOOKUP(B664,Thresholds!$B$2:$I$8,2,FALSE),"Minor",IF(AND(VLOOKUP(B664,Thresholds!$B$2:$I$8,2,FALSE)&lt;='Hazard Data'!N764,'Hazard Data'!N764&lt;VLOOKUP(B664,Thresholds!$B$2:$I$8,3,FALSE)),"Medium","Major"))</f>
        <v>Minor</v>
      </c>
      <c r="S664" s="2" t="str">
        <f>IF(N664&gt;0,"",IF('Hazard Data'!K764&lt;VLOOKUP(B664,Thresholds!$B$2:$I$8,5,FALSE),"Minor",IF(AND(VLOOKUP(B664,Thresholds!$B$2:$I$8,5,FALSE)&lt;='Hazard Data'!K764,'Hazard Data'!K764&lt;VLOOKUP(B664,Thresholds!$B$2:$I$8,6,FALSE)),"Medium","Major")))</f>
        <v/>
      </c>
      <c r="T664" s="2"/>
      <c r="U664" s="2"/>
      <c r="V664" s="2"/>
      <c r="W664" s="2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>
      <c r="A665" s="1"/>
      <c r="B665" s="17">
        <v>5</v>
      </c>
      <c r="C665" s="9" t="s">
        <v>40</v>
      </c>
      <c r="D665" s="9" t="str">
        <f>VLOOKUP(C665,'Hazard Categories'!$A$2:$B$52,2,FALSE)</f>
        <v>Storm</v>
      </c>
      <c r="E665" s="17">
        <v>1</v>
      </c>
      <c r="F665" s="17">
        <v>1980</v>
      </c>
      <c r="G665" s="17" t="str">
        <f>IF(F665&lt;2000,(ROUNDDOWN((F665-$G$10)/5,0))*5+$G$10&amp;"-"&amp;(ROUNDDOWN((F665-$G$10)/5,0))*5+$G$10+4,(ROUNDDOWN((F665-$G$10)/5,0))*5+$G$10&amp;"-"&amp;(ROUNDDOWN((F665-$G$10)/5,0))*5+$G$10+4)</f>
        <v>1980-1984</v>
      </c>
      <c r="H665" s="17">
        <v>2</v>
      </c>
      <c r="I665" s="17">
        <v>0</v>
      </c>
      <c r="J665" s="17">
        <v>0</v>
      </c>
      <c r="K665" s="17">
        <f>SUM(I665:J665)</f>
        <v>0</v>
      </c>
      <c r="L665" s="28">
        <f>IF(N665&lt;7000000000,0,1)</f>
        <v>0</v>
      </c>
      <c r="M665" s="28">
        <f>IF(N665&gt;0,1,0)</f>
        <v>1</v>
      </c>
      <c r="N665" s="29">
        <v>182082</v>
      </c>
      <c r="O665" s="29">
        <f>IF($R665="Minor",1,0)</f>
        <v>0</v>
      </c>
      <c r="P665" s="29">
        <f>IF($R665="Medium",1,0)</f>
        <v>1</v>
      </c>
      <c r="Q665" s="29">
        <f>IF($R665="Major",1,0)</f>
        <v>0</v>
      </c>
      <c r="R665" s="2" t="str">
        <f>IF('Hazard Data'!N654&lt;VLOOKUP(B665,Thresholds!$B$2:$I$8,2,FALSE),"Minor",IF(AND(VLOOKUP(B665,Thresholds!$B$2:$I$8,2,FALSE)&lt;='Hazard Data'!N654,'Hazard Data'!N654&lt;VLOOKUP(B665,Thresholds!$B$2:$I$8,3,FALSE)),"Medium","Major"))</f>
        <v>Medium</v>
      </c>
      <c r="S665" s="2" t="str">
        <f>IF(N665&gt;0,"",IF('Hazard Data'!K654&lt;VLOOKUP(B665,Thresholds!$B$2:$I$8,5,FALSE),"Minor",IF(AND(VLOOKUP(B665,Thresholds!$B$2:$I$8,5,FALSE)&lt;='Hazard Data'!K654,'Hazard Data'!K654&lt;VLOOKUP(B665,Thresholds!$B$2:$I$8,6,FALSE)),"Medium","Major")))</f>
        <v/>
      </c>
      <c r="T665" s="2"/>
      <c r="U665" s="2"/>
      <c r="V665" s="2"/>
      <c r="W665" s="2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>
      <c r="A666" s="1"/>
      <c r="B666" s="17">
        <v>5</v>
      </c>
      <c r="C666" s="9" t="s">
        <v>40</v>
      </c>
      <c r="D666" s="9" t="str">
        <f>VLOOKUP(C666,'Hazard Categories'!$A$2:$B$52,2,FALSE)</f>
        <v>Storm</v>
      </c>
      <c r="E666" s="17">
        <v>1</v>
      </c>
      <c r="F666" s="17">
        <v>1985</v>
      </c>
      <c r="G666" s="17" t="str">
        <f>IF(F666&lt;2000,(ROUNDDOWN((F666-$G$10)/5,0))*5+$G$10&amp;"-"&amp;(ROUNDDOWN((F666-$G$10)/5,0))*5+$G$10+4,(ROUNDDOWN((F666-$G$10)/5,0))*5+$G$10&amp;"-"&amp;(ROUNDDOWN((F666-$G$10)/5,0))*5+$G$10+4)</f>
        <v>1985-1989</v>
      </c>
      <c r="H666" s="17">
        <v>5</v>
      </c>
      <c r="I666" s="17">
        <v>4</v>
      </c>
      <c r="J666" s="17">
        <v>0</v>
      </c>
      <c r="K666" s="17">
        <f>SUM(I666:J666)</f>
        <v>4</v>
      </c>
      <c r="L666" s="28">
        <f>IF(N666&lt;7000000000,0,1)</f>
        <v>0</v>
      </c>
      <c r="M666" s="28">
        <f>IF(N666&gt;0,1,0)</f>
        <v>1</v>
      </c>
      <c r="N666" s="29">
        <v>181806</v>
      </c>
      <c r="O666" s="29">
        <f>IF($R666="Minor",1,0)</f>
        <v>0</v>
      </c>
      <c r="P666" s="29">
        <f>IF($R666="Medium",1,0)</f>
        <v>1</v>
      </c>
      <c r="Q666" s="29">
        <f>IF($R666="Major",1,0)</f>
        <v>0</v>
      </c>
      <c r="R666" s="2" t="str">
        <f>IF('Hazard Data'!N518&lt;VLOOKUP(B666,Thresholds!$B$2:$I$8,2,FALSE),"Minor",IF(AND(VLOOKUP(B666,Thresholds!$B$2:$I$8,2,FALSE)&lt;='Hazard Data'!N518,'Hazard Data'!N518&lt;VLOOKUP(B666,Thresholds!$B$2:$I$8,3,FALSE)),"Medium","Major"))</f>
        <v>Medium</v>
      </c>
      <c r="S666" s="2" t="str">
        <f>IF(N666&gt;0,"",IF('Hazard Data'!K518&lt;VLOOKUP(B666,Thresholds!$B$2:$I$8,5,FALSE),"Minor",IF(AND(VLOOKUP(B666,Thresholds!$B$2:$I$8,5,FALSE)&lt;='Hazard Data'!K518,'Hazard Data'!K518&lt;VLOOKUP(B666,Thresholds!$B$2:$I$8,6,FALSE)),"Medium","Major")))</f>
        <v/>
      </c>
      <c r="T666" s="2"/>
      <c r="U666" s="2"/>
      <c r="V666" s="2"/>
      <c r="W666" s="2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>
      <c r="A667" s="1"/>
      <c r="B667" s="17">
        <v>2</v>
      </c>
      <c r="C667" s="9" t="s">
        <v>40</v>
      </c>
      <c r="D667" s="9" t="str">
        <f>VLOOKUP(C667,'Hazard Categories'!$A$2:$B$52,2,FALSE)</f>
        <v>Storm</v>
      </c>
      <c r="E667" s="17">
        <v>1</v>
      </c>
      <c r="F667" s="17">
        <v>1979</v>
      </c>
      <c r="G667" s="17" t="str">
        <f>IF(F667&lt;2000,(ROUNDDOWN((F667-$G$10)/5,0))*5+$G$10&amp;"-"&amp;(ROUNDDOWN((F667-$G$10)/5,0))*5+$G$10+4,(ROUNDDOWN((F667-$G$10)/5,0))*5+$G$10&amp;"-"&amp;(ROUNDDOWN((F667-$G$10)/5,0))*5+$G$10+4)</f>
        <v>1975-1979</v>
      </c>
      <c r="H667" s="17">
        <v>2</v>
      </c>
      <c r="I667" s="17">
        <v>0</v>
      </c>
      <c r="J667" s="17">
        <v>0</v>
      </c>
      <c r="K667" s="17">
        <f>SUM(I667:J667)</f>
        <v>0</v>
      </c>
      <c r="L667" s="28">
        <f>IF(N667&lt;7000000000,0,1)</f>
        <v>0</v>
      </c>
      <c r="M667" s="28">
        <f>IF(N667&gt;0,1,0)</f>
        <v>1</v>
      </c>
      <c r="N667" s="29">
        <v>181789</v>
      </c>
      <c r="O667" s="29">
        <f>IF($R667="Minor",1,0)</f>
        <v>1</v>
      </c>
      <c r="P667" s="29">
        <f>IF($R667="Medium",1,0)</f>
        <v>0</v>
      </c>
      <c r="Q667" s="29">
        <f>IF($R667="Major",1,0)</f>
        <v>0</v>
      </c>
      <c r="R667" s="2" t="str">
        <f>IF('Hazard Data'!N618&lt;VLOOKUP(B667,Thresholds!$B$2:$I$8,2,FALSE),"Minor",IF(AND(VLOOKUP(B667,Thresholds!$B$2:$I$8,2,FALSE)&lt;='Hazard Data'!N618,'Hazard Data'!N618&lt;VLOOKUP(B667,Thresholds!$B$2:$I$8,3,FALSE)),"Medium","Major"))</f>
        <v>Minor</v>
      </c>
      <c r="S667" s="2" t="str">
        <f>IF(N667&gt;0,"",IF('Hazard Data'!K618&lt;VLOOKUP(B667,Thresholds!$B$2:$I$8,5,FALSE),"Minor",IF(AND(VLOOKUP(B667,Thresholds!$B$2:$I$8,5,FALSE)&lt;='Hazard Data'!K618,'Hazard Data'!K618&lt;VLOOKUP(B667,Thresholds!$B$2:$I$8,6,FALSE)),"Medium","Major")))</f>
        <v/>
      </c>
      <c r="T667" s="2"/>
      <c r="U667" s="2"/>
      <c r="V667" s="2"/>
      <c r="W667" s="2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>
      <c r="A668" s="1"/>
      <c r="B668" s="17">
        <v>5</v>
      </c>
      <c r="C668" s="9" t="s">
        <v>39</v>
      </c>
      <c r="D668" s="9" t="str">
        <f>VLOOKUP(C668,'Hazard Categories'!$A$2:$B$52,2,FALSE)</f>
        <v>Severe Storm</v>
      </c>
      <c r="E668" s="17">
        <v>1</v>
      </c>
      <c r="F668" s="17">
        <v>1993</v>
      </c>
      <c r="G668" s="17" t="str">
        <f>IF(F668&lt;2000,(ROUNDDOWN((F668-$G$10)/5,0))*5+$G$10&amp;"-"&amp;(ROUNDDOWN((F668-$G$10)/5,0))*5+$G$10+4,(ROUNDDOWN((F668-$G$10)/5,0))*5+$G$10&amp;"-"&amp;(ROUNDDOWN((F668-$G$10)/5,0))*5+$G$10+4)</f>
        <v>1990-1994</v>
      </c>
      <c r="H668" s="17">
        <v>31</v>
      </c>
      <c r="I668" s="17">
        <v>0</v>
      </c>
      <c r="J668" s="17">
        <v>0</v>
      </c>
      <c r="K668" s="17">
        <f>SUM(I668:J668)</f>
        <v>0</v>
      </c>
      <c r="L668" s="28">
        <f>IF(N668&lt;7000000000,0,1)</f>
        <v>0</v>
      </c>
      <c r="M668" s="28">
        <f>IF(N668&gt;0,1,0)</f>
        <v>1</v>
      </c>
      <c r="N668" s="29">
        <v>181755</v>
      </c>
      <c r="O668" s="29">
        <f>IF($R668="Minor",1,0)</f>
        <v>1</v>
      </c>
      <c r="P668" s="29">
        <f>IF($R668="Medium",1,0)</f>
        <v>0</v>
      </c>
      <c r="Q668" s="29">
        <f>IF($R668="Major",1,0)</f>
        <v>0</v>
      </c>
      <c r="R668" s="2" t="str">
        <f>IF('Hazard Data'!N1753&lt;VLOOKUP(B668,Thresholds!$B$2:$I$8,2,FALSE),"Minor",IF(AND(VLOOKUP(B668,Thresholds!$B$2:$I$8,2,FALSE)&lt;='Hazard Data'!N1753,'Hazard Data'!N1753&lt;VLOOKUP(B668,Thresholds!$B$2:$I$8,3,FALSE)),"Medium","Major"))</f>
        <v>Minor</v>
      </c>
      <c r="S668" s="2" t="str">
        <f>IF(N668&gt;0,"",IF('Hazard Data'!K1753&lt;VLOOKUP(B668,Thresholds!$B$2:$I$8,5,FALSE),"Minor",IF(AND(VLOOKUP(B668,Thresholds!$B$2:$I$8,5,FALSE)&lt;='Hazard Data'!K1753,'Hazard Data'!K1753&lt;VLOOKUP(B668,Thresholds!$B$2:$I$8,6,FALSE)),"Medium","Major")))</f>
        <v/>
      </c>
      <c r="T668" s="2"/>
      <c r="U668" s="2"/>
      <c r="V668" s="2"/>
      <c r="W668" s="2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>
      <c r="A669" s="1"/>
      <c r="B669" s="17">
        <v>2</v>
      </c>
      <c r="C669" s="9" t="s">
        <v>73</v>
      </c>
      <c r="D669" s="9" t="str">
        <f>VLOOKUP(C669,'Hazard Categories'!$A$2:$B$52,2,FALSE)</f>
        <v>Severe Storm</v>
      </c>
      <c r="E669" s="17">
        <v>4</v>
      </c>
      <c r="F669" s="17">
        <v>1971</v>
      </c>
      <c r="G669" s="17" t="str">
        <f>IF(F669&lt;2000,(ROUNDDOWN((F669-$G$10)/5,0))*5+$G$10&amp;"-"&amp;(ROUNDDOWN((F669-$G$10)/5,0))*5+$G$10+4,(ROUNDDOWN((F669-$G$10)/5,0))*5+$G$10&amp;"-"&amp;(ROUNDDOWN((F669-$G$10)/5,0))*5+$G$10+4)</f>
        <v>1970-1974</v>
      </c>
      <c r="H669" s="17">
        <v>1</v>
      </c>
      <c r="I669" s="17">
        <v>0</v>
      </c>
      <c r="J669" s="17">
        <v>0</v>
      </c>
      <c r="K669" s="17">
        <f>SUM(I669:J669)</f>
        <v>0</v>
      </c>
      <c r="L669" s="28">
        <f>IF(N669&lt;7000000000,0,1)</f>
        <v>0</v>
      </c>
      <c r="M669" s="28">
        <f>IF(N669&gt;0,1,0)</f>
        <v>1</v>
      </c>
      <c r="N669" s="29">
        <v>181479</v>
      </c>
      <c r="O669" s="29">
        <f>IF($R669="Minor",1,0)</f>
        <v>0</v>
      </c>
      <c r="P669" s="29">
        <f>IF($R669="Medium",1,0)</f>
        <v>1</v>
      </c>
      <c r="Q669" s="29">
        <f>IF($R669="Major",1,0)</f>
        <v>0</v>
      </c>
      <c r="R669" s="2" t="str">
        <f>IF('Hazard Data'!N327&lt;VLOOKUP(B669,Thresholds!$B$2:$I$8,2,FALSE),"Minor",IF(AND(VLOOKUP(B669,Thresholds!$B$2:$I$8,2,FALSE)&lt;='Hazard Data'!N327,'Hazard Data'!N327&lt;VLOOKUP(B669,Thresholds!$B$2:$I$8,3,FALSE)),"Medium","Major"))</f>
        <v>Medium</v>
      </c>
      <c r="S669" s="2" t="str">
        <f>IF(N669&gt;0,"",IF('Hazard Data'!K327&lt;VLOOKUP(B669,Thresholds!$B$2:$I$8,5,FALSE),"Minor",IF(AND(VLOOKUP(B669,Thresholds!$B$2:$I$8,5,FALSE)&lt;='Hazard Data'!K327,'Hazard Data'!K327&lt;VLOOKUP(B669,Thresholds!$B$2:$I$8,6,FALSE)),"Medium","Major")))</f>
        <v/>
      </c>
      <c r="T669" s="2"/>
      <c r="U669" s="2"/>
      <c r="V669" s="2"/>
      <c r="W669" s="2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>
      <c r="A670" s="1"/>
      <c r="B670" s="17">
        <v>2</v>
      </c>
      <c r="C670" s="9" t="s">
        <v>40</v>
      </c>
      <c r="D670" s="9" t="str">
        <f>VLOOKUP(C670,'Hazard Categories'!$A$2:$B$52,2,FALSE)</f>
        <v>Storm</v>
      </c>
      <c r="E670" s="17">
        <v>1</v>
      </c>
      <c r="F670" s="17">
        <v>1980</v>
      </c>
      <c r="G670" s="17" t="str">
        <f>IF(F670&lt;2000,(ROUNDDOWN((F670-$G$10)/5,0))*5+$G$10&amp;"-"&amp;(ROUNDDOWN((F670-$G$10)/5,0))*5+$G$10+4,(ROUNDDOWN((F670-$G$10)/5,0))*5+$G$10&amp;"-"&amp;(ROUNDDOWN((F670-$G$10)/5,0))*5+$G$10+4)</f>
        <v>1980-1984</v>
      </c>
      <c r="H670" s="17">
        <v>2</v>
      </c>
      <c r="I670" s="17">
        <v>0</v>
      </c>
      <c r="J670" s="17">
        <v>0</v>
      </c>
      <c r="K670" s="17">
        <f>SUM(I670:J670)</f>
        <v>0</v>
      </c>
      <c r="L670" s="28">
        <f>IF(N670&lt;7000000000,0,1)</f>
        <v>0</v>
      </c>
      <c r="M670" s="28">
        <f>IF(N670&gt;0,1,0)</f>
        <v>1</v>
      </c>
      <c r="N670" s="29">
        <v>181083</v>
      </c>
      <c r="O670" s="29">
        <f>IF($R670="Minor",1,0)</f>
        <v>1</v>
      </c>
      <c r="P670" s="29">
        <f>IF($R670="Medium",1,0)</f>
        <v>0</v>
      </c>
      <c r="Q670" s="29">
        <f>IF($R670="Major",1,0)</f>
        <v>0</v>
      </c>
      <c r="R670" s="2" t="str">
        <f>IF('Hazard Data'!N651&lt;VLOOKUP(B670,Thresholds!$B$2:$I$8,2,FALSE),"Minor",IF(AND(VLOOKUP(B670,Thresholds!$B$2:$I$8,2,FALSE)&lt;='Hazard Data'!N651,'Hazard Data'!N651&lt;VLOOKUP(B670,Thresholds!$B$2:$I$8,3,FALSE)),"Medium","Major"))</f>
        <v>Minor</v>
      </c>
      <c r="S670" s="2" t="str">
        <f>IF(N670&gt;0,"",IF('Hazard Data'!K651&lt;VLOOKUP(B670,Thresholds!$B$2:$I$8,5,FALSE),"Minor",IF(AND(VLOOKUP(B670,Thresholds!$B$2:$I$8,5,FALSE)&lt;='Hazard Data'!K651,'Hazard Data'!K651&lt;VLOOKUP(B670,Thresholds!$B$2:$I$8,6,FALSE)),"Medium","Major")))</f>
        <v/>
      </c>
      <c r="T670" s="2"/>
      <c r="U670" s="2"/>
      <c r="V670" s="2"/>
      <c r="W670" s="2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>
      <c r="A671" s="1"/>
      <c r="B671" s="17">
        <v>4</v>
      </c>
      <c r="C671" s="9" t="s">
        <v>40</v>
      </c>
      <c r="D671" s="9" t="str">
        <f>VLOOKUP(C671,'Hazard Categories'!$A$2:$B$52,2,FALSE)</f>
        <v>Storm</v>
      </c>
      <c r="E671" s="17">
        <v>1</v>
      </c>
      <c r="F671" s="17">
        <v>1980</v>
      </c>
      <c r="G671" s="17" t="str">
        <f>IF(F671&lt;2000,(ROUNDDOWN((F671-$G$10)/5,0))*5+$G$10&amp;"-"&amp;(ROUNDDOWN((F671-$G$10)/5,0))*5+$G$10+4,(ROUNDDOWN((F671-$G$10)/5,0))*5+$G$10&amp;"-"&amp;(ROUNDDOWN((F671-$G$10)/5,0))*5+$G$10+4)</f>
        <v>1980-1984</v>
      </c>
      <c r="H671" s="17">
        <v>2</v>
      </c>
      <c r="I671" s="17">
        <v>0</v>
      </c>
      <c r="J671" s="17">
        <v>0</v>
      </c>
      <c r="K671" s="17">
        <f>SUM(I671:J671)</f>
        <v>0</v>
      </c>
      <c r="L671" s="28">
        <f>IF(N671&lt;7000000000,0,1)</f>
        <v>0</v>
      </c>
      <c r="M671" s="28">
        <f>IF(N671&gt;0,1,0)</f>
        <v>1</v>
      </c>
      <c r="N671" s="29">
        <v>180600</v>
      </c>
      <c r="O671" s="29">
        <f>IF($R671="Minor",1,0)</f>
        <v>0</v>
      </c>
      <c r="P671" s="29">
        <f>IF($R671="Medium",1,0)</f>
        <v>1</v>
      </c>
      <c r="Q671" s="29">
        <f>IF($R671="Major",1,0)</f>
        <v>0</v>
      </c>
      <c r="R671" s="2" t="str">
        <f>IF('Hazard Data'!N652&lt;VLOOKUP(B671,Thresholds!$B$2:$I$8,2,FALSE),"Minor",IF(AND(VLOOKUP(B671,Thresholds!$B$2:$I$8,2,FALSE)&lt;='Hazard Data'!N652,'Hazard Data'!N652&lt;VLOOKUP(B671,Thresholds!$B$2:$I$8,3,FALSE)),"Medium","Major"))</f>
        <v>Medium</v>
      </c>
      <c r="S671" s="2" t="str">
        <f>IF(N671&gt;0,"",IF('Hazard Data'!K652&lt;VLOOKUP(B671,Thresholds!$B$2:$I$8,5,FALSE),"Minor",IF(AND(VLOOKUP(B671,Thresholds!$B$2:$I$8,5,FALSE)&lt;='Hazard Data'!K652,'Hazard Data'!K652&lt;VLOOKUP(B671,Thresholds!$B$2:$I$8,6,FALSE)),"Medium","Major")))</f>
        <v/>
      </c>
      <c r="T671" s="2"/>
      <c r="U671" s="2"/>
      <c r="V671" s="2"/>
      <c r="W671" s="2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>
      <c r="A672" s="1"/>
      <c r="B672" s="17">
        <v>1</v>
      </c>
      <c r="C672" s="9" t="s">
        <v>35</v>
      </c>
      <c r="D672" s="9" t="str">
        <f>VLOOKUP(C672,'Hazard Categories'!$A$2:$B$52,2,FALSE)</f>
        <v>Heat/Drought/Fire</v>
      </c>
      <c r="E672" s="17">
        <v>1</v>
      </c>
      <c r="F672" s="17">
        <v>1966</v>
      </c>
      <c r="G672" s="17" t="str">
        <f>IF(F672&lt;2000,(ROUNDDOWN((F672-$G$10)/5,0))*5+$G$10&amp;"-"&amp;(ROUNDDOWN((F672-$G$10)/5,0))*5+$G$10+4,(ROUNDDOWN((F672-$G$10)/5,0))*5+$G$10&amp;"-"&amp;(ROUNDDOWN((F672-$G$10)/5,0))*5+$G$10+4)</f>
        <v>1965-1969</v>
      </c>
      <c r="H672" s="17">
        <v>17</v>
      </c>
      <c r="I672" s="17">
        <v>0</v>
      </c>
      <c r="J672" s="17">
        <v>0</v>
      </c>
      <c r="K672" s="17">
        <f>SUM(I672:J672)</f>
        <v>0</v>
      </c>
      <c r="L672" s="28">
        <f>IF(N672&lt;7000000000,0,1)</f>
        <v>0</v>
      </c>
      <c r="M672" s="28">
        <f>IF(N672&gt;0,1,0)</f>
        <v>1</v>
      </c>
      <c r="N672" s="29">
        <v>180497</v>
      </c>
      <c r="O672" s="29">
        <f>IF($R672="Minor",1,0)</f>
        <v>0</v>
      </c>
      <c r="P672" s="29">
        <f>IF($R672="Medium",1,0)</f>
        <v>1</v>
      </c>
      <c r="Q672" s="29">
        <f>IF($R672="Major",1,0)</f>
        <v>0</v>
      </c>
      <c r="R672" s="2" t="str">
        <f>IF('Hazard Data'!N280&lt;VLOOKUP(B672,Thresholds!$B$2:$I$8,2,FALSE),"Minor",IF(AND(VLOOKUP(B672,Thresholds!$B$2:$I$8,2,FALSE)&lt;='Hazard Data'!N280,'Hazard Data'!N280&lt;VLOOKUP(B672,Thresholds!$B$2:$I$8,3,FALSE)),"Medium","Major"))</f>
        <v>Medium</v>
      </c>
      <c r="S672" s="2" t="str">
        <f>IF(N672&gt;0,"",IF('Hazard Data'!K280&lt;VLOOKUP(B672,Thresholds!$B$2:$I$8,5,FALSE),"Minor",IF(AND(VLOOKUP(B672,Thresholds!$B$2:$I$8,5,FALSE)&lt;='Hazard Data'!K280,'Hazard Data'!K280&lt;VLOOKUP(B672,Thresholds!$B$2:$I$8,6,FALSE)),"Medium","Major")))</f>
        <v/>
      </c>
      <c r="T672" s="2"/>
      <c r="U672" s="2"/>
      <c r="V672" s="2"/>
      <c r="W672" s="2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>
      <c r="A673" s="1"/>
      <c r="B673" s="17">
        <v>6</v>
      </c>
      <c r="C673" s="9" t="s">
        <v>35</v>
      </c>
      <c r="D673" s="9" t="str">
        <f>VLOOKUP(C673,'Hazard Categories'!$A$2:$B$52,2,FALSE)</f>
        <v>Heat/Drought/Fire</v>
      </c>
      <c r="E673" s="17">
        <v>1</v>
      </c>
      <c r="F673" s="17">
        <v>1966</v>
      </c>
      <c r="G673" s="17" t="str">
        <f>IF(F673&lt;2000,(ROUNDDOWN((F673-$G$10)/5,0))*5+$G$10&amp;"-"&amp;(ROUNDDOWN((F673-$G$10)/5,0))*5+$G$10+4,(ROUNDDOWN((F673-$G$10)/5,0))*5+$G$10&amp;"-"&amp;(ROUNDDOWN((F673-$G$10)/5,0))*5+$G$10+4)</f>
        <v>1965-1969</v>
      </c>
      <c r="H673" s="17">
        <v>17</v>
      </c>
      <c r="I673" s="17">
        <v>0</v>
      </c>
      <c r="J673" s="17">
        <v>0</v>
      </c>
      <c r="K673" s="17">
        <f>SUM(I673:J673)</f>
        <v>0</v>
      </c>
      <c r="L673" s="28">
        <f>IF(N673&lt;7000000000,0,1)</f>
        <v>0</v>
      </c>
      <c r="M673" s="28">
        <f>IF(N673&gt;0,1,0)</f>
        <v>1</v>
      </c>
      <c r="N673" s="29">
        <v>179963</v>
      </c>
      <c r="O673" s="29">
        <f>IF($R673="Minor",1,0)</f>
        <v>0</v>
      </c>
      <c r="P673" s="29">
        <f>IF($R673="Medium",1,0)</f>
        <v>1</v>
      </c>
      <c r="Q673" s="29">
        <f>IF($R673="Major",1,0)</f>
        <v>0</v>
      </c>
      <c r="R673" s="2" t="str">
        <f>IF('Hazard Data'!N277&lt;VLOOKUP(B673,Thresholds!$B$2:$I$8,2,FALSE),"Minor",IF(AND(VLOOKUP(B673,Thresholds!$B$2:$I$8,2,FALSE)&lt;='Hazard Data'!N277,'Hazard Data'!N277&lt;VLOOKUP(B673,Thresholds!$B$2:$I$8,3,FALSE)),"Medium","Major"))</f>
        <v>Medium</v>
      </c>
      <c r="S673" s="2" t="str">
        <f>IF(N673&gt;0,"",IF('Hazard Data'!K277&lt;VLOOKUP(B673,Thresholds!$B$2:$I$8,5,FALSE),"Minor",IF(AND(VLOOKUP(B673,Thresholds!$B$2:$I$8,5,FALSE)&lt;='Hazard Data'!K277,'Hazard Data'!K277&lt;VLOOKUP(B673,Thresholds!$B$2:$I$8,6,FALSE)),"Medium","Major")))</f>
        <v/>
      </c>
      <c r="T673" s="2"/>
      <c r="U673" s="2"/>
      <c r="V673" s="2"/>
      <c r="W673" s="2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>
      <c r="A674" s="1"/>
      <c r="B674" s="17">
        <v>2</v>
      </c>
      <c r="C674" s="9" t="s">
        <v>40</v>
      </c>
      <c r="D674" s="9" t="str">
        <f>VLOOKUP(C674,'Hazard Categories'!$A$2:$B$52,2,FALSE)</f>
        <v>Storm</v>
      </c>
      <c r="E674" s="17">
        <v>1</v>
      </c>
      <c r="F674" s="17">
        <v>1969</v>
      </c>
      <c r="G674" s="17" t="str">
        <f>IF(F674&lt;2000,(ROUNDDOWN((F674-$G$10)/5,0))*5+$G$10&amp;"-"&amp;(ROUNDDOWN((F674-$G$10)/5,0))*5+$G$10+4,(ROUNDDOWN((F674-$G$10)/5,0))*5+$G$10&amp;"-"&amp;(ROUNDDOWN((F674-$G$10)/5,0))*5+$G$10+4)</f>
        <v>1965-1969</v>
      </c>
      <c r="H674" s="17">
        <v>3</v>
      </c>
      <c r="I674" s="17">
        <v>0</v>
      </c>
      <c r="J674" s="17">
        <v>0</v>
      </c>
      <c r="K674" s="17">
        <f>SUM(I674:J674)</f>
        <v>0</v>
      </c>
      <c r="L674" s="28">
        <f>IF(N674&lt;7000000000,0,1)</f>
        <v>0</v>
      </c>
      <c r="M674" s="28">
        <f>IF(N674&gt;0,1,0)</f>
        <v>1</v>
      </c>
      <c r="N674" s="29">
        <v>179732</v>
      </c>
      <c r="O674" s="29">
        <f>IF($R674="Minor",1,0)</f>
        <v>0</v>
      </c>
      <c r="P674" s="29">
        <f>IF($R674="Medium",1,0)</f>
        <v>1</v>
      </c>
      <c r="Q674" s="29">
        <f>IF($R674="Major",1,0)</f>
        <v>0</v>
      </c>
      <c r="R674" s="2" t="str">
        <f>IF('Hazard Data'!N313&lt;VLOOKUP(B674,Thresholds!$B$2:$I$8,2,FALSE),"Minor",IF(AND(VLOOKUP(B674,Thresholds!$B$2:$I$8,2,FALSE)&lt;='Hazard Data'!N313,'Hazard Data'!N313&lt;VLOOKUP(B674,Thresholds!$B$2:$I$8,3,FALSE)),"Medium","Major"))</f>
        <v>Medium</v>
      </c>
      <c r="S674" s="2" t="str">
        <f>IF(N674&gt;0,"",IF('Hazard Data'!K313&lt;VLOOKUP(B674,Thresholds!$B$2:$I$8,5,FALSE),"Minor",IF(AND(VLOOKUP(B674,Thresholds!$B$2:$I$8,5,FALSE)&lt;='Hazard Data'!K313,'Hazard Data'!K313&lt;VLOOKUP(B674,Thresholds!$B$2:$I$8,6,FALSE)),"Medium","Major")))</f>
        <v/>
      </c>
      <c r="T674" s="2"/>
      <c r="U674" s="2"/>
      <c r="V674" s="2"/>
      <c r="W674" s="2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>
      <c r="A675" s="1"/>
      <c r="B675" s="17">
        <v>4</v>
      </c>
      <c r="C675" s="9" t="s">
        <v>71</v>
      </c>
      <c r="D675" s="9" t="str">
        <f>VLOOKUP(C675,'Hazard Categories'!$A$2:$B$52,2,FALSE)</f>
        <v>Storm</v>
      </c>
      <c r="E675" s="17">
        <v>1</v>
      </c>
      <c r="F675" s="17">
        <v>1978</v>
      </c>
      <c r="G675" s="17" t="str">
        <f>IF(F675&lt;2000,(ROUNDDOWN((F675-$G$10)/5,0))*5+$G$10&amp;"-"&amp;(ROUNDDOWN((F675-$G$10)/5,0))*5+$G$10+4,(ROUNDDOWN((F675-$G$10)/5,0))*5+$G$10&amp;"-"&amp;(ROUNDDOWN((F675-$G$10)/5,0))*5+$G$10+4)</f>
        <v>1975-1979</v>
      </c>
      <c r="H675" s="17">
        <v>2</v>
      </c>
      <c r="I675" s="17">
        <v>0</v>
      </c>
      <c r="J675" s="17">
        <v>0</v>
      </c>
      <c r="K675" s="17">
        <f>SUM(I675:J675)</f>
        <v>0</v>
      </c>
      <c r="L675" s="28">
        <f>IF(N675&lt;7000000000,0,1)</f>
        <v>0</v>
      </c>
      <c r="M675" s="28">
        <f>IF(N675&gt;0,1,0)</f>
        <v>1</v>
      </c>
      <c r="N675" s="29">
        <v>179394</v>
      </c>
      <c r="O675" s="29">
        <f>IF($R675="Minor",1,0)</f>
        <v>0</v>
      </c>
      <c r="P675" s="29">
        <f>IF($R675="Medium",1,0)</f>
        <v>1</v>
      </c>
      <c r="Q675" s="29">
        <f>IF($R675="Major",1,0)</f>
        <v>0</v>
      </c>
      <c r="R675" s="2" t="str">
        <f>IF('Hazard Data'!N440&lt;VLOOKUP(B675,Thresholds!$B$2:$I$8,2,FALSE),"Minor",IF(AND(VLOOKUP(B675,Thresholds!$B$2:$I$8,2,FALSE)&lt;='Hazard Data'!N440,'Hazard Data'!N440&lt;VLOOKUP(B675,Thresholds!$B$2:$I$8,3,FALSE)),"Medium","Major"))</f>
        <v>Medium</v>
      </c>
      <c r="S675" s="2" t="str">
        <f>IF(N675&gt;0,"",IF('Hazard Data'!K440&lt;VLOOKUP(B675,Thresholds!$B$2:$I$8,5,FALSE),"Minor",IF(AND(VLOOKUP(B675,Thresholds!$B$2:$I$8,5,FALSE)&lt;='Hazard Data'!K440,'Hazard Data'!K440&lt;VLOOKUP(B675,Thresholds!$B$2:$I$8,6,FALSE)),"Medium","Major")))</f>
        <v/>
      </c>
      <c r="T675" s="2"/>
      <c r="U675" s="2"/>
      <c r="V675" s="2"/>
      <c r="W675" s="2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>
      <c r="A676" s="1"/>
      <c r="B676" s="17">
        <v>4</v>
      </c>
      <c r="C676" s="9" t="s">
        <v>44</v>
      </c>
      <c r="D676" s="9" t="str">
        <f>VLOOKUP(C676,'Hazard Categories'!$A$2:$B$52,2,FALSE)</f>
        <v>Severe Storm</v>
      </c>
      <c r="E676" s="17">
        <v>3</v>
      </c>
      <c r="F676" s="17">
        <v>2015</v>
      </c>
      <c r="G676" s="17" t="str">
        <f>IF(F676&lt;2000,(ROUNDDOWN((F676-$G$10)/5,0))*5+$G$10&amp;"-"&amp;(ROUNDDOWN((F676-$G$10)/5,0))*5+$G$10+4,(ROUNDDOWN((F676-$G$10)/5,0))*5+$G$10&amp;"-"&amp;(ROUNDDOWN((F676-$G$10)/5,0))*5+$G$10+4)</f>
        <v>2015-2019</v>
      </c>
      <c r="H676" s="17">
        <v>1</v>
      </c>
      <c r="I676" s="17">
        <v>0</v>
      </c>
      <c r="J676" s="17">
        <v>0</v>
      </c>
      <c r="K676" s="17">
        <f>SUM(I676:J676)</f>
        <v>0</v>
      </c>
      <c r="L676" s="28">
        <f>IF(N676&lt;7000000000,0,1)</f>
        <v>0</v>
      </c>
      <c r="M676" s="28">
        <f>IF(N676&gt;0,1,0)</f>
        <v>1</v>
      </c>
      <c r="N676" s="29">
        <v>179286</v>
      </c>
      <c r="O676" s="29">
        <f>IF($R676="Minor",1,0)</f>
        <v>1</v>
      </c>
      <c r="P676" s="29">
        <f>IF($R676="Medium",1,0)</f>
        <v>0</v>
      </c>
      <c r="Q676" s="29">
        <f>IF($R676="Major",1,0)</f>
        <v>0</v>
      </c>
      <c r="R676" s="2" t="str">
        <f>IF('Hazard Data'!N2653&lt;VLOOKUP(B676,Thresholds!$B$2:$I$8,2,FALSE),"Minor",IF(AND(VLOOKUP(B676,Thresholds!$B$2:$I$8,2,FALSE)&lt;='Hazard Data'!N2653,'Hazard Data'!N2653&lt;VLOOKUP(B676,Thresholds!$B$2:$I$8,3,FALSE)),"Medium","Major"))</f>
        <v>Minor</v>
      </c>
      <c r="S676" s="2" t="str">
        <f>IF(N676&gt;0,"",IF('Hazard Data'!K2653&lt;VLOOKUP(B676,Thresholds!$B$2:$I$8,5,FALSE),"Minor",IF(AND(VLOOKUP(B676,Thresholds!$B$2:$I$8,5,FALSE)&lt;='Hazard Data'!K2653,'Hazard Data'!K2653&lt;VLOOKUP(B676,Thresholds!$B$2:$I$8,6,FALSE)),"Medium","Major")))</f>
        <v/>
      </c>
      <c r="T676" s="2"/>
      <c r="U676" s="2"/>
      <c r="V676" s="2"/>
      <c r="W676" s="2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>
      <c r="A677" s="1"/>
      <c r="B677" s="17">
        <v>2</v>
      </c>
      <c r="C677" s="9" t="s">
        <v>72</v>
      </c>
      <c r="D677" s="9" t="str">
        <f>VLOOKUP(C677,'Hazard Categories'!$A$2:$B$52,2,FALSE)</f>
        <v>Severe Storm</v>
      </c>
      <c r="E677" s="17">
        <v>1</v>
      </c>
      <c r="F677" s="17">
        <v>1983</v>
      </c>
      <c r="G677" s="17" t="str">
        <f>IF(F677&lt;2000,(ROUNDDOWN((F677-$G$10)/5,0))*5+$G$10&amp;"-"&amp;(ROUNDDOWN((F677-$G$10)/5,0))*5+$G$10+4,(ROUNDDOWN((F677-$G$10)/5,0))*5+$G$10&amp;"-"&amp;(ROUNDDOWN((F677-$G$10)/5,0))*5+$G$10+4)</f>
        <v>1980-1984</v>
      </c>
      <c r="H677" s="17">
        <v>1</v>
      </c>
      <c r="I677" s="17">
        <v>0</v>
      </c>
      <c r="J677" s="17">
        <v>0</v>
      </c>
      <c r="K677" s="17">
        <f>SUM(I677:J677)</f>
        <v>0</v>
      </c>
      <c r="L677" s="28">
        <f>IF(N677&lt;7000000000,0,1)</f>
        <v>0</v>
      </c>
      <c r="M677" s="28">
        <f>IF(N677&gt;0,1,0)</f>
        <v>1</v>
      </c>
      <c r="N677" s="29">
        <v>178998</v>
      </c>
      <c r="O677" s="29">
        <f>IF($R677="Minor",1,0)</f>
        <v>1</v>
      </c>
      <c r="P677" s="29">
        <f>IF($R677="Medium",1,0)</f>
        <v>0</v>
      </c>
      <c r="Q677" s="29">
        <f>IF($R677="Major",1,0)</f>
        <v>0</v>
      </c>
      <c r="R677" s="2" t="str">
        <f>IF('Hazard Data'!N762&lt;VLOOKUP(B677,Thresholds!$B$2:$I$8,2,FALSE),"Minor",IF(AND(VLOOKUP(B677,Thresholds!$B$2:$I$8,2,FALSE)&lt;='Hazard Data'!N762,'Hazard Data'!N762&lt;VLOOKUP(B677,Thresholds!$B$2:$I$8,3,FALSE)),"Medium","Major"))</f>
        <v>Minor</v>
      </c>
      <c r="S677" s="2" t="str">
        <f>IF(N677&gt;0,"",IF('Hazard Data'!K762&lt;VLOOKUP(B677,Thresholds!$B$2:$I$8,5,FALSE),"Minor",IF(AND(VLOOKUP(B677,Thresholds!$B$2:$I$8,5,FALSE)&lt;='Hazard Data'!K762,'Hazard Data'!K762&lt;VLOOKUP(B677,Thresholds!$B$2:$I$8,6,FALSE)),"Medium","Major")))</f>
        <v/>
      </c>
      <c r="T677" s="2"/>
      <c r="U677" s="2"/>
      <c r="V677" s="2"/>
      <c r="W677" s="2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>
      <c r="A678" s="1"/>
      <c r="B678" s="17">
        <v>5</v>
      </c>
      <c r="C678" s="9" t="s">
        <v>35</v>
      </c>
      <c r="D678" s="9" t="str">
        <f>VLOOKUP(C678,'Hazard Categories'!$A$2:$B$52,2,FALSE)</f>
        <v>Heat/Drought/Fire</v>
      </c>
      <c r="E678" s="17">
        <v>1</v>
      </c>
      <c r="F678" s="17">
        <v>1966</v>
      </c>
      <c r="G678" s="17" t="str">
        <f>IF(F678&lt;2000,(ROUNDDOWN((F678-$G$10)/5,0))*5+$G$10&amp;"-"&amp;(ROUNDDOWN((F678-$G$10)/5,0))*5+$G$10+4,(ROUNDDOWN((F678-$G$10)/5,0))*5+$G$10&amp;"-"&amp;(ROUNDDOWN((F678-$G$10)/5,0))*5+$G$10+4)</f>
        <v>1965-1969</v>
      </c>
      <c r="H678" s="17">
        <v>17</v>
      </c>
      <c r="I678" s="17">
        <v>0</v>
      </c>
      <c r="J678" s="17">
        <v>0</v>
      </c>
      <c r="K678" s="17">
        <f>SUM(I678:J678)</f>
        <v>0</v>
      </c>
      <c r="L678" s="28">
        <f>IF(N678&lt;7000000000,0,1)</f>
        <v>0</v>
      </c>
      <c r="M678" s="28">
        <f>IF(N678&gt;0,1,0)</f>
        <v>1</v>
      </c>
      <c r="N678" s="29">
        <v>178774</v>
      </c>
      <c r="O678" s="29">
        <f>IF($R678="Minor",1,0)</f>
        <v>0</v>
      </c>
      <c r="P678" s="29">
        <f>IF($R678="Medium",1,0)</f>
        <v>1</v>
      </c>
      <c r="Q678" s="29">
        <f>IF($R678="Major",1,0)</f>
        <v>0</v>
      </c>
      <c r="R678" s="2" t="str">
        <f>IF('Hazard Data'!N295&lt;VLOOKUP(B678,Thresholds!$B$2:$I$8,2,FALSE),"Minor",IF(AND(VLOOKUP(B678,Thresholds!$B$2:$I$8,2,FALSE)&lt;='Hazard Data'!N295,'Hazard Data'!N295&lt;VLOOKUP(B678,Thresholds!$B$2:$I$8,3,FALSE)),"Medium","Major"))</f>
        <v>Medium</v>
      </c>
      <c r="S678" s="2" t="str">
        <f>IF(N678&gt;0,"",IF('Hazard Data'!K295&lt;VLOOKUP(B678,Thresholds!$B$2:$I$8,5,FALSE),"Minor",IF(AND(VLOOKUP(B678,Thresholds!$B$2:$I$8,5,FALSE)&lt;='Hazard Data'!K295,'Hazard Data'!K295&lt;VLOOKUP(B678,Thresholds!$B$2:$I$8,6,FALSE)),"Medium","Major")))</f>
        <v/>
      </c>
      <c r="T678" s="2"/>
      <c r="U678" s="2"/>
      <c r="V678" s="2"/>
      <c r="W678" s="2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>
      <c r="A679" s="1"/>
      <c r="B679" s="17">
        <v>3</v>
      </c>
      <c r="C679" s="9" t="s">
        <v>47</v>
      </c>
      <c r="D679" s="9" t="str">
        <f>VLOOKUP(C679,'Hazard Categories'!$A$2:$B$52,2,FALSE)</f>
        <v>Severe Storm</v>
      </c>
      <c r="E679" s="17">
        <v>3</v>
      </c>
      <c r="F679" s="17">
        <v>1967</v>
      </c>
      <c r="G679" s="17" t="str">
        <f>IF(F679&lt;2000,(ROUNDDOWN((F679-$G$10)/5,0))*5+$G$10&amp;"-"&amp;(ROUNDDOWN((F679-$G$10)/5,0))*5+$G$10+4,(ROUNDDOWN((F679-$G$10)/5,0))*5+$G$10&amp;"-"&amp;(ROUNDDOWN((F679-$G$10)/5,0))*5+$G$10+4)</f>
        <v>1965-1969</v>
      </c>
      <c r="H679" s="17">
        <v>6</v>
      </c>
      <c r="I679" s="17">
        <v>0</v>
      </c>
      <c r="J679" s="17">
        <v>0</v>
      </c>
      <c r="K679" s="17">
        <f>SUM(I679:J679)</f>
        <v>0</v>
      </c>
      <c r="L679" s="28">
        <f>IF(N679&lt;7000000000,0,1)</f>
        <v>0</v>
      </c>
      <c r="M679" s="28">
        <f>IF(N679&gt;0,1,0)</f>
        <v>1</v>
      </c>
      <c r="N679" s="29">
        <v>178688</v>
      </c>
      <c r="O679" s="29">
        <f>IF($R679="Minor",1,0)</f>
        <v>0</v>
      </c>
      <c r="P679" s="29">
        <f>IF($R679="Medium",1,0)</f>
        <v>1</v>
      </c>
      <c r="Q679" s="29">
        <f>IF($R679="Major",1,0)</f>
        <v>0</v>
      </c>
      <c r="R679" s="2" t="str">
        <f>IF('Hazard Data'!N302&lt;VLOOKUP(B679,Thresholds!$B$2:$I$8,2,FALSE),"Minor",IF(AND(VLOOKUP(B679,Thresholds!$B$2:$I$8,2,FALSE)&lt;='Hazard Data'!N302,'Hazard Data'!N302&lt;VLOOKUP(B679,Thresholds!$B$2:$I$8,3,FALSE)),"Medium","Major"))</f>
        <v>Medium</v>
      </c>
      <c r="S679" s="2" t="str">
        <f>IF(N679&gt;0,"",IF('Hazard Data'!K302&lt;VLOOKUP(B679,Thresholds!$B$2:$I$8,5,FALSE),"Minor",IF(AND(VLOOKUP(B679,Thresholds!$B$2:$I$8,5,FALSE)&lt;='Hazard Data'!K302,'Hazard Data'!K302&lt;VLOOKUP(B679,Thresholds!$B$2:$I$8,6,FALSE)),"Medium","Major")))</f>
        <v/>
      </c>
      <c r="T679" s="2"/>
      <c r="U679" s="2"/>
      <c r="V679" s="2"/>
      <c r="W679" s="2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>
      <c r="A680" s="1"/>
      <c r="B680" s="17">
        <v>5</v>
      </c>
      <c r="C680" s="9" t="s">
        <v>40</v>
      </c>
      <c r="D680" s="9" t="str">
        <f>VLOOKUP(C680,'Hazard Categories'!$A$2:$B$52,2,FALSE)</f>
        <v>Storm</v>
      </c>
      <c r="E680" s="17">
        <v>4</v>
      </c>
      <c r="F680" s="17">
        <v>1963</v>
      </c>
      <c r="G680" s="17" t="str">
        <f>IF(F680&lt;2000,(ROUNDDOWN((F680-$G$10)/5,0))*5+$G$10&amp;"-"&amp;(ROUNDDOWN((F680-$G$10)/5,0))*5+$G$10+4,(ROUNDDOWN((F680-$G$10)/5,0))*5+$G$10&amp;"-"&amp;(ROUNDDOWN((F680-$G$10)/5,0))*5+$G$10+4)</f>
        <v>1960-1964</v>
      </c>
      <c r="H680" s="17">
        <v>2</v>
      </c>
      <c r="I680" s="17">
        <v>0</v>
      </c>
      <c r="J680" s="17">
        <v>7</v>
      </c>
      <c r="K680" s="17">
        <f>SUM(I680:J680)</f>
        <v>7</v>
      </c>
      <c r="L680" s="28">
        <f>IF(N680&lt;7000000000,0,1)</f>
        <v>0</v>
      </c>
      <c r="M680" s="28">
        <f>IF(N680&gt;0,1,0)</f>
        <v>1</v>
      </c>
      <c r="N680" s="29">
        <v>177895</v>
      </c>
      <c r="O680" s="29">
        <f>IF($R680="Minor",1,0)</f>
        <v>0</v>
      </c>
      <c r="P680" s="29">
        <f>IF($R680="Medium",1,0)</f>
        <v>1</v>
      </c>
      <c r="Q680" s="29">
        <f>IF($R680="Major",1,0)</f>
        <v>0</v>
      </c>
      <c r="R680" s="2" t="str">
        <f>IF('Hazard Data'!N252&lt;VLOOKUP(B680,Thresholds!$B$2:$I$8,2,FALSE),"Minor",IF(AND(VLOOKUP(B680,Thresholds!$B$2:$I$8,2,FALSE)&lt;='Hazard Data'!N252,'Hazard Data'!N252&lt;VLOOKUP(B680,Thresholds!$B$2:$I$8,3,FALSE)),"Medium","Major"))</f>
        <v>Medium</v>
      </c>
      <c r="S680" s="2" t="str">
        <f>IF(N680&gt;0,"",IF('Hazard Data'!K252&lt;VLOOKUP(B680,Thresholds!$B$2:$I$8,5,FALSE),"Minor",IF(AND(VLOOKUP(B680,Thresholds!$B$2:$I$8,5,FALSE)&lt;='Hazard Data'!K252,'Hazard Data'!K252&lt;VLOOKUP(B680,Thresholds!$B$2:$I$8,6,FALSE)),"Medium","Major")))</f>
        <v/>
      </c>
      <c r="T680" s="2"/>
      <c r="U680" s="2"/>
      <c r="V680" s="2"/>
      <c r="W680" s="2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>
      <c r="A681" s="1"/>
      <c r="B681" s="17">
        <v>4</v>
      </c>
      <c r="C681" s="9" t="s">
        <v>72</v>
      </c>
      <c r="D681" s="9" t="str">
        <f>VLOOKUP(C681,'Hazard Categories'!$A$2:$B$52,2,FALSE)</f>
        <v>Severe Storm</v>
      </c>
      <c r="E681" s="17">
        <v>1</v>
      </c>
      <c r="F681" s="17">
        <v>1983</v>
      </c>
      <c r="G681" s="17" t="str">
        <f>IF(F681&lt;2000,(ROUNDDOWN((F681-$G$10)/5,0))*5+$G$10&amp;"-"&amp;(ROUNDDOWN((F681-$G$10)/5,0))*5+$G$10+4,(ROUNDDOWN((F681-$G$10)/5,0))*5+$G$10&amp;"-"&amp;(ROUNDDOWN((F681-$G$10)/5,0))*5+$G$10+4)</f>
        <v>1980-1984</v>
      </c>
      <c r="H681" s="17">
        <v>1</v>
      </c>
      <c r="I681" s="17">
        <v>0</v>
      </c>
      <c r="J681" s="17">
        <v>0</v>
      </c>
      <c r="K681" s="17">
        <f>SUM(I681:J681)</f>
        <v>0</v>
      </c>
      <c r="L681" s="28">
        <f>IF(N681&lt;7000000000,0,1)</f>
        <v>0</v>
      </c>
      <c r="M681" s="28">
        <f>IF(N681&gt;0,1,0)</f>
        <v>1</v>
      </c>
      <c r="N681" s="29">
        <v>177878</v>
      </c>
      <c r="O681" s="29">
        <f>IF($R681="Minor",1,0)</f>
        <v>1</v>
      </c>
      <c r="P681" s="29">
        <f>IF($R681="Medium",1,0)</f>
        <v>0</v>
      </c>
      <c r="Q681" s="29">
        <f>IF($R681="Major",1,0)</f>
        <v>0</v>
      </c>
      <c r="R681" s="2" t="str">
        <f>IF('Hazard Data'!N763&lt;VLOOKUP(B681,Thresholds!$B$2:$I$8,2,FALSE),"Minor",IF(AND(VLOOKUP(B681,Thresholds!$B$2:$I$8,2,FALSE)&lt;='Hazard Data'!N763,'Hazard Data'!N763&lt;VLOOKUP(B681,Thresholds!$B$2:$I$8,3,FALSE)),"Medium","Major"))</f>
        <v>Minor</v>
      </c>
      <c r="S681" s="2" t="str">
        <f>IF(N681&gt;0,"",IF('Hazard Data'!K763&lt;VLOOKUP(B681,Thresholds!$B$2:$I$8,5,FALSE),"Minor",IF(AND(VLOOKUP(B681,Thresholds!$B$2:$I$8,5,FALSE)&lt;='Hazard Data'!K763,'Hazard Data'!K763&lt;VLOOKUP(B681,Thresholds!$B$2:$I$8,6,FALSE)),"Medium","Major")))</f>
        <v/>
      </c>
      <c r="T681" s="2"/>
      <c r="U681" s="2"/>
      <c r="V681" s="2"/>
      <c r="W681" s="2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>
      <c r="A682" s="1"/>
      <c r="B682" s="17">
        <v>4</v>
      </c>
      <c r="C682" s="9" t="s">
        <v>44</v>
      </c>
      <c r="D682" s="9" t="str">
        <f>VLOOKUP(C682,'Hazard Categories'!$A$2:$B$52,2,FALSE)</f>
        <v>Severe Storm</v>
      </c>
      <c r="E682" s="17">
        <v>3</v>
      </c>
      <c r="F682" s="17">
        <v>2012</v>
      </c>
      <c r="G682" s="17" t="str">
        <f>IF(F682&lt;2000,(ROUNDDOWN((F682-$G$10)/5,0))*5+$G$10&amp;"-"&amp;(ROUNDDOWN((F682-$G$10)/5,0))*5+$G$10+4,(ROUNDDOWN((F682-$G$10)/5,0))*5+$G$10&amp;"-"&amp;(ROUNDDOWN((F682-$G$10)/5,0))*5+$G$10+4)</f>
        <v>2010-2014</v>
      </c>
      <c r="H682" s="17">
        <v>1</v>
      </c>
      <c r="I682" s="17">
        <v>0</v>
      </c>
      <c r="J682" s="17">
        <v>0</v>
      </c>
      <c r="K682" s="17">
        <f>SUM(I682:J682)</f>
        <v>0</v>
      </c>
      <c r="L682" s="28">
        <f>IF(N682&lt;7000000000,0,1)</f>
        <v>0</v>
      </c>
      <c r="M682" s="28">
        <f>IF(N682&gt;0,1,0)</f>
        <v>1</v>
      </c>
      <c r="N682" s="29">
        <v>177764</v>
      </c>
      <c r="O682" s="29">
        <f>IF($R682="Minor",1,0)</f>
        <v>1</v>
      </c>
      <c r="P682" s="29">
        <f>IF($R682="Medium",1,0)</f>
        <v>0</v>
      </c>
      <c r="Q682" s="29">
        <f>IF($R682="Major",1,0)</f>
        <v>0</v>
      </c>
      <c r="R682" s="2" t="str">
        <f>IF('Hazard Data'!N2148&lt;VLOOKUP(B682,Thresholds!$B$2:$I$8,2,FALSE),"Minor",IF(AND(VLOOKUP(B682,Thresholds!$B$2:$I$8,2,FALSE)&lt;='Hazard Data'!N2148,'Hazard Data'!N2148&lt;VLOOKUP(B682,Thresholds!$B$2:$I$8,3,FALSE)),"Medium","Major"))</f>
        <v>Minor</v>
      </c>
      <c r="S682" s="2" t="str">
        <f>IF(N682&gt;0,"",IF('Hazard Data'!K2148&lt;VLOOKUP(B682,Thresholds!$B$2:$I$8,5,FALSE),"Minor",IF(AND(VLOOKUP(B682,Thresholds!$B$2:$I$8,5,FALSE)&lt;='Hazard Data'!K2148,'Hazard Data'!K2148&lt;VLOOKUP(B682,Thresholds!$B$2:$I$8,6,FALSE)),"Medium","Major")))</f>
        <v/>
      </c>
      <c r="T682" s="2"/>
      <c r="U682" s="2"/>
      <c r="V682" s="2"/>
      <c r="W682" s="2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>
      <c r="A683" s="1"/>
      <c r="B683" s="17">
        <v>4</v>
      </c>
      <c r="C683" s="9" t="s">
        <v>35</v>
      </c>
      <c r="D683" s="9" t="str">
        <f>VLOOKUP(C683,'Hazard Categories'!$A$2:$B$52,2,FALSE)</f>
        <v>Heat/Drought/Fire</v>
      </c>
      <c r="E683" s="17">
        <v>1</v>
      </c>
      <c r="F683" s="17">
        <v>1985</v>
      </c>
      <c r="G683" s="17" t="str">
        <f>IF(F683&lt;2000,(ROUNDDOWN((F683-$G$10)/5,0))*5+$G$10&amp;"-"&amp;(ROUNDDOWN((F683-$G$10)/5,0))*5+$G$10+4,(ROUNDDOWN((F683-$G$10)/5,0))*5+$G$10&amp;"-"&amp;(ROUNDDOWN((F683-$G$10)/5,0))*5+$G$10+4)</f>
        <v>1985-1989</v>
      </c>
      <c r="H683" s="17">
        <v>21</v>
      </c>
      <c r="I683" s="17">
        <v>0</v>
      </c>
      <c r="J683" s="17">
        <v>0</v>
      </c>
      <c r="K683" s="17">
        <f>SUM(I683:J683)</f>
        <v>0</v>
      </c>
      <c r="L683" s="28">
        <f>IF(N683&lt;7000000000,0,1)</f>
        <v>0</v>
      </c>
      <c r="M683" s="28">
        <f>IF(N683&gt;0,1,0)</f>
        <v>1</v>
      </c>
      <c r="N683" s="29">
        <v>177378</v>
      </c>
      <c r="O683" s="29">
        <f>IF($R683="Minor",1,0)</f>
        <v>0</v>
      </c>
      <c r="P683" s="29">
        <f>IF($R683="Medium",1,0)</f>
        <v>1</v>
      </c>
      <c r="Q683" s="29">
        <f>IF($R683="Major",1,0)</f>
        <v>0</v>
      </c>
      <c r="R683" s="2" t="str">
        <f>IF('Hazard Data'!N529&lt;VLOOKUP(B683,Thresholds!$B$2:$I$8,2,FALSE),"Minor",IF(AND(VLOOKUP(B683,Thresholds!$B$2:$I$8,2,FALSE)&lt;='Hazard Data'!N529,'Hazard Data'!N529&lt;VLOOKUP(B683,Thresholds!$B$2:$I$8,3,FALSE)),"Medium","Major"))</f>
        <v>Medium</v>
      </c>
      <c r="S683" s="2" t="str">
        <f>IF(N683&gt;0,"",IF('Hazard Data'!K529&lt;VLOOKUP(B683,Thresholds!$B$2:$I$8,5,FALSE),"Minor",IF(AND(VLOOKUP(B683,Thresholds!$B$2:$I$8,5,FALSE)&lt;='Hazard Data'!K529,'Hazard Data'!K529&lt;VLOOKUP(B683,Thresholds!$B$2:$I$8,6,FALSE)),"Medium","Major")))</f>
        <v/>
      </c>
      <c r="T683" s="2"/>
      <c r="U683" s="2"/>
      <c r="V683" s="2"/>
      <c r="W683" s="2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>
      <c r="A684" s="1"/>
      <c r="B684" s="17">
        <v>2</v>
      </c>
      <c r="C684" s="9" t="s">
        <v>39</v>
      </c>
      <c r="D684" s="9" t="str">
        <f>VLOOKUP(C684,'Hazard Categories'!$A$2:$B$52,2,FALSE)</f>
        <v>Severe Storm</v>
      </c>
      <c r="E684" s="17">
        <v>1</v>
      </c>
      <c r="F684" s="17">
        <v>1993</v>
      </c>
      <c r="G684" s="17" t="str">
        <f>IF(F684&lt;2000,(ROUNDDOWN((F684-$G$10)/5,0))*5+$G$10&amp;"-"&amp;(ROUNDDOWN((F684-$G$10)/5,0))*5+$G$10+4,(ROUNDDOWN((F684-$G$10)/5,0))*5+$G$10&amp;"-"&amp;(ROUNDDOWN((F684-$G$10)/5,0))*5+$G$10+4)</f>
        <v>1990-1994</v>
      </c>
      <c r="H684" s="17">
        <v>31</v>
      </c>
      <c r="I684" s="17">
        <v>0</v>
      </c>
      <c r="J684" s="17">
        <v>0</v>
      </c>
      <c r="K684" s="17">
        <f>SUM(I684:J684)</f>
        <v>0</v>
      </c>
      <c r="L684" s="28">
        <f>IF(N684&lt;7000000000,0,1)</f>
        <v>0</v>
      </c>
      <c r="M684" s="28">
        <f>IF(N684&gt;0,1,0)</f>
        <v>1</v>
      </c>
      <c r="N684" s="29">
        <v>177292</v>
      </c>
      <c r="O684" s="29">
        <f>IF($R684="Minor",1,0)</f>
        <v>1</v>
      </c>
      <c r="P684" s="29">
        <f>IF($R684="Medium",1,0)</f>
        <v>0</v>
      </c>
      <c r="Q684" s="29">
        <f>IF($R684="Major",1,0)</f>
        <v>0</v>
      </c>
      <c r="R684" s="2" t="str">
        <f>IF('Hazard Data'!N1750&lt;VLOOKUP(B684,Thresholds!$B$2:$I$8,2,FALSE),"Minor",IF(AND(VLOOKUP(B684,Thresholds!$B$2:$I$8,2,FALSE)&lt;='Hazard Data'!N1750,'Hazard Data'!N1750&lt;VLOOKUP(B684,Thresholds!$B$2:$I$8,3,FALSE)),"Medium","Major"))</f>
        <v>Minor</v>
      </c>
      <c r="S684" s="2" t="str">
        <f>IF(N684&gt;0,"",IF('Hazard Data'!K1750&lt;VLOOKUP(B684,Thresholds!$B$2:$I$8,5,FALSE),"Minor",IF(AND(VLOOKUP(B684,Thresholds!$B$2:$I$8,5,FALSE)&lt;='Hazard Data'!K1750,'Hazard Data'!K1750&lt;VLOOKUP(B684,Thresholds!$B$2:$I$8,6,FALSE)),"Medium","Major")))</f>
        <v/>
      </c>
      <c r="T684" s="2"/>
      <c r="U684" s="2"/>
      <c r="V684" s="2"/>
      <c r="W684" s="2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>
      <c r="A685" s="1"/>
      <c r="B685" s="17">
        <v>1</v>
      </c>
      <c r="C685" s="9" t="s">
        <v>39</v>
      </c>
      <c r="D685" s="9" t="str">
        <f>VLOOKUP(C685,'Hazard Categories'!$A$2:$B$52,2,FALSE)</f>
        <v>Severe Storm</v>
      </c>
      <c r="E685" s="17">
        <v>4</v>
      </c>
      <c r="F685" s="17">
        <v>1976</v>
      </c>
      <c r="G685" s="17" t="str">
        <f>IF(F685&lt;2000,(ROUNDDOWN((F685-$G$10)/5,0))*5+$G$10&amp;"-"&amp;(ROUNDDOWN((F685-$G$10)/5,0))*5+$G$10+4,(ROUNDDOWN((F685-$G$10)/5,0))*5+$G$10&amp;"-"&amp;(ROUNDDOWN((F685-$G$10)/5,0))*5+$G$10+4)</f>
        <v>1975-1979</v>
      </c>
      <c r="H685" s="17">
        <v>11</v>
      </c>
      <c r="I685" s="17">
        <v>0</v>
      </c>
      <c r="J685" s="17">
        <v>0</v>
      </c>
      <c r="K685" s="17">
        <f>SUM(I685:J685)</f>
        <v>0</v>
      </c>
      <c r="L685" s="28">
        <f>IF(N685&lt;7000000000,0,1)</f>
        <v>0</v>
      </c>
      <c r="M685" s="28">
        <f>IF(N685&gt;0,1,0)</f>
        <v>1</v>
      </c>
      <c r="N685" s="29">
        <v>176500</v>
      </c>
      <c r="O685" s="29">
        <f>IF($R685="Minor",1,0)</f>
        <v>0</v>
      </c>
      <c r="P685" s="29">
        <f>IF($R685="Medium",1,0)</f>
        <v>1</v>
      </c>
      <c r="Q685" s="29">
        <f>IF($R685="Major",1,0)</f>
        <v>0</v>
      </c>
      <c r="R685" s="2" t="str">
        <f>IF('Hazard Data'!N412&lt;VLOOKUP(B685,Thresholds!$B$2:$I$8,2,FALSE),"Minor",IF(AND(VLOOKUP(B685,Thresholds!$B$2:$I$8,2,FALSE)&lt;='Hazard Data'!N412,'Hazard Data'!N412&lt;VLOOKUP(B685,Thresholds!$B$2:$I$8,3,FALSE)),"Medium","Major"))</f>
        <v>Medium</v>
      </c>
      <c r="S685" s="2" t="str">
        <f>IF(N685&gt;0,"",IF('Hazard Data'!K412&lt;VLOOKUP(B685,Thresholds!$B$2:$I$8,5,FALSE),"Minor",IF(AND(VLOOKUP(B685,Thresholds!$B$2:$I$8,5,FALSE)&lt;='Hazard Data'!K412,'Hazard Data'!K412&lt;VLOOKUP(B685,Thresholds!$B$2:$I$8,6,FALSE)),"Medium","Major")))</f>
        <v/>
      </c>
      <c r="T685" s="2"/>
      <c r="U685" s="2"/>
      <c r="V685" s="2"/>
      <c r="W685" s="2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>
      <c r="A686" s="1"/>
      <c r="B686" s="17">
        <v>4</v>
      </c>
      <c r="C686" s="9" t="s">
        <v>39</v>
      </c>
      <c r="D686" s="9" t="str">
        <f>VLOOKUP(C686,'Hazard Categories'!$A$2:$B$52,2,FALSE)</f>
        <v>Severe Storm</v>
      </c>
      <c r="E686" s="17">
        <v>1</v>
      </c>
      <c r="F686" s="17">
        <v>1993</v>
      </c>
      <c r="G686" s="17" t="str">
        <f>IF(F686&lt;2000,(ROUNDDOWN((F686-$G$10)/5,0))*5+$G$10&amp;"-"&amp;(ROUNDDOWN((F686-$G$10)/5,0))*5+$G$10+4,(ROUNDDOWN((F686-$G$10)/5,0))*5+$G$10&amp;"-"&amp;(ROUNDDOWN((F686-$G$10)/5,0))*5+$G$10+4)</f>
        <v>1990-1994</v>
      </c>
      <c r="H686" s="17">
        <v>31</v>
      </c>
      <c r="I686" s="17">
        <v>0</v>
      </c>
      <c r="J686" s="17">
        <v>0</v>
      </c>
      <c r="K686" s="17">
        <f>SUM(I686:J686)</f>
        <v>0</v>
      </c>
      <c r="L686" s="28">
        <f>IF(N686&lt;7000000000,0,1)</f>
        <v>0</v>
      </c>
      <c r="M686" s="28">
        <f>IF(N686&gt;0,1,0)</f>
        <v>1</v>
      </c>
      <c r="N686" s="29">
        <v>176379</v>
      </c>
      <c r="O686" s="29">
        <f>IF($R686="Minor",1,0)</f>
        <v>1</v>
      </c>
      <c r="P686" s="29">
        <f>IF($R686="Medium",1,0)</f>
        <v>0</v>
      </c>
      <c r="Q686" s="29">
        <f>IF($R686="Major",1,0)</f>
        <v>0</v>
      </c>
      <c r="R686" s="2" t="str">
        <f>IF('Hazard Data'!N1751&lt;VLOOKUP(B686,Thresholds!$B$2:$I$8,2,FALSE),"Minor",IF(AND(VLOOKUP(B686,Thresholds!$B$2:$I$8,2,FALSE)&lt;='Hazard Data'!N1751,'Hazard Data'!N1751&lt;VLOOKUP(B686,Thresholds!$B$2:$I$8,3,FALSE)),"Medium","Major"))</f>
        <v>Minor</v>
      </c>
      <c r="S686" s="2" t="str">
        <f>IF(N686&gt;0,"",IF('Hazard Data'!K1751&lt;VLOOKUP(B686,Thresholds!$B$2:$I$8,5,FALSE),"Minor",IF(AND(VLOOKUP(B686,Thresholds!$B$2:$I$8,5,FALSE)&lt;='Hazard Data'!K1751,'Hazard Data'!K1751&lt;VLOOKUP(B686,Thresholds!$B$2:$I$8,6,FALSE)),"Medium","Major")))</f>
        <v/>
      </c>
      <c r="T686" s="2"/>
      <c r="U686" s="2"/>
      <c r="V686" s="2"/>
      <c r="W686" s="2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>
      <c r="A687" s="1"/>
      <c r="B687" s="17">
        <v>5</v>
      </c>
      <c r="C687" s="9" t="s">
        <v>73</v>
      </c>
      <c r="D687" s="9" t="str">
        <f>VLOOKUP(C687,'Hazard Categories'!$A$2:$B$52,2,FALSE)</f>
        <v>Severe Storm</v>
      </c>
      <c r="E687" s="17">
        <v>4</v>
      </c>
      <c r="F687" s="17">
        <v>1971</v>
      </c>
      <c r="G687" s="17" t="str">
        <f>IF(F687&lt;2000,(ROUNDDOWN((F687-$G$10)/5,0))*5+$G$10&amp;"-"&amp;(ROUNDDOWN((F687-$G$10)/5,0))*5+$G$10+4,(ROUNDDOWN((F687-$G$10)/5,0))*5+$G$10&amp;"-"&amp;(ROUNDDOWN((F687-$G$10)/5,0))*5+$G$10+4)</f>
        <v>1970-1974</v>
      </c>
      <c r="H687" s="17">
        <v>1</v>
      </c>
      <c r="I687" s="17">
        <v>0</v>
      </c>
      <c r="J687" s="17">
        <v>0</v>
      </c>
      <c r="K687" s="17">
        <f>SUM(I687:J687)</f>
        <v>0</v>
      </c>
      <c r="L687" s="28">
        <f>IF(N687&lt;7000000000,0,1)</f>
        <v>0</v>
      </c>
      <c r="M687" s="28">
        <f>IF(N687&gt;0,1,0)</f>
        <v>1</v>
      </c>
      <c r="N687" s="29">
        <v>176293</v>
      </c>
      <c r="O687" s="29">
        <f>IF($R687="Minor",1,0)</f>
        <v>0</v>
      </c>
      <c r="P687" s="29">
        <f>IF($R687="Medium",1,0)</f>
        <v>1</v>
      </c>
      <c r="Q687" s="29">
        <f>IF($R687="Major",1,0)</f>
        <v>0</v>
      </c>
      <c r="R687" s="2" t="str">
        <f>IF('Hazard Data'!N335&lt;VLOOKUP(B687,Thresholds!$B$2:$I$8,2,FALSE),"Minor",IF(AND(VLOOKUP(B687,Thresholds!$B$2:$I$8,2,FALSE)&lt;='Hazard Data'!N335,'Hazard Data'!N335&lt;VLOOKUP(B687,Thresholds!$B$2:$I$8,3,FALSE)),"Medium","Major"))</f>
        <v>Medium</v>
      </c>
      <c r="S687" s="2" t="str">
        <f>IF(N687&gt;0,"",IF('Hazard Data'!K335&lt;VLOOKUP(B687,Thresholds!$B$2:$I$8,5,FALSE),"Minor",IF(AND(VLOOKUP(B687,Thresholds!$B$2:$I$8,5,FALSE)&lt;='Hazard Data'!K335,'Hazard Data'!K335&lt;VLOOKUP(B687,Thresholds!$B$2:$I$8,6,FALSE)),"Medium","Major")))</f>
        <v/>
      </c>
      <c r="T687" s="2"/>
      <c r="U687" s="2"/>
      <c r="V687" s="2"/>
      <c r="W687" s="2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>
      <c r="A688" s="1"/>
      <c r="B688" s="17">
        <v>1</v>
      </c>
      <c r="C688" s="9" t="s">
        <v>35</v>
      </c>
      <c r="D688" s="9" t="str">
        <f>VLOOKUP(C688,'Hazard Categories'!$A$2:$B$52,2,FALSE)</f>
        <v>Heat/Drought/Fire</v>
      </c>
      <c r="E688" s="17">
        <v>1</v>
      </c>
      <c r="F688" s="17">
        <v>1985</v>
      </c>
      <c r="G688" s="17" t="str">
        <f>IF(F688&lt;2000,(ROUNDDOWN((F688-$G$10)/5,0))*5+$G$10&amp;"-"&amp;(ROUNDDOWN((F688-$G$10)/5,0))*5+$G$10+4,(ROUNDDOWN((F688-$G$10)/5,0))*5+$G$10&amp;"-"&amp;(ROUNDDOWN((F688-$G$10)/5,0))*5+$G$10+4)</f>
        <v>1985-1989</v>
      </c>
      <c r="H688" s="17">
        <v>21</v>
      </c>
      <c r="I688" s="17">
        <v>0</v>
      </c>
      <c r="J688" s="17">
        <v>0</v>
      </c>
      <c r="K688" s="17">
        <f>SUM(I688:J688)</f>
        <v>0</v>
      </c>
      <c r="L688" s="28">
        <f>IF(N688&lt;7000000000,0,1)</f>
        <v>0</v>
      </c>
      <c r="M688" s="28">
        <f>IF(N688&gt;0,1,0)</f>
        <v>1</v>
      </c>
      <c r="N688" s="29">
        <v>176069</v>
      </c>
      <c r="O688" s="29">
        <f>IF($R688="Minor",1,0)</f>
        <v>1</v>
      </c>
      <c r="P688" s="29">
        <f>IF($R688="Medium",1,0)</f>
        <v>0</v>
      </c>
      <c r="Q688" s="29">
        <f>IF($R688="Major",1,0)</f>
        <v>0</v>
      </c>
      <c r="R688" s="2" t="str">
        <f>IF('Hazard Data'!N527&lt;VLOOKUP(B688,Thresholds!$B$2:$I$8,2,FALSE),"Minor",IF(AND(VLOOKUP(B688,Thresholds!$B$2:$I$8,2,FALSE)&lt;='Hazard Data'!N527,'Hazard Data'!N527&lt;VLOOKUP(B688,Thresholds!$B$2:$I$8,3,FALSE)),"Medium","Major"))</f>
        <v>Minor</v>
      </c>
      <c r="S688" s="2" t="str">
        <f>IF(N688&gt;0,"",IF('Hazard Data'!K527&lt;VLOOKUP(B688,Thresholds!$B$2:$I$8,5,FALSE),"Minor",IF(AND(VLOOKUP(B688,Thresholds!$B$2:$I$8,5,FALSE)&lt;='Hazard Data'!K527,'Hazard Data'!K527&lt;VLOOKUP(B688,Thresholds!$B$2:$I$8,6,FALSE)),"Medium","Major")))</f>
        <v/>
      </c>
      <c r="T688" s="2"/>
      <c r="U688" s="2"/>
      <c r="V688" s="2"/>
      <c r="W688" s="2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>
      <c r="A689" s="1"/>
      <c r="B689" s="17">
        <v>6</v>
      </c>
      <c r="C689" s="9" t="s">
        <v>35</v>
      </c>
      <c r="D689" s="9" t="str">
        <f>VLOOKUP(C689,'Hazard Categories'!$A$2:$B$52,2,FALSE)</f>
        <v>Heat/Drought/Fire</v>
      </c>
      <c r="E689" s="17">
        <v>1</v>
      </c>
      <c r="F689" s="17">
        <v>1985</v>
      </c>
      <c r="G689" s="17" t="str">
        <f>IF(F689&lt;2000,(ROUNDDOWN((F689-$G$10)/5,0))*5+$G$10&amp;"-"&amp;(ROUNDDOWN((F689-$G$10)/5,0))*5+$G$10+4,(ROUNDDOWN((F689-$G$10)/5,0))*5+$G$10&amp;"-"&amp;(ROUNDDOWN((F689-$G$10)/5,0))*5+$G$10+4)</f>
        <v>1985-1989</v>
      </c>
      <c r="H689" s="17">
        <v>21</v>
      </c>
      <c r="I689" s="17">
        <v>0</v>
      </c>
      <c r="J689" s="17">
        <v>0</v>
      </c>
      <c r="K689" s="17">
        <f>SUM(I689:J689)</f>
        <v>0</v>
      </c>
      <c r="L689" s="28">
        <f>IF(N689&lt;7000000000,0,1)</f>
        <v>0</v>
      </c>
      <c r="M689" s="28">
        <f>IF(N689&gt;0,1,0)</f>
        <v>1</v>
      </c>
      <c r="N689" s="29">
        <v>175879</v>
      </c>
      <c r="O689" s="29">
        <f>IF($R689="Minor",1,0)</f>
        <v>0</v>
      </c>
      <c r="P689" s="29">
        <f>IF($R689="Medium",1,0)</f>
        <v>1</v>
      </c>
      <c r="Q689" s="29">
        <f>IF($R689="Major",1,0)</f>
        <v>0</v>
      </c>
      <c r="R689" s="2" t="str">
        <f>IF('Hazard Data'!N526&lt;VLOOKUP(B689,Thresholds!$B$2:$I$8,2,FALSE),"Minor",IF(AND(VLOOKUP(B689,Thresholds!$B$2:$I$8,2,FALSE)&lt;='Hazard Data'!N526,'Hazard Data'!N526&lt;VLOOKUP(B689,Thresholds!$B$2:$I$8,3,FALSE)),"Medium","Major"))</f>
        <v>Medium</v>
      </c>
      <c r="S689" s="2" t="str">
        <f>IF(N689&gt;0,"",IF('Hazard Data'!K526&lt;VLOOKUP(B689,Thresholds!$B$2:$I$8,5,FALSE),"Minor",IF(AND(VLOOKUP(B689,Thresholds!$B$2:$I$8,5,FALSE)&lt;='Hazard Data'!K526,'Hazard Data'!K526&lt;VLOOKUP(B689,Thresholds!$B$2:$I$8,6,FALSE)),"Medium","Major")))</f>
        <v/>
      </c>
      <c r="T689" s="2"/>
      <c r="U689" s="2"/>
      <c r="V689" s="2"/>
      <c r="W689" s="2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>
      <c r="A690" s="1"/>
      <c r="B690" s="17">
        <v>3</v>
      </c>
      <c r="C690" s="9" t="s">
        <v>40</v>
      </c>
      <c r="D690" s="9" t="str">
        <f>VLOOKUP(C690,'Hazard Categories'!$A$2:$B$52,2,FALSE)</f>
        <v>Storm</v>
      </c>
      <c r="E690" s="17">
        <v>1</v>
      </c>
      <c r="F690" s="17">
        <v>1985</v>
      </c>
      <c r="G690" s="17" t="str">
        <f>IF(F690&lt;2000,(ROUNDDOWN((F690-$G$10)/5,0))*5+$G$10&amp;"-"&amp;(ROUNDDOWN((F690-$G$10)/5,0))*5+$G$10+4,(ROUNDDOWN((F690-$G$10)/5,0))*5+$G$10&amp;"-"&amp;(ROUNDDOWN((F690-$G$10)/5,0))*5+$G$10+4)</f>
        <v>1985-1989</v>
      </c>
      <c r="H690" s="17">
        <v>5</v>
      </c>
      <c r="I690" s="17">
        <v>4</v>
      </c>
      <c r="J690" s="17">
        <v>0</v>
      </c>
      <c r="K690" s="17">
        <f>SUM(I690:J690)</f>
        <v>4</v>
      </c>
      <c r="L690" s="28">
        <f>IF(N690&lt;7000000000,0,1)</f>
        <v>0</v>
      </c>
      <c r="M690" s="28">
        <f>IF(N690&gt;0,1,0)</f>
        <v>1</v>
      </c>
      <c r="N690" s="29">
        <v>175397</v>
      </c>
      <c r="O690" s="29">
        <f>IF($R690="Minor",1,0)</f>
        <v>0</v>
      </c>
      <c r="P690" s="29">
        <f>IF($R690="Medium",1,0)</f>
        <v>1</v>
      </c>
      <c r="Q690" s="29">
        <f>IF($R690="Major",1,0)</f>
        <v>0</v>
      </c>
      <c r="R690" s="2" t="str">
        <f>IF('Hazard Data'!N517&lt;VLOOKUP(B690,Thresholds!$B$2:$I$8,2,FALSE),"Minor",IF(AND(VLOOKUP(B690,Thresholds!$B$2:$I$8,2,FALSE)&lt;='Hazard Data'!N517,'Hazard Data'!N517&lt;VLOOKUP(B690,Thresholds!$B$2:$I$8,3,FALSE)),"Medium","Major"))</f>
        <v>Medium</v>
      </c>
      <c r="S690" s="2" t="str">
        <f>IF(N690&gt;0,"",IF('Hazard Data'!K517&lt;VLOOKUP(B690,Thresholds!$B$2:$I$8,5,FALSE),"Minor",IF(AND(VLOOKUP(B690,Thresholds!$B$2:$I$8,5,FALSE)&lt;='Hazard Data'!K517,'Hazard Data'!K517&lt;VLOOKUP(B690,Thresholds!$B$2:$I$8,6,FALSE)),"Medium","Major")))</f>
        <v/>
      </c>
      <c r="T690" s="2"/>
      <c r="U690" s="2"/>
      <c r="V690" s="2"/>
      <c r="W690" s="2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>
      <c r="A691" s="1"/>
      <c r="B691" s="17">
        <v>2</v>
      </c>
      <c r="C691" s="9" t="s">
        <v>47</v>
      </c>
      <c r="D691" s="9" t="str">
        <f>VLOOKUP(C691,'Hazard Categories'!$A$2:$B$52,2,FALSE)</f>
        <v>Severe Storm</v>
      </c>
      <c r="E691" s="17">
        <v>4</v>
      </c>
      <c r="F691" s="17">
        <v>1964</v>
      </c>
      <c r="G691" s="17" t="str">
        <f>IF(F691&lt;2000,(ROUNDDOWN((F691-$G$10)/5,0))*5+$G$10&amp;"-"&amp;(ROUNDDOWN((F691-$G$10)/5,0))*5+$G$10+4,(ROUNDDOWN((F691-$G$10)/5,0))*5+$G$10&amp;"-"&amp;(ROUNDDOWN((F691-$G$10)/5,0))*5+$G$10+4)</f>
        <v>1960-1964</v>
      </c>
      <c r="H691" s="17">
        <v>3</v>
      </c>
      <c r="I691" s="17">
        <v>0</v>
      </c>
      <c r="J691" s="17">
        <v>0</v>
      </c>
      <c r="K691" s="17">
        <f>SUM(I691:J691)</f>
        <v>0</v>
      </c>
      <c r="L691" s="28">
        <f>IF(N691&lt;7000000000,0,1)</f>
        <v>0</v>
      </c>
      <c r="M691" s="28">
        <f>IF(N691&gt;0,1,0)</f>
        <v>1</v>
      </c>
      <c r="N691" s="29">
        <v>174863</v>
      </c>
      <c r="O691" s="29">
        <f>IF($R691="Minor",1,0)</f>
        <v>0</v>
      </c>
      <c r="P691" s="29">
        <f>IF($R691="Medium",1,0)</f>
        <v>1</v>
      </c>
      <c r="Q691" s="29">
        <f>IF($R691="Major",1,0)</f>
        <v>0</v>
      </c>
      <c r="R691" s="2" t="str">
        <f>IF('Hazard Data'!N272&lt;VLOOKUP(B691,Thresholds!$B$2:$I$8,2,FALSE),"Minor",IF(AND(VLOOKUP(B691,Thresholds!$B$2:$I$8,2,FALSE)&lt;='Hazard Data'!N272,'Hazard Data'!N272&lt;VLOOKUP(B691,Thresholds!$B$2:$I$8,3,FALSE)),"Medium","Major"))</f>
        <v>Medium</v>
      </c>
      <c r="S691" s="2" t="str">
        <f>IF(N691&gt;0,"",IF('Hazard Data'!K272&lt;VLOOKUP(B691,Thresholds!$B$2:$I$8,5,FALSE),"Minor",IF(AND(VLOOKUP(B691,Thresholds!$B$2:$I$8,5,FALSE)&lt;='Hazard Data'!K272,'Hazard Data'!K272&lt;VLOOKUP(B691,Thresholds!$B$2:$I$8,6,FALSE)),"Medium","Major")))</f>
        <v/>
      </c>
      <c r="T691" s="2"/>
      <c r="U691" s="2"/>
      <c r="V691" s="2"/>
      <c r="W691" s="2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>
      <c r="A692" s="1"/>
      <c r="B692" s="17">
        <v>2</v>
      </c>
      <c r="C692" s="9" t="s">
        <v>45</v>
      </c>
      <c r="D692" s="9" t="str">
        <f>VLOOKUP(C692,'Hazard Categories'!$A$2:$B$52,2,FALSE)</f>
        <v>Storm</v>
      </c>
      <c r="E692" s="17">
        <v>3</v>
      </c>
      <c r="F692" s="17">
        <v>2010</v>
      </c>
      <c r="G692" s="17" t="str">
        <f>IF(F692&lt;2000,(ROUNDDOWN((F692-$G$10)/5,0))*5+$G$10&amp;"-"&amp;(ROUNDDOWN((F692-$G$10)/5,0))*5+$G$10+4,(ROUNDDOWN((F692-$G$10)/5,0))*5+$G$10&amp;"-"&amp;(ROUNDDOWN((F692-$G$10)/5,0))*5+$G$10+4)</f>
        <v>2010-2014</v>
      </c>
      <c r="H692" s="17">
        <v>1</v>
      </c>
      <c r="I692" s="17">
        <v>0</v>
      </c>
      <c r="J692" s="17">
        <v>0</v>
      </c>
      <c r="K692" s="17">
        <f>SUM(I692:J692)</f>
        <v>0</v>
      </c>
      <c r="L692" s="28">
        <f>IF(N692&lt;7000000000,0,1)</f>
        <v>0</v>
      </c>
      <c r="M692" s="28">
        <f>IF(N692&gt;0,1,0)</f>
        <v>1</v>
      </c>
      <c r="N692" s="29">
        <v>174324</v>
      </c>
      <c r="O692" s="29">
        <f>IF($R692="Minor",1,0)</f>
        <v>1</v>
      </c>
      <c r="P692" s="29">
        <f>IF($R692="Medium",1,0)</f>
        <v>0</v>
      </c>
      <c r="Q692" s="29">
        <f>IF($R692="Major",1,0)</f>
        <v>0</v>
      </c>
      <c r="R692" s="2" t="str">
        <f>IF('Hazard Data'!N2262&lt;VLOOKUP(B692,Thresholds!$B$2:$I$8,2,FALSE),"Minor",IF(AND(VLOOKUP(B692,Thresholds!$B$2:$I$8,2,FALSE)&lt;='Hazard Data'!N2262,'Hazard Data'!N2262&lt;VLOOKUP(B692,Thresholds!$B$2:$I$8,3,FALSE)),"Medium","Major"))</f>
        <v>Minor</v>
      </c>
      <c r="S692" s="2" t="str">
        <f>IF(N692&gt;0,"",IF('Hazard Data'!K2262&lt;VLOOKUP(B692,Thresholds!$B$2:$I$8,5,FALSE),"Minor",IF(AND(VLOOKUP(B692,Thresholds!$B$2:$I$8,5,FALSE)&lt;='Hazard Data'!K2262,'Hazard Data'!K2262&lt;VLOOKUP(B692,Thresholds!$B$2:$I$8,6,FALSE)),"Medium","Major")))</f>
        <v/>
      </c>
      <c r="T692" s="2"/>
      <c r="U692" s="2"/>
      <c r="V692" s="2"/>
      <c r="W692" s="2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>
      <c r="A693" s="1"/>
      <c r="B693" s="17">
        <v>6</v>
      </c>
      <c r="C693" s="9" t="s">
        <v>39</v>
      </c>
      <c r="D693" s="9" t="str">
        <f>VLOOKUP(C693,'Hazard Categories'!$A$2:$B$52,2,FALSE)</f>
        <v>Severe Storm</v>
      </c>
      <c r="E693" s="17">
        <v>1</v>
      </c>
      <c r="F693" s="17">
        <v>1993</v>
      </c>
      <c r="G693" s="17" t="str">
        <f>IF(F693&lt;2000,(ROUNDDOWN((F693-$G$10)/5,0))*5+$G$10&amp;"-"&amp;(ROUNDDOWN((F693-$G$10)/5,0))*5+$G$10+4,(ROUNDDOWN((F693-$G$10)/5,0))*5+$G$10&amp;"-"&amp;(ROUNDDOWN((F693-$G$10)/5,0))*5+$G$10+4)</f>
        <v>1990-1994</v>
      </c>
      <c r="H693" s="17">
        <v>31</v>
      </c>
      <c r="I693" s="17">
        <v>0</v>
      </c>
      <c r="J693" s="17">
        <v>0</v>
      </c>
      <c r="K693" s="17">
        <f>SUM(I693:J693)</f>
        <v>0</v>
      </c>
      <c r="L693" s="28">
        <f>IF(N693&lt;7000000000,0,1)</f>
        <v>0</v>
      </c>
      <c r="M693" s="28">
        <f>IF(N693&gt;0,1,0)</f>
        <v>1</v>
      </c>
      <c r="N693" s="29">
        <v>173984</v>
      </c>
      <c r="O693" s="29">
        <f>IF($R693="Minor",1,0)</f>
        <v>1</v>
      </c>
      <c r="P693" s="29">
        <f>IF($R693="Medium",1,0)</f>
        <v>0</v>
      </c>
      <c r="Q693" s="29">
        <f>IF($R693="Major",1,0)</f>
        <v>0</v>
      </c>
      <c r="R693" s="2" t="str">
        <f>IF('Hazard Data'!N1748&lt;VLOOKUP(B693,Thresholds!$B$2:$I$8,2,FALSE),"Minor",IF(AND(VLOOKUP(B693,Thresholds!$B$2:$I$8,2,FALSE)&lt;='Hazard Data'!N1748,'Hazard Data'!N1748&lt;VLOOKUP(B693,Thresholds!$B$2:$I$8,3,FALSE)),"Medium","Major"))</f>
        <v>Minor</v>
      </c>
      <c r="S693" s="2" t="str">
        <f>IF(N693&gt;0,"",IF('Hazard Data'!K1748&lt;VLOOKUP(B693,Thresholds!$B$2:$I$8,5,FALSE),"Minor",IF(AND(VLOOKUP(B693,Thresholds!$B$2:$I$8,5,FALSE)&lt;='Hazard Data'!K1748,'Hazard Data'!K1748&lt;VLOOKUP(B693,Thresholds!$B$2:$I$8,6,FALSE)),"Medium","Major")))</f>
        <v/>
      </c>
      <c r="T693" s="2"/>
      <c r="U693" s="2"/>
      <c r="V693" s="2"/>
      <c r="W693" s="2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>
      <c r="A694" s="1"/>
      <c r="B694" s="17">
        <v>5</v>
      </c>
      <c r="C694" s="9" t="s">
        <v>39</v>
      </c>
      <c r="D694" s="9" t="str">
        <f>VLOOKUP(C694,'Hazard Categories'!$A$2:$B$52,2,FALSE)</f>
        <v>Severe Storm</v>
      </c>
      <c r="E694" s="17">
        <v>4</v>
      </c>
      <c r="F694" s="17">
        <v>1976</v>
      </c>
      <c r="G694" s="17" t="str">
        <f>IF(F694&lt;2000,(ROUNDDOWN((F694-$G$10)/5,0))*5+$G$10&amp;"-"&amp;(ROUNDDOWN((F694-$G$10)/5,0))*5+$G$10+4,(ROUNDDOWN((F694-$G$10)/5,0))*5+$G$10&amp;"-"&amp;(ROUNDDOWN((F694-$G$10)/5,0))*5+$G$10+4)</f>
        <v>1975-1979</v>
      </c>
      <c r="H694" s="17">
        <v>11</v>
      </c>
      <c r="I694" s="17">
        <v>0</v>
      </c>
      <c r="J694" s="17">
        <v>0</v>
      </c>
      <c r="K694" s="17">
        <f>SUM(I694:J694)</f>
        <v>0</v>
      </c>
      <c r="L694" s="28">
        <f>IF(N694&lt;7000000000,0,1)</f>
        <v>0</v>
      </c>
      <c r="M694" s="28">
        <f>IF(N694&gt;0,1,0)</f>
        <v>1</v>
      </c>
      <c r="N694" s="29">
        <v>173967</v>
      </c>
      <c r="O694" s="29">
        <f>IF($R694="Minor",1,0)</f>
        <v>0</v>
      </c>
      <c r="P694" s="29">
        <f>IF($R694="Medium",1,0)</f>
        <v>1</v>
      </c>
      <c r="Q694" s="29">
        <f>IF($R694="Major",1,0)</f>
        <v>0</v>
      </c>
      <c r="R694" s="2" t="str">
        <f>IF('Hazard Data'!N416&lt;VLOOKUP(B694,Thresholds!$B$2:$I$8,2,FALSE),"Minor",IF(AND(VLOOKUP(B694,Thresholds!$B$2:$I$8,2,FALSE)&lt;='Hazard Data'!N416,'Hazard Data'!N416&lt;VLOOKUP(B694,Thresholds!$B$2:$I$8,3,FALSE)),"Medium","Major"))</f>
        <v>Medium</v>
      </c>
      <c r="S694" s="2" t="str">
        <f>IF(N694&gt;0,"",IF('Hazard Data'!K416&lt;VLOOKUP(B694,Thresholds!$B$2:$I$8,5,FALSE),"Minor",IF(AND(VLOOKUP(B694,Thresholds!$B$2:$I$8,5,FALSE)&lt;='Hazard Data'!K416,'Hazard Data'!K416&lt;VLOOKUP(B694,Thresholds!$B$2:$I$8,6,FALSE)),"Medium","Major")))</f>
        <v/>
      </c>
      <c r="T694" s="2"/>
      <c r="U694" s="2"/>
      <c r="V694" s="2"/>
      <c r="W694" s="2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>
      <c r="A695" s="1"/>
      <c r="B695" s="17">
        <v>3</v>
      </c>
      <c r="C695" s="9" t="s">
        <v>44</v>
      </c>
      <c r="D695" s="9" t="str">
        <f>VLOOKUP(C695,'Hazard Categories'!$A$2:$B$52,2,FALSE)</f>
        <v>Severe Storm</v>
      </c>
      <c r="E695" s="17">
        <v>1</v>
      </c>
      <c r="F695" s="17">
        <v>2013</v>
      </c>
      <c r="G695" s="17" t="str">
        <f>IF(F695&lt;2000,(ROUNDDOWN((F695-$G$10)/5,0))*5+$G$10&amp;"-"&amp;(ROUNDDOWN((F695-$G$10)/5,0))*5+$G$10+4,(ROUNDDOWN((F695-$G$10)/5,0))*5+$G$10&amp;"-"&amp;(ROUNDDOWN((F695-$G$10)/5,0))*5+$G$10+4)</f>
        <v>2010-2014</v>
      </c>
      <c r="H695" s="17">
        <v>1</v>
      </c>
      <c r="I695" s="17">
        <v>0</v>
      </c>
      <c r="J695" s="17">
        <v>0</v>
      </c>
      <c r="K695" s="17">
        <f>SUM(I695:J695)</f>
        <v>0</v>
      </c>
      <c r="L695" s="28">
        <f>IF(N695&lt;7000000000,0,1)</f>
        <v>0</v>
      </c>
      <c r="M695" s="28">
        <f>IF(N695&gt;0,1,0)</f>
        <v>1</v>
      </c>
      <c r="N695" s="29">
        <v>173943</v>
      </c>
      <c r="O695" s="29">
        <f>IF($R695="Minor",1,0)</f>
        <v>1</v>
      </c>
      <c r="P695" s="29">
        <f>IF($R695="Medium",1,0)</f>
        <v>0</v>
      </c>
      <c r="Q695" s="29">
        <f>IF($R695="Major",1,0)</f>
        <v>0</v>
      </c>
      <c r="R695" s="2" t="str">
        <f>IF('Hazard Data'!N2052&lt;VLOOKUP(B695,Thresholds!$B$2:$I$8,2,FALSE),"Minor",IF(AND(VLOOKUP(B695,Thresholds!$B$2:$I$8,2,FALSE)&lt;='Hazard Data'!N2052,'Hazard Data'!N2052&lt;VLOOKUP(B695,Thresholds!$B$2:$I$8,3,FALSE)),"Medium","Major"))</f>
        <v>Minor</v>
      </c>
      <c r="S695" s="2" t="str">
        <f>IF(N695&gt;0,"",IF('Hazard Data'!K2052&lt;VLOOKUP(B695,Thresholds!$B$2:$I$8,5,FALSE),"Minor",IF(AND(VLOOKUP(B695,Thresholds!$B$2:$I$8,5,FALSE)&lt;='Hazard Data'!K2052,'Hazard Data'!K2052&lt;VLOOKUP(B695,Thresholds!$B$2:$I$8,6,FALSE)),"Medium","Major")))</f>
        <v/>
      </c>
      <c r="T695" s="2"/>
      <c r="U695" s="2"/>
      <c r="V695" s="2"/>
      <c r="W695" s="2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>
      <c r="A696" s="1"/>
      <c r="B696" s="17">
        <v>4</v>
      </c>
      <c r="C696" s="9" t="s">
        <v>40</v>
      </c>
      <c r="D696" s="9" t="str">
        <f>VLOOKUP(C696,'Hazard Categories'!$A$2:$B$52,2,FALSE)</f>
        <v>Storm</v>
      </c>
      <c r="E696" s="17">
        <v>1</v>
      </c>
      <c r="F696" s="17">
        <v>1979</v>
      </c>
      <c r="G696" s="17" t="str">
        <f>IF(F696&lt;2000,(ROUNDDOWN((F696-$G$10)/5,0))*5+$G$10&amp;"-"&amp;(ROUNDDOWN((F696-$G$10)/5,0))*5+$G$10+4,(ROUNDDOWN((F696-$G$10)/5,0))*5+$G$10&amp;"-"&amp;(ROUNDDOWN((F696-$G$10)/5,0))*5+$G$10+4)</f>
        <v>1975-1979</v>
      </c>
      <c r="H696" s="17">
        <v>2</v>
      </c>
      <c r="I696" s="17">
        <v>0</v>
      </c>
      <c r="J696" s="17">
        <v>0</v>
      </c>
      <c r="K696" s="17">
        <f>SUM(I696:J696)</f>
        <v>0</v>
      </c>
      <c r="L696" s="28">
        <f>IF(N696&lt;7000000000,0,1)</f>
        <v>0</v>
      </c>
      <c r="M696" s="28">
        <f>IF(N696&gt;0,1,0)</f>
        <v>1</v>
      </c>
      <c r="N696" s="29">
        <v>173898</v>
      </c>
      <c r="O696" s="29">
        <f>IF($R696="Minor",1,0)</f>
        <v>0</v>
      </c>
      <c r="P696" s="29">
        <f>IF($R696="Medium",1,0)</f>
        <v>1</v>
      </c>
      <c r="Q696" s="29">
        <f>IF($R696="Major",1,0)</f>
        <v>0</v>
      </c>
      <c r="R696" s="2" t="str">
        <f>IF('Hazard Data'!N619&lt;VLOOKUP(B696,Thresholds!$B$2:$I$8,2,FALSE),"Minor",IF(AND(VLOOKUP(B696,Thresholds!$B$2:$I$8,2,FALSE)&lt;='Hazard Data'!N619,'Hazard Data'!N619&lt;VLOOKUP(B696,Thresholds!$B$2:$I$8,3,FALSE)),"Medium","Major"))</f>
        <v>Medium</v>
      </c>
      <c r="S696" s="2" t="str">
        <f>IF(N696&gt;0,"",IF('Hazard Data'!K619&lt;VLOOKUP(B696,Thresholds!$B$2:$I$8,5,FALSE),"Minor",IF(AND(VLOOKUP(B696,Thresholds!$B$2:$I$8,5,FALSE)&lt;='Hazard Data'!K619,'Hazard Data'!K619&lt;VLOOKUP(B696,Thresholds!$B$2:$I$8,6,FALSE)),"Medium","Major")))</f>
        <v/>
      </c>
      <c r="T696" s="2"/>
      <c r="U696" s="2"/>
      <c r="V696" s="2"/>
      <c r="W696" s="2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>
      <c r="A697" s="1"/>
      <c r="B697" s="17">
        <v>2</v>
      </c>
      <c r="C697" s="9" t="s">
        <v>39</v>
      </c>
      <c r="D697" s="9" t="str">
        <f>VLOOKUP(C697,'Hazard Categories'!$A$2:$B$52,2,FALSE)</f>
        <v>Severe Storm</v>
      </c>
      <c r="E697" s="17">
        <v>3</v>
      </c>
      <c r="F697" s="17">
        <v>2018</v>
      </c>
      <c r="G697" s="17" t="str">
        <f>IF(F697&lt;2000,(ROUNDDOWN((F697-$G$10)/5,0))*5+$G$10&amp;"-"&amp;(ROUNDDOWN((F697-$G$10)/5,0))*5+$G$10+4,(ROUNDDOWN((F697-$G$10)/5,0))*5+$G$10&amp;"-"&amp;(ROUNDDOWN((F697-$G$10)/5,0))*5+$G$10+4)</f>
        <v>2015-2019</v>
      </c>
      <c r="H697" s="17">
        <v>1</v>
      </c>
      <c r="I697" s="17">
        <v>26</v>
      </c>
      <c r="J697" s="17">
        <v>0</v>
      </c>
      <c r="K697" s="17">
        <f>SUM(I697:J697)</f>
        <v>26</v>
      </c>
      <c r="L697" s="28">
        <f>IF(N697&lt;7000000000,0,1)</f>
        <v>0</v>
      </c>
      <c r="M697" s="28">
        <f>IF(N697&gt;0,1,0)</f>
        <v>1</v>
      </c>
      <c r="N697" s="29">
        <v>173864</v>
      </c>
      <c r="O697" s="29">
        <f>IF($R697="Minor",1,0)</f>
        <v>1</v>
      </c>
      <c r="P697" s="29">
        <f>IF($R697="Medium",1,0)</f>
        <v>0</v>
      </c>
      <c r="Q697" s="29">
        <f>IF($R697="Major",1,0)</f>
        <v>0</v>
      </c>
      <c r="R697" s="2" t="str">
        <f>IF('Hazard Data'!N3000&lt;VLOOKUP(B697,Thresholds!$B$2:$I$8,2,FALSE),"Minor",IF(AND(VLOOKUP(B697,Thresholds!$B$2:$I$8,2,FALSE)&lt;='Hazard Data'!N3000,'Hazard Data'!N3000&lt;VLOOKUP(B697,Thresholds!$B$2:$I$8,3,FALSE)),"Medium","Major"))</f>
        <v>Minor</v>
      </c>
      <c r="S697" s="2" t="str">
        <f>IF(N697&gt;0,"",IF('Hazard Data'!K3000&lt;VLOOKUP(B697,Thresholds!$B$2:$I$8,5,FALSE),"Minor",IF(AND(VLOOKUP(B697,Thresholds!$B$2:$I$8,5,FALSE)&lt;='Hazard Data'!K3000,'Hazard Data'!K3000&lt;VLOOKUP(B697,Thresholds!$B$2:$I$8,6,FALSE)),"Medium","Major")))</f>
        <v/>
      </c>
      <c r="T697" s="2"/>
      <c r="U697" s="2"/>
      <c r="V697" s="2"/>
      <c r="W697" s="2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>
      <c r="A698" s="1"/>
      <c r="B698" s="17">
        <v>3</v>
      </c>
      <c r="C698" s="9" t="s">
        <v>73</v>
      </c>
      <c r="D698" s="9" t="str">
        <f>VLOOKUP(C698,'Hazard Categories'!$A$2:$B$52,2,FALSE)</f>
        <v>Severe Storm</v>
      </c>
      <c r="E698" s="17">
        <v>4</v>
      </c>
      <c r="F698" s="17">
        <v>1971</v>
      </c>
      <c r="G698" s="17" t="str">
        <f>IF(F698&lt;2000,(ROUNDDOWN((F698-$G$10)/5,0))*5+$G$10&amp;"-"&amp;(ROUNDDOWN((F698-$G$10)/5,0))*5+$G$10+4,(ROUNDDOWN((F698-$G$10)/5,0))*5+$G$10&amp;"-"&amp;(ROUNDDOWN((F698-$G$10)/5,0))*5+$G$10+4)</f>
        <v>1970-1974</v>
      </c>
      <c r="H698" s="17">
        <v>1</v>
      </c>
      <c r="I698" s="17">
        <v>0</v>
      </c>
      <c r="J698" s="17">
        <v>12</v>
      </c>
      <c r="K698" s="17">
        <f>SUM(I698:J698)</f>
        <v>12</v>
      </c>
      <c r="L698" s="28">
        <f>IF(N698&lt;7000000000,0,1)</f>
        <v>0</v>
      </c>
      <c r="M698" s="28">
        <f>IF(N698&gt;0,1,0)</f>
        <v>1</v>
      </c>
      <c r="N698" s="29">
        <v>173622</v>
      </c>
      <c r="O698" s="29">
        <f>IF($R698="Minor",1,0)</f>
        <v>0</v>
      </c>
      <c r="P698" s="29">
        <f>IF($R698="Medium",1,0)</f>
        <v>1</v>
      </c>
      <c r="Q698" s="29">
        <f>IF($R698="Major",1,0)</f>
        <v>0</v>
      </c>
      <c r="R698" s="2" t="str">
        <f>IF('Hazard Data'!N333&lt;VLOOKUP(B698,Thresholds!$B$2:$I$8,2,FALSE),"Minor",IF(AND(VLOOKUP(B698,Thresholds!$B$2:$I$8,2,FALSE)&lt;='Hazard Data'!N333,'Hazard Data'!N333&lt;VLOOKUP(B698,Thresholds!$B$2:$I$8,3,FALSE)),"Medium","Major"))</f>
        <v>Medium</v>
      </c>
      <c r="S698" s="2" t="str">
        <f>IF(N698&gt;0,"",IF('Hazard Data'!K333&lt;VLOOKUP(B698,Thresholds!$B$2:$I$8,5,FALSE),"Minor",IF(AND(VLOOKUP(B698,Thresholds!$B$2:$I$8,5,FALSE)&lt;='Hazard Data'!K333,'Hazard Data'!K333&lt;VLOOKUP(B698,Thresholds!$B$2:$I$8,6,FALSE)),"Medium","Major")))</f>
        <v/>
      </c>
      <c r="T698" s="2"/>
      <c r="U698" s="2"/>
      <c r="V698" s="2"/>
      <c r="W698" s="2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>
      <c r="A699" s="1"/>
      <c r="B699" s="17">
        <v>3</v>
      </c>
      <c r="C699" s="9" t="s">
        <v>44</v>
      </c>
      <c r="D699" s="9" t="str">
        <f>VLOOKUP(C699,'Hazard Categories'!$A$2:$B$52,2,FALSE)</f>
        <v>Severe Storm</v>
      </c>
      <c r="E699" s="17">
        <v>3</v>
      </c>
      <c r="F699" s="17">
        <v>2015</v>
      </c>
      <c r="G699" s="17" t="str">
        <f>IF(F699&lt;2000,(ROUNDDOWN((F699-$G$10)/5,0))*5+$G$10&amp;"-"&amp;(ROUNDDOWN((F699-$G$10)/5,0))*5+$G$10+4,(ROUNDDOWN((F699-$G$10)/5,0))*5+$G$10&amp;"-"&amp;(ROUNDDOWN((F699-$G$10)/5,0))*5+$G$10+4)</f>
        <v>2015-2019</v>
      </c>
      <c r="H699" s="17">
        <v>1</v>
      </c>
      <c r="I699" s="17">
        <v>0</v>
      </c>
      <c r="J699" s="17">
        <v>0</v>
      </c>
      <c r="K699" s="17">
        <f>SUM(I699:J699)</f>
        <v>0</v>
      </c>
      <c r="L699" s="28">
        <f>IF(N699&lt;7000000000,0,1)</f>
        <v>0</v>
      </c>
      <c r="M699" s="28">
        <f>IF(N699&gt;0,1,0)</f>
        <v>1</v>
      </c>
      <c r="N699" s="29">
        <v>173500</v>
      </c>
      <c r="O699" s="29">
        <f>IF($R699="Minor",1,0)</f>
        <v>1</v>
      </c>
      <c r="P699" s="29">
        <f>IF($R699="Medium",1,0)</f>
        <v>0</v>
      </c>
      <c r="Q699" s="29">
        <f>IF($R699="Major",1,0)</f>
        <v>0</v>
      </c>
      <c r="R699" s="2" t="str">
        <f>IF('Hazard Data'!N2676&lt;VLOOKUP(B699,Thresholds!$B$2:$I$8,2,FALSE),"Minor",IF(AND(VLOOKUP(B699,Thresholds!$B$2:$I$8,2,FALSE)&lt;='Hazard Data'!N2676,'Hazard Data'!N2676&lt;VLOOKUP(B699,Thresholds!$B$2:$I$8,3,FALSE)),"Medium","Major"))</f>
        <v>Minor</v>
      </c>
      <c r="S699" s="2" t="str">
        <f>IF(N699&gt;0,"",IF('Hazard Data'!K2676&lt;VLOOKUP(B699,Thresholds!$B$2:$I$8,5,FALSE),"Minor",IF(AND(VLOOKUP(B699,Thresholds!$B$2:$I$8,5,FALSE)&lt;='Hazard Data'!K2676,'Hazard Data'!K2676&lt;VLOOKUP(B699,Thresholds!$B$2:$I$8,6,FALSE)),"Medium","Major")))</f>
        <v/>
      </c>
      <c r="T699" s="2"/>
      <c r="U699" s="2"/>
      <c r="V699" s="2"/>
      <c r="W699" s="2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>
      <c r="A700" s="1"/>
      <c r="B700" s="17">
        <v>4</v>
      </c>
      <c r="C700" s="9" t="s">
        <v>47</v>
      </c>
      <c r="D700" s="9" t="str">
        <f>VLOOKUP(C700,'Hazard Categories'!$A$2:$B$52,2,FALSE)</f>
        <v>Severe Storm</v>
      </c>
      <c r="E700" s="17">
        <v>3</v>
      </c>
      <c r="F700" s="17">
        <v>1967</v>
      </c>
      <c r="G700" s="17" t="str">
        <f>IF(F700&lt;2000,(ROUNDDOWN((F700-$G$10)/5,0))*5+$G$10&amp;"-"&amp;(ROUNDDOWN((F700-$G$10)/5,0))*5+$G$10+4,(ROUNDDOWN((F700-$G$10)/5,0))*5+$G$10&amp;"-"&amp;(ROUNDDOWN((F700-$G$10)/5,0))*5+$G$10+4)</f>
        <v>1965-1969</v>
      </c>
      <c r="H700" s="17">
        <v>6</v>
      </c>
      <c r="I700" s="17">
        <v>0</v>
      </c>
      <c r="J700" s="17">
        <v>0</v>
      </c>
      <c r="K700" s="17">
        <f>SUM(I700:J700)</f>
        <v>0</v>
      </c>
      <c r="L700" s="28">
        <f>IF(N700&lt;7000000000,0,1)</f>
        <v>0</v>
      </c>
      <c r="M700" s="28">
        <f>IF(N700&gt;0,1,0)</f>
        <v>1</v>
      </c>
      <c r="N700" s="29">
        <v>173450</v>
      </c>
      <c r="O700" s="29">
        <f>IF($R700="Minor",1,0)</f>
        <v>0</v>
      </c>
      <c r="P700" s="29">
        <f>IF($R700="Medium",1,0)</f>
        <v>1</v>
      </c>
      <c r="Q700" s="29">
        <f>IF($R700="Major",1,0)</f>
        <v>0</v>
      </c>
      <c r="R700" s="2" t="str">
        <f>IF('Hazard Data'!N301&lt;VLOOKUP(B700,Thresholds!$B$2:$I$8,2,FALSE),"Minor",IF(AND(VLOOKUP(B700,Thresholds!$B$2:$I$8,2,FALSE)&lt;='Hazard Data'!N301,'Hazard Data'!N301&lt;VLOOKUP(B700,Thresholds!$B$2:$I$8,3,FALSE)),"Medium","Major"))</f>
        <v>Medium</v>
      </c>
      <c r="S700" s="2" t="str">
        <f>IF(N700&gt;0,"",IF('Hazard Data'!K301&lt;VLOOKUP(B700,Thresholds!$B$2:$I$8,5,FALSE),"Minor",IF(AND(VLOOKUP(B700,Thresholds!$B$2:$I$8,5,FALSE)&lt;='Hazard Data'!K301,'Hazard Data'!K301&lt;VLOOKUP(B700,Thresholds!$B$2:$I$8,6,FALSE)),"Medium","Major")))</f>
        <v/>
      </c>
      <c r="T700" s="2"/>
      <c r="U700" s="2"/>
      <c r="V700" s="2"/>
      <c r="W700" s="2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>
      <c r="A701" s="1"/>
      <c r="B701" s="17">
        <v>3</v>
      </c>
      <c r="C701" s="9" t="s">
        <v>44</v>
      </c>
      <c r="D701" s="9" t="str">
        <f>VLOOKUP(C701,'Hazard Categories'!$A$2:$B$52,2,FALSE)</f>
        <v>Severe Storm</v>
      </c>
      <c r="E701" s="17">
        <v>2</v>
      </c>
      <c r="F701" s="17">
        <v>2011</v>
      </c>
      <c r="G701" s="17" t="str">
        <f>IF(F701&lt;2000,(ROUNDDOWN((F701-$G$10)/5,0))*5+$G$10&amp;"-"&amp;(ROUNDDOWN((F701-$G$10)/5,0))*5+$G$10+4,(ROUNDDOWN((F701-$G$10)/5,0))*5+$G$10&amp;"-"&amp;(ROUNDDOWN((F701-$G$10)/5,0))*5+$G$10+4)</f>
        <v>2010-2014</v>
      </c>
      <c r="H701" s="17">
        <v>1</v>
      </c>
      <c r="I701" s="17">
        <v>0</v>
      </c>
      <c r="J701" s="17">
        <v>0</v>
      </c>
      <c r="K701" s="17">
        <f>SUM(I701:J701)</f>
        <v>0</v>
      </c>
      <c r="L701" s="28">
        <f>IF(N701&lt;7000000000,0,1)</f>
        <v>0</v>
      </c>
      <c r="M701" s="28">
        <f>IF(N701&gt;0,1,0)</f>
        <v>1</v>
      </c>
      <c r="N701" s="29">
        <v>173217</v>
      </c>
      <c r="O701" s="29">
        <f>IF($R701="Minor",1,0)</f>
        <v>1</v>
      </c>
      <c r="P701" s="29">
        <f>IF($R701="Medium",1,0)</f>
        <v>0</v>
      </c>
      <c r="Q701" s="29">
        <f>IF($R701="Major",1,0)</f>
        <v>0</v>
      </c>
      <c r="R701" s="2" t="str">
        <f>IF('Hazard Data'!N2422&lt;VLOOKUP(B701,Thresholds!$B$2:$I$8,2,FALSE),"Minor",IF(AND(VLOOKUP(B701,Thresholds!$B$2:$I$8,2,FALSE)&lt;='Hazard Data'!N2422,'Hazard Data'!N2422&lt;VLOOKUP(B701,Thresholds!$B$2:$I$8,3,FALSE)),"Medium","Major"))</f>
        <v>Minor</v>
      </c>
      <c r="S701" s="2" t="str">
        <f>IF(N701&gt;0,"",IF('Hazard Data'!K2422&lt;VLOOKUP(B701,Thresholds!$B$2:$I$8,5,FALSE),"Minor",IF(AND(VLOOKUP(B701,Thresholds!$B$2:$I$8,5,FALSE)&lt;='Hazard Data'!K2422,'Hazard Data'!K2422&lt;VLOOKUP(B701,Thresholds!$B$2:$I$8,6,FALSE)),"Medium","Major")))</f>
        <v/>
      </c>
      <c r="T701" s="2"/>
      <c r="U701" s="2"/>
      <c r="V701" s="2"/>
      <c r="W701" s="2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>
      <c r="A702" s="1"/>
      <c r="B702" s="17">
        <v>1</v>
      </c>
      <c r="C702" s="9" t="s">
        <v>47</v>
      </c>
      <c r="D702" s="9" t="str">
        <f>VLOOKUP(C702,'Hazard Categories'!$A$2:$B$52,2,FALSE)</f>
        <v>Severe Storm</v>
      </c>
      <c r="E702" s="17">
        <v>3</v>
      </c>
      <c r="F702" s="17">
        <v>1967</v>
      </c>
      <c r="G702" s="17" t="str">
        <f>IF(F702&lt;2000,(ROUNDDOWN((F702-$G$10)/5,0))*5+$G$10&amp;"-"&amp;(ROUNDDOWN((F702-$G$10)/5,0))*5+$G$10+4,(ROUNDDOWN((F702-$G$10)/5,0))*5+$G$10&amp;"-"&amp;(ROUNDDOWN((F702-$G$10)/5,0))*5+$G$10+4)</f>
        <v>1965-1969</v>
      </c>
      <c r="H702" s="17">
        <v>6</v>
      </c>
      <c r="I702" s="17">
        <v>0</v>
      </c>
      <c r="J702" s="17">
        <v>0</v>
      </c>
      <c r="K702" s="17">
        <f>SUM(I702:J702)</f>
        <v>0</v>
      </c>
      <c r="L702" s="28">
        <f>IF(N702&lt;7000000000,0,1)</f>
        <v>0</v>
      </c>
      <c r="M702" s="28">
        <f>IF(N702&gt;0,1,0)</f>
        <v>1</v>
      </c>
      <c r="N702" s="29">
        <v>173123</v>
      </c>
      <c r="O702" s="29">
        <f>IF($R702="Minor",1,0)</f>
        <v>0</v>
      </c>
      <c r="P702" s="29">
        <f>IF($R702="Medium",1,0)</f>
        <v>1</v>
      </c>
      <c r="Q702" s="29">
        <f>IF($R702="Major",1,0)</f>
        <v>0</v>
      </c>
      <c r="R702" s="2" t="str">
        <f>IF('Hazard Data'!N299&lt;VLOOKUP(B702,Thresholds!$B$2:$I$8,2,FALSE),"Minor",IF(AND(VLOOKUP(B702,Thresholds!$B$2:$I$8,2,FALSE)&lt;='Hazard Data'!N299,'Hazard Data'!N299&lt;VLOOKUP(B702,Thresholds!$B$2:$I$8,3,FALSE)),"Medium","Major"))</f>
        <v>Medium</v>
      </c>
      <c r="S702" s="2" t="str">
        <f>IF(N702&gt;0,"",IF('Hazard Data'!K299&lt;VLOOKUP(B702,Thresholds!$B$2:$I$8,5,FALSE),"Minor",IF(AND(VLOOKUP(B702,Thresholds!$B$2:$I$8,5,FALSE)&lt;='Hazard Data'!K299,'Hazard Data'!K299&lt;VLOOKUP(B702,Thresholds!$B$2:$I$8,6,FALSE)),"Medium","Major")))</f>
        <v/>
      </c>
      <c r="T702" s="2"/>
      <c r="U702" s="2"/>
      <c r="V702" s="2"/>
      <c r="W702" s="2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>
      <c r="A703" s="1"/>
      <c r="B703" s="17">
        <v>5</v>
      </c>
      <c r="C703" s="9" t="s">
        <v>47</v>
      </c>
      <c r="D703" s="9" t="str">
        <f>VLOOKUP(C703,'Hazard Categories'!$A$2:$B$52,2,FALSE)</f>
        <v>Severe Storm</v>
      </c>
      <c r="E703" s="17">
        <v>3</v>
      </c>
      <c r="F703" s="17">
        <v>1967</v>
      </c>
      <c r="G703" s="17" t="str">
        <f>IF(F703&lt;2000,(ROUNDDOWN((F703-$G$10)/5,0))*5+$G$10&amp;"-"&amp;(ROUNDDOWN((F703-$G$10)/5,0))*5+$G$10+4,(ROUNDDOWN((F703-$G$10)/5,0))*5+$G$10&amp;"-"&amp;(ROUNDDOWN((F703-$G$10)/5,0))*5+$G$10+4)</f>
        <v>1965-1969</v>
      </c>
      <c r="H703" s="17">
        <v>6</v>
      </c>
      <c r="I703" s="17">
        <v>0</v>
      </c>
      <c r="J703" s="17">
        <v>0</v>
      </c>
      <c r="K703" s="17">
        <f>SUM(I703:J703)</f>
        <v>0</v>
      </c>
      <c r="L703" s="28">
        <f>IF(N703&lt;7000000000,0,1)</f>
        <v>0</v>
      </c>
      <c r="M703" s="28">
        <f>IF(N703&gt;0,1,0)</f>
        <v>1</v>
      </c>
      <c r="N703" s="29">
        <v>173088</v>
      </c>
      <c r="O703" s="29">
        <f>IF($R703="Minor",1,0)</f>
        <v>0</v>
      </c>
      <c r="P703" s="29">
        <f>IF($R703="Medium",1,0)</f>
        <v>1</v>
      </c>
      <c r="Q703" s="29">
        <f>IF($R703="Major",1,0)</f>
        <v>0</v>
      </c>
      <c r="R703" s="2" t="str">
        <f>IF('Hazard Data'!N303&lt;VLOOKUP(B703,Thresholds!$B$2:$I$8,2,FALSE),"Minor",IF(AND(VLOOKUP(B703,Thresholds!$B$2:$I$8,2,FALSE)&lt;='Hazard Data'!N303,'Hazard Data'!N303&lt;VLOOKUP(B703,Thresholds!$B$2:$I$8,3,FALSE)),"Medium","Major"))</f>
        <v>Medium</v>
      </c>
      <c r="S703" s="2" t="str">
        <f>IF(N703&gt;0,"",IF('Hazard Data'!K303&lt;VLOOKUP(B703,Thresholds!$B$2:$I$8,5,FALSE),"Minor",IF(AND(VLOOKUP(B703,Thresholds!$B$2:$I$8,5,FALSE)&lt;='Hazard Data'!K303,'Hazard Data'!K303&lt;VLOOKUP(B703,Thresholds!$B$2:$I$8,6,FALSE)),"Medium","Major")))</f>
        <v/>
      </c>
      <c r="T703" s="2"/>
      <c r="U703" s="2"/>
      <c r="V703" s="2"/>
      <c r="W703" s="2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>
      <c r="A704" s="1"/>
      <c r="B704" s="17">
        <v>1</v>
      </c>
      <c r="C704" s="9" t="s">
        <v>44</v>
      </c>
      <c r="D704" s="9" t="str">
        <f>VLOOKUP(C704,'Hazard Categories'!$A$2:$B$52,2,FALSE)</f>
        <v>Severe Storm</v>
      </c>
      <c r="E704" s="17">
        <v>3</v>
      </c>
      <c r="F704" s="17">
        <v>1996</v>
      </c>
      <c r="G704" s="17" t="str">
        <f>IF(F704&lt;2000,(ROUNDDOWN((F704-$G$10)/5,0))*5+$G$10&amp;"-"&amp;(ROUNDDOWN((F704-$G$10)/5,0))*5+$G$10+4,(ROUNDDOWN((F704-$G$10)/5,0))*5+$G$10&amp;"-"&amp;(ROUNDDOWN((F704-$G$10)/5,0))*5+$G$10+4)</f>
        <v>1995-1999</v>
      </c>
      <c r="H704" s="17">
        <v>1</v>
      </c>
      <c r="I704" s="17">
        <v>0</v>
      </c>
      <c r="J704" s="17">
        <v>0</v>
      </c>
      <c r="K704" s="17">
        <f>SUM(I704:J704)</f>
        <v>0</v>
      </c>
      <c r="L704" s="28">
        <f>IF(N704&lt;7000000000,0,1)</f>
        <v>0</v>
      </c>
      <c r="M704" s="28">
        <f>IF(N704&gt;0,1,0)</f>
        <v>1</v>
      </c>
      <c r="N704" s="29">
        <v>173072</v>
      </c>
      <c r="O704" s="29">
        <f>IF($R704="Minor",1,0)</f>
        <v>0</v>
      </c>
      <c r="P704" s="29">
        <f>IF($R704="Medium",1,0)</f>
        <v>0</v>
      </c>
      <c r="Q704" s="29">
        <f>IF($R704="Major",1,0)</f>
        <v>1</v>
      </c>
      <c r="R704" s="2" t="str">
        <f>IF('Hazard Data'!N53&lt;VLOOKUP(B704,Thresholds!$B$2:$I$8,2,FALSE),"Minor",IF(AND(VLOOKUP(B704,Thresholds!$B$2:$I$8,2,FALSE)&lt;='Hazard Data'!N53,'Hazard Data'!N53&lt;VLOOKUP(B704,Thresholds!$B$2:$I$8,3,FALSE)),"Medium","Major"))</f>
        <v>Major</v>
      </c>
      <c r="S704" s="2" t="str">
        <f>IF(N704&gt;0,"",IF('Hazard Data'!K53&lt;VLOOKUP(B704,Thresholds!$B$2:$I$8,5,FALSE),"Minor",IF(AND(VLOOKUP(B704,Thresholds!$B$2:$I$8,5,FALSE)&lt;='Hazard Data'!K53,'Hazard Data'!K53&lt;VLOOKUP(B704,Thresholds!$B$2:$I$8,6,FALSE)),"Medium","Major")))</f>
        <v/>
      </c>
      <c r="T704" s="2"/>
      <c r="U704" s="2"/>
      <c r="V704" s="2"/>
      <c r="W704" s="2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>
      <c r="A705" s="1"/>
      <c r="B705" s="17">
        <v>2</v>
      </c>
      <c r="C705" s="9" t="s">
        <v>59</v>
      </c>
      <c r="D705" s="9" t="str">
        <f>VLOOKUP(C705,'Hazard Categories'!$A$2:$B$52,2,FALSE)</f>
        <v>Storm</v>
      </c>
      <c r="E705" s="17">
        <v>2</v>
      </c>
      <c r="F705" s="17">
        <v>2011</v>
      </c>
      <c r="G705" s="17" t="str">
        <f>IF(F705&lt;2000,(ROUNDDOWN((F705-$G$10)/5,0))*5+$G$10&amp;"-"&amp;(ROUNDDOWN((F705-$G$10)/5,0))*5+$G$10+4,(ROUNDDOWN((F705-$G$10)/5,0))*5+$G$10&amp;"-"&amp;(ROUNDDOWN((F705-$G$10)/5,0))*5+$G$10+4)</f>
        <v>2010-2014</v>
      </c>
      <c r="H705" s="17">
        <v>1</v>
      </c>
      <c r="I705" s="17">
        <v>0</v>
      </c>
      <c r="J705" s="17">
        <v>0</v>
      </c>
      <c r="K705" s="17">
        <f>SUM(I705:J705)</f>
        <v>0</v>
      </c>
      <c r="L705" s="28">
        <f>IF(N705&lt;7000000000,0,1)</f>
        <v>0</v>
      </c>
      <c r="M705" s="28">
        <f>IF(N705&gt;0,1,0)</f>
        <v>1</v>
      </c>
      <c r="N705" s="29">
        <v>172786</v>
      </c>
      <c r="O705" s="29">
        <f>IF($R705="Minor",1,0)</f>
        <v>1</v>
      </c>
      <c r="P705" s="29">
        <f>IF($R705="Medium",1,0)</f>
        <v>0</v>
      </c>
      <c r="Q705" s="29">
        <f>IF($R705="Major",1,0)</f>
        <v>0</v>
      </c>
      <c r="R705" s="2" t="str">
        <f>IF('Hazard Data'!N2467&lt;VLOOKUP(B705,Thresholds!$B$2:$I$8,2,FALSE),"Minor",IF(AND(VLOOKUP(B705,Thresholds!$B$2:$I$8,2,FALSE)&lt;='Hazard Data'!N2467,'Hazard Data'!N2467&lt;VLOOKUP(B705,Thresholds!$B$2:$I$8,3,FALSE)),"Medium","Major"))</f>
        <v>Minor</v>
      </c>
      <c r="S705" s="2" t="str">
        <f>IF(N705&gt;0,"",IF('Hazard Data'!K2467&lt;VLOOKUP(B705,Thresholds!$B$2:$I$8,5,FALSE),"Minor",IF(AND(VLOOKUP(B705,Thresholds!$B$2:$I$8,5,FALSE)&lt;='Hazard Data'!K2467,'Hazard Data'!K2467&lt;VLOOKUP(B705,Thresholds!$B$2:$I$8,6,FALSE)),"Medium","Major")))</f>
        <v/>
      </c>
      <c r="T705" s="2"/>
      <c r="U705" s="2"/>
      <c r="V705" s="2"/>
      <c r="W705" s="2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>
      <c r="A706" s="1"/>
      <c r="B706" s="17">
        <v>6</v>
      </c>
      <c r="C706" s="9" t="s">
        <v>46</v>
      </c>
      <c r="D706" s="9" t="str">
        <f>VLOOKUP(C706,'Hazard Categories'!$A$2:$B$52,2,FALSE)</f>
        <v>Storm</v>
      </c>
      <c r="E706" s="17">
        <v>1</v>
      </c>
      <c r="F706" s="17">
        <v>2009</v>
      </c>
      <c r="G706" s="17" t="str">
        <f>IF(F706&lt;2000,(ROUNDDOWN((F706-$G$10)/5,0))*5+$G$10&amp;"-"&amp;(ROUNDDOWN((F706-$G$10)/5,0))*5+$G$10+4,(ROUNDDOWN((F706-$G$10)/5,0))*5+$G$10&amp;"-"&amp;(ROUNDDOWN((F706-$G$10)/5,0))*5+$G$10+4)</f>
        <v>2005-2009</v>
      </c>
      <c r="H706" s="17">
        <v>1</v>
      </c>
      <c r="I706" s="17">
        <v>0</v>
      </c>
      <c r="J706" s="17">
        <v>0</v>
      </c>
      <c r="K706" s="17">
        <f>SUM(I706:J706)</f>
        <v>0</v>
      </c>
      <c r="L706" s="28">
        <f>IF(N706&lt;7000000000,0,1)</f>
        <v>0</v>
      </c>
      <c r="M706" s="28">
        <f>IF(N706&gt;0,1,0)</f>
        <v>1</v>
      </c>
      <c r="N706" s="29">
        <v>172501</v>
      </c>
      <c r="O706" s="29">
        <f>IF($R706="Minor",1,0)</f>
        <v>1</v>
      </c>
      <c r="P706" s="29">
        <f>IF($R706="Medium",1,0)</f>
        <v>0</v>
      </c>
      <c r="Q706" s="29">
        <f>IF($R706="Major",1,0)</f>
        <v>0</v>
      </c>
      <c r="R706" s="2" t="str">
        <f>IF('Hazard Data'!N3208&lt;VLOOKUP(B706,Thresholds!$B$2:$I$8,2,FALSE),"Minor",IF(AND(VLOOKUP(B706,Thresholds!$B$2:$I$8,2,FALSE)&lt;='Hazard Data'!N3208,'Hazard Data'!N3208&lt;VLOOKUP(B706,Thresholds!$B$2:$I$8,3,FALSE)),"Medium","Major"))</f>
        <v>Minor</v>
      </c>
      <c r="S706" s="2" t="str">
        <f>IF(N706&gt;0,"",IF('Hazard Data'!K3208&lt;VLOOKUP(B706,Thresholds!$B$2:$I$8,5,FALSE),"Minor",IF(AND(VLOOKUP(B706,Thresholds!$B$2:$I$8,5,FALSE)&lt;='Hazard Data'!K3208,'Hazard Data'!K3208&lt;VLOOKUP(B706,Thresholds!$B$2:$I$8,6,FALSE)),"Medium","Major")))</f>
        <v/>
      </c>
      <c r="T706" s="2"/>
      <c r="U706" s="2"/>
      <c r="V706" s="2"/>
      <c r="W706" s="2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>
      <c r="A707" s="1"/>
      <c r="B707" s="17">
        <v>6</v>
      </c>
      <c r="C707" s="9" t="s">
        <v>39</v>
      </c>
      <c r="D707" s="9" t="str">
        <f>VLOOKUP(C707,'Hazard Categories'!$A$2:$B$52,2,FALSE)</f>
        <v>Severe Storm</v>
      </c>
      <c r="E707" s="17">
        <v>4</v>
      </c>
      <c r="F707" s="17">
        <v>1976</v>
      </c>
      <c r="G707" s="17" t="str">
        <f>IF(F707&lt;2000,(ROUNDDOWN((F707-$G$10)/5,0))*5+$G$10&amp;"-"&amp;(ROUNDDOWN((F707-$G$10)/5,0))*5+$G$10+4,(ROUNDDOWN((F707-$G$10)/5,0))*5+$G$10&amp;"-"&amp;(ROUNDDOWN((F707-$G$10)/5,0))*5+$G$10+4)</f>
        <v>1975-1979</v>
      </c>
      <c r="H707" s="17">
        <v>11</v>
      </c>
      <c r="I707" s="17">
        <v>0</v>
      </c>
      <c r="J707" s="17">
        <v>0</v>
      </c>
      <c r="K707" s="17">
        <f>SUM(I707:J707)</f>
        <v>0</v>
      </c>
      <c r="L707" s="28">
        <f>IF(N707&lt;7000000000,0,1)</f>
        <v>0</v>
      </c>
      <c r="M707" s="28">
        <f>IF(N707&gt;0,1,0)</f>
        <v>1</v>
      </c>
      <c r="N707" s="29">
        <v>172485</v>
      </c>
      <c r="O707" s="29">
        <f>IF($R707="Minor",1,0)</f>
        <v>0</v>
      </c>
      <c r="P707" s="29">
        <f>IF($R707="Medium",1,0)</f>
        <v>1</v>
      </c>
      <c r="Q707" s="29">
        <f>IF($R707="Major",1,0)</f>
        <v>0</v>
      </c>
      <c r="R707" s="2" t="str">
        <f>IF('Hazard Data'!N411&lt;VLOOKUP(B707,Thresholds!$B$2:$I$8,2,FALSE),"Minor",IF(AND(VLOOKUP(B707,Thresholds!$B$2:$I$8,2,FALSE)&lt;='Hazard Data'!N411,'Hazard Data'!N411&lt;VLOOKUP(B707,Thresholds!$B$2:$I$8,3,FALSE)),"Medium","Major"))</f>
        <v>Medium</v>
      </c>
      <c r="S707" s="2" t="str">
        <f>IF(N707&gt;0,"",IF('Hazard Data'!K411&lt;VLOOKUP(B707,Thresholds!$B$2:$I$8,5,FALSE),"Minor",IF(AND(VLOOKUP(B707,Thresholds!$B$2:$I$8,5,FALSE)&lt;='Hazard Data'!K411,'Hazard Data'!K411&lt;VLOOKUP(B707,Thresholds!$B$2:$I$8,6,FALSE)),"Medium","Major")))</f>
        <v/>
      </c>
      <c r="T707" s="2"/>
      <c r="U707" s="2"/>
      <c r="V707" s="2"/>
      <c r="W707" s="2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>
      <c r="A708" s="1"/>
      <c r="B708" s="17">
        <v>2</v>
      </c>
      <c r="C708" s="9" t="s">
        <v>39</v>
      </c>
      <c r="D708" s="9" t="str">
        <f>VLOOKUP(C708,'Hazard Categories'!$A$2:$B$52,2,FALSE)</f>
        <v>Severe Storm</v>
      </c>
      <c r="E708" s="17">
        <v>4</v>
      </c>
      <c r="F708" s="17">
        <v>2015</v>
      </c>
      <c r="G708" s="17" t="str">
        <f>IF(F708&lt;2000,(ROUNDDOWN((F708-$G$10)/5,0))*5+$G$10&amp;"-"&amp;(ROUNDDOWN((F708-$G$10)/5,0))*5+$G$10+4,(ROUNDDOWN((F708-$G$10)/5,0))*5+$G$10&amp;"-"&amp;(ROUNDDOWN((F708-$G$10)/5,0))*5+$G$10+4)</f>
        <v>2015-2019</v>
      </c>
      <c r="H708" s="17">
        <v>1</v>
      </c>
      <c r="I708" s="17">
        <v>0</v>
      </c>
      <c r="J708" s="17">
        <v>0</v>
      </c>
      <c r="K708" s="17">
        <f>SUM(I708:J708)</f>
        <v>0</v>
      </c>
      <c r="L708" s="28">
        <f>IF(N708&lt;7000000000,0,1)</f>
        <v>0</v>
      </c>
      <c r="M708" s="28">
        <f>IF(N708&gt;0,1,0)</f>
        <v>1</v>
      </c>
      <c r="N708" s="29">
        <v>172469</v>
      </c>
      <c r="O708" s="29">
        <f>IF($R708="Minor",1,0)</f>
        <v>1</v>
      </c>
      <c r="P708" s="29">
        <f>IF($R708="Medium",1,0)</f>
        <v>0</v>
      </c>
      <c r="Q708" s="29">
        <f>IF($R708="Major",1,0)</f>
        <v>0</v>
      </c>
      <c r="R708" s="2" t="str">
        <f>IF('Hazard Data'!N2716&lt;VLOOKUP(B708,Thresholds!$B$2:$I$8,2,FALSE),"Minor",IF(AND(VLOOKUP(B708,Thresholds!$B$2:$I$8,2,FALSE)&lt;='Hazard Data'!N2716,'Hazard Data'!N2716&lt;VLOOKUP(B708,Thresholds!$B$2:$I$8,3,FALSE)),"Medium","Major"))</f>
        <v>Minor</v>
      </c>
      <c r="S708" s="2" t="str">
        <f>IF(N708&gt;0,"",IF('Hazard Data'!K2716&lt;VLOOKUP(B708,Thresholds!$B$2:$I$8,5,FALSE),"Minor",IF(AND(VLOOKUP(B708,Thresholds!$B$2:$I$8,5,FALSE)&lt;='Hazard Data'!K2716,'Hazard Data'!K2716&lt;VLOOKUP(B708,Thresholds!$B$2:$I$8,6,FALSE)),"Medium","Major")))</f>
        <v/>
      </c>
      <c r="T708" s="2"/>
      <c r="U708" s="2"/>
      <c r="V708" s="2"/>
      <c r="W708" s="2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>
      <c r="A709" s="1"/>
      <c r="B709" s="17">
        <v>2</v>
      </c>
      <c r="C709" s="9" t="s">
        <v>40</v>
      </c>
      <c r="D709" s="9" t="str">
        <f>VLOOKUP(C709,'Hazard Categories'!$A$2:$B$52,2,FALSE)</f>
        <v>Storm</v>
      </c>
      <c r="E709" s="17">
        <v>4</v>
      </c>
      <c r="F709" s="17">
        <v>1963</v>
      </c>
      <c r="G709" s="17" t="str">
        <f>IF(F709&lt;2000,(ROUNDDOWN((F709-$G$10)/5,0))*5+$G$10&amp;"-"&amp;(ROUNDDOWN((F709-$G$10)/5,0))*5+$G$10+4,(ROUNDDOWN((F709-$G$10)/5,0))*5+$G$10&amp;"-"&amp;(ROUNDDOWN((F709-$G$10)/5,0))*5+$G$10+4)</f>
        <v>1960-1964</v>
      </c>
      <c r="H709" s="17">
        <v>2</v>
      </c>
      <c r="I709" s="17">
        <v>0</v>
      </c>
      <c r="J709" s="17">
        <v>6</v>
      </c>
      <c r="K709" s="17">
        <f>SUM(I709:J709)</f>
        <v>6</v>
      </c>
      <c r="L709" s="28">
        <f>IF(N709&lt;7000000000,0,1)</f>
        <v>0</v>
      </c>
      <c r="M709" s="28">
        <f>IF(N709&gt;0,1,0)</f>
        <v>1</v>
      </c>
      <c r="N709" s="29">
        <v>172382</v>
      </c>
      <c r="O709" s="29">
        <f>IF($R709="Minor",1,0)</f>
        <v>0</v>
      </c>
      <c r="P709" s="29">
        <f>IF($R709="Medium",1,0)</f>
        <v>1</v>
      </c>
      <c r="Q709" s="29">
        <f>IF($R709="Major",1,0)</f>
        <v>0</v>
      </c>
      <c r="R709" s="2" t="str">
        <f>IF('Hazard Data'!N245&lt;VLOOKUP(B709,Thresholds!$B$2:$I$8,2,FALSE),"Minor",IF(AND(VLOOKUP(B709,Thresholds!$B$2:$I$8,2,FALSE)&lt;='Hazard Data'!N245,'Hazard Data'!N245&lt;VLOOKUP(B709,Thresholds!$B$2:$I$8,3,FALSE)),"Medium","Major"))</f>
        <v>Medium</v>
      </c>
      <c r="S709" s="2" t="str">
        <f>IF(N709&gt;0,"",IF('Hazard Data'!K245&lt;VLOOKUP(B709,Thresholds!$B$2:$I$8,5,FALSE),"Minor",IF(AND(VLOOKUP(B709,Thresholds!$B$2:$I$8,5,FALSE)&lt;='Hazard Data'!K245,'Hazard Data'!K245&lt;VLOOKUP(B709,Thresholds!$B$2:$I$8,6,FALSE)),"Medium","Major")))</f>
        <v/>
      </c>
      <c r="T709" s="2"/>
      <c r="U709" s="2"/>
      <c r="V709" s="2"/>
      <c r="W709" s="2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>
      <c r="A710" s="1"/>
      <c r="B710" s="17">
        <v>6</v>
      </c>
      <c r="C710" s="9" t="s">
        <v>46</v>
      </c>
      <c r="D710" s="9" t="str">
        <f>VLOOKUP(C710,'Hazard Categories'!$A$2:$B$52,2,FALSE)</f>
        <v>Storm</v>
      </c>
      <c r="E710" s="17">
        <v>4</v>
      </c>
      <c r="F710" s="17">
        <v>2008</v>
      </c>
      <c r="G710" s="17" t="str">
        <f>IF(F710&lt;2000,(ROUNDDOWN((F710-$G$10)/5,0))*5+$G$10&amp;"-"&amp;(ROUNDDOWN((F710-$G$10)/5,0))*5+$G$10+4,(ROUNDDOWN((F710-$G$10)/5,0))*5+$G$10&amp;"-"&amp;(ROUNDDOWN((F710-$G$10)/5,0))*5+$G$10+4)</f>
        <v>2005-2009</v>
      </c>
      <c r="H710" s="17">
        <v>1</v>
      </c>
      <c r="I710" s="17">
        <v>0</v>
      </c>
      <c r="J710" s="17">
        <v>0</v>
      </c>
      <c r="K710" s="17">
        <f>SUM(I710:J710)</f>
        <v>0</v>
      </c>
      <c r="L710" s="28">
        <f>IF(N710&lt;7000000000,0,1)</f>
        <v>0</v>
      </c>
      <c r="M710" s="28">
        <f>IF(N710&gt;0,1,0)</f>
        <v>1</v>
      </c>
      <c r="N710" s="29">
        <v>172342</v>
      </c>
      <c r="O710" s="29">
        <f>IF($R710="Minor",1,0)</f>
        <v>1</v>
      </c>
      <c r="P710" s="29">
        <f>IF($R710="Medium",1,0)</f>
        <v>0</v>
      </c>
      <c r="Q710" s="29">
        <f>IF($R710="Major",1,0)</f>
        <v>0</v>
      </c>
      <c r="R710" s="2" t="str">
        <f>IF('Hazard Data'!N3178&lt;VLOOKUP(B710,Thresholds!$B$2:$I$8,2,FALSE),"Minor",IF(AND(VLOOKUP(B710,Thresholds!$B$2:$I$8,2,FALSE)&lt;='Hazard Data'!N3178,'Hazard Data'!N3178&lt;VLOOKUP(B710,Thresholds!$B$2:$I$8,3,FALSE)),"Medium","Major"))</f>
        <v>Minor</v>
      </c>
      <c r="S710" s="2" t="str">
        <f>IF(N710&gt;0,"",IF('Hazard Data'!K3178&lt;VLOOKUP(B710,Thresholds!$B$2:$I$8,5,FALSE),"Minor",IF(AND(VLOOKUP(B710,Thresholds!$B$2:$I$8,5,FALSE)&lt;='Hazard Data'!K3178,'Hazard Data'!K3178&lt;VLOOKUP(B710,Thresholds!$B$2:$I$8,6,FALSE)),"Medium","Major")))</f>
        <v/>
      </c>
      <c r="T710" s="2"/>
      <c r="U710" s="2"/>
      <c r="V710" s="2"/>
      <c r="W710" s="2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>
      <c r="A711" s="1"/>
      <c r="B711" s="17">
        <v>1</v>
      </c>
      <c r="C711" s="9" t="s">
        <v>46</v>
      </c>
      <c r="D711" s="9" t="str">
        <f>VLOOKUP(C711,'Hazard Categories'!$A$2:$B$52,2,FALSE)</f>
        <v>Storm</v>
      </c>
      <c r="E711" s="17">
        <v>3</v>
      </c>
      <c r="F711" s="17">
        <v>2017</v>
      </c>
      <c r="G711" s="17" t="str">
        <f>IF(F711&lt;2000,(ROUNDDOWN((F711-$G$10)/5,0))*5+$G$10&amp;"-"&amp;(ROUNDDOWN((F711-$G$10)/5,0))*5+$G$10+4,(ROUNDDOWN((F711-$G$10)/5,0))*5+$G$10&amp;"-"&amp;(ROUNDDOWN((F711-$G$10)/5,0))*5+$G$10+4)</f>
        <v>2015-2019</v>
      </c>
      <c r="H711" s="17">
        <v>1</v>
      </c>
      <c r="I711" s="17">
        <v>0</v>
      </c>
      <c r="J711" s="17">
        <v>0</v>
      </c>
      <c r="K711" s="17">
        <f>SUM(I711:J711)</f>
        <v>0</v>
      </c>
      <c r="L711" s="28">
        <f>IF(N711&lt;7000000000,0,1)</f>
        <v>0</v>
      </c>
      <c r="M711" s="28">
        <f>IF(N711&gt;0,1,0)</f>
        <v>1</v>
      </c>
      <c r="N711" s="29">
        <v>172279</v>
      </c>
      <c r="O711" s="29">
        <f>IF($R711="Minor",1,0)</f>
        <v>1</v>
      </c>
      <c r="P711" s="29">
        <f>IF($R711="Medium",1,0)</f>
        <v>0</v>
      </c>
      <c r="Q711" s="29">
        <f>IF($R711="Major",1,0)</f>
        <v>0</v>
      </c>
      <c r="R711" s="2" t="str">
        <f>IF('Hazard Data'!N2923&lt;VLOOKUP(B711,Thresholds!$B$2:$I$8,2,FALSE),"Minor",IF(AND(VLOOKUP(B711,Thresholds!$B$2:$I$8,2,FALSE)&lt;='Hazard Data'!N2923,'Hazard Data'!N2923&lt;VLOOKUP(B711,Thresholds!$B$2:$I$8,3,FALSE)),"Medium","Major"))</f>
        <v>Minor</v>
      </c>
      <c r="S711" s="2" t="str">
        <f>IF(N711&gt;0,"",IF('Hazard Data'!K2923&lt;VLOOKUP(B711,Thresholds!$B$2:$I$8,5,FALSE),"Minor",IF(AND(VLOOKUP(B711,Thresholds!$B$2:$I$8,5,FALSE)&lt;='Hazard Data'!K2923,'Hazard Data'!K2923&lt;VLOOKUP(B711,Thresholds!$B$2:$I$8,6,FALSE)),"Medium","Major")))</f>
        <v/>
      </c>
      <c r="T711" s="2"/>
      <c r="U711" s="2"/>
      <c r="V711" s="2"/>
      <c r="W711" s="2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>
      <c r="A712" s="1"/>
      <c r="B712" s="17">
        <v>1</v>
      </c>
      <c r="C712" s="9" t="s">
        <v>39</v>
      </c>
      <c r="D712" s="9" t="str">
        <f>VLOOKUP(C712,'Hazard Categories'!$A$2:$B$52,2,FALSE)</f>
        <v>Severe Storm</v>
      </c>
      <c r="E712" s="17">
        <v>3</v>
      </c>
      <c r="F712" s="17">
        <v>2003</v>
      </c>
      <c r="G712" s="17" t="str">
        <f>IF(F712&lt;2000,(ROUNDDOWN((F712-$G$10)/5,0))*5+$G$10&amp;"-"&amp;(ROUNDDOWN((F712-$G$10)/5,0))*5+$G$10+4,(ROUNDDOWN((F712-$G$10)/5,0))*5+$G$10&amp;"-"&amp;(ROUNDDOWN((F712-$G$10)/5,0))*5+$G$10+4)</f>
        <v>2000-2004</v>
      </c>
      <c r="H712" s="17">
        <v>1</v>
      </c>
      <c r="I712" s="17">
        <v>0</v>
      </c>
      <c r="J712" s="17">
        <v>0</v>
      </c>
      <c r="K712" s="17">
        <f>SUM(I712:J712)</f>
        <v>0</v>
      </c>
      <c r="L712" s="28">
        <f>IF(N712&lt;7000000000,0,1)</f>
        <v>0</v>
      </c>
      <c r="M712" s="28">
        <f>IF(N712&gt;0,1,0)</f>
        <v>1</v>
      </c>
      <c r="N712" s="29">
        <v>171835</v>
      </c>
      <c r="O712" s="29">
        <f>IF($R712="Minor",1,0)</f>
        <v>1</v>
      </c>
      <c r="P712" s="29">
        <f>IF($R712="Medium",1,0)</f>
        <v>0</v>
      </c>
      <c r="Q712" s="29">
        <f>IF($R712="Major",1,0)</f>
        <v>0</v>
      </c>
      <c r="R712" s="2" t="str">
        <f>IF('Hazard Data'!N3086&lt;VLOOKUP(B712,Thresholds!$B$2:$I$8,2,FALSE),"Minor",IF(AND(VLOOKUP(B712,Thresholds!$B$2:$I$8,2,FALSE)&lt;='Hazard Data'!N3086,'Hazard Data'!N3086&lt;VLOOKUP(B712,Thresholds!$B$2:$I$8,3,FALSE)),"Medium","Major"))</f>
        <v>Minor</v>
      </c>
      <c r="S712" s="2" t="str">
        <f>IF(N712&gt;0,"",IF('Hazard Data'!K3086&lt;VLOOKUP(B712,Thresholds!$B$2:$I$8,5,FALSE),"Minor",IF(AND(VLOOKUP(B712,Thresholds!$B$2:$I$8,5,FALSE)&lt;='Hazard Data'!K3086,'Hazard Data'!K3086&lt;VLOOKUP(B712,Thresholds!$B$2:$I$8,6,FALSE)),"Medium","Major")))</f>
        <v/>
      </c>
      <c r="T712" s="2"/>
      <c r="U712" s="2"/>
      <c r="V712" s="2"/>
      <c r="W712" s="2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>
      <c r="A713" s="1"/>
      <c r="B713" s="17">
        <v>2</v>
      </c>
      <c r="C713" s="9" t="s">
        <v>44</v>
      </c>
      <c r="D713" s="9" t="str">
        <f>VLOOKUP(C713,'Hazard Categories'!$A$2:$B$52,2,FALSE)</f>
        <v>Severe Storm</v>
      </c>
      <c r="E713" s="17">
        <v>2</v>
      </c>
      <c r="F713" s="17">
        <v>2020</v>
      </c>
      <c r="G713" s="17" t="str">
        <f>IF(F713&lt;2000,(ROUNDDOWN((F713-$G$10)/5,0))*5+$G$10&amp;"-"&amp;(ROUNDDOWN((F713-$G$10)/5,0))*5+$G$10+4,(ROUNDDOWN((F713-$G$10)/5,0))*5+$G$10&amp;"-"&amp;(ROUNDDOWN((F713-$G$10)/5,0))*5+$G$10+4)</f>
        <v>2020-2024</v>
      </c>
      <c r="H713" s="17">
        <v>1</v>
      </c>
      <c r="I713" s="17">
        <v>0</v>
      </c>
      <c r="J713" s="17">
        <v>0</v>
      </c>
      <c r="K713" s="17">
        <f>SUM(I713:J713)</f>
        <v>0</v>
      </c>
      <c r="L713" s="28">
        <f>IF(N713&lt;7000000000,0,1)</f>
        <v>0</v>
      </c>
      <c r="M713" s="28">
        <f>IF(N713&gt;0,1,0)</f>
        <v>1</v>
      </c>
      <c r="N713" s="29">
        <v>171645</v>
      </c>
      <c r="O713" s="29">
        <f>IF($R713="Minor",1,0)</f>
        <v>1</v>
      </c>
      <c r="P713" s="29">
        <f>IF($R713="Medium",1,0)</f>
        <v>0</v>
      </c>
      <c r="Q713" s="29">
        <f>IF($R713="Major",1,0)</f>
        <v>0</v>
      </c>
      <c r="R713" s="2" t="str">
        <f>IF('Hazard Data'!N3308&lt;VLOOKUP(B713,Thresholds!$B$2:$I$8,2,FALSE),"Minor",IF(AND(VLOOKUP(B713,Thresholds!$B$2:$I$8,2,FALSE)&lt;='Hazard Data'!N3308,'Hazard Data'!N3308&lt;VLOOKUP(B713,Thresholds!$B$2:$I$8,3,FALSE)),"Medium","Major"))</f>
        <v>Minor</v>
      </c>
      <c r="S713" s="2" t="str">
        <f>IF(N713&gt;0,"",IF('Hazard Data'!K3308&lt;VLOOKUP(B713,Thresholds!$B$2:$I$8,5,FALSE),"Minor",IF(AND(VLOOKUP(B713,Thresholds!$B$2:$I$8,5,FALSE)&lt;='Hazard Data'!K3308,'Hazard Data'!K3308&lt;VLOOKUP(B713,Thresholds!$B$2:$I$8,6,FALSE)),"Medium","Major")))</f>
        <v/>
      </c>
      <c r="T713" s="2"/>
      <c r="U713" s="2"/>
      <c r="V713" s="2"/>
      <c r="W713" s="2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>
      <c r="A714" s="1"/>
      <c r="B714" s="17">
        <v>3</v>
      </c>
      <c r="C714" s="9" t="s">
        <v>35</v>
      </c>
      <c r="D714" s="9" t="str">
        <f>VLOOKUP(C714,'Hazard Categories'!$A$2:$B$52,2,FALSE)</f>
        <v>Heat/Drought/Fire</v>
      </c>
      <c r="E714" s="17">
        <v>1</v>
      </c>
      <c r="F714" s="17">
        <v>1966</v>
      </c>
      <c r="G714" s="17" t="str">
        <f>IF(F714&lt;2000,(ROUNDDOWN((F714-$G$10)/5,0))*5+$G$10&amp;"-"&amp;(ROUNDDOWN((F714-$G$10)/5,0))*5+$G$10+4,(ROUNDDOWN((F714-$G$10)/5,0))*5+$G$10&amp;"-"&amp;(ROUNDDOWN((F714-$G$10)/5,0))*5+$G$10+4)</f>
        <v>1965-1969</v>
      </c>
      <c r="H714" s="17">
        <v>17</v>
      </c>
      <c r="I714" s="17">
        <v>0</v>
      </c>
      <c r="J714" s="17">
        <v>0</v>
      </c>
      <c r="K714" s="17">
        <f>SUM(I714:J714)</f>
        <v>0</v>
      </c>
      <c r="L714" s="28">
        <f>IF(N714&lt;7000000000,0,1)</f>
        <v>0</v>
      </c>
      <c r="M714" s="28">
        <f>IF(N714&gt;0,1,0)</f>
        <v>1</v>
      </c>
      <c r="N714" s="29">
        <v>171537</v>
      </c>
      <c r="O714" s="29">
        <f>IF($R714="Minor",1,0)</f>
        <v>0</v>
      </c>
      <c r="P714" s="29">
        <f>IF($R714="Medium",1,0)</f>
        <v>1</v>
      </c>
      <c r="Q714" s="29">
        <f>IF($R714="Major",1,0)</f>
        <v>0</v>
      </c>
      <c r="R714" s="2" t="str">
        <f>IF('Hazard Data'!N291&lt;VLOOKUP(B714,Thresholds!$B$2:$I$8,2,FALSE),"Minor",IF(AND(VLOOKUP(B714,Thresholds!$B$2:$I$8,2,FALSE)&lt;='Hazard Data'!N291,'Hazard Data'!N291&lt;VLOOKUP(B714,Thresholds!$B$2:$I$8,3,FALSE)),"Medium","Major"))</f>
        <v>Medium</v>
      </c>
      <c r="S714" s="2" t="str">
        <f>IF(N714&gt;0,"",IF('Hazard Data'!K291&lt;VLOOKUP(B714,Thresholds!$B$2:$I$8,5,FALSE),"Minor",IF(AND(VLOOKUP(B714,Thresholds!$B$2:$I$8,5,FALSE)&lt;='Hazard Data'!K291,'Hazard Data'!K291&lt;VLOOKUP(B714,Thresholds!$B$2:$I$8,6,FALSE)),"Medium","Major")))</f>
        <v/>
      </c>
      <c r="T714" s="2"/>
      <c r="U714" s="2"/>
      <c r="V714" s="2"/>
      <c r="W714" s="2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>
      <c r="A715" s="1"/>
      <c r="B715" s="17">
        <v>6</v>
      </c>
      <c r="C715" s="9" t="s">
        <v>47</v>
      </c>
      <c r="D715" s="9" t="str">
        <f>VLOOKUP(C715,'Hazard Categories'!$A$2:$B$52,2,FALSE)</f>
        <v>Severe Storm</v>
      </c>
      <c r="E715" s="17">
        <v>3</v>
      </c>
      <c r="F715" s="17">
        <v>1967</v>
      </c>
      <c r="G715" s="17" t="str">
        <f>IF(F715&lt;2000,(ROUNDDOWN((F715-$G$10)/5,0))*5+$G$10&amp;"-"&amp;(ROUNDDOWN((F715-$G$10)/5,0))*5+$G$10+4,(ROUNDDOWN((F715-$G$10)/5,0))*5+$G$10&amp;"-"&amp;(ROUNDDOWN((F715-$G$10)/5,0))*5+$G$10+4)</f>
        <v>1965-1969</v>
      </c>
      <c r="H715" s="17">
        <v>6</v>
      </c>
      <c r="I715" s="17">
        <v>0</v>
      </c>
      <c r="J715" s="17">
        <v>0</v>
      </c>
      <c r="K715" s="17">
        <f>SUM(I715:J715)</f>
        <v>0</v>
      </c>
      <c r="L715" s="28">
        <f>IF(N715&lt;7000000000,0,1)</f>
        <v>0</v>
      </c>
      <c r="M715" s="28">
        <f>IF(N715&gt;0,1,0)</f>
        <v>1</v>
      </c>
      <c r="N715" s="29">
        <v>171503</v>
      </c>
      <c r="O715" s="29">
        <f>IF($R715="Minor",1,0)</f>
        <v>0</v>
      </c>
      <c r="P715" s="29">
        <f>IF($R715="Medium",1,0)</f>
        <v>1</v>
      </c>
      <c r="Q715" s="29">
        <f>IF($R715="Major",1,0)</f>
        <v>0</v>
      </c>
      <c r="R715" s="2" t="str">
        <f>IF('Hazard Data'!N298&lt;VLOOKUP(B715,Thresholds!$B$2:$I$8,2,FALSE),"Minor",IF(AND(VLOOKUP(B715,Thresholds!$B$2:$I$8,2,FALSE)&lt;='Hazard Data'!N298,'Hazard Data'!N298&lt;VLOOKUP(B715,Thresholds!$B$2:$I$8,3,FALSE)),"Medium","Major"))</f>
        <v>Medium</v>
      </c>
      <c r="S715" s="2" t="str">
        <f>IF(N715&gt;0,"",IF('Hazard Data'!K298&lt;VLOOKUP(B715,Thresholds!$B$2:$I$8,5,FALSE),"Minor",IF(AND(VLOOKUP(B715,Thresholds!$B$2:$I$8,5,FALSE)&lt;='Hazard Data'!K298,'Hazard Data'!K298&lt;VLOOKUP(B715,Thresholds!$B$2:$I$8,6,FALSE)),"Medium","Major")))</f>
        <v/>
      </c>
      <c r="T715" s="2"/>
      <c r="U715" s="2"/>
      <c r="V715" s="2"/>
      <c r="W715" s="2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>
      <c r="A716" s="1"/>
      <c r="B716" s="17">
        <v>4</v>
      </c>
      <c r="C716" s="9" t="s">
        <v>40</v>
      </c>
      <c r="D716" s="9" t="str">
        <f>VLOOKUP(C716,'Hazard Categories'!$A$2:$B$52,2,FALSE)</f>
        <v>Storm</v>
      </c>
      <c r="E716" s="17">
        <v>4</v>
      </c>
      <c r="F716" s="17">
        <v>1963</v>
      </c>
      <c r="G716" s="17" t="str">
        <f>IF(F716&lt;2000,(ROUNDDOWN((F716-$G$10)/5,0))*5+$G$10&amp;"-"&amp;(ROUNDDOWN((F716-$G$10)/5,0))*5+$G$10+4,(ROUNDDOWN((F716-$G$10)/5,0))*5+$G$10&amp;"-"&amp;(ROUNDDOWN((F716-$G$10)/5,0))*5+$G$10+4)</f>
        <v>1960-1964</v>
      </c>
      <c r="H716" s="17">
        <v>2</v>
      </c>
      <c r="I716" s="17">
        <v>0</v>
      </c>
      <c r="J716" s="17">
        <v>6</v>
      </c>
      <c r="K716" s="17">
        <f>SUM(I716:J716)</f>
        <v>6</v>
      </c>
      <c r="L716" s="28">
        <f>IF(N716&lt;7000000000,0,1)</f>
        <v>0</v>
      </c>
      <c r="M716" s="28">
        <f>IF(N716&gt;0,1,0)</f>
        <v>1</v>
      </c>
      <c r="N716" s="29">
        <v>171210</v>
      </c>
      <c r="O716" s="29">
        <f>IF($R716="Minor",1,0)</f>
        <v>0</v>
      </c>
      <c r="P716" s="29">
        <f>IF($R716="Medium",1,0)</f>
        <v>1</v>
      </c>
      <c r="Q716" s="29">
        <f>IF($R716="Major",1,0)</f>
        <v>0</v>
      </c>
      <c r="R716" s="2" t="str">
        <f>IF('Hazard Data'!N248&lt;VLOOKUP(B716,Thresholds!$B$2:$I$8,2,FALSE),"Minor",IF(AND(VLOOKUP(B716,Thresholds!$B$2:$I$8,2,FALSE)&lt;='Hazard Data'!N248,'Hazard Data'!N248&lt;VLOOKUP(B716,Thresholds!$B$2:$I$8,3,FALSE)),"Medium","Major"))</f>
        <v>Medium</v>
      </c>
      <c r="S716" s="2" t="str">
        <f>IF(N716&gt;0,"",IF('Hazard Data'!K248&lt;VLOOKUP(B716,Thresholds!$B$2:$I$8,5,FALSE),"Minor",IF(AND(VLOOKUP(B716,Thresholds!$B$2:$I$8,5,FALSE)&lt;='Hazard Data'!K248,'Hazard Data'!K248&lt;VLOOKUP(B716,Thresholds!$B$2:$I$8,6,FALSE)),"Medium","Major")))</f>
        <v/>
      </c>
      <c r="T716" s="2"/>
      <c r="U716" s="2"/>
      <c r="V716" s="2"/>
      <c r="W716" s="2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>
      <c r="A717" s="1"/>
      <c r="B717" s="17">
        <v>4</v>
      </c>
      <c r="C717" s="9" t="s">
        <v>44</v>
      </c>
      <c r="D717" s="9" t="str">
        <f>VLOOKUP(C717,'Hazard Categories'!$A$2:$B$52,2,FALSE)</f>
        <v>Severe Storm</v>
      </c>
      <c r="E717" s="17">
        <v>4</v>
      </c>
      <c r="F717" s="17">
        <v>1995</v>
      </c>
      <c r="G717" s="17" t="str">
        <f>IF(F717&lt;2000,(ROUNDDOWN((F717-$G$10)/5,0))*5+$G$10&amp;"-"&amp;(ROUNDDOWN((F717-$G$10)/5,0))*5+$G$10+4,(ROUNDDOWN((F717-$G$10)/5,0))*5+$G$10&amp;"-"&amp;(ROUNDDOWN((F717-$G$10)/5,0))*5+$G$10+4)</f>
        <v>1995-1999</v>
      </c>
      <c r="H717" s="17">
        <v>1</v>
      </c>
      <c r="I717" s="17">
        <v>0</v>
      </c>
      <c r="J717" s="17">
        <v>0</v>
      </c>
      <c r="K717" s="17">
        <f>SUM(I717:J717)</f>
        <v>0</v>
      </c>
      <c r="L717" s="28">
        <f>IF(N717&lt;7000000000,0,1)</f>
        <v>0</v>
      </c>
      <c r="M717" s="28">
        <f>IF(N717&gt;0,1,0)</f>
        <v>1</v>
      </c>
      <c r="N717" s="29">
        <v>171106</v>
      </c>
      <c r="O717" s="29">
        <f>IF($R717="Minor",1,0)</f>
        <v>0</v>
      </c>
      <c r="P717" s="29">
        <f>IF($R717="Medium",1,0)</f>
        <v>0</v>
      </c>
      <c r="Q717" s="29">
        <f>IF($R717="Major",1,0)</f>
        <v>1</v>
      </c>
      <c r="R717" s="2" t="str">
        <f>IF('Hazard Data'!N145&lt;VLOOKUP(B717,Thresholds!$B$2:$I$8,2,FALSE),"Minor",IF(AND(VLOOKUP(B717,Thresholds!$B$2:$I$8,2,FALSE)&lt;='Hazard Data'!N145,'Hazard Data'!N145&lt;VLOOKUP(B717,Thresholds!$B$2:$I$8,3,FALSE)),"Medium","Major"))</f>
        <v>Major</v>
      </c>
      <c r="S717" s="2" t="str">
        <f>IF(N717&gt;0,"",IF('Hazard Data'!K145&lt;VLOOKUP(B717,Thresholds!$B$2:$I$8,5,FALSE),"Minor",IF(AND(VLOOKUP(B717,Thresholds!$B$2:$I$8,5,FALSE)&lt;='Hazard Data'!K145,'Hazard Data'!K145&lt;VLOOKUP(B717,Thresholds!$B$2:$I$8,6,FALSE)),"Medium","Major")))</f>
        <v/>
      </c>
      <c r="T717" s="2"/>
      <c r="U717" s="2"/>
      <c r="V717" s="2"/>
      <c r="W717" s="2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>
      <c r="A718" s="1"/>
      <c r="B718" s="17">
        <v>5</v>
      </c>
      <c r="C718" s="9" t="s">
        <v>44</v>
      </c>
      <c r="D718" s="9" t="str">
        <f>VLOOKUP(C718,'Hazard Categories'!$A$2:$B$52,2,FALSE)</f>
        <v>Severe Storm</v>
      </c>
      <c r="E718" s="17">
        <v>2</v>
      </c>
      <c r="F718" s="17">
        <v>2013</v>
      </c>
      <c r="G718" s="17" t="str">
        <f>IF(F718&lt;2000,(ROUNDDOWN((F718-$G$10)/5,0))*5+$G$10&amp;"-"&amp;(ROUNDDOWN((F718-$G$10)/5,0))*5+$G$10+4,(ROUNDDOWN((F718-$G$10)/5,0))*5+$G$10&amp;"-"&amp;(ROUNDDOWN((F718-$G$10)/5,0))*5+$G$10+4)</f>
        <v>2010-2014</v>
      </c>
      <c r="H718" s="17">
        <v>1</v>
      </c>
      <c r="I718" s="17">
        <v>0</v>
      </c>
      <c r="J718" s="17">
        <v>0</v>
      </c>
      <c r="K718" s="17">
        <f>SUM(I718:J718)</f>
        <v>0</v>
      </c>
      <c r="L718" s="28">
        <f>IF(N718&lt;7000000000,0,1)</f>
        <v>0</v>
      </c>
      <c r="M718" s="28">
        <f>IF(N718&gt;0,1,0)</f>
        <v>1</v>
      </c>
      <c r="N718" s="29">
        <v>170868</v>
      </c>
      <c r="O718" s="29">
        <f>IF($R718="Minor",1,0)</f>
        <v>1</v>
      </c>
      <c r="P718" s="29">
        <f>IF($R718="Medium",1,0)</f>
        <v>0</v>
      </c>
      <c r="Q718" s="29">
        <f>IF($R718="Major",1,0)</f>
        <v>0</v>
      </c>
      <c r="R718" s="2" t="str">
        <f>IF('Hazard Data'!N2073&lt;VLOOKUP(B718,Thresholds!$B$2:$I$8,2,FALSE),"Minor",IF(AND(VLOOKUP(B718,Thresholds!$B$2:$I$8,2,FALSE)&lt;='Hazard Data'!N2073,'Hazard Data'!N2073&lt;VLOOKUP(B718,Thresholds!$B$2:$I$8,3,FALSE)),"Medium","Major"))</f>
        <v>Minor</v>
      </c>
      <c r="S718" s="2" t="str">
        <f>IF(N718&gt;0,"",IF('Hazard Data'!K2073&lt;VLOOKUP(B718,Thresholds!$B$2:$I$8,5,FALSE),"Minor",IF(AND(VLOOKUP(B718,Thresholds!$B$2:$I$8,5,FALSE)&lt;='Hazard Data'!K2073,'Hazard Data'!K2073&lt;VLOOKUP(B718,Thresholds!$B$2:$I$8,6,FALSE)),"Medium","Major")))</f>
        <v/>
      </c>
      <c r="T718" s="2"/>
      <c r="U718" s="2"/>
      <c r="V718" s="2"/>
      <c r="W718" s="2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>
      <c r="A719" s="1"/>
      <c r="B719" s="17">
        <v>5</v>
      </c>
      <c r="C719" s="9" t="s">
        <v>35</v>
      </c>
      <c r="D719" s="9" t="str">
        <f>VLOOKUP(C719,'Hazard Categories'!$A$2:$B$52,2,FALSE)</f>
        <v>Heat/Drought/Fire</v>
      </c>
      <c r="E719" s="17">
        <v>1</v>
      </c>
      <c r="F719" s="17">
        <v>1985</v>
      </c>
      <c r="G719" s="17" t="str">
        <f>IF(F719&lt;2000,(ROUNDDOWN((F719-$G$10)/5,0))*5+$G$10&amp;"-"&amp;(ROUNDDOWN((F719-$G$10)/5,0))*5+$G$10+4,(ROUNDDOWN((F719-$G$10)/5,0))*5+$G$10&amp;"-"&amp;(ROUNDDOWN((F719-$G$10)/5,0))*5+$G$10+4)</f>
        <v>1985-1989</v>
      </c>
      <c r="H719" s="17">
        <v>21</v>
      </c>
      <c r="I719" s="17">
        <v>0</v>
      </c>
      <c r="J719" s="17">
        <v>0</v>
      </c>
      <c r="K719" s="17">
        <f>SUM(I719:J719)</f>
        <v>0</v>
      </c>
      <c r="L719" s="28">
        <f>IF(N719&lt;7000000000,0,1)</f>
        <v>0</v>
      </c>
      <c r="M719" s="28">
        <f>IF(N719&gt;0,1,0)</f>
        <v>1</v>
      </c>
      <c r="N719" s="29">
        <v>170797</v>
      </c>
      <c r="O719" s="29">
        <f>IF($R719="Minor",1,0)</f>
        <v>0</v>
      </c>
      <c r="P719" s="29">
        <f>IF($R719="Medium",1,0)</f>
        <v>1</v>
      </c>
      <c r="Q719" s="29">
        <f>IF($R719="Major",1,0)</f>
        <v>0</v>
      </c>
      <c r="R719" s="2" t="str">
        <f>IF('Hazard Data'!N531&lt;VLOOKUP(B719,Thresholds!$B$2:$I$8,2,FALSE),"Minor",IF(AND(VLOOKUP(B719,Thresholds!$B$2:$I$8,2,FALSE)&lt;='Hazard Data'!N531,'Hazard Data'!N531&lt;VLOOKUP(B719,Thresholds!$B$2:$I$8,3,FALSE)),"Medium","Major"))</f>
        <v>Medium</v>
      </c>
      <c r="S719" s="2" t="str">
        <f>IF(N719&gt;0,"",IF('Hazard Data'!K531&lt;VLOOKUP(B719,Thresholds!$B$2:$I$8,5,FALSE),"Minor",IF(AND(VLOOKUP(B719,Thresholds!$B$2:$I$8,5,FALSE)&lt;='Hazard Data'!K531,'Hazard Data'!K531&lt;VLOOKUP(B719,Thresholds!$B$2:$I$8,6,FALSE)),"Medium","Major")))</f>
        <v/>
      </c>
      <c r="T719" s="2"/>
      <c r="U719" s="2"/>
      <c r="V719" s="2"/>
      <c r="W719" s="2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>
      <c r="A720" s="1"/>
      <c r="B720" s="17">
        <v>6</v>
      </c>
      <c r="C720" s="9" t="s">
        <v>40</v>
      </c>
      <c r="D720" s="9" t="str">
        <f>VLOOKUP(C720,'Hazard Categories'!$A$2:$B$52,2,FALSE)</f>
        <v>Storm</v>
      </c>
      <c r="E720" s="17">
        <v>1</v>
      </c>
      <c r="F720" s="17">
        <v>1988</v>
      </c>
      <c r="G720" s="17" t="str">
        <f>IF(F720&lt;2000,(ROUNDDOWN((F720-$G$10)/5,0))*5+$G$10&amp;"-"&amp;(ROUNDDOWN((F720-$G$10)/5,0))*5+$G$10+4,(ROUNDDOWN((F720-$G$10)/5,0))*5+$G$10&amp;"-"&amp;(ROUNDDOWN((F720-$G$10)/5,0))*5+$G$10+4)</f>
        <v>1985-1989</v>
      </c>
      <c r="H720" s="17">
        <v>5</v>
      </c>
      <c r="I720" s="17">
        <v>0</v>
      </c>
      <c r="J720" s="17">
        <v>0</v>
      </c>
      <c r="K720" s="17">
        <f>SUM(I720:J720)</f>
        <v>0</v>
      </c>
      <c r="L720" s="28">
        <f>IF(N720&lt;7000000000,0,1)</f>
        <v>0</v>
      </c>
      <c r="M720" s="28">
        <f>IF(N720&gt;0,1,0)</f>
        <v>1</v>
      </c>
      <c r="N720" s="29">
        <v>170710</v>
      </c>
      <c r="O720" s="29">
        <f>IF($R720="Minor",1,0)</f>
        <v>0</v>
      </c>
      <c r="P720" s="29">
        <f>IF($R720="Medium",1,0)</f>
        <v>1</v>
      </c>
      <c r="Q720" s="29">
        <f>IF($R720="Major",1,0)</f>
        <v>0</v>
      </c>
      <c r="R720" s="2" t="str">
        <f>IF('Hazard Data'!N580&lt;VLOOKUP(B720,Thresholds!$B$2:$I$8,2,FALSE),"Minor",IF(AND(VLOOKUP(B720,Thresholds!$B$2:$I$8,2,FALSE)&lt;='Hazard Data'!N580,'Hazard Data'!N580&lt;VLOOKUP(B720,Thresholds!$B$2:$I$8,3,FALSE)),"Medium","Major"))</f>
        <v>Medium</v>
      </c>
      <c r="S720" s="2" t="str">
        <f>IF(N720&gt;0,"",IF('Hazard Data'!K580&lt;VLOOKUP(B720,Thresholds!$B$2:$I$8,5,FALSE),"Minor",IF(AND(VLOOKUP(B720,Thresholds!$B$2:$I$8,5,FALSE)&lt;='Hazard Data'!K580,'Hazard Data'!K580&lt;VLOOKUP(B720,Thresholds!$B$2:$I$8,6,FALSE)),"Medium","Major")))</f>
        <v/>
      </c>
      <c r="T720" s="2"/>
      <c r="U720" s="2"/>
      <c r="V720" s="2"/>
      <c r="W720" s="2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>
      <c r="A721" s="1"/>
      <c r="B721" s="17">
        <v>1</v>
      </c>
      <c r="C721" s="9" t="s">
        <v>44</v>
      </c>
      <c r="D721" s="9" t="str">
        <f>VLOOKUP(C721,'Hazard Categories'!$A$2:$B$52,2,FALSE)</f>
        <v>Severe Storm</v>
      </c>
      <c r="E721" s="17">
        <v>4</v>
      </c>
      <c r="F721" s="17">
        <v>2002</v>
      </c>
      <c r="G721" s="17" t="str">
        <f>IF(F721&lt;2000,(ROUNDDOWN((F721-$G$10)/5,0))*5+$G$10&amp;"-"&amp;(ROUNDDOWN((F721-$G$10)/5,0))*5+$G$10+4,(ROUNDDOWN((F721-$G$10)/5,0))*5+$G$10&amp;"-"&amp;(ROUNDDOWN((F721-$G$10)/5,0))*5+$G$10+4)</f>
        <v>2000-2004</v>
      </c>
      <c r="H721" s="17">
        <v>1</v>
      </c>
      <c r="I721" s="17">
        <v>0</v>
      </c>
      <c r="J721" s="17">
        <v>0</v>
      </c>
      <c r="K721" s="17">
        <f>SUM(I721:J721)</f>
        <v>0</v>
      </c>
      <c r="L721" s="28">
        <f>IF(N721&lt;7000000000,0,1)</f>
        <v>0</v>
      </c>
      <c r="M721" s="28">
        <f>IF(N721&gt;0,1,0)</f>
        <v>1</v>
      </c>
      <c r="N721" s="29">
        <v>170615</v>
      </c>
      <c r="O721" s="29">
        <f>IF($R721="Minor",1,0)</f>
        <v>1</v>
      </c>
      <c r="P721" s="29">
        <f>IF($R721="Medium",1,0)</f>
        <v>0</v>
      </c>
      <c r="Q721" s="29">
        <f>IF($R721="Major",1,0)</f>
        <v>0</v>
      </c>
      <c r="R721" s="2" t="str">
        <f>IF('Hazard Data'!N3066&lt;VLOOKUP(B721,Thresholds!$B$2:$I$8,2,FALSE),"Minor",IF(AND(VLOOKUP(B721,Thresholds!$B$2:$I$8,2,FALSE)&lt;='Hazard Data'!N3066,'Hazard Data'!N3066&lt;VLOOKUP(B721,Thresholds!$B$2:$I$8,3,FALSE)),"Medium","Major"))</f>
        <v>Minor</v>
      </c>
      <c r="S721" s="2" t="str">
        <f>IF(N721&gt;0,"",IF('Hazard Data'!K3066&lt;VLOOKUP(B721,Thresholds!$B$2:$I$8,5,FALSE),"Minor",IF(AND(VLOOKUP(B721,Thresholds!$B$2:$I$8,5,FALSE)&lt;='Hazard Data'!K3066,'Hazard Data'!K3066&lt;VLOOKUP(B721,Thresholds!$B$2:$I$8,6,FALSE)),"Medium","Major")))</f>
        <v/>
      </c>
      <c r="T721" s="2"/>
      <c r="U721" s="2"/>
      <c r="V721" s="2"/>
      <c r="W721" s="2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>
      <c r="A722" s="1"/>
      <c r="B722" s="17">
        <v>1</v>
      </c>
      <c r="C722" s="9" t="s">
        <v>73</v>
      </c>
      <c r="D722" s="9" t="str">
        <f>VLOOKUP(C722,'Hazard Categories'!$A$2:$B$52,2,FALSE)</f>
        <v>Severe Storm</v>
      </c>
      <c r="E722" s="17">
        <v>4</v>
      </c>
      <c r="F722" s="17">
        <v>1971</v>
      </c>
      <c r="G722" s="17" t="str">
        <f>IF(F722&lt;2000,(ROUNDDOWN((F722-$G$10)/5,0))*5+$G$10&amp;"-"&amp;(ROUNDDOWN((F722-$G$10)/5,0))*5+$G$10+4,(ROUNDDOWN((F722-$G$10)/5,0))*5+$G$10&amp;"-"&amp;(ROUNDDOWN((F722-$G$10)/5,0))*5+$G$10+4)</f>
        <v>1970-1974</v>
      </c>
      <c r="H722" s="17">
        <v>1</v>
      </c>
      <c r="I722" s="17">
        <v>0</v>
      </c>
      <c r="J722" s="17">
        <v>0</v>
      </c>
      <c r="K722" s="17">
        <f>SUM(I722:J722)</f>
        <v>0</v>
      </c>
      <c r="L722" s="28">
        <f>IF(N722&lt;7000000000,0,1)</f>
        <v>0</v>
      </c>
      <c r="M722" s="28">
        <f>IF(N722&gt;0,1,0)</f>
        <v>1</v>
      </c>
      <c r="N722" s="29">
        <v>170400</v>
      </c>
      <c r="O722" s="29">
        <f>IF($R722="Minor",1,0)</f>
        <v>0</v>
      </c>
      <c r="P722" s="29">
        <f>IF($R722="Medium",1,0)</f>
        <v>1</v>
      </c>
      <c r="Q722" s="29">
        <f>IF($R722="Major",1,0)</f>
        <v>0</v>
      </c>
      <c r="R722" s="2" t="str">
        <f>IF('Hazard Data'!N326&lt;VLOOKUP(B722,Thresholds!$B$2:$I$8,2,FALSE),"Minor",IF(AND(VLOOKUP(B722,Thresholds!$B$2:$I$8,2,FALSE)&lt;='Hazard Data'!N326,'Hazard Data'!N326&lt;VLOOKUP(B722,Thresholds!$B$2:$I$8,3,FALSE)),"Medium","Major"))</f>
        <v>Medium</v>
      </c>
      <c r="S722" s="2" t="str">
        <f>IF(N722&gt;0,"",IF('Hazard Data'!K326&lt;VLOOKUP(B722,Thresholds!$B$2:$I$8,5,FALSE),"Minor",IF(AND(VLOOKUP(B722,Thresholds!$B$2:$I$8,5,FALSE)&lt;='Hazard Data'!K326,'Hazard Data'!K326&lt;VLOOKUP(B722,Thresholds!$B$2:$I$8,6,FALSE)),"Medium","Major")))</f>
        <v/>
      </c>
      <c r="T722" s="2"/>
      <c r="U722" s="2"/>
      <c r="V722" s="2"/>
      <c r="W722" s="2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>
      <c r="A723" s="1"/>
      <c r="B723" s="17">
        <v>1</v>
      </c>
      <c r="C723" s="9" t="s">
        <v>44</v>
      </c>
      <c r="D723" s="9" t="str">
        <f>VLOOKUP(C723,'Hazard Categories'!$A$2:$B$52,2,FALSE)</f>
        <v>Severe Storm</v>
      </c>
      <c r="E723" s="17">
        <v>2</v>
      </c>
      <c r="F723" s="17">
        <v>2017</v>
      </c>
      <c r="G723" s="17" t="str">
        <f>IF(F723&lt;2000,(ROUNDDOWN((F723-$G$10)/5,0))*5+$G$10&amp;"-"&amp;(ROUNDDOWN((F723-$G$10)/5,0))*5+$G$10+4,(ROUNDDOWN((F723-$G$10)/5,0))*5+$G$10&amp;"-"&amp;(ROUNDDOWN((F723-$G$10)/5,0))*5+$G$10+4)</f>
        <v>2015-2019</v>
      </c>
      <c r="H723" s="17">
        <v>1</v>
      </c>
      <c r="I723" s="17">
        <v>0</v>
      </c>
      <c r="J723" s="17">
        <v>0</v>
      </c>
      <c r="K723" s="17">
        <f>SUM(I723:J723)</f>
        <v>0</v>
      </c>
      <c r="L723" s="28">
        <f>IF(N723&lt;7000000000,0,1)</f>
        <v>0</v>
      </c>
      <c r="M723" s="28">
        <f>IF(N723&gt;0,1,0)</f>
        <v>1</v>
      </c>
      <c r="N723" s="29">
        <v>170234</v>
      </c>
      <c r="O723" s="29">
        <f>IF($R723="Minor",1,0)</f>
        <v>1</v>
      </c>
      <c r="P723" s="29">
        <f>IF($R723="Medium",1,0)</f>
        <v>0</v>
      </c>
      <c r="Q723" s="29">
        <f>IF($R723="Major",1,0)</f>
        <v>0</v>
      </c>
      <c r="R723" s="2" t="str">
        <f>IF('Hazard Data'!N2888&lt;VLOOKUP(B723,Thresholds!$B$2:$I$8,2,FALSE),"Minor",IF(AND(VLOOKUP(B723,Thresholds!$B$2:$I$8,2,FALSE)&lt;='Hazard Data'!N2888,'Hazard Data'!N2888&lt;VLOOKUP(B723,Thresholds!$B$2:$I$8,3,FALSE)),"Medium","Major"))</f>
        <v>Minor</v>
      </c>
      <c r="S723" s="2" t="str">
        <f>IF(N723&gt;0,"",IF('Hazard Data'!K2888&lt;VLOOKUP(B723,Thresholds!$B$2:$I$8,5,FALSE),"Minor",IF(AND(VLOOKUP(B723,Thresholds!$B$2:$I$8,5,FALSE)&lt;='Hazard Data'!K2888,'Hazard Data'!K2888&lt;VLOOKUP(B723,Thresholds!$B$2:$I$8,6,FALSE)),"Medium","Major")))</f>
        <v/>
      </c>
      <c r="T723" s="2"/>
      <c r="U723" s="2"/>
      <c r="V723" s="2"/>
      <c r="W723" s="2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>
      <c r="A724" s="1"/>
      <c r="B724" s="17">
        <v>2</v>
      </c>
      <c r="C724" s="9" t="s">
        <v>59</v>
      </c>
      <c r="D724" s="9" t="str">
        <f>VLOOKUP(C724,'Hazard Categories'!$A$2:$B$52,2,FALSE)</f>
        <v>Storm</v>
      </c>
      <c r="E724" s="17">
        <v>2</v>
      </c>
      <c r="F724" s="17">
        <v>2011</v>
      </c>
      <c r="G724" s="17" t="str">
        <f>IF(F724&lt;2000,(ROUNDDOWN((F724-$G$10)/5,0))*5+$G$10&amp;"-"&amp;(ROUNDDOWN((F724-$G$10)/5,0))*5+$G$10+4,(ROUNDDOWN((F724-$G$10)/5,0))*5+$G$10&amp;"-"&amp;(ROUNDDOWN((F724-$G$10)/5,0))*5+$G$10+4)</f>
        <v>2010-2014</v>
      </c>
      <c r="H724" s="17">
        <v>1</v>
      </c>
      <c r="I724" s="17">
        <v>0</v>
      </c>
      <c r="J724" s="17">
        <v>0</v>
      </c>
      <c r="K724" s="17">
        <f>SUM(I724:J724)</f>
        <v>0</v>
      </c>
      <c r="L724" s="28">
        <f>IF(N724&lt;7000000000,0,1)</f>
        <v>0</v>
      </c>
      <c r="M724" s="28">
        <f>IF(N724&gt;0,1,0)</f>
        <v>1</v>
      </c>
      <c r="N724" s="29">
        <v>170060</v>
      </c>
      <c r="O724" s="29">
        <f>IF($R724="Minor",1,0)</f>
        <v>1</v>
      </c>
      <c r="P724" s="29">
        <f>IF($R724="Medium",1,0)</f>
        <v>0</v>
      </c>
      <c r="Q724" s="29">
        <f>IF($R724="Major",1,0)</f>
        <v>0</v>
      </c>
      <c r="R724" s="2" t="str">
        <f>IF('Hazard Data'!N2464&lt;VLOOKUP(B724,Thresholds!$B$2:$I$8,2,FALSE),"Minor",IF(AND(VLOOKUP(B724,Thresholds!$B$2:$I$8,2,FALSE)&lt;='Hazard Data'!N2464,'Hazard Data'!N2464&lt;VLOOKUP(B724,Thresholds!$B$2:$I$8,3,FALSE)),"Medium","Major"))</f>
        <v>Minor</v>
      </c>
      <c r="S724" s="2" t="str">
        <f>IF(N724&gt;0,"",IF('Hazard Data'!K2464&lt;VLOOKUP(B724,Thresholds!$B$2:$I$8,5,FALSE),"Minor",IF(AND(VLOOKUP(B724,Thresholds!$B$2:$I$8,5,FALSE)&lt;='Hazard Data'!K2464,'Hazard Data'!K2464&lt;VLOOKUP(B724,Thresholds!$B$2:$I$8,6,FALSE)),"Medium","Major")))</f>
        <v/>
      </c>
      <c r="T724" s="2"/>
      <c r="U724" s="2"/>
      <c r="V724" s="2"/>
      <c r="W724" s="2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>
      <c r="A725" s="1"/>
      <c r="B725" s="17">
        <v>3</v>
      </c>
      <c r="C725" s="9" t="s">
        <v>39</v>
      </c>
      <c r="D725" s="9" t="str">
        <f>VLOOKUP(C725,'Hazard Categories'!$A$2:$B$52,2,FALSE)</f>
        <v>Severe Storm</v>
      </c>
      <c r="E725" s="17">
        <v>1</v>
      </c>
      <c r="F725" s="17">
        <v>1993</v>
      </c>
      <c r="G725" s="17" t="str">
        <f>IF(F725&lt;2000,(ROUNDDOWN((F725-$G$10)/5,0))*5+$G$10&amp;"-"&amp;(ROUNDDOWN((F725-$G$10)/5,0))*5+$G$10+4,(ROUNDDOWN((F725-$G$10)/5,0))*5+$G$10&amp;"-"&amp;(ROUNDDOWN((F725-$G$10)/5,0))*5+$G$10+4)</f>
        <v>1990-1994</v>
      </c>
      <c r="H725" s="17">
        <v>31</v>
      </c>
      <c r="I725" s="17">
        <v>0</v>
      </c>
      <c r="J725" s="17">
        <v>0</v>
      </c>
      <c r="K725" s="17">
        <f>SUM(I725:J725)</f>
        <v>0</v>
      </c>
      <c r="L725" s="28">
        <f>IF(N725&lt;7000000000,0,1)</f>
        <v>0</v>
      </c>
      <c r="M725" s="28">
        <f>IF(N725&gt;0,1,0)</f>
        <v>1</v>
      </c>
      <c r="N725" s="29">
        <v>169625</v>
      </c>
      <c r="O725" s="29">
        <f>IF($R725="Minor",1,0)</f>
        <v>1</v>
      </c>
      <c r="P725" s="29">
        <f>IF($R725="Medium",1,0)</f>
        <v>0</v>
      </c>
      <c r="Q725" s="29">
        <f>IF($R725="Major",1,0)</f>
        <v>0</v>
      </c>
      <c r="R725" s="2" t="str">
        <f>IF('Hazard Data'!N1752&lt;VLOOKUP(B725,Thresholds!$B$2:$I$8,2,FALSE),"Minor",IF(AND(VLOOKUP(B725,Thresholds!$B$2:$I$8,2,FALSE)&lt;='Hazard Data'!N1752,'Hazard Data'!N1752&lt;VLOOKUP(B725,Thresholds!$B$2:$I$8,3,FALSE)),"Medium","Major"))</f>
        <v>Minor</v>
      </c>
      <c r="S725" s="2" t="str">
        <f>IF(N725&gt;0,"",IF('Hazard Data'!K1752&lt;VLOOKUP(B725,Thresholds!$B$2:$I$8,5,FALSE),"Minor",IF(AND(VLOOKUP(B725,Thresholds!$B$2:$I$8,5,FALSE)&lt;='Hazard Data'!K1752,'Hazard Data'!K1752&lt;VLOOKUP(B725,Thresholds!$B$2:$I$8,6,FALSE)),"Medium","Major")))</f>
        <v/>
      </c>
      <c r="T725" s="2"/>
      <c r="U725" s="2"/>
      <c r="V725" s="2"/>
      <c r="W725" s="2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>
      <c r="A726" s="1"/>
      <c r="B726" s="17">
        <v>5</v>
      </c>
      <c r="C726" s="9" t="s">
        <v>44</v>
      </c>
      <c r="D726" s="9" t="str">
        <f>VLOOKUP(C726,'Hazard Categories'!$A$2:$B$52,2,FALSE)</f>
        <v>Severe Storm</v>
      </c>
      <c r="E726" s="17">
        <v>4</v>
      </c>
      <c r="F726" s="17">
        <v>2008</v>
      </c>
      <c r="G726" s="17" t="str">
        <f>IF(F726&lt;2000,(ROUNDDOWN((F726-$G$10)/5,0))*5+$G$10&amp;"-"&amp;(ROUNDDOWN((F726-$G$10)/5,0))*5+$G$10+4,(ROUNDDOWN((F726-$G$10)/5,0))*5+$G$10&amp;"-"&amp;(ROUNDDOWN((F726-$G$10)/5,0))*5+$G$10+4)</f>
        <v>2005-2009</v>
      </c>
      <c r="H726" s="17">
        <v>1</v>
      </c>
      <c r="I726" s="17">
        <v>0</v>
      </c>
      <c r="J726" s="17">
        <v>0</v>
      </c>
      <c r="K726" s="17">
        <f>SUM(I726:J726)</f>
        <v>0</v>
      </c>
      <c r="L726" s="28">
        <f>IF(N726&lt;7000000000,0,1)</f>
        <v>0</v>
      </c>
      <c r="M726" s="28">
        <f>IF(N726&gt;0,1,0)</f>
        <v>1</v>
      </c>
      <c r="N726" s="29">
        <v>169410</v>
      </c>
      <c r="O726" s="29">
        <f>IF($R726="Minor",1,0)</f>
        <v>1</v>
      </c>
      <c r="P726" s="29">
        <f>IF($R726="Medium",1,0)</f>
        <v>0</v>
      </c>
      <c r="Q726" s="29">
        <f>IF($R726="Major",1,0)</f>
        <v>0</v>
      </c>
      <c r="R726" s="2" t="str">
        <f>IF('Hazard Data'!N3175&lt;VLOOKUP(B726,Thresholds!$B$2:$I$8,2,FALSE),"Minor",IF(AND(VLOOKUP(B726,Thresholds!$B$2:$I$8,2,FALSE)&lt;='Hazard Data'!N3175,'Hazard Data'!N3175&lt;VLOOKUP(B726,Thresholds!$B$2:$I$8,3,FALSE)),"Medium","Major"))</f>
        <v>Minor</v>
      </c>
      <c r="S726" s="2" t="str">
        <f>IF(N726&gt;0,"",IF('Hazard Data'!K3175&lt;VLOOKUP(B726,Thresholds!$B$2:$I$8,5,FALSE),"Minor",IF(AND(VLOOKUP(B726,Thresholds!$B$2:$I$8,5,FALSE)&lt;='Hazard Data'!K3175,'Hazard Data'!K3175&lt;VLOOKUP(B726,Thresholds!$B$2:$I$8,6,FALSE)),"Medium","Major")))</f>
        <v/>
      </c>
      <c r="T726" s="2"/>
      <c r="U726" s="2"/>
      <c r="V726" s="2"/>
      <c r="W726" s="2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>
      <c r="A727" s="1"/>
      <c r="B727" s="17">
        <v>1</v>
      </c>
      <c r="C727" s="9" t="s">
        <v>40</v>
      </c>
      <c r="D727" s="9" t="str">
        <f>VLOOKUP(C727,'Hazard Categories'!$A$2:$B$52,2,FALSE)</f>
        <v>Storm</v>
      </c>
      <c r="E727" s="17">
        <v>4</v>
      </c>
      <c r="F727" s="17">
        <v>1983</v>
      </c>
      <c r="G727" s="17" t="str">
        <f>IF(F727&lt;2000,(ROUNDDOWN((F727-$G$10)/5,0))*5+$G$10&amp;"-"&amp;(ROUNDDOWN((F727-$G$10)/5,0))*5+$G$10+4,(ROUNDDOWN((F727-$G$10)/5,0))*5+$G$10&amp;"-"&amp;(ROUNDDOWN((F727-$G$10)/5,0))*5+$G$10+4)</f>
        <v>1980-1984</v>
      </c>
      <c r="H727" s="17">
        <v>1</v>
      </c>
      <c r="I727" s="17">
        <v>6</v>
      </c>
      <c r="J727" s="17">
        <v>0</v>
      </c>
      <c r="K727" s="17">
        <f>SUM(I727:J727)</f>
        <v>6</v>
      </c>
      <c r="L727" s="28">
        <f>IF(N727&lt;7000000000,0,1)</f>
        <v>0</v>
      </c>
      <c r="M727" s="28">
        <f>IF(N727&gt;0,1,0)</f>
        <v>1</v>
      </c>
      <c r="N727" s="29">
        <v>169332</v>
      </c>
      <c r="O727" s="29">
        <f>IF($R727="Minor",1,0)</f>
        <v>1</v>
      </c>
      <c r="P727" s="29">
        <f>IF($R727="Medium",1,0)</f>
        <v>0</v>
      </c>
      <c r="Q727" s="29">
        <f>IF($R727="Major",1,0)</f>
        <v>0</v>
      </c>
      <c r="R727" s="2" t="str">
        <f>IF('Hazard Data'!N795&lt;VLOOKUP(B727,Thresholds!$B$2:$I$8,2,FALSE),"Minor",IF(AND(VLOOKUP(B727,Thresholds!$B$2:$I$8,2,FALSE)&lt;='Hazard Data'!N795,'Hazard Data'!N795&lt;VLOOKUP(B727,Thresholds!$B$2:$I$8,3,FALSE)),"Medium","Major"))</f>
        <v>Minor</v>
      </c>
      <c r="S727" s="2" t="str">
        <f>IF(N727&gt;0,"",IF('Hazard Data'!K795&lt;VLOOKUP(B727,Thresholds!$B$2:$I$8,5,FALSE),"Minor",IF(AND(VLOOKUP(B727,Thresholds!$B$2:$I$8,5,FALSE)&lt;='Hazard Data'!K795,'Hazard Data'!K795&lt;VLOOKUP(B727,Thresholds!$B$2:$I$8,6,FALSE)),"Medium","Major")))</f>
        <v/>
      </c>
      <c r="T727" s="2"/>
      <c r="U727" s="2"/>
      <c r="V727" s="2"/>
      <c r="W727" s="2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>
      <c r="A728" s="1"/>
      <c r="B728" s="17">
        <v>5</v>
      </c>
      <c r="C728" s="9" t="s">
        <v>44</v>
      </c>
      <c r="D728" s="9" t="str">
        <f>VLOOKUP(C728,'Hazard Categories'!$A$2:$B$52,2,FALSE)</f>
        <v>Severe Storm</v>
      </c>
      <c r="E728" s="17">
        <v>2</v>
      </c>
      <c r="F728" s="17">
        <v>2015</v>
      </c>
      <c r="G728" s="17" t="str">
        <f>IF(F728&lt;2000,(ROUNDDOWN((F728-$G$10)/5,0))*5+$G$10&amp;"-"&amp;(ROUNDDOWN((F728-$G$10)/5,0))*5+$G$10+4,(ROUNDDOWN((F728-$G$10)/5,0))*5+$G$10&amp;"-"&amp;(ROUNDDOWN((F728-$G$10)/5,0))*5+$G$10+4)</f>
        <v>2015-2019</v>
      </c>
      <c r="H728" s="17">
        <v>1</v>
      </c>
      <c r="I728" s="17">
        <v>0</v>
      </c>
      <c r="J728" s="17">
        <v>0</v>
      </c>
      <c r="K728" s="17">
        <f>SUM(I728:J728)</f>
        <v>0</v>
      </c>
      <c r="L728" s="28">
        <f>IF(N728&lt;7000000000,0,1)</f>
        <v>0</v>
      </c>
      <c r="M728" s="28">
        <f>IF(N728&gt;0,1,0)</f>
        <v>1</v>
      </c>
      <c r="N728" s="29">
        <v>169331</v>
      </c>
      <c r="O728" s="29">
        <f>IF($R728="Minor",1,0)</f>
        <v>1</v>
      </c>
      <c r="P728" s="29">
        <f>IF($R728="Medium",1,0)</f>
        <v>0</v>
      </c>
      <c r="Q728" s="29">
        <f>IF($R728="Major",1,0)</f>
        <v>0</v>
      </c>
      <c r="R728" s="2" t="str">
        <f>IF('Hazard Data'!N2788&lt;VLOOKUP(B728,Thresholds!$B$2:$I$8,2,FALSE),"Minor",IF(AND(VLOOKUP(B728,Thresholds!$B$2:$I$8,2,FALSE)&lt;='Hazard Data'!N2788,'Hazard Data'!N2788&lt;VLOOKUP(B728,Thresholds!$B$2:$I$8,3,FALSE)),"Medium","Major"))</f>
        <v>Minor</v>
      </c>
      <c r="S728" s="2" t="str">
        <f>IF(N728&gt;0,"",IF('Hazard Data'!K2788&lt;VLOOKUP(B728,Thresholds!$B$2:$I$8,5,FALSE),"Minor",IF(AND(VLOOKUP(B728,Thresholds!$B$2:$I$8,5,FALSE)&lt;='Hazard Data'!K2788,'Hazard Data'!K2788&lt;VLOOKUP(B728,Thresholds!$B$2:$I$8,6,FALSE)),"Medium","Major")))</f>
        <v/>
      </c>
      <c r="T728" s="2"/>
      <c r="U728" s="2"/>
      <c r="V728" s="2"/>
      <c r="W728" s="2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>
      <c r="A729" s="1"/>
      <c r="B729" s="17">
        <v>3</v>
      </c>
      <c r="C729" s="9" t="s">
        <v>71</v>
      </c>
      <c r="D729" s="9" t="str">
        <f>VLOOKUP(C729,'Hazard Categories'!$A$2:$B$52,2,FALSE)</f>
        <v>Storm</v>
      </c>
      <c r="E729" s="17">
        <v>1</v>
      </c>
      <c r="F729" s="17">
        <v>1978</v>
      </c>
      <c r="G729" s="17" t="str">
        <f>IF(F729&lt;2000,(ROUNDDOWN((F729-$G$10)/5,0))*5+$G$10&amp;"-"&amp;(ROUNDDOWN((F729-$G$10)/5,0))*5+$G$10+4,(ROUNDDOWN((F729-$G$10)/5,0))*5+$G$10&amp;"-"&amp;(ROUNDDOWN((F729-$G$10)/5,0))*5+$G$10+4)</f>
        <v>1975-1979</v>
      </c>
      <c r="H729" s="17">
        <v>2</v>
      </c>
      <c r="I729" s="17">
        <v>0</v>
      </c>
      <c r="J729" s="17">
        <v>0</v>
      </c>
      <c r="K729" s="17">
        <f>SUM(I729:J729)</f>
        <v>0</v>
      </c>
      <c r="L729" s="28">
        <f>IF(N729&lt;7000000000,0,1)</f>
        <v>0</v>
      </c>
      <c r="M729" s="28">
        <f>IF(N729&gt;0,1,0)</f>
        <v>1</v>
      </c>
      <c r="N729" s="29">
        <v>169263</v>
      </c>
      <c r="O729" s="29">
        <f>IF($R729="Minor",1,0)</f>
        <v>0</v>
      </c>
      <c r="P729" s="29">
        <f>IF($R729="Medium",1,0)</f>
        <v>1</v>
      </c>
      <c r="Q729" s="29">
        <f>IF($R729="Major",1,0)</f>
        <v>0</v>
      </c>
      <c r="R729" s="2" t="str">
        <f>IF('Hazard Data'!N441&lt;VLOOKUP(B729,Thresholds!$B$2:$I$8,2,FALSE),"Minor",IF(AND(VLOOKUP(B729,Thresholds!$B$2:$I$8,2,FALSE)&lt;='Hazard Data'!N441,'Hazard Data'!N441&lt;VLOOKUP(B729,Thresholds!$B$2:$I$8,3,FALSE)),"Medium","Major"))</f>
        <v>Medium</v>
      </c>
      <c r="S729" s="2" t="str">
        <f>IF(N729&gt;0,"",IF('Hazard Data'!K441&lt;VLOOKUP(B729,Thresholds!$B$2:$I$8,5,FALSE),"Minor",IF(AND(VLOOKUP(B729,Thresholds!$B$2:$I$8,5,FALSE)&lt;='Hazard Data'!K441,'Hazard Data'!K441&lt;VLOOKUP(B729,Thresholds!$B$2:$I$8,6,FALSE)),"Medium","Major")))</f>
        <v/>
      </c>
      <c r="T729" s="2"/>
      <c r="U729" s="2"/>
      <c r="V729" s="2"/>
      <c r="W729" s="2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>
      <c r="A730" s="1"/>
      <c r="B730" s="17">
        <v>3</v>
      </c>
      <c r="C730" s="9" t="s">
        <v>40</v>
      </c>
      <c r="D730" s="9" t="str">
        <f>VLOOKUP(C730,'Hazard Categories'!$A$2:$B$52,2,FALSE)</f>
        <v>Storm</v>
      </c>
      <c r="E730" s="17">
        <v>1</v>
      </c>
      <c r="F730" s="17">
        <v>1980</v>
      </c>
      <c r="G730" s="17" t="str">
        <f>IF(F730&lt;2000,(ROUNDDOWN((F730-$G$10)/5,0))*5+$G$10&amp;"-"&amp;(ROUNDDOWN((F730-$G$10)/5,0))*5+$G$10+4,(ROUNDDOWN((F730-$G$10)/5,0))*5+$G$10&amp;"-"&amp;(ROUNDDOWN((F730-$G$10)/5,0))*5+$G$10+4)</f>
        <v>1980-1984</v>
      </c>
      <c r="H730" s="17">
        <v>2</v>
      </c>
      <c r="I730" s="17">
        <v>0</v>
      </c>
      <c r="J730" s="17">
        <v>0</v>
      </c>
      <c r="K730" s="17">
        <f>SUM(I730:J730)</f>
        <v>0</v>
      </c>
      <c r="L730" s="28">
        <f>IF(N730&lt;7000000000,0,1)</f>
        <v>0</v>
      </c>
      <c r="M730" s="28">
        <f>IF(N730&gt;0,1,0)</f>
        <v>1</v>
      </c>
      <c r="N730" s="29">
        <v>169108</v>
      </c>
      <c r="O730" s="29">
        <f>IF($R730="Minor",1,0)</f>
        <v>1</v>
      </c>
      <c r="P730" s="29">
        <f>IF($R730="Medium",1,0)</f>
        <v>0</v>
      </c>
      <c r="Q730" s="29">
        <f>IF($R730="Major",1,0)</f>
        <v>0</v>
      </c>
      <c r="R730" s="2" t="str">
        <f>IF('Hazard Data'!N653&lt;VLOOKUP(B730,Thresholds!$B$2:$I$8,2,FALSE),"Minor",IF(AND(VLOOKUP(B730,Thresholds!$B$2:$I$8,2,FALSE)&lt;='Hazard Data'!N653,'Hazard Data'!N653&lt;VLOOKUP(B730,Thresholds!$B$2:$I$8,3,FALSE)),"Medium","Major"))</f>
        <v>Minor</v>
      </c>
      <c r="S730" s="2" t="str">
        <f>IF(N730&gt;0,"",IF('Hazard Data'!K653&lt;VLOOKUP(B730,Thresholds!$B$2:$I$8,5,FALSE),"Minor",IF(AND(VLOOKUP(B730,Thresholds!$B$2:$I$8,5,FALSE)&lt;='Hazard Data'!K653,'Hazard Data'!K653&lt;VLOOKUP(B730,Thresholds!$B$2:$I$8,6,FALSE)),"Medium","Major")))</f>
        <v/>
      </c>
      <c r="T730" s="2"/>
      <c r="U730" s="2"/>
      <c r="V730" s="2"/>
      <c r="W730" s="2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>
      <c r="A731" s="1"/>
      <c r="B731" s="17">
        <v>3</v>
      </c>
      <c r="C731" s="9" t="s">
        <v>39</v>
      </c>
      <c r="D731" s="9" t="str">
        <f>VLOOKUP(C731,'Hazard Categories'!$A$2:$B$52,2,FALSE)</f>
        <v>Severe Storm</v>
      </c>
      <c r="E731" s="17">
        <v>2</v>
      </c>
      <c r="F731" s="17">
        <v>2020</v>
      </c>
      <c r="G731" s="17" t="str">
        <f>IF(F731&lt;2000,(ROUNDDOWN((F731-$G$10)/5,0))*5+$G$10&amp;"-"&amp;(ROUNDDOWN((F731-$G$10)/5,0))*5+$G$10+4,(ROUNDDOWN((F731-$G$10)/5,0))*5+$G$10&amp;"-"&amp;(ROUNDDOWN((F731-$G$10)/5,0))*5+$G$10+4)</f>
        <v>2020-2024</v>
      </c>
      <c r="H731" s="17">
        <v>1</v>
      </c>
      <c r="I731" s="17">
        <v>0</v>
      </c>
      <c r="J731" s="17">
        <v>0</v>
      </c>
      <c r="K731" s="17">
        <f>SUM(I731:J731)</f>
        <v>0</v>
      </c>
      <c r="L731" s="28">
        <f>IF(N731&lt;7000000000,0,1)</f>
        <v>0</v>
      </c>
      <c r="M731" s="28">
        <f>IF(N731&gt;0,1,0)</f>
        <v>1</v>
      </c>
      <c r="N731" s="29">
        <v>169061</v>
      </c>
      <c r="O731" s="29">
        <f>IF($R731="Minor",1,0)</f>
        <v>1</v>
      </c>
      <c r="P731" s="29">
        <f>IF($R731="Medium",1,0)</f>
        <v>0</v>
      </c>
      <c r="Q731" s="29">
        <f>IF($R731="Major",1,0)</f>
        <v>0</v>
      </c>
      <c r="R731" s="2" t="str">
        <f>IF('Hazard Data'!N3319&lt;VLOOKUP(B731,Thresholds!$B$2:$I$8,2,FALSE),"Minor",IF(AND(VLOOKUP(B731,Thresholds!$B$2:$I$8,2,FALSE)&lt;='Hazard Data'!N3319,'Hazard Data'!N3319&lt;VLOOKUP(B731,Thresholds!$B$2:$I$8,3,FALSE)),"Medium","Major"))</f>
        <v>Minor</v>
      </c>
      <c r="S731" s="2" t="str">
        <f>IF(N731&gt;0,"",IF('Hazard Data'!K3319&lt;VLOOKUP(B731,Thresholds!$B$2:$I$8,5,FALSE),"Minor",IF(AND(VLOOKUP(B731,Thresholds!$B$2:$I$8,5,FALSE)&lt;='Hazard Data'!K3319,'Hazard Data'!K3319&lt;VLOOKUP(B731,Thresholds!$B$2:$I$8,6,FALSE)),"Medium","Major")))</f>
        <v/>
      </c>
      <c r="T731" s="2"/>
      <c r="U731" s="2"/>
      <c r="V731" s="2"/>
      <c r="W731" s="2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>
      <c r="A732" s="1"/>
      <c r="B732" s="17">
        <v>2</v>
      </c>
      <c r="C732" s="9" t="s">
        <v>44</v>
      </c>
      <c r="D732" s="9" t="str">
        <f>VLOOKUP(C732,'Hazard Categories'!$A$2:$B$52,2,FALSE)</f>
        <v>Severe Storm</v>
      </c>
      <c r="E732" s="17">
        <v>2</v>
      </c>
      <c r="F732" s="17">
        <v>2019</v>
      </c>
      <c r="G732" s="17" t="str">
        <f>IF(F732&lt;2000,(ROUNDDOWN((F732-$G$10)/5,0))*5+$G$10&amp;"-"&amp;(ROUNDDOWN((F732-$G$10)/5,0))*5+$G$10+4,(ROUNDDOWN((F732-$G$10)/5,0))*5+$G$10&amp;"-"&amp;(ROUNDDOWN((F732-$G$10)/5,0))*5+$G$10+4)</f>
        <v>2015-2019</v>
      </c>
      <c r="H732" s="17">
        <v>1</v>
      </c>
      <c r="I732" s="17">
        <v>0</v>
      </c>
      <c r="J732" s="17">
        <v>0</v>
      </c>
      <c r="K732" s="17">
        <f>SUM(I732:J732)</f>
        <v>0</v>
      </c>
      <c r="L732" s="28">
        <f>IF(N732&lt;7000000000,0,1)</f>
        <v>0</v>
      </c>
      <c r="M732" s="28">
        <f>IF(N732&gt;0,1,0)</f>
        <v>1</v>
      </c>
      <c r="N732" s="29">
        <v>168554</v>
      </c>
      <c r="O732" s="29">
        <f>IF($R732="Minor",1,0)</f>
        <v>1</v>
      </c>
      <c r="P732" s="29">
        <f>IF($R732="Medium",1,0)</f>
        <v>0</v>
      </c>
      <c r="Q732" s="29">
        <f>IF($R732="Major",1,0)</f>
        <v>0</v>
      </c>
      <c r="R732" s="2" t="str">
        <f>IF('Hazard Data'!N3260&lt;VLOOKUP(B732,Thresholds!$B$2:$I$8,2,FALSE),"Minor",IF(AND(VLOOKUP(B732,Thresholds!$B$2:$I$8,2,FALSE)&lt;='Hazard Data'!N3260,'Hazard Data'!N3260&lt;VLOOKUP(B732,Thresholds!$B$2:$I$8,3,FALSE)),"Medium","Major"))</f>
        <v>Minor</v>
      </c>
      <c r="S732" s="2" t="str">
        <f>IF(N732&gt;0,"",IF('Hazard Data'!K3260&lt;VLOOKUP(B732,Thresholds!$B$2:$I$8,5,FALSE),"Minor",IF(AND(VLOOKUP(B732,Thresholds!$B$2:$I$8,5,FALSE)&lt;='Hazard Data'!K3260,'Hazard Data'!K3260&lt;VLOOKUP(B732,Thresholds!$B$2:$I$8,6,FALSE)),"Medium","Major")))</f>
        <v/>
      </c>
      <c r="T732" s="2"/>
      <c r="U732" s="2"/>
      <c r="V732" s="2"/>
      <c r="W732" s="2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>
      <c r="A733" s="1"/>
      <c r="B733" s="17">
        <v>1</v>
      </c>
      <c r="C733" s="9" t="s">
        <v>44</v>
      </c>
      <c r="D733" s="9" t="str">
        <f>VLOOKUP(C733,'Hazard Categories'!$A$2:$B$52,2,FALSE)</f>
        <v>Severe Storm</v>
      </c>
      <c r="E733" s="17">
        <v>2</v>
      </c>
      <c r="F733" s="17">
        <v>2002</v>
      </c>
      <c r="G733" s="17" t="str">
        <f>IF(F733&lt;2000,(ROUNDDOWN((F733-$G$10)/5,0))*5+$G$10&amp;"-"&amp;(ROUNDDOWN((F733-$G$10)/5,0))*5+$G$10+4,(ROUNDDOWN((F733-$G$10)/5,0))*5+$G$10&amp;"-"&amp;(ROUNDDOWN((F733-$G$10)/5,0))*5+$G$10+4)</f>
        <v>2000-2004</v>
      </c>
      <c r="H733" s="17">
        <v>1</v>
      </c>
      <c r="I733" s="17">
        <v>0</v>
      </c>
      <c r="J733" s="17">
        <v>0</v>
      </c>
      <c r="K733" s="17">
        <f>SUM(I733:J733)</f>
        <v>0</v>
      </c>
      <c r="L733" s="28">
        <f>IF(N733&lt;7000000000,0,1)</f>
        <v>0</v>
      </c>
      <c r="M733" s="28">
        <f>IF(N733&gt;0,1,0)</f>
        <v>1</v>
      </c>
      <c r="N733" s="29">
        <v>168490</v>
      </c>
      <c r="O733" s="29">
        <f>IF($R733="Minor",1,0)</f>
        <v>1</v>
      </c>
      <c r="P733" s="29">
        <f>IF($R733="Medium",1,0)</f>
        <v>0</v>
      </c>
      <c r="Q733" s="29">
        <f>IF($R733="Major",1,0)</f>
        <v>0</v>
      </c>
      <c r="R733" s="2" t="str">
        <f>IF('Hazard Data'!N3054&lt;VLOOKUP(B733,Thresholds!$B$2:$I$8,2,FALSE),"Minor",IF(AND(VLOOKUP(B733,Thresholds!$B$2:$I$8,2,FALSE)&lt;='Hazard Data'!N3054,'Hazard Data'!N3054&lt;VLOOKUP(B733,Thresholds!$B$2:$I$8,3,FALSE)),"Medium","Major"))</f>
        <v>Minor</v>
      </c>
      <c r="S733" s="2" t="str">
        <f>IF(N733&gt;0,"",IF('Hazard Data'!K3054&lt;VLOOKUP(B733,Thresholds!$B$2:$I$8,5,FALSE),"Minor",IF(AND(VLOOKUP(B733,Thresholds!$B$2:$I$8,5,FALSE)&lt;='Hazard Data'!K3054,'Hazard Data'!K3054&lt;VLOOKUP(B733,Thresholds!$B$2:$I$8,6,FALSE)),"Medium","Major")))</f>
        <v/>
      </c>
      <c r="T733" s="2"/>
      <c r="U733" s="2"/>
      <c r="V733" s="2"/>
      <c r="W733" s="2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>
      <c r="A734" s="1"/>
      <c r="B734" s="17">
        <v>3</v>
      </c>
      <c r="C734" s="9" t="s">
        <v>44</v>
      </c>
      <c r="D734" s="9" t="str">
        <f>VLOOKUP(C734,'Hazard Categories'!$A$2:$B$52,2,FALSE)</f>
        <v>Severe Storm</v>
      </c>
      <c r="E734" s="17">
        <v>1</v>
      </c>
      <c r="F734" s="17">
        <v>2013</v>
      </c>
      <c r="G734" s="17" t="str">
        <f>IF(F734&lt;2000,(ROUNDDOWN((F734-$G$10)/5,0))*5+$G$10&amp;"-"&amp;(ROUNDDOWN((F734-$G$10)/5,0))*5+$G$10+4,(ROUNDDOWN((F734-$G$10)/5,0))*5+$G$10&amp;"-"&amp;(ROUNDDOWN((F734-$G$10)/5,0))*5+$G$10+4)</f>
        <v>2010-2014</v>
      </c>
      <c r="H734" s="17">
        <v>1</v>
      </c>
      <c r="I734" s="17">
        <v>0</v>
      </c>
      <c r="J734" s="17">
        <v>0</v>
      </c>
      <c r="K734" s="17">
        <f>SUM(I734:J734)</f>
        <v>0</v>
      </c>
      <c r="L734" s="28">
        <f>IF(N734&lt;7000000000,0,1)</f>
        <v>0</v>
      </c>
      <c r="M734" s="28">
        <f>IF(N734&gt;0,1,0)</f>
        <v>1</v>
      </c>
      <c r="N734" s="29">
        <v>168411</v>
      </c>
      <c r="O734" s="29">
        <f>IF($R734="Minor",1,0)</f>
        <v>1</v>
      </c>
      <c r="P734" s="29">
        <f>IF($R734="Medium",1,0)</f>
        <v>0</v>
      </c>
      <c r="Q734" s="29">
        <f>IF($R734="Major",1,0)</f>
        <v>0</v>
      </c>
      <c r="R734" s="2" t="str">
        <f>IF('Hazard Data'!N2051&lt;VLOOKUP(B734,Thresholds!$B$2:$I$8,2,FALSE),"Minor",IF(AND(VLOOKUP(B734,Thresholds!$B$2:$I$8,2,FALSE)&lt;='Hazard Data'!N2051,'Hazard Data'!N2051&lt;VLOOKUP(B734,Thresholds!$B$2:$I$8,3,FALSE)),"Medium","Major"))</f>
        <v>Minor</v>
      </c>
      <c r="S734" s="2" t="str">
        <f>IF(N734&gt;0,"",IF('Hazard Data'!K2051&lt;VLOOKUP(B734,Thresholds!$B$2:$I$8,5,FALSE),"Minor",IF(AND(VLOOKUP(B734,Thresholds!$B$2:$I$8,5,FALSE)&lt;='Hazard Data'!K2051,'Hazard Data'!K2051&lt;VLOOKUP(B734,Thresholds!$B$2:$I$8,6,FALSE)),"Medium","Major")))</f>
        <v/>
      </c>
      <c r="T734" s="2"/>
      <c r="U734" s="2"/>
      <c r="V734" s="2"/>
      <c r="W734" s="2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>
      <c r="A735" s="1"/>
      <c r="B735" s="17">
        <v>1</v>
      </c>
      <c r="C735" s="9" t="s">
        <v>46</v>
      </c>
      <c r="D735" s="9" t="str">
        <f>VLOOKUP(C735,'Hazard Categories'!$A$2:$B$52,2,FALSE)</f>
        <v>Storm</v>
      </c>
      <c r="E735" s="17">
        <v>3</v>
      </c>
      <c r="F735" s="17">
        <v>2017</v>
      </c>
      <c r="G735" s="17" t="str">
        <f>IF(F735&lt;2000,(ROUNDDOWN((F735-$G$10)/5,0))*5+$G$10&amp;"-"&amp;(ROUNDDOWN((F735-$G$10)/5,0))*5+$G$10+4,(ROUNDDOWN((F735-$G$10)/5,0))*5+$G$10&amp;"-"&amp;(ROUNDDOWN((F735-$G$10)/5,0))*5+$G$10+4)</f>
        <v>2015-2019</v>
      </c>
      <c r="H735" s="17">
        <v>1</v>
      </c>
      <c r="I735" s="17">
        <v>0</v>
      </c>
      <c r="J735" s="17">
        <v>0</v>
      </c>
      <c r="K735" s="17">
        <f>SUM(I735:J735)</f>
        <v>0</v>
      </c>
      <c r="L735" s="28">
        <f>IF(N735&lt;7000000000,0,1)</f>
        <v>0</v>
      </c>
      <c r="M735" s="28">
        <f>IF(N735&gt;0,1,0)</f>
        <v>1</v>
      </c>
      <c r="N735" s="29">
        <v>168221</v>
      </c>
      <c r="O735" s="29">
        <f>IF($R735="Minor",1,0)</f>
        <v>1</v>
      </c>
      <c r="P735" s="29">
        <f>IF($R735="Medium",1,0)</f>
        <v>0</v>
      </c>
      <c r="Q735" s="29">
        <f>IF($R735="Major",1,0)</f>
        <v>0</v>
      </c>
      <c r="R735" s="2" t="str">
        <f>IF('Hazard Data'!N2922&lt;VLOOKUP(B735,Thresholds!$B$2:$I$8,2,FALSE),"Minor",IF(AND(VLOOKUP(B735,Thresholds!$B$2:$I$8,2,FALSE)&lt;='Hazard Data'!N2922,'Hazard Data'!N2922&lt;VLOOKUP(B735,Thresholds!$B$2:$I$8,3,FALSE)),"Medium","Major"))</f>
        <v>Minor</v>
      </c>
      <c r="S735" s="2" t="str">
        <f>IF(N735&gt;0,"",IF('Hazard Data'!K2922&lt;VLOOKUP(B735,Thresholds!$B$2:$I$8,5,FALSE),"Minor",IF(AND(VLOOKUP(B735,Thresholds!$B$2:$I$8,5,FALSE)&lt;='Hazard Data'!K2922,'Hazard Data'!K2922&lt;VLOOKUP(B735,Thresholds!$B$2:$I$8,6,FALSE)),"Medium","Major")))</f>
        <v/>
      </c>
      <c r="T735" s="2"/>
      <c r="U735" s="2"/>
      <c r="V735" s="2"/>
      <c r="W735" s="2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>
      <c r="A736" s="1"/>
      <c r="B736" s="17">
        <v>3</v>
      </c>
      <c r="C736" s="9" t="s">
        <v>39</v>
      </c>
      <c r="D736" s="9" t="str">
        <f>VLOOKUP(C736,'Hazard Categories'!$A$2:$B$52,2,FALSE)</f>
        <v>Severe Storm</v>
      </c>
      <c r="E736" s="17">
        <v>3</v>
      </c>
      <c r="F736" s="17">
        <v>2015</v>
      </c>
      <c r="G736" s="17" t="str">
        <f>IF(F736&lt;2000,(ROUNDDOWN((F736-$G$10)/5,0))*5+$G$10&amp;"-"&amp;(ROUNDDOWN((F736-$G$10)/5,0))*5+$G$10+4,(ROUNDDOWN((F736-$G$10)/5,0))*5+$G$10&amp;"-"&amp;(ROUNDDOWN((F736-$G$10)/5,0))*5+$G$10+4)</f>
        <v>2015-2019</v>
      </c>
      <c r="H736" s="17">
        <v>1</v>
      </c>
      <c r="I736" s="17">
        <v>0</v>
      </c>
      <c r="J736" s="17">
        <v>0</v>
      </c>
      <c r="K736" s="17">
        <f>SUM(I736:J736)</f>
        <v>0</v>
      </c>
      <c r="L736" s="28">
        <f>IF(N736&lt;7000000000,0,1)</f>
        <v>0</v>
      </c>
      <c r="M736" s="28">
        <f>IF(N736&gt;0,1,0)</f>
        <v>1</v>
      </c>
      <c r="N736" s="29">
        <v>167809</v>
      </c>
      <c r="O736" s="29">
        <f>IF($R736="Minor",1,0)</f>
        <v>1</v>
      </c>
      <c r="P736" s="29">
        <f>IF($R736="Medium",1,0)</f>
        <v>0</v>
      </c>
      <c r="Q736" s="29">
        <f>IF($R736="Major",1,0)</f>
        <v>0</v>
      </c>
      <c r="R736" s="2" t="str">
        <f>IF('Hazard Data'!N2659&lt;VLOOKUP(B736,Thresholds!$B$2:$I$8,2,FALSE),"Minor",IF(AND(VLOOKUP(B736,Thresholds!$B$2:$I$8,2,FALSE)&lt;='Hazard Data'!N2659,'Hazard Data'!N2659&lt;VLOOKUP(B736,Thresholds!$B$2:$I$8,3,FALSE)),"Medium","Major"))</f>
        <v>Minor</v>
      </c>
      <c r="S736" s="2" t="str">
        <f>IF(N736&gt;0,"",IF('Hazard Data'!K2659&lt;VLOOKUP(B736,Thresholds!$B$2:$I$8,5,FALSE),"Minor",IF(AND(VLOOKUP(B736,Thresholds!$B$2:$I$8,5,FALSE)&lt;='Hazard Data'!K2659,'Hazard Data'!K2659&lt;VLOOKUP(B736,Thresholds!$B$2:$I$8,6,FALSE)),"Medium","Major")))</f>
        <v/>
      </c>
      <c r="T736" s="2"/>
      <c r="U736" s="2"/>
      <c r="V736" s="2"/>
      <c r="W736" s="2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>
      <c r="A737" s="1"/>
      <c r="B737" s="17">
        <v>2</v>
      </c>
      <c r="C737" s="9" t="s">
        <v>45</v>
      </c>
      <c r="D737" s="9" t="str">
        <f>VLOOKUP(C737,'Hazard Categories'!$A$2:$B$52,2,FALSE)</f>
        <v>Storm</v>
      </c>
      <c r="E737" s="17">
        <v>3</v>
      </c>
      <c r="F737" s="17">
        <v>1996</v>
      </c>
      <c r="G737" s="17" t="str">
        <f>IF(F737&lt;2000,(ROUNDDOWN((F737-$G$10)/5,0))*5+$G$10&amp;"-"&amp;(ROUNDDOWN((F737-$G$10)/5,0))*5+$G$10+4,(ROUNDDOWN((F737-$G$10)/5,0))*5+$G$10&amp;"-"&amp;(ROUNDDOWN((F737-$G$10)/5,0))*5+$G$10+4)</f>
        <v>1995-1999</v>
      </c>
      <c r="H737" s="17">
        <v>1</v>
      </c>
      <c r="I737" s="17">
        <v>0</v>
      </c>
      <c r="J737" s="17">
        <v>0</v>
      </c>
      <c r="K737" s="17">
        <f>SUM(I737:J737)</f>
        <v>0</v>
      </c>
      <c r="L737" s="28">
        <f>IF(N737&lt;7000000000,0,1)</f>
        <v>0</v>
      </c>
      <c r="M737" s="28">
        <f>IF(N737&gt;0,1,0)</f>
        <v>1</v>
      </c>
      <c r="N737" s="29">
        <v>167761</v>
      </c>
      <c r="O737" s="29">
        <f>IF($R737="Minor",1,0)</f>
        <v>0</v>
      </c>
      <c r="P737" s="29">
        <f>IF($R737="Medium",1,0)</f>
        <v>0</v>
      </c>
      <c r="Q737" s="29">
        <f>IF($R737="Major",1,0)</f>
        <v>1</v>
      </c>
      <c r="R737" s="2" t="str">
        <f>IF('Hazard Data'!N59&lt;VLOOKUP(B737,Thresholds!$B$2:$I$8,2,FALSE),"Minor",IF(AND(VLOOKUP(B737,Thresholds!$B$2:$I$8,2,FALSE)&lt;='Hazard Data'!N59,'Hazard Data'!N59&lt;VLOOKUP(B737,Thresholds!$B$2:$I$8,3,FALSE)),"Medium","Major"))</f>
        <v>Major</v>
      </c>
      <c r="S737" s="2" t="str">
        <f>IF(N737&gt;0,"",IF('Hazard Data'!K59&lt;VLOOKUP(B737,Thresholds!$B$2:$I$8,5,FALSE),"Minor",IF(AND(VLOOKUP(B737,Thresholds!$B$2:$I$8,5,FALSE)&lt;='Hazard Data'!K59,'Hazard Data'!K59&lt;VLOOKUP(B737,Thresholds!$B$2:$I$8,6,FALSE)),"Medium","Major")))</f>
        <v/>
      </c>
      <c r="T737" s="2"/>
      <c r="U737" s="2"/>
      <c r="V737" s="2"/>
      <c r="W737" s="2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>
      <c r="A738" s="1"/>
      <c r="B738" s="17">
        <v>1</v>
      </c>
      <c r="C738" s="9" t="s">
        <v>72</v>
      </c>
      <c r="D738" s="9" t="str">
        <f>VLOOKUP(C738,'Hazard Categories'!$A$2:$B$52,2,FALSE)</f>
        <v>Severe Storm</v>
      </c>
      <c r="E738" s="17">
        <v>1</v>
      </c>
      <c r="F738" s="17">
        <v>1983</v>
      </c>
      <c r="G738" s="17" t="str">
        <f>IF(F738&lt;2000,(ROUNDDOWN((F738-$G$10)/5,0))*5+$G$10&amp;"-"&amp;(ROUNDDOWN((F738-$G$10)/5,0))*5+$G$10+4,(ROUNDDOWN((F738-$G$10)/5,0))*5+$G$10&amp;"-"&amp;(ROUNDDOWN((F738-$G$10)/5,0))*5+$G$10+4)</f>
        <v>1980-1984</v>
      </c>
      <c r="H738" s="17">
        <v>1</v>
      </c>
      <c r="I738" s="17">
        <v>0</v>
      </c>
      <c r="J738" s="17">
        <v>0</v>
      </c>
      <c r="K738" s="17">
        <f>SUM(I738:J738)</f>
        <v>0</v>
      </c>
      <c r="L738" s="28">
        <f>IF(N738&lt;7000000000,0,1)</f>
        <v>0</v>
      </c>
      <c r="M738" s="28">
        <f>IF(N738&gt;0,1,0)</f>
        <v>1</v>
      </c>
      <c r="N738" s="29">
        <v>167661</v>
      </c>
      <c r="O738" s="29">
        <f>IF($R738="Minor",1,0)</f>
        <v>1</v>
      </c>
      <c r="P738" s="29">
        <f>IF($R738="Medium",1,0)</f>
        <v>0</v>
      </c>
      <c r="Q738" s="29">
        <f>IF($R738="Major",1,0)</f>
        <v>0</v>
      </c>
      <c r="R738" s="2" t="str">
        <f>IF('Hazard Data'!N761&lt;VLOOKUP(B738,Thresholds!$B$2:$I$8,2,FALSE),"Minor",IF(AND(VLOOKUP(B738,Thresholds!$B$2:$I$8,2,FALSE)&lt;='Hazard Data'!N761,'Hazard Data'!N761&lt;VLOOKUP(B738,Thresholds!$B$2:$I$8,3,FALSE)),"Medium","Major"))</f>
        <v>Minor</v>
      </c>
      <c r="S738" s="2" t="str">
        <f>IF(N738&gt;0,"",IF('Hazard Data'!K761&lt;VLOOKUP(B738,Thresholds!$B$2:$I$8,5,FALSE),"Minor",IF(AND(VLOOKUP(B738,Thresholds!$B$2:$I$8,5,FALSE)&lt;='Hazard Data'!K761,'Hazard Data'!K761&lt;VLOOKUP(B738,Thresholds!$B$2:$I$8,6,FALSE)),"Medium","Major")))</f>
        <v/>
      </c>
      <c r="T738" s="2"/>
      <c r="U738" s="2"/>
      <c r="V738" s="2"/>
      <c r="W738" s="2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>
      <c r="A739" s="1"/>
      <c r="B739" s="17">
        <v>3</v>
      </c>
      <c r="C739" s="9" t="s">
        <v>44</v>
      </c>
      <c r="D739" s="9" t="str">
        <f>VLOOKUP(C739,'Hazard Categories'!$A$2:$B$52,2,FALSE)</f>
        <v>Severe Storm</v>
      </c>
      <c r="E739" s="17">
        <v>1</v>
      </c>
      <c r="F739" s="17">
        <v>2013</v>
      </c>
      <c r="G739" s="17" t="str">
        <f>IF(F739&lt;2000,(ROUNDDOWN((F739-$G$10)/5,0))*5+$G$10&amp;"-"&amp;(ROUNDDOWN((F739-$G$10)/5,0))*5+$G$10+4,(ROUNDDOWN((F739-$G$10)/5,0))*5+$G$10&amp;"-"&amp;(ROUNDDOWN((F739-$G$10)/5,0))*5+$G$10+4)</f>
        <v>2010-2014</v>
      </c>
      <c r="H739" s="17">
        <v>1</v>
      </c>
      <c r="I739" s="17">
        <v>0</v>
      </c>
      <c r="J739" s="17">
        <v>0</v>
      </c>
      <c r="K739" s="17">
        <f>SUM(I739:J739)</f>
        <v>0</v>
      </c>
      <c r="L739" s="28">
        <f>IF(N739&lt;7000000000,0,1)</f>
        <v>0</v>
      </c>
      <c r="M739" s="28">
        <f>IF(N739&gt;0,1,0)</f>
        <v>1</v>
      </c>
      <c r="N739" s="29">
        <v>167650</v>
      </c>
      <c r="O739" s="29">
        <f>IF($R739="Minor",1,0)</f>
        <v>1</v>
      </c>
      <c r="P739" s="29">
        <f>IF($R739="Medium",1,0)</f>
        <v>0</v>
      </c>
      <c r="Q739" s="29">
        <f>IF($R739="Major",1,0)</f>
        <v>0</v>
      </c>
      <c r="R739" s="2" t="str">
        <f>IF('Hazard Data'!N2056&lt;VLOOKUP(B739,Thresholds!$B$2:$I$8,2,FALSE),"Minor",IF(AND(VLOOKUP(B739,Thresholds!$B$2:$I$8,2,FALSE)&lt;='Hazard Data'!N2056,'Hazard Data'!N2056&lt;VLOOKUP(B739,Thresholds!$B$2:$I$8,3,FALSE)),"Medium","Major"))</f>
        <v>Minor</v>
      </c>
      <c r="S739" s="2" t="str">
        <f>IF(N739&gt;0,"",IF('Hazard Data'!K2056&lt;VLOOKUP(B739,Thresholds!$B$2:$I$8,5,FALSE),"Minor",IF(AND(VLOOKUP(B739,Thresholds!$B$2:$I$8,5,FALSE)&lt;='Hazard Data'!K2056,'Hazard Data'!K2056&lt;VLOOKUP(B739,Thresholds!$B$2:$I$8,6,FALSE)),"Medium","Major")))</f>
        <v/>
      </c>
      <c r="T739" s="2"/>
      <c r="U739" s="2"/>
      <c r="V739" s="2"/>
      <c r="W739" s="2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>
      <c r="A740" s="1"/>
      <c r="B740" s="17">
        <v>5</v>
      </c>
      <c r="C740" s="9" t="s">
        <v>39</v>
      </c>
      <c r="D740" s="9" t="str">
        <f>VLOOKUP(C740,'Hazard Categories'!$A$2:$B$52,2,FALSE)</f>
        <v>Severe Storm</v>
      </c>
      <c r="E740" s="17">
        <v>4</v>
      </c>
      <c r="F740" s="17">
        <v>2016</v>
      </c>
      <c r="G740" s="17" t="str">
        <f>IF(F740&lt;2000,(ROUNDDOWN((F740-$G$10)/5,0))*5+$G$10&amp;"-"&amp;(ROUNDDOWN((F740-$G$10)/5,0))*5+$G$10+4,(ROUNDDOWN((F740-$G$10)/5,0))*5+$G$10&amp;"-"&amp;(ROUNDDOWN((F740-$G$10)/5,0))*5+$G$10+4)</f>
        <v>2015-2019</v>
      </c>
      <c r="H740" s="17">
        <v>1</v>
      </c>
      <c r="I740" s="17">
        <v>0</v>
      </c>
      <c r="J740" s="17">
        <v>0</v>
      </c>
      <c r="K740" s="17">
        <f>SUM(I740:J740)</f>
        <v>0</v>
      </c>
      <c r="L740" s="28">
        <f>IF(N740&lt;7000000000,0,1)</f>
        <v>0</v>
      </c>
      <c r="M740" s="28">
        <f>IF(N740&gt;0,1,0)</f>
        <v>1</v>
      </c>
      <c r="N740" s="29">
        <v>167539</v>
      </c>
      <c r="O740" s="29">
        <f>IF($R740="Minor",1,0)</f>
        <v>1</v>
      </c>
      <c r="P740" s="29">
        <f>IF($R740="Medium",1,0)</f>
        <v>0</v>
      </c>
      <c r="Q740" s="29">
        <f>IF($R740="Major",1,0)</f>
        <v>0</v>
      </c>
      <c r="R740" s="2" t="str">
        <f>IF('Hazard Data'!N2858&lt;VLOOKUP(B740,Thresholds!$B$2:$I$8,2,FALSE),"Minor",IF(AND(VLOOKUP(B740,Thresholds!$B$2:$I$8,2,FALSE)&lt;='Hazard Data'!N2858,'Hazard Data'!N2858&lt;VLOOKUP(B740,Thresholds!$B$2:$I$8,3,FALSE)),"Medium","Major"))</f>
        <v>Minor</v>
      </c>
      <c r="S740" s="2" t="str">
        <f>IF(N740&gt;0,"",IF('Hazard Data'!K2858&lt;VLOOKUP(B740,Thresholds!$B$2:$I$8,5,FALSE),"Minor",IF(AND(VLOOKUP(B740,Thresholds!$B$2:$I$8,5,FALSE)&lt;='Hazard Data'!K2858,'Hazard Data'!K2858&lt;VLOOKUP(B740,Thresholds!$B$2:$I$8,6,FALSE)),"Medium","Major")))</f>
        <v/>
      </c>
      <c r="T740" s="2"/>
      <c r="U740" s="2"/>
      <c r="V740" s="2"/>
      <c r="W740" s="2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>
      <c r="A741" s="1"/>
      <c r="B741" s="17">
        <v>6</v>
      </c>
      <c r="C741" s="9" t="s">
        <v>39</v>
      </c>
      <c r="D741" s="9" t="str">
        <f>VLOOKUP(C741,'Hazard Categories'!$A$2:$B$52,2,FALSE)</f>
        <v>Severe Storm</v>
      </c>
      <c r="E741" s="17">
        <v>3</v>
      </c>
      <c r="F741" s="17">
        <v>2020</v>
      </c>
      <c r="G741" s="17" t="str">
        <f>IF(F741&lt;2000,(ROUNDDOWN((F741-$G$10)/5,0))*5+$G$10&amp;"-"&amp;(ROUNDDOWN((F741-$G$10)/5,0))*5+$G$10+4,(ROUNDDOWN((F741-$G$10)/5,0))*5+$G$10&amp;"-"&amp;(ROUNDDOWN((F741-$G$10)/5,0))*5+$G$10+4)</f>
        <v>2020-2024</v>
      </c>
      <c r="H741" s="17">
        <v>1</v>
      </c>
      <c r="I741" s="17">
        <v>0</v>
      </c>
      <c r="J741" s="17">
        <v>0</v>
      </c>
      <c r="K741" s="17">
        <f>SUM(I741:J741)</f>
        <v>0</v>
      </c>
      <c r="L741" s="28">
        <f>IF(N741&lt;7000000000,0,1)</f>
        <v>0</v>
      </c>
      <c r="M741" s="28">
        <f>IF(N741&gt;0,1,0)</f>
        <v>1</v>
      </c>
      <c r="N741" s="29">
        <v>167508</v>
      </c>
      <c r="O741" s="29">
        <f>IF($R741="Minor",1,0)</f>
        <v>1</v>
      </c>
      <c r="P741" s="29">
        <f>IF($R741="Medium",1,0)</f>
        <v>0</v>
      </c>
      <c r="Q741" s="29">
        <f>IF($R741="Major",1,0)</f>
        <v>0</v>
      </c>
      <c r="R741" s="2" t="str">
        <f>IF('Hazard Data'!N3343&lt;VLOOKUP(B741,Thresholds!$B$2:$I$8,2,FALSE),"Minor",IF(AND(VLOOKUP(B741,Thresholds!$B$2:$I$8,2,FALSE)&lt;='Hazard Data'!N3343,'Hazard Data'!N3343&lt;VLOOKUP(B741,Thresholds!$B$2:$I$8,3,FALSE)),"Medium","Major"))</f>
        <v>Minor</v>
      </c>
      <c r="S741" s="2" t="str">
        <f>IF(N741&gt;0,"",IF('Hazard Data'!K3343&lt;VLOOKUP(B741,Thresholds!$B$2:$I$8,5,FALSE),"Minor",IF(AND(VLOOKUP(B741,Thresholds!$B$2:$I$8,5,FALSE)&lt;='Hazard Data'!K3343,'Hazard Data'!K3343&lt;VLOOKUP(B741,Thresholds!$B$2:$I$8,6,FALSE)),"Medium","Major")))</f>
        <v/>
      </c>
      <c r="T741" s="2"/>
      <c r="U741" s="2"/>
      <c r="V741" s="2"/>
      <c r="W741" s="2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>
      <c r="A742" s="1"/>
      <c r="B742" s="17">
        <v>1</v>
      </c>
      <c r="C742" s="9" t="s">
        <v>71</v>
      </c>
      <c r="D742" s="9" t="str">
        <f>VLOOKUP(C742,'Hazard Categories'!$A$2:$B$52,2,FALSE)</f>
        <v>Storm</v>
      </c>
      <c r="E742" s="17">
        <v>1</v>
      </c>
      <c r="F742" s="17">
        <v>1978</v>
      </c>
      <c r="G742" s="17" t="str">
        <f>IF(F742&lt;2000,(ROUNDDOWN((F742-$G$10)/5,0))*5+$G$10&amp;"-"&amp;(ROUNDDOWN((F742-$G$10)/5,0))*5+$G$10+4,(ROUNDDOWN((F742-$G$10)/5,0))*5+$G$10&amp;"-"&amp;(ROUNDDOWN((F742-$G$10)/5,0))*5+$G$10+4)</f>
        <v>1975-1979</v>
      </c>
      <c r="H742" s="17">
        <v>2</v>
      </c>
      <c r="I742" s="17">
        <v>0</v>
      </c>
      <c r="J742" s="17">
        <v>0</v>
      </c>
      <c r="K742" s="17">
        <f>SUM(I742:J742)</f>
        <v>0</v>
      </c>
      <c r="L742" s="28">
        <f>IF(N742&lt;7000000000,0,1)</f>
        <v>0</v>
      </c>
      <c r="M742" s="28">
        <f>IF(N742&gt;0,1,0)</f>
        <v>1</v>
      </c>
      <c r="N742" s="29">
        <v>167420</v>
      </c>
      <c r="O742" s="29">
        <f>IF($R742="Minor",1,0)</f>
        <v>1</v>
      </c>
      <c r="P742" s="29">
        <f>IF($R742="Medium",1,0)</f>
        <v>0</v>
      </c>
      <c r="Q742" s="29">
        <f>IF($R742="Major",1,0)</f>
        <v>0</v>
      </c>
      <c r="R742" s="2" t="str">
        <f>IF('Hazard Data'!N438&lt;VLOOKUP(B742,Thresholds!$B$2:$I$8,2,FALSE),"Minor",IF(AND(VLOOKUP(B742,Thresholds!$B$2:$I$8,2,FALSE)&lt;='Hazard Data'!N438,'Hazard Data'!N438&lt;VLOOKUP(B742,Thresholds!$B$2:$I$8,3,FALSE)),"Medium","Major"))</f>
        <v>Minor</v>
      </c>
      <c r="S742" s="2" t="str">
        <f>IF(N742&gt;0,"",IF('Hazard Data'!K438&lt;VLOOKUP(B742,Thresholds!$B$2:$I$8,5,FALSE),"Minor",IF(AND(VLOOKUP(B742,Thresholds!$B$2:$I$8,5,FALSE)&lt;='Hazard Data'!K438,'Hazard Data'!K438&lt;VLOOKUP(B742,Thresholds!$B$2:$I$8,6,FALSE)),"Medium","Major")))</f>
        <v/>
      </c>
      <c r="T742" s="2"/>
      <c r="U742" s="2"/>
      <c r="V742" s="2"/>
      <c r="W742" s="2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>
      <c r="A743" s="1"/>
      <c r="B743" s="17">
        <v>6</v>
      </c>
      <c r="C743" s="9" t="s">
        <v>40</v>
      </c>
      <c r="D743" s="9" t="str">
        <f>VLOOKUP(C743,'Hazard Categories'!$A$2:$B$52,2,FALSE)</f>
        <v>Storm</v>
      </c>
      <c r="E743" s="17">
        <v>4</v>
      </c>
      <c r="F743" s="17">
        <v>1963</v>
      </c>
      <c r="G743" s="17" t="str">
        <f>IF(F743&lt;2000,(ROUNDDOWN((F743-$G$10)/5,0))*5+$G$10&amp;"-"&amp;(ROUNDDOWN((F743-$G$10)/5,0))*5+$G$10+4,(ROUNDDOWN((F743-$G$10)/5,0))*5+$G$10&amp;"-"&amp;(ROUNDDOWN((F743-$G$10)/5,0))*5+$G$10+4)</f>
        <v>1960-1964</v>
      </c>
      <c r="H743" s="17">
        <v>2</v>
      </c>
      <c r="I743" s="17">
        <v>0</v>
      </c>
      <c r="J743" s="17">
        <v>6</v>
      </c>
      <c r="K743" s="17">
        <f>SUM(I743:J743)</f>
        <v>6</v>
      </c>
      <c r="L743" s="28">
        <f>IF(N743&lt;7000000000,0,1)</f>
        <v>0</v>
      </c>
      <c r="M743" s="28">
        <f>IF(N743&gt;0,1,0)</f>
        <v>1</v>
      </c>
      <c r="N743" s="29">
        <v>167213</v>
      </c>
      <c r="O743" s="29">
        <f>IF($R743="Minor",1,0)</f>
        <v>0</v>
      </c>
      <c r="P743" s="29">
        <f>IF($R743="Medium",1,0)</f>
        <v>1</v>
      </c>
      <c r="Q743" s="29">
        <f>IF($R743="Major",1,0)</f>
        <v>0</v>
      </c>
      <c r="R743" s="2" t="str">
        <f>IF('Hazard Data'!N238&lt;VLOOKUP(B743,Thresholds!$B$2:$I$8,2,FALSE),"Minor",IF(AND(VLOOKUP(B743,Thresholds!$B$2:$I$8,2,FALSE)&lt;='Hazard Data'!N238,'Hazard Data'!N238&lt;VLOOKUP(B743,Thresholds!$B$2:$I$8,3,FALSE)),"Medium","Major"))</f>
        <v>Medium</v>
      </c>
      <c r="S743" s="2" t="str">
        <f>IF(N743&gt;0,"",IF('Hazard Data'!K238&lt;VLOOKUP(B743,Thresholds!$B$2:$I$8,5,FALSE),"Minor",IF(AND(VLOOKUP(B743,Thresholds!$B$2:$I$8,5,FALSE)&lt;='Hazard Data'!K238,'Hazard Data'!K238&lt;VLOOKUP(B743,Thresholds!$B$2:$I$8,6,FALSE)),"Medium","Major")))</f>
        <v/>
      </c>
      <c r="T743" s="2"/>
      <c r="U743" s="2"/>
      <c r="V743" s="2"/>
      <c r="W743" s="2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>
      <c r="A744" s="1"/>
      <c r="B744" s="17">
        <v>5</v>
      </c>
      <c r="C744" s="9" t="s">
        <v>40</v>
      </c>
      <c r="D744" s="9" t="str">
        <f>VLOOKUP(C744,'Hazard Categories'!$A$2:$B$52,2,FALSE)</f>
        <v>Storm</v>
      </c>
      <c r="E744" s="17">
        <v>1</v>
      </c>
      <c r="F744" s="17">
        <v>1973</v>
      </c>
      <c r="G744" s="17" t="str">
        <f>IF(F744&lt;2000,(ROUNDDOWN((F744-$G$10)/5,0))*5+$G$10&amp;"-"&amp;(ROUNDDOWN((F744-$G$10)/5,0))*5+$G$10+4,(ROUNDDOWN((F744-$G$10)/5,0))*5+$G$10&amp;"-"&amp;(ROUNDDOWN((F744-$G$10)/5,0))*5+$G$10+4)</f>
        <v>1970-1974</v>
      </c>
      <c r="H744" s="17">
        <v>2</v>
      </c>
      <c r="I744" s="17">
        <v>0</v>
      </c>
      <c r="J744" s="17">
        <v>0</v>
      </c>
      <c r="K744" s="17">
        <f>SUM(I744:J744)</f>
        <v>0</v>
      </c>
      <c r="L744" s="28">
        <f>IF(N744&lt;7000000000,0,1)</f>
        <v>0</v>
      </c>
      <c r="M744" s="28">
        <f>IF(N744&gt;0,1,0)</f>
        <v>1</v>
      </c>
      <c r="N744" s="29">
        <v>166696</v>
      </c>
      <c r="O744" s="29">
        <f>IF($R744="Minor",1,0)</f>
        <v>0</v>
      </c>
      <c r="P744" s="29">
        <f>IF($R744="Medium",1,0)</f>
        <v>1</v>
      </c>
      <c r="Q744" s="29">
        <f>IF($R744="Major",1,0)</f>
        <v>0</v>
      </c>
      <c r="R744" s="2" t="str">
        <f>IF('Hazard Data'!N367&lt;VLOOKUP(B744,Thresholds!$B$2:$I$8,2,FALSE),"Minor",IF(AND(VLOOKUP(B744,Thresholds!$B$2:$I$8,2,FALSE)&lt;='Hazard Data'!N367,'Hazard Data'!N367&lt;VLOOKUP(B744,Thresholds!$B$2:$I$8,3,FALSE)),"Medium","Major"))</f>
        <v>Medium</v>
      </c>
      <c r="S744" s="2" t="str">
        <f>IF(N744&gt;0,"",IF('Hazard Data'!K367&lt;VLOOKUP(B744,Thresholds!$B$2:$I$8,5,FALSE),"Minor",IF(AND(VLOOKUP(B744,Thresholds!$B$2:$I$8,5,FALSE)&lt;='Hazard Data'!K367,'Hazard Data'!K367&lt;VLOOKUP(B744,Thresholds!$B$2:$I$8,6,FALSE)),"Medium","Major")))</f>
        <v/>
      </c>
      <c r="T744" s="2"/>
      <c r="U744" s="2"/>
      <c r="V744" s="2"/>
      <c r="W744" s="2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>
      <c r="A745" s="1"/>
      <c r="B745" s="17">
        <v>1</v>
      </c>
      <c r="C745" s="9" t="s">
        <v>40</v>
      </c>
      <c r="D745" s="9" t="str">
        <f>VLOOKUP(C745,'Hazard Categories'!$A$2:$B$52,2,FALSE)</f>
        <v>Storm</v>
      </c>
      <c r="E745" s="17">
        <v>1</v>
      </c>
      <c r="F745" s="17">
        <v>1985</v>
      </c>
      <c r="G745" s="17" t="str">
        <f>IF(F745&lt;2000,(ROUNDDOWN((F745-$G$10)/5,0))*5+$G$10&amp;"-"&amp;(ROUNDDOWN((F745-$G$10)/5,0))*5+$G$10+4,(ROUNDDOWN((F745-$G$10)/5,0))*5+$G$10&amp;"-"&amp;(ROUNDDOWN((F745-$G$10)/5,0))*5+$G$10+4)</f>
        <v>1985-1989</v>
      </c>
      <c r="H745" s="17">
        <v>5</v>
      </c>
      <c r="I745" s="17">
        <v>3</v>
      </c>
      <c r="J745" s="17">
        <v>0</v>
      </c>
      <c r="K745" s="17">
        <f>SUM(I745:J745)</f>
        <v>3</v>
      </c>
      <c r="L745" s="28">
        <f>IF(N745&lt;7000000000,0,1)</f>
        <v>0</v>
      </c>
      <c r="M745" s="28">
        <f>IF(N745&gt;0,1,0)</f>
        <v>1</v>
      </c>
      <c r="N745" s="29">
        <v>166696</v>
      </c>
      <c r="O745" s="29">
        <f>IF($R745="Minor",1,0)</f>
        <v>1</v>
      </c>
      <c r="P745" s="29">
        <f>IF($R745="Medium",1,0)</f>
        <v>0</v>
      </c>
      <c r="Q745" s="29">
        <f>IF($R745="Major",1,0)</f>
        <v>0</v>
      </c>
      <c r="R745" s="2" t="str">
        <f>IF('Hazard Data'!N514&lt;VLOOKUP(B745,Thresholds!$B$2:$I$8,2,FALSE),"Minor",IF(AND(VLOOKUP(B745,Thresholds!$B$2:$I$8,2,FALSE)&lt;='Hazard Data'!N514,'Hazard Data'!N514&lt;VLOOKUP(B745,Thresholds!$B$2:$I$8,3,FALSE)),"Medium","Major"))</f>
        <v>Minor</v>
      </c>
      <c r="S745" s="2" t="str">
        <f>IF(N745&gt;0,"",IF('Hazard Data'!K514&lt;VLOOKUP(B745,Thresholds!$B$2:$I$8,5,FALSE),"Minor",IF(AND(VLOOKUP(B745,Thresholds!$B$2:$I$8,5,FALSE)&lt;='Hazard Data'!K514,'Hazard Data'!K514&lt;VLOOKUP(B745,Thresholds!$B$2:$I$8,6,FALSE)),"Medium","Major")))</f>
        <v/>
      </c>
      <c r="T745" s="2"/>
      <c r="U745" s="2"/>
      <c r="V745" s="2"/>
      <c r="W745" s="2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>
      <c r="A746" s="1"/>
      <c r="B746" s="17">
        <v>3</v>
      </c>
      <c r="C746" s="9" t="s">
        <v>39</v>
      </c>
      <c r="D746" s="9" t="str">
        <f>VLOOKUP(C746,'Hazard Categories'!$A$2:$B$52,2,FALSE)</f>
        <v>Severe Storm</v>
      </c>
      <c r="E746" s="17">
        <v>2</v>
      </c>
      <c r="F746" s="17">
        <v>2020</v>
      </c>
      <c r="G746" s="17" t="str">
        <f>IF(F746&lt;2000,(ROUNDDOWN((F746-$G$10)/5,0))*5+$G$10&amp;"-"&amp;(ROUNDDOWN((F746-$G$10)/5,0))*5+$G$10+4,(ROUNDDOWN((F746-$G$10)/5,0))*5+$G$10&amp;"-"&amp;(ROUNDDOWN((F746-$G$10)/5,0))*5+$G$10+4)</f>
        <v>2020-2024</v>
      </c>
      <c r="H746" s="17">
        <v>1</v>
      </c>
      <c r="I746" s="17">
        <v>0</v>
      </c>
      <c r="J746" s="17">
        <v>25</v>
      </c>
      <c r="K746" s="17">
        <f>SUM(I746:J746)</f>
        <v>25</v>
      </c>
      <c r="L746" s="28">
        <f>IF(N746&lt;7000000000,0,1)</f>
        <v>0</v>
      </c>
      <c r="M746" s="28">
        <f>IF(N746&gt;0,1,0)</f>
        <v>1</v>
      </c>
      <c r="N746" s="29">
        <v>166604</v>
      </c>
      <c r="O746" s="29">
        <f>IF($R746="Minor",1,0)</f>
        <v>1</v>
      </c>
      <c r="P746" s="29">
        <f>IF($R746="Medium",1,0)</f>
        <v>0</v>
      </c>
      <c r="Q746" s="29">
        <f>IF($R746="Major",1,0)</f>
        <v>0</v>
      </c>
      <c r="R746" s="2" t="str">
        <f>IF('Hazard Data'!N3318&lt;VLOOKUP(B746,Thresholds!$B$2:$I$8,2,FALSE),"Minor",IF(AND(VLOOKUP(B746,Thresholds!$B$2:$I$8,2,FALSE)&lt;='Hazard Data'!N3318,'Hazard Data'!N3318&lt;VLOOKUP(B746,Thresholds!$B$2:$I$8,3,FALSE)),"Medium","Major"))</f>
        <v>Minor</v>
      </c>
      <c r="S746" s="2" t="str">
        <f>IF(N746&gt;0,"",IF('Hazard Data'!K3318&lt;VLOOKUP(B746,Thresholds!$B$2:$I$8,5,FALSE),"Minor",IF(AND(VLOOKUP(B746,Thresholds!$B$2:$I$8,5,FALSE)&lt;='Hazard Data'!K3318,'Hazard Data'!K3318&lt;VLOOKUP(B746,Thresholds!$B$2:$I$8,6,FALSE)),"Medium","Major")))</f>
        <v/>
      </c>
      <c r="T746" s="2"/>
      <c r="U746" s="2"/>
      <c r="V746" s="2"/>
      <c r="W746" s="2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>
      <c r="A747" s="1"/>
      <c r="B747" s="17">
        <v>1</v>
      </c>
      <c r="C747" s="9" t="s">
        <v>40</v>
      </c>
      <c r="D747" s="9" t="str">
        <f>VLOOKUP(C747,'Hazard Categories'!$A$2:$B$52,2,FALSE)</f>
        <v>Storm</v>
      </c>
      <c r="E747" s="17">
        <v>1</v>
      </c>
      <c r="F747" s="17">
        <v>1973</v>
      </c>
      <c r="G747" s="17" t="str">
        <f>IF(F747&lt;2000,(ROUNDDOWN((F747-$G$10)/5,0))*5+$G$10&amp;"-"&amp;(ROUNDDOWN((F747-$G$10)/5,0))*5+$G$10+4,(ROUNDDOWN((F747-$G$10)/5,0))*5+$G$10&amp;"-"&amp;(ROUNDDOWN((F747-$G$10)/5,0))*5+$G$10+4)</f>
        <v>1970-1974</v>
      </c>
      <c r="H747" s="17">
        <v>2</v>
      </c>
      <c r="I747" s="17">
        <v>0</v>
      </c>
      <c r="J747" s="17">
        <v>0</v>
      </c>
      <c r="K747" s="17">
        <f>SUM(I747:J747)</f>
        <v>0</v>
      </c>
      <c r="L747" s="28">
        <f>IF(N747&lt;7000000000,0,1)</f>
        <v>0</v>
      </c>
      <c r="M747" s="28">
        <f>IF(N747&gt;0,1,0)</f>
        <v>1</v>
      </c>
      <c r="N747" s="29">
        <v>166558</v>
      </c>
      <c r="O747" s="29">
        <f>IF($R747="Minor",1,0)</f>
        <v>0</v>
      </c>
      <c r="P747" s="29">
        <f>IF($R747="Medium",1,0)</f>
        <v>1</v>
      </c>
      <c r="Q747" s="29">
        <f>IF($R747="Major",1,0)</f>
        <v>0</v>
      </c>
      <c r="R747" s="2" t="str">
        <f>IF('Hazard Data'!N352&lt;VLOOKUP(B747,Thresholds!$B$2:$I$8,2,FALSE),"Minor",IF(AND(VLOOKUP(B747,Thresholds!$B$2:$I$8,2,FALSE)&lt;='Hazard Data'!N352,'Hazard Data'!N352&lt;VLOOKUP(B747,Thresholds!$B$2:$I$8,3,FALSE)),"Medium","Major"))</f>
        <v>Medium</v>
      </c>
      <c r="S747" s="2" t="str">
        <f>IF(N747&gt;0,"",IF('Hazard Data'!K352&lt;VLOOKUP(B747,Thresholds!$B$2:$I$8,5,FALSE),"Minor",IF(AND(VLOOKUP(B747,Thresholds!$B$2:$I$8,5,FALSE)&lt;='Hazard Data'!K352,'Hazard Data'!K352&lt;VLOOKUP(B747,Thresholds!$B$2:$I$8,6,FALSE)),"Medium","Major")))</f>
        <v/>
      </c>
      <c r="T747" s="2"/>
      <c r="U747" s="2"/>
      <c r="V747" s="2"/>
      <c r="W747" s="2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>
      <c r="A748" s="1"/>
      <c r="B748" s="17">
        <v>2</v>
      </c>
      <c r="C748" s="9" t="s">
        <v>35</v>
      </c>
      <c r="D748" s="9" t="str">
        <f>VLOOKUP(C748,'Hazard Categories'!$A$2:$B$52,2,FALSE)</f>
        <v>Heat/Drought/Fire</v>
      </c>
      <c r="E748" s="17">
        <v>1</v>
      </c>
      <c r="F748" s="17">
        <v>1966</v>
      </c>
      <c r="G748" s="17" t="str">
        <f>IF(F748&lt;2000,(ROUNDDOWN((F748-$G$10)/5,0))*5+$G$10&amp;"-"&amp;(ROUNDDOWN((F748-$G$10)/5,0))*5+$G$10+4,(ROUNDDOWN((F748-$G$10)/5,0))*5+$G$10&amp;"-"&amp;(ROUNDDOWN((F748-$G$10)/5,0))*5+$G$10+4)</f>
        <v>1965-1969</v>
      </c>
      <c r="H748" s="17">
        <v>17</v>
      </c>
      <c r="I748" s="17">
        <v>0</v>
      </c>
      <c r="J748" s="17">
        <v>0</v>
      </c>
      <c r="K748" s="17">
        <f>SUM(I748:J748)</f>
        <v>0</v>
      </c>
      <c r="L748" s="28">
        <f>IF(N748&lt;7000000000,0,1)</f>
        <v>0</v>
      </c>
      <c r="M748" s="28">
        <f>IF(N748&gt;0,1,0)</f>
        <v>1</v>
      </c>
      <c r="N748" s="29">
        <v>166248</v>
      </c>
      <c r="O748" s="29">
        <f>IF($R748="Minor",1,0)</f>
        <v>0</v>
      </c>
      <c r="P748" s="29">
        <f>IF($R748="Medium",1,0)</f>
        <v>1</v>
      </c>
      <c r="Q748" s="29">
        <f>IF($R748="Major",1,0)</f>
        <v>0</v>
      </c>
      <c r="R748" s="2" t="str">
        <f>IF('Hazard Data'!N284&lt;VLOOKUP(B748,Thresholds!$B$2:$I$8,2,FALSE),"Minor",IF(AND(VLOOKUP(B748,Thresholds!$B$2:$I$8,2,FALSE)&lt;='Hazard Data'!N284,'Hazard Data'!N284&lt;VLOOKUP(B748,Thresholds!$B$2:$I$8,3,FALSE)),"Medium","Major"))</f>
        <v>Medium</v>
      </c>
      <c r="S748" s="2" t="str">
        <f>IF(N748&gt;0,"",IF('Hazard Data'!K284&lt;VLOOKUP(B748,Thresholds!$B$2:$I$8,5,FALSE),"Minor",IF(AND(VLOOKUP(B748,Thresholds!$B$2:$I$8,5,FALSE)&lt;='Hazard Data'!K284,'Hazard Data'!K284&lt;VLOOKUP(B748,Thresholds!$B$2:$I$8,6,FALSE)),"Medium","Major")))</f>
        <v/>
      </c>
      <c r="T748" s="2"/>
      <c r="U748" s="2"/>
      <c r="V748" s="2"/>
      <c r="W748" s="2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>
      <c r="A749" s="1"/>
      <c r="B749" s="17">
        <v>2</v>
      </c>
      <c r="C749" s="9" t="s">
        <v>40</v>
      </c>
      <c r="D749" s="9" t="str">
        <f>VLOOKUP(C749,'Hazard Categories'!$A$2:$B$52,2,FALSE)</f>
        <v>Storm</v>
      </c>
      <c r="E749" s="17">
        <v>1</v>
      </c>
      <c r="F749" s="17">
        <v>1973</v>
      </c>
      <c r="G749" s="17" t="str">
        <f>IF(F749&lt;2000,(ROUNDDOWN((F749-$G$10)/5,0))*5+$G$10&amp;"-"&amp;(ROUNDDOWN((F749-$G$10)/5,0))*5+$G$10+4,(ROUNDDOWN((F749-$G$10)/5,0))*5+$G$10&amp;"-"&amp;(ROUNDDOWN((F749-$G$10)/5,0))*5+$G$10+4)</f>
        <v>1970-1974</v>
      </c>
      <c r="H749" s="17">
        <v>2</v>
      </c>
      <c r="I749" s="17">
        <v>0</v>
      </c>
      <c r="J749" s="17">
        <v>0</v>
      </c>
      <c r="K749" s="17">
        <f>SUM(I749:J749)</f>
        <v>0</v>
      </c>
      <c r="L749" s="28">
        <f>IF(N749&lt;7000000000,0,1)</f>
        <v>0</v>
      </c>
      <c r="M749" s="28">
        <f>IF(N749&gt;0,1,0)</f>
        <v>1</v>
      </c>
      <c r="N749" s="29">
        <v>165335</v>
      </c>
      <c r="O749" s="29">
        <f>IF($R749="Minor",1,0)</f>
        <v>0</v>
      </c>
      <c r="P749" s="29">
        <f>IF($R749="Medium",1,0)</f>
        <v>1</v>
      </c>
      <c r="Q749" s="29">
        <f>IF($R749="Major",1,0)</f>
        <v>0</v>
      </c>
      <c r="R749" s="2" t="str">
        <f>IF('Hazard Data'!N357&lt;VLOOKUP(B749,Thresholds!$B$2:$I$8,2,FALSE),"Minor",IF(AND(VLOOKUP(B749,Thresholds!$B$2:$I$8,2,FALSE)&lt;='Hazard Data'!N357,'Hazard Data'!N357&lt;VLOOKUP(B749,Thresholds!$B$2:$I$8,3,FALSE)),"Medium","Major"))</f>
        <v>Medium</v>
      </c>
      <c r="S749" s="2" t="str">
        <f>IF(N749&gt;0,"",IF('Hazard Data'!K357&lt;VLOOKUP(B749,Thresholds!$B$2:$I$8,5,FALSE),"Minor",IF(AND(VLOOKUP(B749,Thresholds!$B$2:$I$8,5,FALSE)&lt;='Hazard Data'!K357,'Hazard Data'!K357&lt;VLOOKUP(B749,Thresholds!$B$2:$I$8,6,FALSE)),"Medium","Major")))</f>
        <v/>
      </c>
      <c r="T749" s="2"/>
      <c r="U749" s="2"/>
      <c r="V749" s="2"/>
      <c r="W749" s="2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>
      <c r="A750" s="1"/>
      <c r="B750" s="17">
        <v>5</v>
      </c>
      <c r="C750" s="9" t="s">
        <v>39</v>
      </c>
      <c r="D750" s="9" t="str">
        <f>VLOOKUP(C750,'Hazard Categories'!$A$2:$B$52,2,FALSE)</f>
        <v>Severe Storm</v>
      </c>
      <c r="E750" s="17">
        <v>4</v>
      </c>
      <c r="F750" s="17">
        <v>2016</v>
      </c>
      <c r="G750" s="17" t="str">
        <f>IF(F750&lt;2000,(ROUNDDOWN((F750-$G$10)/5,0))*5+$G$10&amp;"-"&amp;(ROUNDDOWN((F750-$G$10)/5,0))*5+$G$10+4,(ROUNDDOWN((F750-$G$10)/5,0))*5+$G$10&amp;"-"&amp;(ROUNDDOWN((F750-$G$10)/5,0))*5+$G$10+4)</f>
        <v>2015-2019</v>
      </c>
      <c r="H750" s="17">
        <v>1</v>
      </c>
      <c r="I750" s="17">
        <v>0</v>
      </c>
      <c r="J750" s="17">
        <v>0</v>
      </c>
      <c r="K750" s="17">
        <f>SUM(I750:J750)</f>
        <v>0</v>
      </c>
      <c r="L750" s="28">
        <f>IF(N750&lt;7000000000,0,1)</f>
        <v>0</v>
      </c>
      <c r="M750" s="28">
        <f>IF(N750&gt;0,1,0)</f>
        <v>1</v>
      </c>
      <c r="N750" s="29">
        <v>165304</v>
      </c>
      <c r="O750" s="29">
        <f>IF($R750="Minor",1,0)</f>
        <v>1</v>
      </c>
      <c r="P750" s="29">
        <f>IF($R750="Medium",1,0)</f>
        <v>0</v>
      </c>
      <c r="Q750" s="29">
        <f>IF($R750="Major",1,0)</f>
        <v>0</v>
      </c>
      <c r="R750" s="2" t="str">
        <f>IF('Hazard Data'!N2874&lt;VLOOKUP(B750,Thresholds!$B$2:$I$8,2,FALSE),"Minor",IF(AND(VLOOKUP(B750,Thresholds!$B$2:$I$8,2,FALSE)&lt;='Hazard Data'!N2874,'Hazard Data'!N2874&lt;VLOOKUP(B750,Thresholds!$B$2:$I$8,3,FALSE)),"Medium","Major"))</f>
        <v>Minor</v>
      </c>
      <c r="S750" s="2" t="str">
        <f>IF(N750&gt;0,"",IF('Hazard Data'!K2874&lt;VLOOKUP(B750,Thresholds!$B$2:$I$8,5,FALSE),"Minor",IF(AND(VLOOKUP(B750,Thresholds!$B$2:$I$8,5,FALSE)&lt;='Hazard Data'!K2874,'Hazard Data'!K2874&lt;VLOOKUP(B750,Thresholds!$B$2:$I$8,6,FALSE)),"Medium","Major")))</f>
        <v/>
      </c>
      <c r="T750" s="2"/>
      <c r="U750" s="2"/>
      <c r="V750" s="2"/>
      <c r="W750" s="2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>
      <c r="A751" s="1"/>
      <c r="B751" s="17">
        <v>2</v>
      </c>
      <c r="C751" s="9" t="s">
        <v>44</v>
      </c>
      <c r="D751" s="9" t="str">
        <f>VLOOKUP(C751,'Hazard Categories'!$A$2:$B$52,2,FALSE)</f>
        <v>Severe Storm</v>
      </c>
      <c r="E751" s="17">
        <v>1</v>
      </c>
      <c r="F751" s="17">
        <v>1989</v>
      </c>
      <c r="G751" s="17" t="str">
        <f>IF(F751&lt;2000,(ROUNDDOWN((F751-$G$10)/5,0))*5+$G$10&amp;"-"&amp;(ROUNDDOWN((F751-$G$10)/5,0))*5+$G$10+4,(ROUNDDOWN((F751-$G$10)/5,0))*5+$G$10&amp;"-"&amp;(ROUNDDOWN((F751-$G$10)/5,0))*5+$G$10+4)</f>
        <v>1985-1989</v>
      </c>
      <c r="H751" s="17">
        <v>1</v>
      </c>
      <c r="I751" s="17">
        <v>0</v>
      </c>
      <c r="J751" s="17">
        <v>0</v>
      </c>
      <c r="K751" s="17">
        <f>SUM(I751:J751)</f>
        <v>0</v>
      </c>
      <c r="L751" s="28">
        <f>IF(N751&lt;7000000000,0,1)</f>
        <v>0</v>
      </c>
      <c r="M751" s="28">
        <f>IF(N751&gt;0,1,0)</f>
        <v>1</v>
      </c>
      <c r="N751" s="29">
        <v>165177</v>
      </c>
      <c r="O751" s="29">
        <f>IF($R751="Minor",1,0)</f>
        <v>1</v>
      </c>
      <c r="P751" s="29">
        <f>IF($R751="Medium",1,0)</f>
        <v>0</v>
      </c>
      <c r="Q751" s="29">
        <f>IF($R751="Major",1,0)</f>
        <v>0</v>
      </c>
      <c r="R751" s="2" t="str">
        <f>IF('Hazard Data'!N1447&lt;VLOOKUP(B751,Thresholds!$B$2:$I$8,2,FALSE),"Minor",IF(AND(VLOOKUP(B751,Thresholds!$B$2:$I$8,2,FALSE)&lt;='Hazard Data'!N1447,'Hazard Data'!N1447&lt;VLOOKUP(B751,Thresholds!$B$2:$I$8,3,FALSE)),"Medium","Major"))</f>
        <v>Minor</v>
      </c>
      <c r="S751" s="2" t="str">
        <f>IF(N751&gt;0,"",IF('Hazard Data'!K1447&lt;VLOOKUP(B751,Thresholds!$B$2:$I$8,5,FALSE),"Minor",IF(AND(VLOOKUP(B751,Thresholds!$B$2:$I$8,5,FALSE)&lt;='Hazard Data'!K1447,'Hazard Data'!K1447&lt;VLOOKUP(B751,Thresholds!$B$2:$I$8,6,FALSE)),"Medium","Major")))</f>
        <v/>
      </c>
      <c r="T751" s="2"/>
      <c r="U751" s="2"/>
      <c r="V751" s="2"/>
      <c r="W751" s="2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>
      <c r="A752" s="1"/>
      <c r="B752" s="17">
        <v>5</v>
      </c>
      <c r="C752" s="9" t="s">
        <v>44</v>
      </c>
      <c r="D752" s="9" t="str">
        <f>VLOOKUP(C752,'Hazard Categories'!$A$2:$B$52,2,FALSE)</f>
        <v>Severe Storm</v>
      </c>
      <c r="E752" s="17">
        <v>2</v>
      </c>
      <c r="F752" s="17">
        <v>2011</v>
      </c>
      <c r="G752" s="17" t="str">
        <f>IF(F752&lt;2000,(ROUNDDOWN((F752-$G$10)/5,0))*5+$G$10&amp;"-"&amp;(ROUNDDOWN((F752-$G$10)/5,0))*5+$G$10+4,(ROUNDDOWN((F752-$G$10)/5,0))*5+$G$10&amp;"-"&amp;(ROUNDDOWN((F752-$G$10)/5,0))*5+$G$10+4)</f>
        <v>2010-2014</v>
      </c>
      <c r="H752" s="17">
        <v>1</v>
      </c>
      <c r="I752" s="17">
        <v>0</v>
      </c>
      <c r="J752" s="17">
        <v>0</v>
      </c>
      <c r="K752" s="17">
        <f>SUM(I752:J752)</f>
        <v>0</v>
      </c>
      <c r="L752" s="28">
        <f>IF(N752&lt;7000000000,0,1)</f>
        <v>0</v>
      </c>
      <c r="M752" s="28">
        <f>IF(N752&gt;0,1,0)</f>
        <v>1</v>
      </c>
      <c r="N752" s="29">
        <v>165019</v>
      </c>
      <c r="O752" s="29">
        <f>IF($R752="Minor",1,0)</f>
        <v>1</v>
      </c>
      <c r="P752" s="29">
        <f>IF($R752="Medium",1,0)</f>
        <v>0</v>
      </c>
      <c r="Q752" s="29">
        <f>IF($R752="Major",1,0)</f>
        <v>0</v>
      </c>
      <c r="R752" s="2" t="str">
        <f>IF('Hazard Data'!N2393&lt;VLOOKUP(B752,Thresholds!$B$2:$I$8,2,FALSE),"Minor",IF(AND(VLOOKUP(B752,Thresholds!$B$2:$I$8,2,FALSE)&lt;='Hazard Data'!N2393,'Hazard Data'!N2393&lt;VLOOKUP(B752,Thresholds!$B$2:$I$8,3,FALSE)),"Medium","Major"))</f>
        <v>Minor</v>
      </c>
      <c r="S752" s="2" t="str">
        <f>IF(N752&gt;0,"",IF('Hazard Data'!K2393&lt;VLOOKUP(B752,Thresholds!$B$2:$I$8,5,FALSE),"Minor",IF(AND(VLOOKUP(B752,Thresholds!$B$2:$I$8,5,FALSE)&lt;='Hazard Data'!K2393,'Hazard Data'!K2393&lt;VLOOKUP(B752,Thresholds!$B$2:$I$8,6,FALSE)),"Medium","Major")))</f>
        <v/>
      </c>
      <c r="T752" s="2"/>
      <c r="U752" s="2"/>
      <c r="V752" s="2"/>
      <c r="W752" s="2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>
      <c r="A753" s="1"/>
      <c r="B753" s="17">
        <v>6</v>
      </c>
      <c r="C753" s="9" t="s">
        <v>59</v>
      </c>
      <c r="D753" s="9" t="str">
        <f>VLOOKUP(C753,'Hazard Categories'!$A$2:$B$52,2,FALSE)</f>
        <v>Storm</v>
      </c>
      <c r="E753" s="17">
        <v>2</v>
      </c>
      <c r="F753" s="17">
        <v>1995</v>
      </c>
      <c r="G753" s="17" t="str">
        <f>IF(F753&lt;2000,(ROUNDDOWN((F753-$G$10)/5,0))*5+$G$10&amp;"-"&amp;(ROUNDDOWN((F753-$G$10)/5,0))*5+$G$10+4,(ROUNDDOWN((F753-$G$10)/5,0))*5+$G$10&amp;"-"&amp;(ROUNDDOWN((F753-$G$10)/5,0))*5+$G$10+4)</f>
        <v>1995-1999</v>
      </c>
      <c r="H753" s="17">
        <v>1</v>
      </c>
      <c r="I753" s="17">
        <v>0</v>
      </c>
      <c r="J753" s="17">
        <v>0</v>
      </c>
      <c r="K753" s="17">
        <f>SUM(I753:J753)</f>
        <v>0</v>
      </c>
      <c r="L753" s="28">
        <f>IF(N753&lt;7000000000,0,1)</f>
        <v>0</v>
      </c>
      <c r="M753" s="28">
        <f>IF(N753&gt;0,1,0)</f>
        <v>1</v>
      </c>
      <c r="N753" s="29">
        <v>164971</v>
      </c>
      <c r="O753" s="29">
        <f>IF($R753="Minor",1,0)</f>
        <v>0</v>
      </c>
      <c r="P753" s="29">
        <f>IF($R753="Medium",1,0)</f>
        <v>0</v>
      </c>
      <c r="Q753" s="29">
        <f>IF($R753="Major",1,0)</f>
        <v>1</v>
      </c>
      <c r="R753" s="2" t="str">
        <f>IF('Hazard Data'!N109&lt;VLOOKUP(B753,Thresholds!$B$2:$I$8,2,FALSE),"Minor",IF(AND(VLOOKUP(B753,Thresholds!$B$2:$I$8,2,FALSE)&lt;='Hazard Data'!N109,'Hazard Data'!N109&lt;VLOOKUP(B753,Thresholds!$B$2:$I$8,3,FALSE)),"Medium","Major"))</f>
        <v>Major</v>
      </c>
      <c r="S753" s="2" t="str">
        <f>IF(N753&gt;0,"",IF('Hazard Data'!K109&lt;VLOOKUP(B753,Thresholds!$B$2:$I$8,5,FALSE),"Minor",IF(AND(VLOOKUP(B753,Thresholds!$B$2:$I$8,5,FALSE)&lt;='Hazard Data'!K109,'Hazard Data'!K109&lt;VLOOKUP(B753,Thresholds!$B$2:$I$8,6,FALSE)),"Medium","Major")))</f>
        <v/>
      </c>
      <c r="T753" s="2"/>
      <c r="U753" s="2"/>
      <c r="V753" s="2"/>
      <c r="W753" s="2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>
      <c r="A754" s="1"/>
      <c r="B754" s="17">
        <v>3</v>
      </c>
      <c r="C754" s="9" t="s">
        <v>40</v>
      </c>
      <c r="D754" s="9" t="str">
        <f>VLOOKUP(C754,'Hazard Categories'!$A$2:$B$52,2,FALSE)</f>
        <v>Storm</v>
      </c>
      <c r="E754" s="17">
        <v>1</v>
      </c>
      <c r="F754" s="17">
        <v>1979</v>
      </c>
      <c r="G754" s="17" t="str">
        <f>IF(F754&lt;2000,(ROUNDDOWN((F754-$G$10)/5,0))*5+$G$10&amp;"-"&amp;(ROUNDDOWN((F754-$G$10)/5,0))*5+$G$10+4,(ROUNDDOWN((F754-$G$10)/5,0))*5+$G$10&amp;"-"&amp;(ROUNDDOWN((F754-$G$10)/5,0))*5+$G$10+4)</f>
        <v>1975-1979</v>
      </c>
      <c r="H754" s="17">
        <v>2</v>
      </c>
      <c r="I754" s="17">
        <v>11</v>
      </c>
      <c r="J754" s="17">
        <v>0</v>
      </c>
      <c r="K754" s="17">
        <f>SUM(I754:J754)</f>
        <v>11</v>
      </c>
      <c r="L754" s="28">
        <f>IF(N754&lt;7000000000,0,1)</f>
        <v>0</v>
      </c>
      <c r="M754" s="28">
        <f>IF(N754&gt;0,1,0)</f>
        <v>1</v>
      </c>
      <c r="N754" s="29">
        <v>164870</v>
      </c>
      <c r="O754" s="29">
        <f>IF($R754="Minor",1,0)</f>
        <v>0</v>
      </c>
      <c r="P754" s="29">
        <f>IF($R754="Medium",1,0)</f>
        <v>1</v>
      </c>
      <c r="Q754" s="29">
        <f>IF($R754="Major",1,0)</f>
        <v>0</v>
      </c>
      <c r="R754" s="2" t="str">
        <f>IF('Hazard Data'!N621&lt;VLOOKUP(B754,Thresholds!$B$2:$I$8,2,FALSE),"Minor",IF(AND(VLOOKUP(B754,Thresholds!$B$2:$I$8,2,FALSE)&lt;='Hazard Data'!N621,'Hazard Data'!N621&lt;VLOOKUP(B754,Thresholds!$B$2:$I$8,3,FALSE)),"Medium","Major"))</f>
        <v>Medium</v>
      </c>
      <c r="S754" s="2" t="str">
        <f>IF(N754&gt;0,"",IF('Hazard Data'!K621&lt;VLOOKUP(B754,Thresholds!$B$2:$I$8,5,FALSE),"Minor",IF(AND(VLOOKUP(B754,Thresholds!$B$2:$I$8,5,FALSE)&lt;='Hazard Data'!K621,'Hazard Data'!K621&lt;VLOOKUP(B754,Thresholds!$B$2:$I$8,6,FALSE)),"Medium","Major")))</f>
        <v/>
      </c>
      <c r="T754" s="2"/>
      <c r="U754" s="2"/>
      <c r="V754" s="2"/>
      <c r="W754" s="2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>
      <c r="A755" s="1"/>
      <c r="B755" s="17">
        <v>1</v>
      </c>
      <c r="C755" s="9" t="s">
        <v>44</v>
      </c>
      <c r="D755" s="9" t="str">
        <f>VLOOKUP(C755,'Hazard Categories'!$A$2:$B$52,2,FALSE)</f>
        <v>Severe Storm</v>
      </c>
      <c r="E755" s="17">
        <v>2</v>
      </c>
      <c r="F755" s="17">
        <v>2017</v>
      </c>
      <c r="G755" s="17" t="str">
        <f>IF(F755&lt;2000,(ROUNDDOWN((F755-$G$10)/5,0))*5+$G$10&amp;"-"&amp;(ROUNDDOWN((F755-$G$10)/5,0))*5+$G$10+4,(ROUNDDOWN((F755-$G$10)/5,0))*5+$G$10&amp;"-"&amp;(ROUNDDOWN((F755-$G$10)/5,0))*5+$G$10+4)</f>
        <v>2015-2019</v>
      </c>
      <c r="H755" s="17">
        <v>1</v>
      </c>
      <c r="I755" s="17">
        <v>0</v>
      </c>
      <c r="J755" s="17">
        <v>0</v>
      </c>
      <c r="K755" s="17">
        <f>SUM(I755:J755)</f>
        <v>0</v>
      </c>
      <c r="L755" s="28">
        <f>IF(N755&lt;7000000000,0,1)</f>
        <v>0</v>
      </c>
      <c r="M755" s="28">
        <f>IF(N755&gt;0,1,0)</f>
        <v>1</v>
      </c>
      <c r="N755" s="29">
        <v>164385</v>
      </c>
      <c r="O755" s="29">
        <f>IF($R755="Minor",1,0)</f>
        <v>1</v>
      </c>
      <c r="P755" s="29">
        <f>IF($R755="Medium",1,0)</f>
        <v>0</v>
      </c>
      <c r="Q755" s="29">
        <f>IF($R755="Major",1,0)</f>
        <v>0</v>
      </c>
      <c r="R755" s="2" t="str">
        <f>IF('Hazard Data'!N2906&lt;VLOOKUP(B755,Thresholds!$B$2:$I$8,2,FALSE),"Minor",IF(AND(VLOOKUP(B755,Thresholds!$B$2:$I$8,2,FALSE)&lt;='Hazard Data'!N2906,'Hazard Data'!N2906&lt;VLOOKUP(B755,Thresholds!$B$2:$I$8,3,FALSE)),"Medium","Major"))</f>
        <v>Minor</v>
      </c>
      <c r="S755" s="2" t="str">
        <f>IF(N755&gt;0,"",IF('Hazard Data'!K2906&lt;VLOOKUP(B755,Thresholds!$B$2:$I$8,5,FALSE),"Minor",IF(AND(VLOOKUP(B755,Thresholds!$B$2:$I$8,5,FALSE)&lt;='Hazard Data'!K2906,'Hazard Data'!K2906&lt;VLOOKUP(B755,Thresholds!$B$2:$I$8,6,FALSE)),"Medium","Major")))</f>
        <v/>
      </c>
      <c r="T755" s="2"/>
      <c r="U755" s="2"/>
      <c r="V755" s="2"/>
      <c r="W755" s="2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>
      <c r="A756" s="1"/>
      <c r="B756" s="17">
        <v>5</v>
      </c>
      <c r="C756" s="9" t="s">
        <v>44</v>
      </c>
      <c r="D756" s="9" t="str">
        <f>VLOOKUP(C756,'Hazard Categories'!$A$2:$B$52,2,FALSE)</f>
        <v>Severe Storm</v>
      </c>
      <c r="E756" s="17">
        <v>1</v>
      </c>
      <c r="F756" s="17">
        <v>2013</v>
      </c>
      <c r="G756" s="17" t="str">
        <f>IF(F756&lt;2000,(ROUNDDOWN((F756-$G$10)/5,0))*5+$G$10&amp;"-"&amp;(ROUNDDOWN((F756-$G$10)/5,0))*5+$G$10+4,(ROUNDDOWN((F756-$G$10)/5,0))*5+$G$10&amp;"-"&amp;(ROUNDDOWN((F756-$G$10)/5,0))*5+$G$10+4)</f>
        <v>2010-2014</v>
      </c>
      <c r="H756" s="17">
        <v>1</v>
      </c>
      <c r="I756" s="17">
        <v>0</v>
      </c>
      <c r="J756" s="17">
        <v>0</v>
      </c>
      <c r="K756" s="17">
        <f>SUM(I756:J756)</f>
        <v>0</v>
      </c>
      <c r="L756" s="28">
        <f>IF(N756&lt;7000000000,0,1)</f>
        <v>0</v>
      </c>
      <c r="M756" s="28">
        <f>IF(N756&gt;0,1,0)</f>
        <v>1</v>
      </c>
      <c r="N756" s="29">
        <v>164131</v>
      </c>
      <c r="O756" s="29">
        <f>IF($R756="Minor",1,0)</f>
        <v>1</v>
      </c>
      <c r="P756" s="29">
        <f>IF($R756="Medium",1,0)</f>
        <v>0</v>
      </c>
      <c r="Q756" s="29">
        <f>IF($R756="Major",1,0)</f>
        <v>0</v>
      </c>
      <c r="R756" s="2" t="str">
        <f>IF('Hazard Data'!N2057&lt;VLOOKUP(B756,Thresholds!$B$2:$I$8,2,FALSE),"Minor",IF(AND(VLOOKUP(B756,Thresholds!$B$2:$I$8,2,FALSE)&lt;='Hazard Data'!N2057,'Hazard Data'!N2057&lt;VLOOKUP(B756,Thresholds!$B$2:$I$8,3,FALSE)),"Medium","Major"))</f>
        <v>Minor</v>
      </c>
      <c r="S756" s="2" t="str">
        <f>IF(N756&gt;0,"",IF('Hazard Data'!K2057&lt;VLOOKUP(B756,Thresholds!$B$2:$I$8,5,FALSE),"Minor",IF(AND(VLOOKUP(B756,Thresholds!$B$2:$I$8,5,FALSE)&lt;='Hazard Data'!K2057,'Hazard Data'!K2057&lt;VLOOKUP(B756,Thresholds!$B$2:$I$8,6,FALSE)),"Medium","Major")))</f>
        <v/>
      </c>
      <c r="T756" s="2"/>
      <c r="U756" s="2"/>
      <c r="V756" s="2"/>
      <c r="W756" s="2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>
      <c r="A757" s="1"/>
      <c r="B757" s="17">
        <v>1</v>
      </c>
      <c r="C757" s="9" t="s">
        <v>40</v>
      </c>
      <c r="D757" s="9" t="str">
        <f>VLOOKUP(C757,'Hazard Categories'!$A$2:$B$52,2,FALSE)</f>
        <v>Storm</v>
      </c>
      <c r="E757" s="17">
        <v>1</v>
      </c>
      <c r="F757" s="17">
        <v>1988</v>
      </c>
      <c r="G757" s="17" t="str">
        <f>IF(F757&lt;2000,(ROUNDDOWN((F757-$G$10)/5,0))*5+$G$10&amp;"-"&amp;(ROUNDDOWN((F757-$G$10)/5,0))*5+$G$10+4,(ROUNDDOWN((F757-$G$10)/5,0))*5+$G$10&amp;"-"&amp;(ROUNDDOWN((F757-$G$10)/5,0))*5+$G$10+4)</f>
        <v>1985-1989</v>
      </c>
      <c r="H757" s="17">
        <v>5</v>
      </c>
      <c r="I757" s="17">
        <v>0</v>
      </c>
      <c r="J757" s="17">
        <v>0</v>
      </c>
      <c r="K757" s="17">
        <f>SUM(I757:J757)</f>
        <v>0</v>
      </c>
      <c r="L757" s="28">
        <f>IF(N757&lt;7000000000,0,1)</f>
        <v>0</v>
      </c>
      <c r="M757" s="28">
        <f>IF(N757&gt;0,1,0)</f>
        <v>1</v>
      </c>
      <c r="N757" s="29">
        <v>163870</v>
      </c>
      <c r="O757" s="29">
        <f>IF($R757="Minor",1,0)</f>
        <v>1</v>
      </c>
      <c r="P757" s="29">
        <f>IF($R757="Medium",1,0)</f>
        <v>0</v>
      </c>
      <c r="Q757" s="29">
        <f>IF($R757="Major",1,0)</f>
        <v>0</v>
      </c>
      <c r="R757" s="2" t="str">
        <f>IF('Hazard Data'!N581&lt;VLOOKUP(B757,Thresholds!$B$2:$I$8,2,FALSE),"Minor",IF(AND(VLOOKUP(B757,Thresholds!$B$2:$I$8,2,FALSE)&lt;='Hazard Data'!N581,'Hazard Data'!N581&lt;VLOOKUP(B757,Thresholds!$B$2:$I$8,3,FALSE)),"Medium","Major"))</f>
        <v>Minor</v>
      </c>
      <c r="S757" s="2" t="str">
        <f>IF(N757&gt;0,"",IF('Hazard Data'!K581&lt;VLOOKUP(B757,Thresholds!$B$2:$I$8,5,FALSE),"Minor",IF(AND(VLOOKUP(B757,Thresholds!$B$2:$I$8,5,FALSE)&lt;='Hazard Data'!K581,'Hazard Data'!K581&lt;VLOOKUP(B757,Thresholds!$B$2:$I$8,6,FALSE)),"Medium","Major")))</f>
        <v/>
      </c>
      <c r="T757" s="2"/>
      <c r="U757" s="2"/>
      <c r="V757" s="2"/>
      <c r="W757" s="2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>
      <c r="A758" s="1"/>
      <c r="B758" s="17">
        <v>6</v>
      </c>
      <c r="C758" s="9" t="s">
        <v>39</v>
      </c>
      <c r="D758" s="9" t="str">
        <f>VLOOKUP(C758,'Hazard Categories'!$A$2:$B$52,2,FALSE)</f>
        <v>Severe Storm</v>
      </c>
      <c r="E758" s="17">
        <v>3</v>
      </c>
      <c r="F758" s="17">
        <v>2020</v>
      </c>
      <c r="G758" s="17" t="str">
        <f>IF(F758&lt;2000,(ROUNDDOWN((F758-$G$10)/5,0))*5+$G$10&amp;"-"&amp;(ROUNDDOWN((F758-$G$10)/5,0))*5+$G$10+4,(ROUNDDOWN((F758-$G$10)/5,0))*5+$G$10&amp;"-"&amp;(ROUNDDOWN((F758-$G$10)/5,0))*5+$G$10+4)</f>
        <v>2020-2024</v>
      </c>
      <c r="H758" s="17">
        <v>1</v>
      </c>
      <c r="I758" s="17">
        <v>0</v>
      </c>
      <c r="J758" s="17">
        <v>0</v>
      </c>
      <c r="K758" s="17">
        <f>SUM(I758:J758)</f>
        <v>0</v>
      </c>
      <c r="L758" s="28">
        <f>IF(N758&lt;7000000000,0,1)</f>
        <v>0</v>
      </c>
      <c r="M758" s="28">
        <f>IF(N758&gt;0,1,0)</f>
        <v>1</v>
      </c>
      <c r="N758" s="29">
        <v>163735</v>
      </c>
      <c r="O758" s="29">
        <f>IF($R758="Minor",1,0)</f>
        <v>1</v>
      </c>
      <c r="P758" s="29">
        <f>IF($R758="Medium",1,0)</f>
        <v>0</v>
      </c>
      <c r="Q758" s="29">
        <f>IF($R758="Major",1,0)</f>
        <v>0</v>
      </c>
      <c r="R758" s="2" t="str">
        <f>IF('Hazard Data'!N3340&lt;VLOOKUP(B758,Thresholds!$B$2:$I$8,2,FALSE),"Minor",IF(AND(VLOOKUP(B758,Thresholds!$B$2:$I$8,2,FALSE)&lt;='Hazard Data'!N3340,'Hazard Data'!N3340&lt;VLOOKUP(B758,Thresholds!$B$2:$I$8,3,FALSE)),"Medium","Major"))</f>
        <v>Minor</v>
      </c>
      <c r="S758" s="2" t="str">
        <f>IF(N758&gt;0,"",IF('Hazard Data'!K3340&lt;VLOOKUP(B758,Thresholds!$B$2:$I$8,5,FALSE),"Minor",IF(AND(VLOOKUP(B758,Thresholds!$B$2:$I$8,5,FALSE)&lt;='Hazard Data'!K3340,'Hazard Data'!K3340&lt;VLOOKUP(B758,Thresholds!$B$2:$I$8,6,FALSE)),"Medium","Major")))</f>
        <v/>
      </c>
      <c r="T758" s="2"/>
      <c r="U758" s="2"/>
      <c r="V758" s="2"/>
      <c r="W758" s="2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>
      <c r="A759" s="1"/>
      <c r="B759" s="17">
        <v>3</v>
      </c>
      <c r="C759" s="9" t="s">
        <v>40</v>
      </c>
      <c r="D759" s="9" t="str">
        <f>VLOOKUP(C759,'Hazard Categories'!$A$2:$B$52,2,FALSE)</f>
        <v>Storm</v>
      </c>
      <c r="E759" s="17">
        <v>1</v>
      </c>
      <c r="F759" s="17">
        <v>1988</v>
      </c>
      <c r="G759" s="17" t="str">
        <f>IF(F759&lt;2000,(ROUNDDOWN((F759-$G$10)/5,0))*5+$G$10&amp;"-"&amp;(ROUNDDOWN((F759-$G$10)/5,0))*5+$G$10+4,(ROUNDDOWN((F759-$G$10)/5,0))*5+$G$10&amp;"-"&amp;(ROUNDDOWN((F759-$G$10)/5,0))*5+$G$10+4)</f>
        <v>1985-1989</v>
      </c>
      <c r="H759" s="17">
        <v>5</v>
      </c>
      <c r="I759" s="17">
        <v>0</v>
      </c>
      <c r="J759" s="17">
        <v>0</v>
      </c>
      <c r="K759" s="17">
        <f>SUM(I759:J759)</f>
        <v>0</v>
      </c>
      <c r="L759" s="28">
        <f>IF(N759&lt;7000000000,0,1)</f>
        <v>0</v>
      </c>
      <c r="M759" s="28">
        <f>IF(N759&gt;0,1,0)</f>
        <v>1</v>
      </c>
      <c r="N759" s="29">
        <v>163698</v>
      </c>
      <c r="O759" s="29">
        <f>IF($R759="Minor",1,0)</f>
        <v>0</v>
      </c>
      <c r="P759" s="29">
        <f>IF($R759="Medium",1,0)</f>
        <v>1</v>
      </c>
      <c r="Q759" s="29">
        <f>IF($R759="Major",1,0)</f>
        <v>0</v>
      </c>
      <c r="R759" s="2" t="str">
        <f>IF('Hazard Data'!N584&lt;VLOOKUP(B759,Thresholds!$B$2:$I$8,2,FALSE),"Minor",IF(AND(VLOOKUP(B759,Thresholds!$B$2:$I$8,2,FALSE)&lt;='Hazard Data'!N584,'Hazard Data'!N584&lt;VLOOKUP(B759,Thresholds!$B$2:$I$8,3,FALSE)),"Medium","Major"))</f>
        <v>Medium</v>
      </c>
      <c r="S759" s="2" t="str">
        <f>IF(N759&gt;0,"",IF('Hazard Data'!K584&lt;VLOOKUP(B759,Thresholds!$B$2:$I$8,5,FALSE),"Minor",IF(AND(VLOOKUP(B759,Thresholds!$B$2:$I$8,5,FALSE)&lt;='Hazard Data'!K584,'Hazard Data'!K584&lt;VLOOKUP(B759,Thresholds!$B$2:$I$8,6,FALSE)),"Medium","Major")))</f>
        <v/>
      </c>
      <c r="T759" s="2"/>
      <c r="U759" s="2"/>
      <c r="V759" s="2"/>
      <c r="W759" s="2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>
      <c r="A760" s="1"/>
      <c r="B760" s="17">
        <v>5</v>
      </c>
      <c r="C760" s="9" t="s">
        <v>46</v>
      </c>
      <c r="D760" s="9" t="str">
        <f>VLOOKUP(C760,'Hazard Categories'!$A$2:$B$52,2,FALSE)</f>
        <v>Storm</v>
      </c>
      <c r="E760" s="17">
        <v>2</v>
      </c>
      <c r="F760" s="17">
        <v>1970</v>
      </c>
      <c r="G760" s="17" t="str">
        <f>IF(F760&lt;2000,(ROUNDDOWN((F760-$G$10)/5,0))*5+$G$10&amp;"-"&amp;(ROUNDDOWN((F760-$G$10)/5,0))*5+$G$10+4,(ROUNDDOWN((F760-$G$10)/5,0))*5+$G$10&amp;"-"&amp;(ROUNDDOWN((F760-$G$10)/5,0))*5+$G$10+4)</f>
        <v>1970-1974</v>
      </c>
      <c r="H760" s="17">
        <v>1</v>
      </c>
      <c r="I760" s="17">
        <v>0</v>
      </c>
      <c r="J760" s="17">
        <v>2</v>
      </c>
      <c r="K760" s="17">
        <f>SUM(I760:J760)</f>
        <v>2</v>
      </c>
      <c r="L760" s="28">
        <f>IF(N760&lt;7000000000,0,1)</f>
        <v>0</v>
      </c>
      <c r="M760" s="28">
        <f>IF(N760&gt;0,1,0)</f>
        <v>1</v>
      </c>
      <c r="N760" s="29">
        <v>163687</v>
      </c>
      <c r="O760" s="29">
        <f>IF($R760="Minor",1,0)</f>
        <v>0</v>
      </c>
      <c r="P760" s="29">
        <f>IF($R760="Medium",1,0)</f>
        <v>1</v>
      </c>
      <c r="Q760" s="29">
        <f>IF($R760="Major",1,0)</f>
        <v>0</v>
      </c>
      <c r="R760" s="2" t="str">
        <f>IF('Hazard Data'!N323&lt;VLOOKUP(B760,Thresholds!$B$2:$I$8,2,FALSE),"Minor",IF(AND(VLOOKUP(B760,Thresholds!$B$2:$I$8,2,FALSE)&lt;='Hazard Data'!N323,'Hazard Data'!N323&lt;VLOOKUP(B760,Thresholds!$B$2:$I$8,3,FALSE)),"Medium","Major"))</f>
        <v>Medium</v>
      </c>
      <c r="S760" s="2" t="str">
        <f>IF(N760&gt;0,"",IF('Hazard Data'!K323&lt;VLOOKUP(B760,Thresholds!$B$2:$I$8,5,FALSE),"Minor",IF(AND(VLOOKUP(B760,Thresholds!$B$2:$I$8,5,FALSE)&lt;='Hazard Data'!K323,'Hazard Data'!K323&lt;VLOOKUP(B760,Thresholds!$B$2:$I$8,6,FALSE)),"Medium","Major")))</f>
        <v/>
      </c>
      <c r="T760" s="2"/>
      <c r="U760" s="2"/>
      <c r="V760" s="2"/>
      <c r="W760" s="2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>
      <c r="A761" s="1"/>
      <c r="B761" s="17">
        <v>1</v>
      </c>
      <c r="C761" s="9" t="s">
        <v>40</v>
      </c>
      <c r="D761" s="9" t="str">
        <f>VLOOKUP(C761,'Hazard Categories'!$A$2:$B$52,2,FALSE)</f>
        <v>Storm</v>
      </c>
      <c r="E761" s="17">
        <v>1</v>
      </c>
      <c r="F761" s="17">
        <v>1979</v>
      </c>
      <c r="G761" s="17" t="str">
        <f>IF(F761&lt;2000,(ROUNDDOWN((F761-$G$10)/5,0))*5+$G$10&amp;"-"&amp;(ROUNDDOWN((F761-$G$10)/5,0))*5+$G$10+4,(ROUNDDOWN((F761-$G$10)/5,0))*5+$G$10&amp;"-"&amp;(ROUNDDOWN((F761-$G$10)/5,0))*5+$G$10+4)</f>
        <v>1975-1979</v>
      </c>
      <c r="H761" s="17">
        <v>2</v>
      </c>
      <c r="I761" s="17">
        <v>0</v>
      </c>
      <c r="J761" s="17">
        <v>0</v>
      </c>
      <c r="K761" s="17">
        <f>SUM(I761:J761)</f>
        <v>0</v>
      </c>
      <c r="L761" s="28">
        <f>IF(N761&lt;7000000000,0,1)</f>
        <v>0</v>
      </c>
      <c r="M761" s="28">
        <f>IF(N761&gt;0,1,0)</f>
        <v>1</v>
      </c>
      <c r="N761" s="29">
        <v>163663</v>
      </c>
      <c r="O761" s="29">
        <f>IF($R761="Minor",1,0)</f>
        <v>1</v>
      </c>
      <c r="P761" s="29">
        <f>IF($R761="Medium",1,0)</f>
        <v>0</v>
      </c>
      <c r="Q761" s="29">
        <f>IF($R761="Major",1,0)</f>
        <v>0</v>
      </c>
      <c r="R761" s="2" t="str">
        <f>IF('Hazard Data'!N617&lt;VLOOKUP(B761,Thresholds!$B$2:$I$8,2,FALSE),"Minor",IF(AND(VLOOKUP(B761,Thresholds!$B$2:$I$8,2,FALSE)&lt;='Hazard Data'!N617,'Hazard Data'!N617&lt;VLOOKUP(B761,Thresholds!$B$2:$I$8,3,FALSE)),"Medium","Major"))</f>
        <v>Minor</v>
      </c>
      <c r="S761" s="2" t="str">
        <f>IF(N761&gt;0,"",IF('Hazard Data'!K617&lt;VLOOKUP(B761,Thresholds!$B$2:$I$8,5,FALSE),"Minor",IF(AND(VLOOKUP(B761,Thresholds!$B$2:$I$8,5,FALSE)&lt;='Hazard Data'!K617,'Hazard Data'!K617&lt;VLOOKUP(B761,Thresholds!$B$2:$I$8,6,FALSE)),"Medium","Major")))</f>
        <v/>
      </c>
      <c r="T761" s="2"/>
      <c r="U761" s="2"/>
      <c r="V761" s="2"/>
      <c r="W761" s="2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>
      <c r="A762" s="1"/>
      <c r="B762" s="17">
        <v>2</v>
      </c>
      <c r="C762" s="9" t="s">
        <v>44</v>
      </c>
      <c r="D762" s="9" t="str">
        <f>VLOOKUP(C762,'Hazard Categories'!$A$2:$B$52,2,FALSE)</f>
        <v>Severe Storm</v>
      </c>
      <c r="E762" s="17">
        <v>2</v>
      </c>
      <c r="F762" s="17">
        <v>2019</v>
      </c>
      <c r="G762" s="17" t="str">
        <f>IF(F762&lt;2000,(ROUNDDOWN((F762-$G$10)/5,0))*5+$G$10&amp;"-"&amp;(ROUNDDOWN((F762-$G$10)/5,0))*5+$G$10+4,(ROUNDDOWN((F762-$G$10)/5,0))*5+$G$10&amp;"-"&amp;(ROUNDDOWN((F762-$G$10)/5,0))*5+$G$10+4)</f>
        <v>2015-2019</v>
      </c>
      <c r="H762" s="17">
        <v>1</v>
      </c>
      <c r="I762" s="17">
        <v>0</v>
      </c>
      <c r="J762" s="17">
        <v>0</v>
      </c>
      <c r="K762" s="17">
        <f>SUM(I762:J762)</f>
        <v>0</v>
      </c>
      <c r="L762" s="28">
        <f>IF(N762&lt;7000000000,0,1)</f>
        <v>0</v>
      </c>
      <c r="M762" s="28">
        <f>IF(N762&gt;0,1,0)</f>
        <v>1</v>
      </c>
      <c r="N762" s="29">
        <v>163148</v>
      </c>
      <c r="O762" s="29">
        <f>IF($R762="Minor",1,0)</f>
        <v>1</v>
      </c>
      <c r="P762" s="29">
        <f>IF($R762="Medium",1,0)</f>
        <v>0</v>
      </c>
      <c r="Q762" s="29">
        <f>IF($R762="Major",1,0)</f>
        <v>0</v>
      </c>
      <c r="R762" s="2" t="str">
        <f>IF('Hazard Data'!N3262&lt;VLOOKUP(B762,Thresholds!$B$2:$I$8,2,FALSE),"Minor",IF(AND(VLOOKUP(B762,Thresholds!$B$2:$I$8,2,FALSE)&lt;='Hazard Data'!N3262,'Hazard Data'!N3262&lt;VLOOKUP(B762,Thresholds!$B$2:$I$8,3,FALSE)),"Medium","Major"))</f>
        <v>Minor</v>
      </c>
      <c r="S762" s="2" t="str">
        <f>IF(N762&gt;0,"",IF('Hazard Data'!K3262&lt;VLOOKUP(B762,Thresholds!$B$2:$I$8,5,FALSE),"Minor",IF(AND(VLOOKUP(B762,Thresholds!$B$2:$I$8,5,FALSE)&lt;='Hazard Data'!K3262,'Hazard Data'!K3262&lt;VLOOKUP(B762,Thresholds!$B$2:$I$8,6,FALSE)),"Medium","Major")))</f>
        <v/>
      </c>
      <c r="T762" s="2"/>
      <c r="U762" s="2"/>
      <c r="V762" s="2"/>
      <c r="W762" s="2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>
      <c r="A763" s="1"/>
      <c r="B763" s="17">
        <v>6</v>
      </c>
      <c r="C763" s="9" t="s">
        <v>40</v>
      </c>
      <c r="D763" s="9" t="str">
        <f>VLOOKUP(C763,'Hazard Categories'!$A$2:$B$52,2,FALSE)</f>
        <v>Storm</v>
      </c>
      <c r="E763" s="17">
        <v>1</v>
      </c>
      <c r="F763" s="17">
        <v>1985</v>
      </c>
      <c r="G763" s="17" t="str">
        <f>IF(F763&lt;2000,(ROUNDDOWN((F763-$G$10)/5,0))*5+$G$10&amp;"-"&amp;(ROUNDDOWN((F763-$G$10)/5,0))*5+$G$10+4,(ROUNDDOWN((F763-$G$10)/5,0))*5+$G$10&amp;"-"&amp;(ROUNDDOWN((F763-$G$10)/5,0))*5+$G$10+4)</f>
        <v>1985-1989</v>
      </c>
      <c r="H763" s="17">
        <v>5</v>
      </c>
      <c r="I763" s="17">
        <v>3</v>
      </c>
      <c r="J763" s="17">
        <v>0</v>
      </c>
      <c r="K763" s="17">
        <f>SUM(I763:J763)</f>
        <v>3</v>
      </c>
      <c r="L763" s="28">
        <f>IF(N763&lt;7000000000,0,1)</f>
        <v>0</v>
      </c>
      <c r="M763" s="28">
        <f>IF(N763&gt;0,1,0)</f>
        <v>1</v>
      </c>
      <c r="N763" s="29">
        <v>163129</v>
      </c>
      <c r="O763" s="29">
        <f>IF($R763="Minor",1,0)</f>
        <v>0</v>
      </c>
      <c r="P763" s="29">
        <f>IF($R763="Medium",1,0)</f>
        <v>1</v>
      </c>
      <c r="Q763" s="29">
        <f>IF($R763="Major",1,0)</f>
        <v>0</v>
      </c>
      <c r="R763" s="2" t="str">
        <f>IF('Hazard Data'!N513&lt;VLOOKUP(B763,Thresholds!$B$2:$I$8,2,FALSE),"Minor",IF(AND(VLOOKUP(B763,Thresholds!$B$2:$I$8,2,FALSE)&lt;='Hazard Data'!N513,'Hazard Data'!N513&lt;VLOOKUP(B763,Thresholds!$B$2:$I$8,3,FALSE)),"Medium","Major"))</f>
        <v>Medium</v>
      </c>
      <c r="S763" s="2" t="str">
        <f>IF(N763&gt;0,"",IF('Hazard Data'!K513&lt;VLOOKUP(B763,Thresholds!$B$2:$I$8,5,FALSE),"Minor",IF(AND(VLOOKUP(B763,Thresholds!$B$2:$I$8,5,FALSE)&lt;='Hazard Data'!K513,'Hazard Data'!K513&lt;VLOOKUP(B763,Thresholds!$B$2:$I$8,6,FALSE)),"Medium","Major")))</f>
        <v/>
      </c>
      <c r="T763" s="2"/>
      <c r="U763" s="2"/>
      <c r="V763" s="2"/>
      <c r="W763" s="2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>
      <c r="A764" s="1"/>
      <c r="B764" s="17">
        <v>1</v>
      </c>
      <c r="C764" s="9" t="s">
        <v>44</v>
      </c>
      <c r="D764" s="9" t="str">
        <f>VLOOKUP(C764,'Hazard Categories'!$A$2:$B$52,2,FALSE)</f>
        <v>Severe Storm</v>
      </c>
      <c r="E764" s="17">
        <v>2</v>
      </c>
      <c r="F764" s="17">
        <v>2020</v>
      </c>
      <c r="G764" s="17" t="str">
        <f>IF(F764&lt;2000,(ROUNDDOWN((F764-$G$10)/5,0))*5+$G$10&amp;"-"&amp;(ROUNDDOWN((F764-$G$10)/5,0))*5+$G$10+4,(ROUNDDOWN((F764-$G$10)/5,0))*5+$G$10&amp;"-"&amp;(ROUNDDOWN((F764-$G$10)/5,0))*5+$G$10+4)</f>
        <v>2020-2024</v>
      </c>
      <c r="H764" s="17">
        <v>1</v>
      </c>
      <c r="I764" s="17">
        <v>0</v>
      </c>
      <c r="J764" s="17">
        <v>0</v>
      </c>
      <c r="K764" s="17">
        <f>SUM(I764:J764)</f>
        <v>0</v>
      </c>
      <c r="L764" s="28">
        <f>IF(N764&lt;7000000000,0,1)</f>
        <v>0</v>
      </c>
      <c r="M764" s="28">
        <f>IF(N764&gt;0,1,0)</f>
        <v>1</v>
      </c>
      <c r="N764" s="29">
        <v>163101</v>
      </c>
      <c r="O764" s="29">
        <f>IF($R764="Minor",1,0)</f>
        <v>1</v>
      </c>
      <c r="P764" s="29">
        <f>IF($R764="Medium",1,0)</f>
        <v>0</v>
      </c>
      <c r="Q764" s="29">
        <f>IF($R764="Major",1,0)</f>
        <v>0</v>
      </c>
      <c r="R764" s="2" t="str">
        <f>IF('Hazard Data'!N3325&lt;VLOOKUP(B764,Thresholds!$B$2:$I$8,2,FALSE),"Minor",IF(AND(VLOOKUP(B764,Thresholds!$B$2:$I$8,2,FALSE)&lt;='Hazard Data'!N3325,'Hazard Data'!N3325&lt;VLOOKUP(B764,Thresholds!$B$2:$I$8,3,FALSE)),"Medium","Major"))</f>
        <v>Minor</v>
      </c>
      <c r="S764" s="2" t="str">
        <f>IF(N764&gt;0,"",IF('Hazard Data'!K3325&lt;VLOOKUP(B764,Thresholds!$B$2:$I$8,5,FALSE),"Minor",IF(AND(VLOOKUP(B764,Thresholds!$B$2:$I$8,5,FALSE)&lt;='Hazard Data'!K3325,'Hazard Data'!K3325&lt;VLOOKUP(B764,Thresholds!$B$2:$I$8,6,FALSE)),"Medium","Major")))</f>
        <v/>
      </c>
      <c r="T764" s="2"/>
      <c r="U764" s="2"/>
      <c r="V764" s="2"/>
      <c r="W764" s="2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>
      <c r="A765" s="1"/>
      <c r="B765" s="17">
        <v>5</v>
      </c>
      <c r="C765" s="9" t="s">
        <v>40</v>
      </c>
      <c r="D765" s="9" t="str">
        <f>VLOOKUP(C765,'Hazard Categories'!$A$2:$B$52,2,FALSE)</f>
        <v>Storm</v>
      </c>
      <c r="E765" s="17">
        <v>1</v>
      </c>
      <c r="F765" s="17">
        <v>1988</v>
      </c>
      <c r="G765" s="17" t="str">
        <f>IF(F765&lt;2000,(ROUNDDOWN((F765-$G$10)/5,0))*5+$G$10&amp;"-"&amp;(ROUNDDOWN((F765-$G$10)/5,0))*5+$G$10+4,(ROUNDDOWN((F765-$G$10)/5,0))*5+$G$10&amp;"-"&amp;(ROUNDDOWN((F765-$G$10)/5,0))*5+$G$10+4)</f>
        <v>1985-1989</v>
      </c>
      <c r="H765" s="17">
        <v>5</v>
      </c>
      <c r="I765" s="17">
        <v>0</v>
      </c>
      <c r="J765" s="17">
        <v>0</v>
      </c>
      <c r="K765" s="17">
        <f>SUM(I765:J765)</f>
        <v>0</v>
      </c>
      <c r="L765" s="28">
        <f>IF(N765&lt;7000000000,0,1)</f>
        <v>0</v>
      </c>
      <c r="M765" s="28">
        <f>IF(N765&gt;0,1,0)</f>
        <v>1</v>
      </c>
      <c r="N765" s="29">
        <v>163095</v>
      </c>
      <c r="O765" s="29">
        <f>IF($R765="Minor",1,0)</f>
        <v>0</v>
      </c>
      <c r="P765" s="29">
        <f>IF($R765="Medium",1,0)</f>
        <v>1</v>
      </c>
      <c r="Q765" s="29">
        <f>IF($R765="Major",1,0)</f>
        <v>0</v>
      </c>
      <c r="R765" s="2" t="str">
        <f>IF('Hazard Data'!N585&lt;VLOOKUP(B765,Thresholds!$B$2:$I$8,2,FALSE),"Minor",IF(AND(VLOOKUP(B765,Thresholds!$B$2:$I$8,2,FALSE)&lt;='Hazard Data'!N585,'Hazard Data'!N585&lt;VLOOKUP(B765,Thresholds!$B$2:$I$8,3,FALSE)),"Medium","Major"))</f>
        <v>Medium</v>
      </c>
      <c r="S765" s="2" t="str">
        <f>IF(N765&gt;0,"",IF('Hazard Data'!K585&lt;VLOOKUP(B765,Thresholds!$B$2:$I$8,5,FALSE),"Minor",IF(AND(VLOOKUP(B765,Thresholds!$B$2:$I$8,5,FALSE)&lt;='Hazard Data'!K585,'Hazard Data'!K585&lt;VLOOKUP(B765,Thresholds!$B$2:$I$8,6,FALSE)),"Medium","Major")))</f>
        <v/>
      </c>
      <c r="T765" s="2"/>
      <c r="U765" s="2"/>
      <c r="V765" s="2"/>
      <c r="W765" s="2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>
      <c r="A766" s="1"/>
      <c r="B766" s="17">
        <v>2</v>
      </c>
      <c r="C766" s="9" t="s">
        <v>39</v>
      </c>
      <c r="D766" s="9" t="str">
        <f>VLOOKUP(C766,'Hazard Categories'!$A$2:$B$52,2,FALSE)</f>
        <v>Severe Storm</v>
      </c>
      <c r="E766" s="17">
        <v>3</v>
      </c>
      <c r="F766" s="17">
        <v>2018</v>
      </c>
      <c r="G766" s="17" t="str">
        <f>IF(F766&lt;2000,(ROUNDDOWN((F766-$G$10)/5,0))*5+$G$10&amp;"-"&amp;(ROUNDDOWN((F766-$G$10)/5,0))*5+$G$10+4,(ROUNDDOWN((F766-$G$10)/5,0))*5+$G$10&amp;"-"&amp;(ROUNDDOWN((F766-$G$10)/5,0))*5+$G$10+4)</f>
        <v>2015-2019</v>
      </c>
      <c r="H766" s="17">
        <v>1</v>
      </c>
      <c r="I766" s="17">
        <v>0</v>
      </c>
      <c r="J766" s="17">
        <v>0</v>
      </c>
      <c r="K766" s="17">
        <f>SUM(I766:J766)</f>
        <v>0</v>
      </c>
      <c r="L766" s="28">
        <f>IF(N766&lt;7000000000,0,1)</f>
        <v>0</v>
      </c>
      <c r="M766" s="28">
        <f>IF(N766&gt;0,1,0)</f>
        <v>1</v>
      </c>
      <c r="N766" s="29">
        <v>163006</v>
      </c>
      <c r="O766" s="29">
        <f>IF($R766="Minor",1,0)</f>
        <v>1</v>
      </c>
      <c r="P766" s="29">
        <f>IF($R766="Medium",1,0)</f>
        <v>0</v>
      </c>
      <c r="Q766" s="29">
        <f>IF($R766="Major",1,0)</f>
        <v>0</v>
      </c>
      <c r="R766" s="2" t="str">
        <f>IF('Hazard Data'!N2999&lt;VLOOKUP(B766,Thresholds!$B$2:$I$8,2,FALSE),"Minor",IF(AND(VLOOKUP(B766,Thresholds!$B$2:$I$8,2,FALSE)&lt;='Hazard Data'!N2999,'Hazard Data'!N2999&lt;VLOOKUP(B766,Thresholds!$B$2:$I$8,3,FALSE)),"Medium","Major"))</f>
        <v>Minor</v>
      </c>
      <c r="S766" s="2" t="str">
        <f>IF(N766&gt;0,"",IF('Hazard Data'!K2999&lt;VLOOKUP(B766,Thresholds!$B$2:$I$8,5,FALSE),"Minor",IF(AND(VLOOKUP(B766,Thresholds!$B$2:$I$8,5,FALSE)&lt;='Hazard Data'!K2999,'Hazard Data'!K2999&lt;VLOOKUP(B766,Thresholds!$B$2:$I$8,6,FALSE)),"Medium","Major")))</f>
        <v/>
      </c>
      <c r="T766" s="2"/>
      <c r="U766" s="2"/>
      <c r="V766" s="2"/>
      <c r="W766" s="2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>
      <c r="A767" s="1"/>
      <c r="B767" s="17">
        <v>2</v>
      </c>
      <c r="C767" s="9" t="s">
        <v>35</v>
      </c>
      <c r="D767" s="9" t="str">
        <f>VLOOKUP(C767,'Hazard Categories'!$A$2:$B$52,2,FALSE)</f>
        <v>Heat/Drought/Fire</v>
      </c>
      <c r="E767" s="17">
        <v>1</v>
      </c>
      <c r="F767" s="17">
        <v>1985</v>
      </c>
      <c r="G767" s="17" t="str">
        <f>IF(F767&lt;2000,(ROUNDDOWN((F767-$G$10)/5,0))*5+$G$10&amp;"-"&amp;(ROUNDDOWN((F767-$G$10)/5,0))*5+$G$10+4,(ROUNDDOWN((F767-$G$10)/5,0))*5+$G$10&amp;"-"&amp;(ROUNDDOWN((F767-$G$10)/5,0))*5+$G$10+4)</f>
        <v>1985-1989</v>
      </c>
      <c r="H767" s="17">
        <v>21</v>
      </c>
      <c r="I767" s="17">
        <v>0</v>
      </c>
      <c r="J767" s="17">
        <v>0</v>
      </c>
      <c r="K767" s="17">
        <f>SUM(I767:J767)</f>
        <v>0</v>
      </c>
      <c r="L767" s="28">
        <f>IF(N767&lt;7000000000,0,1)</f>
        <v>0</v>
      </c>
      <c r="M767" s="28">
        <f>IF(N767&gt;0,1,0)</f>
        <v>1</v>
      </c>
      <c r="N767" s="29">
        <v>162802</v>
      </c>
      <c r="O767" s="29">
        <f>IF($R767="Minor",1,0)</f>
        <v>1</v>
      </c>
      <c r="P767" s="29">
        <f>IF($R767="Medium",1,0)</f>
        <v>0</v>
      </c>
      <c r="Q767" s="29">
        <f>IF($R767="Major",1,0)</f>
        <v>0</v>
      </c>
      <c r="R767" s="2" t="str">
        <f>IF('Hazard Data'!N528&lt;VLOOKUP(B767,Thresholds!$B$2:$I$8,2,FALSE),"Minor",IF(AND(VLOOKUP(B767,Thresholds!$B$2:$I$8,2,FALSE)&lt;='Hazard Data'!N528,'Hazard Data'!N528&lt;VLOOKUP(B767,Thresholds!$B$2:$I$8,3,FALSE)),"Medium","Major"))</f>
        <v>Minor</v>
      </c>
      <c r="S767" s="2" t="str">
        <f>IF(N767&gt;0,"",IF('Hazard Data'!K528&lt;VLOOKUP(B767,Thresholds!$B$2:$I$8,5,FALSE),"Minor",IF(AND(VLOOKUP(B767,Thresholds!$B$2:$I$8,5,FALSE)&lt;='Hazard Data'!K528,'Hazard Data'!K528&lt;VLOOKUP(B767,Thresholds!$B$2:$I$8,6,FALSE)),"Medium","Major")))</f>
        <v/>
      </c>
      <c r="T767" s="2"/>
      <c r="U767" s="2"/>
      <c r="V767" s="2"/>
      <c r="W767" s="2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>
      <c r="A768" s="1"/>
      <c r="B768" s="17">
        <v>1</v>
      </c>
      <c r="C768" s="9" t="s">
        <v>46</v>
      </c>
      <c r="D768" s="9" t="str">
        <f>VLOOKUP(C768,'Hazard Categories'!$A$2:$B$52,2,FALSE)</f>
        <v>Storm</v>
      </c>
      <c r="E768" s="17">
        <v>1</v>
      </c>
      <c r="F768" s="17">
        <v>1998</v>
      </c>
      <c r="G768" s="17" t="str">
        <f>IF(F768&lt;2000,(ROUNDDOWN((F768-$G$10)/5,0))*5+$G$10&amp;"-"&amp;(ROUNDDOWN((F768-$G$10)/5,0))*5+$G$10+4,(ROUNDDOWN((F768-$G$10)/5,0))*5+$G$10&amp;"-"&amp;(ROUNDDOWN((F768-$G$10)/5,0))*5+$G$10+4)</f>
        <v>1995-1999</v>
      </c>
      <c r="H768" s="17">
        <v>1</v>
      </c>
      <c r="I768" s="17">
        <v>0</v>
      </c>
      <c r="J768" s="17">
        <v>0</v>
      </c>
      <c r="K768" s="17">
        <f>SUM(I768:J768)</f>
        <v>0</v>
      </c>
      <c r="L768" s="28">
        <f>IF(N768&lt;7000000000,0,1)</f>
        <v>0</v>
      </c>
      <c r="M768" s="28">
        <f>IF(N768&gt;0,1,0)</f>
        <v>1</v>
      </c>
      <c r="N768" s="29">
        <v>162736</v>
      </c>
      <c r="O768" s="29">
        <f>IF($R768="Minor",1,0)</f>
        <v>0</v>
      </c>
      <c r="P768" s="29">
        <f>IF($R768="Medium",1,0)</f>
        <v>1</v>
      </c>
      <c r="Q768" s="29">
        <f>IF($R768="Major",1,0)</f>
        <v>0</v>
      </c>
      <c r="R768" s="2" t="str">
        <f>IF('Hazard Data'!N149&lt;VLOOKUP(B768,Thresholds!$B$2:$I$8,2,FALSE),"Minor",IF(AND(VLOOKUP(B768,Thresholds!$B$2:$I$8,2,FALSE)&lt;='Hazard Data'!N149,'Hazard Data'!N149&lt;VLOOKUP(B768,Thresholds!$B$2:$I$8,3,FALSE)),"Medium","Major"))</f>
        <v>Medium</v>
      </c>
      <c r="S768" s="2" t="str">
        <f>IF(N768&gt;0,"",IF('Hazard Data'!K149&lt;VLOOKUP(B768,Thresholds!$B$2:$I$8,5,FALSE),"Minor",IF(AND(VLOOKUP(B768,Thresholds!$B$2:$I$8,5,FALSE)&lt;='Hazard Data'!K149,'Hazard Data'!K149&lt;VLOOKUP(B768,Thresholds!$B$2:$I$8,6,FALSE)),"Medium","Major")))</f>
        <v/>
      </c>
      <c r="T768" s="2"/>
      <c r="U768" s="2"/>
      <c r="V768" s="2"/>
      <c r="W768" s="2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>
      <c r="A769" s="1"/>
      <c r="B769" s="17">
        <v>1</v>
      </c>
      <c r="C769" s="9" t="s">
        <v>39</v>
      </c>
      <c r="D769" s="9" t="str">
        <f>VLOOKUP(C769,'Hazard Categories'!$A$2:$B$52,2,FALSE)</f>
        <v>Severe Storm</v>
      </c>
      <c r="E769" s="17">
        <v>2</v>
      </c>
      <c r="F769" s="17">
        <v>2020</v>
      </c>
      <c r="G769" s="17" t="str">
        <f>IF(F769&lt;2000,(ROUNDDOWN((F769-$G$10)/5,0))*5+$G$10&amp;"-"&amp;(ROUNDDOWN((F769-$G$10)/5,0))*5+$G$10+4,(ROUNDDOWN((F769-$G$10)/5,0))*5+$G$10&amp;"-"&amp;(ROUNDDOWN((F769-$G$10)/5,0))*5+$G$10+4)</f>
        <v>2020-2024</v>
      </c>
      <c r="H769" s="17">
        <v>2</v>
      </c>
      <c r="I769" s="17">
        <v>0</v>
      </c>
      <c r="J769" s="17">
        <v>0</v>
      </c>
      <c r="K769" s="17">
        <f>SUM(I769:J769)</f>
        <v>0</v>
      </c>
      <c r="L769" s="28">
        <f>IF(N769&lt;7000000000,0,1)</f>
        <v>0</v>
      </c>
      <c r="M769" s="28">
        <f>IF(N769&gt;0,1,0)</f>
        <v>1</v>
      </c>
      <c r="N769" s="29">
        <v>162213</v>
      </c>
      <c r="O769" s="29">
        <f>IF($R769="Minor",1,0)</f>
        <v>1</v>
      </c>
      <c r="P769" s="29">
        <f>IF($R769="Medium",1,0)</f>
        <v>0</v>
      </c>
      <c r="Q769" s="29">
        <f>IF($R769="Major",1,0)</f>
        <v>0</v>
      </c>
      <c r="R769" s="2" t="str">
        <f>IF('Hazard Data'!N3317&lt;VLOOKUP(B769,Thresholds!$B$2:$I$8,2,FALSE),"Minor",IF(AND(VLOOKUP(B769,Thresholds!$B$2:$I$8,2,FALSE)&lt;='Hazard Data'!N3317,'Hazard Data'!N3317&lt;VLOOKUP(B769,Thresholds!$B$2:$I$8,3,FALSE)),"Medium","Major"))</f>
        <v>Minor</v>
      </c>
      <c r="S769" s="2" t="str">
        <f>IF(N769&gt;0,"",IF('Hazard Data'!K3317&lt;VLOOKUP(B769,Thresholds!$B$2:$I$8,5,FALSE),"Minor",IF(AND(VLOOKUP(B769,Thresholds!$B$2:$I$8,5,FALSE)&lt;='Hazard Data'!K3317,'Hazard Data'!K3317&lt;VLOOKUP(B769,Thresholds!$B$2:$I$8,6,FALSE)),"Medium","Major")))</f>
        <v/>
      </c>
      <c r="T769" s="2"/>
      <c r="U769" s="2"/>
      <c r="V769" s="2"/>
      <c r="W769" s="2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>
      <c r="A770" s="1"/>
      <c r="B770" s="17">
        <v>1</v>
      </c>
      <c r="C770" s="9" t="s">
        <v>44</v>
      </c>
      <c r="D770" s="9" t="str">
        <f>VLOOKUP(C770,'Hazard Categories'!$A$2:$B$52,2,FALSE)</f>
        <v>Severe Storm</v>
      </c>
      <c r="E770" s="17">
        <v>2</v>
      </c>
      <c r="F770" s="17">
        <v>1996</v>
      </c>
      <c r="G770" s="17" t="str">
        <f>IF(F770&lt;2000,(ROUNDDOWN((F770-$G$10)/5,0))*5+$G$10&amp;"-"&amp;(ROUNDDOWN((F770-$G$10)/5,0))*5+$G$10+4,(ROUNDDOWN((F770-$G$10)/5,0))*5+$G$10&amp;"-"&amp;(ROUNDDOWN((F770-$G$10)/5,0))*5+$G$10+4)</f>
        <v>1995-1999</v>
      </c>
      <c r="H770" s="17">
        <v>1</v>
      </c>
      <c r="I770" s="17">
        <v>0</v>
      </c>
      <c r="J770" s="17">
        <v>0</v>
      </c>
      <c r="K770" s="17">
        <f>SUM(I770:J770)</f>
        <v>0</v>
      </c>
      <c r="L770" s="28">
        <f>IF(N770&lt;7000000000,0,1)</f>
        <v>0</v>
      </c>
      <c r="M770" s="28">
        <f>IF(N770&gt;0,1,0)</f>
        <v>1</v>
      </c>
      <c r="N770" s="29">
        <v>162165</v>
      </c>
      <c r="O770" s="29">
        <f>IF($R770="Minor",1,0)</f>
        <v>0</v>
      </c>
      <c r="P770" s="29">
        <f>IF($R770="Medium",1,0)</f>
        <v>0</v>
      </c>
      <c r="Q770" s="29">
        <f>IF($R770="Major",1,0)</f>
        <v>1</v>
      </c>
      <c r="R770" s="2" t="str">
        <f>IF('Hazard Data'!N49&lt;VLOOKUP(B770,Thresholds!$B$2:$I$8,2,FALSE),"Minor",IF(AND(VLOOKUP(B770,Thresholds!$B$2:$I$8,2,FALSE)&lt;='Hazard Data'!N49,'Hazard Data'!N49&lt;VLOOKUP(B770,Thresholds!$B$2:$I$8,3,FALSE)),"Medium","Major"))</f>
        <v>Major</v>
      </c>
      <c r="S770" s="2" t="str">
        <f>IF(N770&gt;0,"",IF('Hazard Data'!K49&lt;VLOOKUP(B770,Thresholds!$B$2:$I$8,5,FALSE),"Minor",IF(AND(VLOOKUP(B770,Thresholds!$B$2:$I$8,5,FALSE)&lt;='Hazard Data'!K49,'Hazard Data'!K49&lt;VLOOKUP(B770,Thresholds!$B$2:$I$8,6,FALSE)),"Medium","Major")))</f>
        <v/>
      </c>
      <c r="T770" s="2"/>
      <c r="U770" s="2"/>
      <c r="V770" s="2"/>
      <c r="W770" s="2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>
      <c r="A771" s="1"/>
      <c r="B771" s="17">
        <v>1</v>
      </c>
      <c r="C771" s="9" t="s">
        <v>47</v>
      </c>
      <c r="D771" s="9" t="str">
        <f>VLOOKUP(C771,'Hazard Categories'!$A$2:$B$52,2,FALSE)</f>
        <v>Severe Storm</v>
      </c>
      <c r="E771" s="17">
        <v>4</v>
      </c>
      <c r="F771" s="17">
        <v>1964</v>
      </c>
      <c r="G771" s="17" t="str">
        <f>IF(F771&lt;2000,(ROUNDDOWN((F771-$G$10)/5,0))*5+$G$10&amp;"-"&amp;(ROUNDDOWN((F771-$G$10)/5,0))*5+$G$10+4,(ROUNDDOWN((F771-$G$10)/5,0))*5+$G$10&amp;"-"&amp;(ROUNDDOWN((F771-$G$10)/5,0))*5+$G$10+4)</f>
        <v>1960-1964</v>
      </c>
      <c r="H771" s="17">
        <v>3</v>
      </c>
      <c r="I771" s="17">
        <v>2</v>
      </c>
      <c r="J771" s="17">
        <v>0</v>
      </c>
      <c r="K771" s="17">
        <f>SUM(I771:J771)</f>
        <v>2</v>
      </c>
      <c r="L771" s="28">
        <f>IF(N771&lt;7000000000,0,1)</f>
        <v>0</v>
      </c>
      <c r="M771" s="28">
        <f>IF(N771&gt;0,1,0)</f>
        <v>1</v>
      </c>
      <c r="N771" s="29">
        <v>162078</v>
      </c>
      <c r="O771" s="29">
        <f>IF($R771="Minor",1,0)</f>
        <v>0</v>
      </c>
      <c r="P771" s="29">
        <f>IF($R771="Medium",1,0)</f>
        <v>1</v>
      </c>
      <c r="Q771" s="29">
        <f>IF($R771="Major",1,0)</f>
        <v>0</v>
      </c>
      <c r="R771" s="2" t="str">
        <f>IF('Hazard Data'!N271&lt;VLOOKUP(B771,Thresholds!$B$2:$I$8,2,FALSE),"Minor",IF(AND(VLOOKUP(B771,Thresholds!$B$2:$I$8,2,FALSE)&lt;='Hazard Data'!N271,'Hazard Data'!N271&lt;VLOOKUP(B771,Thresholds!$B$2:$I$8,3,FALSE)),"Medium","Major"))</f>
        <v>Medium</v>
      </c>
      <c r="S771" s="2" t="str">
        <f>IF(N771&gt;0,"",IF('Hazard Data'!K271&lt;VLOOKUP(B771,Thresholds!$B$2:$I$8,5,FALSE),"Minor",IF(AND(VLOOKUP(B771,Thresholds!$B$2:$I$8,5,FALSE)&lt;='Hazard Data'!K271,'Hazard Data'!K271&lt;VLOOKUP(B771,Thresholds!$B$2:$I$8,6,FALSE)),"Medium","Major")))</f>
        <v/>
      </c>
      <c r="T771" s="2"/>
      <c r="U771" s="2"/>
      <c r="V771" s="2"/>
      <c r="W771" s="2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>
      <c r="A772" s="1"/>
      <c r="B772" s="17">
        <v>6</v>
      </c>
      <c r="C772" s="9" t="s">
        <v>39</v>
      </c>
      <c r="D772" s="9" t="str">
        <f>VLOOKUP(C772,'Hazard Categories'!$A$2:$B$52,2,FALSE)</f>
        <v>Severe Storm</v>
      </c>
      <c r="E772" s="17">
        <v>3</v>
      </c>
      <c r="F772" s="17">
        <v>2020</v>
      </c>
      <c r="G772" s="17" t="str">
        <f>IF(F772&lt;2000,(ROUNDDOWN((F772-$G$10)/5,0))*5+$G$10&amp;"-"&amp;(ROUNDDOWN((F772-$G$10)/5,0))*5+$G$10+4,(ROUNDDOWN((F772-$G$10)/5,0))*5+$G$10&amp;"-"&amp;(ROUNDDOWN((F772-$G$10)/5,0))*5+$G$10+4)</f>
        <v>2020-2024</v>
      </c>
      <c r="H772" s="17">
        <v>1</v>
      </c>
      <c r="I772" s="17">
        <v>0</v>
      </c>
      <c r="J772" s="17">
        <v>0</v>
      </c>
      <c r="K772" s="17">
        <f>SUM(I772:J772)</f>
        <v>0</v>
      </c>
      <c r="L772" s="28">
        <f>IF(N772&lt;7000000000,0,1)</f>
        <v>0</v>
      </c>
      <c r="M772" s="28">
        <f>IF(N772&gt;0,1,0)</f>
        <v>1</v>
      </c>
      <c r="N772" s="29">
        <v>161706</v>
      </c>
      <c r="O772" s="29">
        <f>IF($R772="Minor",1,0)</f>
        <v>1</v>
      </c>
      <c r="P772" s="29">
        <f>IF($R772="Medium",1,0)</f>
        <v>0</v>
      </c>
      <c r="Q772" s="29">
        <f>IF($R772="Major",1,0)</f>
        <v>0</v>
      </c>
      <c r="R772" s="2" t="str">
        <f>IF('Hazard Data'!N3341&lt;VLOOKUP(B772,Thresholds!$B$2:$I$8,2,FALSE),"Minor",IF(AND(VLOOKUP(B772,Thresholds!$B$2:$I$8,2,FALSE)&lt;='Hazard Data'!N3341,'Hazard Data'!N3341&lt;VLOOKUP(B772,Thresholds!$B$2:$I$8,3,FALSE)),"Medium","Major"))</f>
        <v>Minor</v>
      </c>
      <c r="S772" s="2" t="str">
        <f>IF(N772&gt;0,"",IF('Hazard Data'!K3341&lt;VLOOKUP(B772,Thresholds!$B$2:$I$8,5,FALSE),"Minor",IF(AND(VLOOKUP(B772,Thresholds!$B$2:$I$8,5,FALSE)&lt;='Hazard Data'!K3341,'Hazard Data'!K3341&lt;VLOOKUP(B772,Thresholds!$B$2:$I$8,6,FALSE)),"Medium","Major")))</f>
        <v/>
      </c>
      <c r="T772" s="2"/>
      <c r="U772" s="2"/>
      <c r="V772" s="2"/>
      <c r="W772" s="2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>
      <c r="A773" s="1"/>
      <c r="B773" s="17">
        <v>5</v>
      </c>
      <c r="C773" s="9" t="s">
        <v>71</v>
      </c>
      <c r="D773" s="9" t="str">
        <f>VLOOKUP(C773,'Hazard Categories'!$A$2:$B$52,2,FALSE)</f>
        <v>Storm</v>
      </c>
      <c r="E773" s="17">
        <v>1</v>
      </c>
      <c r="F773" s="17">
        <v>1978</v>
      </c>
      <c r="G773" s="17" t="str">
        <f>IF(F773&lt;2000,(ROUNDDOWN((F773-$G$10)/5,0))*5+$G$10&amp;"-"&amp;(ROUNDDOWN((F773-$G$10)/5,0))*5+$G$10+4,(ROUNDDOWN((F773-$G$10)/5,0))*5+$G$10&amp;"-"&amp;(ROUNDDOWN((F773-$G$10)/5,0))*5+$G$10+4)</f>
        <v>1975-1979</v>
      </c>
      <c r="H773" s="17">
        <v>2</v>
      </c>
      <c r="I773" s="17">
        <v>0</v>
      </c>
      <c r="J773" s="17">
        <v>0</v>
      </c>
      <c r="K773" s="17">
        <f>SUM(I773:J773)</f>
        <v>0</v>
      </c>
      <c r="L773" s="28">
        <f>IF(N773&lt;7000000000,0,1)</f>
        <v>0</v>
      </c>
      <c r="M773" s="28">
        <f>IF(N773&gt;0,1,0)</f>
        <v>1</v>
      </c>
      <c r="N773" s="29">
        <v>161337</v>
      </c>
      <c r="O773" s="29">
        <f>IF($R773="Minor",1,0)</f>
        <v>0</v>
      </c>
      <c r="P773" s="29">
        <f>IF($R773="Medium",1,0)</f>
        <v>1</v>
      </c>
      <c r="Q773" s="29">
        <f>IF($R773="Major",1,0)</f>
        <v>0</v>
      </c>
      <c r="R773" s="2" t="str">
        <f>IF('Hazard Data'!N442&lt;VLOOKUP(B773,Thresholds!$B$2:$I$8,2,FALSE),"Minor",IF(AND(VLOOKUP(B773,Thresholds!$B$2:$I$8,2,FALSE)&lt;='Hazard Data'!N442,'Hazard Data'!N442&lt;VLOOKUP(B773,Thresholds!$B$2:$I$8,3,FALSE)),"Medium","Major"))</f>
        <v>Medium</v>
      </c>
      <c r="S773" s="2" t="str">
        <f>IF(N773&gt;0,"",IF('Hazard Data'!K442&lt;VLOOKUP(B773,Thresholds!$B$2:$I$8,5,FALSE),"Minor",IF(AND(VLOOKUP(B773,Thresholds!$B$2:$I$8,5,FALSE)&lt;='Hazard Data'!K442,'Hazard Data'!K442&lt;VLOOKUP(B773,Thresholds!$B$2:$I$8,6,FALSE)),"Medium","Major")))</f>
        <v/>
      </c>
      <c r="T773" s="2"/>
      <c r="U773" s="2"/>
      <c r="V773" s="2"/>
      <c r="W773" s="2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>
      <c r="A774" s="1"/>
      <c r="B774" s="17">
        <v>2</v>
      </c>
      <c r="C774" s="9" t="s">
        <v>39</v>
      </c>
      <c r="D774" s="9" t="str">
        <f>VLOOKUP(C774,'Hazard Categories'!$A$2:$B$52,2,FALSE)</f>
        <v>Severe Storm</v>
      </c>
      <c r="E774" s="17">
        <v>4</v>
      </c>
      <c r="F774" s="17">
        <v>1976</v>
      </c>
      <c r="G774" s="17" t="str">
        <f>IF(F774&lt;2000,(ROUNDDOWN((F774-$G$10)/5,0))*5+$G$10&amp;"-"&amp;(ROUNDDOWN((F774-$G$10)/5,0))*5+$G$10+4,(ROUNDDOWN((F774-$G$10)/5,0))*5+$G$10&amp;"-"&amp;(ROUNDDOWN((F774-$G$10)/5,0))*5+$G$10+4)</f>
        <v>1975-1979</v>
      </c>
      <c r="H774" s="17">
        <v>11</v>
      </c>
      <c r="I774" s="17">
        <v>0</v>
      </c>
      <c r="J774" s="17">
        <v>0</v>
      </c>
      <c r="K774" s="17">
        <f>SUM(I774:J774)</f>
        <v>0</v>
      </c>
      <c r="L774" s="28">
        <f>IF(N774&lt;7000000000,0,1)</f>
        <v>0</v>
      </c>
      <c r="M774" s="28">
        <f>IF(N774&gt;0,1,0)</f>
        <v>1</v>
      </c>
      <c r="N774" s="29">
        <v>161269</v>
      </c>
      <c r="O774" s="29">
        <f>IF($R774="Minor",1,0)</f>
        <v>0</v>
      </c>
      <c r="P774" s="29">
        <f>IF($R774="Medium",1,0)</f>
        <v>1</v>
      </c>
      <c r="Q774" s="29">
        <f>IF($R774="Major",1,0)</f>
        <v>0</v>
      </c>
      <c r="R774" s="2" t="str">
        <f>IF('Hazard Data'!N413&lt;VLOOKUP(B774,Thresholds!$B$2:$I$8,2,FALSE),"Minor",IF(AND(VLOOKUP(B774,Thresholds!$B$2:$I$8,2,FALSE)&lt;='Hazard Data'!N413,'Hazard Data'!N413&lt;VLOOKUP(B774,Thresholds!$B$2:$I$8,3,FALSE)),"Medium","Major"))</f>
        <v>Medium</v>
      </c>
      <c r="S774" s="2" t="str">
        <f>IF(N774&gt;0,"",IF('Hazard Data'!K413&lt;VLOOKUP(B774,Thresholds!$B$2:$I$8,5,FALSE),"Minor",IF(AND(VLOOKUP(B774,Thresholds!$B$2:$I$8,5,FALSE)&lt;='Hazard Data'!K413,'Hazard Data'!K413&lt;VLOOKUP(B774,Thresholds!$B$2:$I$8,6,FALSE)),"Medium","Major")))</f>
        <v/>
      </c>
      <c r="T774" s="2"/>
      <c r="U774" s="2"/>
      <c r="V774" s="2"/>
      <c r="W774" s="2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>
      <c r="A775" s="1"/>
      <c r="B775" s="17">
        <v>2</v>
      </c>
      <c r="C775" s="9" t="s">
        <v>44</v>
      </c>
      <c r="D775" s="9" t="str">
        <f>VLOOKUP(C775,'Hazard Categories'!$A$2:$B$52,2,FALSE)</f>
        <v>Severe Storm</v>
      </c>
      <c r="E775" s="17">
        <v>2</v>
      </c>
      <c r="F775" s="17">
        <v>2012</v>
      </c>
      <c r="G775" s="17" t="str">
        <f>IF(F775&lt;2000,(ROUNDDOWN((F775-$G$10)/5,0))*5+$G$10&amp;"-"&amp;(ROUNDDOWN((F775-$G$10)/5,0))*5+$G$10+4,(ROUNDDOWN((F775-$G$10)/5,0))*5+$G$10&amp;"-"&amp;(ROUNDDOWN((F775-$G$10)/5,0))*5+$G$10+4)</f>
        <v>2010-2014</v>
      </c>
      <c r="H775" s="17">
        <v>1</v>
      </c>
      <c r="I775" s="17">
        <v>0</v>
      </c>
      <c r="J775" s="17">
        <v>0</v>
      </c>
      <c r="K775" s="17">
        <f>SUM(I775:J775)</f>
        <v>0</v>
      </c>
      <c r="L775" s="28">
        <f>IF(N775&lt;7000000000,0,1)</f>
        <v>0</v>
      </c>
      <c r="M775" s="28">
        <f>IF(N775&gt;0,1,0)</f>
        <v>1</v>
      </c>
      <c r="N775" s="29">
        <v>161230</v>
      </c>
      <c r="O775" s="29">
        <f>IF($R775="Minor",1,0)</f>
        <v>1</v>
      </c>
      <c r="P775" s="29">
        <f>IF($R775="Medium",1,0)</f>
        <v>0</v>
      </c>
      <c r="Q775" s="29">
        <f>IF($R775="Major",1,0)</f>
        <v>0</v>
      </c>
      <c r="R775" s="2" t="str">
        <f>IF('Hazard Data'!N2155&lt;VLOOKUP(B775,Thresholds!$B$2:$I$8,2,FALSE),"Minor",IF(AND(VLOOKUP(B775,Thresholds!$B$2:$I$8,2,FALSE)&lt;='Hazard Data'!N2155,'Hazard Data'!N2155&lt;VLOOKUP(B775,Thresholds!$B$2:$I$8,3,FALSE)),"Medium","Major"))</f>
        <v>Minor</v>
      </c>
      <c r="S775" s="2" t="str">
        <f>IF(N775&gt;0,"",IF('Hazard Data'!K2155&lt;VLOOKUP(B775,Thresholds!$B$2:$I$8,5,FALSE),"Minor",IF(AND(VLOOKUP(B775,Thresholds!$B$2:$I$8,5,FALSE)&lt;='Hazard Data'!K2155,'Hazard Data'!K2155&lt;VLOOKUP(B775,Thresholds!$B$2:$I$8,6,FALSE)),"Medium","Major")))</f>
        <v/>
      </c>
      <c r="T775" s="2"/>
      <c r="U775" s="2"/>
      <c r="V775" s="2"/>
      <c r="W775" s="2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>
      <c r="A776" s="1"/>
      <c r="B776" s="17">
        <v>3</v>
      </c>
      <c r="C776" s="9" t="s">
        <v>44</v>
      </c>
      <c r="D776" s="9" t="str">
        <f>VLOOKUP(C776,'Hazard Categories'!$A$2:$B$52,2,FALSE)</f>
        <v>Severe Storm</v>
      </c>
      <c r="E776" s="17">
        <v>1</v>
      </c>
      <c r="F776" s="17">
        <v>1989</v>
      </c>
      <c r="G776" s="17" t="str">
        <f>IF(F776&lt;2000,(ROUNDDOWN((F776-$G$10)/5,0))*5+$G$10&amp;"-"&amp;(ROUNDDOWN((F776-$G$10)/5,0))*5+$G$10+4,(ROUNDDOWN((F776-$G$10)/5,0))*5+$G$10&amp;"-"&amp;(ROUNDDOWN((F776-$G$10)/5,0))*5+$G$10+4)</f>
        <v>1985-1989</v>
      </c>
      <c r="H776" s="17">
        <v>1</v>
      </c>
      <c r="I776" s="17">
        <v>0</v>
      </c>
      <c r="J776" s="17">
        <v>0</v>
      </c>
      <c r="K776" s="17">
        <f>SUM(I776:J776)</f>
        <v>0</v>
      </c>
      <c r="L776" s="28">
        <f>IF(N776&lt;7000000000,0,1)</f>
        <v>0</v>
      </c>
      <c r="M776" s="28">
        <f>IF(N776&gt;0,1,0)</f>
        <v>1</v>
      </c>
      <c r="N776" s="29">
        <v>161214</v>
      </c>
      <c r="O776" s="29">
        <f>IF($R776="Minor",1,0)</f>
        <v>1</v>
      </c>
      <c r="P776" s="29">
        <f>IF($R776="Medium",1,0)</f>
        <v>0</v>
      </c>
      <c r="Q776" s="29">
        <f>IF($R776="Major",1,0)</f>
        <v>0</v>
      </c>
      <c r="R776" s="2" t="str">
        <f>IF('Hazard Data'!N1449&lt;VLOOKUP(B776,Thresholds!$B$2:$I$8,2,FALSE),"Minor",IF(AND(VLOOKUP(B776,Thresholds!$B$2:$I$8,2,FALSE)&lt;='Hazard Data'!N1449,'Hazard Data'!N1449&lt;VLOOKUP(B776,Thresholds!$B$2:$I$8,3,FALSE)),"Medium","Major"))</f>
        <v>Minor</v>
      </c>
      <c r="S776" s="2" t="str">
        <f>IF(N776&gt;0,"",IF('Hazard Data'!K1449&lt;VLOOKUP(B776,Thresholds!$B$2:$I$8,5,FALSE),"Minor",IF(AND(VLOOKUP(B776,Thresholds!$B$2:$I$8,5,FALSE)&lt;='Hazard Data'!K1449,'Hazard Data'!K1449&lt;VLOOKUP(B776,Thresholds!$B$2:$I$8,6,FALSE)),"Medium","Major")))</f>
        <v/>
      </c>
      <c r="T776" s="2"/>
      <c r="U776" s="2"/>
      <c r="V776" s="2"/>
      <c r="W776" s="2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>
      <c r="A777" s="1"/>
      <c r="B777" s="17">
        <v>2</v>
      </c>
      <c r="C777" s="9" t="s">
        <v>44</v>
      </c>
      <c r="D777" s="9" t="str">
        <f>VLOOKUP(C777,'Hazard Categories'!$A$2:$B$52,2,FALSE)</f>
        <v>Severe Storm</v>
      </c>
      <c r="E777" s="17">
        <v>1</v>
      </c>
      <c r="F777" s="17">
        <v>1995</v>
      </c>
      <c r="G777" s="17" t="str">
        <f>IF(F777&lt;2000,(ROUNDDOWN((F777-$G$10)/5,0))*5+$G$10&amp;"-"&amp;(ROUNDDOWN((F777-$G$10)/5,0))*5+$G$10+4,(ROUNDDOWN((F777-$G$10)/5,0))*5+$G$10&amp;"-"&amp;(ROUNDDOWN((F777-$G$10)/5,0))*5+$G$10+4)</f>
        <v>1995-1999</v>
      </c>
      <c r="H777" s="17">
        <v>1</v>
      </c>
      <c r="I777" s="17">
        <v>0</v>
      </c>
      <c r="J777" s="17">
        <v>0</v>
      </c>
      <c r="K777" s="17">
        <f>SUM(I777:J777)</f>
        <v>0</v>
      </c>
      <c r="L777" s="28">
        <f>IF(N777&lt;7000000000,0,1)</f>
        <v>0</v>
      </c>
      <c r="M777" s="28">
        <f>IF(N777&gt;0,1,0)</f>
        <v>1</v>
      </c>
      <c r="N777" s="29">
        <v>161135</v>
      </c>
      <c r="O777" s="29">
        <f>IF($R777="Minor",1,0)</f>
        <v>0</v>
      </c>
      <c r="P777" s="29">
        <f>IF($R777="Medium",1,0)</f>
        <v>1</v>
      </c>
      <c r="Q777" s="29">
        <f>IF($R777="Major",1,0)</f>
        <v>0</v>
      </c>
      <c r="R777" s="2" t="str">
        <f>IF('Hazard Data'!N102&lt;VLOOKUP(B777,Thresholds!$B$2:$I$8,2,FALSE),"Minor",IF(AND(VLOOKUP(B777,Thresholds!$B$2:$I$8,2,FALSE)&lt;='Hazard Data'!N102,'Hazard Data'!N102&lt;VLOOKUP(B777,Thresholds!$B$2:$I$8,3,FALSE)),"Medium","Major"))</f>
        <v>Medium</v>
      </c>
      <c r="S777" s="2" t="str">
        <f>IF(N777&gt;0,"",IF('Hazard Data'!K102&lt;VLOOKUP(B777,Thresholds!$B$2:$I$8,5,FALSE),"Minor",IF(AND(VLOOKUP(B777,Thresholds!$B$2:$I$8,5,FALSE)&lt;='Hazard Data'!K102,'Hazard Data'!K102&lt;VLOOKUP(B777,Thresholds!$B$2:$I$8,6,FALSE)),"Medium","Major")))</f>
        <v/>
      </c>
      <c r="T777" s="2"/>
      <c r="U777" s="2"/>
      <c r="V777" s="2"/>
      <c r="W777" s="2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>
      <c r="A778" s="1"/>
      <c r="B778" s="17">
        <v>6</v>
      </c>
      <c r="C778" s="9" t="s">
        <v>40</v>
      </c>
      <c r="D778" s="9" t="str">
        <f>VLOOKUP(C778,'Hazard Categories'!$A$2:$B$52,2,FALSE)</f>
        <v>Storm</v>
      </c>
      <c r="E778" s="17">
        <v>1</v>
      </c>
      <c r="F778" s="17">
        <v>1969</v>
      </c>
      <c r="G778" s="17" t="str">
        <f>IF(F778&lt;2000,(ROUNDDOWN((F778-$G$10)/5,0))*5+$G$10&amp;"-"&amp;(ROUNDDOWN((F778-$G$10)/5,0))*5+$G$10+4,(ROUNDDOWN((F778-$G$10)/5,0))*5+$G$10&amp;"-"&amp;(ROUNDDOWN((F778-$G$10)/5,0))*5+$G$10+4)</f>
        <v>1965-1969</v>
      </c>
      <c r="H778" s="17">
        <v>3</v>
      </c>
      <c r="I778" s="17">
        <v>0</v>
      </c>
      <c r="J778" s="17">
        <v>0</v>
      </c>
      <c r="K778" s="17">
        <f>SUM(I778:J778)</f>
        <v>0</v>
      </c>
      <c r="L778" s="28">
        <f>IF(N778&lt;7000000000,0,1)</f>
        <v>0</v>
      </c>
      <c r="M778" s="28">
        <f>IF(N778&gt;0,1,0)</f>
        <v>1</v>
      </c>
      <c r="N778" s="29">
        <v>160592</v>
      </c>
      <c r="O778" s="29">
        <f>IF($R778="Minor",1,0)</f>
        <v>0</v>
      </c>
      <c r="P778" s="29">
        <f>IF($R778="Medium",1,0)</f>
        <v>1</v>
      </c>
      <c r="Q778" s="29">
        <f>IF($R778="Major",1,0)</f>
        <v>0</v>
      </c>
      <c r="R778" s="2" t="str">
        <f>IF('Hazard Data'!N310&lt;VLOOKUP(B778,Thresholds!$B$2:$I$8,2,FALSE),"Minor",IF(AND(VLOOKUP(B778,Thresholds!$B$2:$I$8,2,FALSE)&lt;='Hazard Data'!N310,'Hazard Data'!N310&lt;VLOOKUP(B778,Thresholds!$B$2:$I$8,3,FALSE)),"Medium","Major"))</f>
        <v>Medium</v>
      </c>
      <c r="S778" s="2" t="str">
        <f>IF(N778&gt;0,"",IF('Hazard Data'!K310&lt;VLOOKUP(B778,Thresholds!$B$2:$I$8,5,FALSE),"Minor",IF(AND(VLOOKUP(B778,Thresholds!$B$2:$I$8,5,FALSE)&lt;='Hazard Data'!K310,'Hazard Data'!K310&lt;VLOOKUP(B778,Thresholds!$B$2:$I$8,6,FALSE)),"Medium","Major")))</f>
        <v/>
      </c>
      <c r="T778" s="2"/>
      <c r="U778" s="2"/>
      <c r="V778" s="2"/>
      <c r="W778" s="2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>
      <c r="A779" s="1"/>
      <c r="B779" s="17">
        <v>2</v>
      </c>
      <c r="C779" s="9" t="s">
        <v>41</v>
      </c>
      <c r="D779" s="9" t="str">
        <f>VLOOKUP(C779,'Hazard Categories'!$A$2:$B$52,2,FALSE)</f>
        <v>Tornado</v>
      </c>
      <c r="E779" s="17">
        <v>3</v>
      </c>
      <c r="F779" s="17">
        <v>2019</v>
      </c>
      <c r="G779" s="17" t="str">
        <f>IF(F779&lt;2000,(ROUNDDOWN((F779-$G$10)/5,0))*5+$G$10&amp;"-"&amp;(ROUNDDOWN((F779-$G$10)/5,0))*5+$G$10+4,(ROUNDDOWN((F779-$G$10)/5,0))*5+$G$10&amp;"-"&amp;(ROUNDDOWN((F779-$G$10)/5,0))*5+$G$10+4)</f>
        <v>2015-2019</v>
      </c>
      <c r="H779" s="17">
        <v>1</v>
      </c>
      <c r="I779" s="17">
        <v>0</v>
      </c>
      <c r="J779" s="17">
        <v>0</v>
      </c>
      <c r="K779" s="17">
        <f>SUM(I779:J779)</f>
        <v>0</v>
      </c>
      <c r="L779" s="28">
        <f>IF(N779&lt;7000000000,0,1)</f>
        <v>0</v>
      </c>
      <c r="M779" s="28">
        <f>IF(N779&gt;0,1,0)</f>
        <v>1</v>
      </c>
      <c r="N779" s="29">
        <v>160549</v>
      </c>
      <c r="O779" s="29">
        <f>IF($R779="Minor",1,0)</f>
        <v>1</v>
      </c>
      <c r="P779" s="29">
        <f>IF($R779="Medium",1,0)</f>
        <v>0</v>
      </c>
      <c r="Q779" s="29">
        <f>IF($R779="Major",1,0)</f>
        <v>0</v>
      </c>
      <c r="R779" s="2" t="str">
        <f>IF('Hazard Data'!N3279&lt;VLOOKUP(B779,Thresholds!$B$2:$I$8,2,FALSE),"Minor",IF(AND(VLOOKUP(B779,Thresholds!$B$2:$I$8,2,FALSE)&lt;='Hazard Data'!N3279,'Hazard Data'!N3279&lt;VLOOKUP(B779,Thresholds!$B$2:$I$8,3,FALSE)),"Medium","Major"))</f>
        <v>Minor</v>
      </c>
      <c r="S779" s="2" t="str">
        <f>IF(N779&gt;0,"",IF('Hazard Data'!K3279&lt;VLOOKUP(B779,Thresholds!$B$2:$I$8,5,FALSE),"Minor",IF(AND(VLOOKUP(B779,Thresholds!$B$2:$I$8,5,FALSE)&lt;='Hazard Data'!K3279,'Hazard Data'!K3279&lt;VLOOKUP(B779,Thresholds!$B$2:$I$8,6,FALSE)),"Medium","Major")))</f>
        <v/>
      </c>
      <c r="T779" s="2"/>
      <c r="U779" s="2"/>
      <c r="V779" s="2"/>
      <c r="W779" s="2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>
      <c r="A780" s="1"/>
      <c r="B780" s="17">
        <v>3</v>
      </c>
      <c r="C780" s="9" t="s">
        <v>40</v>
      </c>
      <c r="D780" s="9" t="str">
        <f>VLOOKUP(C780,'Hazard Categories'!$A$2:$B$52,2,FALSE)</f>
        <v>Storm</v>
      </c>
      <c r="E780" s="17">
        <v>1</v>
      </c>
      <c r="F780" s="17">
        <v>1969</v>
      </c>
      <c r="G780" s="17" t="str">
        <f>IF(F780&lt;2000,(ROUNDDOWN((F780-$G$10)/5,0))*5+$G$10&amp;"-"&amp;(ROUNDDOWN((F780-$G$10)/5,0))*5+$G$10+4,(ROUNDDOWN((F780-$G$10)/5,0))*5+$G$10&amp;"-"&amp;(ROUNDDOWN((F780-$G$10)/5,0))*5+$G$10+4)</f>
        <v>1965-1969</v>
      </c>
      <c r="H780" s="17">
        <v>3</v>
      </c>
      <c r="I780" s="17">
        <v>0</v>
      </c>
      <c r="J780" s="17">
        <v>0</v>
      </c>
      <c r="K780" s="17">
        <f>SUM(I780:J780)</f>
        <v>0</v>
      </c>
      <c r="L780" s="28">
        <f>IF(N780&lt;7000000000,0,1)</f>
        <v>0</v>
      </c>
      <c r="M780" s="28">
        <f>IF(N780&gt;0,1,0)</f>
        <v>1</v>
      </c>
      <c r="N780" s="29">
        <v>160474</v>
      </c>
      <c r="O780" s="29">
        <f>IF($R780="Minor",1,0)</f>
        <v>0</v>
      </c>
      <c r="P780" s="29">
        <f>IF($R780="Medium",1,0)</f>
        <v>1</v>
      </c>
      <c r="Q780" s="29">
        <f>IF($R780="Major",1,0)</f>
        <v>0</v>
      </c>
      <c r="R780" s="2" t="str">
        <f>IF('Hazard Data'!N316&lt;VLOOKUP(B780,Thresholds!$B$2:$I$8,2,FALSE),"Minor",IF(AND(VLOOKUP(B780,Thresholds!$B$2:$I$8,2,FALSE)&lt;='Hazard Data'!N316,'Hazard Data'!N316&lt;VLOOKUP(B780,Thresholds!$B$2:$I$8,3,FALSE)),"Medium","Major"))</f>
        <v>Medium</v>
      </c>
      <c r="S780" s="2" t="str">
        <f>IF(N780&gt;0,"",IF('Hazard Data'!K316&lt;VLOOKUP(B780,Thresholds!$B$2:$I$8,5,FALSE),"Minor",IF(AND(VLOOKUP(B780,Thresholds!$B$2:$I$8,5,FALSE)&lt;='Hazard Data'!K316,'Hazard Data'!K316&lt;VLOOKUP(B780,Thresholds!$B$2:$I$8,6,FALSE)),"Medium","Major")))</f>
        <v/>
      </c>
      <c r="T780" s="2"/>
      <c r="U780" s="2"/>
      <c r="V780" s="2"/>
      <c r="W780" s="2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>
      <c r="A781" s="1"/>
      <c r="B781" s="17">
        <v>2</v>
      </c>
      <c r="C781" s="9" t="s">
        <v>47</v>
      </c>
      <c r="D781" s="9" t="str">
        <f>VLOOKUP(C781,'Hazard Categories'!$A$2:$B$52,2,FALSE)</f>
        <v>Severe Storm</v>
      </c>
      <c r="E781" s="17">
        <v>3</v>
      </c>
      <c r="F781" s="17">
        <v>1967</v>
      </c>
      <c r="G781" s="17" t="str">
        <f>IF(F781&lt;2000,(ROUNDDOWN((F781-$G$10)/5,0))*5+$G$10&amp;"-"&amp;(ROUNDDOWN((F781-$G$10)/5,0))*5+$G$10+4,(ROUNDDOWN((F781-$G$10)/5,0))*5+$G$10&amp;"-"&amp;(ROUNDDOWN((F781-$G$10)/5,0))*5+$G$10+4)</f>
        <v>1965-1969</v>
      </c>
      <c r="H781" s="17">
        <v>6</v>
      </c>
      <c r="I781" s="17">
        <v>0</v>
      </c>
      <c r="J781" s="17">
        <v>0</v>
      </c>
      <c r="K781" s="17">
        <f>SUM(I781:J781)</f>
        <v>0</v>
      </c>
      <c r="L781" s="28">
        <f>IF(N781&lt;7000000000,0,1)</f>
        <v>0</v>
      </c>
      <c r="M781" s="28">
        <f>IF(N781&gt;0,1,0)</f>
        <v>1</v>
      </c>
      <c r="N781" s="29">
        <v>160269</v>
      </c>
      <c r="O781" s="29">
        <f>IF($R781="Minor",1,0)</f>
        <v>0</v>
      </c>
      <c r="P781" s="29">
        <f>IF($R781="Medium",1,0)</f>
        <v>1</v>
      </c>
      <c r="Q781" s="29">
        <f>IF($R781="Major",1,0)</f>
        <v>0</v>
      </c>
      <c r="R781" s="2" t="str">
        <f>IF('Hazard Data'!N300&lt;VLOOKUP(B781,Thresholds!$B$2:$I$8,2,FALSE),"Minor",IF(AND(VLOOKUP(B781,Thresholds!$B$2:$I$8,2,FALSE)&lt;='Hazard Data'!N300,'Hazard Data'!N300&lt;VLOOKUP(B781,Thresholds!$B$2:$I$8,3,FALSE)),"Medium","Major"))</f>
        <v>Medium</v>
      </c>
      <c r="S781" s="2" t="str">
        <f>IF(N781&gt;0,"",IF('Hazard Data'!K300&lt;VLOOKUP(B781,Thresholds!$B$2:$I$8,5,FALSE),"Minor",IF(AND(VLOOKUP(B781,Thresholds!$B$2:$I$8,5,FALSE)&lt;='Hazard Data'!K300,'Hazard Data'!K300&lt;VLOOKUP(B781,Thresholds!$B$2:$I$8,6,FALSE)),"Medium","Major")))</f>
        <v/>
      </c>
      <c r="T781" s="2"/>
      <c r="U781" s="2"/>
      <c r="V781" s="2"/>
      <c r="W781" s="2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>
      <c r="A782" s="1"/>
      <c r="B782" s="17">
        <v>6</v>
      </c>
      <c r="C782" s="9" t="s">
        <v>40</v>
      </c>
      <c r="D782" s="9" t="str">
        <f>VLOOKUP(C782,'Hazard Categories'!$A$2:$B$52,2,FALSE)</f>
        <v>Storm</v>
      </c>
      <c r="E782" s="17">
        <v>1</v>
      </c>
      <c r="F782" s="17">
        <v>1973</v>
      </c>
      <c r="G782" s="17" t="str">
        <f>IF(F782&lt;2000,(ROUNDDOWN((F782-$G$10)/5,0))*5+$G$10&amp;"-"&amp;(ROUNDDOWN((F782-$G$10)/5,0))*5+$G$10+4,(ROUNDDOWN((F782-$G$10)/5,0))*5+$G$10&amp;"-"&amp;(ROUNDDOWN((F782-$G$10)/5,0))*5+$G$10+4)</f>
        <v>1970-1974</v>
      </c>
      <c r="H782" s="17">
        <v>2</v>
      </c>
      <c r="I782" s="17">
        <v>0</v>
      </c>
      <c r="J782" s="17">
        <v>0</v>
      </c>
      <c r="K782" s="17">
        <f>SUM(I782:J782)</f>
        <v>0</v>
      </c>
      <c r="L782" s="28">
        <f>IF(N782&lt;7000000000,0,1)</f>
        <v>0</v>
      </c>
      <c r="M782" s="28">
        <f>IF(N782&gt;0,1,0)</f>
        <v>1</v>
      </c>
      <c r="N782" s="29">
        <v>160114</v>
      </c>
      <c r="O782" s="29">
        <f>IF($R782="Minor",1,0)</f>
        <v>0</v>
      </c>
      <c r="P782" s="29">
        <f>IF($R782="Medium",1,0)</f>
        <v>1</v>
      </c>
      <c r="Q782" s="29">
        <f>IF($R782="Major",1,0)</f>
        <v>0</v>
      </c>
      <c r="R782" s="2" t="str">
        <f>IF('Hazard Data'!N349&lt;VLOOKUP(B782,Thresholds!$B$2:$I$8,2,FALSE),"Minor",IF(AND(VLOOKUP(B782,Thresholds!$B$2:$I$8,2,FALSE)&lt;='Hazard Data'!N349,'Hazard Data'!N349&lt;VLOOKUP(B782,Thresholds!$B$2:$I$8,3,FALSE)),"Medium","Major"))</f>
        <v>Medium</v>
      </c>
      <c r="S782" s="2" t="str">
        <f>IF(N782&gt;0,"",IF('Hazard Data'!K349&lt;VLOOKUP(B782,Thresholds!$B$2:$I$8,5,FALSE),"Minor",IF(AND(VLOOKUP(B782,Thresholds!$B$2:$I$8,5,FALSE)&lt;='Hazard Data'!K349,'Hazard Data'!K349&lt;VLOOKUP(B782,Thresholds!$B$2:$I$8,6,FALSE)),"Medium","Major")))</f>
        <v/>
      </c>
      <c r="T782" s="2"/>
      <c r="U782" s="2"/>
      <c r="V782" s="2"/>
      <c r="W782" s="2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>
      <c r="A783" s="1"/>
      <c r="B783" s="17">
        <v>3</v>
      </c>
      <c r="C783" s="9" t="s">
        <v>39</v>
      </c>
      <c r="D783" s="9" t="str">
        <f>VLOOKUP(C783,'Hazard Categories'!$A$2:$B$52,2,FALSE)</f>
        <v>Severe Storm</v>
      </c>
      <c r="E783" s="17">
        <v>4</v>
      </c>
      <c r="F783" s="17">
        <v>1976</v>
      </c>
      <c r="G783" s="17" t="str">
        <f>IF(F783&lt;2000,(ROUNDDOWN((F783-$G$10)/5,0))*5+$G$10&amp;"-"&amp;(ROUNDDOWN((F783-$G$10)/5,0))*5+$G$10+4,(ROUNDDOWN((F783-$G$10)/5,0))*5+$G$10&amp;"-"&amp;(ROUNDDOWN((F783-$G$10)/5,0))*5+$G$10+4)</f>
        <v>1975-1979</v>
      </c>
      <c r="H783" s="17">
        <v>11</v>
      </c>
      <c r="I783" s="17">
        <v>0</v>
      </c>
      <c r="J783" s="17">
        <v>0</v>
      </c>
      <c r="K783" s="17">
        <f>SUM(I783:J783)</f>
        <v>0</v>
      </c>
      <c r="L783" s="28">
        <f>IF(N783&lt;7000000000,0,1)</f>
        <v>0</v>
      </c>
      <c r="M783" s="28">
        <f>IF(N783&gt;0,1,0)</f>
        <v>1</v>
      </c>
      <c r="N783" s="29">
        <v>159925</v>
      </c>
      <c r="O783" s="29">
        <f>IF($R783="Minor",1,0)</f>
        <v>0</v>
      </c>
      <c r="P783" s="29">
        <f>IF($R783="Medium",1,0)</f>
        <v>1</v>
      </c>
      <c r="Q783" s="29">
        <f>IF($R783="Major",1,0)</f>
        <v>0</v>
      </c>
      <c r="R783" s="2" t="str">
        <f>IF('Hazard Data'!N415&lt;VLOOKUP(B783,Thresholds!$B$2:$I$8,2,FALSE),"Minor",IF(AND(VLOOKUP(B783,Thresholds!$B$2:$I$8,2,FALSE)&lt;='Hazard Data'!N415,'Hazard Data'!N415&lt;VLOOKUP(B783,Thresholds!$B$2:$I$8,3,FALSE)),"Medium","Major"))</f>
        <v>Medium</v>
      </c>
      <c r="S783" s="2" t="str">
        <f>IF(N783&gt;0,"",IF('Hazard Data'!K415&lt;VLOOKUP(B783,Thresholds!$B$2:$I$8,5,FALSE),"Minor",IF(AND(VLOOKUP(B783,Thresholds!$B$2:$I$8,5,FALSE)&lt;='Hazard Data'!K415,'Hazard Data'!K415&lt;VLOOKUP(B783,Thresholds!$B$2:$I$8,6,FALSE)),"Medium","Major")))</f>
        <v/>
      </c>
      <c r="T783" s="2"/>
      <c r="U783" s="2"/>
      <c r="V783" s="2"/>
      <c r="W783" s="2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>
      <c r="A784" s="1"/>
      <c r="B784" s="17">
        <v>5</v>
      </c>
      <c r="C784" s="9" t="s">
        <v>40</v>
      </c>
      <c r="D784" s="9" t="str">
        <f>VLOOKUP(C784,'Hazard Categories'!$A$2:$B$52,2,FALSE)</f>
        <v>Storm</v>
      </c>
      <c r="E784" s="17">
        <v>1</v>
      </c>
      <c r="F784" s="17">
        <v>1979</v>
      </c>
      <c r="G784" s="17" t="str">
        <f>IF(F784&lt;2000,(ROUNDDOWN((F784-$G$10)/5,0))*5+$G$10&amp;"-"&amp;(ROUNDDOWN((F784-$G$10)/5,0))*5+$G$10+4,(ROUNDDOWN((F784-$G$10)/5,0))*5+$G$10&amp;"-"&amp;(ROUNDDOWN((F784-$G$10)/5,0))*5+$G$10+4)</f>
        <v>1975-1979</v>
      </c>
      <c r="H784" s="17">
        <v>2</v>
      </c>
      <c r="I784" s="17">
        <v>0</v>
      </c>
      <c r="J784" s="17">
        <v>0</v>
      </c>
      <c r="K784" s="17">
        <f>SUM(I784:J784)</f>
        <v>0</v>
      </c>
      <c r="L784" s="28">
        <f>IF(N784&lt;7000000000,0,1)</f>
        <v>0</v>
      </c>
      <c r="M784" s="28">
        <f>IF(N784&gt;0,1,0)</f>
        <v>1</v>
      </c>
      <c r="N784" s="29">
        <v>159907</v>
      </c>
      <c r="O784" s="29">
        <f>IF($R784="Minor",1,0)</f>
        <v>0</v>
      </c>
      <c r="P784" s="29">
        <f>IF($R784="Medium",1,0)</f>
        <v>1</v>
      </c>
      <c r="Q784" s="29">
        <f>IF($R784="Major",1,0)</f>
        <v>0</v>
      </c>
      <c r="R784" s="2" t="str">
        <f>IF('Hazard Data'!N622&lt;VLOOKUP(B784,Thresholds!$B$2:$I$8,2,FALSE),"Minor",IF(AND(VLOOKUP(B784,Thresholds!$B$2:$I$8,2,FALSE)&lt;='Hazard Data'!N622,'Hazard Data'!N622&lt;VLOOKUP(B784,Thresholds!$B$2:$I$8,3,FALSE)),"Medium","Major"))</f>
        <v>Medium</v>
      </c>
      <c r="S784" s="2" t="str">
        <f>IF(N784&gt;0,"",IF('Hazard Data'!K622&lt;VLOOKUP(B784,Thresholds!$B$2:$I$8,5,FALSE),"Minor",IF(AND(VLOOKUP(B784,Thresholds!$B$2:$I$8,5,FALSE)&lt;='Hazard Data'!K622,'Hazard Data'!K622&lt;VLOOKUP(B784,Thresholds!$B$2:$I$8,6,FALSE)),"Medium","Major")))</f>
        <v/>
      </c>
      <c r="T784" s="2"/>
      <c r="U784" s="2"/>
      <c r="V784" s="2"/>
      <c r="W784" s="2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>
      <c r="A785" s="1"/>
      <c r="B785" s="17">
        <v>5</v>
      </c>
      <c r="C785" s="9" t="s">
        <v>41</v>
      </c>
      <c r="D785" s="9" t="str">
        <f>VLOOKUP(C785,'Hazard Categories'!$A$2:$B$52,2,FALSE)</f>
        <v>Tornado</v>
      </c>
      <c r="E785" s="17">
        <v>4</v>
      </c>
      <c r="F785" s="17">
        <v>2008</v>
      </c>
      <c r="G785" s="17" t="str">
        <f>IF(F785&lt;2000,(ROUNDDOWN((F785-$G$10)/5,0))*5+$G$10&amp;"-"&amp;(ROUNDDOWN((F785-$G$10)/5,0))*5+$G$10+4,(ROUNDDOWN((F785-$G$10)/5,0))*5+$G$10&amp;"-"&amp;(ROUNDDOWN((F785-$G$10)/5,0))*5+$G$10+4)</f>
        <v>2005-2009</v>
      </c>
      <c r="H785" s="17">
        <v>1</v>
      </c>
      <c r="I785" s="17">
        <v>0</v>
      </c>
      <c r="J785" s="17">
        <v>0</v>
      </c>
      <c r="K785" s="17">
        <f>SUM(I785:J785)</f>
        <v>0</v>
      </c>
      <c r="L785" s="28">
        <f>IF(N785&lt;7000000000,0,1)</f>
        <v>0</v>
      </c>
      <c r="M785" s="28">
        <f>IF(N785&gt;0,1,0)</f>
        <v>1</v>
      </c>
      <c r="N785" s="29">
        <v>159661</v>
      </c>
      <c r="O785" s="29">
        <f>IF($R785="Minor",1,0)</f>
        <v>1</v>
      </c>
      <c r="P785" s="29">
        <f>IF($R785="Medium",1,0)</f>
        <v>0</v>
      </c>
      <c r="Q785" s="29">
        <f>IF($R785="Major",1,0)</f>
        <v>0</v>
      </c>
      <c r="R785" s="2" t="str">
        <f>IF('Hazard Data'!N3174&lt;VLOOKUP(B785,Thresholds!$B$2:$I$8,2,FALSE),"Minor",IF(AND(VLOOKUP(B785,Thresholds!$B$2:$I$8,2,FALSE)&lt;='Hazard Data'!N3174,'Hazard Data'!N3174&lt;VLOOKUP(B785,Thresholds!$B$2:$I$8,3,FALSE)),"Medium","Major"))</f>
        <v>Minor</v>
      </c>
      <c r="S785" s="2" t="str">
        <f>IF(N785&gt;0,"",IF('Hazard Data'!K3174&lt;VLOOKUP(B785,Thresholds!$B$2:$I$8,5,FALSE),"Minor",IF(AND(VLOOKUP(B785,Thresholds!$B$2:$I$8,5,FALSE)&lt;='Hazard Data'!K3174,'Hazard Data'!K3174&lt;VLOOKUP(B785,Thresholds!$B$2:$I$8,6,FALSE)),"Medium","Major")))</f>
        <v/>
      </c>
      <c r="T785" s="2"/>
      <c r="U785" s="2"/>
      <c r="V785" s="2"/>
      <c r="W785" s="2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>
      <c r="A786" s="1"/>
      <c r="B786" s="17">
        <v>6</v>
      </c>
      <c r="C786" s="9" t="s">
        <v>40</v>
      </c>
      <c r="D786" s="9" t="str">
        <f>VLOOKUP(C786,'Hazard Categories'!$A$2:$B$52,2,FALSE)</f>
        <v>Storm</v>
      </c>
      <c r="E786" s="17">
        <v>1</v>
      </c>
      <c r="F786" s="17">
        <v>1980</v>
      </c>
      <c r="G786" s="17" t="str">
        <f>IF(F786&lt;2000,(ROUNDDOWN((F786-$G$10)/5,0))*5+$G$10&amp;"-"&amp;(ROUNDDOWN((F786-$G$10)/5,0))*5+$G$10+4,(ROUNDDOWN((F786-$G$10)/5,0))*5+$G$10&amp;"-"&amp;(ROUNDDOWN((F786-$G$10)/5,0))*5+$G$10+4)</f>
        <v>1980-1984</v>
      </c>
      <c r="H786" s="17">
        <v>2</v>
      </c>
      <c r="I786" s="17">
        <v>0</v>
      </c>
      <c r="J786" s="17">
        <v>0</v>
      </c>
      <c r="K786" s="17">
        <f>SUM(I786:J786)</f>
        <v>0</v>
      </c>
      <c r="L786" s="28">
        <f>IF(N786&lt;7000000000,0,1)</f>
        <v>0</v>
      </c>
      <c r="M786" s="28">
        <f>IF(N786&gt;0,1,0)</f>
        <v>1</v>
      </c>
      <c r="N786" s="29">
        <v>159546</v>
      </c>
      <c r="O786" s="29">
        <f>IF($R786="Minor",1,0)</f>
        <v>0</v>
      </c>
      <c r="P786" s="29">
        <f>IF($R786="Medium",1,0)</f>
        <v>1</v>
      </c>
      <c r="Q786" s="29">
        <f>IF($R786="Major",1,0)</f>
        <v>0</v>
      </c>
      <c r="R786" s="2" t="str">
        <f>IF('Hazard Data'!N649&lt;VLOOKUP(B786,Thresholds!$B$2:$I$8,2,FALSE),"Minor",IF(AND(VLOOKUP(B786,Thresholds!$B$2:$I$8,2,FALSE)&lt;='Hazard Data'!N649,'Hazard Data'!N649&lt;VLOOKUP(B786,Thresholds!$B$2:$I$8,3,FALSE)),"Medium","Major"))</f>
        <v>Medium</v>
      </c>
      <c r="S786" s="2" t="str">
        <f>IF(N786&gt;0,"",IF('Hazard Data'!K649&lt;VLOOKUP(B786,Thresholds!$B$2:$I$8,5,FALSE),"Minor",IF(AND(VLOOKUP(B786,Thresholds!$B$2:$I$8,5,FALSE)&lt;='Hazard Data'!K649,'Hazard Data'!K649&lt;VLOOKUP(B786,Thresholds!$B$2:$I$8,6,FALSE)),"Medium","Major")))</f>
        <v/>
      </c>
      <c r="T786" s="2"/>
      <c r="U786" s="2"/>
      <c r="V786" s="2"/>
      <c r="W786" s="2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>
      <c r="A787" s="1"/>
      <c r="B787" s="17">
        <v>5</v>
      </c>
      <c r="C787" s="9" t="s">
        <v>40</v>
      </c>
      <c r="D787" s="9" t="str">
        <f>VLOOKUP(C787,'Hazard Categories'!$A$2:$B$52,2,FALSE)</f>
        <v>Storm</v>
      </c>
      <c r="E787" s="17">
        <v>1</v>
      </c>
      <c r="F787" s="17">
        <v>1969</v>
      </c>
      <c r="G787" s="17" t="str">
        <f>IF(F787&lt;2000,(ROUNDDOWN((F787-$G$10)/5,0))*5+$G$10&amp;"-"&amp;(ROUNDDOWN((F787-$G$10)/5,0))*5+$G$10+4,(ROUNDDOWN((F787-$G$10)/5,0))*5+$G$10&amp;"-"&amp;(ROUNDDOWN((F787-$G$10)/5,0))*5+$G$10+4)</f>
        <v>1965-1969</v>
      </c>
      <c r="H787" s="17">
        <v>3</v>
      </c>
      <c r="I787" s="17">
        <v>0</v>
      </c>
      <c r="J787" s="17">
        <v>0</v>
      </c>
      <c r="K787" s="17">
        <f>SUM(I787:J787)</f>
        <v>0</v>
      </c>
      <c r="L787" s="28">
        <f>IF(N787&lt;7000000000,0,1)</f>
        <v>0</v>
      </c>
      <c r="M787" s="28">
        <f>IF(N787&gt;0,1,0)</f>
        <v>1</v>
      </c>
      <c r="N787" s="29">
        <v>158871</v>
      </c>
      <c r="O787" s="29">
        <f>IF($R787="Minor",1,0)</f>
        <v>0</v>
      </c>
      <c r="P787" s="29">
        <f>IF($R787="Medium",1,0)</f>
        <v>1</v>
      </c>
      <c r="Q787" s="29">
        <f>IF($R787="Major",1,0)</f>
        <v>0</v>
      </c>
      <c r="R787" s="2" t="str">
        <f>IF('Hazard Data'!N318&lt;VLOOKUP(B787,Thresholds!$B$2:$I$8,2,FALSE),"Minor",IF(AND(VLOOKUP(B787,Thresholds!$B$2:$I$8,2,FALSE)&lt;='Hazard Data'!N318,'Hazard Data'!N318&lt;VLOOKUP(B787,Thresholds!$B$2:$I$8,3,FALSE)),"Medium","Major"))</f>
        <v>Medium</v>
      </c>
      <c r="S787" s="2" t="str">
        <f>IF(N787&gt;0,"",IF('Hazard Data'!K318&lt;VLOOKUP(B787,Thresholds!$B$2:$I$8,5,FALSE),"Minor",IF(AND(VLOOKUP(B787,Thresholds!$B$2:$I$8,5,FALSE)&lt;='Hazard Data'!K318,'Hazard Data'!K318&lt;VLOOKUP(B787,Thresholds!$B$2:$I$8,6,FALSE)),"Medium","Major")))</f>
        <v/>
      </c>
      <c r="T787" s="2"/>
      <c r="U787" s="2"/>
      <c r="V787" s="2"/>
      <c r="W787" s="2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>
      <c r="A788" s="1"/>
      <c r="B788" s="17">
        <v>2</v>
      </c>
      <c r="C788" s="9" t="s">
        <v>44</v>
      </c>
      <c r="D788" s="9" t="str">
        <f>VLOOKUP(C788,'Hazard Categories'!$A$2:$B$52,2,FALSE)</f>
        <v>Severe Storm</v>
      </c>
      <c r="E788" s="17">
        <v>2</v>
      </c>
      <c r="F788" s="17">
        <v>2019</v>
      </c>
      <c r="G788" s="17" t="str">
        <f>IF(F788&lt;2000,(ROUNDDOWN((F788-$G$10)/5,0))*5+$G$10&amp;"-"&amp;(ROUNDDOWN((F788-$G$10)/5,0))*5+$G$10+4,(ROUNDDOWN((F788-$G$10)/5,0))*5+$G$10&amp;"-"&amp;(ROUNDDOWN((F788-$G$10)/5,0))*5+$G$10+4)</f>
        <v>2015-2019</v>
      </c>
      <c r="H788" s="17">
        <v>1</v>
      </c>
      <c r="I788" s="17">
        <v>0</v>
      </c>
      <c r="J788" s="17">
        <v>0</v>
      </c>
      <c r="K788" s="17">
        <f>SUM(I788:J788)</f>
        <v>0</v>
      </c>
      <c r="L788" s="28">
        <f>IF(N788&lt;7000000000,0,1)</f>
        <v>0</v>
      </c>
      <c r="M788" s="28">
        <f>IF(N788&gt;0,1,0)</f>
        <v>1</v>
      </c>
      <c r="N788" s="29">
        <v>158837</v>
      </c>
      <c r="O788" s="29">
        <f>IF($R788="Minor",1,0)</f>
        <v>1</v>
      </c>
      <c r="P788" s="29">
        <f>IF($R788="Medium",1,0)</f>
        <v>0</v>
      </c>
      <c r="Q788" s="29">
        <f>IF($R788="Major",1,0)</f>
        <v>0</v>
      </c>
      <c r="R788" s="2" t="str">
        <f>IF('Hazard Data'!N3259&lt;VLOOKUP(B788,Thresholds!$B$2:$I$8,2,FALSE),"Minor",IF(AND(VLOOKUP(B788,Thresholds!$B$2:$I$8,2,FALSE)&lt;='Hazard Data'!N3259,'Hazard Data'!N3259&lt;VLOOKUP(B788,Thresholds!$B$2:$I$8,3,FALSE)),"Medium","Major"))</f>
        <v>Minor</v>
      </c>
      <c r="S788" s="2" t="str">
        <f>IF(N788&gt;0,"",IF('Hazard Data'!K3259&lt;VLOOKUP(B788,Thresholds!$B$2:$I$8,5,FALSE),"Minor",IF(AND(VLOOKUP(B788,Thresholds!$B$2:$I$8,5,FALSE)&lt;='Hazard Data'!K3259,'Hazard Data'!K3259&lt;VLOOKUP(B788,Thresholds!$B$2:$I$8,6,FALSE)),"Medium","Major")))</f>
        <v/>
      </c>
      <c r="T788" s="2"/>
      <c r="U788" s="2"/>
      <c r="V788" s="2"/>
      <c r="W788" s="2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>
      <c r="A789" s="1"/>
      <c r="B789" s="17">
        <v>3</v>
      </c>
      <c r="C789" s="9" t="s">
        <v>47</v>
      </c>
      <c r="D789" s="9" t="str">
        <f>VLOOKUP(C789,'Hazard Categories'!$A$2:$B$52,2,FALSE)</f>
        <v>Severe Storm</v>
      </c>
      <c r="E789" s="17">
        <v>4</v>
      </c>
      <c r="F789" s="17">
        <v>1964</v>
      </c>
      <c r="G789" s="17" t="str">
        <f>IF(F789&lt;2000,(ROUNDDOWN((F789-$G$10)/5,0))*5+$G$10&amp;"-"&amp;(ROUNDDOWN((F789-$G$10)/5,0))*5+$G$10+4,(ROUNDDOWN((F789-$G$10)/5,0))*5+$G$10&amp;"-"&amp;(ROUNDDOWN((F789-$G$10)/5,0))*5+$G$10+4)</f>
        <v>1960-1964</v>
      </c>
      <c r="H789" s="17">
        <v>3</v>
      </c>
      <c r="I789" s="17">
        <v>2</v>
      </c>
      <c r="J789" s="17">
        <v>0</v>
      </c>
      <c r="K789" s="17">
        <f>SUM(I789:J789)</f>
        <v>2</v>
      </c>
      <c r="L789" s="28">
        <f>IF(N789&lt;7000000000,0,1)</f>
        <v>0</v>
      </c>
      <c r="M789" s="28">
        <f>IF(N789&gt;0,1,0)</f>
        <v>1</v>
      </c>
      <c r="N789" s="29">
        <v>158822</v>
      </c>
      <c r="O789" s="29">
        <f>IF($R789="Minor",1,0)</f>
        <v>0</v>
      </c>
      <c r="P789" s="29">
        <f>IF($R789="Medium",1,0)</f>
        <v>1</v>
      </c>
      <c r="Q789" s="29">
        <f>IF($R789="Major",1,0)</f>
        <v>0</v>
      </c>
      <c r="R789" s="2" t="str">
        <f>IF('Hazard Data'!N274&lt;VLOOKUP(B789,Thresholds!$B$2:$I$8,2,FALSE),"Minor",IF(AND(VLOOKUP(B789,Thresholds!$B$2:$I$8,2,FALSE)&lt;='Hazard Data'!N274,'Hazard Data'!N274&lt;VLOOKUP(B789,Thresholds!$B$2:$I$8,3,FALSE)),"Medium","Major"))</f>
        <v>Medium</v>
      </c>
      <c r="S789" s="2" t="str">
        <f>IF(N789&gt;0,"",IF('Hazard Data'!K274&lt;VLOOKUP(B789,Thresholds!$B$2:$I$8,5,FALSE),"Minor",IF(AND(VLOOKUP(B789,Thresholds!$B$2:$I$8,5,FALSE)&lt;='Hazard Data'!K274,'Hazard Data'!K274&lt;VLOOKUP(B789,Thresholds!$B$2:$I$8,6,FALSE)),"Medium","Major")))</f>
        <v/>
      </c>
      <c r="T789" s="2"/>
      <c r="U789" s="2"/>
      <c r="V789" s="2"/>
      <c r="W789" s="2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>
      <c r="A790" s="1"/>
      <c r="B790" s="17">
        <v>3</v>
      </c>
      <c r="C790" s="9" t="s">
        <v>59</v>
      </c>
      <c r="D790" s="9" t="str">
        <f>VLOOKUP(C790,'Hazard Categories'!$A$2:$B$52,2,FALSE)</f>
        <v>Storm</v>
      </c>
      <c r="E790" s="17">
        <v>3</v>
      </c>
      <c r="F790" s="17">
        <v>1995</v>
      </c>
      <c r="G790" s="17" t="str">
        <f>IF(F790&lt;2000,(ROUNDDOWN((F790-$G$10)/5,0))*5+$G$10&amp;"-"&amp;(ROUNDDOWN((F790-$G$10)/5,0))*5+$G$10+4,(ROUNDDOWN((F790-$G$10)/5,0))*5+$G$10&amp;"-"&amp;(ROUNDDOWN((F790-$G$10)/5,0))*5+$G$10+4)</f>
        <v>1995-1999</v>
      </c>
      <c r="H790" s="17">
        <v>1</v>
      </c>
      <c r="I790" s="17">
        <v>0</v>
      </c>
      <c r="J790" s="17">
        <v>0</v>
      </c>
      <c r="K790" s="17">
        <f>SUM(I790:J790)</f>
        <v>0</v>
      </c>
      <c r="L790" s="28">
        <f>IF(N790&lt;7000000000,0,1)</f>
        <v>0</v>
      </c>
      <c r="M790" s="28">
        <f>IF(N790&gt;0,1,0)</f>
        <v>1</v>
      </c>
      <c r="N790" s="29">
        <v>158615</v>
      </c>
      <c r="O790" s="29">
        <f>IF($R790="Minor",1,0)</f>
        <v>0</v>
      </c>
      <c r="P790" s="29">
        <f>IF($R790="Medium",1,0)</f>
        <v>0</v>
      </c>
      <c r="Q790" s="29">
        <f>IF($R790="Major",1,0)</f>
        <v>1</v>
      </c>
      <c r="R790" s="2" t="str">
        <f>IF('Hazard Data'!N138&lt;VLOOKUP(B790,Thresholds!$B$2:$I$8,2,FALSE),"Minor",IF(AND(VLOOKUP(B790,Thresholds!$B$2:$I$8,2,FALSE)&lt;='Hazard Data'!N138,'Hazard Data'!N138&lt;VLOOKUP(B790,Thresholds!$B$2:$I$8,3,FALSE)),"Medium","Major"))</f>
        <v>Major</v>
      </c>
      <c r="S790" s="2" t="str">
        <f>IF(N790&gt;0,"",IF('Hazard Data'!K138&lt;VLOOKUP(B790,Thresholds!$B$2:$I$8,5,FALSE),"Minor",IF(AND(VLOOKUP(B790,Thresholds!$B$2:$I$8,5,FALSE)&lt;='Hazard Data'!K138,'Hazard Data'!K138&lt;VLOOKUP(B790,Thresholds!$B$2:$I$8,6,FALSE)),"Medium","Major")))</f>
        <v/>
      </c>
      <c r="T790" s="2"/>
      <c r="U790" s="2"/>
      <c r="V790" s="2"/>
      <c r="W790" s="2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>
      <c r="A791" s="1"/>
      <c r="B791" s="17">
        <v>2</v>
      </c>
      <c r="C791" s="9" t="s">
        <v>39</v>
      </c>
      <c r="D791" s="9" t="str">
        <f>VLOOKUP(C791,'Hazard Categories'!$A$2:$B$52,2,FALSE)</f>
        <v>Severe Storm</v>
      </c>
      <c r="E791" s="17">
        <v>3</v>
      </c>
      <c r="F791" s="17">
        <v>2018</v>
      </c>
      <c r="G791" s="17" t="str">
        <f>IF(F791&lt;2000,(ROUNDDOWN((F791-$G$10)/5,0))*5+$G$10&amp;"-"&amp;(ROUNDDOWN((F791-$G$10)/5,0))*5+$G$10+4,(ROUNDDOWN((F791-$G$10)/5,0))*5+$G$10&amp;"-"&amp;(ROUNDDOWN((F791-$G$10)/5,0))*5+$G$10+4)</f>
        <v>2015-2019</v>
      </c>
      <c r="H791" s="17">
        <v>2</v>
      </c>
      <c r="I791" s="17">
        <v>0</v>
      </c>
      <c r="J791" s="17">
        <v>0</v>
      </c>
      <c r="K791" s="17">
        <f>SUM(I791:J791)</f>
        <v>0</v>
      </c>
      <c r="L791" s="28">
        <f>IF(N791&lt;7000000000,0,1)</f>
        <v>0</v>
      </c>
      <c r="M791" s="28">
        <f>IF(N791&gt;0,1,0)</f>
        <v>1</v>
      </c>
      <c r="N791" s="29">
        <v>158472</v>
      </c>
      <c r="O791" s="29">
        <f>IF($R791="Minor",1,0)</f>
        <v>1</v>
      </c>
      <c r="P791" s="29">
        <f>IF($R791="Medium",1,0)</f>
        <v>0</v>
      </c>
      <c r="Q791" s="29">
        <f>IF($R791="Major",1,0)</f>
        <v>0</v>
      </c>
      <c r="R791" s="2" t="str">
        <f>IF('Hazard Data'!N2995&lt;VLOOKUP(B791,Thresholds!$B$2:$I$8,2,FALSE),"Minor",IF(AND(VLOOKUP(B791,Thresholds!$B$2:$I$8,2,FALSE)&lt;='Hazard Data'!N2995,'Hazard Data'!N2995&lt;VLOOKUP(B791,Thresholds!$B$2:$I$8,3,FALSE)),"Medium","Major"))</f>
        <v>Minor</v>
      </c>
      <c r="S791" s="2" t="str">
        <f>IF(N791&gt;0,"",IF('Hazard Data'!K2995&lt;VLOOKUP(B791,Thresholds!$B$2:$I$8,5,FALSE),"Minor",IF(AND(VLOOKUP(B791,Thresholds!$B$2:$I$8,5,FALSE)&lt;='Hazard Data'!K2995,'Hazard Data'!K2995&lt;VLOOKUP(B791,Thresholds!$B$2:$I$8,6,FALSE)),"Medium","Major")))</f>
        <v/>
      </c>
      <c r="T791" s="2"/>
      <c r="U791" s="2"/>
      <c r="V791" s="2"/>
      <c r="W791" s="2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>
      <c r="A792" s="1"/>
      <c r="B792" s="17">
        <v>5</v>
      </c>
      <c r="C792" s="9" t="s">
        <v>72</v>
      </c>
      <c r="D792" s="9" t="str">
        <f>VLOOKUP(C792,'Hazard Categories'!$A$2:$B$52,2,FALSE)</f>
        <v>Severe Storm</v>
      </c>
      <c r="E792" s="17">
        <v>1</v>
      </c>
      <c r="F792" s="17">
        <v>1983</v>
      </c>
      <c r="G792" s="17" t="str">
        <f>IF(F792&lt;2000,(ROUNDDOWN((F792-$G$10)/5,0))*5+$G$10&amp;"-"&amp;(ROUNDDOWN((F792-$G$10)/5,0))*5+$G$10+4,(ROUNDDOWN((F792-$G$10)/5,0))*5+$G$10&amp;"-"&amp;(ROUNDDOWN((F792-$G$10)/5,0))*5+$G$10+4)</f>
        <v>1980-1984</v>
      </c>
      <c r="H792" s="17">
        <v>1</v>
      </c>
      <c r="I792" s="17">
        <v>0</v>
      </c>
      <c r="J792" s="17">
        <v>0</v>
      </c>
      <c r="K792" s="17">
        <f>SUM(I792:J792)</f>
        <v>0</v>
      </c>
      <c r="L792" s="28">
        <f>IF(N792&lt;7000000000,0,1)</f>
        <v>0</v>
      </c>
      <c r="M792" s="28">
        <f>IF(N792&gt;0,1,0)</f>
        <v>1</v>
      </c>
      <c r="N792" s="29">
        <v>157926</v>
      </c>
      <c r="O792" s="29">
        <f>IF($R792="Minor",1,0)</f>
        <v>1</v>
      </c>
      <c r="P792" s="29">
        <f>IF($R792="Medium",1,0)</f>
        <v>0</v>
      </c>
      <c r="Q792" s="29">
        <f>IF($R792="Major",1,0)</f>
        <v>0</v>
      </c>
      <c r="R792" s="2" t="str">
        <f>IF('Hazard Data'!N765&lt;VLOOKUP(B792,Thresholds!$B$2:$I$8,2,FALSE),"Minor",IF(AND(VLOOKUP(B792,Thresholds!$B$2:$I$8,2,FALSE)&lt;='Hazard Data'!N765,'Hazard Data'!N765&lt;VLOOKUP(B792,Thresholds!$B$2:$I$8,3,FALSE)),"Medium","Major"))</f>
        <v>Minor</v>
      </c>
      <c r="S792" s="2" t="str">
        <f>IF(N792&gt;0,"",IF('Hazard Data'!K765&lt;VLOOKUP(B792,Thresholds!$B$2:$I$8,5,FALSE),"Minor",IF(AND(VLOOKUP(B792,Thresholds!$B$2:$I$8,5,FALSE)&lt;='Hazard Data'!K765,'Hazard Data'!K765&lt;VLOOKUP(B792,Thresholds!$B$2:$I$8,6,FALSE)),"Medium","Major")))</f>
        <v/>
      </c>
      <c r="T792" s="2"/>
      <c r="U792" s="2"/>
      <c r="V792" s="2"/>
      <c r="W792" s="2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>
      <c r="A793" s="1"/>
      <c r="B793" s="17">
        <v>2</v>
      </c>
      <c r="C793" s="9" t="s">
        <v>39</v>
      </c>
      <c r="D793" s="9" t="str">
        <f>VLOOKUP(C793,'Hazard Categories'!$A$2:$B$52,2,FALSE)</f>
        <v>Severe Storm</v>
      </c>
      <c r="E793" s="17">
        <v>3</v>
      </c>
      <c r="F793" s="17">
        <v>2018</v>
      </c>
      <c r="G793" s="17" t="str">
        <f>IF(F793&lt;2000,(ROUNDDOWN((F793-$G$10)/5,0))*5+$G$10&amp;"-"&amp;(ROUNDDOWN((F793-$G$10)/5,0))*5+$G$10+4,(ROUNDDOWN((F793-$G$10)/5,0))*5+$G$10&amp;"-"&amp;(ROUNDDOWN((F793-$G$10)/5,0))*5+$G$10+4)</f>
        <v>2015-2019</v>
      </c>
      <c r="H793" s="17">
        <v>1</v>
      </c>
      <c r="I793" s="17">
        <v>11</v>
      </c>
      <c r="J793" s="17">
        <v>0</v>
      </c>
      <c r="K793" s="17">
        <f>SUM(I793:J793)</f>
        <v>11</v>
      </c>
      <c r="L793" s="28">
        <f>IF(N793&lt;7000000000,0,1)</f>
        <v>0</v>
      </c>
      <c r="M793" s="28">
        <f>IF(N793&gt;0,1,0)</f>
        <v>1</v>
      </c>
      <c r="N793" s="29">
        <v>157521</v>
      </c>
      <c r="O793" s="29">
        <f>IF($R793="Minor",1,0)</f>
        <v>1</v>
      </c>
      <c r="P793" s="29">
        <f>IF($R793="Medium",1,0)</f>
        <v>0</v>
      </c>
      <c r="Q793" s="29">
        <f>IF($R793="Major",1,0)</f>
        <v>0</v>
      </c>
      <c r="R793" s="2" t="str">
        <f>IF('Hazard Data'!N2998&lt;VLOOKUP(B793,Thresholds!$B$2:$I$8,2,FALSE),"Minor",IF(AND(VLOOKUP(B793,Thresholds!$B$2:$I$8,2,FALSE)&lt;='Hazard Data'!N2998,'Hazard Data'!N2998&lt;VLOOKUP(B793,Thresholds!$B$2:$I$8,3,FALSE)),"Medium","Major"))</f>
        <v>Minor</v>
      </c>
      <c r="S793" s="2" t="str">
        <f>IF(N793&gt;0,"",IF('Hazard Data'!K2998&lt;VLOOKUP(B793,Thresholds!$B$2:$I$8,5,FALSE),"Minor",IF(AND(VLOOKUP(B793,Thresholds!$B$2:$I$8,5,FALSE)&lt;='Hazard Data'!K2998,'Hazard Data'!K2998&lt;VLOOKUP(B793,Thresholds!$B$2:$I$8,6,FALSE)),"Medium","Major")))</f>
        <v/>
      </c>
      <c r="T793" s="2"/>
      <c r="U793" s="2"/>
      <c r="V793" s="2"/>
      <c r="W793" s="2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>
      <c r="A794" s="1"/>
      <c r="B794" s="17">
        <v>6</v>
      </c>
      <c r="C794" s="9" t="s">
        <v>73</v>
      </c>
      <c r="D794" s="9" t="str">
        <f>VLOOKUP(C794,'Hazard Categories'!$A$2:$B$52,2,FALSE)</f>
        <v>Severe Storm</v>
      </c>
      <c r="E794" s="17">
        <v>4</v>
      </c>
      <c r="F794" s="17">
        <v>1971</v>
      </c>
      <c r="G794" s="17" t="str">
        <f>IF(F794&lt;2000,(ROUNDDOWN((F794-$G$10)/5,0))*5+$G$10&amp;"-"&amp;(ROUNDDOWN((F794-$G$10)/5,0))*5+$G$10+4,(ROUNDDOWN((F794-$G$10)/5,0))*5+$G$10&amp;"-"&amp;(ROUNDDOWN((F794-$G$10)/5,0))*5+$G$10+4)</f>
        <v>1970-1974</v>
      </c>
      <c r="H794" s="17">
        <v>1</v>
      </c>
      <c r="I794" s="17">
        <v>0</v>
      </c>
      <c r="J794" s="17">
        <v>0</v>
      </c>
      <c r="K794" s="17">
        <f>SUM(I794:J794)</f>
        <v>0</v>
      </c>
      <c r="L794" s="28">
        <f>IF(N794&lt;7000000000,0,1)</f>
        <v>0</v>
      </c>
      <c r="M794" s="28">
        <f>IF(N794&gt;0,1,0)</f>
        <v>1</v>
      </c>
      <c r="N794" s="29">
        <v>157375</v>
      </c>
      <c r="O794" s="29">
        <f>IF($R794="Minor",1,0)</f>
        <v>0</v>
      </c>
      <c r="P794" s="29">
        <f>IF($R794="Medium",1,0)</f>
        <v>1</v>
      </c>
      <c r="Q794" s="29">
        <f>IF($R794="Major",1,0)</f>
        <v>0</v>
      </c>
      <c r="R794" s="2" t="str">
        <f>IF('Hazard Data'!N324&lt;VLOOKUP(B794,Thresholds!$B$2:$I$8,2,FALSE),"Minor",IF(AND(VLOOKUP(B794,Thresholds!$B$2:$I$8,2,FALSE)&lt;='Hazard Data'!N324,'Hazard Data'!N324&lt;VLOOKUP(B794,Thresholds!$B$2:$I$8,3,FALSE)),"Medium","Major"))</f>
        <v>Medium</v>
      </c>
      <c r="S794" s="2" t="str">
        <f>IF(N794&gt;0,"",IF('Hazard Data'!K324&lt;VLOOKUP(B794,Thresholds!$B$2:$I$8,5,FALSE),"Minor",IF(AND(VLOOKUP(B794,Thresholds!$B$2:$I$8,5,FALSE)&lt;='Hazard Data'!K324,'Hazard Data'!K324&lt;VLOOKUP(B794,Thresholds!$B$2:$I$8,6,FALSE)),"Medium","Major")))</f>
        <v/>
      </c>
      <c r="T794" s="2"/>
      <c r="U794" s="2"/>
      <c r="V794" s="2"/>
      <c r="W794" s="2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>
      <c r="A795" s="1"/>
      <c r="B795" s="17">
        <v>1</v>
      </c>
      <c r="C795" s="9" t="s">
        <v>44</v>
      </c>
      <c r="D795" s="9" t="str">
        <f>VLOOKUP(C795,'Hazard Categories'!$A$2:$B$52,2,FALSE)</f>
        <v>Severe Storm</v>
      </c>
      <c r="E795" s="17">
        <v>3</v>
      </c>
      <c r="F795" s="17">
        <v>2002</v>
      </c>
      <c r="G795" s="17" t="str">
        <f>IF(F795&lt;2000,(ROUNDDOWN((F795-$G$10)/5,0))*5+$G$10&amp;"-"&amp;(ROUNDDOWN((F795-$G$10)/5,0))*5+$G$10+4,(ROUNDDOWN((F795-$G$10)/5,0))*5+$G$10&amp;"-"&amp;(ROUNDDOWN((F795-$G$10)/5,0))*5+$G$10+4)</f>
        <v>2000-2004</v>
      </c>
      <c r="H795" s="17">
        <v>1</v>
      </c>
      <c r="I795" s="17">
        <v>0</v>
      </c>
      <c r="J795" s="17">
        <v>0</v>
      </c>
      <c r="K795" s="17">
        <f>SUM(I795:J795)</f>
        <v>0</v>
      </c>
      <c r="L795" s="28">
        <f>IF(N795&lt;7000000000,0,1)</f>
        <v>0</v>
      </c>
      <c r="M795" s="28">
        <f>IF(N795&gt;0,1,0)</f>
        <v>1</v>
      </c>
      <c r="N795" s="29">
        <v>157362</v>
      </c>
      <c r="O795" s="29">
        <f>IF($R795="Minor",1,0)</f>
        <v>1</v>
      </c>
      <c r="P795" s="29">
        <f>IF($R795="Medium",1,0)</f>
        <v>0</v>
      </c>
      <c r="Q795" s="29">
        <f>IF($R795="Major",1,0)</f>
        <v>0</v>
      </c>
      <c r="R795" s="2" t="str">
        <f>IF('Hazard Data'!N3061&lt;VLOOKUP(B795,Thresholds!$B$2:$I$8,2,FALSE),"Minor",IF(AND(VLOOKUP(B795,Thresholds!$B$2:$I$8,2,FALSE)&lt;='Hazard Data'!N3061,'Hazard Data'!N3061&lt;VLOOKUP(B795,Thresholds!$B$2:$I$8,3,FALSE)),"Medium","Major"))</f>
        <v>Minor</v>
      </c>
      <c r="S795" s="2" t="str">
        <f>IF(N795&gt;0,"",IF('Hazard Data'!K3061&lt;VLOOKUP(B795,Thresholds!$B$2:$I$8,5,FALSE),"Minor",IF(AND(VLOOKUP(B795,Thresholds!$B$2:$I$8,5,FALSE)&lt;='Hazard Data'!K3061,'Hazard Data'!K3061&lt;VLOOKUP(B795,Thresholds!$B$2:$I$8,6,FALSE)),"Medium","Major")))</f>
        <v/>
      </c>
      <c r="T795" s="2"/>
      <c r="U795" s="2"/>
      <c r="V795" s="2"/>
      <c r="W795" s="2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>
      <c r="A796" s="1"/>
      <c r="B796" s="17">
        <v>3</v>
      </c>
      <c r="C796" s="9" t="s">
        <v>44</v>
      </c>
      <c r="D796" s="9" t="str">
        <f>VLOOKUP(C796,'Hazard Categories'!$A$2:$B$52,2,FALSE)</f>
        <v>Severe Storm</v>
      </c>
      <c r="E796" s="17">
        <v>3</v>
      </c>
      <c r="F796" s="17">
        <v>2012</v>
      </c>
      <c r="G796" s="17" t="str">
        <f>IF(F796&lt;2000,(ROUNDDOWN((F796-$G$10)/5,0))*5+$G$10&amp;"-"&amp;(ROUNDDOWN((F796-$G$10)/5,0))*5+$G$10+4,(ROUNDDOWN((F796-$G$10)/5,0))*5+$G$10&amp;"-"&amp;(ROUNDDOWN((F796-$G$10)/5,0))*5+$G$10+4)</f>
        <v>2010-2014</v>
      </c>
      <c r="H796" s="17">
        <v>1</v>
      </c>
      <c r="I796" s="17">
        <v>0</v>
      </c>
      <c r="J796" s="17">
        <v>0</v>
      </c>
      <c r="K796" s="17">
        <f>SUM(I796:J796)</f>
        <v>0</v>
      </c>
      <c r="L796" s="28">
        <f>IF(N796&lt;7000000000,0,1)</f>
        <v>0</v>
      </c>
      <c r="M796" s="28">
        <f>IF(N796&gt;0,1,0)</f>
        <v>1</v>
      </c>
      <c r="N796" s="29">
        <v>156792</v>
      </c>
      <c r="O796" s="29">
        <f>IF($R796="Minor",1,0)</f>
        <v>1</v>
      </c>
      <c r="P796" s="29">
        <f>IF($R796="Medium",1,0)</f>
        <v>0</v>
      </c>
      <c r="Q796" s="29">
        <f>IF($R796="Major",1,0)</f>
        <v>0</v>
      </c>
      <c r="R796" s="2" t="str">
        <f>IF('Hazard Data'!N2145&lt;VLOOKUP(B796,Thresholds!$B$2:$I$8,2,FALSE),"Minor",IF(AND(VLOOKUP(B796,Thresholds!$B$2:$I$8,2,FALSE)&lt;='Hazard Data'!N2145,'Hazard Data'!N2145&lt;VLOOKUP(B796,Thresholds!$B$2:$I$8,3,FALSE)),"Medium","Major"))</f>
        <v>Minor</v>
      </c>
      <c r="S796" s="2" t="str">
        <f>IF(N796&gt;0,"",IF('Hazard Data'!K2145&lt;VLOOKUP(B796,Thresholds!$B$2:$I$8,5,FALSE),"Minor",IF(AND(VLOOKUP(B796,Thresholds!$B$2:$I$8,5,FALSE)&lt;='Hazard Data'!K2145,'Hazard Data'!K2145&lt;VLOOKUP(B796,Thresholds!$B$2:$I$8,6,FALSE)),"Medium","Major")))</f>
        <v/>
      </c>
      <c r="T796" s="2"/>
      <c r="U796" s="2"/>
      <c r="V796" s="2"/>
      <c r="W796" s="2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>
      <c r="A797" s="1"/>
      <c r="B797" s="17">
        <v>2</v>
      </c>
      <c r="C797" s="9" t="s">
        <v>40</v>
      </c>
      <c r="D797" s="9" t="str">
        <f>VLOOKUP(C797,'Hazard Categories'!$A$2:$B$52,2,FALSE)</f>
        <v>Storm</v>
      </c>
      <c r="E797" s="17">
        <v>4</v>
      </c>
      <c r="F797" s="17">
        <v>1983</v>
      </c>
      <c r="G797" s="17" t="str">
        <f>IF(F797&lt;2000,(ROUNDDOWN((F797-$G$10)/5,0))*5+$G$10&amp;"-"&amp;(ROUNDDOWN((F797-$G$10)/5,0))*5+$G$10+4,(ROUNDDOWN((F797-$G$10)/5,0))*5+$G$10&amp;"-"&amp;(ROUNDDOWN((F797-$G$10)/5,0))*5+$G$10+4)</f>
        <v>1980-1984</v>
      </c>
      <c r="H797" s="17">
        <v>1</v>
      </c>
      <c r="I797" s="17">
        <v>6</v>
      </c>
      <c r="J797" s="17">
        <v>0</v>
      </c>
      <c r="K797" s="17">
        <f>SUM(I797:J797)</f>
        <v>6</v>
      </c>
      <c r="L797" s="28">
        <f>IF(N797&lt;7000000000,0,1)</f>
        <v>0</v>
      </c>
      <c r="M797" s="28">
        <f>IF(N797&gt;0,1,0)</f>
        <v>1</v>
      </c>
      <c r="N797" s="29">
        <v>156720</v>
      </c>
      <c r="O797" s="29">
        <f>IF($R797="Minor",1,0)</f>
        <v>1</v>
      </c>
      <c r="P797" s="29">
        <f>IF($R797="Medium",1,0)</f>
        <v>0</v>
      </c>
      <c r="Q797" s="29">
        <f>IF($R797="Major",1,0)</f>
        <v>0</v>
      </c>
      <c r="R797" s="2" t="str">
        <f>IF('Hazard Data'!N796&lt;VLOOKUP(B797,Thresholds!$B$2:$I$8,2,FALSE),"Minor",IF(AND(VLOOKUP(B797,Thresholds!$B$2:$I$8,2,FALSE)&lt;='Hazard Data'!N796,'Hazard Data'!N796&lt;VLOOKUP(B797,Thresholds!$B$2:$I$8,3,FALSE)),"Medium","Major"))</f>
        <v>Minor</v>
      </c>
      <c r="S797" s="2" t="str">
        <f>IF(N797&gt;0,"",IF('Hazard Data'!K796&lt;VLOOKUP(B797,Thresholds!$B$2:$I$8,5,FALSE),"Minor",IF(AND(VLOOKUP(B797,Thresholds!$B$2:$I$8,5,FALSE)&lt;='Hazard Data'!K796,'Hazard Data'!K796&lt;VLOOKUP(B797,Thresholds!$B$2:$I$8,6,FALSE)),"Medium","Major")))</f>
        <v/>
      </c>
      <c r="T797" s="2"/>
      <c r="U797" s="2"/>
      <c r="V797" s="2"/>
      <c r="W797" s="2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>
      <c r="A798" s="1"/>
      <c r="B798" s="17">
        <v>2</v>
      </c>
      <c r="C798" s="9" t="s">
        <v>44</v>
      </c>
      <c r="D798" s="9" t="str">
        <f>VLOOKUP(C798,'Hazard Categories'!$A$2:$B$52,2,FALSE)</f>
        <v>Severe Storm</v>
      </c>
      <c r="E798" s="17">
        <v>3</v>
      </c>
      <c r="F798" s="17">
        <v>2004</v>
      </c>
      <c r="G798" s="17" t="str">
        <f>IF(F798&lt;2000,(ROUNDDOWN((F798-$G$10)/5,0))*5+$G$10&amp;"-"&amp;(ROUNDDOWN((F798-$G$10)/5,0))*5+$G$10+4,(ROUNDDOWN((F798-$G$10)/5,0))*5+$G$10&amp;"-"&amp;(ROUNDDOWN((F798-$G$10)/5,0))*5+$G$10+4)</f>
        <v>2000-2004</v>
      </c>
      <c r="H798" s="17">
        <v>1</v>
      </c>
      <c r="I798" s="17">
        <v>0</v>
      </c>
      <c r="J798" s="17">
        <v>0</v>
      </c>
      <c r="K798" s="17">
        <f>SUM(I798:J798)</f>
        <v>0</v>
      </c>
      <c r="L798" s="28">
        <f>IF(N798&lt;7000000000,0,1)</f>
        <v>0</v>
      </c>
      <c r="M798" s="28">
        <f>IF(N798&gt;0,1,0)</f>
        <v>1</v>
      </c>
      <c r="N798" s="29">
        <v>156617</v>
      </c>
      <c r="O798" s="29">
        <f>IF($R798="Minor",1,0)</f>
        <v>1</v>
      </c>
      <c r="P798" s="29">
        <f>IF($R798="Medium",1,0)</f>
        <v>0</v>
      </c>
      <c r="Q798" s="29">
        <f>IF($R798="Major",1,0)</f>
        <v>0</v>
      </c>
      <c r="R798" s="2" t="str">
        <f>IF('Hazard Data'!N3099&lt;VLOOKUP(B798,Thresholds!$B$2:$I$8,2,FALSE),"Minor",IF(AND(VLOOKUP(B798,Thresholds!$B$2:$I$8,2,FALSE)&lt;='Hazard Data'!N3099,'Hazard Data'!N3099&lt;VLOOKUP(B798,Thresholds!$B$2:$I$8,3,FALSE)),"Medium","Major"))</f>
        <v>Minor</v>
      </c>
      <c r="S798" s="2" t="str">
        <f>IF(N798&gt;0,"",IF('Hazard Data'!K3099&lt;VLOOKUP(B798,Thresholds!$B$2:$I$8,5,FALSE),"Minor",IF(AND(VLOOKUP(B798,Thresholds!$B$2:$I$8,5,FALSE)&lt;='Hazard Data'!K3099,'Hazard Data'!K3099&lt;VLOOKUP(B798,Thresholds!$B$2:$I$8,6,FALSE)),"Medium","Major")))</f>
        <v/>
      </c>
      <c r="T798" s="2"/>
      <c r="U798" s="2"/>
      <c r="V798" s="2"/>
      <c r="W798" s="2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>
      <c r="A799" s="1"/>
      <c r="B799" s="17">
        <v>4</v>
      </c>
      <c r="C799" s="9" t="s">
        <v>41</v>
      </c>
      <c r="D799" s="9" t="str">
        <f>VLOOKUP(C799,'Hazard Categories'!$A$2:$B$52,2,FALSE)</f>
        <v>Tornado</v>
      </c>
      <c r="E799" s="17">
        <v>2</v>
      </c>
      <c r="F799" s="17">
        <v>2012</v>
      </c>
      <c r="G799" s="17" t="str">
        <f>IF(F799&lt;2000,(ROUNDDOWN((F799-$G$10)/5,0))*5+$G$10&amp;"-"&amp;(ROUNDDOWN((F799-$G$10)/5,0))*5+$G$10+4,(ROUNDDOWN((F799-$G$10)/5,0))*5+$G$10&amp;"-"&amp;(ROUNDDOWN((F799-$G$10)/5,0))*5+$G$10+4)</f>
        <v>2010-2014</v>
      </c>
      <c r="H799" s="17">
        <v>1</v>
      </c>
      <c r="I799" s="17">
        <v>0</v>
      </c>
      <c r="J799" s="17">
        <v>0</v>
      </c>
      <c r="K799" s="17">
        <f>SUM(I799:J799)</f>
        <v>0</v>
      </c>
      <c r="L799" s="28">
        <f>IF(N799&lt;7000000000,0,1)</f>
        <v>0</v>
      </c>
      <c r="M799" s="28">
        <f>IF(N799&gt;0,1,0)</f>
        <v>1</v>
      </c>
      <c r="N799" s="29">
        <v>156522</v>
      </c>
      <c r="O799" s="29">
        <f>IF($R799="Minor",1,0)</f>
        <v>1</v>
      </c>
      <c r="P799" s="29">
        <f>IF($R799="Medium",1,0)</f>
        <v>0</v>
      </c>
      <c r="Q799" s="29">
        <f>IF($R799="Major",1,0)</f>
        <v>0</v>
      </c>
      <c r="R799" s="2" t="str">
        <f>IF('Hazard Data'!N2099&lt;VLOOKUP(B799,Thresholds!$B$2:$I$8,2,FALSE),"Minor",IF(AND(VLOOKUP(B799,Thresholds!$B$2:$I$8,2,FALSE)&lt;='Hazard Data'!N2099,'Hazard Data'!N2099&lt;VLOOKUP(B799,Thresholds!$B$2:$I$8,3,FALSE)),"Medium","Major"))</f>
        <v>Minor</v>
      </c>
      <c r="S799" s="2" t="str">
        <f>IF(N799&gt;0,"",IF('Hazard Data'!K2099&lt;VLOOKUP(B799,Thresholds!$B$2:$I$8,5,FALSE),"Minor",IF(AND(VLOOKUP(B799,Thresholds!$B$2:$I$8,5,FALSE)&lt;='Hazard Data'!K2099,'Hazard Data'!K2099&lt;VLOOKUP(B799,Thresholds!$B$2:$I$8,6,FALSE)),"Medium","Major")))</f>
        <v/>
      </c>
      <c r="T799" s="2"/>
      <c r="U799" s="2"/>
      <c r="V799" s="2"/>
      <c r="W799" s="2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>
      <c r="A800" s="1"/>
      <c r="B800" s="17">
        <v>5</v>
      </c>
      <c r="C800" s="9" t="s">
        <v>46</v>
      </c>
      <c r="D800" s="9" t="str">
        <f>VLOOKUP(C800,'Hazard Categories'!$A$2:$B$52,2,FALSE)</f>
        <v>Storm</v>
      </c>
      <c r="E800" s="17">
        <v>4</v>
      </c>
      <c r="F800" s="17">
        <v>2008</v>
      </c>
      <c r="G800" s="17" t="str">
        <f>IF(F800&lt;2000,(ROUNDDOWN((F800-$G$10)/5,0))*5+$G$10&amp;"-"&amp;(ROUNDDOWN((F800-$G$10)/5,0))*5+$G$10+4,(ROUNDDOWN((F800-$G$10)/5,0))*5+$G$10&amp;"-"&amp;(ROUNDDOWN((F800-$G$10)/5,0))*5+$G$10+4)</f>
        <v>2005-2009</v>
      </c>
      <c r="H800" s="17">
        <v>1</v>
      </c>
      <c r="I800" s="17">
        <v>0</v>
      </c>
      <c r="J800" s="17">
        <v>0</v>
      </c>
      <c r="K800" s="17">
        <f>SUM(I800:J800)</f>
        <v>0</v>
      </c>
      <c r="L800" s="28">
        <f>IF(N800&lt;7000000000,0,1)</f>
        <v>0</v>
      </c>
      <c r="M800" s="28">
        <f>IF(N800&gt;0,1,0)</f>
        <v>1</v>
      </c>
      <c r="N800" s="29">
        <v>156506</v>
      </c>
      <c r="O800" s="29">
        <f>IF($R800="Minor",1,0)</f>
        <v>1</v>
      </c>
      <c r="P800" s="29">
        <f>IF($R800="Medium",1,0)</f>
        <v>0</v>
      </c>
      <c r="Q800" s="29">
        <f>IF($R800="Major",1,0)</f>
        <v>0</v>
      </c>
      <c r="R800" s="2" t="str">
        <f>IF('Hazard Data'!N3177&lt;VLOOKUP(B800,Thresholds!$B$2:$I$8,2,FALSE),"Minor",IF(AND(VLOOKUP(B800,Thresholds!$B$2:$I$8,2,FALSE)&lt;='Hazard Data'!N3177,'Hazard Data'!N3177&lt;VLOOKUP(B800,Thresholds!$B$2:$I$8,3,FALSE)),"Medium","Major"))</f>
        <v>Minor</v>
      </c>
      <c r="S800" s="2" t="str">
        <f>IF(N800&gt;0,"",IF('Hazard Data'!K3177&lt;VLOOKUP(B800,Thresholds!$B$2:$I$8,5,FALSE),"Minor",IF(AND(VLOOKUP(B800,Thresholds!$B$2:$I$8,5,FALSE)&lt;='Hazard Data'!K3177,'Hazard Data'!K3177&lt;VLOOKUP(B800,Thresholds!$B$2:$I$8,6,FALSE)),"Medium","Major")))</f>
        <v/>
      </c>
      <c r="T800" s="2"/>
      <c r="U800" s="2"/>
      <c r="V800" s="2"/>
      <c r="W800" s="2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>
      <c r="A801" s="1"/>
      <c r="B801" s="17">
        <v>5</v>
      </c>
      <c r="C801" s="9" t="s">
        <v>44</v>
      </c>
      <c r="D801" s="9" t="str">
        <f>VLOOKUP(C801,'Hazard Categories'!$A$2:$B$52,2,FALSE)</f>
        <v>Severe Storm</v>
      </c>
      <c r="E801" s="17">
        <v>1</v>
      </c>
      <c r="F801" s="17">
        <v>1989</v>
      </c>
      <c r="G801" s="17" t="str">
        <f>IF(F801&lt;2000,(ROUNDDOWN((F801-$G$10)/5,0))*5+$G$10&amp;"-"&amp;(ROUNDDOWN((F801-$G$10)/5,0))*5+$G$10+4,(ROUNDDOWN((F801-$G$10)/5,0))*5+$G$10&amp;"-"&amp;(ROUNDDOWN((F801-$G$10)/5,0))*5+$G$10+4)</f>
        <v>1985-1989</v>
      </c>
      <c r="H801" s="17">
        <v>1</v>
      </c>
      <c r="I801" s="17">
        <v>0</v>
      </c>
      <c r="J801" s="17">
        <v>0</v>
      </c>
      <c r="K801" s="17">
        <f>SUM(I801:J801)</f>
        <v>0</v>
      </c>
      <c r="L801" s="28">
        <f>IF(N801&lt;7000000000,0,1)</f>
        <v>0</v>
      </c>
      <c r="M801" s="28">
        <f>IF(N801&gt;0,1,0)</f>
        <v>1</v>
      </c>
      <c r="N801" s="29">
        <v>155888</v>
      </c>
      <c r="O801" s="29">
        <f>IF($R801="Minor",1,0)</f>
        <v>1</v>
      </c>
      <c r="P801" s="29">
        <f>IF($R801="Medium",1,0)</f>
        <v>0</v>
      </c>
      <c r="Q801" s="29">
        <f>IF($R801="Major",1,0)</f>
        <v>0</v>
      </c>
      <c r="R801" s="2" t="str">
        <f>IF('Hazard Data'!N1450&lt;VLOOKUP(B801,Thresholds!$B$2:$I$8,2,FALSE),"Minor",IF(AND(VLOOKUP(B801,Thresholds!$B$2:$I$8,2,FALSE)&lt;='Hazard Data'!N1450,'Hazard Data'!N1450&lt;VLOOKUP(B801,Thresholds!$B$2:$I$8,3,FALSE)),"Medium","Major"))</f>
        <v>Minor</v>
      </c>
      <c r="S801" s="2" t="str">
        <f>IF(N801&gt;0,"",IF('Hazard Data'!K1450&lt;VLOOKUP(B801,Thresholds!$B$2:$I$8,5,FALSE),"Minor",IF(AND(VLOOKUP(B801,Thresholds!$B$2:$I$8,5,FALSE)&lt;='Hazard Data'!K1450,'Hazard Data'!K1450&lt;VLOOKUP(B801,Thresholds!$B$2:$I$8,6,FALSE)),"Medium","Major")))</f>
        <v/>
      </c>
      <c r="T801" s="2"/>
      <c r="U801" s="2"/>
      <c r="V801" s="2"/>
      <c r="W801" s="2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>
      <c r="A802" s="1"/>
      <c r="B802" s="17">
        <v>2</v>
      </c>
      <c r="C802" s="9" t="s">
        <v>44</v>
      </c>
      <c r="D802" s="9" t="str">
        <f>VLOOKUP(C802,'Hazard Categories'!$A$2:$B$52,2,FALSE)</f>
        <v>Severe Storm</v>
      </c>
      <c r="E802" s="17">
        <v>2</v>
      </c>
      <c r="F802" s="17">
        <v>2011</v>
      </c>
      <c r="G802" s="17" t="str">
        <f>IF(F802&lt;2000,(ROUNDDOWN((F802-$G$10)/5,0))*5+$G$10&amp;"-"&amp;(ROUNDDOWN((F802-$G$10)/5,0))*5+$G$10+4,(ROUNDDOWN((F802-$G$10)/5,0))*5+$G$10&amp;"-"&amp;(ROUNDDOWN((F802-$G$10)/5,0))*5+$G$10+4)</f>
        <v>2010-2014</v>
      </c>
      <c r="H802" s="17">
        <v>1</v>
      </c>
      <c r="I802" s="17">
        <v>0</v>
      </c>
      <c r="J802" s="17">
        <v>0</v>
      </c>
      <c r="K802" s="17">
        <f>SUM(I802:J802)</f>
        <v>0</v>
      </c>
      <c r="L802" s="28">
        <f>IF(N802&lt;7000000000,0,1)</f>
        <v>0</v>
      </c>
      <c r="M802" s="28">
        <f>IF(N802&gt;0,1,0)</f>
        <v>1</v>
      </c>
      <c r="N802" s="29">
        <v>155730</v>
      </c>
      <c r="O802" s="29">
        <f>IF($R802="Minor",1,0)</f>
        <v>1</v>
      </c>
      <c r="P802" s="29">
        <f>IF($R802="Medium",1,0)</f>
        <v>0</v>
      </c>
      <c r="Q802" s="29">
        <f>IF($R802="Major",1,0)</f>
        <v>0</v>
      </c>
      <c r="R802" s="2" t="str">
        <f>IF('Hazard Data'!N2444&lt;VLOOKUP(B802,Thresholds!$B$2:$I$8,2,FALSE),"Minor",IF(AND(VLOOKUP(B802,Thresholds!$B$2:$I$8,2,FALSE)&lt;='Hazard Data'!N2444,'Hazard Data'!N2444&lt;VLOOKUP(B802,Thresholds!$B$2:$I$8,3,FALSE)),"Medium","Major"))</f>
        <v>Minor</v>
      </c>
      <c r="S802" s="2" t="str">
        <f>IF(N802&gt;0,"",IF('Hazard Data'!K2444&lt;VLOOKUP(B802,Thresholds!$B$2:$I$8,5,FALSE),"Minor",IF(AND(VLOOKUP(B802,Thresholds!$B$2:$I$8,5,FALSE)&lt;='Hazard Data'!K2444,'Hazard Data'!K2444&lt;VLOOKUP(B802,Thresholds!$B$2:$I$8,6,FALSE)),"Medium","Major")))</f>
        <v/>
      </c>
      <c r="T802" s="2"/>
      <c r="U802" s="2"/>
      <c r="V802" s="2"/>
      <c r="W802" s="2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>
      <c r="A803" s="1"/>
      <c r="B803" s="17">
        <v>4</v>
      </c>
      <c r="C803" s="9" t="s">
        <v>39</v>
      </c>
      <c r="D803" s="9" t="str">
        <f>VLOOKUP(C803,'Hazard Categories'!$A$2:$B$52,2,FALSE)</f>
        <v>Severe Storm</v>
      </c>
      <c r="E803" s="17">
        <v>1</v>
      </c>
      <c r="F803" s="17">
        <v>1995</v>
      </c>
      <c r="G803" s="17" t="str">
        <f>IF(F803&lt;2000,(ROUNDDOWN((F803-$G$10)/5,0))*5+$G$10&amp;"-"&amp;(ROUNDDOWN((F803-$G$10)/5,0))*5+$G$10+4,(ROUNDDOWN((F803-$G$10)/5,0))*5+$G$10&amp;"-"&amp;(ROUNDDOWN((F803-$G$10)/5,0))*5+$G$10+4)</f>
        <v>1995-1999</v>
      </c>
      <c r="H803" s="17">
        <v>1</v>
      </c>
      <c r="I803" s="17">
        <v>0</v>
      </c>
      <c r="J803" s="17">
        <v>0</v>
      </c>
      <c r="K803" s="17">
        <f>SUM(I803:J803)</f>
        <v>0</v>
      </c>
      <c r="L803" s="28">
        <f>IF(N803&lt;7000000000,0,1)</f>
        <v>0</v>
      </c>
      <c r="M803" s="28">
        <f>IF(N803&gt;0,1,0)</f>
        <v>1</v>
      </c>
      <c r="N803" s="29">
        <v>155714</v>
      </c>
      <c r="O803" s="29">
        <f>IF($R803="Minor",1,0)</f>
        <v>0</v>
      </c>
      <c r="P803" s="29">
        <f>IF($R803="Medium",1,0)</f>
        <v>0</v>
      </c>
      <c r="Q803" s="29">
        <f>IF($R803="Major",1,0)</f>
        <v>1</v>
      </c>
      <c r="R803" s="2" t="str">
        <f>IF('Hazard Data'!N100&lt;VLOOKUP(B803,Thresholds!$B$2:$I$8,2,FALSE),"Minor",IF(AND(VLOOKUP(B803,Thresholds!$B$2:$I$8,2,FALSE)&lt;='Hazard Data'!N100,'Hazard Data'!N100&lt;VLOOKUP(B803,Thresholds!$B$2:$I$8,3,FALSE)),"Medium","Major"))</f>
        <v>Major</v>
      </c>
      <c r="S803" s="2" t="str">
        <f>IF(N803&gt;0,"",IF('Hazard Data'!K100&lt;VLOOKUP(B803,Thresholds!$B$2:$I$8,5,FALSE),"Minor",IF(AND(VLOOKUP(B803,Thresholds!$B$2:$I$8,5,FALSE)&lt;='Hazard Data'!K100,'Hazard Data'!K100&lt;VLOOKUP(B803,Thresholds!$B$2:$I$8,6,FALSE)),"Medium","Major")))</f>
        <v/>
      </c>
      <c r="T803" s="2"/>
      <c r="U803" s="2"/>
      <c r="V803" s="2"/>
      <c r="W803" s="2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>
      <c r="A804" s="1"/>
      <c r="B804" s="17">
        <v>4</v>
      </c>
      <c r="C804" s="9" t="s">
        <v>40</v>
      </c>
      <c r="D804" s="9" t="str">
        <f>VLOOKUP(C804,'Hazard Categories'!$A$2:$B$52,2,FALSE)</f>
        <v>Storm</v>
      </c>
      <c r="E804" s="17">
        <v>1</v>
      </c>
      <c r="F804" s="17">
        <v>1969</v>
      </c>
      <c r="G804" s="17" t="str">
        <f>IF(F804&lt;2000,(ROUNDDOWN((F804-$G$10)/5,0))*5+$G$10&amp;"-"&amp;(ROUNDDOWN((F804-$G$10)/5,0))*5+$G$10+4,(ROUNDDOWN((F804-$G$10)/5,0))*5+$G$10&amp;"-"&amp;(ROUNDDOWN((F804-$G$10)/5,0))*5+$G$10+4)</f>
        <v>1965-1969</v>
      </c>
      <c r="H804" s="17">
        <v>3</v>
      </c>
      <c r="I804" s="17">
        <v>11</v>
      </c>
      <c r="J804" s="17">
        <v>0</v>
      </c>
      <c r="K804" s="17">
        <f>SUM(I804:J804)</f>
        <v>11</v>
      </c>
      <c r="L804" s="28">
        <f>IF(N804&lt;7000000000,0,1)</f>
        <v>0</v>
      </c>
      <c r="M804" s="28">
        <f>IF(N804&gt;0,1,0)</f>
        <v>1</v>
      </c>
      <c r="N804" s="29">
        <v>155482</v>
      </c>
      <c r="O804" s="29">
        <f>IF($R804="Minor",1,0)</f>
        <v>0</v>
      </c>
      <c r="P804" s="29">
        <f>IF($R804="Medium",1,0)</f>
        <v>1</v>
      </c>
      <c r="Q804" s="29">
        <f>IF($R804="Major",1,0)</f>
        <v>0</v>
      </c>
      <c r="R804" s="2" t="str">
        <f>IF('Hazard Data'!N314&lt;VLOOKUP(B804,Thresholds!$B$2:$I$8,2,FALSE),"Minor",IF(AND(VLOOKUP(B804,Thresholds!$B$2:$I$8,2,FALSE)&lt;='Hazard Data'!N314,'Hazard Data'!N314&lt;VLOOKUP(B804,Thresholds!$B$2:$I$8,3,FALSE)),"Medium","Major"))</f>
        <v>Medium</v>
      </c>
      <c r="S804" s="2" t="str">
        <f>IF(N804&gt;0,"",IF('Hazard Data'!K314&lt;VLOOKUP(B804,Thresholds!$B$2:$I$8,5,FALSE),"Minor",IF(AND(VLOOKUP(B804,Thresholds!$B$2:$I$8,5,FALSE)&lt;='Hazard Data'!K314,'Hazard Data'!K314&lt;VLOOKUP(B804,Thresholds!$B$2:$I$8,6,FALSE)),"Medium","Major")))</f>
        <v/>
      </c>
      <c r="T804" s="2"/>
      <c r="U804" s="2"/>
      <c r="V804" s="2"/>
      <c r="W804" s="2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>
      <c r="A805" s="1"/>
      <c r="B805" s="17">
        <v>1</v>
      </c>
      <c r="C805" s="9" t="s">
        <v>44</v>
      </c>
      <c r="D805" s="9" t="str">
        <f>VLOOKUP(C805,'Hazard Categories'!$A$2:$B$52,2,FALSE)</f>
        <v>Severe Storm</v>
      </c>
      <c r="E805" s="17">
        <v>2</v>
      </c>
      <c r="F805" s="17">
        <v>2007</v>
      </c>
      <c r="G805" s="17" t="str">
        <f>IF(F805&lt;2000,(ROUNDDOWN((F805-$G$10)/5,0))*5+$G$10&amp;"-"&amp;(ROUNDDOWN((F805-$G$10)/5,0))*5+$G$10+4,(ROUNDDOWN((F805-$G$10)/5,0))*5+$G$10&amp;"-"&amp;(ROUNDDOWN((F805-$G$10)/5,0))*5+$G$10+4)</f>
        <v>2005-2009</v>
      </c>
      <c r="H805" s="17">
        <v>1</v>
      </c>
      <c r="I805" s="17">
        <v>0</v>
      </c>
      <c r="J805" s="17">
        <v>0</v>
      </c>
      <c r="K805" s="17">
        <f>SUM(I805:J805)</f>
        <v>0</v>
      </c>
      <c r="L805" s="28">
        <f>IF(N805&lt;7000000000,0,1)</f>
        <v>0</v>
      </c>
      <c r="M805" s="28">
        <f>IF(N805&gt;0,1,0)</f>
        <v>1</v>
      </c>
      <c r="N805" s="29">
        <v>155428</v>
      </c>
      <c r="O805" s="29">
        <f>IF($R805="Minor",1,0)</f>
        <v>1</v>
      </c>
      <c r="P805" s="29">
        <f>IF($R805="Medium",1,0)</f>
        <v>0</v>
      </c>
      <c r="Q805" s="29">
        <f>IF($R805="Major",1,0)</f>
        <v>0</v>
      </c>
      <c r="R805" s="2" t="str">
        <f>IF('Hazard Data'!N3157&lt;VLOOKUP(B805,Thresholds!$B$2:$I$8,2,FALSE),"Minor",IF(AND(VLOOKUP(B805,Thresholds!$B$2:$I$8,2,FALSE)&lt;='Hazard Data'!N3157,'Hazard Data'!N3157&lt;VLOOKUP(B805,Thresholds!$B$2:$I$8,3,FALSE)),"Medium","Major"))</f>
        <v>Minor</v>
      </c>
      <c r="S805" s="2" t="str">
        <f>IF(N805&gt;0,"",IF('Hazard Data'!K3157&lt;VLOOKUP(B805,Thresholds!$B$2:$I$8,5,FALSE),"Minor",IF(AND(VLOOKUP(B805,Thresholds!$B$2:$I$8,5,FALSE)&lt;='Hazard Data'!K3157,'Hazard Data'!K3157&lt;VLOOKUP(B805,Thresholds!$B$2:$I$8,6,FALSE)),"Medium","Major")))</f>
        <v/>
      </c>
      <c r="T805" s="2"/>
      <c r="U805" s="2"/>
      <c r="V805" s="2"/>
      <c r="W805" s="2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>
      <c r="A806" s="1"/>
      <c r="B806" s="17">
        <v>1</v>
      </c>
      <c r="C806" s="9" t="s">
        <v>40</v>
      </c>
      <c r="D806" s="9" t="str">
        <f>VLOOKUP(C806,'Hazard Categories'!$A$2:$B$52,2,FALSE)</f>
        <v>Storm</v>
      </c>
      <c r="E806" s="17">
        <v>1</v>
      </c>
      <c r="F806" s="17">
        <v>1995</v>
      </c>
      <c r="G806" s="17" t="str">
        <f>IF(F806&lt;2000,(ROUNDDOWN((F806-$G$10)/5,0))*5+$G$10&amp;"-"&amp;(ROUNDDOWN((F806-$G$10)/5,0))*5+$G$10+4,(ROUNDDOWN((F806-$G$10)/5,0))*5+$G$10&amp;"-"&amp;(ROUNDDOWN((F806-$G$10)/5,0))*5+$G$10+4)</f>
        <v>1995-1999</v>
      </c>
      <c r="H806" s="17">
        <v>1</v>
      </c>
      <c r="I806" s="17">
        <v>0</v>
      </c>
      <c r="J806" s="17">
        <v>0</v>
      </c>
      <c r="K806" s="17">
        <f>SUM(I806:J806)</f>
        <v>0</v>
      </c>
      <c r="L806" s="28">
        <f>IF(N806&lt;7000000000,0,1)</f>
        <v>0</v>
      </c>
      <c r="M806" s="28">
        <f>IF(N806&gt;0,1,0)</f>
        <v>1</v>
      </c>
      <c r="N806" s="29">
        <v>155349</v>
      </c>
      <c r="O806" s="29">
        <f>IF($R806="Minor",1,0)</f>
        <v>0</v>
      </c>
      <c r="P806" s="29">
        <f>IF($R806="Medium",1,0)</f>
        <v>0</v>
      </c>
      <c r="Q806" s="29">
        <f>IF($R806="Major",1,0)</f>
        <v>1</v>
      </c>
      <c r="R806" s="2" t="str">
        <f>IF('Hazard Data'!N97&lt;VLOOKUP(B806,Thresholds!$B$2:$I$8,2,FALSE),"Minor",IF(AND(VLOOKUP(B806,Thresholds!$B$2:$I$8,2,FALSE)&lt;='Hazard Data'!N97,'Hazard Data'!N97&lt;VLOOKUP(B806,Thresholds!$B$2:$I$8,3,FALSE)),"Medium","Major"))</f>
        <v>Major</v>
      </c>
      <c r="S806" s="2" t="str">
        <f>IF(N806&gt;0,"",IF('Hazard Data'!K97&lt;VLOOKUP(B806,Thresholds!$B$2:$I$8,5,FALSE),"Minor",IF(AND(VLOOKUP(B806,Thresholds!$B$2:$I$8,5,FALSE)&lt;='Hazard Data'!K97,'Hazard Data'!K97&lt;VLOOKUP(B806,Thresholds!$B$2:$I$8,6,FALSE)),"Medium","Major")))</f>
        <v/>
      </c>
      <c r="T806" s="2"/>
      <c r="U806" s="2"/>
      <c r="V806" s="2"/>
      <c r="W806" s="2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>
      <c r="A807" s="1"/>
      <c r="B807" s="17">
        <v>6</v>
      </c>
      <c r="C807" s="9" t="s">
        <v>44</v>
      </c>
      <c r="D807" s="9" t="str">
        <f>VLOOKUP(C807,'Hazard Categories'!$A$2:$B$52,2,FALSE)</f>
        <v>Severe Storm</v>
      </c>
      <c r="E807" s="17">
        <v>2</v>
      </c>
      <c r="F807" s="17">
        <v>1995</v>
      </c>
      <c r="G807" s="17" t="str">
        <f>IF(F807&lt;2000,(ROUNDDOWN((F807-$G$10)/5,0))*5+$G$10&amp;"-"&amp;(ROUNDDOWN((F807-$G$10)/5,0))*5+$G$10+4,(ROUNDDOWN((F807-$G$10)/5,0))*5+$G$10&amp;"-"&amp;(ROUNDDOWN((F807-$G$10)/5,0))*5+$G$10+4)</f>
        <v>1995-1999</v>
      </c>
      <c r="H807" s="17">
        <v>1</v>
      </c>
      <c r="I807" s="17">
        <v>0</v>
      </c>
      <c r="J807" s="17">
        <v>0</v>
      </c>
      <c r="K807" s="17">
        <f>SUM(I807:J807)</f>
        <v>0</v>
      </c>
      <c r="L807" s="28">
        <f>IF(N807&lt;7000000000,0,1)</f>
        <v>0</v>
      </c>
      <c r="M807" s="28">
        <f>IF(N807&gt;0,1,0)</f>
        <v>1</v>
      </c>
      <c r="N807" s="29">
        <v>155333</v>
      </c>
      <c r="O807" s="29">
        <f>IF($R807="Minor",1,0)</f>
        <v>0</v>
      </c>
      <c r="P807" s="29">
        <f>IF($R807="Medium",1,0)</f>
        <v>0</v>
      </c>
      <c r="Q807" s="29">
        <f>IF($R807="Major",1,0)</f>
        <v>1</v>
      </c>
      <c r="R807" s="2" t="str">
        <f>IF('Hazard Data'!N126&lt;VLOOKUP(B807,Thresholds!$B$2:$I$8,2,FALSE),"Minor",IF(AND(VLOOKUP(B807,Thresholds!$B$2:$I$8,2,FALSE)&lt;='Hazard Data'!N126,'Hazard Data'!N126&lt;VLOOKUP(B807,Thresholds!$B$2:$I$8,3,FALSE)),"Medium","Major"))</f>
        <v>Major</v>
      </c>
      <c r="S807" s="2" t="str">
        <f>IF(N807&gt;0,"",IF('Hazard Data'!K126&lt;VLOOKUP(B807,Thresholds!$B$2:$I$8,5,FALSE),"Minor",IF(AND(VLOOKUP(B807,Thresholds!$B$2:$I$8,5,FALSE)&lt;='Hazard Data'!K126,'Hazard Data'!K126&lt;VLOOKUP(B807,Thresholds!$B$2:$I$8,6,FALSE)),"Medium","Major")))</f>
        <v/>
      </c>
      <c r="T807" s="2"/>
      <c r="U807" s="2"/>
      <c r="V807" s="2"/>
      <c r="W807" s="2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>
      <c r="A808" s="1"/>
      <c r="B808" s="17">
        <v>4</v>
      </c>
      <c r="C808" s="9" t="s">
        <v>40</v>
      </c>
      <c r="D808" s="9" t="str">
        <f>VLOOKUP(C808,'Hazard Categories'!$A$2:$B$52,2,FALSE)</f>
        <v>Storm</v>
      </c>
      <c r="E808" s="17">
        <v>1</v>
      </c>
      <c r="F808" s="17">
        <v>1988</v>
      </c>
      <c r="G808" s="17" t="str">
        <f>IF(F808&lt;2000,(ROUNDDOWN((F808-$G$10)/5,0))*5+$G$10&amp;"-"&amp;(ROUNDDOWN((F808-$G$10)/5,0))*5+$G$10+4,(ROUNDDOWN((F808-$G$10)/5,0))*5+$G$10&amp;"-"&amp;(ROUNDDOWN((F808-$G$10)/5,0))*5+$G$10+4)</f>
        <v>1985-1989</v>
      </c>
      <c r="H808" s="17">
        <v>5</v>
      </c>
      <c r="I808" s="17">
        <v>0</v>
      </c>
      <c r="J808" s="17">
        <v>0</v>
      </c>
      <c r="K808" s="17">
        <f>SUM(I808:J808)</f>
        <v>0</v>
      </c>
      <c r="L808" s="28">
        <f>IF(N808&lt;7000000000,0,1)</f>
        <v>0</v>
      </c>
      <c r="M808" s="28">
        <f>IF(N808&gt;0,1,0)</f>
        <v>1</v>
      </c>
      <c r="N808" s="29">
        <v>155118</v>
      </c>
      <c r="O808" s="29">
        <f>IF($R808="Minor",1,0)</f>
        <v>0</v>
      </c>
      <c r="P808" s="29">
        <f>IF($R808="Medium",1,0)</f>
        <v>1</v>
      </c>
      <c r="Q808" s="29">
        <f>IF($R808="Major",1,0)</f>
        <v>0</v>
      </c>
      <c r="R808" s="2" t="str">
        <f>IF('Hazard Data'!N583&lt;VLOOKUP(B808,Thresholds!$B$2:$I$8,2,FALSE),"Minor",IF(AND(VLOOKUP(B808,Thresholds!$B$2:$I$8,2,FALSE)&lt;='Hazard Data'!N583,'Hazard Data'!N583&lt;VLOOKUP(B808,Thresholds!$B$2:$I$8,3,FALSE)),"Medium","Major"))</f>
        <v>Medium</v>
      </c>
      <c r="S808" s="2" t="str">
        <f>IF(N808&gt;0,"",IF('Hazard Data'!K583&lt;VLOOKUP(B808,Thresholds!$B$2:$I$8,5,FALSE),"Minor",IF(AND(VLOOKUP(B808,Thresholds!$B$2:$I$8,5,FALSE)&lt;='Hazard Data'!K583,'Hazard Data'!K583&lt;VLOOKUP(B808,Thresholds!$B$2:$I$8,6,FALSE)),"Medium","Major")))</f>
        <v/>
      </c>
      <c r="T808" s="2"/>
      <c r="U808" s="2"/>
      <c r="V808" s="2"/>
      <c r="W808" s="2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>
      <c r="A809" s="1"/>
      <c r="B809" s="17">
        <v>1</v>
      </c>
      <c r="C809" s="9" t="s">
        <v>44</v>
      </c>
      <c r="D809" s="9" t="str">
        <f>VLOOKUP(C809,'Hazard Categories'!$A$2:$B$52,2,FALSE)</f>
        <v>Severe Storm</v>
      </c>
      <c r="E809" s="17">
        <v>3</v>
      </c>
      <c r="F809" s="17">
        <v>1999</v>
      </c>
      <c r="G809" s="17" t="str">
        <f>IF(F809&lt;2000,(ROUNDDOWN((F809-$G$10)/5,0))*5+$G$10&amp;"-"&amp;(ROUNDDOWN((F809-$G$10)/5,0))*5+$G$10+4,(ROUNDDOWN((F809-$G$10)/5,0))*5+$G$10&amp;"-"&amp;(ROUNDDOWN((F809-$G$10)/5,0))*5+$G$10+4)</f>
        <v>1995-1999</v>
      </c>
      <c r="H809" s="17">
        <v>1</v>
      </c>
      <c r="I809" s="17">
        <v>0</v>
      </c>
      <c r="J809" s="17">
        <v>0</v>
      </c>
      <c r="K809" s="17">
        <f>SUM(I809:J809)</f>
        <v>0</v>
      </c>
      <c r="L809" s="28">
        <f>IF(N809&lt;7000000000,0,1)</f>
        <v>0</v>
      </c>
      <c r="M809" s="28">
        <f>IF(N809&gt;0,1,0)</f>
        <v>1</v>
      </c>
      <c r="N809" s="29">
        <v>154572</v>
      </c>
      <c r="O809" s="29">
        <f>IF($R809="Minor",1,0)</f>
        <v>0</v>
      </c>
      <c r="P809" s="29">
        <f>IF($R809="Medium",1,0)</f>
        <v>0</v>
      </c>
      <c r="Q809" s="29">
        <f>IF($R809="Major",1,0)</f>
        <v>1</v>
      </c>
      <c r="R809" s="2" t="str">
        <f>IF('Hazard Data'!N21&lt;VLOOKUP(B809,Thresholds!$B$2:$I$8,2,FALSE),"Minor",IF(AND(VLOOKUP(B809,Thresholds!$B$2:$I$8,2,FALSE)&lt;='Hazard Data'!N21,'Hazard Data'!N21&lt;VLOOKUP(B809,Thresholds!$B$2:$I$8,3,FALSE)),"Medium","Major"))</f>
        <v>Major</v>
      </c>
      <c r="S809" s="2" t="str">
        <f>IF(N809&gt;0,"",IF('Hazard Data'!K21&lt;VLOOKUP(B809,Thresholds!$B$2:$I$8,5,FALSE),"Minor",IF(AND(VLOOKUP(B809,Thresholds!$B$2:$I$8,5,FALSE)&lt;='Hazard Data'!K21,'Hazard Data'!K21&lt;VLOOKUP(B809,Thresholds!$B$2:$I$8,6,FALSE)),"Medium","Major")))</f>
        <v/>
      </c>
      <c r="T809" s="2"/>
      <c r="U809" s="2"/>
      <c r="V809" s="2"/>
      <c r="W809" s="2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>
      <c r="A810" s="1"/>
      <c r="B810" s="17">
        <v>1</v>
      </c>
      <c r="C810" s="9" t="s">
        <v>40</v>
      </c>
      <c r="D810" s="9" t="str">
        <f>VLOOKUP(C810,'Hazard Categories'!$A$2:$B$52,2,FALSE)</f>
        <v>Storm</v>
      </c>
      <c r="E810" s="17">
        <v>1</v>
      </c>
      <c r="F810" s="17">
        <v>1969</v>
      </c>
      <c r="G810" s="17" t="str">
        <f>IF(F810&lt;2000,(ROUNDDOWN((F810-$G$10)/5,0))*5+$G$10&amp;"-"&amp;(ROUNDDOWN((F810-$G$10)/5,0))*5+$G$10+4,(ROUNDDOWN((F810-$G$10)/5,0))*5+$G$10&amp;"-"&amp;(ROUNDDOWN((F810-$G$10)/5,0))*5+$G$10+4)</f>
        <v>1965-1969</v>
      </c>
      <c r="H810" s="17">
        <v>3</v>
      </c>
      <c r="I810" s="17">
        <v>0</v>
      </c>
      <c r="J810" s="17">
        <v>0</v>
      </c>
      <c r="K810" s="17">
        <f>SUM(I810:J810)</f>
        <v>0</v>
      </c>
      <c r="L810" s="28">
        <f>IF(N810&lt;7000000000,0,1)</f>
        <v>0</v>
      </c>
      <c r="M810" s="28">
        <f>IF(N810&gt;0,1,0)</f>
        <v>1</v>
      </c>
      <c r="N810" s="29">
        <v>154200</v>
      </c>
      <c r="O810" s="29">
        <f>IF($R810="Minor",1,0)</f>
        <v>0</v>
      </c>
      <c r="P810" s="29">
        <f>IF($R810="Medium",1,0)</f>
        <v>1</v>
      </c>
      <c r="Q810" s="29">
        <f>IF($R810="Major",1,0)</f>
        <v>0</v>
      </c>
      <c r="R810" s="2" t="str">
        <f>IF('Hazard Data'!N311&lt;VLOOKUP(B810,Thresholds!$B$2:$I$8,2,FALSE),"Minor",IF(AND(VLOOKUP(B810,Thresholds!$B$2:$I$8,2,FALSE)&lt;='Hazard Data'!N311,'Hazard Data'!N311&lt;VLOOKUP(B810,Thresholds!$B$2:$I$8,3,FALSE)),"Medium","Major"))</f>
        <v>Medium</v>
      </c>
      <c r="S810" s="2" t="str">
        <f>IF(N810&gt;0,"",IF('Hazard Data'!K311&lt;VLOOKUP(B810,Thresholds!$B$2:$I$8,5,FALSE),"Minor",IF(AND(VLOOKUP(B810,Thresholds!$B$2:$I$8,5,FALSE)&lt;='Hazard Data'!K311,'Hazard Data'!K311&lt;VLOOKUP(B810,Thresholds!$B$2:$I$8,6,FALSE)),"Medium","Major")))</f>
        <v/>
      </c>
      <c r="T810" s="2"/>
      <c r="U810" s="2"/>
      <c r="V810" s="2"/>
      <c r="W810" s="2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>
      <c r="A811" s="1"/>
      <c r="B811" s="17">
        <v>4</v>
      </c>
      <c r="C811" s="9" t="s">
        <v>39</v>
      </c>
      <c r="D811" s="9" t="str">
        <f>VLOOKUP(C811,'Hazard Categories'!$A$2:$B$52,2,FALSE)</f>
        <v>Severe Storm</v>
      </c>
      <c r="E811" s="17">
        <v>3</v>
      </c>
      <c r="F811" s="17">
        <v>2016</v>
      </c>
      <c r="G811" s="17" t="str">
        <f>IF(F811&lt;2000,(ROUNDDOWN((F811-$G$10)/5,0))*5+$G$10&amp;"-"&amp;(ROUNDDOWN((F811-$G$10)/5,0))*5+$G$10+4,(ROUNDDOWN((F811-$G$10)/5,0))*5+$G$10&amp;"-"&amp;(ROUNDDOWN((F811-$G$10)/5,0))*5+$G$10+4)</f>
        <v>2015-2019</v>
      </c>
      <c r="H811" s="17">
        <v>1</v>
      </c>
      <c r="I811" s="17">
        <v>0</v>
      </c>
      <c r="J811" s="17">
        <v>0</v>
      </c>
      <c r="K811" s="17">
        <f>SUM(I811:J811)</f>
        <v>0</v>
      </c>
      <c r="L811" s="28">
        <f>IF(N811&lt;7000000000,0,1)</f>
        <v>0</v>
      </c>
      <c r="M811" s="28">
        <f>IF(N811&gt;0,1,0)</f>
        <v>1</v>
      </c>
      <c r="N811" s="29">
        <v>153922</v>
      </c>
      <c r="O811" s="29">
        <f>IF($R811="Minor",1,0)</f>
        <v>1</v>
      </c>
      <c r="P811" s="29">
        <f>IF($R811="Medium",1,0)</f>
        <v>0</v>
      </c>
      <c r="Q811" s="29">
        <f>IF($R811="Major",1,0)</f>
        <v>0</v>
      </c>
      <c r="R811" s="2" t="str">
        <f>IF('Hazard Data'!N2834&lt;VLOOKUP(B811,Thresholds!$B$2:$I$8,2,FALSE),"Minor",IF(AND(VLOOKUP(B811,Thresholds!$B$2:$I$8,2,FALSE)&lt;='Hazard Data'!N2834,'Hazard Data'!N2834&lt;VLOOKUP(B811,Thresholds!$B$2:$I$8,3,FALSE)),"Medium","Major"))</f>
        <v>Minor</v>
      </c>
      <c r="S811" s="2" t="str">
        <f>IF(N811&gt;0,"",IF('Hazard Data'!K2834&lt;VLOOKUP(B811,Thresholds!$B$2:$I$8,5,FALSE),"Minor",IF(AND(VLOOKUP(B811,Thresholds!$B$2:$I$8,5,FALSE)&lt;='Hazard Data'!K2834,'Hazard Data'!K2834&lt;VLOOKUP(B811,Thresholds!$B$2:$I$8,6,FALSE)),"Medium","Major")))</f>
        <v/>
      </c>
      <c r="T811" s="2"/>
      <c r="U811" s="2"/>
      <c r="V811" s="2"/>
      <c r="W811" s="2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>
      <c r="A812" s="1"/>
      <c r="B812" s="17">
        <v>1</v>
      </c>
      <c r="C812" s="9" t="s">
        <v>45</v>
      </c>
      <c r="D812" s="9" t="str">
        <f>VLOOKUP(C812,'Hazard Categories'!$A$2:$B$52,2,FALSE)</f>
        <v>Storm</v>
      </c>
      <c r="E812" s="17">
        <v>2</v>
      </c>
      <c r="F812" s="17">
        <v>2004</v>
      </c>
      <c r="G812" s="17" t="str">
        <f>IF(F812&lt;2000,(ROUNDDOWN((F812-$G$10)/5,0))*5+$G$10&amp;"-"&amp;(ROUNDDOWN((F812-$G$10)/5,0))*5+$G$10+4,(ROUNDDOWN((F812-$G$10)/5,0))*5+$G$10&amp;"-"&amp;(ROUNDDOWN((F812-$G$10)/5,0))*5+$G$10+4)</f>
        <v>2000-2004</v>
      </c>
      <c r="H812" s="17">
        <v>1</v>
      </c>
      <c r="I812" s="17">
        <v>0</v>
      </c>
      <c r="J812" s="17">
        <v>0</v>
      </c>
      <c r="K812" s="17">
        <f>SUM(I812:J812)</f>
        <v>0</v>
      </c>
      <c r="L812" s="28">
        <f>IF(N812&lt;7000000000,0,1)</f>
        <v>0</v>
      </c>
      <c r="M812" s="28">
        <f>IF(N812&gt;0,1,0)</f>
        <v>1</v>
      </c>
      <c r="N812" s="29">
        <v>153685</v>
      </c>
      <c r="O812" s="29">
        <f>IF($R812="Minor",1,0)</f>
        <v>1</v>
      </c>
      <c r="P812" s="29">
        <f>IF($R812="Medium",1,0)</f>
        <v>0</v>
      </c>
      <c r="Q812" s="29">
        <f>IF($R812="Major",1,0)</f>
        <v>0</v>
      </c>
      <c r="R812" s="2" t="str">
        <f>IF('Hazard Data'!N3103&lt;VLOOKUP(B812,Thresholds!$B$2:$I$8,2,FALSE),"Minor",IF(AND(VLOOKUP(B812,Thresholds!$B$2:$I$8,2,FALSE)&lt;='Hazard Data'!N3103,'Hazard Data'!N3103&lt;VLOOKUP(B812,Thresholds!$B$2:$I$8,3,FALSE)),"Medium","Major"))</f>
        <v>Minor</v>
      </c>
      <c r="S812" s="2" t="str">
        <f>IF(N812&gt;0,"",IF('Hazard Data'!K3103&lt;VLOOKUP(B812,Thresholds!$B$2:$I$8,5,FALSE),"Minor",IF(AND(VLOOKUP(B812,Thresholds!$B$2:$I$8,5,FALSE)&lt;='Hazard Data'!K3103,'Hazard Data'!K3103&lt;VLOOKUP(B812,Thresholds!$B$2:$I$8,6,FALSE)),"Medium","Major")))</f>
        <v/>
      </c>
      <c r="T812" s="2"/>
      <c r="U812" s="2"/>
      <c r="V812" s="2"/>
      <c r="W812" s="2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>
      <c r="A813" s="1"/>
      <c r="B813" s="17">
        <v>1</v>
      </c>
      <c r="C813" s="9" t="s">
        <v>44</v>
      </c>
      <c r="D813" s="9" t="str">
        <f>VLOOKUP(C813,'Hazard Categories'!$A$2:$B$52,2,FALSE)</f>
        <v>Severe Storm</v>
      </c>
      <c r="E813" s="17">
        <v>2</v>
      </c>
      <c r="F813" s="17">
        <v>2015</v>
      </c>
      <c r="G813" s="17" t="str">
        <f>IF(F813&lt;2000,(ROUNDDOWN((F813-$G$10)/5,0))*5+$G$10&amp;"-"&amp;(ROUNDDOWN((F813-$G$10)/5,0))*5+$G$10+4,(ROUNDDOWN((F813-$G$10)/5,0))*5+$G$10&amp;"-"&amp;(ROUNDDOWN((F813-$G$10)/5,0))*5+$G$10+4)</f>
        <v>2015-2019</v>
      </c>
      <c r="H813" s="17">
        <v>1</v>
      </c>
      <c r="I813" s="17">
        <v>0</v>
      </c>
      <c r="J813" s="17">
        <v>0</v>
      </c>
      <c r="K813" s="17">
        <f>SUM(I813:J813)</f>
        <v>0</v>
      </c>
      <c r="L813" s="28">
        <f>IF(N813&lt;7000000000,0,1)</f>
        <v>0</v>
      </c>
      <c r="M813" s="28">
        <f>IF(N813&gt;0,1,0)</f>
        <v>1</v>
      </c>
      <c r="N813" s="29">
        <v>153146</v>
      </c>
      <c r="O813" s="29">
        <f>IF($R813="Minor",1,0)</f>
        <v>1</v>
      </c>
      <c r="P813" s="29">
        <f>IF($R813="Medium",1,0)</f>
        <v>0</v>
      </c>
      <c r="Q813" s="29">
        <f>IF($R813="Major",1,0)</f>
        <v>0</v>
      </c>
      <c r="R813" s="2" t="str">
        <f>IF('Hazard Data'!N2731&lt;VLOOKUP(B813,Thresholds!$B$2:$I$8,2,FALSE),"Minor",IF(AND(VLOOKUP(B813,Thresholds!$B$2:$I$8,2,FALSE)&lt;='Hazard Data'!N2731,'Hazard Data'!N2731&lt;VLOOKUP(B813,Thresholds!$B$2:$I$8,3,FALSE)),"Medium","Major"))</f>
        <v>Minor</v>
      </c>
      <c r="S813" s="2" t="str">
        <f>IF(N813&gt;0,"",IF('Hazard Data'!K2731&lt;VLOOKUP(B813,Thresholds!$B$2:$I$8,5,FALSE),"Minor",IF(AND(VLOOKUP(B813,Thresholds!$B$2:$I$8,5,FALSE)&lt;='Hazard Data'!K2731,'Hazard Data'!K2731&lt;VLOOKUP(B813,Thresholds!$B$2:$I$8,6,FALSE)),"Medium","Major")))</f>
        <v/>
      </c>
      <c r="T813" s="2"/>
      <c r="U813" s="2"/>
      <c r="V813" s="2"/>
      <c r="W813" s="2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>
      <c r="A814" s="1"/>
      <c r="B814" s="17">
        <v>2</v>
      </c>
      <c r="C814" s="9" t="s">
        <v>39</v>
      </c>
      <c r="D814" s="9" t="str">
        <f>VLOOKUP(C814,'Hazard Categories'!$A$2:$B$52,2,FALSE)</f>
        <v>Severe Storm</v>
      </c>
      <c r="E814" s="17">
        <v>3</v>
      </c>
      <c r="F814" s="17">
        <v>2000</v>
      </c>
      <c r="G814" s="17" t="str">
        <f>IF(F814&lt;2000,(ROUNDDOWN((F814-$G$10)/5,0))*5+$G$10&amp;"-"&amp;(ROUNDDOWN((F814-$G$10)/5,0))*5+$G$10+4,(ROUNDDOWN((F814-$G$10)/5,0))*5+$G$10&amp;"-"&amp;(ROUNDDOWN((F814-$G$10)/5,0))*5+$G$10+4)</f>
        <v>2000-2004</v>
      </c>
      <c r="H814" s="17">
        <v>1</v>
      </c>
      <c r="I814" s="17">
        <v>0</v>
      </c>
      <c r="J814" s="17">
        <v>0</v>
      </c>
      <c r="K814" s="17">
        <f>SUM(I814:J814)</f>
        <v>0</v>
      </c>
      <c r="L814" s="28">
        <f>IF(N814&lt;7000000000,0,1)</f>
        <v>0</v>
      </c>
      <c r="M814" s="28">
        <f>IF(N814&gt;0,1,0)</f>
        <v>1</v>
      </c>
      <c r="N814" s="29">
        <v>152892</v>
      </c>
      <c r="O814" s="29">
        <f>IF($R814="Minor",1,0)</f>
        <v>1</v>
      </c>
      <c r="P814" s="29">
        <f>IF($R814="Medium",1,0)</f>
        <v>0</v>
      </c>
      <c r="Q814" s="29">
        <f>IF($R814="Major",1,0)</f>
        <v>0</v>
      </c>
      <c r="R814" s="2" t="str">
        <f>IF('Hazard Data'!N3028&lt;VLOOKUP(B814,Thresholds!$B$2:$I$8,2,FALSE),"Minor",IF(AND(VLOOKUP(B814,Thresholds!$B$2:$I$8,2,FALSE)&lt;='Hazard Data'!N3028,'Hazard Data'!N3028&lt;VLOOKUP(B814,Thresholds!$B$2:$I$8,3,FALSE)),"Medium","Major"))</f>
        <v>Minor</v>
      </c>
      <c r="S814" s="2" t="str">
        <f>IF(N814&gt;0,"",IF('Hazard Data'!K3028&lt;VLOOKUP(B814,Thresholds!$B$2:$I$8,5,FALSE),"Minor",IF(AND(VLOOKUP(B814,Thresholds!$B$2:$I$8,5,FALSE)&lt;='Hazard Data'!K3028,'Hazard Data'!K3028&lt;VLOOKUP(B814,Thresholds!$B$2:$I$8,6,FALSE)),"Medium","Major")))</f>
        <v/>
      </c>
      <c r="T814" s="2"/>
      <c r="U814" s="2"/>
      <c r="V814" s="2"/>
      <c r="W814" s="2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>
      <c r="A815" s="1"/>
      <c r="B815" s="17">
        <v>5</v>
      </c>
      <c r="C815" s="9" t="s">
        <v>41</v>
      </c>
      <c r="D815" s="9" t="str">
        <f>VLOOKUP(C815,'Hazard Categories'!$A$2:$B$52,2,FALSE)</f>
        <v>Tornado</v>
      </c>
      <c r="E815" s="17">
        <v>1</v>
      </c>
      <c r="F815" s="17">
        <v>2012</v>
      </c>
      <c r="G815" s="17" t="str">
        <f>IF(F815&lt;2000,(ROUNDDOWN((F815-$G$10)/5,0))*5+$G$10&amp;"-"&amp;(ROUNDDOWN((F815-$G$10)/5,0))*5+$G$10+4,(ROUNDDOWN((F815-$G$10)/5,0))*5+$G$10&amp;"-"&amp;(ROUNDDOWN((F815-$G$10)/5,0))*5+$G$10+4)</f>
        <v>2010-2014</v>
      </c>
      <c r="H815" s="17">
        <v>1</v>
      </c>
      <c r="I815" s="17">
        <v>0</v>
      </c>
      <c r="J815" s="17">
        <v>0</v>
      </c>
      <c r="K815" s="17">
        <f>SUM(I815:J815)</f>
        <v>0</v>
      </c>
      <c r="L815" s="28">
        <f>IF(N815&lt;7000000000,0,1)</f>
        <v>0</v>
      </c>
      <c r="M815" s="28">
        <f>IF(N815&gt;0,1,0)</f>
        <v>1</v>
      </c>
      <c r="N815" s="29">
        <v>152559</v>
      </c>
      <c r="O815" s="29">
        <f>IF($R815="Minor",1,0)</f>
        <v>1</v>
      </c>
      <c r="P815" s="29">
        <f>IF($R815="Medium",1,0)</f>
        <v>0</v>
      </c>
      <c r="Q815" s="29">
        <f>IF($R815="Major",1,0)</f>
        <v>0</v>
      </c>
      <c r="R815" s="2" t="str">
        <f>IF('Hazard Data'!N2082&lt;VLOOKUP(B815,Thresholds!$B$2:$I$8,2,FALSE),"Minor",IF(AND(VLOOKUP(B815,Thresholds!$B$2:$I$8,2,FALSE)&lt;='Hazard Data'!N2082,'Hazard Data'!N2082&lt;VLOOKUP(B815,Thresholds!$B$2:$I$8,3,FALSE)),"Medium","Major"))</f>
        <v>Minor</v>
      </c>
      <c r="S815" s="2" t="str">
        <f>IF(N815&gt;0,"",IF('Hazard Data'!K2082&lt;VLOOKUP(B815,Thresholds!$B$2:$I$8,5,FALSE),"Minor",IF(AND(VLOOKUP(B815,Thresholds!$B$2:$I$8,5,FALSE)&lt;='Hazard Data'!K2082,'Hazard Data'!K2082&lt;VLOOKUP(B815,Thresholds!$B$2:$I$8,6,FALSE)),"Medium","Major")))</f>
        <v/>
      </c>
      <c r="T815" s="2"/>
      <c r="U815" s="2"/>
      <c r="V815" s="2"/>
      <c r="W815" s="2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>
      <c r="A816" s="1"/>
      <c r="B816" s="17">
        <v>3</v>
      </c>
      <c r="C816" s="9" t="s">
        <v>39</v>
      </c>
      <c r="D816" s="9" t="str">
        <f>VLOOKUP(C816,'Hazard Categories'!$A$2:$B$52,2,FALSE)</f>
        <v>Severe Storm</v>
      </c>
      <c r="E816" s="17">
        <v>3</v>
      </c>
      <c r="F816" s="17">
        <v>2016</v>
      </c>
      <c r="G816" s="17" t="str">
        <f>IF(F816&lt;2000,(ROUNDDOWN((F816-$G$10)/5,0))*5+$G$10&amp;"-"&amp;(ROUNDDOWN((F816-$G$10)/5,0))*5+$G$10+4,(ROUNDDOWN((F816-$G$10)/5,0))*5+$G$10&amp;"-"&amp;(ROUNDDOWN((F816-$G$10)/5,0))*5+$G$10+4)</f>
        <v>2015-2019</v>
      </c>
      <c r="H816" s="17">
        <v>1</v>
      </c>
      <c r="I816" s="17">
        <v>0</v>
      </c>
      <c r="J816" s="17">
        <v>0</v>
      </c>
      <c r="K816" s="17">
        <f>SUM(I816:J816)</f>
        <v>0</v>
      </c>
      <c r="L816" s="28">
        <f>IF(N816&lt;7000000000,0,1)</f>
        <v>0</v>
      </c>
      <c r="M816" s="28">
        <f>IF(N816&gt;0,1,0)</f>
        <v>1</v>
      </c>
      <c r="N816" s="29">
        <v>152353</v>
      </c>
      <c r="O816" s="29">
        <f>IF($R816="Minor",1,0)</f>
        <v>1</v>
      </c>
      <c r="P816" s="29">
        <f>IF($R816="Medium",1,0)</f>
        <v>0</v>
      </c>
      <c r="Q816" s="29">
        <f>IF($R816="Major",1,0)</f>
        <v>0</v>
      </c>
      <c r="R816" s="2" t="str">
        <f>IF('Hazard Data'!N2852&lt;VLOOKUP(B816,Thresholds!$B$2:$I$8,2,FALSE),"Minor",IF(AND(VLOOKUP(B816,Thresholds!$B$2:$I$8,2,FALSE)&lt;='Hazard Data'!N2852,'Hazard Data'!N2852&lt;VLOOKUP(B816,Thresholds!$B$2:$I$8,3,FALSE)),"Medium","Major"))</f>
        <v>Minor</v>
      </c>
      <c r="S816" s="2" t="str">
        <f>IF(N816&gt;0,"",IF('Hazard Data'!K2852&lt;VLOOKUP(B816,Thresholds!$B$2:$I$8,5,FALSE),"Minor",IF(AND(VLOOKUP(B816,Thresholds!$B$2:$I$8,5,FALSE)&lt;='Hazard Data'!K2852,'Hazard Data'!K2852&lt;VLOOKUP(B816,Thresholds!$B$2:$I$8,6,FALSE)),"Medium","Major")))</f>
        <v/>
      </c>
      <c r="T816" s="2"/>
      <c r="U816" s="2"/>
      <c r="V816" s="2"/>
      <c r="W816" s="2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>
      <c r="A817" s="1"/>
      <c r="B817" s="17">
        <v>3</v>
      </c>
      <c r="C817" s="9" t="s">
        <v>39</v>
      </c>
      <c r="D817" s="9" t="str">
        <f>VLOOKUP(C817,'Hazard Categories'!$A$2:$B$52,2,FALSE)</f>
        <v>Severe Storm</v>
      </c>
      <c r="E817" s="17">
        <v>3</v>
      </c>
      <c r="F817" s="17">
        <v>2016</v>
      </c>
      <c r="G817" s="17" t="str">
        <f>IF(F817&lt;2000,(ROUNDDOWN((F817-$G$10)/5,0))*5+$G$10&amp;"-"&amp;(ROUNDDOWN((F817-$G$10)/5,0))*5+$G$10+4,(ROUNDDOWN((F817-$G$10)/5,0))*5+$G$10&amp;"-"&amp;(ROUNDDOWN((F817-$G$10)/5,0))*5+$G$10+4)</f>
        <v>2015-2019</v>
      </c>
      <c r="H817" s="17">
        <v>1</v>
      </c>
      <c r="I817" s="17">
        <v>0</v>
      </c>
      <c r="J817" s="17">
        <v>0</v>
      </c>
      <c r="K817" s="17">
        <f>SUM(I817:J817)</f>
        <v>0</v>
      </c>
      <c r="L817" s="28">
        <f>IF(N817&lt;7000000000,0,1)</f>
        <v>0</v>
      </c>
      <c r="M817" s="28">
        <f>IF(N817&gt;0,1,0)</f>
        <v>1</v>
      </c>
      <c r="N817" s="29">
        <v>152337</v>
      </c>
      <c r="O817" s="29">
        <f>IF($R817="Minor",1,0)</f>
        <v>1</v>
      </c>
      <c r="P817" s="29">
        <f>IF($R817="Medium",1,0)</f>
        <v>0</v>
      </c>
      <c r="Q817" s="29">
        <f>IF($R817="Major",1,0)</f>
        <v>0</v>
      </c>
      <c r="R817" s="2" t="str">
        <f>IF('Hazard Data'!N2848&lt;VLOOKUP(B817,Thresholds!$B$2:$I$8,2,FALSE),"Minor",IF(AND(VLOOKUP(B817,Thresholds!$B$2:$I$8,2,FALSE)&lt;='Hazard Data'!N2848,'Hazard Data'!N2848&lt;VLOOKUP(B817,Thresholds!$B$2:$I$8,3,FALSE)),"Medium","Major"))</f>
        <v>Minor</v>
      </c>
      <c r="S817" s="2" t="str">
        <f>IF(N817&gt;0,"",IF('Hazard Data'!K2848&lt;VLOOKUP(B817,Thresholds!$B$2:$I$8,5,FALSE),"Minor",IF(AND(VLOOKUP(B817,Thresholds!$B$2:$I$8,5,FALSE)&lt;='Hazard Data'!K2848,'Hazard Data'!K2848&lt;VLOOKUP(B817,Thresholds!$B$2:$I$8,6,FALSE)),"Medium","Major")))</f>
        <v/>
      </c>
      <c r="T817" s="2"/>
      <c r="U817" s="2"/>
      <c r="V817" s="2"/>
      <c r="W817" s="2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>
      <c r="A818" s="1"/>
      <c r="B818" s="17">
        <v>2</v>
      </c>
      <c r="C818" s="9" t="s">
        <v>44</v>
      </c>
      <c r="D818" s="9" t="str">
        <f>VLOOKUP(C818,'Hazard Categories'!$A$2:$B$52,2,FALSE)</f>
        <v>Severe Storm</v>
      </c>
      <c r="E818" s="17">
        <v>3</v>
      </c>
      <c r="F818" s="17">
        <v>2006</v>
      </c>
      <c r="G818" s="17" t="str">
        <f>IF(F818&lt;2000,(ROUNDDOWN((F818-$G$10)/5,0))*5+$G$10&amp;"-"&amp;(ROUNDDOWN((F818-$G$10)/5,0))*5+$G$10+4,(ROUNDDOWN((F818-$G$10)/5,0))*5+$G$10&amp;"-"&amp;(ROUNDDOWN((F818-$G$10)/5,0))*5+$G$10+4)</f>
        <v>2005-2009</v>
      </c>
      <c r="H818" s="17">
        <v>1</v>
      </c>
      <c r="I818" s="17">
        <v>0</v>
      </c>
      <c r="J818" s="17">
        <v>0</v>
      </c>
      <c r="K818" s="17">
        <f>SUM(I818:J818)</f>
        <v>0</v>
      </c>
      <c r="L818" s="28">
        <f>IF(N818&lt;7000000000,0,1)</f>
        <v>0</v>
      </c>
      <c r="M818" s="28">
        <f>IF(N818&gt;0,1,0)</f>
        <v>1</v>
      </c>
      <c r="N818" s="29">
        <v>151957</v>
      </c>
      <c r="O818" s="29">
        <f>IF($R818="Minor",1,0)</f>
        <v>1</v>
      </c>
      <c r="P818" s="29">
        <f>IF($R818="Medium",1,0)</f>
        <v>0</v>
      </c>
      <c r="Q818" s="29">
        <f>IF($R818="Major",1,0)</f>
        <v>0</v>
      </c>
      <c r="R818" s="2" t="str">
        <f>IF('Hazard Data'!N3141&lt;VLOOKUP(B818,Thresholds!$B$2:$I$8,2,FALSE),"Minor",IF(AND(VLOOKUP(B818,Thresholds!$B$2:$I$8,2,FALSE)&lt;='Hazard Data'!N3141,'Hazard Data'!N3141&lt;VLOOKUP(B818,Thresholds!$B$2:$I$8,3,FALSE)),"Medium","Major"))</f>
        <v>Minor</v>
      </c>
      <c r="S818" s="2" t="str">
        <f>IF(N818&gt;0,"",IF('Hazard Data'!K3141&lt;VLOOKUP(B818,Thresholds!$B$2:$I$8,5,FALSE),"Minor",IF(AND(VLOOKUP(B818,Thresholds!$B$2:$I$8,5,FALSE)&lt;='Hazard Data'!K3141,'Hazard Data'!K3141&lt;VLOOKUP(B818,Thresholds!$B$2:$I$8,6,FALSE)),"Medium","Major")))</f>
        <v/>
      </c>
      <c r="T818" s="2"/>
      <c r="U818" s="2"/>
      <c r="V818" s="2"/>
      <c r="W818" s="2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>
      <c r="A819" s="1"/>
      <c r="B819" s="17">
        <v>2</v>
      </c>
      <c r="C819" s="9" t="s">
        <v>44</v>
      </c>
      <c r="D819" s="9" t="str">
        <f>VLOOKUP(C819,'Hazard Categories'!$A$2:$B$52,2,FALSE)</f>
        <v>Severe Storm</v>
      </c>
      <c r="E819" s="17">
        <v>2</v>
      </c>
      <c r="F819" s="17">
        <v>2011</v>
      </c>
      <c r="G819" s="17" t="str">
        <f>IF(F819&lt;2000,(ROUNDDOWN((F819-$G$10)/5,0))*5+$G$10&amp;"-"&amp;(ROUNDDOWN((F819-$G$10)/5,0))*5+$G$10+4,(ROUNDDOWN((F819-$G$10)/5,0))*5+$G$10&amp;"-"&amp;(ROUNDDOWN((F819-$G$10)/5,0))*5+$G$10+4)</f>
        <v>2010-2014</v>
      </c>
      <c r="H819" s="17">
        <v>1</v>
      </c>
      <c r="I819" s="17">
        <v>0</v>
      </c>
      <c r="J819" s="17">
        <v>0</v>
      </c>
      <c r="K819" s="17">
        <f>SUM(I819:J819)</f>
        <v>0</v>
      </c>
      <c r="L819" s="28">
        <f>IF(N819&lt;7000000000,0,1)</f>
        <v>0</v>
      </c>
      <c r="M819" s="28">
        <f>IF(N819&gt;0,1,0)</f>
        <v>1</v>
      </c>
      <c r="N819" s="29">
        <v>151354</v>
      </c>
      <c r="O819" s="29">
        <f>IF($R819="Minor",1,0)</f>
        <v>1</v>
      </c>
      <c r="P819" s="29">
        <f>IF($R819="Medium",1,0)</f>
        <v>0</v>
      </c>
      <c r="Q819" s="29">
        <f>IF($R819="Major",1,0)</f>
        <v>0</v>
      </c>
      <c r="R819" s="2" t="str">
        <f>IF('Hazard Data'!N2504&lt;VLOOKUP(B819,Thresholds!$B$2:$I$8,2,FALSE),"Minor",IF(AND(VLOOKUP(B819,Thresholds!$B$2:$I$8,2,FALSE)&lt;='Hazard Data'!N2504,'Hazard Data'!N2504&lt;VLOOKUP(B819,Thresholds!$B$2:$I$8,3,FALSE)),"Medium","Major"))</f>
        <v>Minor</v>
      </c>
      <c r="S819" s="2" t="str">
        <f>IF(N819&gt;0,"",IF('Hazard Data'!K2504&lt;VLOOKUP(B819,Thresholds!$B$2:$I$8,5,FALSE),"Minor",IF(AND(VLOOKUP(B819,Thresholds!$B$2:$I$8,5,FALSE)&lt;='Hazard Data'!K2504,'Hazard Data'!K2504&lt;VLOOKUP(B819,Thresholds!$B$2:$I$8,6,FALSE)),"Medium","Major")))</f>
        <v/>
      </c>
      <c r="T819" s="2"/>
      <c r="U819" s="2"/>
      <c r="V819" s="2"/>
      <c r="W819" s="2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>
      <c r="A820" s="1"/>
      <c r="B820" s="17">
        <v>1</v>
      </c>
      <c r="C820" s="9" t="s">
        <v>44</v>
      </c>
      <c r="D820" s="9" t="str">
        <f>VLOOKUP(C820,'Hazard Categories'!$A$2:$B$52,2,FALSE)</f>
        <v>Severe Storm</v>
      </c>
      <c r="E820" s="17">
        <v>3</v>
      </c>
      <c r="F820" s="17">
        <v>2002</v>
      </c>
      <c r="G820" s="17" t="str">
        <f>IF(F820&lt;2000,(ROUNDDOWN((F820-$G$10)/5,0))*5+$G$10&amp;"-"&amp;(ROUNDDOWN((F820-$G$10)/5,0))*5+$G$10+4,(ROUNDDOWN((F820-$G$10)/5,0))*5+$G$10&amp;"-"&amp;(ROUNDDOWN((F820-$G$10)/5,0))*5+$G$10+4)</f>
        <v>2000-2004</v>
      </c>
      <c r="H820" s="17">
        <v>1</v>
      </c>
      <c r="I820" s="17">
        <v>0</v>
      </c>
      <c r="J820" s="17">
        <v>0</v>
      </c>
      <c r="K820" s="17">
        <f>SUM(I820:J820)</f>
        <v>0</v>
      </c>
      <c r="L820" s="28">
        <f>IF(N820&lt;7000000000,0,1)</f>
        <v>0</v>
      </c>
      <c r="M820" s="28">
        <f>IF(N820&gt;0,1,0)</f>
        <v>1</v>
      </c>
      <c r="N820" s="29">
        <v>151307</v>
      </c>
      <c r="O820" s="29">
        <f>IF($R820="Minor",1,0)</f>
        <v>1</v>
      </c>
      <c r="P820" s="29">
        <f>IF($R820="Medium",1,0)</f>
        <v>0</v>
      </c>
      <c r="Q820" s="29">
        <f>IF($R820="Major",1,0)</f>
        <v>0</v>
      </c>
      <c r="R820" s="2" t="str">
        <f>IF('Hazard Data'!N3062&lt;VLOOKUP(B820,Thresholds!$B$2:$I$8,2,FALSE),"Minor",IF(AND(VLOOKUP(B820,Thresholds!$B$2:$I$8,2,FALSE)&lt;='Hazard Data'!N3062,'Hazard Data'!N3062&lt;VLOOKUP(B820,Thresholds!$B$2:$I$8,3,FALSE)),"Medium","Major"))</f>
        <v>Minor</v>
      </c>
      <c r="S820" s="2" t="str">
        <f>IF(N820&gt;0,"",IF('Hazard Data'!K3062&lt;VLOOKUP(B820,Thresholds!$B$2:$I$8,5,FALSE),"Minor",IF(AND(VLOOKUP(B820,Thresholds!$B$2:$I$8,5,FALSE)&lt;='Hazard Data'!K3062,'Hazard Data'!K3062&lt;VLOOKUP(B820,Thresholds!$B$2:$I$8,6,FALSE)),"Medium","Major")))</f>
        <v/>
      </c>
      <c r="T820" s="2"/>
      <c r="U820" s="2"/>
      <c r="V820" s="2"/>
      <c r="W820" s="2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>
      <c r="A821" s="1"/>
      <c r="B821" s="17">
        <v>3</v>
      </c>
      <c r="C821" s="9" t="s">
        <v>41</v>
      </c>
      <c r="D821" s="9" t="str">
        <f>VLOOKUP(C821,'Hazard Categories'!$A$2:$B$52,2,FALSE)</f>
        <v>Tornado</v>
      </c>
      <c r="E821" s="17">
        <v>1</v>
      </c>
      <c r="F821" s="17">
        <v>2008</v>
      </c>
      <c r="G821" s="17" t="str">
        <f>IF(F821&lt;2000,(ROUNDDOWN((F821-$G$10)/5,0))*5+$G$10&amp;"-"&amp;(ROUNDDOWN((F821-$G$10)/5,0))*5+$G$10+4,(ROUNDDOWN((F821-$G$10)/5,0))*5+$G$10&amp;"-"&amp;(ROUNDDOWN((F821-$G$10)/5,0))*5+$G$10+4)</f>
        <v>2005-2009</v>
      </c>
      <c r="H821" s="17">
        <v>1</v>
      </c>
      <c r="I821" s="17">
        <v>0</v>
      </c>
      <c r="J821" s="17">
        <v>0</v>
      </c>
      <c r="K821" s="17">
        <f>SUM(I821:J821)</f>
        <v>0</v>
      </c>
      <c r="L821" s="28">
        <f>IF(N821&lt;7000000000,0,1)</f>
        <v>0</v>
      </c>
      <c r="M821" s="28">
        <f>IF(N821&gt;0,1,0)</f>
        <v>1</v>
      </c>
      <c r="N821" s="29">
        <v>150942</v>
      </c>
      <c r="O821" s="29">
        <f>IF($R821="Minor",1,0)</f>
        <v>1</v>
      </c>
      <c r="P821" s="29">
        <f>IF($R821="Medium",1,0)</f>
        <v>0</v>
      </c>
      <c r="Q821" s="29">
        <f>IF($R821="Major",1,0)</f>
        <v>0</v>
      </c>
      <c r="R821" s="2" t="str">
        <f>IF('Hazard Data'!N3181&lt;VLOOKUP(B821,Thresholds!$B$2:$I$8,2,FALSE),"Minor",IF(AND(VLOOKUP(B821,Thresholds!$B$2:$I$8,2,FALSE)&lt;='Hazard Data'!N3181,'Hazard Data'!N3181&lt;VLOOKUP(B821,Thresholds!$B$2:$I$8,3,FALSE)),"Medium","Major"))</f>
        <v>Minor</v>
      </c>
      <c r="S821" s="2" t="str">
        <f>IF(N821&gt;0,"",IF('Hazard Data'!K3181&lt;VLOOKUP(B821,Thresholds!$B$2:$I$8,5,FALSE),"Minor",IF(AND(VLOOKUP(B821,Thresholds!$B$2:$I$8,5,FALSE)&lt;='Hazard Data'!K3181,'Hazard Data'!K3181&lt;VLOOKUP(B821,Thresholds!$B$2:$I$8,6,FALSE)),"Medium","Major")))</f>
        <v/>
      </c>
      <c r="T821" s="2"/>
      <c r="U821" s="2"/>
      <c r="V821" s="2"/>
      <c r="W821" s="2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>
      <c r="A822" s="1"/>
      <c r="B822" s="17">
        <v>3</v>
      </c>
      <c r="C822" s="9" t="s">
        <v>44</v>
      </c>
      <c r="D822" s="9" t="str">
        <f>VLOOKUP(C822,'Hazard Categories'!$A$2:$B$52,2,FALSE)</f>
        <v>Severe Storm</v>
      </c>
      <c r="E822" s="17">
        <v>1</v>
      </c>
      <c r="F822" s="17">
        <v>2013</v>
      </c>
      <c r="G822" s="17" t="str">
        <f>IF(F822&lt;2000,(ROUNDDOWN((F822-$G$10)/5,0))*5+$G$10&amp;"-"&amp;(ROUNDDOWN((F822-$G$10)/5,0))*5+$G$10+4,(ROUNDDOWN((F822-$G$10)/5,0))*5+$G$10&amp;"-"&amp;(ROUNDDOWN((F822-$G$10)/5,0))*5+$G$10+4)</f>
        <v>2010-2014</v>
      </c>
      <c r="H822" s="17">
        <v>1</v>
      </c>
      <c r="I822" s="17">
        <v>0</v>
      </c>
      <c r="J822" s="17">
        <v>0</v>
      </c>
      <c r="K822" s="17">
        <f>SUM(I822:J822)</f>
        <v>0</v>
      </c>
      <c r="L822" s="28">
        <f>IF(N822&lt;7000000000,0,1)</f>
        <v>0</v>
      </c>
      <c r="M822" s="28">
        <f>IF(N822&gt;0,1,0)</f>
        <v>1</v>
      </c>
      <c r="N822" s="29">
        <v>150514</v>
      </c>
      <c r="O822" s="29">
        <f>IF($R822="Minor",1,0)</f>
        <v>1</v>
      </c>
      <c r="P822" s="29">
        <f>IF($R822="Medium",1,0)</f>
        <v>0</v>
      </c>
      <c r="Q822" s="29">
        <f>IF($R822="Major",1,0)</f>
        <v>0</v>
      </c>
      <c r="R822" s="2" t="str">
        <f>IF('Hazard Data'!N2054&lt;VLOOKUP(B822,Thresholds!$B$2:$I$8,2,FALSE),"Minor",IF(AND(VLOOKUP(B822,Thresholds!$B$2:$I$8,2,FALSE)&lt;='Hazard Data'!N2054,'Hazard Data'!N2054&lt;VLOOKUP(B822,Thresholds!$B$2:$I$8,3,FALSE)),"Medium","Major"))</f>
        <v>Minor</v>
      </c>
      <c r="S822" s="2" t="str">
        <f>IF(N822&gt;0,"",IF('Hazard Data'!K2054&lt;VLOOKUP(B822,Thresholds!$B$2:$I$8,5,FALSE),"Minor",IF(AND(VLOOKUP(B822,Thresholds!$B$2:$I$8,5,FALSE)&lt;='Hazard Data'!K2054,'Hazard Data'!K2054&lt;VLOOKUP(B822,Thresholds!$B$2:$I$8,6,FALSE)),"Medium","Major")))</f>
        <v/>
      </c>
      <c r="T822" s="2"/>
      <c r="U822" s="18"/>
      <c r="V822" s="18"/>
      <c r="W822" s="18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>
      <c r="A823" s="1"/>
      <c r="B823" s="17">
        <v>3</v>
      </c>
      <c r="C823" s="9" t="s">
        <v>39</v>
      </c>
      <c r="D823" s="9" t="str">
        <f>VLOOKUP(C823,'Hazard Categories'!$A$2:$B$52,2,FALSE)</f>
        <v>Severe Storm</v>
      </c>
      <c r="E823" s="17">
        <v>2</v>
      </c>
      <c r="F823" s="17">
        <v>2012</v>
      </c>
      <c r="G823" s="17" t="str">
        <f>IF(F823&lt;2000,(ROUNDDOWN((F823-$G$10)/5,0))*5+$G$10&amp;"-"&amp;(ROUNDDOWN((F823-$G$10)/5,0))*5+$G$10+4,(ROUNDDOWN((F823-$G$10)/5,0))*5+$G$10&amp;"-"&amp;(ROUNDDOWN((F823-$G$10)/5,0))*5+$G$10+4)</f>
        <v>2010-2014</v>
      </c>
      <c r="H823" s="17">
        <v>1</v>
      </c>
      <c r="I823" s="17">
        <v>0</v>
      </c>
      <c r="J823" s="17">
        <v>0</v>
      </c>
      <c r="K823" s="17">
        <f>SUM(I823:J823)</f>
        <v>0</v>
      </c>
      <c r="L823" s="28">
        <f>IF(N823&lt;7000000000,0,1)</f>
        <v>0</v>
      </c>
      <c r="M823" s="28">
        <f>IF(N823&gt;0,1,0)</f>
        <v>1</v>
      </c>
      <c r="N823" s="29">
        <v>150498</v>
      </c>
      <c r="O823" s="29">
        <f>IF($R823="Minor",1,0)</f>
        <v>1</v>
      </c>
      <c r="P823" s="29">
        <f>IF($R823="Medium",1,0)</f>
        <v>0</v>
      </c>
      <c r="Q823" s="29">
        <f>IF($R823="Major",1,0)</f>
        <v>0</v>
      </c>
      <c r="R823" s="2" t="str">
        <f>IF('Hazard Data'!N2111&lt;VLOOKUP(B823,Thresholds!$B$2:$I$8,2,FALSE),"Minor",IF(AND(VLOOKUP(B823,Thresholds!$B$2:$I$8,2,FALSE)&lt;='Hazard Data'!N2111,'Hazard Data'!N2111&lt;VLOOKUP(B823,Thresholds!$B$2:$I$8,3,FALSE)),"Medium","Major"))</f>
        <v>Minor</v>
      </c>
      <c r="S823" s="2" t="str">
        <f>IF(N823&gt;0,"",IF('Hazard Data'!K2111&lt;VLOOKUP(B823,Thresholds!$B$2:$I$8,5,FALSE),"Minor",IF(AND(VLOOKUP(B823,Thresholds!$B$2:$I$8,5,FALSE)&lt;='Hazard Data'!K2111,'Hazard Data'!K2111&lt;VLOOKUP(B823,Thresholds!$B$2:$I$8,6,FALSE)),"Medium","Major")))</f>
        <v/>
      </c>
      <c r="T823" s="2"/>
      <c r="U823" s="18"/>
      <c r="V823" s="18"/>
      <c r="W823" s="18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>
      <c r="A824" s="1"/>
      <c r="B824" s="17">
        <v>3</v>
      </c>
      <c r="C824" s="9" t="s">
        <v>44</v>
      </c>
      <c r="D824" s="9" t="str">
        <f>VLOOKUP(C824,'Hazard Categories'!$A$2:$B$52,2,FALSE)</f>
        <v>Severe Storm</v>
      </c>
      <c r="E824" s="17">
        <v>2</v>
      </c>
      <c r="F824" s="17">
        <v>1995</v>
      </c>
      <c r="G824" s="17" t="str">
        <f>IF(F824&lt;2000,(ROUNDDOWN((F824-$G$10)/5,0))*5+$G$10&amp;"-"&amp;(ROUNDDOWN((F824-$G$10)/5,0))*5+$G$10+4,(ROUNDDOWN((F824-$G$10)/5,0))*5+$G$10&amp;"-"&amp;(ROUNDDOWN((F824-$G$10)/5,0))*5+$G$10+4)</f>
        <v>1995-1999</v>
      </c>
      <c r="H824" s="17">
        <v>1</v>
      </c>
      <c r="I824" s="17">
        <v>0</v>
      </c>
      <c r="J824" s="17">
        <v>0</v>
      </c>
      <c r="K824" s="17">
        <f>SUM(I824:J824)</f>
        <v>0</v>
      </c>
      <c r="L824" s="28">
        <f>IF(N824&lt;7000000000,0,1)</f>
        <v>0</v>
      </c>
      <c r="M824" s="28">
        <f>IF(N824&gt;0,1,0)</f>
        <v>1</v>
      </c>
      <c r="N824" s="29">
        <v>149405</v>
      </c>
      <c r="O824" s="29">
        <f>IF($R824="Minor",1,0)</f>
        <v>0</v>
      </c>
      <c r="P824" s="29">
        <f>IF($R824="Medium",1,0)</f>
        <v>0</v>
      </c>
      <c r="Q824" s="29">
        <f>IF($R824="Major",1,0)</f>
        <v>1</v>
      </c>
      <c r="R824" s="2" t="str">
        <f>IF('Hazard Data'!N133&lt;VLOOKUP(B824,Thresholds!$B$2:$I$8,2,FALSE),"Minor",IF(AND(VLOOKUP(B824,Thresholds!$B$2:$I$8,2,FALSE)&lt;='Hazard Data'!N133,'Hazard Data'!N133&lt;VLOOKUP(B824,Thresholds!$B$2:$I$8,3,FALSE)),"Medium","Major"))</f>
        <v>Major</v>
      </c>
      <c r="S824" s="2" t="str">
        <f>IF(N824&gt;0,"",IF('Hazard Data'!K133&lt;VLOOKUP(B824,Thresholds!$B$2:$I$8,5,FALSE),"Minor",IF(AND(VLOOKUP(B824,Thresholds!$B$2:$I$8,5,FALSE)&lt;='Hazard Data'!K133,'Hazard Data'!K133&lt;VLOOKUP(B824,Thresholds!$B$2:$I$8,6,FALSE)),"Medium","Major")))</f>
        <v/>
      </c>
      <c r="T824" s="2"/>
      <c r="U824" s="18"/>
      <c r="V824" s="18"/>
      <c r="W824" s="18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>
      <c r="A825" s="1"/>
      <c r="B825" s="17">
        <v>6</v>
      </c>
      <c r="C825" s="9" t="s">
        <v>44</v>
      </c>
      <c r="D825" s="9" t="str">
        <f>VLOOKUP(C825,'Hazard Categories'!$A$2:$B$52,2,FALSE)</f>
        <v>Severe Storm</v>
      </c>
      <c r="E825" s="17">
        <v>1</v>
      </c>
      <c r="F825" s="17">
        <v>2013</v>
      </c>
      <c r="G825" s="17" t="str">
        <f>IF(F825&lt;2000,(ROUNDDOWN((F825-$G$10)/5,0))*5+$G$10&amp;"-"&amp;(ROUNDDOWN((F825-$G$10)/5,0))*5+$G$10+4,(ROUNDDOWN((F825-$G$10)/5,0))*5+$G$10&amp;"-"&amp;(ROUNDDOWN((F825-$G$10)/5,0))*5+$G$10+4)</f>
        <v>2010-2014</v>
      </c>
      <c r="H825" s="17">
        <v>1</v>
      </c>
      <c r="I825" s="17">
        <v>0</v>
      </c>
      <c r="J825" s="17">
        <v>0</v>
      </c>
      <c r="K825" s="17">
        <f>SUM(I825:J825)</f>
        <v>0</v>
      </c>
      <c r="L825" s="28">
        <f>IF(N825&lt;7000000000,0,1)</f>
        <v>0</v>
      </c>
      <c r="M825" s="28">
        <f>IF(N825&gt;0,1,0)</f>
        <v>1</v>
      </c>
      <c r="N825" s="29">
        <v>149056</v>
      </c>
      <c r="O825" s="29">
        <f>IF($R825="Minor",1,0)</f>
        <v>1</v>
      </c>
      <c r="P825" s="29">
        <f>IF($R825="Medium",1,0)</f>
        <v>0</v>
      </c>
      <c r="Q825" s="29">
        <f>IF($R825="Major",1,0)</f>
        <v>0</v>
      </c>
      <c r="R825" s="2" t="str">
        <f>IF('Hazard Data'!N2046&lt;VLOOKUP(B825,Thresholds!$B$2:$I$8,2,FALSE),"Minor",IF(AND(VLOOKUP(B825,Thresholds!$B$2:$I$8,2,FALSE)&lt;='Hazard Data'!N2046,'Hazard Data'!N2046&lt;VLOOKUP(B825,Thresholds!$B$2:$I$8,3,FALSE)),"Medium","Major"))</f>
        <v>Minor</v>
      </c>
      <c r="S825" s="2" t="str">
        <f>IF(N825&gt;0,"",IF('Hazard Data'!K2046&lt;VLOOKUP(B825,Thresholds!$B$2:$I$8,5,FALSE),"Minor",IF(AND(VLOOKUP(B825,Thresholds!$B$2:$I$8,5,FALSE)&lt;='Hazard Data'!K2046,'Hazard Data'!K2046&lt;VLOOKUP(B825,Thresholds!$B$2:$I$8,6,FALSE)),"Medium","Major")))</f>
        <v/>
      </c>
      <c r="T825" s="2"/>
      <c r="U825" s="18"/>
      <c r="V825" s="18"/>
      <c r="W825" s="18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>
      <c r="A826" s="1"/>
      <c r="B826" s="17">
        <v>5</v>
      </c>
      <c r="C826" s="9" t="s">
        <v>47</v>
      </c>
      <c r="D826" s="9" t="str">
        <f>VLOOKUP(C826,'Hazard Categories'!$A$2:$B$52,2,FALSE)</f>
        <v>Severe Storm</v>
      </c>
      <c r="E826" s="17">
        <v>2</v>
      </c>
      <c r="F826" s="17">
        <v>1995</v>
      </c>
      <c r="G826" s="17" t="str">
        <f>IF(F826&lt;2000,(ROUNDDOWN((F826-$G$10)/5,0))*5+$G$10&amp;"-"&amp;(ROUNDDOWN((F826-$G$10)/5,0))*5+$G$10+4,(ROUNDDOWN((F826-$G$10)/5,0))*5+$G$10&amp;"-"&amp;(ROUNDDOWN((F826-$G$10)/5,0))*5+$G$10+4)</f>
        <v>1995-1999</v>
      </c>
      <c r="H826" s="17">
        <v>1</v>
      </c>
      <c r="I826" s="17">
        <v>0</v>
      </c>
      <c r="J826" s="17">
        <v>0</v>
      </c>
      <c r="K826" s="17">
        <f>SUM(I826:J826)</f>
        <v>0</v>
      </c>
      <c r="L826" s="28">
        <f>IF(N826&lt;7000000000,0,1)</f>
        <v>0</v>
      </c>
      <c r="M826" s="28">
        <f>IF(N826&gt;0,1,0)</f>
        <v>1</v>
      </c>
      <c r="N826" s="29">
        <v>149024</v>
      </c>
      <c r="O826" s="29">
        <f>IF($R826="Minor",1,0)</f>
        <v>1</v>
      </c>
      <c r="P826" s="29">
        <f>IF($R826="Medium",1,0)</f>
        <v>0</v>
      </c>
      <c r="Q826" s="29">
        <f>IF($R826="Major",1,0)</f>
        <v>0</v>
      </c>
      <c r="R826" s="2" t="str">
        <f>IF('Hazard Data'!N1936&lt;VLOOKUP(B826,Thresholds!$B$2:$I$8,2,FALSE),"Minor",IF(AND(VLOOKUP(B826,Thresholds!$B$2:$I$8,2,FALSE)&lt;='Hazard Data'!N1936,'Hazard Data'!N1936&lt;VLOOKUP(B826,Thresholds!$B$2:$I$8,3,FALSE)),"Medium","Major"))</f>
        <v>Minor</v>
      </c>
      <c r="S826" s="2" t="str">
        <f>IF(N826&gt;0,"",IF('Hazard Data'!K1936&lt;VLOOKUP(B826,Thresholds!$B$2:$I$8,5,FALSE),"Minor",IF(AND(VLOOKUP(B826,Thresholds!$B$2:$I$8,5,FALSE)&lt;='Hazard Data'!K1936,'Hazard Data'!K1936&lt;VLOOKUP(B826,Thresholds!$B$2:$I$8,6,FALSE)),"Medium","Major")))</f>
        <v/>
      </c>
      <c r="T826" s="2"/>
      <c r="U826" s="18"/>
      <c r="V826" s="18"/>
      <c r="W826" s="18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>
      <c r="A827" s="1"/>
      <c r="B827" s="17">
        <v>3</v>
      </c>
      <c r="C827" s="9" t="s">
        <v>44</v>
      </c>
      <c r="D827" s="9" t="str">
        <f>VLOOKUP(C827,'Hazard Categories'!$A$2:$B$52,2,FALSE)</f>
        <v>Severe Storm</v>
      </c>
      <c r="E827" s="17">
        <v>1</v>
      </c>
      <c r="F827" s="17">
        <v>2013</v>
      </c>
      <c r="G827" s="17" t="str">
        <f>IF(F827&lt;2000,(ROUNDDOWN((F827-$G$10)/5,0))*5+$G$10&amp;"-"&amp;(ROUNDDOWN((F827-$G$10)/5,0))*5+$G$10+4,(ROUNDDOWN((F827-$G$10)/5,0))*5+$G$10&amp;"-"&amp;(ROUNDDOWN((F827-$G$10)/5,0))*5+$G$10+4)</f>
        <v>2010-2014</v>
      </c>
      <c r="H827" s="17">
        <v>1</v>
      </c>
      <c r="I827" s="17">
        <v>0</v>
      </c>
      <c r="J827" s="17">
        <v>0</v>
      </c>
      <c r="K827" s="17">
        <f>SUM(I827:J827)</f>
        <v>0</v>
      </c>
      <c r="L827" s="28">
        <f>IF(N827&lt;7000000000,0,1)</f>
        <v>0</v>
      </c>
      <c r="M827" s="28">
        <f>IF(N827&gt;0,1,0)</f>
        <v>1</v>
      </c>
      <c r="N827" s="29">
        <v>148739</v>
      </c>
      <c r="O827" s="29">
        <f>IF($R827="Minor",1,0)</f>
        <v>1</v>
      </c>
      <c r="P827" s="29">
        <f>IF($R827="Medium",1,0)</f>
        <v>0</v>
      </c>
      <c r="Q827" s="29">
        <f>IF($R827="Major",1,0)</f>
        <v>0</v>
      </c>
      <c r="R827" s="2" t="str">
        <f>IF('Hazard Data'!N2055&lt;VLOOKUP(B827,Thresholds!$B$2:$I$8,2,FALSE),"Minor",IF(AND(VLOOKUP(B827,Thresholds!$B$2:$I$8,2,FALSE)&lt;='Hazard Data'!N2055,'Hazard Data'!N2055&lt;VLOOKUP(B827,Thresholds!$B$2:$I$8,3,FALSE)),"Medium","Major"))</f>
        <v>Minor</v>
      </c>
      <c r="S827" s="2" t="str">
        <f>IF(N827&gt;0,"",IF('Hazard Data'!K2055&lt;VLOOKUP(B827,Thresholds!$B$2:$I$8,5,FALSE),"Minor",IF(AND(VLOOKUP(B827,Thresholds!$B$2:$I$8,5,FALSE)&lt;='Hazard Data'!K2055,'Hazard Data'!K2055&lt;VLOOKUP(B827,Thresholds!$B$2:$I$8,6,FALSE)),"Medium","Major")))</f>
        <v/>
      </c>
      <c r="T827" s="2"/>
      <c r="U827" s="2"/>
      <c r="V827" s="2"/>
      <c r="W827" s="2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>
      <c r="A828" s="1"/>
      <c r="B828" s="17">
        <v>2</v>
      </c>
      <c r="C828" s="9" t="s">
        <v>52</v>
      </c>
      <c r="D828" s="9" t="str">
        <f>VLOOKUP(C828,'Hazard Categories'!$A$2:$B$52,2,FALSE)</f>
        <v>Severe Storm</v>
      </c>
      <c r="E828" s="17">
        <v>3</v>
      </c>
      <c r="F828" s="17">
        <v>1974</v>
      </c>
      <c r="G828" s="17" t="str">
        <f>IF(F828&lt;2000,(ROUNDDOWN((F828-$G$10)/5,0))*5+$G$10&amp;"-"&amp;(ROUNDDOWN((F828-$G$10)/5,0))*5+$G$10+4,(ROUNDDOWN((F828-$G$10)/5,0))*5+$G$10&amp;"-"&amp;(ROUNDDOWN((F828-$G$10)/5,0))*5+$G$10+4)</f>
        <v>1970-1974</v>
      </c>
      <c r="H828" s="17">
        <v>1</v>
      </c>
      <c r="I828" s="17">
        <v>0</v>
      </c>
      <c r="J828" s="17">
        <v>0</v>
      </c>
      <c r="K828" s="17">
        <f>SUM(I828:J828)</f>
        <v>0</v>
      </c>
      <c r="L828" s="28">
        <f>IF(N828&lt;7000000000,0,1)</f>
        <v>0</v>
      </c>
      <c r="M828" s="28">
        <f>IF(N828&gt;0,1,0)</f>
        <v>1</v>
      </c>
      <c r="N828" s="29">
        <v>148644</v>
      </c>
      <c r="O828" s="29">
        <f>IF($R828="Minor",1,0)</f>
        <v>0</v>
      </c>
      <c r="P828" s="29">
        <f>IF($R828="Medium",1,0)</f>
        <v>1</v>
      </c>
      <c r="Q828" s="29">
        <f>IF($R828="Major",1,0)</f>
        <v>0</v>
      </c>
      <c r="R828" s="2" t="str">
        <f>IF('Hazard Data'!N383&lt;VLOOKUP(B828,Thresholds!$B$2:$I$8,2,FALSE),"Minor",IF(AND(VLOOKUP(B828,Thresholds!$B$2:$I$8,2,FALSE)&lt;='Hazard Data'!N383,'Hazard Data'!N383&lt;VLOOKUP(B828,Thresholds!$B$2:$I$8,3,FALSE)),"Medium","Major"))</f>
        <v>Medium</v>
      </c>
      <c r="S828" s="2" t="str">
        <f>IF(N828&gt;0,"",IF('Hazard Data'!K383&lt;VLOOKUP(B828,Thresholds!$B$2:$I$8,5,FALSE),"Minor",IF(AND(VLOOKUP(B828,Thresholds!$B$2:$I$8,5,FALSE)&lt;='Hazard Data'!K383,'Hazard Data'!K383&lt;VLOOKUP(B828,Thresholds!$B$2:$I$8,6,FALSE)),"Medium","Major")))</f>
        <v/>
      </c>
      <c r="T828" s="2"/>
      <c r="U828" s="2"/>
      <c r="V828" s="2"/>
      <c r="W828" s="2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>
      <c r="A829" s="1"/>
      <c r="B829" s="17">
        <v>2</v>
      </c>
      <c r="C829" s="9" t="s">
        <v>45</v>
      </c>
      <c r="D829" s="9" t="str">
        <f>VLOOKUP(C829,'Hazard Categories'!$A$2:$B$52,2,FALSE)</f>
        <v>Storm</v>
      </c>
      <c r="E829" s="17">
        <v>2</v>
      </c>
      <c r="F829" s="17">
        <v>2018</v>
      </c>
      <c r="G829" s="17" t="str">
        <f>IF(F829&lt;2000,(ROUNDDOWN((F829-$G$10)/5,0))*5+$G$10&amp;"-"&amp;(ROUNDDOWN((F829-$G$10)/5,0))*5+$G$10+4,(ROUNDDOWN((F829-$G$10)/5,0))*5+$G$10&amp;"-"&amp;(ROUNDDOWN((F829-$G$10)/5,0))*5+$G$10+4)</f>
        <v>2015-2019</v>
      </c>
      <c r="H829" s="17">
        <v>1</v>
      </c>
      <c r="I829" s="17">
        <v>0</v>
      </c>
      <c r="J829" s="17">
        <v>0</v>
      </c>
      <c r="K829" s="17">
        <f>SUM(I829:J829)</f>
        <v>0</v>
      </c>
      <c r="L829" s="28">
        <f>IF(N829&lt;7000000000,0,1)</f>
        <v>0</v>
      </c>
      <c r="M829" s="28">
        <f>IF(N829&gt;0,1,0)</f>
        <v>1</v>
      </c>
      <c r="N829" s="29">
        <v>148232</v>
      </c>
      <c r="O829" s="29">
        <f>IF($R829="Minor",1,0)</f>
        <v>1</v>
      </c>
      <c r="P829" s="29">
        <f>IF($R829="Medium",1,0)</f>
        <v>0</v>
      </c>
      <c r="Q829" s="29">
        <f>IF($R829="Major",1,0)</f>
        <v>0</v>
      </c>
      <c r="R829" s="2" t="str">
        <f>IF('Hazard Data'!N2994&lt;VLOOKUP(B829,Thresholds!$B$2:$I$8,2,FALSE),"Minor",IF(AND(VLOOKUP(B829,Thresholds!$B$2:$I$8,2,FALSE)&lt;='Hazard Data'!N2994,'Hazard Data'!N2994&lt;VLOOKUP(B829,Thresholds!$B$2:$I$8,3,FALSE)),"Medium","Major"))</f>
        <v>Minor</v>
      </c>
      <c r="S829" s="2" t="str">
        <f>IF(N829&gt;0,"",IF('Hazard Data'!K2994&lt;VLOOKUP(B829,Thresholds!$B$2:$I$8,5,FALSE),"Minor",IF(AND(VLOOKUP(B829,Thresholds!$B$2:$I$8,5,FALSE)&lt;='Hazard Data'!K2994,'Hazard Data'!K2994&lt;VLOOKUP(B829,Thresholds!$B$2:$I$8,6,FALSE)),"Medium","Major")))</f>
        <v/>
      </c>
      <c r="T829" s="2"/>
      <c r="U829" s="2"/>
      <c r="V829" s="2"/>
      <c r="W829" s="2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>
      <c r="A830" s="1"/>
      <c r="B830" s="17">
        <v>4</v>
      </c>
      <c r="C830" s="9" t="s">
        <v>44</v>
      </c>
      <c r="D830" s="9" t="str">
        <f>VLOOKUP(C830,'Hazard Categories'!$A$2:$B$52,2,FALSE)</f>
        <v>Severe Storm</v>
      </c>
      <c r="E830" s="17">
        <v>1</v>
      </c>
      <c r="F830" s="17">
        <v>1989</v>
      </c>
      <c r="G830" s="17" t="str">
        <f>IF(F830&lt;2000,(ROUNDDOWN((F830-$G$10)/5,0))*5+$G$10&amp;"-"&amp;(ROUNDDOWN((F830-$G$10)/5,0))*5+$G$10+4,(ROUNDDOWN((F830-$G$10)/5,0))*5+$G$10&amp;"-"&amp;(ROUNDDOWN((F830-$G$10)/5,0))*5+$G$10+4)</f>
        <v>1985-1989</v>
      </c>
      <c r="H830" s="17">
        <v>1</v>
      </c>
      <c r="I830" s="17">
        <v>0</v>
      </c>
      <c r="J830" s="17">
        <v>0</v>
      </c>
      <c r="K830" s="17">
        <f>SUM(I830:J830)</f>
        <v>0</v>
      </c>
      <c r="L830" s="28">
        <f>IF(N830&lt;7000000000,0,1)</f>
        <v>0</v>
      </c>
      <c r="M830" s="28">
        <f>IF(N830&gt;0,1,0)</f>
        <v>1</v>
      </c>
      <c r="N830" s="29">
        <v>148136</v>
      </c>
      <c r="O830" s="29">
        <f>IF($R830="Minor",1,0)</f>
        <v>1</v>
      </c>
      <c r="P830" s="29">
        <f>IF($R830="Medium",1,0)</f>
        <v>0</v>
      </c>
      <c r="Q830" s="29">
        <f>IF($R830="Major",1,0)</f>
        <v>0</v>
      </c>
      <c r="R830" s="2" t="str">
        <f>IF('Hazard Data'!N1448&lt;VLOOKUP(B830,Thresholds!$B$2:$I$8,2,FALSE),"Minor",IF(AND(VLOOKUP(B830,Thresholds!$B$2:$I$8,2,FALSE)&lt;='Hazard Data'!N1448,'Hazard Data'!N1448&lt;VLOOKUP(B830,Thresholds!$B$2:$I$8,3,FALSE)),"Medium","Major"))</f>
        <v>Minor</v>
      </c>
      <c r="S830" s="2" t="str">
        <f>IF(N830&gt;0,"",IF('Hazard Data'!K1448&lt;VLOOKUP(B830,Thresholds!$B$2:$I$8,5,FALSE),"Minor",IF(AND(VLOOKUP(B830,Thresholds!$B$2:$I$8,5,FALSE)&lt;='Hazard Data'!K1448,'Hazard Data'!K1448&lt;VLOOKUP(B830,Thresholds!$B$2:$I$8,6,FALSE)),"Medium","Major")))</f>
        <v/>
      </c>
      <c r="T830" s="2"/>
      <c r="U830" s="2"/>
      <c r="V830" s="2"/>
      <c r="W830" s="2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>
      <c r="A831" s="1"/>
      <c r="B831" s="17">
        <v>1</v>
      </c>
      <c r="C831" s="9" t="s">
        <v>44</v>
      </c>
      <c r="D831" s="9" t="str">
        <f>VLOOKUP(C831,'Hazard Categories'!$A$2:$B$52,2,FALSE)</f>
        <v>Severe Storm</v>
      </c>
      <c r="E831" s="17">
        <v>3</v>
      </c>
      <c r="F831" s="17">
        <v>2008</v>
      </c>
      <c r="G831" s="17" t="str">
        <f>IF(F831&lt;2000,(ROUNDDOWN((F831-$G$10)/5,0))*5+$G$10&amp;"-"&amp;(ROUNDDOWN((F831-$G$10)/5,0))*5+$G$10+4,(ROUNDDOWN((F831-$G$10)/5,0))*5+$G$10&amp;"-"&amp;(ROUNDDOWN((F831-$G$10)/5,0))*5+$G$10+4)</f>
        <v>2005-2009</v>
      </c>
      <c r="H831" s="17">
        <v>1</v>
      </c>
      <c r="I831" s="17">
        <v>0</v>
      </c>
      <c r="J831" s="17">
        <v>0</v>
      </c>
      <c r="K831" s="17">
        <f>SUM(I831:J831)</f>
        <v>0</v>
      </c>
      <c r="L831" s="28">
        <f>IF(N831&lt;7000000000,0,1)</f>
        <v>0</v>
      </c>
      <c r="M831" s="28">
        <f>IF(N831&gt;0,1,0)</f>
        <v>1</v>
      </c>
      <c r="N831" s="29">
        <v>148089</v>
      </c>
      <c r="O831" s="29">
        <f>IF($R831="Minor",1,0)</f>
        <v>1</v>
      </c>
      <c r="P831" s="29">
        <f>IF($R831="Medium",1,0)</f>
        <v>0</v>
      </c>
      <c r="Q831" s="29">
        <f>IF($R831="Major",1,0)</f>
        <v>0</v>
      </c>
      <c r="R831" s="2" t="str">
        <f>IF('Hazard Data'!N3186&lt;VLOOKUP(B831,Thresholds!$B$2:$I$8,2,FALSE),"Minor",IF(AND(VLOOKUP(B831,Thresholds!$B$2:$I$8,2,FALSE)&lt;='Hazard Data'!N3186,'Hazard Data'!N3186&lt;VLOOKUP(B831,Thresholds!$B$2:$I$8,3,FALSE)),"Medium","Major"))</f>
        <v>Minor</v>
      </c>
      <c r="S831" s="2" t="str">
        <f>IF(N831&gt;0,"",IF('Hazard Data'!K3186&lt;VLOOKUP(B831,Thresholds!$B$2:$I$8,5,FALSE),"Minor",IF(AND(VLOOKUP(B831,Thresholds!$B$2:$I$8,5,FALSE)&lt;='Hazard Data'!K3186,'Hazard Data'!K3186&lt;VLOOKUP(B831,Thresholds!$B$2:$I$8,6,FALSE)),"Medium","Major")))</f>
        <v/>
      </c>
      <c r="T831" s="2"/>
      <c r="U831" s="2"/>
      <c r="V831" s="2"/>
      <c r="W831" s="2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>
      <c r="A832" s="1"/>
      <c r="B832" s="17">
        <v>3</v>
      </c>
      <c r="C832" s="9" t="s">
        <v>44</v>
      </c>
      <c r="D832" s="9" t="str">
        <f>VLOOKUP(C832,'Hazard Categories'!$A$2:$B$52,2,FALSE)</f>
        <v>Severe Storm</v>
      </c>
      <c r="E832" s="17">
        <v>2</v>
      </c>
      <c r="F832" s="17">
        <v>2011</v>
      </c>
      <c r="G832" s="17" t="str">
        <f>IF(F832&lt;2000,(ROUNDDOWN((F832-$G$10)/5,0))*5+$G$10&amp;"-"&amp;(ROUNDDOWN((F832-$G$10)/5,0))*5+$G$10+4,(ROUNDDOWN((F832-$G$10)/5,0))*5+$G$10&amp;"-"&amp;(ROUNDDOWN((F832-$G$10)/5,0))*5+$G$10+4)</f>
        <v>2010-2014</v>
      </c>
      <c r="H832" s="17">
        <v>1</v>
      </c>
      <c r="I832" s="17">
        <v>0</v>
      </c>
      <c r="J832" s="17">
        <v>0</v>
      </c>
      <c r="K832" s="17">
        <f>SUM(I832:J832)</f>
        <v>0</v>
      </c>
      <c r="L832" s="28">
        <f>IF(N832&lt;7000000000,0,1)</f>
        <v>0</v>
      </c>
      <c r="M832" s="28">
        <f>IF(N832&gt;0,1,0)</f>
        <v>1</v>
      </c>
      <c r="N832" s="29">
        <v>148057</v>
      </c>
      <c r="O832" s="29">
        <f>IF($R832="Minor",1,0)</f>
        <v>1</v>
      </c>
      <c r="P832" s="29">
        <f>IF($R832="Medium",1,0)</f>
        <v>0</v>
      </c>
      <c r="Q832" s="29">
        <f>IF($R832="Major",1,0)</f>
        <v>0</v>
      </c>
      <c r="R832" s="2" t="str">
        <f>IF('Hazard Data'!N2344&lt;VLOOKUP(B832,Thresholds!$B$2:$I$8,2,FALSE),"Minor",IF(AND(VLOOKUP(B832,Thresholds!$B$2:$I$8,2,FALSE)&lt;='Hazard Data'!N2344,'Hazard Data'!N2344&lt;VLOOKUP(B832,Thresholds!$B$2:$I$8,3,FALSE)),"Medium","Major"))</f>
        <v>Minor</v>
      </c>
      <c r="S832" s="2" t="str">
        <f>IF(N832&gt;0,"",IF('Hazard Data'!K2344&lt;VLOOKUP(B832,Thresholds!$B$2:$I$8,5,FALSE),"Minor",IF(AND(VLOOKUP(B832,Thresholds!$B$2:$I$8,5,FALSE)&lt;='Hazard Data'!K2344,'Hazard Data'!K2344&lt;VLOOKUP(B832,Thresholds!$B$2:$I$8,6,FALSE)),"Medium","Major")))</f>
        <v/>
      </c>
      <c r="T832" s="2"/>
      <c r="U832" s="2"/>
      <c r="V832" s="2"/>
      <c r="W832" s="2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>
      <c r="A833" s="1"/>
      <c r="B833" s="17">
        <v>2</v>
      </c>
      <c r="C833" s="9" t="s">
        <v>44</v>
      </c>
      <c r="D833" s="9" t="str">
        <f>VLOOKUP(C833,'Hazard Categories'!$A$2:$B$52,2,FALSE)</f>
        <v>Severe Storm</v>
      </c>
      <c r="E833" s="17">
        <v>2</v>
      </c>
      <c r="F833" s="17">
        <v>2007</v>
      </c>
      <c r="G833" s="17" t="str">
        <f>IF(F833&lt;2000,(ROUNDDOWN((F833-$G$10)/5,0))*5+$G$10&amp;"-"&amp;(ROUNDDOWN((F833-$G$10)/5,0))*5+$G$10+4,(ROUNDDOWN((F833-$G$10)/5,0))*5+$G$10&amp;"-"&amp;(ROUNDDOWN((F833-$G$10)/5,0))*5+$G$10+4)</f>
        <v>2005-2009</v>
      </c>
      <c r="H833" s="17">
        <v>1</v>
      </c>
      <c r="I833" s="17">
        <v>0</v>
      </c>
      <c r="J833" s="17">
        <v>0</v>
      </c>
      <c r="K833" s="17">
        <f>SUM(I833:J833)</f>
        <v>0</v>
      </c>
      <c r="L833" s="28">
        <f>IF(N833&lt;7000000000,0,1)</f>
        <v>0</v>
      </c>
      <c r="M833" s="28">
        <f>IF(N833&gt;0,1,0)</f>
        <v>1</v>
      </c>
      <c r="N833" s="29">
        <v>148057</v>
      </c>
      <c r="O833" s="29">
        <f>IF($R833="Minor",1,0)</f>
        <v>1</v>
      </c>
      <c r="P833" s="29">
        <f>IF($R833="Medium",1,0)</f>
        <v>0</v>
      </c>
      <c r="Q833" s="29">
        <f>IF($R833="Major",1,0)</f>
        <v>0</v>
      </c>
      <c r="R833" s="2" t="str">
        <f>IF('Hazard Data'!N3153&lt;VLOOKUP(B833,Thresholds!$B$2:$I$8,2,FALSE),"Minor",IF(AND(VLOOKUP(B833,Thresholds!$B$2:$I$8,2,FALSE)&lt;='Hazard Data'!N3153,'Hazard Data'!N3153&lt;VLOOKUP(B833,Thresholds!$B$2:$I$8,3,FALSE)),"Medium","Major"))</f>
        <v>Minor</v>
      </c>
      <c r="S833" s="2" t="str">
        <f>IF(N833&gt;0,"",IF('Hazard Data'!K3153&lt;VLOOKUP(B833,Thresholds!$B$2:$I$8,5,FALSE),"Minor",IF(AND(VLOOKUP(B833,Thresholds!$B$2:$I$8,5,FALSE)&lt;='Hazard Data'!K3153,'Hazard Data'!K3153&lt;VLOOKUP(B833,Thresholds!$B$2:$I$8,6,FALSE)),"Medium","Major")))</f>
        <v/>
      </c>
      <c r="T833" s="2"/>
      <c r="U833" s="2"/>
      <c r="V833" s="2"/>
      <c r="W833" s="2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>
      <c r="A834" s="1"/>
      <c r="B834" s="17">
        <v>5</v>
      </c>
      <c r="C834" s="9" t="s">
        <v>59</v>
      </c>
      <c r="D834" s="9" t="str">
        <f>VLOOKUP(C834,'Hazard Categories'!$A$2:$B$52,2,FALSE)</f>
        <v>Storm</v>
      </c>
      <c r="E834" s="17">
        <v>2</v>
      </c>
      <c r="F834" s="17">
        <v>2011</v>
      </c>
      <c r="G834" s="17" t="str">
        <f>IF(F834&lt;2000,(ROUNDDOWN((F834-$G$10)/5,0))*5+$G$10&amp;"-"&amp;(ROUNDDOWN((F834-$G$10)/5,0))*5+$G$10+4,(ROUNDDOWN((F834-$G$10)/5,0))*5+$G$10&amp;"-"&amp;(ROUNDDOWN((F834-$G$10)/5,0))*5+$G$10+4)</f>
        <v>2010-2014</v>
      </c>
      <c r="H834" s="17">
        <v>1</v>
      </c>
      <c r="I834" s="17">
        <v>0</v>
      </c>
      <c r="J834" s="17">
        <v>0</v>
      </c>
      <c r="K834" s="17">
        <f>SUM(I834:J834)</f>
        <v>0</v>
      </c>
      <c r="L834" s="28">
        <f>IF(N834&lt;7000000000,0,1)</f>
        <v>0</v>
      </c>
      <c r="M834" s="28">
        <f>IF(N834&gt;0,1,0)</f>
        <v>1</v>
      </c>
      <c r="N834" s="29">
        <v>148041</v>
      </c>
      <c r="O834" s="29">
        <f>IF($R834="Minor",1,0)</f>
        <v>1</v>
      </c>
      <c r="P834" s="29">
        <f>IF($R834="Medium",1,0)</f>
        <v>0</v>
      </c>
      <c r="Q834" s="29">
        <f>IF($R834="Major",1,0)</f>
        <v>0</v>
      </c>
      <c r="R834" s="2" t="str">
        <f>IF('Hazard Data'!N2489&lt;VLOOKUP(B834,Thresholds!$B$2:$I$8,2,FALSE),"Minor",IF(AND(VLOOKUP(B834,Thresholds!$B$2:$I$8,2,FALSE)&lt;='Hazard Data'!N2489,'Hazard Data'!N2489&lt;VLOOKUP(B834,Thresholds!$B$2:$I$8,3,FALSE)),"Medium","Major"))</f>
        <v>Minor</v>
      </c>
      <c r="S834" s="2" t="str">
        <f>IF(N834&gt;0,"",IF('Hazard Data'!K2489&lt;VLOOKUP(B834,Thresholds!$B$2:$I$8,5,FALSE),"Minor",IF(AND(VLOOKUP(B834,Thresholds!$B$2:$I$8,5,FALSE)&lt;='Hazard Data'!K2489,'Hazard Data'!K2489&lt;VLOOKUP(B834,Thresholds!$B$2:$I$8,6,FALSE)),"Medium","Major")))</f>
        <v/>
      </c>
      <c r="T834" s="2"/>
      <c r="U834" s="2"/>
      <c r="V834" s="2"/>
      <c r="W834" s="2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>
      <c r="A835" s="1"/>
      <c r="B835" s="17">
        <v>2</v>
      </c>
      <c r="C835" s="9" t="s">
        <v>39</v>
      </c>
      <c r="D835" s="9" t="str">
        <f>VLOOKUP(C835,'Hazard Categories'!$A$2:$B$52,2,FALSE)</f>
        <v>Severe Storm</v>
      </c>
      <c r="E835" s="17">
        <v>4</v>
      </c>
      <c r="F835" s="17">
        <v>2015</v>
      </c>
      <c r="G835" s="17" t="str">
        <f>IF(F835&lt;2000,(ROUNDDOWN((F835-$G$10)/5,0))*5+$G$10&amp;"-"&amp;(ROUNDDOWN((F835-$G$10)/5,0))*5+$G$10+4,(ROUNDDOWN((F835-$G$10)/5,0))*5+$G$10&amp;"-"&amp;(ROUNDDOWN((F835-$G$10)/5,0))*5+$G$10+4)</f>
        <v>2015-2019</v>
      </c>
      <c r="H835" s="17">
        <v>1</v>
      </c>
      <c r="I835" s="17">
        <v>0</v>
      </c>
      <c r="J835" s="17">
        <v>0</v>
      </c>
      <c r="K835" s="17">
        <f>SUM(I835:J835)</f>
        <v>0</v>
      </c>
      <c r="L835" s="28">
        <f>IF(N835&lt;7000000000,0,1)</f>
        <v>0</v>
      </c>
      <c r="M835" s="28">
        <f>IF(N835&gt;0,1,0)</f>
        <v>1</v>
      </c>
      <c r="N835" s="29">
        <v>148041</v>
      </c>
      <c r="O835" s="29">
        <f>IF($R835="Minor",1,0)</f>
        <v>1</v>
      </c>
      <c r="P835" s="29">
        <f>IF($R835="Medium",1,0)</f>
        <v>0</v>
      </c>
      <c r="Q835" s="29">
        <f>IF($R835="Major",1,0)</f>
        <v>0</v>
      </c>
      <c r="R835" s="2" t="str">
        <f>IF('Hazard Data'!N2722&lt;VLOOKUP(B835,Thresholds!$B$2:$I$8,2,FALSE),"Minor",IF(AND(VLOOKUP(B835,Thresholds!$B$2:$I$8,2,FALSE)&lt;='Hazard Data'!N2722,'Hazard Data'!N2722&lt;VLOOKUP(B835,Thresholds!$B$2:$I$8,3,FALSE)),"Medium","Major"))</f>
        <v>Minor</v>
      </c>
      <c r="S835" s="2" t="str">
        <f>IF(N835&gt;0,"",IF('Hazard Data'!K2722&lt;VLOOKUP(B835,Thresholds!$B$2:$I$8,5,FALSE),"Minor",IF(AND(VLOOKUP(B835,Thresholds!$B$2:$I$8,5,FALSE)&lt;='Hazard Data'!K2722,'Hazard Data'!K2722&lt;VLOOKUP(B835,Thresholds!$B$2:$I$8,6,FALSE)),"Medium","Major")))</f>
        <v/>
      </c>
      <c r="T835" s="2"/>
      <c r="U835" s="2"/>
      <c r="V835" s="2"/>
      <c r="W835" s="2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>
      <c r="A836" s="1"/>
      <c r="B836" s="17">
        <v>3</v>
      </c>
      <c r="C836" s="9" t="s">
        <v>59</v>
      </c>
      <c r="D836" s="9" t="str">
        <f>VLOOKUP(C836,'Hazard Categories'!$A$2:$B$52,2,FALSE)</f>
        <v>Storm</v>
      </c>
      <c r="E836" s="17">
        <v>2</v>
      </c>
      <c r="F836" s="17">
        <v>1995</v>
      </c>
      <c r="G836" s="17" t="str">
        <f>IF(F836&lt;2000,(ROUNDDOWN((F836-$G$10)/5,0))*5+$G$10&amp;"-"&amp;(ROUNDDOWN((F836-$G$10)/5,0))*5+$G$10+4,(ROUNDDOWN((F836-$G$10)/5,0))*5+$G$10&amp;"-"&amp;(ROUNDDOWN((F836-$G$10)/5,0))*5+$G$10+4)</f>
        <v>1995-1999</v>
      </c>
      <c r="H836" s="17">
        <v>1</v>
      </c>
      <c r="I836" s="17">
        <v>0</v>
      </c>
      <c r="J836" s="17">
        <v>0</v>
      </c>
      <c r="K836" s="17">
        <f>SUM(I836:J836)</f>
        <v>0</v>
      </c>
      <c r="L836" s="28">
        <f>IF(N836&lt;7000000000,0,1)</f>
        <v>0</v>
      </c>
      <c r="M836" s="28">
        <f>IF(N836&gt;0,1,0)</f>
        <v>1</v>
      </c>
      <c r="N836" s="29">
        <v>147804</v>
      </c>
      <c r="O836" s="29">
        <f>IF($R836="Minor",1,0)</f>
        <v>1</v>
      </c>
      <c r="P836" s="29">
        <f>IF($R836="Medium",1,0)</f>
        <v>0</v>
      </c>
      <c r="Q836" s="29">
        <f>IF($R836="Major",1,0)</f>
        <v>0</v>
      </c>
      <c r="R836" s="2" t="str">
        <f>IF('Hazard Data'!N1935&lt;VLOOKUP(B836,Thresholds!$B$2:$I$8,2,FALSE),"Minor",IF(AND(VLOOKUP(B836,Thresholds!$B$2:$I$8,2,FALSE)&lt;='Hazard Data'!N1935,'Hazard Data'!N1935&lt;VLOOKUP(B836,Thresholds!$B$2:$I$8,3,FALSE)),"Medium","Major"))</f>
        <v>Minor</v>
      </c>
      <c r="S836" s="2" t="str">
        <f>IF(N836&gt;0,"",IF('Hazard Data'!K1935&lt;VLOOKUP(B836,Thresholds!$B$2:$I$8,5,FALSE),"Minor",IF(AND(VLOOKUP(B836,Thresholds!$B$2:$I$8,5,FALSE)&lt;='Hazard Data'!K1935,'Hazard Data'!K1935&lt;VLOOKUP(B836,Thresholds!$B$2:$I$8,6,FALSE)),"Medium","Major")))</f>
        <v/>
      </c>
      <c r="T836" s="2"/>
      <c r="U836" s="2"/>
      <c r="V836" s="2"/>
      <c r="W836" s="2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>
      <c r="A837" s="1"/>
      <c r="B837" s="17">
        <v>2</v>
      </c>
      <c r="C837" s="9" t="s">
        <v>44</v>
      </c>
      <c r="D837" s="9" t="str">
        <f>VLOOKUP(C837,'Hazard Categories'!$A$2:$B$52,2,FALSE)</f>
        <v>Severe Storm</v>
      </c>
      <c r="E837" s="17">
        <v>1</v>
      </c>
      <c r="F837" s="17">
        <v>2020</v>
      </c>
      <c r="G837" s="17" t="str">
        <f>IF(F837&lt;2000,(ROUNDDOWN((F837-$G$10)/5,0))*5+$G$10&amp;"-"&amp;(ROUNDDOWN((F837-$G$10)/5,0))*5+$G$10+4,(ROUNDDOWN((F837-$G$10)/5,0))*5+$G$10&amp;"-"&amp;(ROUNDDOWN((F837-$G$10)/5,0))*5+$G$10+4)</f>
        <v>2020-2024</v>
      </c>
      <c r="H837" s="17">
        <v>1</v>
      </c>
      <c r="I837" s="17">
        <v>0</v>
      </c>
      <c r="J837" s="17">
        <v>0</v>
      </c>
      <c r="K837" s="17">
        <f>SUM(I837:J837)</f>
        <v>0</v>
      </c>
      <c r="L837" s="28">
        <f>IF(N837&lt;7000000000,0,1)</f>
        <v>0</v>
      </c>
      <c r="M837" s="28">
        <f>IF(N837&gt;0,1,0)</f>
        <v>1</v>
      </c>
      <c r="N837" s="29">
        <v>147788</v>
      </c>
      <c r="O837" s="29">
        <f>IF($R837="Minor",1,0)</f>
        <v>1</v>
      </c>
      <c r="P837" s="29">
        <f>IF($R837="Medium",1,0)</f>
        <v>0</v>
      </c>
      <c r="Q837" s="29">
        <f>IF($R837="Major",1,0)</f>
        <v>0</v>
      </c>
      <c r="R837" s="2" t="str">
        <f>IF('Hazard Data'!N3332&lt;VLOOKUP(B837,Thresholds!$B$2:$I$8,2,FALSE),"Minor",IF(AND(VLOOKUP(B837,Thresholds!$B$2:$I$8,2,FALSE)&lt;='Hazard Data'!N3332,'Hazard Data'!N3332&lt;VLOOKUP(B837,Thresholds!$B$2:$I$8,3,FALSE)),"Medium","Major"))</f>
        <v>Minor</v>
      </c>
      <c r="S837" s="2" t="str">
        <f>IF(N837&gt;0,"",IF('Hazard Data'!K3332&lt;VLOOKUP(B837,Thresholds!$B$2:$I$8,5,FALSE),"Minor",IF(AND(VLOOKUP(B837,Thresholds!$B$2:$I$8,5,FALSE)&lt;='Hazard Data'!K3332,'Hazard Data'!K3332&lt;VLOOKUP(B837,Thresholds!$B$2:$I$8,6,FALSE)),"Medium","Major")))</f>
        <v/>
      </c>
      <c r="T837" s="2"/>
      <c r="U837" s="2"/>
      <c r="V837" s="2"/>
      <c r="W837" s="2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>
      <c r="A838" s="1"/>
      <c r="B838" s="17">
        <v>2</v>
      </c>
      <c r="C838" s="9" t="s">
        <v>44</v>
      </c>
      <c r="D838" s="9" t="str">
        <f>VLOOKUP(C838,'Hazard Categories'!$A$2:$B$52,2,FALSE)</f>
        <v>Severe Storm</v>
      </c>
      <c r="E838" s="17">
        <v>3</v>
      </c>
      <c r="F838" s="17">
        <v>2003</v>
      </c>
      <c r="G838" s="17" t="str">
        <f>IF(F838&lt;2000,(ROUNDDOWN((F838-$G$10)/5,0))*5+$G$10&amp;"-"&amp;(ROUNDDOWN((F838-$G$10)/5,0))*5+$G$10+4,(ROUNDDOWN((F838-$G$10)/5,0))*5+$G$10&amp;"-"&amp;(ROUNDDOWN((F838-$G$10)/5,0))*5+$G$10+4)</f>
        <v>2000-2004</v>
      </c>
      <c r="H838" s="17">
        <v>1</v>
      </c>
      <c r="I838" s="17">
        <v>0</v>
      </c>
      <c r="J838" s="17">
        <v>0</v>
      </c>
      <c r="K838" s="17">
        <f>SUM(I838:J838)</f>
        <v>0</v>
      </c>
      <c r="L838" s="28">
        <f>IF(N838&lt;7000000000,0,1)</f>
        <v>0</v>
      </c>
      <c r="M838" s="28">
        <f>IF(N838&gt;0,1,0)</f>
        <v>1</v>
      </c>
      <c r="N838" s="29">
        <v>147534</v>
      </c>
      <c r="O838" s="29">
        <f>IF($R838="Minor",1,0)</f>
        <v>1</v>
      </c>
      <c r="P838" s="29">
        <f>IF($R838="Medium",1,0)</f>
        <v>0</v>
      </c>
      <c r="Q838" s="29">
        <f>IF($R838="Major",1,0)</f>
        <v>0</v>
      </c>
      <c r="R838" s="2" t="str">
        <f>IF('Hazard Data'!N3087&lt;VLOOKUP(B838,Thresholds!$B$2:$I$8,2,FALSE),"Minor",IF(AND(VLOOKUP(B838,Thresholds!$B$2:$I$8,2,FALSE)&lt;='Hazard Data'!N3087,'Hazard Data'!N3087&lt;VLOOKUP(B838,Thresholds!$B$2:$I$8,3,FALSE)),"Medium","Major"))</f>
        <v>Minor</v>
      </c>
      <c r="S838" s="2" t="str">
        <f>IF(N838&gt;0,"",IF('Hazard Data'!K3087&lt;VLOOKUP(B838,Thresholds!$B$2:$I$8,5,FALSE),"Minor",IF(AND(VLOOKUP(B838,Thresholds!$B$2:$I$8,5,FALSE)&lt;='Hazard Data'!K3087,'Hazard Data'!K3087&lt;VLOOKUP(B838,Thresholds!$B$2:$I$8,6,FALSE)),"Medium","Major")))</f>
        <v/>
      </c>
      <c r="T838" s="2"/>
      <c r="U838" s="2"/>
      <c r="V838" s="2"/>
      <c r="W838" s="2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>
      <c r="A839" s="1"/>
      <c r="B839" s="17">
        <v>1</v>
      </c>
      <c r="C839" s="9" t="s">
        <v>39</v>
      </c>
      <c r="D839" s="9" t="str">
        <f>VLOOKUP(C839,'Hazard Categories'!$A$2:$B$52,2,FALSE)</f>
        <v>Severe Storm</v>
      </c>
      <c r="E839" s="17">
        <v>3</v>
      </c>
      <c r="F839" s="17">
        <v>2014</v>
      </c>
      <c r="G839" s="17" t="str">
        <f>IF(F839&lt;2000,(ROUNDDOWN((F839-$G$10)/5,0))*5+$G$10&amp;"-"&amp;(ROUNDDOWN((F839-$G$10)/5,0))*5+$G$10+4,(ROUNDDOWN((F839-$G$10)/5,0))*5+$G$10&amp;"-"&amp;(ROUNDDOWN((F839-$G$10)/5,0))*5+$G$10+4)</f>
        <v>2010-2014</v>
      </c>
      <c r="H839" s="17">
        <v>1</v>
      </c>
      <c r="I839" s="17">
        <v>0</v>
      </c>
      <c r="J839" s="17">
        <v>0</v>
      </c>
      <c r="K839" s="17">
        <f>SUM(I839:J839)</f>
        <v>0</v>
      </c>
      <c r="L839" s="28">
        <f>IF(N839&lt;7000000000,0,1)</f>
        <v>0</v>
      </c>
      <c r="M839" s="28">
        <f>IF(N839&gt;0,1,0)</f>
        <v>1</v>
      </c>
      <c r="N839" s="29">
        <v>147391</v>
      </c>
      <c r="O839" s="29">
        <f>IF($R839="Minor",1,0)</f>
        <v>1</v>
      </c>
      <c r="P839" s="29">
        <f>IF($R839="Medium",1,0)</f>
        <v>0</v>
      </c>
      <c r="Q839" s="29">
        <f>IF($R839="Major",1,0)</f>
        <v>0</v>
      </c>
      <c r="R839" s="2" t="str">
        <f>IF('Hazard Data'!N2625&lt;VLOOKUP(B839,Thresholds!$B$2:$I$8,2,FALSE),"Minor",IF(AND(VLOOKUP(B839,Thresholds!$B$2:$I$8,2,FALSE)&lt;='Hazard Data'!N2625,'Hazard Data'!N2625&lt;VLOOKUP(B839,Thresholds!$B$2:$I$8,3,FALSE)),"Medium","Major"))</f>
        <v>Minor</v>
      </c>
      <c r="S839" s="2" t="str">
        <f>IF(N839&gt;0,"",IF('Hazard Data'!K2625&lt;VLOOKUP(B839,Thresholds!$B$2:$I$8,5,FALSE),"Minor",IF(AND(VLOOKUP(B839,Thresholds!$B$2:$I$8,5,FALSE)&lt;='Hazard Data'!K2625,'Hazard Data'!K2625&lt;VLOOKUP(B839,Thresholds!$B$2:$I$8,6,FALSE)),"Medium","Major")))</f>
        <v/>
      </c>
      <c r="T839" s="2"/>
      <c r="U839" s="2"/>
      <c r="V839" s="2"/>
      <c r="W839" s="2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>
      <c r="A840" s="1"/>
      <c r="B840" s="17">
        <v>6</v>
      </c>
      <c r="C840" s="9" t="s">
        <v>44</v>
      </c>
      <c r="D840" s="9" t="str">
        <f>VLOOKUP(C840,'Hazard Categories'!$A$2:$B$52,2,FALSE)</f>
        <v>Severe Storm</v>
      </c>
      <c r="E840" s="17">
        <v>3</v>
      </c>
      <c r="F840" s="17">
        <v>2010</v>
      </c>
      <c r="G840" s="17" t="str">
        <f>IF(F840&lt;2000,(ROUNDDOWN((F840-$G$10)/5,0))*5+$G$10&amp;"-"&amp;(ROUNDDOWN((F840-$G$10)/5,0))*5+$G$10+4,(ROUNDDOWN((F840-$G$10)/5,0))*5+$G$10&amp;"-"&amp;(ROUNDDOWN((F840-$G$10)/5,0))*5+$G$10+4)</f>
        <v>2010-2014</v>
      </c>
      <c r="H840" s="17">
        <v>1</v>
      </c>
      <c r="I840" s="17">
        <v>0</v>
      </c>
      <c r="J840" s="17">
        <v>0</v>
      </c>
      <c r="K840" s="17">
        <f>SUM(I840:J840)</f>
        <v>0</v>
      </c>
      <c r="L840" s="28">
        <f>IF(N840&lt;7000000000,0,1)</f>
        <v>0</v>
      </c>
      <c r="M840" s="28">
        <f>IF(N840&gt;0,1,0)</f>
        <v>1</v>
      </c>
      <c r="N840" s="29">
        <v>147296</v>
      </c>
      <c r="O840" s="29">
        <f>IF($R840="Minor",1,0)</f>
        <v>1</v>
      </c>
      <c r="P840" s="29">
        <f>IF($R840="Medium",1,0)</f>
        <v>0</v>
      </c>
      <c r="Q840" s="29">
        <f>IF($R840="Major",1,0)</f>
        <v>0</v>
      </c>
      <c r="R840" s="2" t="str">
        <f>IF('Hazard Data'!N2258&lt;VLOOKUP(B840,Thresholds!$B$2:$I$8,2,FALSE),"Minor",IF(AND(VLOOKUP(B840,Thresholds!$B$2:$I$8,2,FALSE)&lt;='Hazard Data'!N2258,'Hazard Data'!N2258&lt;VLOOKUP(B840,Thresholds!$B$2:$I$8,3,FALSE)),"Medium","Major"))</f>
        <v>Minor</v>
      </c>
      <c r="S840" s="2" t="str">
        <f>IF(N840&gt;0,"",IF('Hazard Data'!K2258&lt;VLOOKUP(B840,Thresholds!$B$2:$I$8,5,FALSE),"Minor",IF(AND(VLOOKUP(B840,Thresholds!$B$2:$I$8,5,FALSE)&lt;='Hazard Data'!K2258,'Hazard Data'!K2258&lt;VLOOKUP(B840,Thresholds!$B$2:$I$8,6,FALSE)),"Medium","Major")))</f>
        <v/>
      </c>
      <c r="T840" s="2"/>
      <c r="U840" s="2"/>
      <c r="V840" s="2"/>
      <c r="W840" s="2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>
      <c r="A841" s="1"/>
      <c r="B841" s="17">
        <v>1</v>
      </c>
      <c r="C841" s="9" t="s">
        <v>46</v>
      </c>
      <c r="D841" s="9" t="str">
        <f>VLOOKUP(C841,'Hazard Categories'!$A$2:$B$52,2,FALSE)</f>
        <v>Storm</v>
      </c>
      <c r="E841" s="17">
        <v>1</v>
      </c>
      <c r="F841" s="17">
        <v>2004</v>
      </c>
      <c r="G841" s="17" t="str">
        <f>IF(F841&lt;2000,(ROUNDDOWN((F841-$G$10)/5,0))*5+$G$10&amp;"-"&amp;(ROUNDDOWN((F841-$G$10)/5,0))*5+$G$10+4,(ROUNDDOWN((F841-$G$10)/5,0))*5+$G$10&amp;"-"&amp;(ROUNDDOWN((F841-$G$10)/5,0))*5+$G$10+4)</f>
        <v>2000-2004</v>
      </c>
      <c r="H841" s="17">
        <v>1</v>
      </c>
      <c r="I841" s="17">
        <v>0</v>
      </c>
      <c r="J841" s="17">
        <v>0</v>
      </c>
      <c r="K841" s="17">
        <f>SUM(I841:J841)</f>
        <v>0</v>
      </c>
      <c r="L841" s="28">
        <f>IF(N841&lt;7000000000,0,1)</f>
        <v>0</v>
      </c>
      <c r="M841" s="28">
        <f>IF(N841&gt;0,1,0)</f>
        <v>1</v>
      </c>
      <c r="N841" s="29">
        <v>147233</v>
      </c>
      <c r="O841" s="29">
        <f>IF($R841="Minor",1,0)</f>
        <v>1</v>
      </c>
      <c r="P841" s="29">
        <f>IF($R841="Medium",1,0)</f>
        <v>0</v>
      </c>
      <c r="Q841" s="29">
        <f>IF($R841="Major",1,0)</f>
        <v>0</v>
      </c>
      <c r="R841" s="2" t="str">
        <f>IF('Hazard Data'!N3091&lt;VLOOKUP(B841,Thresholds!$B$2:$I$8,2,FALSE),"Minor",IF(AND(VLOOKUP(B841,Thresholds!$B$2:$I$8,2,FALSE)&lt;='Hazard Data'!N3091,'Hazard Data'!N3091&lt;VLOOKUP(B841,Thresholds!$B$2:$I$8,3,FALSE)),"Medium","Major"))</f>
        <v>Minor</v>
      </c>
      <c r="S841" s="2" t="str">
        <f>IF(N841&gt;0,"",IF('Hazard Data'!K3091&lt;VLOOKUP(B841,Thresholds!$B$2:$I$8,5,FALSE),"Minor",IF(AND(VLOOKUP(B841,Thresholds!$B$2:$I$8,5,FALSE)&lt;='Hazard Data'!K3091,'Hazard Data'!K3091&lt;VLOOKUP(B841,Thresholds!$B$2:$I$8,6,FALSE)),"Medium","Major")))</f>
        <v/>
      </c>
      <c r="T841" s="2"/>
      <c r="U841" s="2"/>
      <c r="V841" s="2"/>
      <c r="W841" s="2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>
      <c r="A842" s="1"/>
      <c r="B842" s="17">
        <v>2</v>
      </c>
      <c r="C842" s="9" t="s">
        <v>44</v>
      </c>
      <c r="D842" s="9" t="str">
        <f>VLOOKUP(C842,'Hazard Categories'!$A$2:$B$52,2,FALSE)</f>
        <v>Severe Storm</v>
      </c>
      <c r="E842" s="17">
        <v>3</v>
      </c>
      <c r="F842" s="17">
        <v>1998</v>
      </c>
      <c r="G842" s="17" t="str">
        <f>IF(F842&lt;2000,(ROUNDDOWN((F842-$G$10)/5,0))*5+$G$10&amp;"-"&amp;(ROUNDDOWN((F842-$G$10)/5,0))*5+$G$10+4,(ROUNDDOWN((F842-$G$10)/5,0))*5+$G$10&amp;"-"&amp;(ROUNDDOWN((F842-$G$10)/5,0))*5+$G$10+4)</f>
        <v>1995-1999</v>
      </c>
      <c r="H842" s="17">
        <v>1</v>
      </c>
      <c r="I842" s="17">
        <v>0</v>
      </c>
      <c r="J842" s="17">
        <v>0</v>
      </c>
      <c r="K842" s="17">
        <f>SUM(I842:J842)</f>
        <v>0</v>
      </c>
      <c r="L842" s="28">
        <f>IF(N842&lt;7000000000,0,1)</f>
        <v>0</v>
      </c>
      <c r="M842" s="28">
        <f>IF(N842&gt;0,1,0)</f>
        <v>1</v>
      </c>
      <c r="N842" s="29">
        <v>146202</v>
      </c>
      <c r="O842" s="29">
        <f>IF($R842="Minor",1,0)</f>
        <v>0</v>
      </c>
      <c r="P842" s="29">
        <f>IF($R842="Medium",1,0)</f>
        <v>1</v>
      </c>
      <c r="Q842" s="29">
        <f>IF($R842="Major",1,0)</f>
        <v>0</v>
      </c>
      <c r="R842" s="2" t="str">
        <f>IF('Hazard Data'!N163&lt;VLOOKUP(B842,Thresholds!$B$2:$I$8,2,FALSE),"Minor",IF(AND(VLOOKUP(B842,Thresholds!$B$2:$I$8,2,FALSE)&lt;='Hazard Data'!N163,'Hazard Data'!N163&lt;VLOOKUP(B842,Thresholds!$B$2:$I$8,3,FALSE)),"Medium","Major"))</f>
        <v>Medium</v>
      </c>
      <c r="S842" s="2" t="str">
        <f>IF(N842&gt;0,"",IF('Hazard Data'!K163&lt;VLOOKUP(B842,Thresholds!$B$2:$I$8,5,FALSE),"Minor",IF(AND(VLOOKUP(B842,Thresholds!$B$2:$I$8,5,FALSE)&lt;='Hazard Data'!K163,'Hazard Data'!K163&lt;VLOOKUP(B842,Thresholds!$B$2:$I$8,6,FALSE)),"Medium","Major")))</f>
        <v/>
      </c>
      <c r="T842" s="2"/>
      <c r="U842" s="2"/>
      <c r="V842" s="2"/>
      <c r="W842" s="2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>
      <c r="A843" s="1"/>
      <c r="B843" s="17">
        <v>3</v>
      </c>
      <c r="C843" s="9" t="s">
        <v>39</v>
      </c>
      <c r="D843" s="9" t="str">
        <f>VLOOKUP(C843,'Hazard Categories'!$A$2:$B$52,2,FALSE)</f>
        <v>Severe Storm</v>
      </c>
      <c r="E843" s="17">
        <v>2</v>
      </c>
      <c r="F843" s="17">
        <v>2012</v>
      </c>
      <c r="G843" s="17" t="str">
        <f>IF(F843&lt;2000,(ROUNDDOWN((F843-$G$10)/5,0))*5+$G$10&amp;"-"&amp;(ROUNDDOWN((F843-$G$10)/5,0))*5+$G$10+4,(ROUNDDOWN((F843-$G$10)/5,0))*5+$G$10&amp;"-"&amp;(ROUNDDOWN((F843-$G$10)/5,0))*5+$G$10+4)</f>
        <v>2010-2014</v>
      </c>
      <c r="H843" s="17">
        <v>1</v>
      </c>
      <c r="I843" s="17">
        <v>0</v>
      </c>
      <c r="J843" s="17">
        <v>0</v>
      </c>
      <c r="K843" s="17">
        <f>SUM(I843:J843)</f>
        <v>0</v>
      </c>
      <c r="L843" s="28">
        <f>IF(N843&lt;7000000000,0,1)</f>
        <v>0</v>
      </c>
      <c r="M843" s="28">
        <f>IF(N843&gt;0,1,0)</f>
        <v>1</v>
      </c>
      <c r="N843" s="29">
        <v>145664</v>
      </c>
      <c r="O843" s="29">
        <f>IF($R843="Minor",1,0)</f>
        <v>1</v>
      </c>
      <c r="P843" s="29">
        <f>IF($R843="Medium",1,0)</f>
        <v>0</v>
      </c>
      <c r="Q843" s="29">
        <f>IF($R843="Major",1,0)</f>
        <v>0</v>
      </c>
      <c r="R843" s="2" t="str">
        <f>IF('Hazard Data'!N2112&lt;VLOOKUP(B843,Thresholds!$B$2:$I$8,2,FALSE),"Minor",IF(AND(VLOOKUP(B843,Thresholds!$B$2:$I$8,2,FALSE)&lt;='Hazard Data'!N2112,'Hazard Data'!N2112&lt;VLOOKUP(B843,Thresholds!$B$2:$I$8,3,FALSE)),"Medium","Major"))</f>
        <v>Minor</v>
      </c>
      <c r="S843" s="2" t="str">
        <f>IF(N843&gt;0,"",IF('Hazard Data'!K2112&lt;VLOOKUP(B843,Thresholds!$B$2:$I$8,5,FALSE),"Minor",IF(AND(VLOOKUP(B843,Thresholds!$B$2:$I$8,5,FALSE)&lt;='Hazard Data'!K2112,'Hazard Data'!K2112&lt;VLOOKUP(B843,Thresholds!$B$2:$I$8,6,FALSE)),"Medium","Major")))</f>
        <v/>
      </c>
      <c r="T843" s="2"/>
      <c r="U843" s="2"/>
      <c r="V843" s="2"/>
      <c r="W843" s="2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>
      <c r="A844" s="1"/>
      <c r="B844" s="17">
        <v>2</v>
      </c>
      <c r="C844" s="9" t="s">
        <v>44</v>
      </c>
      <c r="D844" s="9" t="str">
        <f>VLOOKUP(C844,'Hazard Categories'!$A$2:$B$52,2,FALSE)</f>
        <v>Severe Storm</v>
      </c>
      <c r="E844" s="17">
        <v>3</v>
      </c>
      <c r="F844" s="17">
        <v>1998</v>
      </c>
      <c r="G844" s="17" t="str">
        <f>IF(F844&lt;2000,(ROUNDDOWN((F844-$G$10)/5,0))*5+$G$10&amp;"-"&amp;(ROUNDDOWN((F844-$G$10)/5,0))*5+$G$10+4,(ROUNDDOWN((F844-$G$10)/5,0))*5+$G$10&amp;"-"&amp;(ROUNDDOWN((F844-$G$10)/5,0))*5+$G$10+4)</f>
        <v>1995-1999</v>
      </c>
      <c r="H844" s="17">
        <v>1</v>
      </c>
      <c r="I844" s="17">
        <v>0</v>
      </c>
      <c r="J844" s="17">
        <v>0</v>
      </c>
      <c r="K844" s="17">
        <f>SUM(I844:J844)</f>
        <v>0</v>
      </c>
      <c r="L844" s="28">
        <f>IF(N844&lt;7000000000,0,1)</f>
        <v>0</v>
      </c>
      <c r="M844" s="28">
        <f>IF(N844&gt;0,1,0)</f>
        <v>1</v>
      </c>
      <c r="N844" s="29">
        <v>145553</v>
      </c>
      <c r="O844" s="29">
        <f>IF($R844="Minor",1,0)</f>
        <v>0</v>
      </c>
      <c r="P844" s="29">
        <f>IF($R844="Medium",1,0)</f>
        <v>1</v>
      </c>
      <c r="Q844" s="29">
        <f>IF($R844="Major",1,0)</f>
        <v>0</v>
      </c>
      <c r="R844" s="2" t="str">
        <f>IF('Hazard Data'!N158&lt;VLOOKUP(B844,Thresholds!$B$2:$I$8,2,FALSE),"Minor",IF(AND(VLOOKUP(B844,Thresholds!$B$2:$I$8,2,FALSE)&lt;='Hazard Data'!N158,'Hazard Data'!N158&lt;VLOOKUP(B844,Thresholds!$B$2:$I$8,3,FALSE)),"Medium","Major"))</f>
        <v>Medium</v>
      </c>
      <c r="S844" s="2" t="str">
        <f>IF(N844&gt;0,"",IF('Hazard Data'!K158&lt;VLOOKUP(B844,Thresholds!$B$2:$I$8,5,FALSE),"Minor",IF(AND(VLOOKUP(B844,Thresholds!$B$2:$I$8,5,FALSE)&lt;='Hazard Data'!K158,'Hazard Data'!K158&lt;VLOOKUP(B844,Thresholds!$B$2:$I$8,6,FALSE)),"Medium","Major")))</f>
        <v/>
      </c>
      <c r="T844" s="2"/>
      <c r="U844" s="2"/>
      <c r="V844" s="2"/>
      <c r="W844" s="2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>
      <c r="A845" s="1"/>
      <c r="B845" s="17">
        <v>3</v>
      </c>
      <c r="C845" s="9" t="s">
        <v>52</v>
      </c>
      <c r="D845" s="9" t="str">
        <f>VLOOKUP(C845,'Hazard Categories'!$A$2:$B$52,2,FALSE)</f>
        <v>Severe Storm</v>
      </c>
      <c r="E845" s="17">
        <v>3</v>
      </c>
      <c r="F845" s="17">
        <v>1974</v>
      </c>
      <c r="G845" s="17" t="str">
        <f>IF(F845&lt;2000,(ROUNDDOWN((F845-$G$10)/5,0))*5+$G$10&amp;"-"&amp;(ROUNDDOWN((F845-$G$10)/5,0))*5+$G$10+4,(ROUNDDOWN((F845-$G$10)/5,0))*5+$G$10&amp;"-"&amp;(ROUNDDOWN((F845-$G$10)/5,0))*5+$G$10+4)</f>
        <v>1970-1974</v>
      </c>
      <c r="H845" s="17">
        <v>1</v>
      </c>
      <c r="I845" s="17">
        <v>0</v>
      </c>
      <c r="J845" s="17">
        <v>0</v>
      </c>
      <c r="K845" s="17">
        <f>SUM(I845:J845)</f>
        <v>0</v>
      </c>
      <c r="L845" s="28">
        <f>IF(N845&lt;7000000000,0,1)</f>
        <v>0</v>
      </c>
      <c r="M845" s="28">
        <f>IF(N845&gt;0,1,0)</f>
        <v>1</v>
      </c>
      <c r="N845" s="29">
        <v>145346</v>
      </c>
      <c r="O845" s="29">
        <f>IF($R845="Minor",1,0)</f>
        <v>0</v>
      </c>
      <c r="P845" s="29">
        <f>IF($R845="Medium",1,0)</f>
        <v>1</v>
      </c>
      <c r="Q845" s="29">
        <f>IF($R845="Major",1,0)</f>
        <v>0</v>
      </c>
      <c r="R845" s="2" t="str">
        <f>IF('Hazard Data'!N393&lt;VLOOKUP(B845,Thresholds!$B$2:$I$8,2,FALSE),"Minor",IF(AND(VLOOKUP(B845,Thresholds!$B$2:$I$8,2,FALSE)&lt;='Hazard Data'!N393,'Hazard Data'!N393&lt;VLOOKUP(B845,Thresholds!$B$2:$I$8,3,FALSE)),"Medium","Major"))</f>
        <v>Medium</v>
      </c>
      <c r="S845" s="2" t="str">
        <f>IF(N845&gt;0,"",IF('Hazard Data'!K393&lt;VLOOKUP(B845,Thresholds!$B$2:$I$8,5,FALSE),"Minor",IF(AND(VLOOKUP(B845,Thresholds!$B$2:$I$8,5,FALSE)&lt;='Hazard Data'!K393,'Hazard Data'!K393&lt;VLOOKUP(B845,Thresholds!$B$2:$I$8,6,FALSE)),"Medium","Major")))</f>
        <v/>
      </c>
      <c r="T845" s="2"/>
      <c r="U845" s="2"/>
      <c r="V845" s="2"/>
      <c r="W845" s="2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>
      <c r="A846" s="1"/>
      <c r="B846" s="17">
        <v>1</v>
      </c>
      <c r="C846" s="9" t="s">
        <v>44</v>
      </c>
      <c r="D846" s="9" t="str">
        <f>VLOOKUP(C846,'Hazard Categories'!$A$2:$B$52,2,FALSE)</f>
        <v>Severe Storm</v>
      </c>
      <c r="E846" s="17">
        <v>2</v>
      </c>
      <c r="F846" s="17">
        <v>2017</v>
      </c>
      <c r="G846" s="17" t="str">
        <f>IF(F846&lt;2000,(ROUNDDOWN((F846-$G$10)/5,0))*5+$G$10&amp;"-"&amp;(ROUNDDOWN((F846-$G$10)/5,0))*5+$G$10+4,(ROUNDDOWN((F846-$G$10)/5,0))*5+$G$10&amp;"-"&amp;(ROUNDDOWN((F846-$G$10)/5,0))*5+$G$10+4)</f>
        <v>2015-2019</v>
      </c>
      <c r="H846" s="17">
        <v>1</v>
      </c>
      <c r="I846" s="17">
        <v>0</v>
      </c>
      <c r="J846" s="17">
        <v>0</v>
      </c>
      <c r="K846" s="17">
        <f>SUM(I846:J846)</f>
        <v>0</v>
      </c>
      <c r="L846" s="28">
        <f>IF(N846&lt;7000000000,0,1)</f>
        <v>0</v>
      </c>
      <c r="M846" s="28">
        <f>IF(N846&gt;0,1,0)</f>
        <v>1</v>
      </c>
      <c r="N846" s="29">
        <v>144903</v>
      </c>
      <c r="O846" s="29">
        <f>IF($R846="Minor",1,0)</f>
        <v>1</v>
      </c>
      <c r="P846" s="29">
        <f>IF($R846="Medium",1,0)</f>
        <v>0</v>
      </c>
      <c r="Q846" s="29">
        <f>IF($R846="Major",1,0)</f>
        <v>0</v>
      </c>
      <c r="R846" s="2" t="str">
        <f>IF('Hazard Data'!N2887&lt;VLOOKUP(B846,Thresholds!$B$2:$I$8,2,FALSE),"Minor",IF(AND(VLOOKUP(B846,Thresholds!$B$2:$I$8,2,FALSE)&lt;='Hazard Data'!N2887,'Hazard Data'!N2887&lt;VLOOKUP(B846,Thresholds!$B$2:$I$8,3,FALSE)),"Medium","Major"))</f>
        <v>Minor</v>
      </c>
      <c r="S846" s="2" t="str">
        <f>IF(N846&gt;0,"",IF('Hazard Data'!K2887&lt;VLOOKUP(B846,Thresholds!$B$2:$I$8,5,FALSE),"Minor",IF(AND(VLOOKUP(B846,Thresholds!$B$2:$I$8,5,FALSE)&lt;='Hazard Data'!K2887,'Hazard Data'!K2887&lt;VLOOKUP(B846,Thresholds!$B$2:$I$8,6,FALSE)),"Medium","Major")))</f>
        <v/>
      </c>
      <c r="T846" s="2"/>
      <c r="U846" s="2"/>
      <c r="V846" s="2"/>
      <c r="W846" s="2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>
      <c r="A847" s="1"/>
      <c r="B847" s="17">
        <v>2</v>
      </c>
      <c r="C847" s="9" t="s">
        <v>45</v>
      </c>
      <c r="D847" s="9" t="str">
        <f>VLOOKUP(C847,'Hazard Categories'!$A$2:$B$52,2,FALSE)</f>
        <v>Storm</v>
      </c>
      <c r="E847" s="17">
        <v>3</v>
      </c>
      <c r="F847" s="17">
        <v>1990</v>
      </c>
      <c r="G847" s="17" t="str">
        <f>IF(F847&lt;2000,(ROUNDDOWN((F847-$G$10)/5,0))*5+$G$10&amp;"-"&amp;(ROUNDDOWN((F847-$G$10)/5,0))*5+$G$10+4,(ROUNDDOWN((F847-$G$10)/5,0))*5+$G$10&amp;"-"&amp;(ROUNDDOWN((F847-$G$10)/5,0))*5+$G$10+4)</f>
        <v>1990-1994</v>
      </c>
      <c r="H847" s="17">
        <v>1</v>
      </c>
      <c r="I847" s="17">
        <v>0</v>
      </c>
      <c r="J847" s="17">
        <v>0</v>
      </c>
      <c r="K847" s="17">
        <f>SUM(I847:J847)</f>
        <v>0</v>
      </c>
      <c r="L847" s="28">
        <f>IF(N847&lt;7000000000,0,1)</f>
        <v>0</v>
      </c>
      <c r="M847" s="28">
        <f>IF(N847&gt;0,1,0)</f>
        <v>1</v>
      </c>
      <c r="N847" s="29">
        <v>144300</v>
      </c>
      <c r="O847" s="29">
        <f>IF($R847="Minor",1,0)</f>
        <v>1</v>
      </c>
      <c r="P847" s="29">
        <f>IF($R847="Medium",1,0)</f>
        <v>0</v>
      </c>
      <c r="Q847" s="29">
        <f>IF($R847="Major",1,0)</f>
        <v>0</v>
      </c>
      <c r="R847" s="2" t="str">
        <f>IF('Hazard Data'!N1771&lt;VLOOKUP(B847,Thresholds!$B$2:$I$8,2,FALSE),"Minor",IF(AND(VLOOKUP(B847,Thresholds!$B$2:$I$8,2,FALSE)&lt;='Hazard Data'!N1771,'Hazard Data'!N1771&lt;VLOOKUP(B847,Thresholds!$B$2:$I$8,3,FALSE)),"Medium","Major"))</f>
        <v>Minor</v>
      </c>
      <c r="S847" s="2" t="str">
        <f>IF(N847&gt;0,"",IF('Hazard Data'!K1771&lt;VLOOKUP(B847,Thresholds!$B$2:$I$8,5,FALSE),"Minor",IF(AND(VLOOKUP(B847,Thresholds!$B$2:$I$8,5,FALSE)&lt;='Hazard Data'!K1771,'Hazard Data'!K1771&lt;VLOOKUP(B847,Thresholds!$B$2:$I$8,6,FALSE)),"Medium","Major")))</f>
        <v/>
      </c>
      <c r="T847" s="2"/>
      <c r="U847" s="2"/>
      <c r="V847" s="2"/>
      <c r="W847" s="2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>
      <c r="A848" s="1"/>
      <c r="B848" s="17">
        <v>2</v>
      </c>
      <c r="C848" s="9" t="s">
        <v>59</v>
      </c>
      <c r="D848" s="9" t="str">
        <f>VLOOKUP(C848,'Hazard Categories'!$A$2:$B$52,2,FALSE)</f>
        <v>Storm</v>
      </c>
      <c r="E848" s="17">
        <v>2</v>
      </c>
      <c r="F848" s="17">
        <v>2011</v>
      </c>
      <c r="G848" s="17" t="str">
        <f>IF(F848&lt;2000,(ROUNDDOWN((F848-$G$10)/5,0))*5+$G$10&amp;"-"&amp;(ROUNDDOWN((F848-$G$10)/5,0))*5+$G$10+4,(ROUNDDOWN((F848-$G$10)/5,0))*5+$G$10&amp;"-"&amp;(ROUNDDOWN((F848-$G$10)/5,0))*5+$G$10+4)</f>
        <v>2010-2014</v>
      </c>
      <c r="H848" s="17">
        <v>1</v>
      </c>
      <c r="I848" s="17">
        <v>0</v>
      </c>
      <c r="J848" s="17">
        <v>0</v>
      </c>
      <c r="K848" s="17">
        <f>SUM(I848:J848)</f>
        <v>0</v>
      </c>
      <c r="L848" s="28">
        <f>IF(N848&lt;7000000000,0,1)</f>
        <v>0</v>
      </c>
      <c r="M848" s="28">
        <f>IF(N848&gt;0,1,0)</f>
        <v>1</v>
      </c>
      <c r="N848" s="29">
        <v>144253</v>
      </c>
      <c r="O848" s="29">
        <f>IF($R848="Minor",1,0)</f>
        <v>1</v>
      </c>
      <c r="P848" s="29">
        <f>IF($R848="Medium",1,0)</f>
        <v>0</v>
      </c>
      <c r="Q848" s="29">
        <f>IF($R848="Major",1,0)</f>
        <v>0</v>
      </c>
      <c r="R848" s="2" t="str">
        <f>IF('Hazard Data'!N2465&lt;VLOOKUP(B848,Thresholds!$B$2:$I$8,2,FALSE),"Minor",IF(AND(VLOOKUP(B848,Thresholds!$B$2:$I$8,2,FALSE)&lt;='Hazard Data'!N2465,'Hazard Data'!N2465&lt;VLOOKUP(B848,Thresholds!$B$2:$I$8,3,FALSE)),"Medium","Major"))</f>
        <v>Minor</v>
      </c>
      <c r="S848" s="2" t="str">
        <f>IF(N848&gt;0,"",IF('Hazard Data'!K2465&lt;VLOOKUP(B848,Thresholds!$B$2:$I$8,5,FALSE),"Minor",IF(AND(VLOOKUP(B848,Thresholds!$B$2:$I$8,5,FALSE)&lt;='Hazard Data'!K2465,'Hazard Data'!K2465&lt;VLOOKUP(B848,Thresholds!$B$2:$I$8,6,FALSE)),"Medium","Major")))</f>
        <v/>
      </c>
      <c r="T848" s="2"/>
      <c r="U848" s="2"/>
      <c r="V848" s="2"/>
      <c r="W848" s="2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>
      <c r="A849" s="1"/>
      <c r="B849" s="17">
        <v>6</v>
      </c>
      <c r="C849" s="9" t="s">
        <v>44</v>
      </c>
      <c r="D849" s="9" t="str">
        <f>VLOOKUP(C849,'Hazard Categories'!$A$2:$B$52,2,FALSE)</f>
        <v>Severe Storm</v>
      </c>
      <c r="E849" s="17">
        <v>1</v>
      </c>
      <c r="F849" s="17">
        <v>1989</v>
      </c>
      <c r="G849" s="17" t="str">
        <f>IF(F849&lt;2000,(ROUNDDOWN((F849-$G$10)/5,0))*5+$G$10&amp;"-"&amp;(ROUNDDOWN((F849-$G$10)/5,0))*5+$G$10+4,(ROUNDDOWN((F849-$G$10)/5,0))*5+$G$10&amp;"-"&amp;(ROUNDDOWN((F849-$G$10)/5,0))*5+$G$10+4)</f>
        <v>1985-1989</v>
      </c>
      <c r="H849" s="17">
        <v>1</v>
      </c>
      <c r="I849" s="17">
        <v>0</v>
      </c>
      <c r="J849" s="17">
        <v>0</v>
      </c>
      <c r="K849" s="17">
        <f>SUM(I849:J849)</f>
        <v>0</v>
      </c>
      <c r="L849" s="28">
        <f>IF(N849&lt;7000000000,0,1)</f>
        <v>0</v>
      </c>
      <c r="M849" s="28">
        <f>IF(N849&gt;0,1,0)</f>
        <v>1</v>
      </c>
      <c r="N849" s="29">
        <v>144237</v>
      </c>
      <c r="O849" s="29">
        <f>IF($R849="Minor",1,0)</f>
        <v>1</v>
      </c>
      <c r="P849" s="29">
        <f>IF($R849="Medium",1,0)</f>
        <v>0</v>
      </c>
      <c r="Q849" s="29">
        <f>IF($R849="Major",1,0)</f>
        <v>0</v>
      </c>
      <c r="R849" s="2" t="str">
        <f>IF('Hazard Data'!N1446&lt;VLOOKUP(B849,Thresholds!$B$2:$I$8,2,FALSE),"Minor",IF(AND(VLOOKUP(B849,Thresholds!$B$2:$I$8,2,FALSE)&lt;='Hazard Data'!N1446,'Hazard Data'!N1446&lt;VLOOKUP(B849,Thresholds!$B$2:$I$8,3,FALSE)),"Medium","Major"))</f>
        <v>Minor</v>
      </c>
      <c r="S849" s="2" t="str">
        <f>IF(N849&gt;0,"",IF('Hazard Data'!K1446&lt;VLOOKUP(B849,Thresholds!$B$2:$I$8,5,FALSE),"Minor",IF(AND(VLOOKUP(B849,Thresholds!$B$2:$I$8,5,FALSE)&lt;='Hazard Data'!K1446,'Hazard Data'!K1446&lt;VLOOKUP(B849,Thresholds!$B$2:$I$8,6,FALSE)),"Medium","Major")))</f>
        <v/>
      </c>
      <c r="T849" s="2"/>
      <c r="U849" s="2"/>
      <c r="V849" s="2"/>
      <c r="W849" s="2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>
      <c r="A850" s="1"/>
      <c r="B850" s="17">
        <v>2</v>
      </c>
      <c r="C850" s="9" t="s">
        <v>39</v>
      </c>
      <c r="D850" s="9" t="str">
        <f>VLOOKUP(C850,'Hazard Categories'!$A$2:$B$52,2,FALSE)</f>
        <v>Severe Storm</v>
      </c>
      <c r="E850" s="17">
        <v>4</v>
      </c>
      <c r="F850" s="17">
        <v>2015</v>
      </c>
      <c r="G850" s="17" t="str">
        <f>IF(F850&lt;2000,(ROUNDDOWN((F850-$G$10)/5,0))*5+$G$10&amp;"-"&amp;(ROUNDDOWN((F850-$G$10)/5,0))*5+$G$10+4,(ROUNDDOWN((F850-$G$10)/5,0))*5+$G$10&amp;"-"&amp;(ROUNDDOWN((F850-$G$10)/5,0))*5+$G$10+4)</f>
        <v>2015-2019</v>
      </c>
      <c r="H850" s="17">
        <v>1</v>
      </c>
      <c r="I850" s="17">
        <v>0</v>
      </c>
      <c r="J850" s="17">
        <v>0</v>
      </c>
      <c r="K850" s="17">
        <f>SUM(I850:J850)</f>
        <v>0</v>
      </c>
      <c r="L850" s="28">
        <f>IF(N850&lt;7000000000,0,1)</f>
        <v>0</v>
      </c>
      <c r="M850" s="28">
        <f>IF(N850&gt;0,1,0)</f>
        <v>1</v>
      </c>
      <c r="N850" s="29">
        <v>144110</v>
      </c>
      <c r="O850" s="29">
        <f>IF($R850="Minor",1,0)</f>
        <v>1</v>
      </c>
      <c r="P850" s="29">
        <f>IF($R850="Medium",1,0)</f>
        <v>0</v>
      </c>
      <c r="Q850" s="29">
        <f>IF($R850="Major",1,0)</f>
        <v>0</v>
      </c>
      <c r="R850" s="2" t="str">
        <f>IF('Hazard Data'!N2721&lt;VLOOKUP(B850,Thresholds!$B$2:$I$8,2,FALSE),"Minor",IF(AND(VLOOKUP(B850,Thresholds!$B$2:$I$8,2,FALSE)&lt;='Hazard Data'!N2721,'Hazard Data'!N2721&lt;VLOOKUP(B850,Thresholds!$B$2:$I$8,3,FALSE)),"Medium","Major"))</f>
        <v>Minor</v>
      </c>
      <c r="S850" s="2" t="str">
        <f>IF(N850&gt;0,"",IF('Hazard Data'!K2721&lt;VLOOKUP(B850,Thresholds!$B$2:$I$8,5,FALSE),"Minor",IF(AND(VLOOKUP(B850,Thresholds!$B$2:$I$8,5,FALSE)&lt;='Hazard Data'!K2721,'Hazard Data'!K2721&lt;VLOOKUP(B850,Thresholds!$B$2:$I$8,6,FALSE)),"Medium","Major")))</f>
        <v/>
      </c>
      <c r="T850" s="2"/>
      <c r="U850" s="2"/>
      <c r="V850" s="2"/>
      <c r="W850" s="2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>
      <c r="A851" s="1"/>
      <c r="B851" s="17">
        <v>1</v>
      </c>
      <c r="C851" s="9" t="s">
        <v>44</v>
      </c>
      <c r="D851" s="9" t="str">
        <f>VLOOKUP(C851,'Hazard Categories'!$A$2:$B$52,2,FALSE)</f>
        <v>Severe Storm</v>
      </c>
      <c r="E851" s="17">
        <v>3</v>
      </c>
      <c r="F851" s="17">
        <v>2017</v>
      </c>
      <c r="G851" s="17" t="str">
        <f>IF(F851&lt;2000,(ROUNDDOWN((F851-$G$10)/5,0))*5+$G$10&amp;"-"&amp;(ROUNDDOWN((F851-$G$10)/5,0))*5+$G$10+4,(ROUNDDOWN((F851-$G$10)/5,0))*5+$G$10&amp;"-"&amp;(ROUNDDOWN((F851-$G$10)/5,0))*5+$G$10+4)</f>
        <v>2015-2019</v>
      </c>
      <c r="H851" s="17">
        <v>1</v>
      </c>
      <c r="I851" s="17">
        <v>0</v>
      </c>
      <c r="J851" s="17">
        <v>0</v>
      </c>
      <c r="K851" s="17">
        <f>SUM(I851:J851)</f>
        <v>0</v>
      </c>
      <c r="L851" s="28">
        <f>IF(N851&lt;7000000000,0,1)</f>
        <v>0</v>
      </c>
      <c r="M851" s="28">
        <f>IF(N851&gt;0,1,0)</f>
        <v>1</v>
      </c>
      <c r="N851" s="29">
        <v>144094</v>
      </c>
      <c r="O851" s="29">
        <f>IF($R851="Minor",1,0)</f>
        <v>1</v>
      </c>
      <c r="P851" s="29">
        <f>IF($R851="Medium",1,0)</f>
        <v>0</v>
      </c>
      <c r="Q851" s="29">
        <f>IF($R851="Major",1,0)</f>
        <v>0</v>
      </c>
      <c r="R851" s="2" t="str">
        <f>IF('Hazard Data'!N2953&lt;VLOOKUP(B851,Thresholds!$B$2:$I$8,2,FALSE),"Minor",IF(AND(VLOOKUP(B851,Thresholds!$B$2:$I$8,2,FALSE)&lt;='Hazard Data'!N2953,'Hazard Data'!N2953&lt;VLOOKUP(B851,Thresholds!$B$2:$I$8,3,FALSE)),"Medium","Major"))</f>
        <v>Minor</v>
      </c>
      <c r="S851" s="2" t="str">
        <f>IF(N851&gt;0,"",IF('Hazard Data'!K2953&lt;VLOOKUP(B851,Thresholds!$B$2:$I$8,5,FALSE),"Minor",IF(AND(VLOOKUP(B851,Thresholds!$B$2:$I$8,5,FALSE)&lt;='Hazard Data'!K2953,'Hazard Data'!K2953&lt;VLOOKUP(B851,Thresholds!$B$2:$I$8,6,FALSE)),"Medium","Major")))</f>
        <v/>
      </c>
      <c r="T851" s="2"/>
      <c r="U851" s="2"/>
      <c r="V851" s="2"/>
      <c r="W851" s="2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>
      <c r="A852" s="1"/>
      <c r="B852" s="17">
        <v>1</v>
      </c>
      <c r="C852" s="9" t="s">
        <v>46</v>
      </c>
      <c r="D852" s="9" t="str">
        <f>VLOOKUP(C852,'Hazard Categories'!$A$2:$B$52,2,FALSE)</f>
        <v>Storm</v>
      </c>
      <c r="E852" s="17">
        <v>1</v>
      </c>
      <c r="F852" s="17">
        <v>1995</v>
      </c>
      <c r="G852" s="17" t="str">
        <f>IF(F852&lt;2000,(ROUNDDOWN((F852-$G$10)/5,0))*5+$G$10&amp;"-"&amp;(ROUNDDOWN((F852-$G$10)/5,0))*5+$G$10+4,(ROUNDDOWN((F852-$G$10)/5,0))*5+$G$10&amp;"-"&amp;(ROUNDDOWN((F852-$G$10)/5,0))*5+$G$10+4)</f>
        <v>1995-1999</v>
      </c>
      <c r="H852" s="17">
        <v>1</v>
      </c>
      <c r="I852" s="17">
        <v>0</v>
      </c>
      <c r="J852" s="17">
        <v>0</v>
      </c>
      <c r="K852" s="17">
        <f>SUM(I852:J852)</f>
        <v>0</v>
      </c>
      <c r="L852" s="28">
        <f>IF(N852&lt;7000000000,0,1)</f>
        <v>0</v>
      </c>
      <c r="M852" s="28">
        <f>IF(N852&gt;0,1,0)</f>
        <v>1</v>
      </c>
      <c r="N852" s="29">
        <v>142668</v>
      </c>
      <c r="O852" s="29">
        <f>IF($R852="Minor",1,0)</f>
        <v>0</v>
      </c>
      <c r="P852" s="29">
        <f>IF($R852="Medium",1,0)</f>
        <v>0</v>
      </c>
      <c r="Q852" s="29">
        <f>IF($R852="Major",1,0)</f>
        <v>1</v>
      </c>
      <c r="R852" s="2" t="str">
        <f>IF('Hazard Data'!N107&lt;VLOOKUP(B852,Thresholds!$B$2:$I$8,2,FALSE),"Minor",IF(AND(VLOOKUP(B852,Thresholds!$B$2:$I$8,2,FALSE)&lt;='Hazard Data'!N107,'Hazard Data'!N107&lt;VLOOKUP(B852,Thresholds!$B$2:$I$8,3,FALSE)),"Medium","Major"))</f>
        <v>Major</v>
      </c>
      <c r="S852" s="2" t="str">
        <f>IF(N852&gt;0,"",IF('Hazard Data'!K107&lt;VLOOKUP(B852,Thresholds!$B$2:$I$8,5,FALSE),"Minor",IF(AND(VLOOKUP(B852,Thresholds!$B$2:$I$8,5,FALSE)&lt;='Hazard Data'!K107,'Hazard Data'!K107&lt;VLOOKUP(B852,Thresholds!$B$2:$I$8,6,FALSE)),"Medium","Major")))</f>
        <v/>
      </c>
      <c r="T852" s="2"/>
      <c r="U852" s="2"/>
      <c r="V852" s="2"/>
      <c r="W852" s="2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>
      <c r="A853" s="1"/>
      <c r="B853" s="17">
        <v>2</v>
      </c>
      <c r="C853" s="9" t="s">
        <v>71</v>
      </c>
      <c r="D853" s="9" t="str">
        <f>VLOOKUP(C853,'Hazard Categories'!$A$2:$B$52,2,FALSE)</f>
        <v>Storm</v>
      </c>
      <c r="E853" s="17">
        <v>4</v>
      </c>
      <c r="F853" s="17">
        <v>1984</v>
      </c>
      <c r="G853" s="17" t="str">
        <f>IF(F853&lt;2000,(ROUNDDOWN((F853-$G$10)/5,0))*5+$G$10&amp;"-"&amp;(ROUNDDOWN((F853-$G$10)/5,0))*5+$G$10+4,(ROUNDDOWN((F853-$G$10)/5,0))*5+$G$10&amp;"-"&amp;(ROUNDDOWN((F853-$G$10)/5,0))*5+$G$10+4)</f>
        <v>1980-1984</v>
      </c>
      <c r="H853" s="17">
        <v>13</v>
      </c>
      <c r="I853" s="17">
        <v>0</v>
      </c>
      <c r="J853" s="17">
        <v>0</v>
      </c>
      <c r="K853" s="17">
        <f>SUM(I853:J853)</f>
        <v>0</v>
      </c>
      <c r="L853" s="28">
        <f>IF(N853&lt;7000000000,0,1)</f>
        <v>0</v>
      </c>
      <c r="M853" s="28">
        <f>IF(N853&gt;0,1,0)</f>
        <v>1</v>
      </c>
      <c r="N853" s="29">
        <v>140986</v>
      </c>
      <c r="O853" s="29">
        <f>IF($R853="Minor",1,0)</f>
        <v>1</v>
      </c>
      <c r="P853" s="29">
        <f>IF($R853="Medium",1,0)</f>
        <v>0</v>
      </c>
      <c r="Q853" s="29">
        <f>IF($R853="Major",1,0)</f>
        <v>0</v>
      </c>
      <c r="R853" s="2" t="str">
        <f>IF('Hazard Data'!N512&lt;VLOOKUP(B853,Thresholds!$B$2:$I$8,2,FALSE),"Minor",IF(AND(VLOOKUP(B853,Thresholds!$B$2:$I$8,2,FALSE)&lt;='Hazard Data'!N512,'Hazard Data'!N512&lt;VLOOKUP(B853,Thresholds!$B$2:$I$8,3,FALSE)),"Medium","Major"))</f>
        <v>Minor</v>
      </c>
      <c r="S853" s="2" t="str">
        <f>IF(N853&gt;0,"",IF('Hazard Data'!K512&lt;VLOOKUP(B853,Thresholds!$B$2:$I$8,5,FALSE),"Minor",IF(AND(VLOOKUP(B853,Thresholds!$B$2:$I$8,5,FALSE)&lt;='Hazard Data'!K512,'Hazard Data'!K512&lt;VLOOKUP(B853,Thresholds!$B$2:$I$8,6,FALSE)),"Medium","Major")))</f>
        <v/>
      </c>
      <c r="T853" s="2"/>
      <c r="U853" s="2"/>
      <c r="V853" s="2"/>
      <c r="W853" s="2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>
      <c r="A854" s="1"/>
      <c r="B854" s="17">
        <v>1</v>
      </c>
      <c r="C854" s="9" t="s">
        <v>66</v>
      </c>
      <c r="D854" s="9" t="str">
        <f>VLOOKUP(C854,'Hazard Categories'!$A$2:$B$52,2,FALSE)</f>
        <v>Storm</v>
      </c>
      <c r="E854" s="17">
        <v>2</v>
      </c>
      <c r="F854" s="17">
        <v>1985</v>
      </c>
      <c r="G854" s="17" t="str">
        <f>IF(F854&lt;2000,(ROUNDDOWN((F854-$G$10)/5,0))*5+$G$10&amp;"-"&amp;(ROUNDDOWN((F854-$G$10)/5,0))*5+$G$10+4,(ROUNDDOWN((F854-$G$10)/5,0))*5+$G$10&amp;"-"&amp;(ROUNDDOWN((F854-$G$10)/5,0))*5+$G$10+4)</f>
        <v>1985-1989</v>
      </c>
      <c r="H854" s="17">
        <v>1</v>
      </c>
      <c r="I854" s="17">
        <v>0</v>
      </c>
      <c r="J854" s="17">
        <v>0</v>
      </c>
      <c r="K854" s="17">
        <f>SUM(I854:J854)</f>
        <v>0</v>
      </c>
      <c r="L854" s="28">
        <f>IF(N854&lt;7000000000,0,1)</f>
        <v>0</v>
      </c>
      <c r="M854" s="28">
        <f>IF(N854&gt;0,1,0)</f>
        <v>1</v>
      </c>
      <c r="N854" s="29">
        <v>140285</v>
      </c>
      <c r="O854" s="29">
        <f>IF($R854="Minor",1,0)</f>
        <v>1</v>
      </c>
      <c r="P854" s="29">
        <f>IF($R854="Medium",1,0)</f>
        <v>0</v>
      </c>
      <c r="Q854" s="29">
        <f>IF($R854="Major",1,0)</f>
        <v>0</v>
      </c>
      <c r="R854" s="2" t="str">
        <f>IF('Hazard Data'!N551&lt;VLOOKUP(B854,Thresholds!$B$2:$I$8,2,FALSE),"Minor",IF(AND(VLOOKUP(B854,Thresholds!$B$2:$I$8,2,FALSE)&lt;='Hazard Data'!N551,'Hazard Data'!N551&lt;VLOOKUP(B854,Thresholds!$B$2:$I$8,3,FALSE)),"Medium","Major"))</f>
        <v>Minor</v>
      </c>
      <c r="S854" s="2" t="str">
        <f>IF(N854&gt;0,"",IF('Hazard Data'!K551&lt;VLOOKUP(B854,Thresholds!$B$2:$I$8,5,FALSE),"Minor",IF(AND(VLOOKUP(B854,Thresholds!$B$2:$I$8,5,FALSE)&lt;='Hazard Data'!K551,'Hazard Data'!K551&lt;VLOOKUP(B854,Thresholds!$B$2:$I$8,6,FALSE)),"Medium","Major")))</f>
        <v/>
      </c>
      <c r="T854" s="2"/>
      <c r="U854" s="2"/>
      <c r="V854" s="2"/>
      <c r="W854" s="2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>
      <c r="A855" s="1"/>
      <c r="B855" s="17">
        <v>4</v>
      </c>
      <c r="C855" s="9" t="s">
        <v>39</v>
      </c>
      <c r="D855" s="9" t="str">
        <f>VLOOKUP(C855,'Hazard Categories'!$A$2:$B$52,2,FALSE)</f>
        <v>Severe Storm</v>
      </c>
      <c r="E855" s="17">
        <v>3</v>
      </c>
      <c r="F855" s="17">
        <v>2013</v>
      </c>
      <c r="G855" s="17" t="str">
        <f>IF(F855&lt;2000,(ROUNDDOWN((F855-$G$10)/5,0))*5+$G$10&amp;"-"&amp;(ROUNDDOWN((F855-$G$10)/5,0))*5+$G$10+4,(ROUNDDOWN((F855-$G$10)/5,0))*5+$G$10&amp;"-"&amp;(ROUNDDOWN((F855-$G$10)/5,0))*5+$G$10+4)</f>
        <v>2010-2014</v>
      </c>
      <c r="H855" s="17">
        <v>1</v>
      </c>
      <c r="I855" s="17">
        <v>0</v>
      </c>
      <c r="J855" s="17">
        <v>0</v>
      </c>
      <c r="K855" s="17">
        <f>SUM(I855:J855)</f>
        <v>0</v>
      </c>
      <c r="L855" s="28">
        <f>IF(N855&lt;7000000000,0,1)</f>
        <v>0</v>
      </c>
      <c r="M855" s="28">
        <f>IF(N855&gt;0,1,0)</f>
        <v>1</v>
      </c>
      <c r="N855" s="29">
        <v>138812</v>
      </c>
      <c r="O855" s="29">
        <f>IF($R855="Minor",1,0)</f>
        <v>1</v>
      </c>
      <c r="P855" s="29">
        <f>IF($R855="Medium",1,0)</f>
        <v>0</v>
      </c>
      <c r="Q855" s="29">
        <f>IF($R855="Major",1,0)</f>
        <v>0</v>
      </c>
      <c r="R855" s="2" t="str">
        <f>IF('Hazard Data'!N1883&lt;VLOOKUP(B855,Thresholds!$B$2:$I$8,2,FALSE),"Minor",IF(AND(VLOOKUP(B855,Thresholds!$B$2:$I$8,2,FALSE)&lt;='Hazard Data'!N1883,'Hazard Data'!N1883&lt;VLOOKUP(B855,Thresholds!$B$2:$I$8,3,FALSE)),"Medium","Major"))</f>
        <v>Minor</v>
      </c>
      <c r="S855" s="2" t="str">
        <f>IF(N855&gt;0,"",IF('Hazard Data'!K1883&lt;VLOOKUP(B855,Thresholds!$B$2:$I$8,5,FALSE),"Minor",IF(AND(VLOOKUP(B855,Thresholds!$B$2:$I$8,5,FALSE)&lt;='Hazard Data'!K1883,'Hazard Data'!K1883&lt;VLOOKUP(B855,Thresholds!$B$2:$I$8,6,FALSE)),"Medium","Major")))</f>
        <v/>
      </c>
      <c r="T855" s="2"/>
      <c r="U855" s="2"/>
      <c r="V855" s="2"/>
      <c r="W855" s="2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>
      <c r="A856" s="1"/>
      <c r="B856" s="17">
        <v>4</v>
      </c>
      <c r="C856" s="9" t="s">
        <v>44</v>
      </c>
      <c r="D856" s="9" t="str">
        <f>VLOOKUP(C856,'Hazard Categories'!$A$2:$B$52,2,FALSE)</f>
        <v>Severe Storm</v>
      </c>
      <c r="E856" s="17">
        <v>1</v>
      </c>
      <c r="F856" s="17">
        <v>2014</v>
      </c>
      <c r="G856" s="17" t="str">
        <f>IF(F856&lt;2000,(ROUNDDOWN((F856-$G$10)/5,0))*5+$G$10&amp;"-"&amp;(ROUNDDOWN((F856-$G$10)/5,0))*5+$G$10+4,(ROUNDDOWN((F856-$G$10)/5,0))*5+$G$10&amp;"-"&amp;(ROUNDDOWN((F856-$G$10)/5,0))*5+$G$10+4)</f>
        <v>2010-2014</v>
      </c>
      <c r="H856" s="17">
        <v>1</v>
      </c>
      <c r="I856" s="17">
        <v>0</v>
      </c>
      <c r="J856" s="17">
        <v>0</v>
      </c>
      <c r="K856" s="17">
        <f>SUM(I856:J856)</f>
        <v>0</v>
      </c>
      <c r="L856" s="28">
        <f>IF(N856&lt;7000000000,0,1)</f>
        <v>0</v>
      </c>
      <c r="M856" s="28">
        <f>IF(N856&gt;0,1,0)</f>
        <v>1</v>
      </c>
      <c r="N856" s="29">
        <v>138102</v>
      </c>
      <c r="O856" s="29">
        <f>IF($R856="Minor",1,0)</f>
        <v>1</v>
      </c>
      <c r="P856" s="29">
        <f>IF($R856="Medium",1,0)</f>
        <v>0</v>
      </c>
      <c r="Q856" s="29">
        <f>IF($R856="Major",1,0)</f>
        <v>0</v>
      </c>
      <c r="R856" s="2" t="str">
        <f>IF('Hazard Data'!N2631&lt;VLOOKUP(B856,Thresholds!$B$2:$I$8,2,FALSE),"Minor",IF(AND(VLOOKUP(B856,Thresholds!$B$2:$I$8,2,FALSE)&lt;='Hazard Data'!N2631,'Hazard Data'!N2631&lt;VLOOKUP(B856,Thresholds!$B$2:$I$8,3,FALSE)),"Medium","Major"))</f>
        <v>Minor</v>
      </c>
      <c r="S856" s="2" t="str">
        <f>IF(N856&gt;0,"",IF('Hazard Data'!K2631&lt;VLOOKUP(B856,Thresholds!$B$2:$I$8,5,FALSE),"Minor",IF(AND(VLOOKUP(B856,Thresholds!$B$2:$I$8,5,FALSE)&lt;='Hazard Data'!K2631,'Hazard Data'!K2631&lt;VLOOKUP(B856,Thresholds!$B$2:$I$8,6,FALSE)),"Medium","Major")))</f>
        <v/>
      </c>
      <c r="T856" s="2"/>
      <c r="U856" s="2"/>
      <c r="V856" s="2"/>
      <c r="W856" s="2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>
      <c r="A857" s="1"/>
      <c r="B857" s="17">
        <v>1</v>
      </c>
      <c r="C857" s="9" t="s">
        <v>47</v>
      </c>
      <c r="D857" s="9" t="str">
        <f>VLOOKUP(C857,'Hazard Categories'!$A$2:$B$52,2,FALSE)</f>
        <v>Severe Storm</v>
      </c>
      <c r="E857" s="17">
        <v>1</v>
      </c>
      <c r="F857" s="17">
        <v>1963</v>
      </c>
      <c r="G857" s="17" t="str">
        <f>IF(F857&lt;2000,(ROUNDDOWN((F857-$G$10)/5,0))*5+$G$10&amp;"-"&amp;(ROUNDDOWN((F857-$G$10)/5,0))*5+$G$10+4,(ROUNDDOWN((F857-$G$10)/5,0))*5+$G$10&amp;"-"&amp;(ROUNDDOWN((F857-$G$10)/5,0))*5+$G$10+4)</f>
        <v>1960-1964</v>
      </c>
      <c r="H857" s="17">
        <v>2</v>
      </c>
      <c r="I857" s="17">
        <v>2</v>
      </c>
      <c r="J857" s="17">
        <v>0</v>
      </c>
      <c r="K857" s="17">
        <f>SUM(I857:J857)</f>
        <v>2</v>
      </c>
      <c r="L857" s="28">
        <f>IF(N857&lt;7000000000,0,1)</f>
        <v>0</v>
      </c>
      <c r="M857" s="28">
        <f>IF(N857&gt;0,1,0)</f>
        <v>1</v>
      </c>
      <c r="N857" s="29">
        <v>136891</v>
      </c>
      <c r="O857" s="29">
        <f>IF($R857="Minor",1,0)</f>
        <v>0</v>
      </c>
      <c r="P857" s="29">
        <f>IF($R857="Medium",1,0)</f>
        <v>1</v>
      </c>
      <c r="Q857" s="29">
        <f>IF($R857="Major",1,0)</f>
        <v>0</v>
      </c>
      <c r="R857" s="2" t="str">
        <f>IF('Hazard Data'!N243&lt;VLOOKUP(B857,Thresholds!$B$2:$I$8,2,FALSE),"Minor",IF(AND(VLOOKUP(B857,Thresholds!$B$2:$I$8,2,FALSE)&lt;='Hazard Data'!N243,'Hazard Data'!N243&lt;VLOOKUP(B857,Thresholds!$B$2:$I$8,3,FALSE)),"Medium","Major"))</f>
        <v>Medium</v>
      </c>
      <c r="S857" s="2" t="str">
        <f>IF(N857&gt;0,"",IF('Hazard Data'!K243&lt;VLOOKUP(B857,Thresholds!$B$2:$I$8,5,FALSE),"Minor",IF(AND(VLOOKUP(B857,Thresholds!$B$2:$I$8,5,FALSE)&lt;='Hazard Data'!K243,'Hazard Data'!K243&lt;VLOOKUP(B857,Thresholds!$B$2:$I$8,6,FALSE)),"Medium","Major")))</f>
        <v/>
      </c>
      <c r="T857" s="2"/>
      <c r="U857" s="2"/>
      <c r="V857" s="2"/>
      <c r="W857" s="2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>
      <c r="A858" s="1"/>
      <c r="B858" s="17">
        <v>4</v>
      </c>
      <c r="C858" s="9" t="s">
        <v>44</v>
      </c>
      <c r="D858" s="9" t="str">
        <f>VLOOKUP(C858,'Hazard Categories'!$A$2:$B$52,2,FALSE)</f>
        <v>Severe Storm</v>
      </c>
      <c r="E858" s="17">
        <v>2</v>
      </c>
      <c r="F858" s="17">
        <v>2011</v>
      </c>
      <c r="G858" s="17" t="str">
        <f>IF(F858&lt;2000,(ROUNDDOWN((F858-$G$10)/5,0))*5+$G$10&amp;"-"&amp;(ROUNDDOWN((F858-$G$10)/5,0))*5+$G$10+4,(ROUNDDOWN((F858-$G$10)/5,0))*5+$G$10&amp;"-"&amp;(ROUNDDOWN((F858-$G$10)/5,0))*5+$G$10+4)</f>
        <v>2010-2014</v>
      </c>
      <c r="H858" s="17">
        <v>1</v>
      </c>
      <c r="I858" s="17">
        <v>0</v>
      </c>
      <c r="J858" s="17">
        <v>0</v>
      </c>
      <c r="K858" s="17">
        <f>SUM(I858:J858)</f>
        <v>0</v>
      </c>
      <c r="L858" s="28">
        <f>IF(N858&lt;7000000000,0,1)</f>
        <v>0</v>
      </c>
      <c r="M858" s="28">
        <f>IF(N858&gt;0,1,0)</f>
        <v>1</v>
      </c>
      <c r="N858" s="29">
        <v>136809</v>
      </c>
      <c r="O858" s="29">
        <f>IF($R858="Minor",1,0)</f>
        <v>1</v>
      </c>
      <c r="P858" s="29">
        <f>IF($R858="Medium",1,0)</f>
        <v>0</v>
      </c>
      <c r="Q858" s="29">
        <f>IF($R858="Major",1,0)</f>
        <v>0</v>
      </c>
      <c r="R858" s="2" t="str">
        <f>IF('Hazard Data'!N2503&lt;VLOOKUP(B858,Thresholds!$B$2:$I$8,2,FALSE),"Minor",IF(AND(VLOOKUP(B858,Thresholds!$B$2:$I$8,2,FALSE)&lt;='Hazard Data'!N2503,'Hazard Data'!N2503&lt;VLOOKUP(B858,Thresholds!$B$2:$I$8,3,FALSE)),"Medium","Major"))</f>
        <v>Minor</v>
      </c>
      <c r="S858" s="2" t="str">
        <f>IF(N858&gt;0,"",IF('Hazard Data'!K2503&lt;VLOOKUP(B858,Thresholds!$B$2:$I$8,5,FALSE),"Minor",IF(AND(VLOOKUP(B858,Thresholds!$B$2:$I$8,5,FALSE)&lt;='Hazard Data'!K2503,'Hazard Data'!K2503&lt;VLOOKUP(B858,Thresholds!$B$2:$I$8,6,FALSE)),"Medium","Major")))</f>
        <v/>
      </c>
      <c r="T858" s="2"/>
      <c r="U858" s="2"/>
      <c r="V858" s="2"/>
      <c r="W858" s="2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>
      <c r="A859" s="1"/>
      <c r="B859" s="17">
        <v>4</v>
      </c>
      <c r="C859" s="9" t="s">
        <v>44</v>
      </c>
      <c r="D859" s="9" t="str">
        <f>VLOOKUP(C859,'Hazard Categories'!$A$2:$B$52,2,FALSE)</f>
        <v>Severe Storm</v>
      </c>
      <c r="E859" s="17">
        <v>3</v>
      </c>
      <c r="F859" s="17">
        <v>2011</v>
      </c>
      <c r="G859" s="17" t="str">
        <f>IF(F859&lt;2000,(ROUNDDOWN((F859-$G$10)/5,0))*5+$G$10&amp;"-"&amp;(ROUNDDOWN((F859-$G$10)/5,0))*5+$G$10+4,(ROUNDDOWN((F859-$G$10)/5,0))*5+$G$10&amp;"-"&amp;(ROUNDDOWN((F859-$G$10)/5,0))*5+$G$10+4)</f>
        <v>2010-2014</v>
      </c>
      <c r="H859" s="17">
        <v>1</v>
      </c>
      <c r="I859" s="17">
        <v>0</v>
      </c>
      <c r="J859" s="17">
        <v>0</v>
      </c>
      <c r="K859" s="17">
        <f>SUM(I859:J859)</f>
        <v>0</v>
      </c>
      <c r="L859" s="28">
        <f>IF(N859&lt;7000000000,0,1)</f>
        <v>0</v>
      </c>
      <c r="M859" s="28">
        <f>IF(N859&gt;0,1,0)</f>
        <v>1</v>
      </c>
      <c r="N859" s="29">
        <v>134615</v>
      </c>
      <c r="O859" s="29">
        <f>IF($R859="Minor",1,0)</f>
        <v>1</v>
      </c>
      <c r="P859" s="29">
        <f>IF($R859="Medium",1,0)</f>
        <v>0</v>
      </c>
      <c r="Q859" s="29">
        <f>IF($R859="Major",1,0)</f>
        <v>0</v>
      </c>
      <c r="R859" s="2" t="str">
        <f>IF('Hazard Data'!N2409&lt;VLOOKUP(B859,Thresholds!$B$2:$I$8,2,FALSE),"Minor",IF(AND(VLOOKUP(B859,Thresholds!$B$2:$I$8,2,FALSE)&lt;='Hazard Data'!N2409,'Hazard Data'!N2409&lt;VLOOKUP(B859,Thresholds!$B$2:$I$8,3,FALSE)),"Medium","Major"))</f>
        <v>Minor</v>
      </c>
      <c r="S859" s="2" t="str">
        <f>IF(N859&gt;0,"",IF('Hazard Data'!K2409&lt;VLOOKUP(B859,Thresholds!$B$2:$I$8,5,FALSE),"Minor",IF(AND(VLOOKUP(B859,Thresholds!$B$2:$I$8,5,FALSE)&lt;='Hazard Data'!K2409,'Hazard Data'!K2409&lt;VLOOKUP(B859,Thresholds!$B$2:$I$8,6,FALSE)),"Medium","Major")))</f>
        <v/>
      </c>
      <c r="T859" s="2"/>
      <c r="U859" s="2"/>
      <c r="V859" s="2"/>
      <c r="W859" s="2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>
      <c r="A860" s="1"/>
      <c r="B860" s="17">
        <v>6</v>
      </c>
      <c r="C860" s="9" t="s">
        <v>44</v>
      </c>
      <c r="D860" s="9" t="str">
        <f>VLOOKUP(C860,'Hazard Categories'!$A$2:$B$52,2,FALSE)</f>
        <v>Severe Storm</v>
      </c>
      <c r="E860" s="17">
        <v>3</v>
      </c>
      <c r="F860" s="17">
        <v>2012</v>
      </c>
      <c r="G860" s="17" t="str">
        <f>IF(F860&lt;2000,(ROUNDDOWN((F860-$G$10)/5,0))*5+$G$10&amp;"-"&amp;(ROUNDDOWN((F860-$G$10)/5,0))*5+$G$10+4,(ROUNDDOWN((F860-$G$10)/5,0))*5+$G$10&amp;"-"&amp;(ROUNDDOWN((F860-$G$10)/5,0))*5+$G$10+4)</f>
        <v>2010-2014</v>
      </c>
      <c r="H860" s="17">
        <v>1</v>
      </c>
      <c r="I860" s="17">
        <v>0</v>
      </c>
      <c r="J860" s="17">
        <v>0</v>
      </c>
      <c r="K860" s="17">
        <f>SUM(I860:J860)</f>
        <v>0</v>
      </c>
      <c r="L860" s="28">
        <f>IF(N860&lt;7000000000,0,1)</f>
        <v>0</v>
      </c>
      <c r="M860" s="28">
        <f>IF(N860&gt;0,1,0)</f>
        <v>1</v>
      </c>
      <c r="N860" s="29">
        <v>133029</v>
      </c>
      <c r="O860" s="29">
        <f>IF($R860="Minor",1,0)</f>
        <v>1</v>
      </c>
      <c r="P860" s="29">
        <f>IF($R860="Medium",1,0)</f>
        <v>0</v>
      </c>
      <c r="Q860" s="29">
        <f>IF($R860="Major",1,0)</f>
        <v>0</v>
      </c>
      <c r="R860" s="2" t="str">
        <f>IF('Hazard Data'!N2153&lt;VLOOKUP(B860,Thresholds!$B$2:$I$8,2,FALSE),"Minor",IF(AND(VLOOKUP(B860,Thresholds!$B$2:$I$8,2,FALSE)&lt;='Hazard Data'!N2153,'Hazard Data'!N2153&lt;VLOOKUP(B860,Thresholds!$B$2:$I$8,3,FALSE)),"Medium","Major"))</f>
        <v>Minor</v>
      </c>
      <c r="S860" s="2" t="str">
        <f>IF(N860&gt;0,"",IF('Hazard Data'!K2153&lt;VLOOKUP(B860,Thresholds!$B$2:$I$8,5,FALSE),"Minor",IF(AND(VLOOKUP(B860,Thresholds!$B$2:$I$8,5,FALSE)&lt;='Hazard Data'!K2153,'Hazard Data'!K2153&lt;VLOOKUP(B860,Thresholds!$B$2:$I$8,6,FALSE)),"Medium","Major")))</f>
        <v/>
      </c>
      <c r="T860" s="2"/>
      <c r="U860" s="2"/>
      <c r="V860" s="2"/>
      <c r="W860" s="2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>
      <c r="A861" s="1"/>
      <c r="B861" s="17">
        <v>3</v>
      </c>
      <c r="C861" s="9" t="s">
        <v>44</v>
      </c>
      <c r="D861" s="9" t="str">
        <f>VLOOKUP(C861,'Hazard Categories'!$A$2:$B$52,2,FALSE)</f>
        <v>Severe Storm</v>
      </c>
      <c r="E861" s="17">
        <v>2</v>
      </c>
      <c r="F861" s="17">
        <v>2010</v>
      </c>
      <c r="G861" s="17" t="str">
        <f>IF(F861&lt;2000,(ROUNDDOWN((F861-$G$10)/5,0))*5+$G$10&amp;"-"&amp;(ROUNDDOWN((F861-$G$10)/5,0))*5+$G$10+4,(ROUNDDOWN((F861-$G$10)/5,0))*5+$G$10&amp;"-"&amp;(ROUNDDOWN((F861-$G$10)/5,0))*5+$G$10+4)</f>
        <v>2010-2014</v>
      </c>
      <c r="H861" s="17">
        <v>1</v>
      </c>
      <c r="I861" s="17">
        <v>0</v>
      </c>
      <c r="J861" s="17">
        <v>0</v>
      </c>
      <c r="K861" s="17">
        <f>SUM(I861:J861)</f>
        <v>0</v>
      </c>
      <c r="L861" s="28">
        <f>IF(N861&lt;7000000000,0,1)</f>
        <v>0</v>
      </c>
      <c r="M861" s="28">
        <f>IF(N861&gt;0,1,0)</f>
        <v>1</v>
      </c>
      <c r="N861" s="29">
        <v>130924</v>
      </c>
      <c r="O861" s="29">
        <f>IF($R861="Minor",1,0)</f>
        <v>1</v>
      </c>
      <c r="P861" s="29">
        <f>IF($R861="Medium",1,0)</f>
        <v>0</v>
      </c>
      <c r="Q861" s="29">
        <f>IF($R861="Major",1,0)</f>
        <v>0</v>
      </c>
      <c r="R861" s="2" t="str">
        <f>IF('Hazard Data'!N2215&lt;VLOOKUP(B861,Thresholds!$B$2:$I$8,2,FALSE),"Minor",IF(AND(VLOOKUP(B861,Thresholds!$B$2:$I$8,2,FALSE)&lt;='Hazard Data'!N2215,'Hazard Data'!N2215&lt;VLOOKUP(B861,Thresholds!$B$2:$I$8,3,FALSE)),"Medium","Major"))</f>
        <v>Minor</v>
      </c>
      <c r="S861" s="2" t="str">
        <f>IF(N861&gt;0,"",IF('Hazard Data'!K2215&lt;VLOOKUP(B861,Thresholds!$B$2:$I$8,5,FALSE),"Minor",IF(AND(VLOOKUP(B861,Thresholds!$B$2:$I$8,5,FALSE)&lt;='Hazard Data'!K2215,'Hazard Data'!K2215&lt;VLOOKUP(B861,Thresholds!$B$2:$I$8,6,FALSE)),"Medium","Major")))</f>
        <v/>
      </c>
      <c r="T861" s="2"/>
      <c r="U861" s="2"/>
      <c r="V861" s="2"/>
      <c r="W861" s="2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>
      <c r="A862" s="1"/>
      <c r="B862" s="17">
        <v>1</v>
      </c>
      <c r="C862" s="9" t="s">
        <v>47</v>
      </c>
      <c r="D862" s="9" t="str">
        <f>VLOOKUP(C862,'Hazard Categories'!$A$2:$B$52,2,FALSE)</f>
        <v>Severe Storm</v>
      </c>
      <c r="E862" s="17">
        <v>1</v>
      </c>
      <c r="F862" s="17">
        <v>1963</v>
      </c>
      <c r="G862" s="17" t="str">
        <f>IF(F862&lt;2000,(ROUNDDOWN((F862-$G$10)/5,0))*5+$G$10&amp;"-"&amp;(ROUNDDOWN((F862-$G$10)/5,0))*5+$G$10+4,(ROUNDDOWN((F862-$G$10)/5,0))*5+$G$10&amp;"-"&amp;(ROUNDDOWN((F862-$G$10)/5,0))*5+$G$10+4)</f>
        <v>1960-1964</v>
      </c>
      <c r="H862" s="17">
        <v>2</v>
      </c>
      <c r="I862" s="17">
        <v>0</v>
      </c>
      <c r="J862" s="17">
        <v>0</v>
      </c>
      <c r="K862" s="17">
        <f>SUM(I862:J862)</f>
        <v>0</v>
      </c>
      <c r="L862" s="28">
        <f>IF(N862&lt;7000000000,0,1)</f>
        <v>0</v>
      </c>
      <c r="M862" s="28">
        <f>IF(N862&gt;0,1,0)</f>
        <v>1</v>
      </c>
      <c r="N862" s="29">
        <v>130656</v>
      </c>
      <c r="O862" s="29">
        <f>IF($R862="Minor",1,0)</f>
        <v>0</v>
      </c>
      <c r="P862" s="29">
        <f>IF($R862="Medium",1,0)</f>
        <v>1</v>
      </c>
      <c r="Q862" s="29">
        <f>IF($R862="Major",1,0)</f>
        <v>0</v>
      </c>
      <c r="R862" s="2" t="str">
        <f>IF('Hazard Data'!N240&lt;VLOOKUP(B862,Thresholds!$B$2:$I$8,2,FALSE),"Minor",IF(AND(VLOOKUP(B862,Thresholds!$B$2:$I$8,2,FALSE)&lt;='Hazard Data'!N240,'Hazard Data'!N240&lt;VLOOKUP(B862,Thresholds!$B$2:$I$8,3,FALSE)),"Medium","Major"))</f>
        <v>Medium</v>
      </c>
      <c r="S862" s="2" t="str">
        <f>IF(N862&gt;0,"",IF('Hazard Data'!K240&lt;VLOOKUP(B862,Thresholds!$B$2:$I$8,5,FALSE),"Minor",IF(AND(VLOOKUP(B862,Thresholds!$B$2:$I$8,5,FALSE)&lt;='Hazard Data'!K240,'Hazard Data'!K240&lt;VLOOKUP(B862,Thresholds!$B$2:$I$8,6,FALSE)),"Medium","Major")))</f>
        <v/>
      </c>
      <c r="T862" s="2"/>
      <c r="U862" s="2"/>
      <c r="V862" s="2"/>
      <c r="W862" s="2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>
      <c r="A863" s="1"/>
      <c r="B863" s="17">
        <v>4</v>
      </c>
      <c r="C863" s="9" t="s">
        <v>39</v>
      </c>
      <c r="D863" s="9" t="str">
        <f>VLOOKUP(C863,'Hazard Categories'!$A$2:$B$52,2,FALSE)</f>
        <v>Severe Storm</v>
      </c>
      <c r="E863" s="17">
        <v>2</v>
      </c>
      <c r="F863" s="17">
        <v>2009</v>
      </c>
      <c r="G863" s="17" t="str">
        <f>IF(F863&lt;2000,(ROUNDDOWN((F863-$G$10)/5,0))*5+$G$10&amp;"-"&amp;(ROUNDDOWN((F863-$G$10)/5,0))*5+$G$10+4,(ROUNDDOWN((F863-$G$10)/5,0))*5+$G$10&amp;"-"&amp;(ROUNDDOWN((F863-$G$10)/5,0))*5+$G$10+4)</f>
        <v>2005-2009</v>
      </c>
      <c r="H863" s="17">
        <v>1</v>
      </c>
      <c r="I863" s="17">
        <v>0</v>
      </c>
      <c r="J863" s="17">
        <v>0</v>
      </c>
      <c r="K863" s="17">
        <f>SUM(I863:J863)</f>
        <v>0</v>
      </c>
      <c r="L863" s="28">
        <f>IF(N863&lt;7000000000,0,1)</f>
        <v>0</v>
      </c>
      <c r="M863" s="28">
        <f>IF(N863&gt;0,1,0)</f>
        <v>1</v>
      </c>
      <c r="N863" s="29">
        <v>130278</v>
      </c>
      <c r="O863" s="29">
        <f>IF($R863="Minor",1,0)</f>
        <v>1</v>
      </c>
      <c r="P863" s="29">
        <f>IF($R863="Medium",1,0)</f>
        <v>0</v>
      </c>
      <c r="Q863" s="29">
        <f>IF($R863="Major",1,0)</f>
        <v>0</v>
      </c>
      <c r="R863" s="2" t="str">
        <f>IF('Hazard Data'!N3216&lt;VLOOKUP(B863,Thresholds!$B$2:$I$8,2,FALSE),"Minor",IF(AND(VLOOKUP(B863,Thresholds!$B$2:$I$8,2,FALSE)&lt;='Hazard Data'!N3216,'Hazard Data'!N3216&lt;VLOOKUP(B863,Thresholds!$B$2:$I$8,3,FALSE)),"Medium","Major"))</f>
        <v>Minor</v>
      </c>
      <c r="S863" s="2" t="str">
        <f>IF(N863&gt;0,"",IF('Hazard Data'!K3216&lt;VLOOKUP(B863,Thresholds!$B$2:$I$8,5,FALSE),"Minor",IF(AND(VLOOKUP(B863,Thresholds!$B$2:$I$8,5,FALSE)&lt;='Hazard Data'!K3216,'Hazard Data'!K3216&lt;VLOOKUP(B863,Thresholds!$B$2:$I$8,6,FALSE)),"Medium","Major")))</f>
        <v/>
      </c>
      <c r="T863" s="2"/>
      <c r="U863" s="2"/>
      <c r="V863" s="2"/>
      <c r="W863" s="2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>
      <c r="A864" s="1"/>
      <c r="B864" s="17">
        <v>4</v>
      </c>
      <c r="C864" s="9" t="s">
        <v>44</v>
      </c>
      <c r="D864" s="9" t="str">
        <f>VLOOKUP(C864,'Hazard Categories'!$A$2:$B$52,2,FALSE)</f>
        <v>Severe Storm</v>
      </c>
      <c r="E864" s="17">
        <v>2</v>
      </c>
      <c r="F864" s="17">
        <v>2011</v>
      </c>
      <c r="G864" s="17" t="str">
        <f>IF(F864&lt;2000,(ROUNDDOWN((F864-$G$10)/5,0))*5+$G$10&amp;"-"&amp;(ROUNDDOWN((F864-$G$10)/5,0))*5+$G$10+4,(ROUNDDOWN((F864-$G$10)/5,0))*5+$G$10&amp;"-"&amp;(ROUNDDOWN((F864-$G$10)/5,0))*5+$G$10+4)</f>
        <v>2010-2014</v>
      </c>
      <c r="H864" s="17">
        <v>1</v>
      </c>
      <c r="I864" s="17">
        <v>0</v>
      </c>
      <c r="J864" s="17">
        <v>0</v>
      </c>
      <c r="K864" s="17">
        <f>SUM(I864:J864)</f>
        <v>0</v>
      </c>
      <c r="L864" s="28">
        <f>IF(N864&lt;7000000000,0,1)</f>
        <v>0</v>
      </c>
      <c r="M864" s="28">
        <f>IF(N864&gt;0,1,0)</f>
        <v>1</v>
      </c>
      <c r="N864" s="29">
        <v>129859</v>
      </c>
      <c r="O864" s="29">
        <f>IF($R864="Minor",1,0)</f>
        <v>1</v>
      </c>
      <c r="P864" s="29">
        <f>IF($R864="Medium",1,0)</f>
        <v>0</v>
      </c>
      <c r="Q864" s="29">
        <f>IF($R864="Major",1,0)</f>
        <v>0</v>
      </c>
      <c r="R864" s="2" t="str">
        <f>IF('Hazard Data'!N2370&lt;VLOOKUP(B864,Thresholds!$B$2:$I$8,2,FALSE),"Minor",IF(AND(VLOOKUP(B864,Thresholds!$B$2:$I$8,2,FALSE)&lt;='Hazard Data'!N2370,'Hazard Data'!N2370&lt;VLOOKUP(B864,Thresholds!$B$2:$I$8,3,FALSE)),"Medium","Major"))</f>
        <v>Minor</v>
      </c>
      <c r="S864" s="2" t="str">
        <f>IF(N864&gt;0,"",IF('Hazard Data'!K2370&lt;VLOOKUP(B864,Thresholds!$B$2:$I$8,5,FALSE),"Minor",IF(AND(VLOOKUP(B864,Thresholds!$B$2:$I$8,5,FALSE)&lt;='Hazard Data'!K2370,'Hazard Data'!K2370&lt;VLOOKUP(B864,Thresholds!$B$2:$I$8,6,FALSE)),"Medium","Major")))</f>
        <v/>
      </c>
      <c r="T864" s="2"/>
      <c r="U864" s="2"/>
      <c r="V864" s="2"/>
      <c r="W864" s="2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>
      <c r="A865" s="1"/>
      <c r="B865" s="17">
        <v>1</v>
      </c>
      <c r="C865" s="9" t="s">
        <v>40</v>
      </c>
      <c r="D865" s="9" t="str">
        <f>VLOOKUP(C865,'Hazard Categories'!$A$2:$B$52,2,FALSE)</f>
        <v>Storm</v>
      </c>
      <c r="E865" s="17">
        <v>1</v>
      </c>
      <c r="F865" s="17">
        <v>1980</v>
      </c>
      <c r="G865" s="17" t="str">
        <f>IF(F865&lt;2000,(ROUNDDOWN((F865-$G$10)/5,0))*5+$G$10&amp;"-"&amp;(ROUNDDOWN((F865-$G$10)/5,0))*5+$G$10+4,(ROUNDDOWN((F865-$G$10)/5,0))*5+$G$10&amp;"-"&amp;(ROUNDDOWN((F865-$G$10)/5,0))*5+$G$10+4)</f>
        <v>1980-1984</v>
      </c>
      <c r="H865" s="17">
        <v>1</v>
      </c>
      <c r="I865" s="17">
        <v>0</v>
      </c>
      <c r="J865" s="17">
        <v>0</v>
      </c>
      <c r="K865" s="17">
        <f>SUM(I865:J865)</f>
        <v>0</v>
      </c>
      <c r="L865" s="28">
        <f>IF(N865&lt;7000000000,0,1)</f>
        <v>0</v>
      </c>
      <c r="M865" s="28">
        <f>IF(N865&gt;0,1,0)</f>
        <v>1</v>
      </c>
      <c r="N865" s="29">
        <v>129427</v>
      </c>
      <c r="O865" s="29">
        <f>IF($R865="Minor",1,0)</f>
        <v>1</v>
      </c>
      <c r="P865" s="29">
        <f>IF($R865="Medium",1,0)</f>
        <v>0</v>
      </c>
      <c r="Q865" s="29">
        <f>IF($R865="Major",1,0)</f>
        <v>0</v>
      </c>
      <c r="R865" s="2" t="str">
        <f>IF('Hazard Data'!N642&lt;VLOOKUP(B865,Thresholds!$B$2:$I$8,2,FALSE),"Minor",IF(AND(VLOOKUP(B865,Thresholds!$B$2:$I$8,2,FALSE)&lt;='Hazard Data'!N642,'Hazard Data'!N642&lt;VLOOKUP(B865,Thresholds!$B$2:$I$8,3,FALSE)),"Medium","Major"))</f>
        <v>Minor</v>
      </c>
      <c r="S865" s="2" t="str">
        <f>IF(N865&gt;0,"",IF('Hazard Data'!K642&lt;VLOOKUP(B865,Thresholds!$B$2:$I$8,5,FALSE),"Minor",IF(AND(VLOOKUP(B865,Thresholds!$B$2:$I$8,5,FALSE)&lt;='Hazard Data'!K642,'Hazard Data'!K642&lt;VLOOKUP(B865,Thresholds!$B$2:$I$8,6,FALSE)),"Medium","Major")))</f>
        <v/>
      </c>
      <c r="T865" s="2"/>
      <c r="U865" s="2"/>
      <c r="V865" s="2"/>
      <c r="W865" s="2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>
      <c r="A866" s="1"/>
      <c r="B866" s="17">
        <v>5</v>
      </c>
      <c r="C866" s="9" t="s">
        <v>44</v>
      </c>
      <c r="D866" s="9" t="str">
        <f>VLOOKUP(C866,'Hazard Categories'!$A$2:$B$52,2,FALSE)</f>
        <v>Severe Storm</v>
      </c>
      <c r="E866" s="17">
        <v>2</v>
      </c>
      <c r="F866" s="17">
        <v>2010</v>
      </c>
      <c r="G866" s="17" t="str">
        <f>IF(F866&lt;2000,(ROUNDDOWN((F866-$G$10)/5,0))*5+$G$10&amp;"-"&amp;(ROUNDDOWN((F866-$G$10)/5,0))*5+$G$10+4,(ROUNDDOWN((F866-$G$10)/5,0))*5+$G$10&amp;"-"&amp;(ROUNDDOWN((F866-$G$10)/5,0))*5+$G$10+4)</f>
        <v>2010-2014</v>
      </c>
      <c r="H866" s="17">
        <v>1</v>
      </c>
      <c r="I866" s="17">
        <v>0</v>
      </c>
      <c r="J866" s="17">
        <v>0</v>
      </c>
      <c r="K866" s="17">
        <f>SUM(I866:J866)</f>
        <v>0</v>
      </c>
      <c r="L866" s="28">
        <f>IF(N866&lt;7000000000,0,1)</f>
        <v>0</v>
      </c>
      <c r="M866" s="28">
        <f>IF(N866&gt;0,1,0)</f>
        <v>1</v>
      </c>
      <c r="N866" s="29">
        <v>129326</v>
      </c>
      <c r="O866" s="29">
        <f>IF($R866="Minor",1,0)</f>
        <v>1</v>
      </c>
      <c r="P866" s="29">
        <f>IF($R866="Medium",1,0)</f>
        <v>0</v>
      </c>
      <c r="Q866" s="29">
        <f>IF($R866="Major",1,0)</f>
        <v>0</v>
      </c>
      <c r="R866" s="2" t="str">
        <f>IF('Hazard Data'!N2242&lt;VLOOKUP(B866,Thresholds!$B$2:$I$8,2,FALSE),"Minor",IF(AND(VLOOKUP(B866,Thresholds!$B$2:$I$8,2,FALSE)&lt;='Hazard Data'!N2242,'Hazard Data'!N2242&lt;VLOOKUP(B866,Thresholds!$B$2:$I$8,3,FALSE)),"Medium","Major"))</f>
        <v>Minor</v>
      </c>
      <c r="S866" s="2" t="str">
        <f>IF(N866&gt;0,"",IF('Hazard Data'!K2242&lt;VLOOKUP(B866,Thresholds!$B$2:$I$8,5,FALSE),"Minor",IF(AND(VLOOKUP(B866,Thresholds!$B$2:$I$8,5,FALSE)&lt;='Hazard Data'!K2242,'Hazard Data'!K2242&lt;VLOOKUP(B866,Thresholds!$B$2:$I$8,6,FALSE)),"Medium","Major")))</f>
        <v/>
      </c>
      <c r="T866" s="2"/>
      <c r="U866" s="2"/>
      <c r="V866" s="2"/>
      <c r="W866" s="2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>
      <c r="A867" s="1"/>
      <c r="B867" s="17">
        <v>3</v>
      </c>
      <c r="C867" s="9" t="s">
        <v>44</v>
      </c>
      <c r="D867" s="9" t="str">
        <f>VLOOKUP(C867,'Hazard Categories'!$A$2:$B$52,2,FALSE)</f>
        <v>Severe Storm</v>
      </c>
      <c r="E867" s="17">
        <v>1</v>
      </c>
      <c r="F867" s="17">
        <v>2013</v>
      </c>
      <c r="G867" s="17" t="str">
        <f>IF(F867&lt;2000,(ROUNDDOWN((F867-$G$10)/5,0))*5+$G$10&amp;"-"&amp;(ROUNDDOWN((F867-$G$10)/5,0))*5+$G$10+4,(ROUNDDOWN((F867-$G$10)/5,0))*5+$G$10&amp;"-"&amp;(ROUNDDOWN((F867-$G$10)/5,0))*5+$G$10+4)</f>
        <v>2010-2014</v>
      </c>
      <c r="H867" s="17">
        <v>1</v>
      </c>
      <c r="I867" s="17">
        <v>0</v>
      </c>
      <c r="J867" s="17">
        <v>0</v>
      </c>
      <c r="K867" s="17">
        <f>SUM(I867:J867)</f>
        <v>0</v>
      </c>
      <c r="L867" s="28">
        <f>IF(N867&lt;7000000000,0,1)</f>
        <v>0</v>
      </c>
      <c r="M867" s="28">
        <f>IF(N867&gt;0,1,0)</f>
        <v>1</v>
      </c>
      <c r="N867" s="29">
        <v>128984</v>
      </c>
      <c r="O867" s="29">
        <f>IF($R867="Minor",1,0)</f>
        <v>1</v>
      </c>
      <c r="P867" s="29">
        <f>IF($R867="Medium",1,0)</f>
        <v>0</v>
      </c>
      <c r="Q867" s="29">
        <f>IF($R867="Major",1,0)</f>
        <v>0</v>
      </c>
      <c r="R867" s="2" t="str">
        <f>IF('Hazard Data'!N2053&lt;VLOOKUP(B867,Thresholds!$B$2:$I$8,2,FALSE),"Minor",IF(AND(VLOOKUP(B867,Thresholds!$B$2:$I$8,2,FALSE)&lt;='Hazard Data'!N2053,'Hazard Data'!N2053&lt;VLOOKUP(B867,Thresholds!$B$2:$I$8,3,FALSE)),"Medium","Major"))</f>
        <v>Minor</v>
      </c>
      <c r="S867" s="2" t="str">
        <f>IF(N867&gt;0,"",IF('Hazard Data'!K2053&lt;VLOOKUP(B867,Thresholds!$B$2:$I$8,5,FALSE),"Minor",IF(AND(VLOOKUP(B867,Thresholds!$B$2:$I$8,5,FALSE)&lt;='Hazard Data'!K2053,'Hazard Data'!K2053&lt;VLOOKUP(B867,Thresholds!$B$2:$I$8,6,FALSE)),"Medium","Major")))</f>
        <v/>
      </c>
      <c r="T867" s="2"/>
      <c r="U867" s="2"/>
      <c r="V867" s="2"/>
      <c r="W867" s="2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>
      <c r="A868" s="1"/>
      <c r="B868" s="17">
        <v>5</v>
      </c>
      <c r="C868" s="9" t="s">
        <v>44</v>
      </c>
      <c r="D868" s="9" t="str">
        <f>VLOOKUP(C868,'Hazard Categories'!$A$2:$B$52,2,FALSE)</f>
        <v>Severe Storm</v>
      </c>
      <c r="E868" s="17">
        <v>2</v>
      </c>
      <c r="F868" s="17">
        <v>2014</v>
      </c>
      <c r="G868" s="17" t="str">
        <f>IF(F868&lt;2000,(ROUNDDOWN((F868-$G$10)/5,0))*5+$G$10&amp;"-"&amp;(ROUNDDOWN((F868-$G$10)/5,0))*5+$G$10+4,(ROUNDDOWN((F868-$G$10)/5,0))*5+$G$10&amp;"-"&amp;(ROUNDDOWN((F868-$G$10)/5,0))*5+$G$10+4)</f>
        <v>2010-2014</v>
      </c>
      <c r="H868" s="17">
        <v>1</v>
      </c>
      <c r="I868" s="17">
        <v>0</v>
      </c>
      <c r="J868" s="17">
        <v>0</v>
      </c>
      <c r="K868" s="17">
        <f>SUM(I868:J868)</f>
        <v>0</v>
      </c>
      <c r="L868" s="28">
        <f>IF(N868&lt;7000000000,0,1)</f>
        <v>0</v>
      </c>
      <c r="M868" s="28">
        <f>IF(N868&gt;0,1,0)</f>
        <v>1</v>
      </c>
      <c r="N868" s="29">
        <v>127957</v>
      </c>
      <c r="O868" s="29">
        <f>IF($R868="Minor",1,0)</f>
        <v>1</v>
      </c>
      <c r="P868" s="29">
        <f>IF($R868="Medium",1,0)</f>
        <v>0</v>
      </c>
      <c r="Q868" s="29">
        <f>IF($R868="Major",1,0)</f>
        <v>0</v>
      </c>
      <c r="R868" s="2" t="str">
        <f>IF('Hazard Data'!N2570&lt;VLOOKUP(B868,Thresholds!$B$2:$I$8,2,FALSE),"Minor",IF(AND(VLOOKUP(B868,Thresholds!$B$2:$I$8,2,FALSE)&lt;='Hazard Data'!N2570,'Hazard Data'!N2570&lt;VLOOKUP(B868,Thresholds!$B$2:$I$8,3,FALSE)),"Medium","Major"))</f>
        <v>Minor</v>
      </c>
      <c r="S868" s="2" t="str">
        <f>IF(N868&gt;0,"",IF('Hazard Data'!K2570&lt;VLOOKUP(B868,Thresholds!$B$2:$I$8,5,FALSE),"Minor",IF(AND(VLOOKUP(B868,Thresholds!$B$2:$I$8,5,FALSE)&lt;='Hazard Data'!K2570,'Hazard Data'!K2570&lt;VLOOKUP(B868,Thresholds!$B$2:$I$8,6,FALSE)),"Medium","Major")))</f>
        <v/>
      </c>
      <c r="T868" s="2"/>
      <c r="U868" s="2"/>
      <c r="V868" s="2"/>
      <c r="W868" s="2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>
      <c r="A869" s="1"/>
      <c r="B869" s="17">
        <v>1</v>
      </c>
      <c r="C869" s="9" t="s">
        <v>40</v>
      </c>
      <c r="D869" s="9" t="str">
        <f>VLOOKUP(C869,'Hazard Categories'!$A$2:$B$52,2,FALSE)</f>
        <v>Storm</v>
      </c>
      <c r="E869" s="17">
        <v>1</v>
      </c>
      <c r="F869" s="17">
        <v>1983</v>
      </c>
      <c r="G869" s="17" t="str">
        <f>IF(F869&lt;2000,(ROUNDDOWN((F869-$G$10)/5,0))*5+$G$10&amp;"-"&amp;(ROUNDDOWN((F869-$G$10)/5,0))*5+$G$10+4,(ROUNDDOWN((F869-$G$10)/5,0))*5+$G$10&amp;"-"&amp;(ROUNDDOWN((F869-$G$10)/5,0))*5+$G$10+4)</f>
        <v>1980-1984</v>
      </c>
      <c r="H869" s="17">
        <v>2</v>
      </c>
      <c r="I869" s="17">
        <v>0</v>
      </c>
      <c r="J869" s="17">
        <v>0</v>
      </c>
      <c r="K869" s="17">
        <f>SUM(I869:J869)</f>
        <v>0</v>
      </c>
      <c r="L869" s="28">
        <f>IF(N869&lt;7000000000,0,1)</f>
        <v>0</v>
      </c>
      <c r="M869" s="28">
        <f>IF(N869&gt;0,1,0)</f>
        <v>1</v>
      </c>
      <c r="N869" s="29">
        <v>127776</v>
      </c>
      <c r="O869" s="29">
        <f>IF($R869="Minor",1,0)</f>
        <v>1</v>
      </c>
      <c r="P869" s="29">
        <f>IF($R869="Medium",1,0)</f>
        <v>0</v>
      </c>
      <c r="Q869" s="29">
        <f>IF($R869="Major",1,0)</f>
        <v>0</v>
      </c>
      <c r="R869" s="2" t="str">
        <f>IF('Hazard Data'!N756&lt;VLOOKUP(B869,Thresholds!$B$2:$I$8,2,FALSE),"Minor",IF(AND(VLOOKUP(B869,Thresholds!$B$2:$I$8,2,FALSE)&lt;='Hazard Data'!N756,'Hazard Data'!N756&lt;VLOOKUP(B869,Thresholds!$B$2:$I$8,3,FALSE)),"Medium","Major"))</f>
        <v>Minor</v>
      </c>
      <c r="S869" s="2" t="str">
        <f>IF(N869&gt;0,"",IF('Hazard Data'!K756&lt;VLOOKUP(B869,Thresholds!$B$2:$I$8,5,FALSE),"Minor",IF(AND(VLOOKUP(B869,Thresholds!$B$2:$I$8,5,FALSE)&lt;='Hazard Data'!K756,'Hazard Data'!K756&lt;VLOOKUP(B869,Thresholds!$B$2:$I$8,6,FALSE)),"Medium","Major")))</f>
        <v/>
      </c>
      <c r="T869" s="2"/>
      <c r="U869" s="2"/>
      <c r="V869" s="2"/>
      <c r="W869" s="2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>
      <c r="A870" s="1"/>
      <c r="B870" s="17">
        <v>6</v>
      </c>
      <c r="C870" s="9" t="s">
        <v>44</v>
      </c>
      <c r="D870" s="9" t="str">
        <f>VLOOKUP(C870,'Hazard Categories'!$A$2:$B$52,2,FALSE)</f>
        <v>Severe Storm</v>
      </c>
      <c r="E870" s="17">
        <v>3</v>
      </c>
      <c r="F870" s="17">
        <v>2012</v>
      </c>
      <c r="G870" s="17" t="str">
        <f>IF(F870&lt;2000,(ROUNDDOWN((F870-$G$10)/5,0))*5+$G$10&amp;"-"&amp;(ROUNDDOWN((F870-$G$10)/5,0))*5+$G$10+4,(ROUNDDOWN((F870-$G$10)/5,0))*5+$G$10&amp;"-"&amp;(ROUNDDOWN((F870-$G$10)/5,0))*5+$G$10+4)</f>
        <v>2010-2014</v>
      </c>
      <c r="H870" s="17">
        <v>1</v>
      </c>
      <c r="I870" s="17">
        <v>0</v>
      </c>
      <c r="J870" s="17">
        <v>0</v>
      </c>
      <c r="K870" s="17">
        <f>SUM(I870:J870)</f>
        <v>0</v>
      </c>
      <c r="L870" s="28">
        <f>IF(N870&lt;7000000000,0,1)</f>
        <v>0</v>
      </c>
      <c r="M870" s="28">
        <f>IF(N870&gt;0,1,0)</f>
        <v>1</v>
      </c>
      <c r="N870" s="29">
        <v>127640</v>
      </c>
      <c r="O870" s="29">
        <f>IF($R870="Minor",1,0)</f>
        <v>1</v>
      </c>
      <c r="P870" s="29">
        <f>IF($R870="Medium",1,0)</f>
        <v>0</v>
      </c>
      <c r="Q870" s="29">
        <f>IF($R870="Major",1,0)</f>
        <v>0</v>
      </c>
      <c r="R870" s="2" t="str">
        <f>IF('Hazard Data'!N2094&lt;VLOOKUP(B870,Thresholds!$B$2:$I$8,2,FALSE),"Minor",IF(AND(VLOOKUP(B870,Thresholds!$B$2:$I$8,2,FALSE)&lt;='Hazard Data'!N2094,'Hazard Data'!N2094&lt;VLOOKUP(B870,Thresholds!$B$2:$I$8,3,FALSE)),"Medium","Major"))</f>
        <v>Minor</v>
      </c>
      <c r="S870" s="2" t="str">
        <f>IF(N870&gt;0,"",IF('Hazard Data'!K2094&lt;VLOOKUP(B870,Thresholds!$B$2:$I$8,5,FALSE),"Minor",IF(AND(VLOOKUP(B870,Thresholds!$B$2:$I$8,5,FALSE)&lt;='Hazard Data'!K2094,'Hazard Data'!K2094&lt;VLOOKUP(B870,Thresholds!$B$2:$I$8,6,FALSE)),"Medium","Major")))</f>
        <v/>
      </c>
      <c r="T870" s="2"/>
      <c r="U870" s="2"/>
      <c r="V870" s="2"/>
      <c r="W870" s="2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>
      <c r="A871" s="1"/>
      <c r="B871" s="17">
        <v>5</v>
      </c>
      <c r="C871" s="9" t="s">
        <v>44</v>
      </c>
      <c r="D871" s="9" t="str">
        <f>VLOOKUP(C871,'Hazard Categories'!$A$2:$B$52,2,FALSE)</f>
        <v>Severe Storm</v>
      </c>
      <c r="E871" s="17">
        <v>3</v>
      </c>
      <c r="F871" s="17">
        <v>2010</v>
      </c>
      <c r="G871" s="17" t="str">
        <f>IF(F871&lt;2000,(ROUNDDOWN((F871-$G$10)/5,0))*5+$G$10&amp;"-"&amp;(ROUNDDOWN((F871-$G$10)/5,0))*5+$G$10+4,(ROUNDDOWN((F871-$G$10)/5,0))*5+$G$10&amp;"-"&amp;(ROUNDDOWN((F871-$G$10)/5,0))*5+$G$10+4)</f>
        <v>2010-2014</v>
      </c>
      <c r="H871" s="17">
        <v>1</v>
      </c>
      <c r="I871" s="17">
        <v>0</v>
      </c>
      <c r="J871" s="17">
        <v>0</v>
      </c>
      <c r="K871" s="17">
        <f>SUM(I871:J871)</f>
        <v>0</v>
      </c>
      <c r="L871" s="28">
        <f>IF(N871&lt;7000000000,0,1)</f>
        <v>0</v>
      </c>
      <c r="M871" s="28">
        <f>IF(N871&gt;0,1,0)</f>
        <v>1</v>
      </c>
      <c r="N871" s="29">
        <v>127627</v>
      </c>
      <c r="O871" s="29">
        <f>IF($R871="Minor",1,0)</f>
        <v>1</v>
      </c>
      <c r="P871" s="29">
        <f>IF($R871="Medium",1,0)</f>
        <v>0</v>
      </c>
      <c r="Q871" s="29">
        <f>IF($R871="Major",1,0)</f>
        <v>0</v>
      </c>
      <c r="R871" s="2" t="str">
        <f>IF('Hazard Data'!N2212&lt;VLOOKUP(B871,Thresholds!$B$2:$I$8,2,FALSE),"Minor",IF(AND(VLOOKUP(B871,Thresholds!$B$2:$I$8,2,FALSE)&lt;='Hazard Data'!N2212,'Hazard Data'!N2212&lt;VLOOKUP(B871,Thresholds!$B$2:$I$8,3,FALSE)),"Medium","Major"))</f>
        <v>Minor</v>
      </c>
      <c r="S871" s="2" t="str">
        <f>IF(N871&gt;0,"",IF('Hazard Data'!K2212&lt;VLOOKUP(B871,Thresholds!$B$2:$I$8,5,FALSE),"Minor",IF(AND(VLOOKUP(B871,Thresholds!$B$2:$I$8,5,FALSE)&lt;='Hazard Data'!K2212,'Hazard Data'!K2212&lt;VLOOKUP(B871,Thresholds!$B$2:$I$8,6,FALSE)),"Medium","Major")))</f>
        <v/>
      </c>
      <c r="T871" s="2"/>
      <c r="U871" s="2"/>
      <c r="V871" s="2"/>
      <c r="W871" s="2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>
      <c r="A872" s="1"/>
      <c r="B872" s="17">
        <v>2</v>
      </c>
      <c r="C872" s="9" t="s">
        <v>39</v>
      </c>
      <c r="D872" s="9" t="str">
        <f>VLOOKUP(C872,'Hazard Categories'!$A$2:$B$52,2,FALSE)</f>
        <v>Severe Storm</v>
      </c>
      <c r="E872" s="17">
        <v>4</v>
      </c>
      <c r="F872" s="17">
        <v>2015</v>
      </c>
      <c r="G872" s="17" t="str">
        <f>IF(F872&lt;2000,(ROUNDDOWN((F872-$G$10)/5,0))*5+$G$10&amp;"-"&amp;(ROUNDDOWN((F872-$G$10)/5,0))*5+$G$10+4,(ROUNDDOWN((F872-$G$10)/5,0))*5+$G$10&amp;"-"&amp;(ROUNDDOWN((F872-$G$10)/5,0))*5+$G$10+4)</f>
        <v>2015-2019</v>
      </c>
      <c r="H872" s="17">
        <v>2</v>
      </c>
      <c r="I872" s="17">
        <v>0</v>
      </c>
      <c r="J872" s="17">
        <v>0</v>
      </c>
      <c r="K872" s="17">
        <f>SUM(I872:J872)</f>
        <v>0</v>
      </c>
      <c r="L872" s="28">
        <f>IF(N872&lt;7000000000,0,1)</f>
        <v>0</v>
      </c>
      <c r="M872" s="28">
        <f>IF(N872&gt;0,1,0)</f>
        <v>1</v>
      </c>
      <c r="N872" s="29">
        <v>126587</v>
      </c>
      <c r="O872" s="29">
        <f>IF($R872="Minor",1,0)</f>
        <v>1</v>
      </c>
      <c r="P872" s="29">
        <f>IF($R872="Medium",1,0)</f>
        <v>0</v>
      </c>
      <c r="Q872" s="29">
        <f>IF($R872="Major",1,0)</f>
        <v>0</v>
      </c>
      <c r="R872" s="2" t="str">
        <f>IF('Hazard Data'!N2717&lt;VLOOKUP(B872,Thresholds!$B$2:$I$8,2,FALSE),"Minor",IF(AND(VLOOKUP(B872,Thresholds!$B$2:$I$8,2,FALSE)&lt;='Hazard Data'!N2717,'Hazard Data'!N2717&lt;VLOOKUP(B872,Thresholds!$B$2:$I$8,3,FALSE)),"Medium","Major"))</f>
        <v>Minor</v>
      </c>
      <c r="S872" s="2" t="str">
        <f>IF(N872&gt;0,"",IF('Hazard Data'!K2717&lt;VLOOKUP(B872,Thresholds!$B$2:$I$8,5,FALSE),"Minor",IF(AND(VLOOKUP(B872,Thresholds!$B$2:$I$8,5,FALSE)&lt;='Hazard Data'!K2717,'Hazard Data'!K2717&lt;VLOOKUP(B872,Thresholds!$B$2:$I$8,6,FALSE)),"Medium","Major")))</f>
        <v/>
      </c>
      <c r="T872" s="2"/>
      <c r="U872" s="2"/>
      <c r="V872" s="2"/>
      <c r="W872" s="2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>
      <c r="A873" s="1"/>
      <c r="B873" s="17">
        <v>1</v>
      </c>
      <c r="C873" s="9" t="s">
        <v>66</v>
      </c>
      <c r="D873" s="9" t="str">
        <f>VLOOKUP(C873,'Hazard Categories'!$A$2:$B$52,2,FALSE)</f>
        <v>Storm</v>
      </c>
      <c r="E873" s="17">
        <v>2</v>
      </c>
      <c r="F873" s="17">
        <v>1974</v>
      </c>
      <c r="G873" s="17" t="str">
        <f>IF(F873&lt;2000,(ROUNDDOWN((F873-$G$10)/5,0))*5+$G$10&amp;"-"&amp;(ROUNDDOWN((F873-$G$10)/5,0))*5+$G$10+4,(ROUNDDOWN((F873-$G$10)/5,0))*5+$G$10&amp;"-"&amp;(ROUNDDOWN((F873-$G$10)/5,0))*5+$G$10+4)</f>
        <v>1970-1974</v>
      </c>
      <c r="H873" s="17">
        <v>1</v>
      </c>
      <c r="I873" s="17">
        <v>0</v>
      </c>
      <c r="J873" s="17">
        <v>5</v>
      </c>
      <c r="K873" s="17">
        <f>SUM(I873:J873)</f>
        <v>5</v>
      </c>
      <c r="L873" s="28">
        <f>IF(N873&lt;7000000000,0,1)</f>
        <v>0</v>
      </c>
      <c r="M873" s="28">
        <f>IF(N873&gt;0,1,0)</f>
        <v>1</v>
      </c>
      <c r="N873" s="29">
        <v>126495</v>
      </c>
      <c r="O873" s="29">
        <f>IF($R873="Minor",1,0)</f>
        <v>0</v>
      </c>
      <c r="P873" s="29">
        <f>IF($R873="Medium",1,0)</f>
        <v>1</v>
      </c>
      <c r="Q873" s="29">
        <f>IF($R873="Major",1,0)</f>
        <v>0</v>
      </c>
      <c r="R873" s="2" t="str">
        <f>IF('Hazard Data'!N377&lt;VLOOKUP(B873,Thresholds!$B$2:$I$8,2,FALSE),"Minor",IF(AND(VLOOKUP(B873,Thresholds!$B$2:$I$8,2,FALSE)&lt;='Hazard Data'!N377,'Hazard Data'!N377&lt;VLOOKUP(B873,Thresholds!$B$2:$I$8,3,FALSE)),"Medium","Major"))</f>
        <v>Medium</v>
      </c>
      <c r="S873" s="2" t="str">
        <f>IF(N873&gt;0,"",IF('Hazard Data'!K377&lt;VLOOKUP(B873,Thresholds!$B$2:$I$8,5,FALSE),"Minor",IF(AND(VLOOKUP(B873,Thresholds!$B$2:$I$8,5,FALSE)&lt;='Hazard Data'!K377,'Hazard Data'!K377&lt;VLOOKUP(B873,Thresholds!$B$2:$I$8,6,FALSE)),"Medium","Major")))</f>
        <v/>
      </c>
      <c r="T873" s="2"/>
      <c r="U873" s="2"/>
      <c r="V873" s="2"/>
      <c r="W873" s="2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>
      <c r="A874" s="1"/>
      <c r="B874" s="17">
        <v>2</v>
      </c>
      <c r="C874" s="9" t="s">
        <v>67</v>
      </c>
      <c r="D874" s="9" t="str">
        <f>VLOOKUP(C874,'Hazard Categories'!$A$2:$B$52,2,FALSE)</f>
        <v>Storm</v>
      </c>
      <c r="E874" s="17">
        <v>4</v>
      </c>
      <c r="F874" s="17">
        <v>1962</v>
      </c>
      <c r="G874" s="17" t="str">
        <f>IF(F874&lt;2000,(ROUNDDOWN((F874-$G$10)/5,0))*5+$G$10&amp;"-"&amp;(ROUNDDOWN((F874-$G$10)/5,0))*5+$G$10+4,(ROUNDDOWN((F874-$G$10)/5,0))*5+$G$10&amp;"-"&amp;(ROUNDDOWN((F874-$G$10)/5,0))*5+$G$10+4)</f>
        <v>1960-1964</v>
      </c>
      <c r="H874" s="17">
        <v>8</v>
      </c>
      <c r="I874" s="17">
        <v>0</v>
      </c>
      <c r="J874" s="17">
        <v>0</v>
      </c>
      <c r="K874" s="17">
        <f>SUM(I874:J874)</f>
        <v>0</v>
      </c>
      <c r="L874" s="28">
        <f>IF(N874&lt;7000000000,0,1)</f>
        <v>0</v>
      </c>
      <c r="M874" s="28">
        <f>IF(N874&gt;0,1,0)</f>
        <v>1</v>
      </c>
      <c r="N874" s="29">
        <v>124338</v>
      </c>
      <c r="O874" s="29">
        <f>IF($R874="Minor",1,0)</f>
        <v>0</v>
      </c>
      <c r="P874" s="29">
        <f>IF($R874="Medium",1,0)</f>
        <v>1</v>
      </c>
      <c r="Q874" s="29">
        <f>IF($R874="Major",1,0)</f>
        <v>0</v>
      </c>
      <c r="R874" s="2" t="str">
        <f>IF('Hazard Data'!N236&lt;VLOOKUP(B874,Thresholds!$B$2:$I$8,2,FALSE),"Minor",IF(AND(VLOOKUP(B874,Thresholds!$B$2:$I$8,2,FALSE)&lt;='Hazard Data'!N236,'Hazard Data'!N236&lt;VLOOKUP(B874,Thresholds!$B$2:$I$8,3,FALSE)),"Medium","Major"))</f>
        <v>Medium</v>
      </c>
      <c r="S874" s="2" t="str">
        <f>IF(N874&gt;0,"",IF('Hazard Data'!K236&lt;VLOOKUP(B874,Thresholds!$B$2:$I$8,5,FALSE),"Minor",IF(AND(VLOOKUP(B874,Thresholds!$B$2:$I$8,5,FALSE)&lt;='Hazard Data'!K236,'Hazard Data'!K236&lt;VLOOKUP(B874,Thresholds!$B$2:$I$8,6,FALSE)),"Medium","Major")))</f>
        <v/>
      </c>
      <c r="T874" s="2"/>
      <c r="U874" s="2"/>
      <c r="V874" s="2"/>
      <c r="W874" s="2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>
      <c r="A875" s="1"/>
      <c r="B875" s="17">
        <v>3</v>
      </c>
      <c r="C875" s="9" t="s">
        <v>39</v>
      </c>
      <c r="D875" s="9" t="str">
        <f>VLOOKUP(C875,'Hazard Categories'!$A$2:$B$52,2,FALSE)</f>
        <v>Severe Storm</v>
      </c>
      <c r="E875" s="17">
        <v>4</v>
      </c>
      <c r="F875" s="17">
        <v>2009</v>
      </c>
      <c r="G875" s="17" t="str">
        <f>IF(F875&lt;2000,(ROUNDDOWN((F875-$G$10)/5,0))*5+$G$10&amp;"-"&amp;(ROUNDDOWN((F875-$G$10)/5,0))*5+$G$10+4,(ROUNDDOWN((F875-$G$10)/5,0))*5+$G$10&amp;"-"&amp;(ROUNDDOWN((F875-$G$10)/5,0))*5+$G$10+4)</f>
        <v>2005-2009</v>
      </c>
      <c r="H875" s="17">
        <v>1</v>
      </c>
      <c r="I875" s="17">
        <v>0</v>
      </c>
      <c r="J875" s="17">
        <v>0</v>
      </c>
      <c r="K875" s="17">
        <f>SUM(I875:J875)</f>
        <v>0</v>
      </c>
      <c r="L875" s="28">
        <f>IF(N875&lt;7000000000,0,1)</f>
        <v>0</v>
      </c>
      <c r="M875" s="28">
        <f>IF(N875&gt;0,1,0)</f>
        <v>1</v>
      </c>
      <c r="N875" s="29">
        <v>124330</v>
      </c>
      <c r="O875" s="29">
        <f>IF($R875="Minor",1,0)</f>
        <v>1</v>
      </c>
      <c r="P875" s="29">
        <f>IF($R875="Medium",1,0)</f>
        <v>0</v>
      </c>
      <c r="Q875" s="29">
        <f>IF($R875="Major",1,0)</f>
        <v>0</v>
      </c>
      <c r="R875" s="2" t="str">
        <f>IF('Hazard Data'!N3191&lt;VLOOKUP(B875,Thresholds!$B$2:$I$8,2,FALSE),"Minor",IF(AND(VLOOKUP(B875,Thresholds!$B$2:$I$8,2,FALSE)&lt;='Hazard Data'!N3191,'Hazard Data'!N3191&lt;VLOOKUP(B875,Thresholds!$B$2:$I$8,3,FALSE)),"Medium","Major"))</f>
        <v>Minor</v>
      </c>
      <c r="S875" s="2" t="str">
        <f>IF(N875&gt;0,"",IF('Hazard Data'!K3191&lt;VLOOKUP(B875,Thresholds!$B$2:$I$8,5,FALSE),"Minor",IF(AND(VLOOKUP(B875,Thresholds!$B$2:$I$8,5,FALSE)&lt;='Hazard Data'!K3191,'Hazard Data'!K3191&lt;VLOOKUP(B875,Thresholds!$B$2:$I$8,6,FALSE)),"Medium","Major")))</f>
        <v/>
      </c>
      <c r="T875" s="2"/>
      <c r="U875" s="2"/>
      <c r="V875" s="2"/>
      <c r="W875" s="2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>
      <c r="A876" s="1"/>
      <c r="B876" s="17">
        <v>5</v>
      </c>
      <c r="C876" s="9" t="s">
        <v>44</v>
      </c>
      <c r="D876" s="9" t="str">
        <f>VLOOKUP(C876,'Hazard Categories'!$A$2:$B$52,2,FALSE)</f>
        <v>Severe Storm</v>
      </c>
      <c r="E876" s="17">
        <v>3</v>
      </c>
      <c r="F876" s="17">
        <v>2010</v>
      </c>
      <c r="G876" s="17" t="str">
        <f>IF(F876&lt;2000,(ROUNDDOWN((F876-$G$10)/5,0))*5+$G$10&amp;"-"&amp;(ROUNDDOWN((F876-$G$10)/5,0))*5+$G$10+4,(ROUNDDOWN((F876-$G$10)/5,0))*5+$G$10&amp;"-"&amp;(ROUNDDOWN((F876-$G$10)/5,0))*5+$G$10+4)</f>
        <v>2010-2014</v>
      </c>
      <c r="H876" s="17">
        <v>1</v>
      </c>
      <c r="I876" s="17">
        <v>0</v>
      </c>
      <c r="J876" s="17">
        <v>0</v>
      </c>
      <c r="K876" s="17">
        <f>SUM(I876:J876)</f>
        <v>0</v>
      </c>
      <c r="L876" s="28">
        <f>IF(N876&lt;7000000000,0,1)</f>
        <v>0</v>
      </c>
      <c r="M876" s="28">
        <f>IF(N876&gt;0,1,0)</f>
        <v>1</v>
      </c>
      <c r="N876" s="29">
        <v>124064</v>
      </c>
      <c r="O876" s="29">
        <f>IF($R876="Minor",1,0)</f>
        <v>1</v>
      </c>
      <c r="P876" s="29">
        <f>IF($R876="Medium",1,0)</f>
        <v>0</v>
      </c>
      <c r="Q876" s="29">
        <f>IF($R876="Major",1,0)</f>
        <v>0</v>
      </c>
      <c r="R876" s="2" t="str">
        <f>IF('Hazard Data'!N2210&lt;VLOOKUP(B876,Thresholds!$B$2:$I$8,2,FALSE),"Minor",IF(AND(VLOOKUP(B876,Thresholds!$B$2:$I$8,2,FALSE)&lt;='Hazard Data'!N2210,'Hazard Data'!N2210&lt;VLOOKUP(B876,Thresholds!$B$2:$I$8,3,FALSE)),"Medium","Major"))</f>
        <v>Minor</v>
      </c>
      <c r="S876" s="2" t="str">
        <f>IF(N876&gt;0,"",IF('Hazard Data'!K2210&lt;VLOOKUP(B876,Thresholds!$B$2:$I$8,5,FALSE),"Minor",IF(AND(VLOOKUP(B876,Thresholds!$B$2:$I$8,5,FALSE)&lt;='Hazard Data'!K2210,'Hazard Data'!K2210&lt;VLOOKUP(B876,Thresholds!$B$2:$I$8,6,FALSE)),"Medium","Major")))</f>
        <v/>
      </c>
      <c r="T876" s="2"/>
      <c r="U876" s="2"/>
      <c r="V876" s="2"/>
      <c r="W876" s="2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>
      <c r="A877" s="1"/>
      <c r="B877" s="17">
        <v>3</v>
      </c>
      <c r="C877" s="9" t="s">
        <v>44</v>
      </c>
      <c r="D877" s="9" t="str">
        <f>VLOOKUP(C877,'Hazard Categories'!$A$2:$B$52,2,FALSE)</f>
        <v>Severe Storm</v>
      </c>
      <c r="E877" s="17">
        <v>3</v>
      </c>
      <c r="F877" s="17">
        <v>2010</v>
      </c>
      <c r="G877" s="17" t="str">
        <f>IF(F877&lt;2000,(ROUNDDOWN((F877-$G$10)/5,0))*5+$G$10&amp;"-"&amp;(ROUNDDOWN((F877-$G$10)/5,0))*5+$G$10+4,(ROUNDDOWN((F877-$G$10)/5,0))*5+$G$10&amp;"-"&amp;(ROUNDDOWN((F877-$G$10)/5,0))*5+$G$10+4)</f>
        <v>2010-2014</v>
      </c>
      <c r="H877" s="17">
        <v>1</v>
      </c>
      <c r="I877" s="17">
        <v>0</v>
      </c>
      <c r="J877" s="17">
        <v>0</v>
      </c>
      <c r="K877" s="17">
        <f>SUM(I877:J877)</f>
        <v>0</v>
      </c>
      <c r="L877" s="28">
        <f>IF(N877&lt;7000000000,0,1)</f>
        <v>0</v>
      </c>
      <c r="M877" s="28">
        <f>IF(N877&gt;0,1,0)</f>
        <v>1</v>
      </c>
      <c r="N877" s="29">
        <v>123417</v>
      </c>
      <c r="O877" s="29">
        <f>IF($R877="Minor",1,0)</f>
        <v>1</v>
      </c>
      <c r="P877" s="29">
        <f>IF($R877="Medium",1,0)</f>
        <v>0</v>
      </c>
      <c r="Q877" s="29">
        <f>IF($R877="Major",1,0)</f>
        <v>0</v>
      </c>
      <c r="R877" s="2" t="str">
        <f>IF('Hazard Data'!N2211&lt;VLOOKUP(B877,Thresholds!$B$2:$I$8,2,FALSE),"Minor",IF(AND(VLOOKUP(B877,Thresholds!$B$2:$I$8,2,FALSE)&lt;='Hazard Data'!N2211,'Hazard Data'!N2211&lt;VLOOKUP(B877,Thresholds!$B$2:$I$8,3,FALSE)),"Medium","Major"))</f>
        <v>Minor</v>
      </c>
      <c r="S877" s="2" t="str">
        <f>IF(N877&gt;0,"",IF('Hazard Data'!K2211&lt;VLOOKUP(B877,Thresholds!$B$2:$I$8,5,FALSE),"Minor",IF(AND(VLOOKUP(B877,Thresholds!$B$2:$I$8,5,FALSE)&lt;='Hazard Data'!K2211,'Hazard Data'!K2211&lt;VLOOKUP(B877,Thresholds!$B$2:$I$8,6,FALSE)),"Medium","Major")))</f>
        <v/>
      </c>
      <c r="T877" s="2"/>
      <c r="U877" s="2"/>
      <c r="V877" s="2"/>
      <c r="W877" s="2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>
      <c r="A878" s="1"/>
      <c r="B878" s="17">
        <v>3</v>
      </c>
      <c r="C878" s="9" t="s">
        <v>44</v>
      </c>
      <c r="D878" s="9" t="str">
        <f>VLOOKUP(C878,'Hazard Categories'!$A$2:$B$52,2,FALSE)</f>
        <v>Severe Storm</v>
      </c>
      <c r="E878" s="17">
        <v>2</v>
      </c>
      <c r="F878" s="17">
        <v>2011</v>
      </c>
      <c r="G878" s="17" t="str">
        <f>IF(F878&lt;2000,(ROUNDDOWN((F878-$G$10)/5,0))*5+$G$10&amp;"-"&amp;(ROUNDDOWN((F878-$G$10)/5,0))*5+$G$10+4,(ROUNDDOWN((F878-$G$10)/5,0))*5+$G$10&amp;"-"&amp;(ROUNDDOWN((F878-$G$10)/5,0))*5+$G$10+4)</f>
        <v>2010-2014</v>
      </c>
      <c r="H878" s="17">
        <v>1</v>
      </c>
      <c r="I878" s="17">
        <v>0</v>
      </c>
      <c r="J878" s="17">
        <v>0</v>
      </c>
      <c r="K878" s="17">
        <f>SUM(I878:J878)</f>
        <v>0</v>
      </c>
      <c r="L878" s="28">
        <f>IF(N878&lt;7000000000,0,1)</f>
        <v>0</v>
      </c>
      <c r="M878" s="28">
        <f>IF(N878&gt;0,1,0)</f>
        <v>1</v>
      </c>
      <c r="N878" s="29">
        <v>123138</v>
      </c>
      <c r="O878" s="29">
        <f>IF($R878="Minor",1,0)</f>
        <v>1</v>
      </c>
      <c r="P878" s="29">
        <f>IF($R878="Medium",1,0)</f>
        <v>0</v>
      </c>
      <c r="Q878" s="29">
        <f>IF($R878="Major",1,0)</f>
        <v>0</v>
      </c>
      <c r="R878" s="2" t="str">
        <f>IF('Hazard Data'!N2425&lt;VLOOKUP(B878,Thresholds!$B$2:$I$8,2,FALSE),"Minor",IF(AND(VLOOKUP(B878,Thresholds!$B$2:$I$8,2,FALSE)&lt;='Hazard Data'!N2425,'Hazard Data'!N2425&lt;VLOOKUP(B878,Thresholds!$B$2:$I$8,3,FALSE)),"Medium","Major"))</f>
        <v>Minor</v>
      </c>
      <c r="S878" s="2" t="str">
        <f>IF(N878&gt;0,"",IF('Hazard Data'!K2425&lt;VLOOKUP(B878,Thresholds!$B$2:$I$8,5,FALSE),"Minor",IF(AND(VLOOKUP(B878,Thresholds!$B$2:$I$8,5,FALSE)&lt;='Hazard Data'!K2425,'Hazard Data'!K2425&lt;VLOOKUP(B878,Thresholds!$B$2:$I$8,6,FALSE)),"Medium","Major")))</f>
        <v/>
      </c>
      <c r="T878" s="2"/>
      <c r="U878" s="2"/>
      <c r="V878" s="2"/>
      <c r="W878" s="2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>
      <c r="A879" s="1"/>
      <c r="B879" s="17">
        <v>1</v>
      </c>
      <c r="C879" s="9" t="s">
        <v>40</v>
      </c>
      <c r="D879" s="9" t="str">
        <f>VLOOKUP(C879,'Hazard Categories'!$A$2:$B$52,2,FALSE)</f>
        <v>Storm</v>
      </c>
      <c r="E879" s="17">
        <v>1</v>
      </c>
      <c r="F879" s="17">
        <v>1996</v>
      </c>
      <c r="G879" s="17" t="str">
        <f>IF(F879&lt;2000,(ROUNDDOWN((F879-$G$10)/5,0))*5+$G$10&amp;"-"&amp;(ROUNDDOWN((F879-$G$10)/5,0))*5+$G$10+4,(ROUNDDOWN((F879-$G$10)/5,0))*5+$G$10&amp;"-"&amp;(ROUNDDOWN((F879-$G$10)/5,0))*5+$G$10+4)</f>
        <v>1995-1999</v>
      </c>
      <c r="H879" s="17">
        <v>1</v>
      </c>
      <c r="I879" s="17">
        <v>0</v>
      </c>
      <c r="J879" s="17">
        <v>0</v>
      </c>
      <c r="K879" s="17">
        <f>SUM(I879:J879)</f>
        <v>0</v>
      </c>
      <c r="L879" s="28">
        <f>IF(N879&lt;7000000000,0,1)</f>
        <v>0</v>
      </c>
      <c r="M879" s="28">
        <f>IF(N879&gt;0,1,0)</f>
        <v>1</v>
      </c>
      <c r="N879" s="29">
        <v>122945</v>
      </c>
      <c r="O879" s="29">
        <f>IF($R879="Minor",1,0)</f>
        <v>1</v>
      </c>
      <c r="P879" s="29">
        <f>IF($R879="Medium",1,0)</f>
        <v>0</v>
      </c>
      <c r="Q879" s="29">
        <f>IF($R879="Major",1,0)</f>
        <v>0</v>
      </c>
      <c r="R879" s="2" t="str">
        <f>IF('Hazard Data'!N1895&lt;VLOOKUP(B879,Thresholds!$B$2:$I$8,2,FALSE),"Minor",IF(AND(VLOOKUP(B879,Thresholds!$B$2:$I$8,2,FALSE)&lt;='Hazard Data'!N1895,'Hazard Data'!N1895&lt;VLOOKUP(B879,Thresholds!$B$2:$I$8,3,FALSE)),"Medium","Major"))</f>
        <v>Minor</v>
      </c>
      <c r="S879" s="2" t="str">
        <f>IF(N879&gt;0,"",IF('Hazard Data'!K1895&lt;VLOOKUP(B879,Thresholds!$B$2:$I$8,5,FALSE),"Minor",IF(AND(VLOOKUP(B879,Thresholds!$B$2:$I$8,5,FALSE)&lt;='Hazard Data'!K1895,'Hazard Data'!K1895&lt;VLOOKUP(B879,Thresholds!$B$2:$I$8,6,FALSE)),"Medium","Major")))</f>
        <v/>
      </c>
      <c r="T879" s="2"/>
      <c r="U879" s="2"/>
      <c r="V879" s="2"/>
      <c r="W879" s="2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>
      <c r="A880" s="1"/>
      <c r="B880" s="17">
        <v>4</v>
      </c>
      <c r="C880" s="9" t="s">
        <v>44</v>
      </c>
      <c r="D880" s="9" t="str">
        <f>VLOOKUP(C880,'Hazard Categories'!$A$2:$B$52,2,FALSE)</f>
        <v>Severe Storm</v>
      </c>
      <c r="E880" s="17">
        <v>1</v>
      </c>
      <c r="F880" s="17">
        <v>2012</v>
      </c>
      <c r="G880" s="17" t="str">
        <f>IF(F880&lt;2000,(ROUNDDOWN((F880-$G$10)/5,0))*5+$G$10&amp;"-"&amp;(ROUNDDOWN((F880-$G$10)/5,0))*5+$G$10+4,(ROUNDDOWN((F880-$G$10)/5,0))*5+$G$10&amp;"-"&amp;(ROUNDDOWN((F880-$G$10)/5,0))*5+$G$10+4)</f>
        <v>2010-2014</v>
      </c>
      <c r="H880" s="17">
        <v>1</v>
      </c>
      <c r="I880" s="17">
        <v>0</v>
      </c>
      <c r="J880" s="17">
        <v>0</v>
      </c>
      <c r="K880" s="17">
        <f>SUM(I880:J880)</f>
        <v>0</v>
      </c>
      <c r="L880" s="28">
        <f>IF(N880&lt;7000000000,0,1)</f>
        <v>0</v>
      </c>
      <c r="M880" s="28">
        <f>IF(N880&gt;0,1,0)</f>
        <v>1</v>
      </c>
      <c r="N880" s="29">
        <v>122821</v>
      </c>
      <c r="O880" s="29">
        <f>IF($R880="Minor",1,0)</f>
        <v>1</v>
      </c>
      <c r="P880" s="29">
        <f>IF($R880="Medium",1,0)</f>
        <v>0</v>
      </c>
      <c r="Q880" s="29">
        <f>IF($R880="Major",1,0)</f>
        <v>0</v>
      </c>
      <c r="R880" s="2" t="str">
        <f>IF('Hazard Data'!N2191&lt;VLOOKUP(B880,Thresholds!$B$2:$I$8,2,FALSE),"Minor",IF(AND(VLOOKUP(B880,Thresholds!$B$2:$I$8,2,FALSE)&lt;='Hazard Data'!N2191,'Hazard Data'!N2191&lt;VLOOKUP(B880,Thresholds!$B$2:$I$8,3,FALSE)),"Medium","Major"))</f>
        <v>Minor</v>
      </c>
      <c r="S880" s="2" t="str">
        <f>IF(N880&gt;0,"",IF('Hazard Data'!K2191&lt;VLOOKUP(B880,Thresholds!$B$2:$I$8,5,FALSE),"Minor",IF(AND(VLOOKUP(B880,Thresholds!$B$2:$I$8,5,FALSE)&lt;='Hazard Data'!K2191,'Hazard Data'!K2191&lt;VLOOKUP(B880,Thresholds!$B$2:$I$8,6,FALSE)),"Medium","Major")))</f>
        <v/>
      </c>
      <c r="T880" s="2"/>
      <c r="U880" s="2"/>
      <c r="V880" s="2"/>
      <c r="W880" s="2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>
      <c r="A881" s="1"/>
      <c r="B881" s="17">
        <v>3</v>
      </c>
      <c r="C881" s="9" t="s">
        <v>44</v>
      </c>
      <c r="D881" s="9" t="str">
        <f>VLOOKUP(C881,'Hazard Categories'!$A$2:$B$52,2,FALSE)</f>
        <v>Severe Storm</v>
      </c>
      <c r="E881" s="17">
        <v>3</v>
      </c>
      <c r="F881" s="17">
        <v>2015</v>
      </c>
      <c r="G881" s="17" t="str">
        <f>IF(F881&lt;2000,(ROUNDDOWN((F881-$G$10)/5,0))*5+$G$10&amp;"-"&amp;(ROUNDDOWN((F881-$G$10)/5,0))*5+$G$10+4,(ROUNDDOWN((F881-$G$10)/5,0))*5+$G$10&amp;"-"&amp;(ROUNDDOWN((F881-$G$10)/5,0))*5+$G$10+4)</f>
        <v>2015-2019</v>
      </c>
      <c r="H881" s="17">
        <v>1</v>
      </c>
      <c r="I881" s="17">
        <v>0</v>
      </c>
      <c r="J881" s="17">
        <v>0</v>
      </c>
      <c r="K881" s="17">
        <f>SUM(I881:J881)</f>
        <v>0</v>
      </c>
      <c r="L881" s="28">
        <f>IF(N881&lt;7000000000,0,1)</f>
        <v>0</v>
      </c>
      <c r="M881" s="28">
        <f>IF(N881&gt;0,1,0)</f>
        <v>1</v>
      </c>
      <c r="N881" s="29">
        <v>122352</v>
      </c>
      <c r="O881" s="29">
        <f>IF($R881="Minor",1,0)</f>
        <v>1</v>
      </c>
      <c r="P881" s="29">
        <f>IF($R881="Medium",1,0)</f>
        <v>0</v>
      </c>
      <c r="Q881" s="29">
        <f>IF($R881="Major",1,0)</f>
        <v>0</v>
      </c>
      <c r="R881" s="2" t="str">
        <f>IF('Hazard Data'!N2652&lt;VLOOKUP(B881,Thresholds!$B$2:$I$8,2,FALSE),"Minor",IF(AND(VLOOKUP(B881,Thresholds!$B$2:$I$8,2,FALSE)&lt;='Hazard Data'!N2652,'Hazard Data'!N2652&lt;VLOOKUP(B881,Thresholds!$B$2:$I$8,3,FALSE)),"Medium","Major"))</f>
        <v>Minor</v>
      </c>
      <c r="S881" s="2" t="str">
        <f>IF(N881&gt;0,"",IF('Hazard Data'!K2652&lt;VLOOKUP(B881,Thresholds!$B$2:$I$8,5,FALSE),"Minor",IF(AND(VLOOKUP(B881,Thresholds!$B$2:$I$8,5,FALSE)&lt;='Hazard Data'!K2652,'Hazard Data'!K2652&lt;VLOOKUP(B881,Thresholds!$B$2:$I$8,6,FALSE)),"Medium","Major")))</f>
        <v/>
      </c>
      <c r="T881" s="2"/>
      <c r="U881" s="2"/>
      <c r="V881" s="2"/>
      <c r="W881" s="2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>
      <c r="A882" s="1"/>
      <c r="B882" s="17">
        <v>4</v>
      </c>
      <c r="C882" s="9" t="s">
        <v>44</v>
      </c>
      <c r="D882" s="9" t="str">
        <f>VLOOKUP(C882,'Hazard Categories'!$A$2:$B$52,2,FALSE)</f>
        <v>Severe Storm</v>
      </c>
      <c r="E882" s="17">
        <v>3</v>
      </c>
      <c r="F882" s="17">
        <v>2002</v>
      </c>
      <c r="G882" s="17" t="str">
        <f>IF(F882&lt;2000,(ROUNDDOWN((F882-$G$10)/5,0))*5+$G$10&amp;"-"&amp;(ROUNDDOWN((F882-$G$10)/5,0))*5+$G$10+4,(ROUNDDOWN((F882-$G$10)/5,0))*5+$G$10&amp;"-"&amp;(ROUNDDOWN((F882-$G$10)/5,0))*5+$G$10+4)</f>
        <v>2000-2004</v>
      </c>
      <c r="H882" s="17">
        <v>1</v>
      </c>
      <c r="I882" s="17">
        <v>0</v>
      </c>
      <c r="J882" s="17">
        <v>11</v>
      </c>
      <c r="K882" s="17">
        <f>SUM(I882:J882)</f>
        <v>11</v>
      </c>
      <c r="L882" s="28">
        <f>IF(N882&lt;7000000000,0,1)</f>
        <v>0</v>
      </c>
      <c r="M882" s="28">
        <f>IF(N882&gt;0,1,0)</f>
        <v>1</v>
      </c>
      <c r="N882" s="29">
        <v>122225</v>
      </c>
      <c r="O882" s="29">
        <f>IF($R882="Minor",1,0)</f>
        <v>1</v>
      </c>
      <c r="P882" s="29">
        <f>IF($R882="Medium",1,0)</f>
        <v>0</v>
      </c>
      <c r="Q882" s="29">
        <f>IF($R882="Major",1,0)</f>
        <v>0</v>
      </c>
      <c r="R882" s="2" t="str">
        <f>IF('Hazard Data'!N3059&lt;VLOOKUP(B882,Thresholds!$B$2:$I$8,2,FALSE),"Minor",IF(AND(VLOOKUP(B882,Thresholds!$B$2:$I$8,2,FALSE)&lt;='Hazard Data'!N3059,'Hazard Data'!N3059&lt;VLOOKUP(B882,Thresholds!$B$2:$I$8,3,FALSE)),"Medium","Major"))</f>
        <v>Minor</v>
      </c>
      <c r="S882" s="2" t="str">
        <f>IF(N882&gt;0,"",IF('Hazard Data'!K3059&lt;VLOOKUP(B882,Thresholds!$B$2:$I$8,5,FALSE),"Minor",IF(AND(VLOOKUP(B882,Thresholds!$B$2:$I$8,5,FALSE)&lt;='Hazard Data'!K3059,'Hazard Data'!K3059&lt;VLOOKUP(B882,Thresholds!$B$2:$I$8,6,FALSE)),"Medium","Major")))</f>
        <v/>
      </c>
      <c r="T882" s="2"/>
      <c r="U882" s="2"/>
      <c r="V882" s="2"/>
      <c r="W882" s="2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>
      <c r="A883" s="1"/>
      <c r="B883" s="17">
        <v>4</v>
      </c>
      <c r="C883" s="9" t="s">
        <v>44</v>
      </c>
      <c r="D883" s="9" t="str">
        <f>VLOOKUP(C883,'Hazard Categories'!$A$2:$B$52,2,FALSE)</f>
        <v>Severe Storm</v>
      </c>
      <c r="E883" s="17">
        <v>3</v>
      </c>
      <c r="F883" s="17">
        <v>2015</v>
      </c>
      <c r="G883" s="17" t="str">
        <f>IF(F883&lt;2000,(ROUNDDOWN((F883-$G$10)/5,0))*5+$G$10&amp;"-"&amp;(ROUNDDOWN((F883-$G$10)/5,0))*5+$G$10+4,(ROUNDDOWN((F883-$G$10)/5,0))*5+$G$10&amp;"-"&amp;(ROUNDDOWN((F883-$G$10)/5,0))*5+$G$10+4)</f>
        <v>2015-2019</v>
      </c>
      <c r="H883" s="17">
        <v>1</v>
      </c>
      <c r="I883" s="17">
        <v>0</v>
      </c>
      <c r="J883" s="17">
        <v>0</v>
      </c>
      <c r="K883" s="17">
        <f>SUM(I883:J883)</f>
        <v>0</v>
      </c>
      <c r="L883" s="28">
        <f>IF(N883&lt;7000000000,0,1)</f>
        <v>0</v>
      </c>
      <c r="M883" s="28">
        <f>IF(N883&gt;0,1,0)</f>
        <v>1</v>
      </c>
      <c r="N883" s="29">
        <v>121971</v>
      </c>
      <c r="O883" s="29">
        <f>IF($R883="Minor",1,0)</f>
        <v>1</v>
      </c>
      <c r="P883" s="29">
        <f>IF($R883="Medium",1,0)</f>
        <v>0</v>
      </c>
      <c r="Q883" s="29">
        <f>IF($R883="Major",1,0)</f>
        <v>0</v>
      </c>
      <c r="R883" s="2" t="str">
        <f>IF('Hazard Data'!N2706&lt;VLOOKUP(B883,Thresholds!$B$2:$I$8,2,FALSE),"Minor",IF(AND(VLOOKUP(B883,Thresholds!$B$2:$I$8,2,FALSE)&lt;='Hazard Data'!N2706,'Hazard Data'!N2706&lt;VLOOKUP(B883,Thresholds!$B$2:$I$8,3,FALSE)),"Medium","Major"))</f>
        <v>Minor</v>
      </c>
      <c r="S883" s="2" t="str">
        <f>IF(N883&gt;0,"",IF('Hazard Data'!K2706&lt;VLOOKUP(B883,Thresholds!$B$2:$I$8,5,FALSE),"Minor",IF(AND(VLOOKUP(B883,Thresholds!$B$2:$I$8,5,FALSE)&lt;='Hazard Data'!K2706,'Hazard Data'!K2706&lt;VLOOKUP(B883,Thresholds!$B$2:$I$8,6,FALSE)),"Medium","Major")))</f>
        <v/>
      </c>
      <c r="T883" s="2"/>
      <c r="U883" s="2"/>
      <c r="V883" s="2"/>
      <c r="W883" s="2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>
      <c r="A884" s="1"/>
      <c r="B884" s="17">
        <v>1</v>
      </c>
      <c r="C884" s="9" t="s">
        <v>39</v>
      </c>
      <c r="D884" s="9" t="str">
        <f>VLOOKUP(C884,'Hazard Categories'!$A$2:$B$52,2,FALSE)</f>
        <v>Severe Storm</v>
      </c>
      <c r="E884" s="17">
        <v>3</v>
      </c>
      <c r="F884" s="17">
        <v>2004</v>
      </c>
      <c r="G884" s="17" t="str">
        <f>IF(F884&lt;2000,(ROUNDDOWN((F884-$G$10)/5,0))*5+$G$10&amp;"-"&amp;(ROUNDDOWN((F884-$G$10)/5,0))*5+$G$10+4,(ROUNDDOWN((F884-$G$10)/5,0))*5+$G$10&amp;"-"&amp;(ROUNDDOWN((F884-$G$10)/5,0))*5+$G$10+4)</f>
        <v>2000-2004</v>
      </c>
      <c r="H884" s="17">
        <v>1</v>
      </c>
      <c r="I884" s="17">
        <v>0</v>
      </c>
      <c r="J884" s="17">
        <v>0</v>
      </c>
      <c r="K884" s="17">
        <f>SUM(I884:J884)</f>
        <v>0</v>
      </c>
      <c r="L884" s="28">
        <f>IF(N884&lt;7000000000,0,1)</f>
        <v>0</v>
      </c>
      <c r="M884" s="28">
        <f>IF(N884&gt;0,1,0)</f>
        <v>1</v>
      </c>
      <c r="N884" s="29">
        <v>121857</v>
      </c>
      <c r="O884" s="29">
        <f>IF($R884="Minor",1,0)</f>
        <v>1</v>
      </c>
      <c r="P884" s="29">
        <f>IF($R884="Medium",1,0)</f>
        <v>0</v>
      </c>
      <c r="Q884" s="29">
        <f>IF($R884="Major",1,0)</f>
        <v>0</v>
      </c>
      <c r="R884" s="2" t="str">
        <f>IF('Hazard Data'!N3111&lt;VLOOKUP(B884,Thresholds!$B$2:$I$8,2,FALSE),"Minor",IF(AND(VLOOKUP(B884,Thresholds!$B$2:$I$8,2,FALSE)&lt;='Hazard Data'!N3111,'Hazard Data'!N3111&lt;VLOOKUP(B884,Thresholds!$B$2:$I$8,3,FALSE)),"Medium","Major"))</f>
        <v>Minor</v>
      </c>
      <c r="S884" s="2" t="str">
        <f>IF(N884&gt;0,"",IF('Hazard Data'!K3111&lt;VLOOKUP(B884,Thresholds!$B$2:$I$8,5,FALSE),"Minor",IF(AND(VLOOKUP(B884,Thresholds!$B$2:$I$8,5,FALSE)&lt;='Hazard Data'!K3111,'Hazard Data'!K3111&lt;VLOOKUP(B884,Thresholds!$B$2:$I$8,6,FALSE)),"Medium","Major")))</f>
        <v/>
      </c>
      <c r="T884" s="2"/>
      <c r="U884" s="2"/>
      <c r="V884" s="2"/>
      <c r="W884" s="2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>
      <c r="A885" s="1"/>
      <c r="B885" s="17">
        <v>5</v>
      </c>
      <c r="C885" s="9" t="s">
        <v>44</v>
      </c>
      <c r="D885" s="9" t="str">
        <f>VLOOKUP(C885,'Hazard Categories'!$A$2:$B$52,2,FALSE)</f>
        <v>Severe Storm</v>
      </c>
      <c r="E885" s="17">
        <v>1</v>
      </c>
      <c r="F885" s="17">
        <v>2013</v>
      </c>
      <c r="G885" s="17" t="str">
        <f>IF(F885&lt;2000,(ROUNDDOWN((F885-$G$10)/5,0))*5+$G$10&amp;"-"&amp;(ROUNDDOWN((F885-$G$10)/5,0))*5+$G$10+4,(ROUNDDOWN((F885-$G$10)/5,0))*5+$G$10&amp;"-"&amp;(ROUNDDOWN((F885-$G$10)/5,0))*5+$G$10+4)</f>
        <v>2010-2014</v>
      </c>
      <c r="H885" s="17">
        <v>1</v>
      </c>
      <c r="I885" s="17">
        <v>0</v>
      </c>
      <c r="J885" s="17">
        <v>0</v>
      </c>
      <c r="K885" s="17">
        <f>SUM(I885:J885)</f>
        <v>0</v>
      </c>
      <c r="L885" s="28">
        <f>IF(N885&lt;7000000000,0,1)</f>
        <v>0</v>
      </c>
      <c r="M885" s="28">
        <f>IF(N885&gt;0,1,0)</f>
        <v>1</v>
      </c>
      <c r="N885" s="29">
        <v>121806</v>
      </c>
      <c r="O885" s="29">
        <f>IF($R885="Minor",1,0)</f>
        <v>1</v>
      </c>
      <c r="P885" s="29">
        <f>IF($R885="Medium",1,0)</f>
        <v>0</v>
      </c>
      <c r="Q885" s="29">
        <f>IF($R885="Major",1,0)</f>
        <v>0</v>
      </c>
      <c r="R885" s="2" t="str">
        <f>IF('Hazard Data'!N2050&lt;VLOOKUP(B885,Thresholds!$B$2:$I$8,2,FALSE),"Minor",IF(AND(VLOOKUP(B885,Thresholds!$B$2:$I$8,2,FALSE)&lt;='Hazard Data'!N2050,'Hazard Data'!N2050&lt;VLOOKUP(B885,Thresholds!$B$2:$I$8,3,FALSE)),"Medium","Major"))</f>
        <v>Minor</v>
      </c>
      <c r="S885" s="2" t="str">
        <f>IF(N885&gt;0,"",IF('Hazard Data'!K2050&lt;VLOOKUP(B885,Thresholds!$B$2:$I$8,5,FALSE),"Minor",IF(AND(VLOOKUP(B885,Thresholds!$B$2:$I$8,5,FALSE)&lt;='Hazard Data'!K2050,'Hazard Data'!K2050&lt;VLOOKUP(B885,Thresholds!$B$2:$I$8,6,FALSE)),"Medium","Major")))</f>
        <v/>
      </c>
      <c r="T885" s="2"/>
      <c r="U885" s="2"/>
      <c r="V885" s="2"/>
      <c r="W885" s="2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>
      <c r="A886" s="1"/>
      <c r="B886" s="17">
        <v>3</v>
      </c>
      <c r="C886" s="9" t="s">
        <v>44</v>
      </c>
      <c r="D886" s="9" t="str">
        <f>VLOOKUP(C886,'Hazard Categories'!$A$2:$B$52,2,FALSE)</f>
        <v>Severe Storm</v>
      </c>
      <c r="E886" s="17">
        <v>3</v>
      </c>
      <c r="F886" s="17">
        <v>2013</v>
      </c>
      <c r="G886" s="17" t="str">
        <f>IF(F886&lt;2000,(ROUNDDOWN((F886-$G$10)/5,0))*5+$G$10&amp;"-"&amp;(ROUNDDOWN((F886-$G$10)/5,0))*5+$G$10+4,(ROUNDDOWN((F886-$G$10)/5,0))*5+$G$10&amp;"-"&amp;(ROUNDDOWN((F886-$G$10)/5,0))*5+$G$10+4)</f>
        <v>2010-2014</v>
      </c>
      <c r="H886" s="17">
        <v>1</v>
      </c>
      <c r="I886" s="17">
        <v>0</v>
      </c>
      <c r="J886" s="17">
        <v>0</v>
      </c>
      <c r="K886" s="17">
        <f>SUM(I886:J886)</f>
        <v>0</v>
      </c>
      <c r="L886" s="28">
        <f>IF(N886&lt;7000000000,0,1)</f>
        <v>0</v>
      </c>
      <c r="M886" s="28">
        <f>IF(N886&gt;0,1,0)</f>
        <v>1</v>
      </c>
      <c r="N886" s="29">
        <v>121210</v>
      </c>
      <c r="O886" s="29">
        <f>IF($R886="Minor",1,0)</f>
        <v>1</v>
      </c>
      <c r="P886" s="29">
        <f>IF($R886="Medium",1,0)</f>
        <v>0</v>
      </c>
      <c r="Q886" s="29">
        <f>IF($R886="Major",1,0)</f>
        <v>0</v>
      </c>
      <c r="R886" s="2" t="str">
        <f>IF('Hazard Data'!N2015&lt;VLOOKUP(B886,Thresholds!$B$2:$I$8,2,FALSE),"Minor",IF(AND(VLOOKUP(B886,Thresholds!$B$2:$I$8,2,FALSE)&lt;='Hazard Data'!N2015,'Hazard Data'!N2015&lt;VLOOKUP(B886,Thresholds!$B$2:$I$8,3,FALSE)),"Medium","Major"))</f>
        <v>Minor</v>
      </c>
      <c r="S886" s="2" t="str">
        <f>IF(N886&gt;0,"",IF('Hazard Data'!K2015&lt;VLOOKUP(B886,Thresholds!$B$2:$I$8,5,FALSE),"Minor",IF(AND(VLOOKUP(B886,Thresholds!$B$2:$I$8,5,FALSE)&lt;='Hazard Data'!K2015,'Hazard Data'!K2015&lt;VLOOKUP(B886,Thresholds!$B$2:$I$8,6,FALSE)),"Medium","Major")))</f>
        <v/>
      </c>
      <c r="T886" s="2"/>
      <c r="U886" s="2"/>
      <c r="V886" s="2"/>
      <c r="W886" s="2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>
      <c r="A887" s="1"/>
      <c r="B887" s="17">
        <v>6</v>
      </c>
      <c r="C887" s="9" t="s">
        <v>44</v>
      </c>
      <c r="D887" s="9" t="str">
        <f>VLOOKUP(C887,'Hazard Categories'!$A$2:$B$52,2,FALSE)</f>
        <v>Severe Storm</v>
      </c>
      <c r="E887" s="17">
        <v>1</v>
      </c>
      <c r="F887" s="17">
        <v>2011</v>
      </c>
      <c r="G887" s="17" t="str">
        <f>IF(F887&lt;2000,(ROUNDDOWN((F887-$G$10)/5,0))*5+$G$10&amp;"-"&amp;(ROUNDDOWN((F887-$G$10)/5,0))*5+$G$10+4,(ROUNDDOWN((F887-$G$10)/5,0))*5+$G$10&amp;"-"&amp;(ROUNDDOWN((F887-$G$10)/5,0))*5+$G$10+4)</f>
        <v>2010-2014</v>
      </c>
      <c r="H887" s="17">
        <v>1</v>
      </c>
      <c r="I887" s="17">
        <v>0</v>
      </c>
      <c r="J887" s="17">
        <v>0</v>
      </c>
      <c r="K887" s="17">
        <f>SUM(I887:J887)</f>
        <v>0</v>
      </c>
      <c r="L887" s="28">
        <f>IF(N887&lt;7000000000,0,1)</f>
        <v>0</v>
      </c>
      <c r="M887" s="28">
        <f>IF(N887&gt;0,1,0)</f>
        <v>1</v>
      </c>
      <c r="N887" s="29">
        <v>120449</v>
      </c>
      <c r="O887" s="29">
        <f>IF($R887="Minor",1,0)</f>
        <v>1</v>
      </c>
      <c r="P887" s="29">
        <f>IF($R887="Medium",1,0)</f>
        <v>0</v>
      </c>
      <c r="Q887" s="29">
        <f>IF($R887="Major",1,0)</f>
        <v>0</v>
      </c>
      <c r="R887" s="2" t="str">
        <f>IF('Hazard Data'!N2414&lt;VLOOKUP(B887,Thresholds!$B$2:$I$8,2,FALSE),"Minor",IF(AND(VLOOKUP(B887,Thresholds!$B$2:$I$8,2,FALSE)&lt;='Hazard Data'!N2414,'Hazard Data'!N2414&lt;VLOOKUP(B887,Thresholds!$B$2:$I$8,3,FALSE)),"Medium","Major"))</f>
        <v>Minor</v>
      </c>
      <c r="S887" s="2" t="str">
        <f>IF(N887&gt;0,"",IF('Hazard Data'!K2414&lt;VLOOKUP(B887,Thresholds!$B$2:$I$8,5,FALSE),"Minor",IF(AND(VLOOKUP(B887,Thresholds!$B$2:$I$8,5,FALSE)&lt;='Hazard Data'!K2414,'Hazard Data'!K2414&lt;VLOOKUP(B887,Thresholds!$B$2:$I$8,6,FALSE)),"Medium","Major")))</f>
        <v/>
      </c>
      <c r="T887" s="2"/>
      <c r="U887" s="2"/>
      <c r="V887" s="2"/>
      <c r="W887" s="2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>
      <c r="A888" s="1"/>
      <c r="B888" s="17">
        <v>1</v>
      </c>
      <c r="C888" s="9" t="s">
        <v>40</v>
      </c>
      <c r="D888" s="9" t="str">
        <f>VLOOKUP(C888,'Hazard Categories'!$A$2:$B$52,2,FALSE)</f>
        <v>Storm</v>
      </c>
      <c r="E888" s="17">
        <v>4</v>
      </c>
      <c r="F888" s="17">
        <v>1981</v>
      </c>
      <c r="G888" s="17" t="str">
        <f>IF(F888&lt;2000,(ROUNDDOWN((F888-$G$10)/5,0))*5+$G$10&amp;"-"&amp;(ROUNDDOWN((F888-$G$10)/5,0))*5+$G$10+4,(ROUNDDOWN((F888-$G$10)/5,0))*5+$G$10&amp;"-"&amp;(ROUNDDOWN((F888-$G$10)/5,0))*5+$G$10+4)</f>
        <v>1980-1984</v>
      </c>
      <c r="H888" s="17">
        <v>1</v>
      </c>
      <c r="I888" s="17">
        <v>0</v>
      </c>
      <c r="J888" s="17">
        <v>0</v>
      </c>
      <c r="K888" s="17">
        <f>SUM(I888:J888)</f>
        <v>0</v>
      </c>
      <c r="L888" s="28">
        <f>IF(N888&lt;7000000000,0,1)</f>
        <v>0</v>
      </c>
      <c r="M888" s="28">
        <f>IF(N888&gt;0,1,0)</f>
        <v>1</v>
      </c>
      <c r="N888" s="29">
        <v>119996</v>
      </c>
      <c r="O888" s="29">
        <f>IF($R888="Minor",1,0)</f>
        <v>1</v>
      </c>
      <c r="P888" s="29">
        <f>IF($R888="Medium",1,0)</f>
        <v>0</v>
      </c>
      <c r="Q888" s="29">
        <f>IF($R888="Major",1,0)</f>
        <v>0</v>
      </c>
      <c r="R888" s="2" t="str">
        <f>IF('Hazard Data'!N467&lt;VLOOKUP(B888,Thresholds!$B$2:$I$8,2,FALSE),"Minor",IF(AND(VLOOKUP(B888,Thresholds!$B$2:$I$8,2,FALSE)&lt;='Hazard Data'!N467,'Hazard Data'!N467&lt;VLOOKUP(B888,Thresholds!$B$2:$I$8,3,FALSE)),"Medium","Major"))</f>
        <v>Minor</v>
      </c>
      <c r="S888" s="2" t="str">
        <f>IF(N888&gt;0,"",IF('Hazard Data'!K467&lt;VLOOKUP(B888,Thresholds!$B$2:$I$8,5,FALSE),"Minor",IF(AND(VLOOKUP(B888,Thresholds!$B$2:$I$8,5,FALSE)&lt;='Hazard Data'!K467,'Hazard Data'!K467&lt;VLOOKUP(B888,Thresholds!$B$2:$I$8,6,FALSE)),"Medium","Major")))</f>
        <v/>
      </c>
      <c r="T888" s="2"/>
      <c r="U888" s="2"/>
      <c r="V888" s="2"/>
      <c r="W888" s="2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>
      <c r="A889" s="1"/>
      <c r="B889" s="17">
        <v>2</v>
      </c>
      <c r="C889" s="9" t="s">
        <v>39</v>
      </c>
      <c r="D889" s="9" t="str">
        <f>VLOOKUP(C889,'Hazard Categories'!$A$2:$B$52,2,FALSE)</f>
        <v>Severe Storm</v>
      </c>
      <c r="E889" s="17">
        <v>2</v>
      </c>
      <c r="F889" s="17">
        <v>1979</v>
      </c>
      <c r="G889" s="17" t="str">
        <f>IF(F889&lt;2000,(ROUNDDOWN((F889-$G$10)/5,0))*5+$G$10&amp;"-"&amp;(ROUNDDOWN((F889-$G$10)/5,0))*5+$G$10+4,(ROUNDDOWN((F889-$G$10)/5,0))*5+$G$10&amp;"-"&amp;(ROUNDDOWN((F889-$G$10)/5,0))*5+$G$10+4)</f>
        <v>1975-1979</v>
      </c>
      <c r="H889" s="17">
        <v>3</v>
      </c>
      <c r="I889" s="17">
        <v>0</v>
      </c>
      <c r="J889" s="17">
        <v>0</v>
      </c>
      <c r="K889" s="17">
        <f>SUM(I889:J889)</f>
        <v>0</v>
      </c>
      <c r="L889" s="28">
        <f>IF(N889&lt;7000000000,0,1)</f>
        <v>0</v>
      </c>
      <c r="M889" s="28">
        <f>IF(N889&gt;0,1,0)</f>
        <v>1</v>
      </c>
      <c r="N889" s="29">
        <v>119899</v>
      </c>
      <c r="O889" s="29">
        <f>IF($R889="Minor",1,0)</f>
        <v>1</v>
      </c>
      <c r="P889" s="29">
        <f>IF($R889="Medium",1,0)</f>
        <v>0</v>
      </c>
      <c r="Q889" s="29">
        <f>IF($R889="Major",1,0)</f>
        <v>0</v>
      </c>
      <c r="R889" s="2" t="str">
        <f>IF('Hazard Data'!N627&lt;VLOOKUP(B889,Thresholds!$B$2:$I$8,2,FALSE),"Minor",IF(AND(VLOOKUP(B889,Thresholds!$B$2:$I$8,2,FALSE)&lt;='Hazard Data'!N627,'Hazard Data'!N627&lt;VLOOKUP(B889,Thresholds!$B$2:$I$8,3,FALSE)),"Medium","Major"))</f>
        <v>Minor</v>
      </c>
      <c r="S889" s="2" t="str">
        <f>IF(N889&gt;0,"",IF('Hazard Data'!K627&lt;VLOOKUP(B889,Thresholds!$B$2:$I$8,5,FALSE),"Minor",IF(AND(VLOOKUP(B889,Thresholds!$B$2:$I$8,5,FALSE)&lt;='Hazard Data'!K627,'Hazard Data'!K627&lt;VLOOKUP(B889,Thresholds!$B$2:$I$8,6,FALSE)),"Medium","Major")))</f>
        <v/>
      </c>
      <c r="T889" s="2"/>
      <c r="U889" s="2"/>
      <c r="V889" s="2"/>
      <c r="W889" s="2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>
      <c r="A890" s="1"/>
      <c r="B890" s="17">
        <v>3</v>
      </c>
      <c r="C890" s="9" t="s">
        <v>44</v>
      </c>
      <c r="D890" s="9" t="str">
        <f>VLOOKUP(C890,'Hazard Categories'!$A$2:$B$52,2,FALSE)</f>
        <v>Severe Storm</v>
      </c>
      <c r="E890" s="17">
        <v>2</v>
      </c>
      <c r="F890" s="17">
        <v>2010</v>
      </c>
      <c r="G890" s="17" t="str">
        <f>IF(F890&lt;2000,(ROUNDDOWN((F890-$G$10)/5,0))*5+$G$10&amp;"-"&amp;(ROUNDDOWN((F890-$G$10)/5,0))*5+$G$10+4,(ROUNDDOWN((F890-$G$10)/5,0))*5+$G$10&amp;"-"&amp;(ROUNDDOWN((F890-$G$10)/5,0))*5+$G$10+4)</f>
        <v>2010-2014</v>
      </c>
      <c r="H890" s="17">
        <v>1</v>
      </c>
      <c r="I890" s="17">
        <v>0</v>
      </c>
      <c r="J890" s="17">
        <v>0</v>
      </c>
      <c r="K890" s="17">
        <f>SUM(I890:J890)</f>
        <v>0</v>
      </c>
      <c r="L890" s="28">
        <f>IF(N890&lt;7000000000,0,1)</f>
        <v>0</v>
      </c>
      <c r="M890" s="28">
        <f>IF(N890&gt;0,1,0)</f>
        <v>1</v>
      </c>
      <c r="N890" s="29">
        <v>119346</v>
      </c>
      <c r="O890" s="29">
        <f>IF($R890="Minor",1,0)</f>
        <v>1</v>
      </c>
      <c r="P890" s="29">
        <f>IF($R890="Medium",1,0)</f>
        <v>0</v>
      </c>
      <c r="Q890" s="29">
        <f>IF($R890="Major",1,0)</f>
        <v>0</v>
      </c>
      <c r="R890" s="2" t="str">
        <f>IF('Hazard Data'!N2239&lt;VLOOKUP(B890,Thresholds!$B$2:$I$8,2,FALSE),"Minor",IF(AND(VLOOKUP(B890,Thresholds!$B$2:$I$8,2,FALSE)&lt;='Hazard Data'!N2239,'Hazard Data'!N2239&lt;VLOOKUP(B890,Thresholds!$B$2:$I$8,3,FALSE)),"Medium","Major"))</f>
        <v>Minor</v>
      </c>
      <c r="S890" s="2" t="str">
        <f>IF(N890&gt;0,"",IF('Hazard Data'!K2239&lt;VLOOKUP(B890,Thresholds!$B$2:$I$8,5,FALSE),"Minor",IF(AND(VLOOKUP(B890,Thresholds!$B$2:$I$8,5,FALSE)&lt;='Hazard Data'!K2239,'Hazard Data'!K2239&lt;VLOOKUP(B890,Thresholds!$B$2:$I$8,6,FALSE)),"Medium","Major")))</f>
        <v/>
      </c>
      <c r="T890" s="2"/>
      <c r="U890" s="2"/>
      <c r="V890" s="2"/>
      <c r="W890" s="2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>
      <c r="A891" s="1"/>
      <c r="B891" s="17">
        <v>3</v>
      </c>
      <c r="C891" s="9" t="s">
        <v>44</v>
      </c>
      <c r="D891" s="9" t="str">
        <f>VLOOKUP(C891,'Hazard Categories'!$A$2:$B$52,2,FALSE)</f>
        <v>Severe Storm</v>
      </c>
      <c r="E891" s="17">
        <v>2</v>
      </c>
      <c r="F891" s="17">
        <v>2012</v>
      </c>
      <c r="G891" s="17" t="str">
        <f>IF(F891&lt;2000,(ROUNDDOWN((F891-$G$10)/5,0))*5+$G$10&amp;"-"&amp;(ROUNDDOWN((F891-$G$10)/5,0))*5+$G$10+4,(ROUNDDOWN((F891-$G$10)/5,0))*5+$G$10&amp;"-"&amp;(ROUNDDOWN((F891-$G$10)/5,0))*5+$G$10+4)</f>
        <v>2010-2014</v>
      </c>
      <c r="H891" s="17">
        <v>1</v>
      </c>
      <c r="I891" s="17">
        <v>0</v>
      </c>
      <c r="J891" s="17">
        <v>0</v>
      </c>
      <c r="K891" s="17">
        <f>SUM(I891:J891)</f>
        <v>0</v>
      </c>
      <c r="L891" s="28">
        <f>IF(N891&lt;7000000000,0,1)</f>
        <v>0</v>
      </c>
      <c r="M891" s="28">
        <f>IF(N891&gt;0,1,0)</f>
        <v>1</v>
      </c>
      <c r="N891" s="29">
        <v>119029</v>
      </c>
      <c r="O891" s="29">
        <f>IF($R891="Minor",1,0)</f>
        <v>1</v>
      </c>
      <c r="P891" s="29">
        <f>IF($R891="Medium",1,0)</f>
        <v>0</v>
      </c>
      <c r="Q891" s="29">
        <f>IF($R891="Major",1,0)</f>
        <v>0</v>
      </c>
      <c r="R891" s="2" t="str">
        <f>IF('Hazard Data'!N2113&lt;VLOOKUP(B891,Thresholds!$B$2:$I$8,2,FALSE),"Minor",IF(AND(VLOOKUP(B891,Thresholds!$B$2:$I$8,2,FALSE)&lt;='Hazard Data'!N2113,'Hazard Data'!N2113&lt;VLOOKUP(B891,Thresholds!$B$2:$I$8,3,FALSE)),"Medium","Major"))</f>
        <v>Minor</v>
      </c>
      <c r="S891" s="2" t="str">
        <f>IF(N891&gt;0,"",IF('Hazard Data'!K2113&lt;VLOOKUP(B891,Thresholds!$B$2:$I$8,5,FALSE),"Minor",IF(AND(VLOOKUP(B891,Thresholds!$B$2:$I$8,5,FALSE)&lt;='Hazard Data'!K2113,'Hazard Data'!K2113&lt;VLOOKUP(B891,Thresholds!$B$2:$I$8,6,FALSE)),"Medium","Major")))</f>
        <v/>
      </c>
      <c r="T891" s="2"/>
      <c r="U891" s="2"/>
      <c r="V891" s="2"/>
      <c r="W891" s="2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>
      <c r="A892" s="1"/>
      <c r="B892" s="17">
        <v>4</v>
      </c>
      <c r="C892" s="9" t="s">
        <v>44</v>
      </c>
      <c r="D892" s="9" t="str">
        <f>VLOOKUP(C892,'Hazard Categories'!$A$2:$B$52,2,FALSE)</f>
        <v>Severe Storm</v>
      </c>
      <c r="E892" s="17">
        <v>2</v>
      </c>
      <c r="F892" s="17">
        <v>2009</v>
      </c>
      <c r="G892" s="17" t="str">
        <f>IF(F892&lt;2000,(ROUNDDOWN((F892-$G$10)/5,0))*5+$G$10&amp;"-"&amp;(ROUNDDOWN((F892-$G$10)/5,0))*5+$G$10+4,(ROUNDDOWN((F892-$G$10)/5,0))*5+$G$10&amp;"-"&amp;(ROUNDDOWN((F892-$G$10)/5,0))*5+$G$10+4)</f>
        <v>2005-2009</v>
      </c>
      <c r="H892" s="17">
        <v>1</v>
      </c>
      <c r="I892" s="17">
        <v>0</v>
      </c>
      <c r="J892" s="17">
        <v>0</v>
      </c>
      <c r="K892" s="17">
        <f>SUM(I892:J892)</f>
        <v>0</v>
      </c>
      <c r="L892" s="28">
        <f>IF(N892&lt;7000000000,0,1)</f>
        <v>0</v>
      </c>
      <c r="M892" s="28">
        <f>IF(N892&gt;0,1,0)</f>
        <v>1</v>
      </c>
      <c r="N892" s="29">
        <v>118103</v>
      </c>
      <c r="O892" s="29">
        <f>IF($R892="Minor",1,0)</f>
        <v>1</v>
      </c>
      <c r="P892" s="29">
        <f>IF($R892="Medium",1,0)</f>
        <v>0</v>
      </c>
      <c r="Q892" s="29">
        <f>IF($R892="Major",1,0)</f>
        <v>0</v>
      </c>
      <c r="R892" s="2" t="str">
        <f>IF('Hazard Data'!N3220&lt;VLOOKUP(B892,Thresholds!$B$2:$I$8,2,FALSE),"Minor",IF(AND(VLOOKUP(B892,Thresholds!$B$2:$I$8,2,FALSE)&lt;='Hazard Data'!N3220,'Hazard Data'!N3220&lt;VLOOKUP(B892,Thresholds!$B$2:$I$8,3,FALSE)),"Medium","Major"))</f>
        <v>Minor</v>
      </c>
      <c r="S892" s="2" t="str">
        <f>IF(N892&gt;0,"",IF('Hazard Data'!K3220&lt;VLOOKUP(B892,Thresholds!$B$2:$I$8,5,FALSE),"Minor",IF(AND(VLOOKUP(B892,Thresholds!$B$2:$I$8,5,FALSE)&lt;='Hazard Data'!K3220,'Hazard Data'!K3220&lt;VLOOKUP(B892,Thresholds!$B$2:$I$8,6,FALSE)),"Medium","Major")))</f>
        <v/>
      </c>
      <c r="T892" s="2"/>
      <c r="U892" s="2"/>
      <c r="V892" s="2"/>
      <c r="W892" s="2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>
      <c r="A893" s="1"/>
      <c r="B893" s="17">
        <v>3</v>
      </c>
      <c r="C893" s="9" t="s">
        <v>44</v>
      </c>
      <c r="D893" s="9" t="str">
        <f>VLOOKUP(C893,'Hazard Categories'!$A$2:$B$52,2,FALSE)</f>
        <v>Severe Storm</v>
      </c>
      <c r="E893" s="17">
        <v>2</v>
      </c>
      <c r="F893" s="17">
        <v>2014</v>
      </c>
      <c r="G893" s="17" t="str">
        <f>IF(F893&lt;2000,(ROUNDDOWN((F893-$G$10)/5,0))*5+$G$10&amp;"-"&amp;(ROUNDDOWN((F893-$G$10)/5,0))*5+$G$10+4,(ROUNDDOWN((F893-$G$10)/5,0))*5+$G$10&amp;"-"&amp;(ROUNDDOWN((F893-$G$10)/5,0))*5+$G$10+4)</f>
        <v>2010-2014</v>
      </c>
      <c r="H893" s="17">
        <v>1</v>
      </c>
      <c r="I893" s="17">
        <v>0</v>
      </c>
      <c r="J893" s="17">
        <v>0</v>
      </c>
      <c r="K893" s="17">
        <f>SUM(I893:J893)</f>
        <v>0</v>
      </c>
      <c r="L893" s="28">
        <f>IF(N893&lt;7000000000,0,1)</f>
        <v>0</v>
      </c>
      <c r="M893" s="28">
        <f>IF(N893&gt;0,1,0)</f>
        <v>1</v>
      </c>
      <c r="N893" s="29">
        <v>117877</v>
      </c>
      <c r="O893" s="29">
        <f>IF($R893="Minor",1,0)</f>
        <v>1</v>
      </c>
      <c r="P893" s="29">
        <f>IF($R893="Medium",1,0)</f>
        <v>0</v>
      </c>
      <c r="Q893" s="29">
        <f>IF($R893="Major",1,0)</f>
        <v>0</v>
      </c>
      <c r="R893" s="2" t="str">
        <f>IF('Hazard Data'!N2630&lt;VLOOKUP(B893,Thresholds!$B$2:$I$8,2,FALSE),"Minor",IF(AND(VLOOKUP(B893,Thresholds!$B$2:$I$8,2,FALSE)&lt;='Hazard Data'!N2630,'Hazard Data'!N2630&lt;VLOOKUP(B893,Thresholds!$B$2:$I$8,3,FALSE)),"Medium","Major"))</f>
        <v>Minor</v>
      </c>
      <c r="S893" s="2" t="str">
        <f>IF(N893&gt;0,"",IF('Hazard Data'!K2630&lt;VLOOKUP(B893,Thresholds!$B$2:$I$8,5,FALSE),"Minor",IF(AND(VLOOKUP(B893,Thresholds!$B$2:$I$8,5,FALSE)&lt;='Hazard Data'!K2630,'Hazard Data'!K2630&lt;VLOOKUP(B893,Thresholds!$B$2:$I$8,6,FALSE)),"Medium","Major")))</f>
        <v/>
      </c>
      <c r="T893" s="2"/>
      <c r="U893" s="2"/>
      <c r="V893" s="2"/>
      <c r="W893" s="2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>
      <c r="A894" s="1"/>
      <c r="B894" s="17">
        <v>4</v>
      </c>
      <c r="C894" s="9" t="s">
        <v>59</v>
      </c>
      <c r="D894" s="9" t="str">
        <f>VLOOKUP(C894,'Hazard Categories'!$A$2:$B$52,2,FALSE)</f>
        <v>Storm</v>
      </c>
      <c r="E894" s="17">
        <v>2</v>
      </c>
      <c r="F894" s="17">
        <v>2013</v>
      </c>
      <c r="G894" s="17" t="str">
        <f>IF(F894&lt;2000,(ROUNDDOWN((F894-$G$10)/5,0))*5+$G$10&amp;"-"&amp;(ROUNDDOWN((F894-$G$10)/5,0))*5+$G$10+4,(ROUNDDOWN((F894-$G$10)/5,0))*5+$G$10&amp;"-"&amp;(ROUNDDOWN((F894-$G$10)/5,0))*5+$G$10+4)</f>
        <v>2010-2014</v>
      </c>
      <c r="H894" s="17">
        <v>1</v>
      </c>
      <c r="I894" s="17">
        <v>0</v>
      </c>
      <c r="J894" s="17">
        <v>0</v>
      </c>
      <c r="K894" s="17">
        <f>SUM(I894:J894)</f>
        <v>0</v>
      </c>
      <c r="L894" s="28">
        <f>IF(N894&lt;7000000000,0,1)</f>
        <v>0</v>
      </c>
      <c r="M894" s="28">
        <f>IF(N894&gt;0,1,0)</f>
        <v>1</v>
      </c>
      <c r="N894" s="29">
        <v>117710</v>
      </c>
      <c r="O894" s="29">
        <f>IF($R894="Minor",1,0)</f>
        <v>1</v>
      </c>
      <c r="P894" s="29">
        <f>IF($R894="Medium",1,0)</f>
        <v>0</v>
      </c>
      <c r="Q894" s="29">
        <f>IF($R894="Major",1,0)</f>
        <v>0</v>
      </c>
      <c r="R894" s="2" t="str">
        <f>IF('Hazard Data'!N2033&lt;VLOOKUP(B894,Thresholds!$B$2:$I$8,2,FALSE),"Minor",IF(AND(VLOOKUP(B894,Thresholds!$B$2:$I$8,2,FALSE)&lt;='Hazard Data'!N2033,'Hazard Data'!N2033&lt;VLOOKUP(B894,Thresholds!$B$2:$I$8,3,FALSE)),"Medium","Major"))</f>
        <v>Minor</v>
      </c>
      <c r="S894" s="2" t="str">
        <f>IF(N894&gt;0,"",IF('Hazard Data'!K2033&lt;VLOOKUP(B894,Thresholds!$B$2:$I$8,5,FALSE),"Minor",IF(AND(VLOOKUP(B894,Thresholds!$B$2:$I$8,5,FALSE)&lt;='Hazard Data'!K2033,'Hazard Data'!K2033&lt;VLOOKUP(B894,Thresholds!$B$2:$I$8,6,FALSE)),"Medium","Major")))</f>
        <v/>
      </c>
      <c r="T894" s="2"/>
      <c r="U894" s="2"/>
      <c r="V894" s="2"/>
      <c r="W894" s="2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>
      <c r="A895" s="1"/>
      <c r="B895" s="17">
        <v>3</v>
      </c>
      <c r="C895" s="9" t="s">
        <v>44</v>
      </c>
      <c r="D895" s="9" t="str">
        <f>VLOOKUP(C895,'Hazard Categories'!$A$2:$B$52,2,FALSE)</f>
        <v>Severe Storm</v>
      </c>
      <c r="E895" s="17">
        <v>2</v>
      </c>
      <c r="F895" s="17">
        <v>2011</v>
      </c>
      <c r="G895" s="17" t="str">
        <f>IF(F895&lt;2000,(ROUNDDOWN((F895-$G$10)/5,0))*5+$G$10&amp;"-"&amp;(ROUNDDOWN((F895-$G$10)/5,0))*5+$G$10+4,(ROUNDDOWN((F895-$G$10)/5,0))*5+$G$10&amp;"-"&amp;(ROUNDDOWN((F895-$G$10)/5,0))*5+$G$10+4)</f>
        <v>2010-2014</v>
      </c>
      <c r="H895" s="17">
        <v>1</v>
      </c>
      <c r="I895" s="17">
        <v>0</v>
      </c>
      <c r="J895" s="17">
        <v>0</v>
      </c>
      <c r="K895" s="17">
        <f>SUM(I895:J895)</f>
        <v>0</v>
      </c>
      <c r="L895" s="28">
        <f>IF(N895&lt;7000000000,0,1)</f>
        <v>0</v>
      </c>
      <c r="M895" s="28">
        <f>IF(N895&gt;0,1,0)</f>
        <v>1</v>
      </c>
      <c r="N895" s="29">
        <v>116505</v>
      </c>
      <c r="O895" s="29">
        <f>IF($R895="Minor",1,0)</f>
        <v>1</v>
      </c>
      <c r="P895" s="29">
        <f>IF($R895="Medium",1,0)</f>
        <v>0</v>
      </c>
      <c r="Q895" s="29">
        <f>IF($R895="Major",1,0)</f>
        <v>0</v>
      </c>
      <c r="R895" s="2" t="str">
        <f>IF('Hazard Data'!N2432&lt;VLOOKUP(B895,Thresholds!$B$2:$I$8,2,FALSE),"Minor",IF(AND(VLOOKUP(B895,Thresholds!$B$2:$I$8,2,FALSE)&lt;='Hazard Data'!N2432,'Hazard Data'!N2432&lt;VLOOKUP(B895,Thresholds!$B$2:$I$8,3,FALSE)),"Medium","Major"))</f>
        <v>Minor</v>
      </c>
      <c r="S895" s="2" t="str">
        <f>IF(N895&gt;0,"",IF('Hazard Data'!K2432&lt;VLOOKUP(B895,Thresholds!$B$2:$I$8,5,FALSE),"Minor",IF(AND(VLOOKUP(B895,Thresholds!$B$2:$I$8,5,FALSE)&lt;='Hazard Data'!K2432,'Hazard Data'!K2432&lt;VLOOKUP(B895,Thresholds!$B$2:$I$8,6,FALSE)),"Medium","Major")))</f>
        <v/>
      </c>
      <c r="T895" s="2"/>
      <c r="U895" s="2"/>
      <c r="V895" s="2"/>
      <c r="W895" s="2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>
      <c r="A896" s="1"/>
      <c r="B896" s="17">
        <v>6</v>
      </c>
      <c r="C896" s="9" t="s">
        <v>44</v>
      </c>
      <c r="D896" s="9" t="str">
        <f>VLOOKUP(C896,'Hazard Categories'!$A$2:$B$52,2,FALSE)</f>
        <v>Severe Storm</v>
      </c>
      <c r="E896" s="17">
        <v>1</v>
      </c>
      <c r="F896" s="17">
        <v>2013</v>
      </c>
      <c r="G896" s="17" t="str">
        <f>IF(F896&lt;2000,(ROUNDDOWN((F896-$G$10)/5,0))*5+$G$10&amp;"-"&amp;(ROUNDDOWN((F896-$G$10)/5,0))*5+$G$10+4,(ROUNDDOWN((F896-$G$10)/5,0))*5+$G$10&amp;"-"&amp;(ROUNDDOWN((F896-$G$10)/5,0))*5+$G$10+4)</f>
        <v>2010-2014</v>
      </c>
      <c r="H896" s="17">
        <v>1</v>
      </c>
      <c r="I896" s="17">
        <v>0</v>
      </c>
      <c r="J896" s="17">
        <v>0</v>
      </c>
      <c r="K896" s="17">
        <f>SUM(I896:J896)</f>
        <v>0</v>
      </c>
      <c r="L896" s="28">
        <f>IF(N896&lt;7000000000,0,1)</f>
        <v>0</v>
      </c>
      <c r="M896" s="28">
        <f>IF(N896&gt;0,1,0)</f>
        <v>1</v>
      </c>
      <c r="N896" s="29">
        <v>116036</v>
      </c>
      <c r="O896" s="29">
        <f>IF($R896="Minor",1,0)</f>
        <v>1</v>
      </c>
      <c r="P896" s="29">
        <f>IF($R896="Medium",1,0)</f>
        <v>0</v>
      </c>
      <c r="Q896" s="29">
        <f>IF($R896="Major",1,0)</f>
        <v>0</v>
      </c>
      <c r="R896" s="2" t="str">
        <f>IF('Hazard Data'!N2047&lt;VLOOKUP(B896,Thresholds!$B$2:$I$8,2,FALSE),"Minor",IF(AND(VLOOKUP(B896,Thresholds!$B$2:$I$8,2,FALSE)&lt;='Hazard Data'!N2047,'Hazard Data'!N2047&lt;VLOOKUP(B896,Thresholds!$B$2:$I$8,3,FALSE)),"Medium","Major"))</f>
        <v>Minor</v>
      </c>
      <c r="S896" s="2" t="str">
        <f>IF(N896&gt;0,"",IF('Hazard Data'!K2047&lt;VLOOKUP(B896,Thresholds!$B$2:$I$8,5,FALSE),"Minor",IF(AND(VLOOKUP(B896,Thresholds!$B$2:$I$8,5,FALSE)&lt;='Hazard Data'!K2047,'Hazard Data'!K2047&lt;VLOOKUP(B896,Thresholds!$B$2:$I$8,6,FALSE)),"Medium","Major")))</f>
        <v/>
      </c>
      <c r="T896" s="2"/>
      <c r="U896" s="2"/>
      <c r="V896" s="2"/>
      <c r="W896" s="2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>
      <c r="A897" s="1"/>
      <c r="B897" s="17">
        <v>4</v>
      </c>
      <c r="C897" s="9" t="s">
        <v>44</v>
      </c>
      <c r="D897" s="9" t="str">
        <f>VLOOKUP(C897,'Hazard Categories'!$A$2:$B$52,2,FALSE)</f>
        <v>Severe Storm</v>
      </c>
      <c r="E897" s="17">
        <v>3</v>
      </c>
      <c r="F897" s="17">
        <v>2010</v>
      </c>
      <c r="G897" s="17" t="str">
        <f>IF(F897&lt;2000,(ROUNDDOWN((F897-$G$10)/5,0))*5+$G$10&amp;"-"&amp;(ROUNDDOWN((F897-$G$10)/5,0))*5+$G$10+4,(ROUNDDOWN((F897-$G$10)/5,0))*5+$G$10&amp;"-"&amp;(ROUNDDOWN((F897-$G$10)/5,0))*5+$G$10+4)</f>
        <v>2010-2014</v>
      </c>
      <c r="H897" s="17">
        <v>1</v>
      </c>
      <c r="I897" s="17">
        <v>0</v>
      </c>
      <c r="J897" s="17">
        <v>0</v>
      </c>
      <c r="K897" s="17">
        <f>SUM(I897:J897)</f>
        <v>0</v>
      </c>
      <c r="L897" s="28">
        <f>IF(N897&lt;7000000000,0,1)</f>
        <v>0</v>
      </c>
      <c r="M897" s="28">
        <f>IF(N897&gt;0,1,0)</f>
        <v>1</v>
      </c>
      <c r="N897" s="29">
        <v>115225</v>
      </c>
      <c r="O897" s="29">
        <f>IF($R897="Minor",1,0)</f>
        <v>1</v>
      </c>
      <c r="P897" s="29">
        <f>IF($R897="Medium",1,0)</f>
        <v>0</v>
      </c>
      <c r="Q897" s="29">
        <f>IF($R897="Major",1,0)</f>
        <v>0</v>
      </c>
      <c r="R897" s="2" t="str">
        <f>IF('Hazard Data'!N2254&lt;VLOOKUP(B897,Thresholds!$B$2:$I$8,2,FALSE),"Minor",IF(AND(VLOOKUP(B897,Thresholds!$B$2:$I$8,2,FALSE)&lt;='Hazard Data'!N2254,'Hazard Data'!N2254&lt;VLOOKUP(B897,Thresholds!$B$2:$I$8,3,FALSE)),"Medium","Major"))</f>
        <v>Minor</v>
      </c>
      <c r="S897" s="2" t="str">
        <f>IF(N897&gt;0,"",IF('Hazard Data'!K2254&lt;VLOOKUP(B897,Thresholds!$B$2:$I$8,5,FALSE),"Minor",IF(AND(VLOOKUP(B897,Thresholds!$B$2:$I$8,5,FALSE)&lt;='Hazard Data'!K2254,'Hazard Data'!K2254&lt;VLOOKUP(B897,Thresholds!$B$2:$I$8,6,FALSE)),"Medium","Major")))</f>
        <v/>
      </c>
      <c r="T897" s="2"/>
      <c r="U897" s="2"/>
      <c r="V897" s="2"/>
      <c r="W897" s="2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>
      <c r="A898" s="1"/>
      <c r="B898" s="17">
        <v>4</v>
      </c>
      <c r="C898" s="9" t="s">
        <v>44</v>
      </c>
      <c r="D898" s="9" t="str">
        <f>VLOOKUP(C898,'Hazard Categories'!$A$2:$B$52,2,FALSE)</f>
        <v>Severe Storm</v>
      </c>
      <c r="E898" s="17">
        <v>2</v>
      </c>
      <c r="F898" s="17">
        <v>2013</v>
      </c>
      <c r="G898" s="17" t="str">
        <f>IF(F898&lt;2000,(ROUNDDOWN((F898-$G$10)/5,0))*5+$G$10&amp;"-"&amp;(ROUNDDOWN((F898-$G$10)/5,0))*5+$G$10+4,(ROUNDDOWN((F898-$G$10)/5,0))*5+$G$10&amp;"-"&amp;(ROUNDDOWN((F898-$G$10)/5,0))*5+$G$10+4)</f>
        <v>2010-2014</v>
      </c>
      <c r="H898" s="17">
        <v>1</v>
      </c>
      <c r="I898" s="17">
        <v>0</v>
      </c>
      <c r="J898" s="17">
        <v>0</v>
      </c>
      <c r="K898" s="17">
        <f>SUM(I898:J898)</f>
        <v>0</v>
      </c>
      <c r="L898" s="28">
        <f>IF(N898&lt;7000000000,0,1)</f>
        <v>0</v>
      </c>
      <c r="M898" s="28">
        <f>IF(N898&gt;0,1,0)</f>
        <v>1</v>
      </c>
      <c r="N898" s="29">
        <v>115034</v>
      </c>
      <c r="O898" s="29">
        <f>IF($R898="Minor",1,0)</f>
        <v>1</v>
      </c>
      <c r="P898" s="29">
        <f>IF($R898="Medium",1,0)</f>
        <v>0</v>
      </c>
      <c r="Q898" s="29">
        <f>IF($R898="Major",1,0)</f>
        <v>0</v>
      </c>
      <c r="R898" s="2" t="str">
        <f>IF('Hazard Data'!N2065&lt;VLOOKUP(B898,Thresholds!$B$2:$I$8,2,FALSE),"Minor",IF(AND(VLOOKUP(B898,Thresholds!$B$2:$I$8,2,FALSE)&lt;='Hazard Data'!N2065,'Hazard Data'!N2065&lt;VLOOKUP(B898,Thresholds!$B$2:$I$8,3,FALSE)),"Medium","Major"))</f>
        <v>Minor</v>
      </c>
      <c r="S898" s="2" t="str">
        <f>IF(N898&gt;0,"",IF('Hazard Data'!K2065&lt;VLOOKUP(B898,Thresholds!$B$2:$I$8,5,FALSE),"Minor",IF(AND(VLOOKUP(B898,Thresholds!$B$2:$I$8,5,FALSE)&lt;='Hazard Data'!K2065,'Hazard Data'!K2065&lt;VLOOKUP(B898,Thresholds!$B$2:$I$8,6,FALSE)),"Medium","Major")))</f>
        <v/>
      </c>
      <c r="T898" s="2"/>
      <c r="U898" s="2"/>
      <c r="V898" s="2"/>
      <c r="W898" s="2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>
      <c r="A899" s="1"/>
      <c r="B899" s="17">
        <v>2</v>
      </c>
      <c r="C899" s="9" t="s">
        <v>46</v>
      </c>
      <c r="D899" s="9" t="str">
        <f>VLOOKUP(C899,'Hazard Categories'!$A$2:$B$52,2,FALSE)</f>
        <v>Storm</v>
      </c>
      <c r="E899" s="17">
        <v>4</v>
      </c>
      <c r="F899" s="17">
        <v>1980</v>
      </c>
      <c r="G899" s="17" t="str">
        <f>IF(F899&lt;2000,(ROUNDDOWN((F899-$G$10)/5,0))*5+$G$10&amp;"-"&amp;(ROUNDDOWN((F899-$G$10)/5,0))*5+$G$10+4,(ROUNDDOWN((F899-$G$10)/5,0))*5+$G$10&amp;"-"&amp;(ROUNDDOWN((F899-$G$10)/5,0))*5+$G$10+4)</f>
        <v>1980-1984</v>
      </c>
      <c r="H899" s="17">
        <v>3</v>
      </c>
      <c r="I899" s="17">
        <v>1</v>
      </c>
      <c r="J899" s="17">
        <v>1</v>
      </c>
      <c r="K899" s="17">
        <f>SUM(I899:J899)</f>
        <v>2</v>
      </c>
      <c r="L899" s="28">
        <f>IF(N899&lt;7000000000,0,1)</f>
        <v>0</v>
      </c>
      <c r="M899" s="28">
        <f>IF(N899&gt;0,1,0)</f>
        <v>1</v>
      </c>
      <c r="N899" s="29">
        <v>114850</v>
      </c>
      <c r="O899" s="29">
        <f>IF($R899="Minor",1,0)</f>
        <v>1</v>
      </c>
      <c r="P899" s="29">
        <f>IF($R899="Medium",1,0)</f>
        <v>0</v>
      </c>
      <c r="Q899" s="29">
        <f>IF($R899="Major",1,0)</f>
        <v>0</v>
      </c>
      <c r="R899" s="2" t="str">
        <f>IF('Hazard Data'!N641&lt;VLOOKUP(B899,Thresholds!$B$2:$I$8,2,FALSE),"Minor",IF(AND(VLOOKUP(B899,Thresholds!$B$2:$I$8,2,FALSE)&lt;='Hazard Data'!N641,'Hazard Data'!N641&lt;VLOOKUP(B899,Thresholds!$B$2:$I$8,3,FALSE)),"Medium","Major"))</f>
        <v>Minor</v>
      </c>
      <c r="S899" s="2" t="str">
        <f>IF(N899&gt;0,"",IF('Hazard Data'!K641&lt;VLOOKUP(B899,Thresholds!$B$2:$I$8,5,FALSE),"Minor",IF(AND(VLOOKUP(B899,Thresholds!$B$2:$I$8,5,FALSE)&lt;='Hazard Data'!K641,'Hazard Data'!K641&lt;VLOOKUP(B899,Thresholds!$B$2:$I$8,6,FALSE)),"Medium","Major")))</f>
        <v/>
      </c>
      <c r="T899" s="2"/>
      <c r="U899" s="2"/>
      <c r="V899" s="2"/>
      <c r="W899" s="2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>
      <c r="A900" s="1"/>
      <c r="B900" s="17">
        <v>3</v>
      </c>
      <c r="C900" s="9" t="s">
        <v>44</v>
      </c>
      <c r="D900" s="9" t="str">
        <f>VLOOKUP(C900,'Hazard Categories'!$A$2:$B$52,2,FALSE)</f>
        <v>Severe Storm</v>
      </c>
      <c r="E900" s="17">
        <v>1</v>
      </c>
      <c r="F900" s="17">
        <v>2013</v>
      </c>
      <c r="G900" s="17" t="str">
        <f>IF(F900&lt;2000,(ROUNDDOWN((F900-$G$10)/5,0))*5+$G$10&amp;"-"&amp;(ROUNDDOWN((F900-$G$10)/5,0))*5+$G$10+4,(ROUNDDOWN((F900-$G$10)/5,0))*5+$G$10&amp;"-"&amp;(ROUNDDOWN((F900-$G$10)/5,0))*5+$G$10+4)</f>
        <v>2010-2014</v>
      </c>
      <c r="H900" s="17">
        <v>1</v>
      </c>
      <c r="I900" s="17">
        <v>0</v>
      </c>
      <c r="J900" s="17">
        <v>0</v>
      </c>
      <c r="K900" s="17">
        <f>SUM(I900:J900)</f>
        <v>0</v>
      </c>
      <c r="L900" s="28">
        <f>IF(N900&lt;7000000000,0,1)</f>
        <v>0</v>
      </c>
      <c r="M900" s="28">
        <f>IF(N900&gt;0,1,0)</f>
        <v>1</v>
      </c>
      <c r="N900" s="29">
        <v>114628</v>
      </c>
      <c r="O900" s="29">
        <f>IF($R900="Minor",1,0)</f>
        <v>1</v>
      </c>
      <c r="P900" s="29">
        <f>IF($R900="Medium",1,0)</f>
        <v>0</v>
      </c>
      <c r="Q900" s="29">
        <f>IF($R900="Major",1,0)</f>
        <v>0</v>
      </c>
      <c r="R900" s="2" t="str">
        <f>IF('Hazard Data'!N2043&lt;VLOOKUP(B900,Thresholds!$B$2:$I$8,2,FALSE),"Minor",IF(AND(VLOOKUP(B900,Thresholds!$B$2:$I$8,2,FALSE)&lt;='Hazard Data'!N2043,'Hazard Data'!N2043&lt;VLOOKUP(B900,Thresholds!$B$2:$I$8,3,FALSE)),"Medium","Major"))</f>
        <v>Minor</v>
      </c>
      <c r="S900" s="2" t="str">
        <f>IF(N900&gt;0,"",IF('Hazard Data'!K2043&lt;VLOOKUP(B900,Thresholds!$B$2:$I$8,5,FALSE),"Minor",IF(AND(VLOOKUP(B900,Thresholds!$B$2:$I$8,5,FALSE)&lt;='Hazard Data'!K2043,'Hazard Data'!K2043&lt;VLOOKUP(B900,Thresholds!$B$2:$I$8,6,FALSE)),"Medium","Major")))</f>
        <v/>
      </c>
      <c r="T900" s="2"/>
      <c r="U900" s="2"/>
      <c r="V900" s="2"/>
      <c r="W900" s="2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>
      <c r="A901" s="1"/>
      <c r="B901" s="17">
        <v>2</v>
      </c>
      <c r="C901" s="9" t="s">
        <v>74</v>
      </c>
      <c r="D901" s="9" t="str">
        <f>VLOOKUP(C901,'Hazard Categories'!$A$2:$B$52,2,FALSE)</f>
        <v>Storm</v>
      </c>
      <c r="E901" s="17">
        <v>4</v>
      </c>
      <c r="F901" s="17">
        <v>1981</v>
      </c>
      <c r="G901" s="17" t="str">
        <f>IF(F901&lt;2000,(ROUNDDOWN((F901-$G$10)/5,0))*5+$G$10&amp;"-"&amp;(ROUNDDOWN((F901-$G$10)/5,0))*5+$G$10+4,(ROUNDDOWN((F901-$G$10)/5,0))*5+$G$10&amp;"-"&amp;(ROUNDDOWN((F901-$G$10)/5,0))*5+$G$10+4)</f>
        <v>1980-1984</v>
      </c>
      <c r="H901" s="17">
        <v>4</v>
      </c>
      <c r="I901" s="17">
        <v>0</v>
      </c>
      <c r="J901" s="17">
        <v>0</v>
      </c>
      <c r="K901" s="17">
        <f>SUM(I901:J901)</f>
        <v>0</v>
      </c>
      <c r="L901" s="28">
        <f>IF(N901&lt;7000000000,0,1)</f>
        <v>0</v>
      </c>
      <c r="M901" s="28">
        <f>IF(N901&gt;0,1,0)</f>
        <v>1</v>
      </c>
      <c r="N901" s="29">
        <v>113525</v>
      </c>
      <c r="O901" s="29">
        <f>IF($R901="Minor",1,0)</f>
        <v>1</v>
      </c>
      <c r="P901" s="29">
        <f>IF($R901="Medium",1,0)</f>
        <v>0</v>
      </c>
      <c r="Q901" s="29">
        <f>IF($R901="Major",1,0)</f>
        <v>0</v>
      </c>
      <c r="R901" s="2" t="str">
        <f>IF('Hazard Data'!N466&lt;VLOOKUP(B901,Thresholds!$B$2:$I$8,2,FALSE),"Minor",IF(AND(VLOOKUP(B901,Thresholds!$B$2:$I$8,2,FALSE)&lt;='Hazard Data'!N466,'Hazard Data'!N466&lt;VLOOKUP(B901,Thresholds!$B$2:$I$8,3,FALSE)),"Medium","Major"))</f>
        <v>Minor</v>
      </c>
      <c r="S901" s="2" t="str">
        <f>IF(N901&gt;0,"",IF('Hazard Data'!K466&lt;VLOOKUP(B901,Thresholds!$B$2:$I$8,5,FALSE),"Minor",IF(AND(VLOOKUP(B901,Thresholds!$B$2:$I$8,5,FALSE)&lt;='Hazard Data'!K466,'Hazard Data'!K466&lt;VLOOKUP(B901,Thresholds!$B$2:$I$8,6,FALSE)),"Medium","Major")))</f>
        <v/>
      </c>
      <c r="T901" s="2"/>
      <c r="U901" s="2"/>
      <c r="V901" s="2"/>
      <c r="W901" s="2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>
      <c r="A902" s="1"/>
      <c r="B902" s="17">
        <v>2</v>
      </c>
      <c r="C902" s="9" t="s">
        <v>44</v>
      </c>
      <c r="D902" s="9" t="str">
        <f>VLOOKUP(C902,'Hazard Categories'!$A$2:$B$52,2,FALSE)</f>
        <v>Severe Storm</v>
      </c>
      <c r="E902" s="17">
        <v>2</v>
      </c>
      <c r="F902" s="17">
        <v>2015</v>
      </c>
      <c r="G902" s="17" t="str">
        <f>IF(F902&lt;2000,(ROUNDDOWN((F902-$G$10)/5,0))*5+$G$10&amp;"-"&amp;(ROUNDDOWN((F902-$G$10)/5,0))*5+$G$10+4,(ROUNDDOWN((F902-$G$10)/5,0))*5+$G$10&amp;"-"&amp;(ROUNDDOWN((F902-$G$10)/5,0))*5+$G$10+4)</f>
        <v>2015-2019</v>
      </c>
      <c r="H902" s="17">
        <v>1</v>
      </c>
      <c r="I902" s="17">
        <v>0</v>
      </c>
      <c r="J902" s="17">
        <v>0</v>
      </c>
      <c r="K902" s="17">
        <f>SUM(I902:J902)</f>
        <v>0</v>
      </c>
      <c r="L902" s="28">
        <f>IF(N902&lt;7000000000,0,1)</f>
        <v>0</v>
      </c>
      <c r="M902" s="28">
        <f>IF(N902&gt;0,1,0)</f>
        <v>1</v>
      </c>
      <c r="N902" s="29">
        <v>108023</v>
      </c>
      <c r="O902" s="29">
        <f>IF($R902="Minor",1,0)</f>
        <v>1</v>
      </c>
      <c r="P902" s="29">
        <f>IF($R902="Medium",1,0)</f>
        <v>0</v>
      </c>
      <c r="Q902" s="29">
        <f>IF($R902="Major",1,0)</f>
        <v>0</v>
      </c>
      <c r="R902" s="2" t="str">
        <f>IF('Hazard Data'!N2661&lt;VLOOKUP(B902,Thresholds!$B$2:$I$8,2,FALSE),"Minor",IF(AND(VLOOKUP(B902,Thresholds!$B$2:$I$8,2,FALSE)&lt;='Hazard Data'!N2661,'Hazard Data'!N2661&lt;VLOOKUP(B902,Thresholds!$B$2:$I$8,3,FALSE)),"Medium","Major"))</f>
        <v>Minor</v>
      </c>
      <c r="S902" s="2" t="str">
        <f>IF(N902&gt;0,"",IF('Hazard Data'!K2661&lt;VLOOKUP(B902,Thresholds!$B$2:$I$8,5,FALSE),"Minor",IF(AND(VLOOKUP(B902,Thresholds!$B$2:$I$8,5,FALSE)&lt;='Hazard Data'!K2661,'Hazard Data'!K2661&lt;VLOOKUP(B902,Thresholds!$B$2:$I$8,6,FALSE)),"Medium","Major")))</f>
        <v/>
      </c>
      <c r="T902" s="2"/>
      <c r="U902" s="2"/>
      <c r="V902" s="2"/>
      <c r="W902" s="2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>
      <c r="A903" s="1"/>
      <c r="B903" s="17">
        <v>1</v>
      </c>
      <c r="C903" s="9" t="s">
        <v>40</v>
      </c>
      <c r="D903" s="9" t="str">
        <f>VLOOKUP(C903,'Hazard Categories'!$A$2:$B$52,2,FALSE)</f>
        <v>Storm</v>
      </c>
      <c r="E903" s="17">
        <v>1</v>
      </c>
      <c r="F903" s="17">
        <v>1996</v>
      </c>
      <c r="G903" s="17" t="str">
        <f>IF(F903&lt;2000,(ROUNDDOWN((F903-$G$10)/5,0))*5+$G$10&amp;"-"&amp;(ROUNDDOWN((F903-$G$10)/5,0))*5+$G$10+4,(ROUNDDOWN((F903-$G$10)/5,0))*5+$G$10&amp;"-"&amp;(ROUNDDOWN((F903-$G$10)/5,0))*5+$G$10+4)</f>
        <v>1995-1999</v>
      </c>
      <c r="H903" s="17">
        <v>1</v>
      </c>
      <c r="I903" s="17">
        <v>0</v>
      </c>
      <c r="J903" s="17">
        <v>0</v>
      </c>
      <c r="K903" s="17">
        <f>SUM(I903:J903)</f>
        <v>0</v>
      </c>
      <c r="L903" s="28">
        <f>IF(N903&lt;7000000000,0,1)</f>
        <v>0</v>
      </c>
      <c r="M903" s="28">
        <f>IF(N903&gt;0,1,0)</f>
        <v>1</v>
      </c>
      <c r="N903" s="29">
        <v>106675</v>
      </c>
      <c r="O903" s="29">
        <f>IF($R903="Minor",1,0)</f>
        <v>1</v>
      </c>
      <c r="P903" s="29">
        <f>IF($R903="Medium",1,0)</f>
        <v>0</v>
      </c>
      <c r="Q903" s="29">
        <f>IF($R903="Major",1,0)</f>
        <v>0</v>
      </c>
      <c r="R903" s="2" t="str">
        <f>IF('Hazard Data'!N1896&lt;VLOOKUP(B903,Thresholds!$B$2:$I$8,2,FALSE),"Minor",IF(AND(VLOOKUP(B903,Thresholds!$B$2:$I$8,2,FALSE)&lt;='Hazard Data'!N1896,'Hazard Data'!N1896&lt;VLOOKUP(B903,Thresholds!$B$2:$I$8,3,FALSE)),"Medium","Major"))</f>
        <v>Minor</v>
      </c>
      <c r="S903" s="2" t="str">
        <f>IF(N903&gt;0,"",IF('Hazard Data'!K1896&lt;VLOOKUP(B903,Thresholds!$B$2:$I$8,5,FALSE),"Minor",IF(AND(VLOOKUP(B903,Thresholds!$B$2:$I$8,5,FALSE)&lt;='Hazard Data'!K1896,'Hazard Data'!K1896&lt;VLOOKUP(B903,Thresholds!$B$2:$I$8,6,FALSE)),"Medium","Major")))</f>
        <v/>
      </c>
      <c r="T903" s="2"/>
      <c r="U903" s="2"/>
      <c r="V903" s="2"/>
      <c r="W903" s="2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>
      <c r="A904" s="1"/>
      <c r="B904" s="17">
        <v>1</v>
      </c>
      <c r="C904" s="9" t="s">
        <v>40</v>
      </c>
      <c r="D904" s="9" t="str">
        <f>VLOOKUP(C904,'Hazard Categories'!$A$2:$B$52,2,FALSE)</f>
        <v>Storm</v>
      </c>
      <c r="E904" s="17">
        <v>1</v>
      </c>
      <c r="F904" s="17">
        <v>1987</v>
      </c>
      <c r="G904" s="17" t="str">
        <f>IF(F904&lt;2000,(ROUNDDOWN((F904-$G$10)/5,0))*5+$G$10&amp;"-"&amp;(ROUNDDOWN((F904-$G$10)/5,0))*5+$G$10+4,(ROUNDDOWN((F904-$G$10)/5,0))*5+$G$10&amp;"-"&amp;(ROUNDDOWN((F904-$G$10)/5,0))*5+$G$10+4)</f>
        <v>1985-1989</v>
      </c>
      <c r="H904" s="17">
        <v>1</v>
      </c>
      <c r="I904" s="17">
        <v>0</v>
      </c>
      <c r="J904" s="17">
        <v>0</v>
      </c>
      <c r="K904" s="17">
        <f>SUM(I904:J904)</f>
        <v>0</v>
      </c>
      <c r="L904" s="28">
        <f>IF(N904&lt;7000000000,0,1)</f>
        <v>0</v>
      </c>
      <c r="M904" s="28">
        <f>IF(N904&gt;0,1,0)</f>
        <v>1</v>
      </c>
      <c r="N904" s="29">
        <v>103652</v>
      </c>
      <c r="O904" s="29">
        <f>IF($R904="Minor",1,0)</f>
        <v>1</v>
      </c>
      <c r="P904" s="29">
        <f>IF($R904="Medium",1,0)</f>
        <v>0</v>
      </c>
      <c r="Q904" s="29">
        <f>IF($R904="Major",1,0)</f>
        <v>0</v>
      </c>
      <c r="R904" s="2" t="str">
        <f>IF('Hazard Data'!N1968&lt;VLOOKUP(B904,Thresholds!$B$2:$I$8,2,FALSE),"Minor",IF(AND(VLOOKUP(B904,Thresholds!$B$2:$I$8,2,FALSE)&lt;='Hazard Data'!N1968,'Hazard Data'!N1968&lt;VLOOKUP(B904,Thresholds!$B$2:$I$8,3,FALSE)),"Medium","Major"))</f>
        <v>Minor</v>
      </c>
      <c r="S904" s="2" t="str">
        <f>IF(N904&gt;0,"",IF('Hazard Data'!K1968&lt;VLOOKUP(B904,Thresholds!$B$2:$I$8,5,FALSE),"Minor",IF(AND(VLOOKUP(B904,Thresholds!$B$2:$I$8,5,FALSE)&lt;='Hazard Data'!K1968,'Hazard Data'!K1968&lt;VLOOKUP(B904,Thresholds!$B$2:$I$8,6,FALSE)),"Medium","Major")))</f>
        <v/>
      </c>
      <c r="T904" s="2"/>
      <c r="U904" s="2"/>
      <c r="V904" s="2"/>
      <c r="W904" s="2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>
      <c r="A905" s="1"/>
      <c r="B905" s="17">
        <v>5</v>
      </c>
      <c r="C905" s="9" t="s">
        <v>44</v>
      </c>
      <c r="D905" s="9" t="str">
        <f>VLOOKUP(C905,'Hazard Categories'!$A$2:$B$52,2,FALSE)</f>
        <v>Severe Storm</v>
      </c>
      <c r="E905" s="17">
        <v>3</v>
      </c>
      <c r="F905" s="17">
        <v>2010</v>
      </c>
      <c r="G905" s="17" t="str">
        <f>IF(F905&lt;2000,(ROUNDDOWN((F905-$G$10)/5,0))*5+$G$10&amp;"-"&amp;(ROUNDDOWN((F905-$G$10)/5,0))*5+$G$10+4,(ROUNDDOWN((F905-$G$10)/5,0))*5+$G$10&amp;"-"&amp;(ROUNDDOWN((F905-$G$10)/5,0))*5+$G$10+4)</f>
        <v>2010-2014</v>
      </c>
      <c r="H905" s="17">
        <v>1</v>
      </c>
      <c r="I905" s="17">
        <v>0</v>
      </c>
      <c r="J905" s="17">
        <v>0</v>
      </c>
      <c r="K905" s="17">
        <f>SUM(I905:J905)</f>
        <v>0</v>
      </c>
      <c r="L905" s="28">
        <f>IF(N905&lt;7000000000,0,1)</f>
        <v>0</v>
      </c>
      <c r="M905" s="28">
        <f>IF(N905&gt;0,1,0)</f>
        <v>1</v>
      </c>
      <c r="N905" s="29">
        <v>103348</v>
      </c>
      <c r="O905" s="29">
        <f>IF($R905="Minor",1,0)</f>
        <v>1</v>
      </c>
      <c r="P905" s="29">
        <f>IF($R905="Medium",1,0)</f>
        <v>0</v>
      </c>
      <c r="Q905" s="29">
        <f>IF($R905="Major",1,0)</f>
        <v>0</v>
      </c>
      <c r="R905" s="2" t="str">
        <f>IF('Hazard Data'!N2274&lt;VLOOKUP(B905,Thresholds!$B$2:$I$8,2,FALSE),"Minor",IF(AND(VLOOKUP(B905,Thresholds!$B$2:$I$8,2,FALSE)&lt;='Hazard Data'!N2274,'Hazard Data'!N2274&lt;VLOOKUP(B905,Thresholds!$B$2:$I$8,3,FALSE)),"Medium","Major"))</f>
        <v>Minor</v>
      </c>
      <c r="S905" s="2" t="str">
        <f>IF(N905&gt;0,"",IF('Hazard Data'!K2274&lt;VLOOKUP(B905,Thresholds!$B$2:$I$8,5,FALSE),"Minor",IF(AND(VLOOKUP(B905,Thresholds!$B$2:$I$8,5,FALSE)&lt;='Hazard Data'!K2274,'Hazard Data'!K2274&lt;VLOOKUP(B905,Thresholds!$B$2:$I$8,6,FALSE)),"Medium","Major")))</f>
        <v/>
      </c>
      <c r="T905" s="2"/>
      <c r="U905" s="2"/>
      <c r="V905" s="2"/>
      <c r="W905" s="2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>
      <c r="A906" s="1"/>
      <c r="B906" s="17">
        <v>2</v>
      </c>
      <c r="C906" s="9" t="s">
        <v>48</v>
      </c>
      <c r="D906" s="9" t="str">
        <f>VLOOKUP(C906,'Hazard Categories'!$A$2:$B$52,2,FALSE)</f>
        <v>Severe Storm</v>
      </c>
      <c r="E906" s="17">
        <v>4</v>
      </c>
      <c r="F906" s="17">
        <v>2013</v>
      </c>
      <c r="G906" s="17" t="str">
        <f>IF(F906&lt;2000,(ROUNDDOWN((F906-$G$10)/5,0))*5+$G$10&amp;"-"&amp;(ROUNDDOWN((F906-$G$10)/5,0))*5+$G$10+4,(ROUNDDOWN((F906-$G$10)/5,0))*5+$G$10&amp;"-"&amp;(ROUNDDOWN((F906-$G$10)/5,0))*5+$G$10+4)</f>
        <v>2010-2014</v>
      </c>
      <c r="H906" s="17">
        <v>1</v>
      </c>
      <c r="I906" s="17">
        <v>0</v>
      </c>
      <c r="J906" s="17">
        <v>0</v>
      </c>
      <c r="K906" s="17">
        <f>SUM(I906:J906)</f>
        <v>0</v>
      </c>
      <c r="L906" s="28">
        <f>IF(N906&lt;7000000000,0,1)</f>
        <v>0</v>
      </c>
      <c r="M906" s="28">
        <f>IF(N906&gt;0,1,0)</f>
        <v>1</v>
      </c>
      <c r="N906" s="29">
        <v>102797</v>
      </c>
      <c r="O906" s="29">
        <f>IF($R906="Minor",1,0)</f>
        <v>1</v>
      </c>
      <c r="P906" s="29">
        <f>IF($R906="Medium",1,0)</f>
        <v>0</v>
      </c>
      <c r="Q906" s="29">
        <f>IF($R906="Major",1,0)</f>
        <v>0</v>
      </c>
      <c r="R906" s="2" t="str">
        <f>IF('Hazard Data'!N1871&lt;VLOOKUP(B906,Thresholds!$B$2:$I$8,2,FALSE),"Minor",IF(AND(VLOOKUP(B906,Thresholds!$B$2:$I$8,2,FALSE)&lt;='Hazard Data'!N1871,'Hazard Data'!N1871&lt;VLOOKUP(B906,Thresholds!$B$2:$I$8,3,FALSE)),"Medium","Major"))</f>
        <v>Minor</v>
      </c>
      <c r="S906" s="2" t="str">
        <f>IF(N906&gt;0,"",IF('Hazard Data'!K1871&lt;VLOOKUP(B906,Thresholds!$B$2:$I$8,5,FALSE),"Minor",IF(AND(VLOOKUP(B906,Thresholds!$B$2:$I$8,5,FALSE)&lt;='Hazard Data'!K1871,'Hazard Data'!K1871&lt;VLOOKUP(B906,Thresholds!$B$2:$I$8,6,FALSE)),"Medium","Major")))</f>
        <v/>
      </c>
      <c r="T906" s="2"/>
      <c r="U906" s="2"/>
      <c r="V906" s="2"/>
      <c r="W906" s="2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>
      <c r="A907" s="1"/>
      <c r="B907" s="17">
        <v>4</v>
      </c>
      <c r="C907" s="9" t="s">
        <v>41</v>
      </c>
      <c r="D907" s="9" t="str">
        <f>VLOOKUP(C907,'Hazard Categories'!$A$2:$B$52,2,FALSE)</f>
        <v>Tornado</v>
      </c>
      <c r="E907" s="17">
        <v>3</v>
      </c>
      <c r="F907" s="17">
        <v>2010</v>
      </c>
      <c r="G907" s="17" t="str">
        <f>IF(F907&lt;2000,(ROUNDDOWN((F907-$G$10)/5,0))*5+$G$10&amp;"-"&amp;(ROUNDDOWN((F907-$G$10)/5,0))*5+$G$10+4,(ROUNDDOWN((F907-$G$10)/5,0))*5+$G$10&amp;"-"&amp;(ROUNDDOWN((F907-$G$10)/5,0))*5+$G$10+4)</f>
        <v>2010-2014</v>
      </c>
      <c r="H907" s="17">
        <v>1</v>
      </c>
      <c r="I907" s="17">
        <v>0</v>
      </c>
      <c r="J907" s="17">
        <v>0</v>
      </c>
      <c r="K907" s="17">
        <f>SUM(I907:J907)</f>
        <v>0</v>
      </c>
      <c r="L907" s="28">
        <f>IF(N907&lt;7000000000,0,1)</f>
        <v>0</v>
      </c>
      <c r="M907" s="28">
        <f>IF(N907&gt;0,1,0)</f>
        <v>1</v>
      </c>
      <c r="N907" s="29">
        <v>101941</v>
      </c>
      <c r="O907" s="29">
        <f>IF($R907="Minor",1,0)</f>
        <v>1</v>
      </c>
      <c r="P907" s="29">
        <f>IF($R907="Medium",1,0)</f>
        <v>0</v>
      </c>
      <c r="Q907" s="29">
        <f>IF($R907="Major",1,0)</f>
        <v>0</v>
      </c>
      <c r="R907" s="2" t="str">
        <f>IF('Hazard Data'!N2214&lt;VLOOKUP(B907,Thresholds!$B$2:$I$8,2,FALSE),"Minor",IF(AND(VLOOKUP(B907,Thresholds!$B$2:$I$8,2,FALSE)&lt;='Hazard Data'!N2214,'Hazard Data'!N2214&lt;VLOOKUP(B907,Thresholds!$B$2:$I$8,3,FALSE)),"Medium","Major"))</f>
        <v>Minor</v>
      </c>
      <c r="S907" s="2" t="str">
        <f>IF(N907&gt;0,"",IF('Hazard Data'!K2214&lt;VLOOKUP(B907,Thresholds!$B$2:$I$8,5,FALSE),"Minor",IF(AND(VLOOKUP(B907,Thresholds!$B$2:$I$8,5,FALSE)&lt;='Hazard Data'!K2214,'Hazard Data'!K2214&lt;VLOOKUP(B907,Thresholds!$B$2:$I$8,6,FALSE)),"Medium","Major")))</f>
        <v/>
      </c>
      <c r="T907" s="2"/>
      <c r="U907" s="2"/>
      <c r="V907" s="2"/>
      <c r="W907" s="2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>
      <c r="A908" s="1"/>
      <c r="B908" s="17">
        <v>5</v>
      </c>
      <c r="C908" s="9" t="s">
        <v>44</v>
      </c>
      <c r="D908" s="9" t="str">
        <f>VLOOKUP(C908,'Hazard Categories'!$A$2:$B$52,2,FALSE)</f>
        <v>Severe Storm</v>
      </c>
      <c r="E908" s="17">
        <v>3</v>
      </c>
      <c r="F908" s="17">
        <v>2010</v>
      </c>
      <c r="G908" s="17" t="str">
        <f>IF(F908&lt;2000,(ROUNDDOWN((F908-$G$10)/5,0))*5+$G$10&amp;"-"&amp;(ROUNDDOWN((F908-$G$10)/5,0))*5+$G$10+4,(ROUNDDOWN((F908-$G$10)/5,0))*5+$G$10&amp;"-"&amp;(ROUNDDOWN((F908-$G$10)/5,0))*5+$G$10+4)</f>
        <v>2010-2014</v>
      </c>
      <c r="H908" s="17">
        <v>1</v>
      </c>
      <c r="I908" s="17">
        <v>0</v>
      </c>
      <c r="J908" s="17">
        <v>0</v>
      </c>
      <c r="K908" s="17">
        <f>SUM(I908:J908)</f>
        <v>0</v>
      </c>
      <c r="L908" s="28">
        <f>IF(N908&lt;7000000000,0,1)</f>
        <v>0</v>
      </c>
      <c r="M908" s="28">
        <f>IF(N908&gt;0,1,0)</f>
        <v>1</v>
      </c>
      <c r="N908" s="29">
        <v>101836</v>
      </c>
      <c r="O908" s="29">
        <f>IF($R908="Minor",1,0)</f>
        <v>1</v>
      </c>
      <c r="P908" s="29">
        <f>IF($R908="Medium",1,0)</f>
        <v>0</v>
      </c>
      <c r="Q908" s="29">
        <f>IF($R908="Major",1,0)</f>
        <v>0</v>
      </c>
      <c r="R908" s="2" t="str">
        <f>IF('Hazard Data'!N2285&lt;VLOOKUP(B908,Thresholds!$B$2:$I$8,2,FALSE),"Minor",IF(AND(VLOOKUP(B908,Thresholds!$B$2:$I$8,2,FALSE)&lt;='Hazard Data'!N2285,'Hazard Data'!N2285&lt;VLOOKUP(B908,Thresholds!$B$2:$I$8,3,FALSE)),"Medium","Major"))</f>
        <v>Minor</v>
      </c>
      <c r="S908" s="2" t="str">
        <f>IF(N908&gt;0,"",IF('Hazard Data'!K2285&lt;VLOOKUP(B908,Thresholds!$B$2:$I$8,5,FALSE),"Minor",IF(AND(VLOOKUP(B908,Thresholds!$B$2:$I$8,5,FALSE)&lt;='Hazard Data'!K2285,'Hazard Data'!K2285&lt;VLOOKUP(B908,Thresholds!$B$2:$I$8,6,FALSE)),"Medium","Major")))</f>
        <v/>
      </c>
      <c r="T908" s="2"/>
      <c r="U908" s="2"/>
      <c r="V908" s="2"/>
      <c r="W908" s="2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>
      <c r="A909" s="1"/>
      <c r="B909" s="17">
        <v>3</v>
      </c>
      <c r="C909" s="9" t="s">
        <v>44</v>
      </c>
      <c r="D909" s="9" t="str">
        <f>VLOOKUP(C909,'Hazard Categories'!$A$2:$B$52,2,FALSE)</f>
        <v>Severe Storm</v>
      </c>
      <c r="E909" s="17">
        <v>3</v>
      </c>
      <c r="F909" s="17">
        <v>2009</v>
      </c>
      <c r="G909" s="17" t="str">
        <f>IF(F909&lt;2000,(ROUNDDOWN((F909-$G$10)/5,0))*5+$G$10&amp;"-"&amp;(ROUNDDOWN((F909-$G$10)/5,0))*5+$G$10+4,(ROUNDDOWN((F909-$G$10)/5,0))*5+$G$10&amp;"-"&amp;(ROUNDDOWN((F909-$G$10)/5,0))*5+$G$10+4)</f>
        <v>2005-2009</v>
      </c>
      <c r="H909" s="17">
        <v>1</v>
      </c>
      <c r="I909" s="17">
        <v>0</v>
      </c>
      <c r="J909" s="17">
        <v>0</v>
      </c>
      <c r="K909" s="17">
        <f>SUM(I909:J909)</f>
        <v>0</v>
      </c>
      <c r="L909" s="28">
        <f>IF(N909&lt;7000000000,0,1)</f>
        <v>0</v>
      </c>
      <c r="M909" s="28">
        <f>IF(N909&gt;0,1,0)</f>
        <v>1</v>
      </c>
      <c r="N909" s="29">
        <v>101532</v>
      </c>
      <c r="O909" s="29">
        <f>IF($R909="Minor",1,0)</f>
        <v>1</v>
      </c>
      <c r="P909" s="29">
        <f>IF($R909="Medium",1,0)</f>
        <v>0</v>
      </c>
      <c r="Q909" s="29">
        <f>IF($R909="Major",1,0)</f>
        <v>0</v>
      </c>
      <c r="R909" s="2" t="str">
        <f>IF('Hazard Data'!N3232&lt;VLOOKUP(B909,Thresholds!$B$2:$I$8,2,FALSE),"Minor",IF(AND(VLOOKUP(B909,Thresholds!$B$2:$I$8,2,FALSE)&lt;='Hazard Data'!N3232,'Hazard Data'!N3232&lt;VLOOKUP(B909,Thresholds!$B$2:$I$8,3,FALSE)),"Medium","Major"))</f>
        <v>Minor</v>
      </c>
      <c r="S909" s="2" t="str">
        <f>IF(N909&gt;0,"",IF('Hazard Data'!K3232&lt;VLOOKUP(B909,Thresholds!$B$2:$I$8,5,FALSE),"Minor",IF(AND(VLOOKUP(B909,Thresholds!$B$2:$I$8,5,FALSE)&lt;='Hazard Data'!K3232,'Hazard Data'!K3232&lt;VLOOKUP(B909,Thresholds!$B$2:$I$8,6,FALSE)),"Medium","Major")))</f>
        <v/>
      </c>
      <c r="T909" s="2"/>
      <c r="U909" s="2"/>
      <c r="V909" s="2"/>
      <c r="W909" s="2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>
      <c r="A910" s="1"/>
      <c r="B910" s="17">
        <v>5</v>
      </c>
      <c r="C910" s="9" t="s">
        <v>44</v>
      </c>
      <c r="D910" s="9" t="str">
        <f>VLOOKUP(C910,'Hazard Categories'!$A$2:$B$52,2,FALSE)</f>
        <v>Severe Storm</v>
      </c>
      <c r="E910" s="17">
        <v>2</v>
      </c>
      <c r="F910" s="17">
        <v>2014</v>
      </c>
      <c r="G910" s="17" t="str">
        <f>IF(F910&lt;2000,(ROUNDDOWN((F910-$G$10)/5,0))*5+$G$10&amp;"-"&amp;(ROUNDDOWN((F910-$G$10)/5,0))*5+$G$10+4,(ROUNDDOWN((F910-$G$10)/5,0))*5+$G$10&amp;"-"&amp;(ROUNDDOWN((F910-$G$10)/5,0))*5+$G$10+4)</f>
        <v>2010-2014</v>
      </c>
      <c r="H910" s="17">
        <v>1</v>
      </c>
      <c r="I910" s="17">
        <v>0</v>
      </c>
      <c r="J910" s="17">
        <v>0</v>
      </c>
      <c r="K910" s="17">
        <f>SUM(I910:J910)</f>
        <v>0</v>
      </c>
      <c r="L910" s="28">
        <f>IF(N910&lt;7000000000,0,1)</f>
        <v>0</v>
      </c>
      <c r="M910" s="28">
        <f>IF(N910&gt;0,1,0)</f>
        <v>1</v>
      </c>
      <c r="N910" s="29">
        <v>101370</v>
      </c>
      <c r="O910" s="29">
        <f>IF($R910="Minor",1,0)</f>
        <v>1</v>
      </c>
      <c r="P910" s="29">
        <f>IF($R910="Medium",1,0)</f>
        <v>0</v>
      </c>
      <c r="Q910" s="29">
        <f>IF($R910="Major",1,0)</f>
        <v>0</v>
      </c>
      <c r="R910" s="2" t="str">
        <f>IF('Hazard Data'!N2567&lt;VLOOKUP(B910,Thresholds!$B$2:$I$8,2,FALSE),"Minor",IF(AND(VLOOKUP(B910,Thresholds!$B$2:$I$8,2,FALSE)&lt;='Hazard Data'!N2567,'Hazard Data'!N2567&lt;VLOOKUP(B910,Thresholds!$B$2:$I$8,3,FALSE)),"Medium","Major"))</f>
        <v>Minor</v>
      </c>
      <c r="S910" s="2" t="str">
        <f>IF(N910&gt;0,"",IF('Hazard Data'!K2567&lt;VLOOKUP(B910,Thresholds!$B$2:$I$8,5,FALSE),"Minor",IF(AND(VLOOKUP(B910,Thresholds!$B$2:$I$8,5,FALSE)&lt;='Hazard Data'!K2567,'Hazard Data'!K2567&lt;VLOOKUP(B910,Thresholds!$B$2:$I$8,6,FALSE)),"Medium","Major")))</f>
        <v/>
      </c>
      <c r="T910" s="2"/>
      <c r="U910" s="2"/>
      <c r="V910" s="2"/>
      <c r="W910" s="2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>
      <c r="A911" s="1"/>
      <c r="B911" s="17">
        <v>2</v>
      </c>
      <c r="C911" s="9" t="s">
        <v>44</v>
      </c>
      <c r="D911" s="9" t="str">
        <f>VLOOKUP(C911,'Hazard Categories'!$A$2:$B$52,2,FALSE)</f>
        <v>Severe Storm</v>
      </c>
      <c r="E911" s="17">
        <v>3</v>
      </c>
      <c r="F911" s="17">
        <v>2015</v>
      </c>
      <c r="G911" s="17" t="str">
        <f>IF(F911&lt;2000,(ROUNDDOWN((F911-$G$10)/5,0))*5+$G$10&amp;"-"&amp;(ROUNDDOWN((F911-$G$10)/5,0))*5+$G$10+4,(ROUNDDOWN((F911-$G$10)/5,0))*5+$G$10&amp;"-"&amp;(ROUNDDOWN((F911-$G$10)/5,0))*5+$G$10+4)</f>
        <v>2015-2019</v>
      </c>
      <c r="H911" s="17">
        <v>1</v>
      </c>
      <c r="I911" s="17">
        <v>0</v>
      </c>
      <c r="J911" s="17">
        <v>0</v>
      </c>
      <c r="K911" s="17">
        <f>SUM(I911:J911)</f>
        <v>0</v>
      </c>
      <c r="L911" s="28">
        <f>IF(N911&lt;7000000000,0,1)</f>
        <v>0</v>
      </c>
      <c r="M911" s="28">
        <f>IF(N911&gt;0,1,0)</f>
        <v>1</v>
      </c>
      <c r="N911" s="29">
        <v>100999</v>
      </c>
      <c r="O911" s="29">
        <f>IF($R911="Minor",1,0)</f>
        <v>1</v>
      </c>
      <c r="P911" s="29">
        <f>IF($R911="Medium",1,0)</f>
        <v>0</v>
      </c>
      <c r="Q911" s="29">
        <f>IF($R911="Major",1,0)</f>
        <v>0</v>
      </c>
      <c r="R911" s="2" t="str">
        <f>IF('Hazard Data'!N2729&lt;VLOOKUP(B911,Thresholds!$B$2:$I$8,2,FALSE),"Minor",IF(AND(VLOOKUP(B911,Thresholds!$B$2:$I$8,2,FALSE)&lt;='Hazard Data'!N2729,'Hazard Data'!N2729&lt;VLOOKUP(B911,Thresholds!$B$2:$I$8,3,FALSE)),"Medium","Major"))</f>
        <v>Minor</v>
      </c>
      <c r="S911" s="2" t="str">
        <f>IF(N911&gt;0,"",IF('Hazard Data'!K2729&lt;VLOOKUP(B911,Thresholds!$B$2:$I$8,5,FALSE),"Minor",IF(AND(VLOOKUP(B911,Thresholds!$B$2:$I$8,5,FALSE)&lt;='Hazard Data'!K2729,'Hazard Data'!K2729&lt;VLOOKUP(B911,Thresholds!$B$2:$I$8,6,FALSE)),"Medium","Major")))</f>
        <v/>
      </c>
      <c r="T911" s="2"/>
      <c r="U911" s="2"/>
      <c r="V911" s="2"/>
      <c r="W911" s="2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>
      <c r="A912" s="1"/>
      <c r="B912" s="17">
        <v>4</v>
      </c>
      <c r="C912" s="9" t="s">
        <v>44</v>
      </c>
      <c r="D912" s="9" t="str">
        <f>VLOOKUP(C912,'Hazard Categories'!$A$2:$B$52,2,FALSE)</f>
        <v>Severe Storm</v>
      </c>
      <c r="E912" s="17">
        <v>3</v>
      </c>
      <c r="F912" s="17">
        <v>2010</v>
      </c>
      <c r="G912" s="17" t="str">
        <f>IF(F912&lt;2000,(ROUNDDOWN((F912-$G$10)/5,0))*5+$G$10&amp;"-"&amp;(ROUNDDOWN((F912-$G$10)/5,0))*5+$G$10+4,(ROUNDDOWN((F912-$G$10)/5,0))*5+$G$10&amp;"-"&amp;(ROUNDDOWN((F912-$G$10)/5,0))*5+$G$10+4)</f>
        <v>2010-2014</v>
      </c>
      <c r="H912" s="17">
        <v>1</v>
      </c>
      <c r="I912" s="17">
        <v>0</v>
      </c>
      <c r="J912" s="17">
        <v>0</v>
      </c>
      <c r="K912" s="17">
        <f>SUM(I912:J912)</f>
        <v>0</v>
      </c>
      <c r="L912" s="28">
        <f>IF(N912&lt;7000000000,0,1)</f>
        <v>0</v>
      </c>
      <c r="M912" s="28">
        <f>IF(N912&gt;0,1,0)</f>
        <v>1</v>
      </c>
      <c r="N912" s="29">
        <v>100599</v>
      </c>
      <c r="O912" s="29">
        <f>IF($R912="Minor",1,0)</f>
        <v>1</v>
      </c>
      <c r="P912" s="29">
        <f>IF($R912="Medium",1,0)</f>
        <v>0</v>
      </c>
      <c r="Q912" s="29">
        <f>IF($R912="Major",1,0)</f>
        <v>0</v>
      </c>
      <c r="R912" s="2" t="str">
        <f>IF('Hazard Data'!N2269&lt;VLOOKUP(B912,Thresholds!$B$2:$I$8,2,FALSE),"Minor",IF(AND(VLOOKUP(B912,Thresholds!$B$2:$I$8,2,FALSE)&lt;='Hazard Data'!N2269,'Hazard Data'!N2269&lt;VLOOKUP(B912,Thresholds!$B$2:$I$8,3,FALSE)),"Medium","Major"))</f>
        <v>Minor</v>
      </c>
      <c r="S912" s="2" t="str">
        <f>IF(N912&gt;0,"",IF('Hazard Data'!K2269&lt;VLOOKUP(B912,Thresholds!$B$2:$I$8,5,FALSE),"Minor",IF(AND(VLOOKUP(B912,Thresholds!$B$2:$I$8,5,FALSE)&lt;='Hazard Data'!K2269,'Hazard Data'!K2269&lt;VLOOKUP(B912,Thresholds!$B$2:$I$8,6,FALSE)),"Medium","Major")))</f>
        <v/>
      </c>
      <c r="T912" s="2"/>
      <c r="U912" s="2"/>
      <c r="V912" s="2"/>
      <c r="W912" s="2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>
      <c r="A913" s="1"/>
      <c r="B913" s="17">
        <v>5</v>
      </c>
      <c r="C913" s="9" t="s">
        <v>44</v>
      </c>
      <c r="D913" s="9" t="str">
        <f>VLOOKUP(C913,'Hazard Categories'!$A$2:$B$52,2,FALSE)</f>
        <v>Severe Storm</v>
      </c>
      <c r="E913" s="17">
        <v>2</v>
      </c>
      <c r="F913" s="17">
        <v>2015</v>
      </c>
      <c r="G913" s="17" t="str">
        <f>IF(F913&lt;2000,(ROUNDDOWN((F913-$G$10)/5,0))*5+$G$10&amp;"-"&amp;(ROUNDDOWN((F913-$G$10)/5,0))*5+$G$10+4,(ROUNDDOWN((F913-$G$10)/5,0))*5+$G$10&amp;"-"&amp;(ROUNDDOWN((F913-$G$10)/5,0))*5+$G$10+4)</f>
        <v>2015-2019</v>
      </c>
      <c r="H913" s="17">
        <v>1</v>
      </c>
      <c r="I913" s="17">
        <v>0</v>
      </c>
      <c r="J913" s="17">
        <v>0</v>
      </c>
      <c r="K913" s="17">
        <f>SUM(I913:J913)</f>
        <v>0</v>
      </c>
      <c r="L913" s="28">
        <f>IF(N913&lt;7000000000,0,1)</f>
        <v>0</v>
      </c>
      <c r="M913" s="28">
        <f>IF(N913&gt;0,1,0)</f>
        <v>1</v>
      </c>
      <c r="N913" s="29">
        <v>100305</v>
      </c>
      <c r="O913" s="29">
        <f>IF($R913="Minor",1,0)</f>
        <v>1</v>
      </c>
      <c r="P913" s="29">
        <f>IF($R913="Medium",1,0)</f>
        <v>0</v>
      </c>
      <c r="Q913" s="29">
        <f>IF($R913="Major",1,0)</f>
        <v>0</v>
      </c>
      <c r="R913" s="2" t="str">
        <f>IF('Hazard Data'!N2807&lt;VLOOKUP(B913,Thresholds!$B$2:$I$8,2,FALSE),"Minor",IF(AND(VLOOKUP(B913,Thresholds!$B$2:$I$8,2,FALSE)&lt;='Hazard Data'!N2807,'Hazard Data'!N2807&lt;VLOOKUP(B913,Thresholds!$B$2:$I$8,3,FALSE)),"Medium","Major"))</f>
        <v>Minor</v>
      </c>
      <c r="S913" s="2" t="str">
        <f>IF(N913&gt;0,"",IF('Hazard Data'!K2807&lt;VLOOKUP(B913,Thresholds!$B$2:$I$8,5,FALSE),"Minor",IF(AND(VLOOKUP(B913,Thresholds!$B$2:$I$8,5,FALSE)&lt;='Hazard Data'!K2807,'Hazard Data'!K2807&lt;VLOOKUP(B913,Thresholds!$B$2:$I$8,6,FALSE)),"Medium","Major")))</f>
        <v/>
      </c>
      <c r="T913" s="2"/>
      <c r="U913" s="2"/>
      <c r="V913" s="2"/>
      <c r="W913" s="2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>
      <c r="A914" s="1"/>
      <c r="B914" s="17">
        <v>3</v>
      </c>
      <c r="C914" s="9" t="s">
        <v>44</v>
      </c>
      <c r="D914" s="9" t="str">
        <f>VLOOKUP(C914,'Hazard Categories'!$A$2:$B$52,2,FALSE)</f>
        <v>Severe Storm</v>
      </c>
      <c r="E914" s="17">
        <v>2</v>
      </c>
      <c r="F914" s="17">
        <v>2011</v>
      </c>
      <c r="G914" s="17" t="str">
        <f>IF(F914&lt;2000,(ROUNDDOWN((F914-$G$10)/5,0))*5+$G$10&amp;"-"&amp;(ROUNDDOWN((F914-$G$10)/5,0))*5+$G$10+4,(ROUNDDOWN((F914-$G$10)/5,0))*5+$G$10&amp;"-"&amp;(ROUNDDOWN((F914-$G$10)/5,0))*5+$G$10+4)</f>
        <v>2010-2014</v>
      </c>
      <c r="H914" s="17">
        <v>1</v>
      </c>
      <c r="I914" s="17">
        <v>0</v>
      </c>
      <c r="J914" s="17">
        <v>0</v>
      </c>
      <c r="K914" s="17">
        <f>SUM(I914:J914)</f>
        <v>0</v>
      </c>
      <c r="L914" s="28">
        <f>IF(N914&lt;7000000000,0,1)</f>
        <v>0</v>
      </c>
      <c r="M914" s="28">
        <f>IF(N914&gt;0,1,0)</f>
        <v>1</v>
      </c>
      <c r="N914" s="29">
        <v>99962</v>
      </c>
      <c r="O914" s="29">
        <f>IF($R914="Minor",1,0)</f>
        <v>1</v>
      </c>
      <c r="P914" s="29">
        <f>IF($R914="Medium",1,0)</f>
        <v>0</v>
      </c>
      <c r="Q914" s="29">
        <f>IF($R914="Major",1,0)</f>
        <v>0</v>
      </c>
      <c r="R914" s="2" t="str">
        <f>IF('Hazard Data'!N2458&lt;VLOOKUP(B914,Thresholds!$B$2:$I$8,2,FALSE),"Minor",IF(AND(VLOOKUP(B914,Thresholds!$B$2:$I$8,2,FALSE)&lt;='Hazard Data'!N2458,'Hazard Data'!N2458&lt;VLOOKUP(B914,Thresholds!$B$2:$I$8,3,FALSE)),"Medium","Major"))</f>
        <v>Minor</v>
      </c>
      <c r="S914" s="2" t="str">
        <f>IF(N914&gt;0,"",IF('Hazard Data'!K2458&lt;VLOOKUP(B914,Thresholds!$B$2:$I$8,5,FALSE),"Minor",IF(AND(VLOOKUP(B914,Thresholds!$B$2:$I$8,5,FALSE)&lt;='Hazard Data'!K2458,'Hazard Data'!K2458&lt;VLOOKUP(B914,Thresholds!$B$2:$I$8,6,FALSE)),"Medium","Major")))</f>
        <v/>
      </c>
      <c r="T914" s="2"/>
      <c r="U914" s="2"/>
      <c r="V914" s="2"/>
      <c r="W914" s="2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>
      <c r="A915" s="1"/>
      <c r="B915" s="17">
        <v>3</v>
      </c>
      <c r="C915" s="9" t="s">
        <v>44</v>
      </c>
      <c r="D915" s="9" t="str">
        <f>VLOOKUP(C915,'Hazard Categories'!$A$2:$B$52,2,FALSE)</f>
        <v>Severe Storm</v>
      </c>
      <c r="E915" s="17">
        <v>3</v>
      </c>
      <c r="F915" s="17">
        <v>2015</v>
      </c>
      <c r="G915" s="17" t="str">
        <f>IF(F915&lt;2000,(ROUNDDOWN((F915-$G$10)/5,0))*5+$G$10&amp;"-"&amp;(ROUNDDOWN((F915-$G$10)/5,0))*5+$G$10+4,(ROUNDDOWN((F915-$G$10)/5,0))*5+$G$10&amp;"-"&amp;(ROUNDDOWN((F915-$G$10)/5,0))*5+$G$10+4)</f>
        <v>2015-2019</v>
      </c>
      <c r="H915" s="17">
        <v>1</v>
      </c>
      <c r="I915" s="17">
        <v>0</v>
      </c>
      <c r="J915" s="17">
        <v>0</v>
      </c>
      <c r="K915" s="17">
        <f>SUM(I915:J915)</f>
        <v>0</v>
      </c>
      <c r="L915" s="28">
        <f>IF(N915&lt;7000000000,0,1)</f>
        <v>0</v>
      </c>
      <c r="M915" s="28">
        <f>IF(N915&gt;0,1,0)</f>
        <v>1</v>
      </c>
      <c r="N915" s="29">
        <v>99563</v>
      </c>
      <c r="O915" s="29">
        <f>IF($R915="Minor",1,0)</f>
        <v>1</v>
      </c>
      <c r="P915" s="29">
        <f>IF($R915="Medium",1,0)</f>
        <v>0</v>
      </c>
      <c r="Q915" s="29">
        <f>IF($R915="Major",1,0)</f>
        <v>0</v>
      </c>
      <c r="R915" s="2" t="str">
        <f>IF('Hazard Data'!N2735&lt;VLOOKUP(B915,Thresholds!$B$2:$I$8,2,FALSE),"Minor",IF(AND(VLOOKUP(B915,Thresholds!$B$2:$I$8,2,FALSE)&lt;='Hazard Data'!N2735,'Hazard Data'!N2735&lt;VLOOKUP(B915,Thresholds!$B$2:$I$8,3,FALSE)),"Medium","Major"))</f>
        <v>Minor</v>
      </c>
      <c r="S915" s="2" t="str">
        <f>IF(N915&gt;0,"",IF('Hazard Data'!K2735&lt;VLOOKUP(B915,Thresholds!$B$2:$I$8,5,FALSE),"Minor",IF(AND(VLOOKUP(B915,Thresholds!$B$2:$I$8,5,FALSE)&lt;='Hazard Data'!K2735,'Hazard Data'!K2735&lt;VLOOKUP(B915,Thresholds!$B$2:$I$8,6,FALSE)),"Medium","Major")))</f>
        <v/>
      </c>
      <c r="T915" s="2"/>
      <c r="U915" s="2"/>
      <c r="V915" s="2"/>
      <c r="W915" s="2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>
      <c r="A916" s="1"/>
      <c r="B916" s="17">
        <v>3</v>
      </c>
      <c r="C916" s="9" t="s">
        <v>44</v>
      </c>
      <c r="D916" s="9" t="str">
        <f>VLOOKUP(C916,'Hazard Categories'!$A$2:$B$52,2,FALSE)</f>
        <v>Severe Storm</v>
      </c>
      <c r="E916" s="17">
        <v>2</v>
      </c>
      <c r="F916" s="17">
        <v>2015</v>
      </c>
      <c r="G916" s="17" t="str">
        <f>IF(F916&lt;2000,(ROUNDDOWN((F916-$G$10)/5,0))*5+$G$10&amp;"-"&amp;(ROUNDDOWN((F916-$G$10)/5,0))*5+$G$10+4,(ROUNDDOWN((F916-$G$10)/5,0))*5+$G$10&amp;"-"&amp;(ROUNDDOWN((F916-$G$10)/5,0))*5+$G$10+4)</f>
        <v>2015-2019</v>
      </c>
      <c r="H916" s="17">
        <v>1</v>
      </c>
      <c r="I916" s="17">
        <v>0</v>
      </c>
      <c r="J916" s="17">
        <v>0</v>
      </c>
      <c r="K916" s="17">
        <f>SUM(I916:J916)</f>
        <v>0</v>
      </c>
      <c r="L916" s="28">
        <f>IF(N916&lt;7000000000,0,1)</f>
        <v>0</v>
      </c>
      <c r="M916" s="28">
        <f>IF(N916&gt;0,1,0)</f>
        <v>1</v>
      </c>
      <c r="N916" s="29">
        <v>98945</v>
      </c>
      <c r="O916" s="29">
        <f>IF($R916="Minor",1,0)</f>
        <v>1</v>
      </c>
      <c r="P916" s="29">
        <f>IF($R916="Medium",1,0)</f>
        <v>0</v>
      </c>
      <c r="Q916" s="29">
        <f>IF($R916="Major",1,0)</f>
        <v>0</v>
      </c>
      <c r="R916" s="2" t="str">
        <f>IF('Hazard Data'!N2690&lt;VLOOKUP(B916,Thresholds!$B$2:$I$8,2,FALSE),"Minor",IF(AND(VLOOKUP(B916,Thresholds!$B$2:$I$8,2,FALSE)&lt;='Hazard Data'!N2690,'Hazard Data'!N2690&lt;VLOOKUP(B916,Thresholds!$B$2:$I$8,3,FALSE)),"Medium","Major"))</f>
        <v>Minor</v>
      </c>
      <c r="S916" s="2" t="str">
        <f>IF(N916&gt;0,"",IF('Hazard Data'!K2690&lt;VLOOKUP(B916,Thresholds!$B$2:$I$8,5,FALSE),"Minor",IF(AND(VLOOKUP(B916,Thresholds!$B$2:$I$8,5,FALSE)&lt;='Hazard Data'!K2690,'Hazard Data'!K2690&lt;VLOOKUP(B916,Thresholds!$B$2:$I$8,6,FALSE)),"Medium","Major")))</f>
        <v/>
      </c>
      <c r="T916" s="2"/>
      <c r="U916" s="2"/>
      <c r="V916" s="2"/>
      <c r="W916" s="2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>
      <c r="A917" s="1"/>
      <c r="B917" s="17">
        <v>5</v>
      </c>
      <c r="C917" s="9" t="s">
        <v>48</v>
      </c>
      <c r="D917" s="9" t="str">
        <f>VLOOKUP(C917,'Hazard Categories'!$A$2:$B$52,2,FALSE)</f>
        <v>Severe Storm</v>
      </c>
      <c r="E917" s="17">
        <v>2</v>
      </c>
      <c r="F917" s="17">
        <v>2013</v>
      </c>
      <c r="G917" s="17" t="str">
        <f>IF(F917&lt;2000,(ROUNDDOWN((F917-$G$10)/5,0))*5+$G$10&amp;"-"&amp;(ROUNDDOWN((F917-$G$10)/5,0))*5+$G$10+4,(ROUNDDOWN((F917-$G$10)/5,0))*5+$G$10&amp;"-"&amp;(ROUNDDOWN((F917-$G$10)/5,0))*5+$G$10+4)</f>
        <v>2010-2014</v>
      </c>
      <c r="H917" s="17">
        <v>1</v>
      </c>
      <c r="I917" s="17">
        <v>0</v>
      </c>
      <c r="J917" s="17">
        <v>0</v>
      </c>
      <c r="K917" s="17">
        <f>SUM(I917:J917)</f>
        <v>0</v>
      </c>
      <c r="L917" s="28">
        <f>IF(N917&lt;7000000000,0,1)</f>
        <v>0</v>
      </c>
      <c r="M917" s="28">
        <f>IF(N917&gt;0,1,0)</f>
        <v>1</v>
      </c>
      <c r="N917" s="29">
        <v>98906</v>
      </c>
      <c r="O917" s="29">
        <f>IF($R917="Minor",1,0)</f>
        <v>1</v>
      </c>
      <c r="P917" s="29">
        <f>IF($R917="Medium",1,0)</f>
        <v>0</v>
      </c>
      <c r="Q917" s="29">
        <f>IF($R917="Major",1,0)</f>
        <v>0</v>
      </c>
      <c r="R917" s="2" t="str">
        <f>IF('Hazard Data'!N1881&lt;VLOOKUP(B917,Thresholds!$B$2:$I$8,2,FALSE),"Minor",IF(AND(VLOOKUP(B917,Thresholds!$B$2:$I$8,2,FALSE)&lt;='Hazard Data'!N1881,'Hazard Data'!N1881&lt;VLOOKUP(B917,Thresholds!$B$2:$I$8,3,FALSE)),"Medium","Major"))</f>
        <v>Minor</v>
      </c>
      <c r="S917" s="2" t="str">
        <f>IF(N917&gt;0,"",IF('Hazard Data'!K1881&lt;VLOOKUP(B917,Thresholds!$B$2:$I$8,5,FALSE),"Minor",IF(AND(VLOOKUP(B917,Thresholds!$B$2:$I$8,5,FALSE)&lt;='Hazard Data'!K1881,'Hazard Data'!K1881&lt;VLOOKUP(B917,Thresholds!$B$2:$I$8,6,FALSE)),"Medium","Major")))</f>
        <v/>
      </c>
      <c r="T917" s="2"/>
      <c r="U917" s="2"/>
      <c r="V917" s="2"/>
      <c r="W917" s="2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>
      <c r="A918" s="1"/>
      <c r="B918" s="17">
        <v>1</v>
      </c>
      <c r="C918" s="9" t="s">
        <v>40</v>
      </c>
      <c r="D918" s="9" t="str">
        <f>VLOOKUP(C918,'Hazard Categories'!$A$2:$B$52,2,FALSE)</f>
        <v>Storm</v>
      </c>
      <c r="E918" s="17">
        <v>4</v>
      </c>
      <c r="F918" s="17">
        <v>1992</v>
      </c>
      <c r="G918" s="17" t="str">
        <f>IF(F918&lt;2000,(ROUNDDOWN((F918-$G$10)/5,0))*5+$G$10&amp;"-"&amp;(ROUNDDOWN((F918-$G$10)/5,0))*5+$G$10+4,(ROUNDDOWN((F918-$G$10)/5,0))*5+$G$10&amp;"-"&amp;(ROUNDDOWN((F918-$G$10)/5,0))*5+$G$10+4)</f>
        <v>1990-1994</v>
      </c>
      <c r="H918" s="17">
        <v>1</v>
      </c>
      <c r="I918" s="17">
        <v>0</v>
      </c>
      <c r="J918" s="17">
        <v>0</v>
      </c>
      <c r="K918" s="17">
        <f>SUM(I918:J918)</f>
        <v>0</v>
      </c>
      <c r="L918" s="28">
        <f>IF(N918&lt;7000000000,0,1)</f>
        <v>0</v>
      </c>
      <c r="M918" s="28">
        <f>IF(N918&gt;0,1,0)</f>
        <v>1</v>
      </c>
      <c r="N918" s="29">
        <v>98566</v>
      </c>
      <c r="O918" s="29">
        <f>IF($R918="Minor",1,0)</f>
        <v>1</v>
      </c>
      <c r="P918" s="29">
        <f>IF($R918="Medium",1,0)</f>
        <v>0</v>
      </c>
      <c r="Q918" s="29">
        <f>IF($R918="Major",1,0)</f>
        <v>0</v>
      </c>
      <c r="R918" s="2" t="str">
        <f>IF('Hazard Data'!N1913&lt;VLOOKUP(B918,Thresholds!$B$2:$I$8,2,FALSE),"Minor",IF(AND(VLOOKUP(B918,Thresholds!$B$2:$I$8,2,FALSE)&lt;='Hazard Data'!N1913,'Hazard Data'!N1913&lt;VLOOKUP(B918,Thresholds!$B$2:$I$8,3,FALSE)),"Medium","Major"))</f>
        <v>Minor</v>
      </c>
      <c r="S918" s="2" t="str">
        <f>IF(N918&gt;0,"",IF('Hazard Data'!K1913&lt;VLOOKUP(B918,Thresholds!$B$2:$I$8,5,FALSE),"Minor",IF(AND(VLOOKUP(B918,Thresholds!$B$2:$I$8,5,FALSE)&lt;='Hazard Data'!K1913,'Hazard Data'!K1913&lt;VLOOKUP(B918,Thresholds!$B$2:$I$8,6,FALSE)),"Medium","Major")))</f>
        <v/>
      </c>
      <c r="T918" s="2"/>
      <c r="U918" s="2"/>
      <c r="V918" s="2"/>
      <c r="W918" s="2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>
      <c r="A919" s="1"/>
      <c r="B919" s="17">
        <v>4</v>
      </c>
      <c r="C919" s="9" t="s">
        <v>44</v>
      </c>
      <c r="D919" s="9" t="str">
        <f>VLOOKUP(C919,'Hazard Categories'!$A$2:$B$52,2,FALSE)</f>
        <v>Severe Storm</v>
      </c>
      <c r="E919" s="17">
        <v>2</v>
      </c>
      <c r="F919" s="17">
        <v>2010</v>
      </c>
      <c r="G919" s="17" t="str">
        <f>IF(F919&lt;2000,(ROUNDDOWN((F919-$G$10)/5,0))*5+$G$10&amp;"-"&amp;(ROUNDDOWN((F919-$G$10)/5,0))*5+$G$10+4,(ROUNDDOWN((F919-$G$10)/5,0))*5+$G$10&amp;"-"&amp;(ROUNDDOWN((F919-$G$10)/5,0))*5+$G$10+4)</f>
        <v>2010-2014</v>
      </c>
      <c r="H919" s="17">
        <v>1</v>
      </c>
      <c r="I919" s="17">
        <v>0</v>
      </c>
      <c r="J919" s="17">
        <v>0</v>
      </c>
      <c r="K919" s="17">
        <f>SUM(I919:J919)</f>
        <v>0</v>
      </c>
      <c r="L919" s="28">
        <f>IF(N919&lt;7000000000,0,1)</f>
        <v>0</v>
      </c>
      <c r="M919" s="28">
        <f>IF(N919&gt;0,1,0)</f>
        <v>1</v>
      </c>
      <c r="N919" s="29">
        <v>97813</v>
      </c>
      <c r="O919" s="29">
        <f>IF($R919="Minor",1,0)</f>
        <v>1</v>
      </c>
      <c r="P919" s="29">
        <f>IF($R919="Medium",1,0)</f>
        <v>0</v>
      </c>
      <c r="Q919" s="29">
        <f>IF($R919="Major",1,0)</f>
        <v>0</v>
      </c>
      <c r="R919" s="2" t="str">
        <f>IF('Hazard Data'!N2232&lt;VLOOKUP(B919,Thresholds!$B$2:$I$8,2,FALSE),"Minor",IF(AND(VLOOKUP(B919,Thresholds!$B$2:$I$8,2,FALSE)&lt;='Hazard Data'!N2232,'Hazard Data'!N2232&lt;VLOOKUP(B919,Thresholds!$B$2:$I$8,3,FALSE)),"Medium","Major"))</f>
        <v>Minor</v>
      </c>
      <c r="S919" s="2" t="str">
        <f>IF(N919&gt;0,"",IF('Hazard Data'!K2232&lt;VLOOKUP(B919,Thresholds!$B$2:$I$8,5,FALSE),"Minor",IF(AND(VLOOKUP(B919,Thresholds!$B$2:$I$8,5,FALSE)&lt;='Hazard Data'!K2232,'Hazard Data'!K2232&lt;VLOOKUP(B919,Thresholds!$B$2:$I$8,6,FALSE)),"Medium","Major")))</f>
        <v/>
      </c>
      <c r="T919" s="2"/>
      <c r="U919" s="2"/>
      <c r="V919" s="2"/>
      <c r="W919" s="2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>
      <c r="A920" s="1"/>
      <c r="B920" s="17">
        <v>4</v>
      </c>
      <c r="C920" s="9" t="s">
        <v>44</v>
      </c>
      <c r="D920" s="9" t="str">
        <f>VLOOKUP(C920,'Hazard Categories'!$A$2:$B$52,2,FALSE)</f>
        <v>Severe Storm</v>
      </c>
      <c r="E920" s="17">
        <v>3</v>
      </c>
      <c r="F920" s="17">
        <v>2002</v>
      </c>
      <c r="G920" s="17" t="str">
        <f>IF(F920&lt;2000,(ROUNDDOWN((F920-$G$10)/5,0))*5+$G$10&amp;"-"&amp;(ROUNDDOWN((F920-$G$10)/5,0))*5+$G$10+4,(ROUNDDOWN((F920-$G$10)/5,0))*5+$G$10&amp;"-"&amp;(ROUNDDOWN((F920-$G$10)/5,0))*5+$G$10+4)</f>
        <v>2000-2004</v>
      </c>
      <c r="H920" s="17">
        <v>1</v>
      </c>
      <c r="I920" s="17">
        <v>0</v>
      </c>
      <c r="J920" s="17">
        <v>0</v>
      </c>
      <c r="K920" s="17">
        <f>SUM(I920:J920)</f>
        <v>0</v>
      </c>
      <c r="L920" s="28">
        <f>IF(N920&lt;7000000000,0,1)</f>
        <v>0</v>
      </c>
      <c r="M920" s="28">
        <f>IF(N920&gt;0,1,0)</f>
        <v>1</v>
      </c>
      <c r="N920" s="29">
        <v>97489</v>
      </c>
      <c r="O920" s="29">
        <f>IF($R920="Minor",1,0)</f>
        <v>1</v>
      </c>
      <c r="P920" s="29">
        <f>IF($R920="Medium",1,0)</f>
        <v>0</v>
      </c>
      <c r="Q920" s="29">
        <f>IF($R920="Major",1,0)</f>
        <v>0</v>
      </c>
      <c r="R920" s="2" t="str">
        <f>IF('Hazard Data'!N3058&lt;VLOOKUP(B920,Thresholds!$B$2:$I$8,2,FALSE),"Minor",IF(AND(VLOOKUP(B920,Thresholds!$B$2:$I$8,2,FALSE)&lt;='Hazard Data'!N3058,'Hazard Data'!N3058&lt;VLOOKUP(B920,Thresholds!$B$2:$I$8,3,FALSE)),"Medium","Major"))</f>
        <v>Minor</v>
      </c>
      <c r="S920" s="2" t="str">
        <f>IF(N920&gt;0,"",IF('Hazard Data'!K3058&lt;VLOOKUP(B920,Thresholds!$B$2:$I$8,5,FALSE),"Minor",IF(AND(VLOOKUP(B920,Thresholds!$B$2:$I$8,5,FALSE)&lt;='Hazard Data'!K3058,'Hazard Data'!K3058&lt;VLOOKUP(B920,Thresholds!$B$2:$I$8,6,FALSE)),"Medium","Major")))</f>
        <v/>
      </c>
      <c r="T920" s="2"/>
      <c r="U920" s="2"/>
      <c r="V920" s="2"/>
      <c r="W920" s="2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>
      <c r="A921" s="1"/>
      <c r="B921" s="17">
        <v>3</v>
      </c>
      <c r="C921" s="9" t="s">
        <v>44</v>
      </c>
      <c r="D921" s="9" t="str">
        <f>VLOOKUP(C921,'Hazard Categories'!$A$2:$B$52,2,FALSE)</f>
        <v>Severe Storm</v>
      </c>
      <c r="E921" s="17">
        <v>3</v>
      </c>
      <c r="F921" s="17">
        <v>2009</v>
      </c>
      <c r="G921" s="17" t="str">
        <f>IF(F921&lt;2000,(ROUNDDOWN((F921-$G$10)/5,0))*5+$G$10&amp;"-"&amp;(ROUNDDOWN((F921-$G$10)/5,0))*5+$G$10+4,(ROUNDDOWN((F921-$G$10)/5,0))*5+$G$10&amp;"-"&amp;(ROUNDDOWN((F921-$G$10)/5,0))*5+$G$10+4)</f>
        <v>2005-2009</v>
      </c>
      <c r="H921" s="17">
        <v>1</v>
      </c>
      <c r="I921" s="17">
        <v>0</v>
      </c>
      <c r="J921" s="17">
        <v>0</v>
      </c>
      <c r="K921" s="17">
        <f>SUM(I921:J921)</f>
        <v>0</v>
      </c>
      <c r="L921" s="28">
        <f>IF(N921&lt;7000000000,0,1)</f>
        <v>0</v>
      </c>
      <c r="M921" s="28">
        <f>IF(N921&gt;0,1,0)</f>
        <v>1</v>
      </c>
      <c r="N921" s="29">
        <v>96890</v>
      </c>
      <c r="O921" s="29">
        <f>IF($R921="Minor",1,0)</f>
        <v>1</v>
      </c>
      <c r="P921" s="29">
        <f>IF($R921="Medium",1,0)</f>
        <v>0</v>
      </c>
      <c r="Q921" s="29">
        <f>IF($R921="Major",1,0)</f>
        <v>0</v>
      </c>
      <c r="R921" s="2" t="str">
        <f>IF('Hazard Data'!N3202&lt;VLOOKUP(B921,Thresholds!$B$2:$I$8,2,FALSE),"Minor",IF(AND(VLOOKUP(B921,Thresholds!$B$2:$I$8,2,FALSE)&lt;='Hazard Data'!N3202,'Hazard Data'!N3202&lt;VLOOKUP(B921,Thresholds!$B$2:$I$8,3,FALSE)),"Medium","Major"))</f>
        <v>Minor</v>
      </c>
      <c r="S921" s="2" t="str">
        <f>IF(N921&gt;0,"",IF('Hazard Data'!K3202&lt;VLOOKUP(B921,Thresholds!$B$2:$I$8,5,FALSE),"Minor",IF(AND(VLOOKUP(B921,Thresholds!$B$2:$I$8,5,FALSE)&lt;='Hazard Data'!K3202,'Hazard Data'!K3202&lt;VLOOKUP(B921,Thresholds!$B$2:$I$8,6,FALSE)),"Medium","Major")))</f>
        <v/>
      </c>
      <c r="T921" s="2"/>
      <c r="U921" s="2"/>
      <c r="V921" s="2"/>
      <c r="W921" s="2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>
      <c r="A922" s="1"/>
      <c r="B922" s="17">
        <v>2</v>
      </c>
      <c r="C922" s="9" t="s">
        <v>44</v>
      </c>
      <c r="D922" s="9" t="str">
        <f>VLOOKUP(C922,'Hazard Categories'!$A$2:$B$52,2,FALSE)</f>
        <v>Severe Storm</v>
      </c>
      <c r="E922" s="17">
        <v>3</v>
      </c>
      <c r="F922" s="17">
        <v>2014</v>
      </c>
      <c r="G922" s="17" t="str">
        <f>IF(F922&lt;2000,(ROUNDDOWN((F922-$G$10)/5,0))*5+$G$10&amp;"-"&amp;(ROUNDDOWN((F922-$G$10)/5,0))*5+$G$10+4,(ROUNDDOWN((F922-$G$10)/5,0))*5+$G$10&amp;"-"&amp;(ROUNDDOWN((F922-$G$10)/5,0))*5+$G$10+4)</f>
        <v>2010-2014</v>
      </c>
      <c r="H922" s="17">
        <v>1</v>
      </c>
      <c r="I922" s="17">
        <v>0</v>
      </c>
      <c r="J922" s="17">
        <v>0</v>
      </c>
      <c r="K922" s="17">
        <f>SUM(I922:J922)</f>
        <v>0</v>
      </c>
      <c r="L922" s="28">
        <f>IF(N922&lt;7000000000,0,1)</f>
        <v>0</v>
      </c>
      <c r="M922" s="28">
        <f>IF(N922&gt;0,1,0)</f>
        <v>1</v>
      </c>
      <c r="N922" s="29">
        <v>96243</v>
      </c>
      <c r="O922" s="29">
        <f>IF($R922="Minor",1,0)</f>
        <v>1</v>
      </c>
      <c r="P922" s="29">
        <f>IF($R922="Medium",1,0)</f>
        <v>0</v>
      </c>
      <c r="Q922" s="29">
        <f>IF($R922="Major",1,0)</f>
        <v>0</v>
      </c>
      <c r="R922" s="2" t="str">
        <f>IF('Hazard Data'!N2580&lt;VLOOKUP(B922,Thresholds!$B$2:$I$8,2,FALSE),"Minor",IF(AND(VLOOKUP(B922,Thresholds!$B$2:$I$8,2,FALSE)&lt;='Hazard Data'!N2580,'Hazard Data'!N2580&lt;VLOOKUP(B922,Thresholds!$B$2:$I$8,3,FALSE)),"Medium","Major"))</f>
        <v>Minor</v>
      </c>
      <c r="S922" s="2" t="str">
        <f>IF(N922&gt;0,"",IF('Hazard Data'!K2580&lt;VLOOKUP(B922,Thresholds!$B$2:$I$8,5,FALSE),"Minor",IF(AND(VLOOKUP(B922,Thresholds!$B$2:$I$8,5,FALSE)&lt;='Hazard Data'!K2580,'Hazard Data'!K2580&lt;VLOOKUP(B922,Thresholds!$B$2:$I$8,6,FALSE)),"Medium","Major")))</f>
        <v/>
      </c>
      <c r="T922" s="2"/>
      <c r="U922" s="2"/>
      <c r="V922" s="2"/>
      <c r="W922" s="2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>
      <c r="A923" s="1"/>
      <c r="B923" s="17">
        <v>3</v>
      </c>
      <c r="C923" s="9" t="s">
        <v>44</v>
      </c>
      <c r="D923" s="9" t="str">
        <f>VLOOKUP(C923,'Hazard Categories'!$A$2:$B$52,2,FALSE)</f>
        <v>Severe Storm</v>
      </c>
      <c r="E923" s="17">
        <v>2</v>
      </c>
      <c r="F923" s="17">
        <v>2011</v>
      </c>
      <c r="G923" s="17" t="str">
        <f>IF(F923&lt;2000,(ROUNDDOWN((F923-$G$10)/5,0))*5+$G$10&amp;"-"&amp;(ROUNDDOWN((F923-$G$10)/5,0))*5+$G$10+4,(ROUNDDOWN((F923-$G$10)/5,0))*5+$G$10&amp;"-"&amp;(ROUNDDOWN((F923-$G$10)/5,0))*5+$G$10+4)</f>
        <v>2010-2014</v>
      </c>
      <c r="H923" s="17">
        <v>1</v>
      </c>
      <c r="I923" s="17">
        <v>0</v>
      </c>
      <c r="J923" s="17">
        <v>0</v>
      </c>
      <c r="K923" s="17">
        <f>SUM(I923:J923)</f>
        <v>0</v>
      </c>
      <c r="L923" s="28">
        <f>IF(N923&lt;7000000000,0,1)</f>
        <v>0</v>
      </c>
      <c r="M923" s="28">
        <f>IF(N923&gt;0,1,0)</f>
        <v>1</v>
      </c>
      <c r="N923" s="29">
        <v>96205</v>
      </c>
      <c r="O923" s="29">
        <f>IF($R923="Minor",1,0)</f>
        <v>1</v>
      </c>
      <c r="P923" s="29">
        <f>IF($R923="Medium",1,0)</f>
        <v>0</v>
      </c>
      <c r="Q923" s="29">
        <f>IF($R923="Major",1,0)</f>
        <v>0</v>
      </c>
      <c r="R923" s="2" t="str">
        <f>IF('Hazard Data'!N2457&lt;VLOOKUP(B923,Thresholds!$B$2:$I$8,2,FALSE),"Minor",IF(AND(VLOOKUP(B923,Thresholds!$B$2:$I$8,2,FALSE)&lt;='Hazard Data'!N2457,'Hazard Data'!N2457&lt;VLOOKUP(B923,Thresholds!$B$2:$I$8,3,FALSE)),"Medium","Major"))</f>
        <v>Minor</v>
      </c>
      <c r="S923" s="2" t="str">
        <f>IF(N923&gt;0,"",IF('Hazard Data'!K2457&lt;VLOOKUP(B923,Thresholds!$B$2:$I$8,5,FALSE),"Minor",IF(AND(VLOOKUP(B923,Thresholds!$B$2:$I$8,5,FALSE)&lt;='Hazard Data'!K2457,'Hazard Data'!K2457&lt;VLOOKUP(B923,Thresholds!$B$2:$I$8,6,FALSE)),"Medium","Major")))</f>
        <v/>
      </c>
      <c r="T923" s="2"/>
      <c r="U923" s="2"/>
      <c r="V923" s="2"/>
      <c r="W923" s="2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>
      <c r="A924" s="1"/>
      <c r="B924" s="17">
        <v>6</v>
      </c>
      <c r="C924" s="9" t="s">
        <v>44</v>
      </c>
      <c r="D924" s="9" t="str">
        <f>VLOOKUP(C924,'Hazard Categories'!$A$2:$B$52,2,FALSE)</f>
        <v>Severe Storm</v>
      </c>
      <c r="E924" s="17">
        <v>4</v>
      </c>
      <c r="F924" s="17">
        <v>2011</v>
      </c>
      <c r="G924" s="17" t="str">
        <f>IF(F924&lt;2000,(ROUNDDOWN((F924-$G$10)/5,0))*5+$G$10&amp;"-"&amp;(ROUNDDOWN((F924-$G$10)/5,0))*5+$G$10+4,(ROUNDDOWN((F924-$G$10)/5,0))*5+$G$10&amp;"-"&amp;(ROUNDDOWN((F924-$G$10)/5,0))*5+$G$10+4)</f>
        <v>2010-2014</v>
      </c>
      <c r="H924" s="17">
        <v>1</v>
      </c>
      <c r="I924" s="17">
        <v>0</v>
      </c>
      <c r="J924" s="17">
        <v>0</v>
      </c>
      <c r="K924" s="17">
        <f>SUM(I924:J924)</f>
        <v>0</v>
      </c>
      <c r="L924" s="28">
        <f>IF(N924&lt;7000000000,0,1)</f>
        <v>0</v>
      </c>
      <c r="M924" s="28">
        <f>IF(N924&gt;0,1,0)</f>
        <v>1</v>
      </c>
      <c r="N924" s="29">
        <v>95948</v>
      </c>
      <c r="O924" s="29">
        <f>IF($R924="Minor",1,0)</f>
        <v>1</v>
      </c>
      <c r="P924" s="29">
        <f>IF($R924="Medium",1,0)</f>
        <v>0</v>
      </c>
      <c r="Q924" s="29">
        <f>IF($R924="Major",1,0)</f>
        <v>0</v>
      </c>
      <c r="R924" s="2" t="str">
        <f>IF('Hazard Data'!N2404&lt;VLOOKUP(B924,Thresholds!$B$2:$I$8,2,FALSE),"Minor",IF(AND(VLOOKUP(B924,Thresholds!$B$2:$I$8,2,FALSE)&lt;='Hazard Data'!N2404,'Hazard Data'!N2404&lt;VLOOKUP(B924,Thresholds!$B$2:$I$8,3,FALSE)),"Medium","Major"))</f>
        <v>Minor</v>
      </c>
      <c r="S924" s="2" t="str">
        <f>IF(N924&gt;0,"",IF('Hazard Data'!K2404&lt;VLOOKUP(B924,Thresholds!$B$2:$I$8,5,FALSE),"Minor",IF(AND(VLOOKUP(B924,Thresholds!$B$2:$I$8,5,FALSE)&lt;='Hazard Data'!K2404,'Hazard Data'!K2404&lt;VLOOKUP(B924,Thresholds!$B$2:$I$8,6,FALSE)),"Medium","Major")))</f>
        <v/>
      </c>
      <c r="T924" s="2"/>
      <c r="U924" s="2"/>
      <c r="V924" s="2"/>
      <c r="W924" s="2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>
      <c r="A925" s="1"/>
      <c r="B925" s="17">
        <v>3</v>
      </c>
      <c r="C925" s="9" t="s">
        <v>44</v>
      </c>
      <c r="D925" s="9" t="str">
        <f>VLOOKUP(C925,'Hazard Categories'!$A$2:$B$52,2,FALSE)</f>
        <v>Severe Storm</v>
      </c>
      <c r="E925" s="17">
        <v>2</v>
      </c>
      <c r="F925" s="17">
        <v>2011</v>
      </c>
      <c r="G925" s="17" t="str">
        <f>IF(F925&lt;2000,(ROUNDDOWN((F925-$G$10)/5,0))*5+$G$10&amp;"-"&amp;(ROUNDDOWN((F925-$G$10)/5,0))*5+$G$10+4,(ROUNDDOWN((F925-$G$10)/5,0))*5+$G$10&amp;"-"&amp;(ROUNDDOWN((F925-$G$10)/5,0))*5+$G$10+4)</f>
        <v>2010-2014</v>
      </c>
      <c r="H925" s="17">
        <v>1</v>
      </c>
      <c r="I925" s="17">
        <v>0</v>
      </c>
      <c r="J925" s="17">
        <v>0</v>
      </c>
      <c r="K925" s="17">
        <f>SUM(I925:J925)</f>
        <v>0</v>
      </c>
      <c r="L925" s="28">
        <f>IF(N925&lt;7000000000,0,1)</f>
        <v>0</v>
      </c>
      <c r="M925" s="28">
        <f>IF(N925&gt;0,1,0)</f>
        <v>1</v>
      </c>
      <c r="N925" s="29">
        <v>94208</v>
      </c>
      <c r="O925" s="29">
        <f>IF($R925="Minor",1,0)</f>
        <v>1</v>
      </c>
      <c r="P925" s="29">
        <f>IF($R925="Medium",1,0)</f>
        <v>0</v>
      </c>
      <c r="Q925" s="29">
        <f>IF($R925="Major",1,0)</f>
        <v>0</v>
      </c>
      <c r="R925" s="2" t="str">
        <f>IF('Hazard Data'!N2343&lt;VLOOKUP(B925,Thresholds!$B$2:$I$8,2,FALSE),"Minor",IF(AND(VLOOKUP(B925,Thresholds!$B$2:$I$8,2,FALSE)&lt;='Hazard Data'!N2343,'Hazard Data'!N2343&lt;VLOOKUP(B925,Thresholds!$B$2:$I$8,3,FALSE)),"Medium","Major"))</f>
        <v>Minor</v>
      </c>
      <c r="S925" s="2" t="str">
        <f>IF(N925&gt;0,"",IF('Hazard Data'!K2343&lt;VLOOKUP(B925,Thresholds!$B$2:$I$8,5,FALSE),"Minor",IF(AND(VLOOKUP(B925,Thresholds!$B$2:$I$8,5,FALSE)&lt;='Hazard Data'!K2343,'Hazard Data'!K2343&lt;VLOOKUP(B925,Thresholds!$B$2:$I$8,6,FALSE)),"Medium","Major")))</f>
        <v/>
      </c>
      <c r="T925" s="2"/>
      <c r="U925" s="2"/>
      <c r="V925" s="2"/>
      <c r="W925" s="2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>
      <c r="A926" s="1"/>
      <c r="B926" s="17">
        <v>3</v>
      </c>
      <c r="C926" s="9" t="s">
        <v>44</v>
      </c>
      <c r="D926" s="9" t="str">
        <f>VLOOKUP(C926,'Hazard Categories'!$A$2:$B$52,2,FALSE)</f>
        <v>Severe Storm</v>
      </c>
      <c r="E926" s="17">
        <v>3</v>
      </c>
      <c r="F926" s="17">
        <v>2004</v>
      </c>
      <c r="G926" s="17" t="str">
        <f>IF(F926&lt;2000,(ROUNDDOWN((F926-$G$10)/5,0))*5+$G$10&amp;"-"&amp;(ROUNDDOWN((F926-$G$10)/5,0))*5+$G$10+4,(ROUNDDOWN((F926-$G$10)/5,0))*5+$G$10&amp;"-"&amp;(ROUNDDOWN((F926-$G$10)/5,0))*5+$G$10+4)</f>
        <v>2000-2004</v>
      </c>
      <c r="H926" s="17">
        <v>1</v>
      </c>
      <c r="I926" s="17">
        <v>0</v>
      </c>
      <c r="J926" s="17">
        <v>0</v>
      </c>
      <c r="K926" s="17">
        <f>SUM(I926:J926)</f>
        <v>0</v>
      </c>
      <c r="L926" s="28">
        <f>IF(N926&lt;7000000000,0,1)</f>
        <v>0</v>
      </c>
      <c r="M926" s="28">
        <f>IF(N926&gt;0,1,0)</f>
        <v>1</v>
      </c>
      <c r="N926" s="29">
        <v>94046</v>
      </c>
      <c r="O926" s="29">
        <f>IF($R926="Minor",1,0)</f>
        <v>1</v>
      </c>
      <c r="P926" s="29">
        <f>IF($R926="Medium",1,0)</f>
        <v>0</v>
      </c>
      <c r="Q926" s="29">
        <f>IF($R926="Major",1,0)</f>
        <v>0</v>
      </c>
      <c r="R926" s="2" t="str">
        <f>IF('Hazard Data'!N3102&lt;VLOOKUP(B926,Thresholds!$B$2:$I$8,2,FALSE),"Minor",IF(AND(VLOOKUP(B926,Thresholds!$B$2:$I$8,2,FALSE)&lt;='Hazard Data'!N3102,'Hazard Data'!N3102&lt;VLOOKUP(B926,Thresholds!$B$2:$I$8,3,FALSE)),"Medium","Major"))</f>
        <v>Minor</v>
      </c>
      <c r="S926" s="2" t="str">
        <f>IF(N926&gt;0,"",IF('Hazard Data'!K3102&lt;VLOOKUP(B926,Thresholds!$B$2:$I$8,5,FALSE),"Minor",IF(AND(VLOOKUP(B926,Thresholds!$B$2:$I$8,5,FALSE)&lt;='Hazard Data'!K3102,'Hazard Data'!K3102&lt;VLOOKUP(B926,Thresholds!$B$2:$I$8,6,FALSE)),"Medium","Major")))</f>
        <v/>
      </c>
      <c r="T926" s="2"/>
      <c r="U926" s="2"/>
      <c r="V926" s="2"/>
      <c r="W926" s="2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>
      <c r="A927" s="1"/>
      <c r="B927" s="17">
        <v>5</v>
      </c>
      <c r="C927" s="9" t="s">
        <v>44</v>
      </c>
      <c r="D927" s="9" t="str">
        <f>VLOOKUP(C927,'Hazard Categories'!$A$2:$B$52,2,FALSE)</f>
        <v>Severe Storm</v>
      </c>
      <c r="E927" s="17">
        <v>2</v>
      </c>
      <c r="F927" s="17">
        <v>2013</v>
      </c>
      <c r="G927" s="17" t="str">
        <f>IF(F927&lt;2000,(ROUNDDOWN((F927-$G$10)/5,0))*5+$G$10&amp;"-"&amp;(ROUNDDOWN((F927-$G$10)/5,0))*5+$G$10+4,(ROUNDDOWN((F927-$G$10)/5,0))*5+$G$10&amp;"-"&amp;(ROUNDDOWN((F927-$G$10)/5,0))*5+$G$10+4)</f>
        <v>2010-2014</v>
      </c>
      <c r="H927" s="17">
        <v>1</v>
      </c>
      <c r="I927" s="17">
        <v>0</v>
      </c>
      <c r="J927" s="17">
        <v>0</v>
      </c>
      <c r="K927" s="17">
        <f>SUM(I927:J927)</f>
        <v>0</v>
      </c>
      <c r="L927" s="28">
        <f>IF(N927&lt;7000000000,0,1)</f>
        <v>0</v>
      </c>
      <c r="M927" s="28">
        <f>IF(N927&gt;0,1,0)</f>
        <v>1</v>
      </c>
      <c r="N927" s="29">
        <v>93723</v>
      </c>
      <c r="O927" s="29">
        <f>IF($R927="Minor",1,0)</f>
        <v>1</v>
      </c>
      <c r="P927" s="29">
        <f>IF($R927="Medium",1,0)</f>
        <v>0</v>
      </c>
      <c r="Q927" s="29">
        <f>IF($R927="Major",1,0)</f>
        <v>0</v>
      </c>
      <c r="R927" s="2" t="str">
        <f>IF('Hazard Data'!N2067&lt;VLOOKUP(B927,Thresholds!$B$2:$I$8,2,FALSE),"Minor",IF(AND(VLOOKUP(B927,Thresholds!$B$2:$I$8,2,FALSE)&lt;='Hazard Data'!N2067,'Hazard Data'!N2067&lt;VLOOKUP(B927,Thresholds!$B$2:$I$8,3,FALSE)),"Medium","Major"))</f>
        <v>Minor</v>
      </c>
      <c r="S927" s="2" t="str">
        <f>IF(N927&gt;0,"",IF('Hazard Data'!K2067&lt;VLOOKUP(B927,Thresholds!$B$2:$I$8,5,FALSE),"Minor",IF(AND(VLOOKUP(B927,Thresholds!$B$2:$I$8,5,FALSE)&lt;='Hazard Data'!K2067,'Hazard Data'!K2067&lt;VLOOKUP(B927,Thresholds!$B$2:$I$8,6,FALSE)),"Medium","Major")))</f>
        <v/>
      </c>
      <c r="T927" s="2"/>
      <c r="U927" s="2"/>
      <c r="V927" s="2"/>
      <c r="W927" s="2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>
      <c r="A928" s="1"/>
      <c r="B928" s="17">
        <v>3</v>
      </c>
      <c r="C928" s="9" t="s">
        <v>44</v>
      </c>
      <c r="D928" s="9" t="str">
        <f>VLOOKUP(C928,'Hazard Categories'!$A$2:$B$52,2,FALSE)</f>
        <v>Severe Storm</v>
      </c>
      <c r="E928" s="17">
        <v>3</v>
      </c>
      <c r="F928" s="17">
        <v>2012</v>
      </c>
      <c r="G928" s="17" t="str">
        <f>IF(F928&lt;2000,(ROUNDDOWN((F928-$G$10)/5,0))*5+$G$10&amp;"-"&amp;(ROUNDDOWN((F928-$G$10)/5,0))*5+$G$10+4,(ROUNDDOWN((F928-$G$10)/5,0))*5+$G$10&amp;"-"&amp;(ROUNDDOWN((F928-$G$10)/5,0))*5+$G$10+4)</f>
        <v>2010-2014</v>
      </c>
      <c r="H928" s="17">
        <v>1</v>
      </c>
      <c r="I928" s="17">
        <v>0</v>
      </c>
      <c r="J928" s="17">
        <v>0</v>
      </c>
      <c r="K928" s="17">
        <f>SUM(I928:J928)</f>
        <v>0</v>
      </c>
      <c r="L928" s="28">
        <f>IF(N928&lt;7000000000,0,1)</f>
        <v>0</v>
      </c>
      <c r="M928" s="28">
        <f>IF(N928&gt;0,1,0)</f>
        <v>1</v>
      </c>
      <c r="N928" s="29">
        <v>93704</v>
      </c>
      <c r="O928" s="29">
        <f>IF($R928="Minor",1,0)</f>
        <v>1</v>
      </c>
      <c r="P928" s="29">
        <f>IF($R928="Medium",1,0)</f>
        <v>0</v>
      </c>
      <c r="Q928" s="29">
        <f>IF($R928="Major",1,0)</f>
        <v>0</v>
      </c>
      <c r="R928" s="2" t="str">
        <f>IF('Hazard Data'!N2109&lt;VLOOKUP(B928,Thresholds!$B$2:$I$8,2,FALSE),"Minor",IF(AND(VLOOKUP(B928,Thresholds!$B$2:$I$8,2,FALSE)&lt;='Hazard Data'!N2109,'Hazard Data'!N2109&lt;VLOOKUP(B928,Thresholds!$B$2:$I$8,3,FALSE)),"Medium","Major"))</f>
        <v>Minor</v>
      </c>
      <c r="S928" s="2" t="str">
        <f>IF(N928&gt;0,"",IF('Hazard Data'!K2109&lt;VLOOKUP(B928,Thresholds!$B$2:$I$8,5,FALSE),"Minor",IF(AND(VLOOKUP(B928,Thresholds!$B$2:$I$8,5,FALSE)&lt;='Hazard Data'!K2109,'Hazard Data'!K2109&lt;VLOOKUP(B928,Thresholds!$B$2:$I$8,6,FALSE)),"Medium","Major")))</f>
        <v/>
      </c>
      <c r="T928" s="2"/>
      <c r="U928" s="2"/>
      <c r="V928" s="2"/>
      <c r="W928" s="2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>
      <c r="A929" s="1"/>
      <c r="B929" s="17">
        <v>2</v>
      </c>
      <c r="C929" s="9" t="s">
        <v>44</v>
      </c>
      <c r="D929" s="9" t="str">
        <f>VLOOKUP(C929,'Hazard Categories'!$A$2:$B$52,2,FALSE)</f>
        <v>Severe Storm</v>
      </c>
      <c r="E929" s="17">
        <v>3</v>
      </c>
      <c r="F929" s="17">
        <v>2011</v>
      </c>
      <c r="G929" s="17" t="str">
        <f>IF(F929&lt;2000,(ROUNDDOWN((F929-$G$10)/5,0))*5+$G$10&amp;"-"&amp;(ROUNDDOWN((F929-$G$10)/5,0))*5+$G$10+4,(ROUNDDOWN((F929-$G$10)/5,0))*5+$G$10&amp;"-"&amp;(ROUNDDOWN((F929-$G$10)/5,0))*5+$G$10+4)</f>
        <v>2010-2014</v>
      </c>
      <c r="H929" s="17">
        <v>1</v>
      </c>
      <c r="I929" s="17">
        <v>0</v>
      </c>
      <c r="J929" s="17">
        <v>0</v>
      </c>
      <c r="K929" s="17">
        <f>SUM(I929:J929)</f>
        <v>0</v>
      </c>
      <c r="L929" s="28">
        <f>IF(N929&lt;7000000000,0,1)</f>
        <v>0</v>
      </c>
      <c r="M929" s="28">
        <f>IF(N929&gt;0,1,0)</f>
        <v>1</v>
      </c>
      <c r="N929" s="29">
        <v>93476</v>
      </c>
      <c r="O929" s="29">
        <f>IF($R929="Minor",1,0)</f>
        <v>1</v>
      </c>
      <c r="P929" s="29">
        <f>IF($R929="Medium",1,0)</f>
        <v>0</v>
      </c>
      <c r="Q929" s="29">
        <f>IF($R929="Major",1,0)</f>
        <v>0</v>
      </c>
      <c r="R929" s="2" t="str">
        <f>IF('Hazard Data'!N2356&lt;VLOOKUP(B929,Thresholds!$B$2:$I$8,2,FALSE),"Minor",IF(AND(VLOOKUP(B929,Thresholds!$B$2:$I$8,2,FALSE)&lt;='Hazard Data'!N2356,'Hazard Data'!N2356&lt;VLOOKUP(B929,Thresholds!$B$2:$I$8,3,FALSE)),"Medium","Major"))</f>
        <v>Minor</v>
      </c>
      <c r="S929" s="2" t="str">
        <f>IF(N929&gt;0,"",IF('Hazard Data'!K2356&lt;VLOOKUP(B929,Thresholds!$B$2:$I$8,5,FALSE),"Minor",IF(AND(VLOOKUP(B929,Thresholds!$B$2:$I$8,5,FALSE)&lt;='Hazard Data'!K2356,'Hazard Data'!K2356&lt;VLOOKUP(B929,Thresholds!$B$2:$I$8,6,FALSE)),"Medium","Major")))</f>
        <v/>
      </c>
      <c r="T929" s="2"/>
      <c r="U929" s="2"/>
      <c r="V929" s="2"/>
      <c r="W929" s="2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>
      <c r="A930" s="1"/>
      <c r="B930" s="17">
        <v>3</v>
      </c>
      <c r="C930" s="9" t="s">
        <v>44</v>
      </c>
      <c r="D930" s="9" t="str">
        <f>VLOOKUP(C930,'Hazard Categories'!$A$2:$B$52,2,FALSE)</f>
        <v>Severe Storm</v>
      </c>
      <c r="E930" s="17">
        <v>3</v>
      </c>
      <c r="F930" s="17">
        <v>2009</v>
      </c>
      <c r="G930" s="17" t="str">
        <f>IF(F930&lt;2000,(ROUNDDOWN((F930-$G$10)/5,0))*5+$G$10&amp;"-"&amp;(ROUNDDOWN((F930-$G$10)/5,0))*5+$G$10+4,(ROUNDDOWN((F930-$G$10)/5,0))*5+$G$10&amp;"-"&amp;(ROUNDDOWN((F930-$G$10)/5,0))*5+$G$10+4)</f>
        <v>2005-2009</v>
      </c>
      <c r="H930" s="17">
        <v>1</v>
      </c>
      <c r="I930" s="17">
        <v>0</v>
      </c>
      <c r="J930" s="17">
        <v>0</v>
      </c>
      <c r="K930" s="17">
        <f>SUM(I930:J930)</f>
        <v>0</v>
      </c>
      <c r="L930" s="28">
        <f>IF(N930&lt;7000000000,0,1)</f>
        <v>0</v>
      </c>
      <c r="M930" s="28">
        <f>IF(N930&gt;0,1,0)</f>
        <v>1</v>
      </c>
      <c r="N930" s="29">
        <v>93257</v>
      </c>
      <c r="O930" s="29">
        <f>IF($R930="Minor",1,0)</f>
        <v>1</v>
      </c>
      <c r="P930" s="29">
        <f>IF($R930="Medium",1,0)</f>
        <v>0</v>
      </c>
      <c r="Q930" s="29">
        <f>IF($R930="Major",1,0)</f>
        <v>0</v>
      </c>
      <c r="R930" s="2" t="str">
        <f>IF('Hazard Data'!N3231&lt;VLOOKUP(B930,Thresholds!$B$2:$I$8,2,FALSE),"Minor",IF(AND(VLOOKUP(B930,Thresholds!$B$2:$I$8,2,FALSE)&lt;='Hazard Data'!N3231,'Hazard Data'!N3231&lt;VLOOKUP(B930,Thresholds!$B$2:$I$8,3,FALSE)),"Medium","Major"))</f>
        <v>Minor</v>
      </c>
      <c r="S930" s="2" t="str">
        <f>IF(N930&gt;0,"",IF('Hazard Data'!K3231&lt;VLOOKUP(B930,Thresholds!$B$2:$I$8,5,FALSE),"Minor",IF(AND(VLOOKUP(B930,Thresholds!$B$2:$I$8,5,FALSE)&lt;='Hazard Data'!K3231,'Hazard Data'!K3231&lt;VLOOKUP(B930,Thresholds!$B$2:$I$8,6,FALSE)),"Medium","Major")))</f>
        <v/>
      </c>
      <c r="T930" s="2"/>
      <c r="U930" s="2"/>
      <c r="V930" s="2"/>
      <c r="W930" s="2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>
      <c r="A931" s="1"/>
      <c r="B931" s="17">
        <v>6</v>
      </c>
      <c r="C931" s="9" t="s">
        <v>44</v>
      </c>
      <c r="D931" s="9" t="str">
        <f>VLOOKUP(C931,'Hazard Categories'!$A$2:$B$52,2,FALSE)</f>
        <v>Severe Storm</v>
      </c>
      <c r="E931" s="17">
        <v>2</v>
      </c>
      <c r="F931" s="17">
        <v>2015</v>
      </c>
      <c r="G931" s="17" t="str">
        <f>IF(F931&lt;2000,(ROUNDDOWN((F931-$G$10)/5,0))*5+$G$10&amp;"-"&amp;(ROUNDDOWN((F931-$G$10)/5,0))*5+$G$10+4,(ROUNDDOWN((F931-$G$10)/5,0))*5+$G$10&amp;"-"&amp;(ROUNDDOWN((F931-$G$10)/5,0))*5+$G$10+4)</f>
        <v>2015-2019</v>
      </c>
      <c r="H931" s="17">
        <v>1</v>
      </c>
      <c r="I931" s="17">
        <v>0</v>
      </c>
      <c r="J931" s="17">
        <v>0</v>
      </c>
      <c r="K931" s="17">
        <f>SUM(I931:J931)</f>
        <v>0</v>
      </c>
      <c r="L931" s="28">
        <f>IF(N931&lt;7000000000,0,1)</f>
        <v>0</v>
      </c>
      <c r="M931" s="28">
        <f>IF(N931&gt;0,1,0)</f>
        <v>1</v>
      </c>
      <c r="N931" s="29">
        <v>92182</v>
      </c>
      <c r="O931" s="29">
        <f>IF($R931="Minor",1,0)</f>
        <v>1</v>
      </c>
      <c r="P931" s="29">
        <f>IF($R931="Medium",1,0)</f>
        <v>0</v>
      </c>
      <c r="Q931" s="29">
        <f>IF($R931="Major",1,0)</f>
        <v>0</v>
      </c>
      <c r="R931" s="2" t="str">
        <f>IF('Hazard Data'!N2695&lt;VLOOKUP(B931,Thresholds!$B$2:$I$8,2,FALSE),"Minor",IF(AND(VLOOKUP(B931,Thresholds!$B$2:$I$8,2,FALSE)&lt;='Hazard Data'!N2695,'Hazard Data'!N2695&lt;VLOOKUP(B931,Thresholds!$B$2:$I$8,3,FALSE)),"Medium","Major"))</f>
        <v>Minor</v>
      </c>
      <c r="S931" s="2" t="str">
        <f>IF(N931&gt;0,"",IF('Hazard Data'!K2695&lt;VLOOKUP(B931,Thresholds!$B$2:$I$8,5,FALSE),"Minor",IF(AND(VLOOKUP(B931,Thresholds!$B$2:$I$8,5,FALSE)&lt;='Hazard Data'!K2695,'Hazard Data'!K2695&lt;VLOOKUP(B931,Thresholds!$B$2:$I$8,6,FALSE)),"Medium","Major")))</f>
        <v/>
      </c>
      <c r="T931" s="2"/>
      <c r="U931" s="2"/>
      <c r="V931" s="2"/>
      <c r="W931" s="2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>
      <c r="A932" s="1"/>
      <c r="B932" s="17">
        <v>5</v>
      </c>
      <c r="C932" s="9" t="s">
        <v>44</v>
      </c>
      <c r="D932" s="9" t="str">
        <f>VLOOKUP(C932,'Hazard Categories'!$A$2:$B$52,2,FALSE)</f>
        <v>Severe Storm</v>
      </c>
      <c r="E932" s="17">
        <v>2</v>
      </c>
      <c r="F932" s="17">
        <v>2012</v>
      </c>
      <c r="G932" s="17" t="str">
        <f>IF(F932&lt;2000,(ROUNDDOWN((F932-$G$10)/5,0))*5+$G$10&amp;"-"&amp;(ROUNDDOWN((F932-$G$10)/5,0))*5+$G$10+4,(ROUNDDOWN((F932-$G$10)/5,0))*5+$G$10&amp;"-"&amp;(ROUNDDOWN((F932-$G$10)/5,0))*5+$G$10+4)</f>
        <v>2010-2014</v>
      </c>
      <c r="H932" s="17">
        <v>1</v>
      </c>
      <c r="I932" s="17">
        <v>0</v>
      </c>
      <c r="J932" s="17">
        <v>0</v>
      </c>
      <c r="K932" s="17">
        <f>SUM(I932:J932)</f>
        <v>0</v>
      </c>
      <c r="L932" s="28">
        <f>IF(N932&lt;7000000000,0,1)</f>
        <v>0</v>
      </c>
      <c r="M932" s="28">
        <f>IF(N932&gt;0,1,0)</f>
        <v>1</v>
      </c>
      <c r="N932" s="29">
        <v>91897</v>
      </c>
      <c r="O932" s="29">
        <f>IF($R932="Minor",1,0)</f>
        <v>1</v>
      </c>
      <c r="P932" s="29">
        <f>IF($R932="Medium",1,0)</f>
        <v>0</v>
      </c>
      <c r="Q932" s="29">
        <f>IF($R932="Major",1,0)</f>
        <v>0</v>
      </c>
      <c r="R932" s="2" t="str">
        <f>IF('Hazard Data'!N2106&lt;VLOOKUP(B932,Thresholds!$B$2:$I$8,2,FALSE),"Minor",IF(AND(VLOOKUP(B932,Thresholds!$B$2:$I$8,2,FALSE)&lt;='Hazard Data'!N2106,'Hazard Data'!N2106&lt;VLOOKUP(B932,Thresholds!$B$2:$I$8,3,FALSE)),"Medium","Major"))</f>
        <v>Minor</v>
      </c>
      <c r="S932" s="2" t="str">
        <f>IF(N932&gt;0,"",IF('Hazard Data'!K2106&lt;VLOOKUP(B932,Thresholds!$B$2:$I$8,5,FALSE),"Minor",IF(AND(VLOOKUP(B932,Thresholds!$B$2:$I$8,5,FALSE)&lt;='Hazard Data'!K2106,'Hazard Data'!K2106&lt;VLOOKUP(B932,Thresholds!$B$2:$I$8,6,FALSE)),"Medium","Major")))</f>
        <v/>
      </c>
      <c r="T932" s="2"/>
      <c r="U932" s="2"/>
      <c r="V932" s="2"/>
      <c r="W932" s="2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>
      <c r="A933" s="1"/>
      <c r="B933" s="17">
        <v>4</v>
      </c>
      <c r="C933" s="9" t="s">
        <v>41</v>
      </c>
      <c r="D933" s="9" t="str">
        <f>VLOOKUP(C933,'Hazard Categories'!$A$2:$B$52,2,FALSE)</f>
        <v>Tornado</v>
      </c>
      <c r="E933" s="17">
        <v>3</v>
      </c>
      <c r="F933" s="17">
        <v>2014</v>
      </c>
      <c r="G933" s="17" t="str">
        <f>IF(F933&lt;2000,(ROUNDDOWN((F933-$G$10)/5,0))*5+$G$10&amp;"-"&amp;(ROUNDDOWN((F933-$G$10)/5,0))*5+$G$10+4,(ROUNDDOWN((F933-$G$10)/5,0))*5+$G$10&amp;"-"&amp;(ROUNDDOWN((F933-$G$10)/5,0))*5+$G$10+4)</f>
        <v>2010-2014</v>
      </c>
      <c r="H933" s="17">
        <v>1</v>
      </c>
      <c r="I933" s="17">
        <v>0</v>
      </c>
      <c r="J933" s="17">
        <v>0</v>
      </c>
      <c r="K933" s="17">
        <f>SUM(I933:J933)</f>
        <v>0</v>
      </c>
      <c r="L933" s="28">
        <f>IF(N933&lt;7000000000,0,1)</f>
        <v>0</v>
      </c>
      <c r="M933" s="28">
        <f>IF(N933&gt;0,1,0)</f>
        <v>1</v>
      </c>
      <c r="N933" s="29">
        <v>91564</v>
      </c>
      <c r="O933" s="29">
        <f>IF($R933="Minor",1,0)</f>
        <v>1</v>
      </c>
      <c r="P933" s="29">
        <f>IF($R933="Medium",1,0)</f>
        <v>0</v>
      </c>
      <c r="Q933" s="29">
        <f>IF($R933="Major",1,0)</f>
        <v>0</v>
      </c>
      <c r="R933" s="2" t="str">
        <f>IF('Hazard Data'!N2541&lt;VLOOKUP(B933,Thresholds!$B$2:$I$8,2,FALSE),"Minor",IF(AND(VLOOKUP(B933,Thresholds!$B$2:$I$8,2,FALSE)&lt;='Hazard Data'!N2541,'Hazard Data'!N2541&lt;VLOOKUP(B933,Thresholds!$B$2:$I$8,3,FALSE)),"Medium","Major"))</f>
        <v>Minor</v>
      </c>
      <c r="S933" s="2" t="str">
        <f>IF(N933&gt;0,"",IF('Hazard Data'!K2541&lt;VLOOKUP(B933,Thresholds!$B$2:$I$8,5,FALSE),"Minor",IF(AND(VLOOKUP(B933,Thresholds!$B$2:$I$8,5,FALSE)&lt;='Hazard Data'!K2541,'Hazard Data'!K2541&lt;VLOOKUP(B933,Thresholds!$B$2:$I$8,6,FALSE)),"Medium","Major")))</f>
        <v/>
      </c>
      <c r="T933" s="2"/>
      <c r="U933" s="2"/>
      <c r="V933" s="2"/>
      <c r="W933" s="2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>
      <c r="A934" s="1"/>
      <c r="B934" s="17">
        <v>3</v>
      </c>
      <c r="C934" s="9" t="s">
        <v>44</v>
      </c>
      <c r="D934" s="9" t="str">
        <f>VLOOKUP(C934,'Hazard Categories'!$A$2:$B$52,2,FALSE)</f>
        <v>Severe Storm</v>
      </c>
      <c r="E934" s="17">
        <v>2</v>
      </c>
      <c r="F934" s="17">
        <v>2014</v>
      </c>
      <c r="G934" s="17" t="str">
        <f>IF(F934&lt;2000,(ROUNDDOWN((F934-$G$10)/5,0))*5+$G$10&amp;"-"&amp;(ROUNDDOWN((F934-$G$10)/5,0))*5+$G$10+4,(ROUNDDOWN((F934-$G$10)/5,0))*5+$G$10&amp;"-"&amp;(ROUNDDOWN((F934-$G$10)/5,0))*5+$G$10+4)</f>
        <v>2010-2014</v>
      </c>
      <c r="H934" s="17">
        <v>1</v>
      </c>
      <c r="I934" s="17">
        <v>0</v>
      </c>
      <c r="J934" s="17">
        <v>0</v>
      </c>
      <c r="K934" s="17">
        <f>SUM(I934:J934)</f>
        <v>0</v>
      </c>
      <c r="L934" s="28">
        <f>IF(N934&lt;7000000000,0,1)</f>
        <v>0</v>
      </c>
      <c r="M934" s="28">
        <f>IF(N934&gt;0,1,0)</f>
        <v>1</v>
      </c>
      <c r="N934" s="29">
        <v>91431</v>
      </c>
      <c r="O934" s="29">
        <f>IF($R934="Minor",1,0)</f>
        <v>1</v>
      </c>
      <c r="P934" s="29">
        <f>IF($R934="Medium",1,0)</f>
        <v>0</v>
      </c>
      <c r="Q934" s="29">
        <f>IF($R934="Major",1,0)</f>
        <v>0</v>
      </c>
      <c r="R934" s="2" t="str">
        <f>IF('Hazard Data'!N2595&lt;VLOOKUP(B934,Thresholds!$B$2:$I$8,2,FALSE),"Minor",IF(AND(VLOOKUP(B934,Thresholds!$B$2:$I$8,2,FALSE)&lt;='Hazard Data'!N2595,'Hazard Data'!N2595&lt;VLOOKUP(B934,Thresholds!$B$2:$I$8,3,FALSE)),"Medium","Major"))</f>
        <v>Minor</v>
      </c>
      <c r="S934" s="2" t="str">
        <f>IF(N934&gt;0,"",IF('Hazard Data'!K2595&lt;VLOOKUP(B934,Thresholds!$B$2:$I$8,5,FALSE),"Minor",IF(AND(VLOOKUP(B934,Thresholds!$B$2:$I$8,5,FALSE)&lt;='Hazard Data'!K2595,'Hazard Data'!K2595&lt;VLOOKUP(B934,Thresholds!$B$2:$I$8,6,FALSE)),"Medium","Major")))</f>
        <v/>
      </c>
      <c r="T934" s="2"/>
      <c r="U934" s="2"/>
      <c r="V934" s="2"/>
      <c r="W934" s="2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>
      <c r="A935" s="1"/>
      <c r="B935" s="17">
        <v>4</v>
      </c>
      <c r="C935" s="9" t="s">
        <v>44</v>
      </c>
      <c r="D935" s="9" t="str">
        <f>VLOOKUP(C935,'Hazard Categories'!$A$2:$B$52,2,FALSE)</f>
        <v>Severe Storm</v>
      </c>
      <c r="E935" s="17">
        <v>1</v>
      </c>
      <c r="F935" s="17">
        <v>2009</v>
      </c>
      <c r="G935" s="17" t="str">
        <f>IF(F935&lt;2000,(ROUNDDOWN((F935-$G$10)/5,0))*5+$G$10&amp;"-"&amp;(ROUNDDOWN((F935-$G$10)/5,0))*5+$G$10+4,(ROUNDDOWN((F935-$G$10)/5,0))*5+$G$10&amp;"-"&amp;(ROUNDDOWN((F935-$G$10)/5,0))*5+$G$10+4)</f>
        <v>2005-2009</v>
      </c>
      <c r="H935" s="17">
        <v>1</v>
      </c>
      <c r="I935" s="17">
        <v>0</v>
      </c>
      <c r="J935" s="17">
        <v>0</v>
      </c>
      <c r="K935" s="17">
        <f>SUM(I935:J935)</f>
        <v>0</v>
      </c>
      <c r="L935" s="28">
        <f>IF(N935&lt;7000000000,0,1)</f>
        <v>0</v>
      </c>
      <c r="M935" s="28">
        <f>IF(N935&gt;0,1,0)</f>
        <v>1</v>
      </c>
      <c r="N935" s="29">
        <v>91402</v>
      </c>
      <c r="O935" s="29">
        <f>IF($R935="Minor",1,0)</f>
        <v>1</v>
      </c>
      <c r="P935" s="29">
        <f>IF($R935="Medium",1,0)</f>
        <v>0</v>
      </c>
      <c r="Q935" s="29">
        <f>IF($R935="Major",1,0)</f>
        <v>0</v>
      </c>
      <c r="R935" s="2" t="str">
        <f>IF('Hazard Data'!N3212&lt;VLOOKUP(B935,Thresholds!$B$2:$I$8,2,FALSE),"Minor",IF(AND(VLOOKUP(B935,Thresholds!$B$2:$I$8,2,FALSE)&lt;='Hazard Data'!N3212,'Hazard Data'!N3212&lt;VLOOKUP(B935,Thresholds!$B$2:$I$8,3,FALSE)),"Medium","Major"))</f>
        <v>Minor</v>
      </c>
      <c r="S935" s="2" t="str">
        <f>IF(N935&gt;0,"",IF('Hazard Data'!K3212&lt;VLOOKUP(B935,Thresholds!$B$2:$I$8,5,FALSE),"Minor",IF(AND(VLOOKUP(B935,Thresholds!$B$2:$I$8,5,FALSE)&lt;='Hazard Data'!K3212,'Hazard Data'!K3212&lt;VLOOKUP(B935,Thresholds!$B$2:$I$8,6,FALSE)),"Medium","Major")))</f>
        <v/>
      </c>
      <c r="T935" s="2"/>
      <c r="U935" s="2"/>
      <c r="V935" s="2"/>
      <c r="W935" s="2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>
      <c r="A936" s="1"/>
      <c r="B936" s="17">
        <v>3</v>
      </c>
      <c r="C936" s="9" t="s">
        <v>44</v>
      </c>
      <c r="D936" s="9" t="str">
        <f>VLOOKUP(C936,'Hazard Categories'!$A$2:$B$52,2,FALSE)</f>
        <v>Severe Storm</v>
      </c>
      <c r="E936" s="17">
        <v>3</v>
      </c>
      <c r="F936" s="17">
        <v>2011</v>
      </c>
      <c r="G936" s="17" t="str">
        <f>IF(F936&lt;2000,(ROUNDDOWN((F936-$G$10)/5,0))*5+$G$10&amp;"-"&amp;(ROUNDDOWN((F936-$G$10)/5,0))*5+$G$10+4,(ROUNDDOWN((F936-$G$10)/5,0))*5+$G$10&amp;"-"&amp;(ROUNDDOWN((F936-$G$10)/5,0))*5+$G$10+4)</f>
        <v>2010-2014</v>
      </c>
      <c r="H936" s="17">
        <v>1</v>
      </c>
      <c r="I936" s="17">
        <v>0</v>
      </c>
      <c r="J936" s="17">
        <v>0</v>
      </c>
      <c r="K936" s="17">
        <f>SUM(I936:J936)</f>
        <v>0</v>
      </c>
      <c r="L936" s="28">
        <f>IF(N936&lt;7000000000,0,1)</f>
        <v>0</v>
      </c>
      <c r="M936" s="28">
        <f>IF(N936&gt;0,1,0)</f>
        <v>1</v>
      </c>
      <c r="N936" s="29">
        <v>90860</v>
      </c>
      <c r="O936" s="29">
        <f>IF($R936="Minor",1,0)</f>
        <v>1</v>
      </c>
      <c r="P936" s="29">
        <f>IF($R936="Medium",1,0)</f>
        <v>0</v>
      </c>
      <c r="Q936" s="29">
        <f>IF($R936="Major",1,0)</f>
        <v>0</v>
      </c>
      <c r="R936" s="2" t="str">
        <f>IF('Hazard Data'!N2353&lt;VLOOKUP(B936,Thresholds!$B$2:$I$8,2,FALSE),"Minor",IF(AND(VLOOKUP(B936,Thresholds!$B$2:$I$8,2,FALSE)&lt;='Hazard Data'!N2353,'Hazard Data'!N2353&lt;VLOOKUP(B936,Thresholds!$B$2:$I$8,3,FALSE)),"Medium","Major"))</f>
        <v>Minor</v>
      </c>
      <c r="S936" s="2" t="str">
        <f>IF(N936&gt;0,"",IF('Hazard Data'!K2353&lt;VLOOKUP(B936,Thresholds!$B$2:$I$8,5,FALSE),"Minor",IF(AND(VLOOKUP(B936,Thresholds!$B$2:$I$8,5,FALSE)&lt;='Hazard Data'!K2353,'Hazard Data'!K2353&lt;VLOOKUP(B936,Thresholds!$B$2:$I$8,6,FALSE)),"Medium","Major")))</f>
        <v/>
      </c>
      <c r="T936" s="2"/>
      <c r="U936" s="2"/>
      <c r="V936" s="2"/>
      <c r="W936" s="2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>
      <c r="A937" s="1"/>
      <c r="B937" s="17">
        <v>1</v>
      </c>
      <c r="C937" s="9" t="s">
        <v>57</v>
      </c>
      <c r="D937" s="9" t="str">
        <f>VLOOKUP(C937,'Hazard Categories'!$A$2:$B$52,2,FALSE)</f>
        <v>Severe Storm</v>
      </c>
      <c r="E937" s="17">
        <v>3</v>
      </c>
      <c r="F937" s="17">
        <v>1985</v>
      </c>
      <c r="G937" s="17" t="str">
        <f>IF(F937&lt;2000,(ROUNDDOWN((F937-$G$10)/5,0))*5+$G$10&amp;"-"&amp;(ROUNDDOWN((F937-$G$10)/5,0))*5+$G$10+4,(ROUNDDOWN((F937-$G$10)/5,0))*5+$G$10&amp;"-"&amp;(ROUNDDOWN((F937-$G$10)/5,0))*5+$G$10+4)</f>
        <v>1985-1989</v>
      </c>
      <c r="H937" s="17">
        <v>3</v>
      </c>
      <c r="I937" s="17">
        <v>0</v>
      </c>
      <c r="J937" s="17">
        <v>0</v>
      </c>
      <c r="K937" s="17">
        <f>SUM(I937:J937)</f>
        <v>0</v>
      </c>
      <c r="L937" s="28">
        <f>IF(N937&lt;7000000000,0,1)</f>
        <v>0</v>
      </c>
      <c r="M937" s="28">
        <f>IF(N937&gt;0,1,0)</f>
        <v>1</v>
      </c>
      <c r="N937" s="29">
        <v>90472</v>
      </c>
      <c r="O937" s="29">
        <f>IF($R937="Minor",1,0)</f>
        <v>1</v>
      </c>
      <c r="P937" s="29">
        <f>IF($R937="Medium",1,0)</f>
        <v>0</v>
      </c>
      <c r="Q937" s="29">
        <f>IF($R937="Major",1,0)</f>
        <v>0</v>
      </c>
      <c r="R937" s="2" t="str">
        <f>IF('Hazard Data'!N560&lt;VLOOKUP(B937,Thresholds!$B$2:$I$8,2,FALSE),"Minor",IF(AND(VLOOKUP(B937,Thresholds!$B$2:$I$8,2,FALSE)&lt;='Hazard Data'!N560,'Hazard Data'!N560&lt;VLOOKUP(B937,Thresholds!$B$2:$I$8,3,FALSE)),"Medium","Major"))</f>
        <v>Minor</v>
      </c>
      <c r="S937" s="2" t="str">
        <f>IF(N937&gt;0,"",IF('Hazard Data'!K560&lt;VLOOKUP(B937,Thresholds!$B$2:$I$8,5,FALSE),"Minor",IF(AND(VLOOKUP(B937,Thresholds!$B$2:$I$8,5,FALSE)&lt;='Hazard Data'!K560,'Hazard Data'!K560&lt;VLOOKUP(B937,Thresholds!$B$2:$I$8,6,FALSE)),"Medium","Major")))</f>
        <v/>
      </c>
      <c r="T937" s="2"/>
      <c r="U937" s="2"/>
      <c r="V937" s="2"/>
      <c r="W937" s="2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>
      <c r="A938" s="1"/>
      <c r="B938" s="17">
        <v>3</v>
      </c>
      <c r="C938" s="9" t="s">
        <v>44</v>
      </c>
      <c r="D938" s="9" t="str">
        <f>VLOOKUP(C938,'Hazard Categories'!$A$2:$B$52,2,FALSE)</f>
        <v>Severe Storm</v>
      </c>
      <c r="E938" s="17">
        <v>3</v>
      </c>
      <c r="F938" s="17">
        <v>2011</v>
      </c>
      <c r="G938" s="17" t="str">
        <f>IF(F938&lt;2000,(ROUNDDOWN((F938-$G$10)/5,0))*5+$G$10&amp;"-"&amp;(ROUNDDOWN((F938-$G$10)/5,0))*5+$G$10+4,(ROUNDDOWN((F938-$G$10)/5,0))*5+$G$10&amp;"-"&amp;(ROUNDDOWN((F938-$G$10)/5,0))*5+$G$10+4)</f>
        <v>2010-2014</v>
      </c>
      <c r="H938" s="17">
        <v>1</v>
      </c>
      <c r="I938" s="17">
        <v>0</v>
      </c>
      <c r="J938" s="17">
        <v>0</v>
      </c>
      <c r="K938" s="17">
        <f>SUM(I938:J938)</f>
        <v>0</v>
      </c>
      <c r="L938" s="28">
        <f>IF(N938&lt;7000000000,0,1)</f>
        <v>0</v>
      </c>
      <c r="M938" s="28">
        <f>IF(N938&gt;0,1,0)</f>
        <v>1</v>
      </c>
      <c r="N938" s="29">
        <v>90470</v>
      </c>
      <c r="O938" s="29">
        <f>IF($R938="Minor",1,0)</f>
        <v>1</v>
      </c>
      <c r="P938" s="29">
        <f>IF($R938="Medium",1,0)</f>
        <v>0</v>
      </c>
      <c r="Q938" s="29">
        <f>IF($R938="Major",1,0)</f>
        <v>0</v>
      </c>
      <c r="R938" s="2" t="str">
        <f>IF('Hazard Data'!N2352&lt;VLOOKUP(B938,Thresholds!$B$2:$I$8,2,FALSE),"Minor",IF(AND(VLOOKUP(B938,Thresholds!$B$2:$I$8,2,FALSE)&lt;='Hazard Data'!N2352,'Hazard Data'!N2352&lt;VLOOKUP(B938,Thresholds!$B$2:$I$8,3,FALSE)),"Medium","Major"))</f>
        <v>Minor</v>
      </c>
      <c r="S938" s="2" t="str">
        <f>IF(N938&gt;0,"",IF('Hazard Data'!K2352&lt;VLOOKUP(B938,Thresholds!$B$2:$I$8,5,FALSE),"Minor",IF(AND(VLOOKUP(B938,Thresholds!$B$2:$I$8,5,FALSE)&lt;='Hazard Data'!K2352,'Hazard Data'!K2352&lt;VLOOKUP(B938,Thresholds!$B$2:$I$8,6,FALSE)),"Medium","Major")))</f>
        <v/>
      </c>
      <c r="T938" s="2"/>
      <c r="U938" s="2"/>
      <c r="V938" s="2"/>
      <c r="W938" s="2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>
      <c r="A939" s="1"/>
      <c r="B939" s="17">
        <v>3</v>
      </c>
      <c r="C939" s="9" t="s">
        <v>44</v>
      </c>
      <c r="D939" s="9" t="str">
        <f>VLOOKUP(C939,'Hazard Categories'!$A$2:$B$52,2,FALSE)</f>
        <v>Severe Storm</v>
      </c>
      <c r="E939" s="17">
        <v>3</v>
      </c>
      <c r="F939" s="17">
        <v>2010</v>
      </c>
      <c r="G939" s="17" t="str">
        <f>IF(F939&lt;2000,(ROUNDDOWN((F939-$G$10)/5,0))*5+$G$10&amp;"-"&amp;(ROUNDDOWN((F939-$G$10)/5,0))*5+$G$10+4,(ROUNDDOWN((F939-$G$10)/5,0))*5+$G$10&amp;"-"&amp;(ROUNDDOWN((F939-$G$10)/5,0))*5+$G$10+4)</f>
        <v>2010-2014</v>
      </c>
      <c r="H939" s="17">
        <v>1</v>
      </c>
      <c r="I939" s="17">
        <v>0</v>
      </c>
      <c r="J939" s="17">
        <v>0</v>
      </c>
      <c r="K939" s="17">
        <f>SUM(I939:J939)</f>
        <v>0</v>
      </c>
      <c r="L939" s="28">
        <f>IF(N939&lt;7000000000,0,1)</f>
        <v>0</v>
      </c>
      <c r="M939" s="28">
        <f>IF(N939&gt;0,1,0)</f>
        <v>1</v>
      </c>
      <c r="N939" s="29">
        <v>90394</v>
      </c>
      <c r="O939" s="29">
        <f>IF($R939="Minor",1,0)</f>
        <v>1</v>
      </c>
      <c r="P939" s="29">
        <f>IF($R939="Medium",1,0)</f>
        <v>0</v>
      </c>
      <c r="Q939" s="29">
        <f>IF($R939="Major",1,0)</f>
        <v>0</v>
      </c>
      <c r="R939" s="2" t="str">
        <f>IF('Hazard Data'!N2279&lt;VLOOKUP(B939,Thresholds!$B$2:$I$8,2,FALSE),"Minor",IF(AND(VLOOKUP(B939,Thresholds!$B$2:$I$8,2,FALSE)&lt;='Hazard Data'!N2279,'Hazard Data'!N2279&lt;VLOOKUP(B939,Thresholds!$B$2:$I$8,3,FALSE)),"Medium","Major"))</f>
        <v>Minor</v>
      </c>
      <c r="S939" s="2" t="str">
        <f>IF(N939&gt;0,"",IF('Hazard Data'!K2279&lt;VLOOKUP(B939,Thresholds!$B$2:$I$8,5,FALSE),"Minor",IF(AND(VLOOKUP(B939,Thresholds!$B$2:$I$8,5,FALSE)&lt;='Hazard Data'!K2279,'Hazard Data'!K2279&lt;VLOOKUP(B939,Thresholds!$B$2:$I$8,6,FALSE)),"Medium","Major")))</f>
        <v/>
      </c>
      <c r="T939" s="2"/>
      <c r="U939" s="2"/>
      <c r="V939" s="2"/>
      <c r="W939" s="2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>
      <c r="A940" s="1"/>
      <c r="B940" s="17">
        <v>6</v>
      </c>
      <c r="C940" s="9" t="s">
        <v>44</v>
      </c>
      <c r="D940" s="9" t="str">
        <f>VLOOKUP(C940,'Hazard Categories'!$A$2:$B$52,2,FALSE)</f>
        <v>Severe Storm</v>
      </c>
      <c r="E940" s="17">
        <v>2</v>
      </c>
      <c r="F940" s="17">
        <v>2014</v>
      </c>
      <c r="G940" s="17" t="str">
        <f>IF(F940&lt;2000,(ROUNDDOWN((F940-$G$10)/5,0))*5+$G$10&amp;"-"&amp;(ROUNDDOWN((F940-$G$10)/5,0))*5+$G$10+4,(ROUNDDOWN((F940-$G$10)/5,0))*5+$G$10&amp;"-"&amp;(ROUNDDOWN((F940-$G$10)/5,0))*5+$G$10+4)</f>
        <v>2010-2014</v>
      </c>
      <c r="H940" s="17">
        <v>1</v>
      </c>
      <c r="I940" s="17">
        <v>0</v>
      </c>
      <c r="J940" s="17">
        <v>0</v>
      </c>
      <c r="K940" s="17">
        <f>SUM(I940:J940)</f>
        <v>0</v>
      </c>
      <c r="L940" s="28">
        <f>IF(N940&lt;7000000000,0,1)</f>
        <v>0</v>
      </c>
      <c r="M940" s="28">
        <f>IF(N940&gt;0,1,0)</f>
        <v>1</v>
      </c>
      <c r="N940" s="29">
        <v>89918</v>
      </c>
      <c r="O940" s="29">
        <f>IF($R940="Minor",1,0)</f>
        <v>1</v>
      </c>
      <c r="P940" s="29">
        <f>IF($R940="Medium",1,0)</f>
        <v>0</v>
      </c>
      <c r="Q940" s="29">
        <f>IF($R940="Major",1,0)</f>
        <v>0</v>
      </c>
      <c r="R940" s="2" t="str">
        <f>IF('Hazard Data'!N2572&lt;VLOOKUP(B940,Thresholds!$B$2:$I$8,2,FALSE),"Minor",IF(AND(VLOOKUP(B940,Thresholds!$B$2:$I$8,2,FALSE)&lt;='Hazard Data'!N2572,'Hazard Data'!N2572&lt;VLOOKUP(B940,Thresholds!$B$2:$I$8,3,FALSE)),"Medium","Major"))</f>
        <v>Minor</v>
      </c>
      <c r="S940" s="2" t="str">
        <f>IF(N940&gt;0,"",IF('Hazard Data'!K2572&lt;VLOOKUP(B940,Thresholds!$B$2:$I$8,5,FALSE),"Minor",IF(AND(VLOOKUP(B940,Thresholds!$B$2:$I$8,5,FALSE)&lt;='Hazard Data'!K2572,'Hazard Data'!K2572&lt;VLOOKUP(B940,Thresholds!$B$2:$I$8,6,FALSE)),"Medium","Major")))</f>
        <v/>
      </c>
      <c r="T940" s="2"/>
      <c r="U940" s="2"/>
      <c r="V940" s="2"/>
      <c r="W940" s="2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>
      <c r="A941" s="1"/>
      <c r="B941" s="17">
        <v>2</v>
      </c>
      <c r="C941" s="9" t="s">
        <v>44</v>
      </c>
      <c r="D941" s="9" t="str">
        <f>VLOOKUP(C941,'Hazard Categories'!$A$2:$B$52,2,FALSE)</f>
        <v>Severe Storm</v>
      </c>
      <c r="E941" s="17">
        <v>3</v>
      </c>
      <c r="F941" s="17">
        <v>2010</v>
      </c>
      <c r="G941" s="17" t="str">
        <f>IF(F941&lt;2000,(ROUNDDOWN((F941-$G$10)/5,0))*5+$G$10&amp;"-"&amp;(ROUNDDOWN((F941-$G$10)/5,0))*5+$G$10+4,(ROUNDDOWN((F941-$G$10)/5,0))*5+$G$10&amp;"-"&amp;(ROUNDDOWN((F941-$G$10)/5,0))*5+$G$10+4)</f>
        <v>2010-2014</v>
      </c>
      <c r="H941" s="17">
        <v>1</v>
      </c>
      <c r="I941" s="17">
        <v>0</v>
      </c>
      <c r="J941" s="17">
        <v>0</v>
      </c>
      <c r="K941" s="17">
        <f>SUM(I941:J941)</f>
        <v>0</v>
      </c>
      <c r="L941" s="28">
        <f>IF(N941&lt;7000000000,0,1)</f>
        <v>0</v>
      </c>
      <c r="M941" s="28">
        <f>IF(N941&gt;0,1,0)</f>
        <v>1</v>
      </c>
      <c r="N941" s="29">
        <v>89262</v>
      </c>
      <c r="O941" s="29">
        <f>IF($R941="Minor",1,0)</f>
        <v>1</v>
      </c>
      <c r="P941" s="29">
        <f>IF($R941="Medium",1,0)</f>
        <v>0</v>
      </c>
      <c r="Q941" s="29">
        <f>IF($R941="Major",1,0)</f>
        <v>0</v>
      </c>
      <c r="R941" s="2" t="str">
        <f>IF('Hazard Data'!N2326&lt;VLOOKUP(B941,Thresholds!$B$2:$I$8,2,FALSE),"Minor",IF(AND(VLOOKUP(B941,Thresholds!$B$2:$I$8,2,FALSE)&lt;='Hazard Data'!N2326,'Hazard Data'!N2326&lt;VLOOKUP(B941,Thresholds!$B$2:$I$8,3,FALSE)),"Medium","Major"))</f>
        <v>Minor</v>
      </c>
      <c r="S941" s="2" t="str">
        <f>IF(N941&gt;0,"",IF('Hazard Data'!K2326&lt;VLOOKUP(B941,Thresholds!$B$2:$I$8,5,FALSE),"Minor",IF(AND(VLOOKUP(B941,Thresholds!$B$2:$I$8,5,FALSE)&lt;='Hazard Data'!K2326,'Hazard Data'!K2326&lt;VLOOKUP(B941,Thresholds!$B$2:$I$8,6,FALSE)),"Medium","Major")))</f>
        <v/>
      </c>
      <c r="T941" s="2"/>
      <c r="U941" s="2"/>
      <c r="V941" s="2"/>
      <c r="W941" s="2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>
      <c r="A942" s="1"/>
      <c r="B942" s="17">
        <v>2</v>
      </c>
      <c r="C942" s="9" t="s">
        <v>44</v>
      </c>
      <c r="D942" s="9" t="str">
        <f>VLOOKUP(C942,'Hazard Categories'!$A$2:$B$52,2,FALSE)</f>
        <v>Severe Storm</v>
      </c>
      <c r="E942" s="17">
        <v>2</v>
      </c>
      <c r="F942" s="17">
        <v>2011</v>
      </c>
      <c r="G942" s="17" t="str">
        <f>IF(F942&lt;2000,(ROUNDDOWN((F942-$G$10)/5,0))*5+$G$10&amp;"-"&amp;(ROUNDDOWN((F942-$G$10)/5,0))*5+$G$10+4,(ROUNDDOWN((F942-$G$10)/5,0))*5+$G$10&amp;"-"&amp;(ROUNDDOWN((F942-$G$10)/5,0))*5+$G$10+4)</f>
        <v>2010-2014</v>
      </c>
      <c r="H942" s="17">
        <v>1</v>
      </c>
      <c r="I942" s="17">
        <v>0</v>
      </c>
      <c r="J942" s="17">
        <v>0</v>
      </c>
      <c r="K942" s="17">
        <f>SUM(I942:J942)</f>
        <v>0</v>
      </c>
      <c r="L942" s="28">
        <f>IF(N942&lt;7000000000,0,1)</f>
        <v>0</v>
      </c>
      <c r="M942" s="28">
        <f>IF(N942&gt;0,1,0)</f>
        <v>1</v>
      </c>
      <c r="N942" s="29">
        <v>87655</v>
      </c>
      <c r="O942" s="29">
        <f>IF($R942="Minor",1,0)</f>
        <v>1</v>
      </c>
      <c r="P942" s="29">
        <f>IF($R942="Medium",1,0)</f>
        <v>0</v>
      </c>
      <c r="Q942" s="29">
        <f>IF($R942="Major",1,0)</f>
        <v>0</v>
      </c>
      <c r="R942" s="2" t="str">
        <f>IF('Hazard Data'!N2516&lt;VLOOKUP(B942,Thresholds!$B$2:$I$8,2,FALSE),"Minor",IF(AND(VLOOKUP(B942,Thresholds!$B$2:$I$8,2,FALSE)&lt;='Hazard Data'!N2516,'Hazard Data'!N2516&lt;VLOOKUP(B942,Thresholds!$B$2:$I$8,3,FALSE)),"Medium","Major"))</f>
        <v>Minor</v>
      </c>
      <c r="S942" s="2" t="str">
        <f>IF(N942&gt;0,"",IF('Hazard Data'!K2516&lt;VLOOKUP(B942,Thresholds!$B$2:$I$8,5,FALSE),"Minor",IF(AND(VLOOKUP(B942,Thresholds!$B$2:$I$8,5,FALSE)&lt;='Hazard Data'!K2516,'Hazard Data'!K2516&lt;VLOOKUP(B942,Thresholds!$B$2:$I$8,6,FALSE)),"Medium","Major")))</f>
        <v/>
      </c>
      <c r="T942" s="2"/>
      <c r="U942" s="2"/>
      <c r="V942" s="2"/>
      <c r="W942" s="2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>
      <c r="A943" s="1"/>
      <c r="B943" s="17">
        <v>5</v>
      </c>
      <c r="C943" s="9" t="s">
        <v>45</v>
      </c>
      <c r="D943" s="9" t="str">
        <f>VLOOKUP(C943,'Hazard Categories'!$A$2:$B$52,2,FALSE)</f>
        <v>Storm</v>
      </c>
      <c r="E943" s="17">
        <v>3</v>
      </c>
      <c r="F943" s="17">
        <v>1985</v>
      </c>
      <c r="G943" s="17" t="str">
        <f>IF(F943&lt;2000,(ROUNDDOWN((F943-$G$10)/5,0))*5+$G$10&amp;"-"&amp;(ROUNDDOWN((F943-$G$10)/5,0))*5+$G$10+4,(ROUNDDOWN((F943-$G$10)/5,0))*5+$G$10&amp;"-"&amp;(ROUNDDOWN((F943-$G$10)/5,0))*5+$G$10+4)</f>
        <v>1985-1989</v>
      </c>
      <c r="H943" s="17">
        <v>1</v>
      </c>
      <c r="I943" s="17">
        <v>0</v>
      </c>
      <c r="J943" s="17">
        <v>0</v>
      </c>
      <c r="K943" s="17">
        <f>SUM(I943:J943)</f>
        <v>0</v>
      </c>
      <c r="L943" s="28">
        <f>IF(N943&lt;7000000000,0,1)</f>
        <v>0</v>
      </c>
      <c r="M943" s="28">
        <f>IF(N943&gt;0,1,0)</f>
        <v>1</v>
      </c>
      <c r="N943" s="29">
        <v>87178</v>
      </c>
      <c r="O943" s="29">
        <f>IF($R943="Minor",1,0)</f>
        <v>1</v>
      </c>
      <c r="P943" s="29">
        <f>IF($R943="Medium",1,0)</f>
        <v>0</v>
      </c>
      <c r="Q943" s="29">
        <f>IF($R943="Major",1,0)</f>
        <v>0</v>
      </c>
      <c r="R943" s="2" t="str">
        <f>IF('Hazard Data'!N1727&lt;VLOOKUP(B943,Thresholds!$B$2:$I$8,2,FALSE),"Minor",IF(AND(VLOOKUP(B943,Thresholds!$B$2:$I$8,2,FALSE)&lt;='Hazard Data'!N1727,'Hazard Data'!N1727&lt;VLOOKUP(B943,Thresholds!$B$2:$I$8,3,FALSE)),"Medium","Major"))</f>
        <v>Minor</v>
      </c>
      <c r="S943" s="2" t="str">
        <f>IF(N943&gt;0,"",IF('Hazard Data'!K1727&lt;VLOOKUP(B943,Thresholds!$B$2:$I$8,5,FALSE),"Minor",IF(AND(VLOOKUP(B943,Thresholds!$B$2:$I$8,5,FALSE)&lt;='Hazard Data'!K1727,'Hazard Data'!K1727&lt;VLOOKUP(B943,Thresholds!$B$2:$I$8,6,FALSE)),"Medium","Major")))</f>
        <v/>
      </c>
      <c r="T943" s="2"/>
      <c r="U943" s="2"/>
      <c r="V943" s="2"/>
      <c r="W943" s="2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>
      <c r="A944" s="1"/>
      <c r="B944" s="17">
        <v>3</v>
      </c>
      <c r="C944" s="9" t="s">
        <v>46</v>
      </c>
      <c r="D944" s="9" t="str">
        <f>VLOOKUP(C944,'Hazard Categories'!$A$2:$B$52,2,FALSE)</f>
        <v>Storm</v>
      </c>
      <c r="E944" s="17">
        <v>3</v>
      </c>
      <c r="F944" s="17">
        <v>1986</v>
      </c>
      <c r="G944" s="17" t="str">
        <f>IF(F944&lt;2000,(ROUNDDOWN((F944-$G$10)/5,0))*5+$G$10&amp;"-"&amp;(ROUNDDOWN((F944-$G$10)/5,0))*5+$G$10+4,(ROUNDDOWN((F944-$G$10)/5,0))*5+$G$10&amp;"-"&amp;(ROUNDDOWN((F944-$G$10)/5,0))*5+$G$10+4)</f>
        <v>1985-1989</v>
      </c>
      <c r="H944" s="17">
        <v>1</v>
      </c>
      <c r="I944" s="17">
        <v>0</v>
      </c>
      <c r="J944" s="17">
        <v>0</v>
      </c>
      <c r="K944" s="17">
        <f>SUM(I944:J944)</f>
        <v>0</v>
      </c>
      <c r="L944" s="28">
        <f>IF(N944&lt;7000000000,0,1)</f>
        <v>0</v>
      </c>
      <c r="M944" s="28">
        <f>IF(N944&gt;0,1,0)</f>
        <v>1</v>
      </c>
      <c r="N944" s="29">
        <v>87170</v>
      </c>
      <c r="O944" s="29">
        <f>IF($R944="Minor",1,0)</f>
        <v>1</v>
      </c>
      <c r="P944" s="29">
        <f>IF($R944="Medium",1,0)</f>
        <v>0</v>
      </c>
      <c r="Q944" s="29">
        <f>IF($R944="Major",1,0)</f>
        <v>0</v>
      </c>
      <c r="R944" s="2" t="str">
        <f>IF('Hazard Data'!N1534&lt;VLOOKUP(B944,Thresholds!$B$2:$I$8,2,FALSE),"Minor",IF(AND(VLOOKUP(B944,Thresholds!$B$2:$I$8,2,FALSE)&lt;='Hazard Data'!N1534,'Hazard Data'!N1534&lt;VLOOKUP(B944,Thresholds!$B$2:$I$8,3,FALSE)),"Medium","Major"))</f>
        <v>Minor</v>
      </c>
      <c r="S944" s="2" t="str">
        <f>IF(N944&gt;0,"",IF('Hazard Data'!K1534&lt;VLOOKUP(B944,Thresholds!$B$2:$I$8,5,FALSE),"Minor",IF(AND(VLOOKUP(B944,Thresholds!$B$2:$I$8,5,FALSE)&lt;='Hazard Data'!K1534,'Hazard Data'!K1534&lt;VLOOKUP(B944,Thresholds!$B$2:$I$8,6,FALSE)),"Medium","Major")))</f>
        <v/>
      </c>
      <c r="T944" s="2"/>
      <c r="U944" s="2"/>
      <c r="V944" s="2"/>
      <c r="W944" s="2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>
      <c r="A945" s="1"/>
      <c r="B945" s="17">
        <v>2</v>
      </c>
      <c r="C945" s="9" t="s">
        <v>41</v>
      </c>
      <c r="D945" s="9" t="str">
        <f>VLOOKUP(C945,'Hazard Categories'!$A$2:$B$52,2,FALSE)</f>
        <v>Tornado</v>
      </c>
      <c r="E945" s="17">
        <v>2</v>
      </c>
      <c r="F945" s="17">
        <v>1974</v>
      </c>
      <c r="G945" s="17" t="str">
        <f>IF(F945&lt;2000,(ROUNDDOWN((F945-$G$10)/5,0))*5+$G$10&amp;"-"&amp;(ROUNDDOWN((F945-$G$10)/5,0))*5+$G$10+4,(ROUNDDOWN((F945-$G$10)/5,0))*5+$G$10&amp;"-"&amp;(ROUNDDOWN((F945-$G$10)/5,0))*5+$G$10+4)</f>
        <v>1970-1974</v>
      </c>
      <c r="H945" s="17">
        <v>1</v>
      </c>
      <c r="I945" s="17">
        <v>0</v>
      </c>
      <c r="J945" s="17">
        <v>0</v>
      </c>
      <c r="K945" s="17">
        <f>SUM(I945:J945)</f>
        <v>0</v>
      </c>
      <c r="L945" s="28">
        <f>IF(N945&lt;7000000000,0,1)</f>
        <v>0</v>
      </c>
      <c r="M945" s="28">
        <f>IF(N945&gt;0,1,0)</f>
        <v>1</v>
      </c>
      <c r="N945" s="29">
        <v>87154</v>
      </c>
      <c r="O945" s="29">
        <f>IF($R945="Minor",1,0)</f>
        <v>1</v>
      </c>
      <c r="P945" s="29">
        <f>IF($R945="Medium",1,0)</f>
        <v>0</v>
      </c>
      <c r="Q945" s="29">
        <f>IF($R945="Major",1,0)</f>
        <v>0</v>
      </c>
      <c r="R945" s="2" t="str">
        <f>IF('Hazard Data'!N1202&lt;VLOOKUP(B945,Thresholds!$B$2:$I$8,2,FALSE),"Minor",IF(AND(VLOOKUP(B945,Thresholds!$B$2:$I$8,2,FALSE)&lt;='Hazard Data'!N1202,'Hazard Data'!N1202&lt;VLOOKUP(B945,Thresholds!$B$2:$I$8,3,FALSE)),"Medium","Major"))</f>
        <v>Minor</v>
      </c>
      <c r="S945" s="2" t="str">
        <f>IF(N945&gt;0,"",IF('Hazard Data'!K1202&lt;VLOOKUP(B945,Thresholds!$B$2:$I$8,5,FALSE),"Minor",IF(AND(VLOOKUP(B945,Thresholds!$B$2:$I$8,5,FALSE)&lt;='Hazard Data'!K1202,'Hazard Data'!K1202&lt;VLOOKUP(B945,Thresholds!$B$2:$I$8,6,FALSE)),"Medium","Major")))</f>
        <v/>
      </c>
      <c r="T945" s="2"/>
      <c r="U945" s="2"/>
      <c r="V945" s="2"/>
      <c r="W945" s="2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>
      <c r="A946" s="1"/>
      <c r="B946" s="17">
        <v>2</v>
      </c>
      <c r="C946" s="9" t="s">
        <v>41</v>
      </c>
      <c r="D946" s="9" t="str">
        <f>VLOOKUP(C946,'Hazard Categories'!$A$2:$B$52,2,FALSE)</f>
        <v>Tornado</v>
      </c>
      <c r="E946" s="17">
        <v>1</v>
      </c>
      <c r="F946" s="17">
        <v>2008</v>
      </c>
      <c r="G946" s="17" t="str">
        <f>IF(F946&lt;2000,(ROUNDDOWN((F946-$G$10)/5,0))*5+$G$10&amp;"-"&amp;(ROUNDDOWN((F946-$G$10)/5,0))*5+$G$10+4,(ROUNDDOWN((F946-$G$10)/5,0))*5+$G$10&amp;"-"&amp;(ROUNDDOWN((F946-$G$10)/5,0))*5+$G$10+4)</f>
        <v>2005-2009</v>
      </c>
      <c r="H946" s="17">
        <v>1</v>
      </c>
      <c r="I946" s="17">
        <v>0</v>
      </c>
      <c r="J946" s="17">
        <v>0</v>
      </c>
      <c r="K946" s="17">
        <f>SUM(I946:J946)</f>
        <v>0</v>
      </c>
      <c r="L946" s="28">
        <f>IF(N946&lt;7000000000,0,1)</f>
        <v>0</v>
      </c>
      <c r="M946" s="28">
        <f>IF(N946&gt;0,1,0)</f>
        <v>1</v>
      </c>
      <c r="N946" s="29">
        <v>87146</v>
      </c>
      <c r="O946" s="29">
        <f>IF($R946="Minor",1,0)</f>
        <v>1</v>
      </c>
      <c r="P946" s="29">
        <f>IF($R946="Medium",1,0)</f>
        <v>0</v>
      </c>
      <c r="Q946" s="29">
        <f>IF($R946="Major",1,0)</f>
        <v>0</v>
      </c>
      <c r="R946" s="2" t="str">
        <f>IF('Hazard Data'!N3183&lt;VLOOKUP(B946,Thresholds!$B$2:$I$8,2,FALSE),"Minor",IF(AND(VLOOKUP(B946,Thresholds!$B$2:$I$8,2,FALSE)&lt;='Hazard Data'!N3183,'Hazard Data'!N3183&lt;VLOOKUP(B946,Thresholds!$B$2:$I$8,3,FALSE)),"Medium","Major"))</f>
        <v>Minor</v>
      </c>
      <c r="S946" s="2" t="str">
        <f>IF(N946&gt;0,"",IF('Hazard Data'!K3183&lt;VLOOKUP(B946,Thresholds!$B$2:$I$8,5,FALSE),"Minor",IF(AND(VLOOKUP(B946,Thresholds!$B$2:$I$8,5,FALSE)&lt;='Hazard Data'!K3183,'Hazard Data'!K3183&lt;VLOOKUP(B946,Thresholds!$B$2:$I$8,6,FALSE)),"Medium","Major")))</f>
        <v/>
      </c>
      <c r="T946" s="2"/>
      <c r="U946" s="2"/>
      <c r="V946" s="2"/>
      <c r="W946" s="2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>
      <c r="A947" s="1"/>
      <c r="B947" s="17">
        <v>2</v>
      </c>
      <c r="C947" s="9" t="s">
        <v>40</v>
      </c>
      <c r="D947" s="9" t="str">
        <f>VLOOKUP(C947,'Hazard Categories'!$A$2:$B$52,2,FALSE)</f>
        <v>Storm</v>
      </c>
      <c r="E947" s="17">
        <v>1</v>
      </c>
      <c r="F947" s="17">
        <v>1988</v>
      </c>
      <c r="G947" s="17" t="str">
        <f>IF(F947&lt;2000,(ROUNDDOWN((F947-$G$10)/5,0))*5+$G$10&amp;"-"&amp;(ROUNDDOWN((F947-$G$10)/5,0))*5+$G$10+4,(ROUNDDOWN((F947-$G$10)/5,0))*5+$G$10&amp;"-"&amp;(ROUNDDOWN((F947-$G$10)/5,0))*5+$G$10+4)</f>
        <v>1985-1989</v>
      </c>
      <c r="H947" s="17">
        <v>1</v>
      </c>
      <c r="I947" s="17">
        <v>0</v>
      </c>
      <c r="J947" s="17">
        <v>0</v>
      </c>
      <c r="K947" s="17">
        <f>SUM(I947:J947)</f>
        <v>0</v>
      </c>
      <c r="L947" s="28">
        <f>IF(N947&lt;7000000000,0,1)</f>
        <v>0</v>
      </c>
      <c r="M947" s="28">
        <f>IF(N947&gt;0,1,0)</f>
        <v>1</v>
      </c>
      <c r="N947" s="29">
        <v>87098</v>
      </c>
      <c r="O947" s="29">
        <f>IF($R947="Minor",1,0)</f>
        <v>1</v>
      </c>
      <c r="P947" s="29">
        <f>IF($R947="Medium",1,0)</f>
        <v>0</v>
      </c>
      <c r="Q947" s="29">
        <f>IF($R947="Major",1,0)</f>
        <v>0</v>
      </c>
      <c r="R947" s="2" t="str">
        <f>IF('Hazard Data'!N1978&lt;VLOOKUP(B947,Thresholds!$B$2:$I$8,2,FALSE),"Minor",IF(AND(VLOOKUP(B947,Thresholds!$B$2:$I$8,2,FALSE)&lt;='Hazard Data'!N1978,'Hazard Data'!N1978&lt;VLOOKUP(B947,Thresholds!$B$2:$I$8,3,FALSE)),"Medium","Major"))</f>
        <v>Minor</v>
      </c>
      <c r="S947" s="2" t="str">
        <f>IF(N947&gt;0,"",IF('Hazard Data'!K1978&lt;VLOOKUP(B947,Thresholds!$B$2:$I$8,5,FALSE),"Minor",IF(AND(VLOOKUP(B947,Thresholds!$B$2:$I$8,5,FALSE)&lt;='Hazard Data'!K1978,'Hazard Data'!K1978&lt;VLOOKUP(B947,Thresholds!$B$2:$I$8,6,FALSE)),"Medium","Major")))</f>
        <v/>
      </c>
      <c r="T947" s="2"/>
      <c r="U947" s="2"/>
      <c r="V947" s="2"/>
      <c r="W947" s="2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>
      <c r="A948" s="1"/>
      <c r="B948" s="17">
        <v>2</v>
      </c>
      <c r="C948" s="9" t="s">
        <v>44</v>
      </c>
      <c r="D948" s="9" t="str">
        <f>VLOOKUP(C948,'Hazard Categories'!$A$2:$B$52,2,FALSE)</f>
        <v>Severe Storm</v>
      </c>
      <c r="E948" s="17">
        <v>4</v>
      </c>
      <c r="F948" s="17">
        <v>2020</v>
      </c>
      <c r="G948" s="17" t="str">
        <f>IF(F948&lt;2000,(ROUNDDOWN((F948-$G$10)/5,0))*5+$G$10&amp;"-"&amp;(ROUNDDOWN((F948-$G$10)/5,0))*5+$G$10+4,(ROUNDDOWN((F948-$G$10)/5,0))*5+$G$10&amp;"-"&amp;(ROUNDDOWN((F948-$G$10)/5,0))*5+$G$10+4)</f>
        <v>2020-2024</v>
      </c>
      <c r="H948" s="17">
        <v>1</v>
      </c>
      <c r="I948" s="17">
        <v>0</v>
      </c>
      <c r="J948" s="17">
        <v>0</v>
      </c>
      <c r="K948" s="17">
        <f>SUM(I948:J948)</f>
        <v>0</v>
      </c>
      <c r="L948" s="28">
        <f>IF(N948&lt;7000000000,0,1)</f>
        <v>0</v>
      </c>
      <c r="M948" s="28">
        <f>IF(N948&gt;0,1,0)</f>
        <v>1</v>
      </c>
      <c r="N948" s="29">
        <v>87059</v>
      </c>
      <c r="O948" s="29">
        <f>IF($R948="Minor",1,0)</f>
        <v>1</v>
      </c>
      <c r="P948" s="29">
        <f>IF($R948="Medium",1,0)</f>
        <v>0</v>
      </c>
      <c r="Q948" s="29">
        <f>IF($R948="Major",1,0)</f>
        <v>0</v>
      </c>
      <c r="R948" s="2" t="str">
        <f>IF('Hazard Data'!N3357&lt;VLOOKUP(B948,Thresholds!$B$2:$I$8,2,FALSE),"Minor",IF(AND(VLOOKUP(B948,Thresholds!$B$2:$I$8,2,FALSE)&lt;='Hazard Data'!N3357,'Hazard Data'!N3357&lt;VLOOKUP(B948,Thresholds!$B$2:$I$8,3,FALSE)),"Medium","Major"))</f>
        <v>Minor</v>
      </c>
      <c r="S948" s="2" t="str">
        <f>IF(N948&gt;0,"",IF('Hazard Data'!K3357&lt;VLOOKUP(B948,Thresholds!$B$2:$I$8,5,FALSE),"Minor",IF(AND(VLOOKUP(B948,Thresholds!$B$2:$I$8,5,FALSE)&lt;='Hazard Data'!K3357,'Hazard Data'!K3357&lt;VLOOKUP(B948,Thresholds!$B$2:$I$8,6,FALSE)),"Medium","Major")))</f>
        <v/>
      </c>
      <c r="T948" s="2"/>
      <c r="U948" s="2"/>
      <c r="V948" s="2"/>
      <c r="W948" s="2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>
      <c r="A949" s="1"/>
      <c r="B949" s="17">
        <v>1</v>
      </c>
      <c r="C949" s="9" t="s">
        <v>44</v>
      </c>
      <c r="D949" s="9" t="str">
        <f>VLOOKUP(C949,'Hazard Categories'!$A$2:$B$52,2,FALSE)</f>
        <v>Severe Storm</v>
      </c>
      <c r="E949" s="17">
        <v>2</v>
      </c>
      <c r="F949" s="17">
        <v>2005</v>
      </c>
      <c r="G949" s="17" t="str">
        <f>IF(F949&lt;2000,(ROUNDDOWN((F949-$G$10)/5,0))*5+$G$10&amp;"-"&amp;(ROUNDDOWN((F949-$G$10)/5,0))*5+$G$10+4,(ROUNDDOWN((F949-$G$10)/5,0))*5+$G$10&amp;"-"&amp;(ROUNDDOWN((F949-$G$10)/5,0))*5+$G$10+4)</f>
        <v>2005-2009</v>
      </c>
      <c r="H949" s="17">
        <v>1</v>
      </c>
      <c r="I949" s="17">
        <v>0</v>
      </c>
      <c r="J949" s="17">
        <v>0</v>
      </c>
      <c r="K949" s="17">
        <f>SUM(I949:J949)</f>
        <v>0</v>
      </c>
      <c r="L949" s="28">
        <f>IF(N949&lt;7000000000,0,1)</f>
        <v>0</v>
      </c>
      <c r="M949" s="28">
        <f>IF(N949&gt;0,1,0)</f>
        <v>1</v>
      </c>
      <c r="N949" s="29">
        <v>87051</v>
      </c>
      <c r="O949" s="29">
        <f>IF($R949="Minor",1,0)</f>
        <v>1</v>
      </c>
      <c r="P949" s="29">
        <f>IF($R949="Medium",1,0)</f>
        <v>0</v>
      </c>
      <c r="Q949" s="29">
        <f>IF($R949="Major",1,0)</f>
        <v>0</v>
      </c>
      <c r="R949" s="2" t="str">
        <f>IF('Hazard Data'!N3118&lt;VLOOKUP(B949,Thresholds!$B$2:$I$8,2,FALSE),"Minor",IF(AND(VLOOKUP(B949,Thresholds!$B$2:$I$8,2,FALSE)&lt;='Hazard Data'!N3118,'Hazard Data'!N3118&lt;VLOOKUP(B949,Thresholds!$B$2:$I$8,3,FALSE)),"Medium","Major"))</f>
        <v>Minor</v>
      </c>
      <c r="S949" s="2" t="str">
        <f>IF(N949&gt;0,"",IF('Hazard Data'!K3118&lt;VLOOKUP(B949,Thresholds!$B$2:$I$8,5,FALSE),"Minor",IF(AND(VLOOKUP(B949,Thresholds!$B$2:$I$8,5,FALSE)&lt;='Hazard Data'!K3118,'Hazard Data'!K3118&lt;VLOOKUP(B949,Thresholds!$B$2:$I$8,6,FALSE)),"Medium","Major")))</f>
        <v/>
      </c>
      <c r="T949" s="2"/>
      <c r="U949" s="2"/>
      <c r="V949" s="2"/>
      <c r="W949" s="2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>
      <c r="A950" s="1"/>
      <c r="B950" s="17">
        <v>4</v>
      </c>
      <c r="C950" s="9" t="s">
        <v>44</v>
      </c>
      <c r="D950" s="9" t="str">
        <f>VLOOKUP(C950,'Hazard Categories'!$A$2:$B$52,2,FALSE)</f>
        <v>Severe Storm</v>
      </c>
      <c r="E950" s="17">
        <v>2</v>
      </c>
      <c r="F950" s="17">
        <v>2011</v>
      </c>
      <c r="G950" s="17" t="str">
        <f>IF(F950&lt;2000,(ROUNDDOWN((F950-$G$10)/5,0))*5+$G$10&amp;"-"&amp;(ROUNDDOWN((F950-$G$10)/5,0))*5+$G$10+4,(ROUNDDOWN((F950-$G$10)/5,0))*5+$G$10&amp;"-"&amp;(ROUNDDOWN((F950-$G$10)/5,0))*5+$G$10+4)</f>
        <v>2010-2014</v>
      </c>
      <c r="H950" s="17">
        <v>1</v>
      </c>
      <c r="I950" s="17">
        <v>0</v>
      </c>
      <c r="J950" s="17">
        <v>0</v>
      </c>
      <c r="K950" s="17">
        <f>SUM(I950:J950)</f>
        <v>0</v>
      </c>
      <c r="L950" s="28">
        <f>IF(N950&lt;7000000000,0,1)</f>
        <v>0</v>
      </c>
      <c r="M950" s="28">
        <f>IF(N950&gt;0,1,0)</f>
        <v>1</v>
      </c>
      <c r="N950" s="29">
        <v>86987</v>
      </c>
      <c r="O950" s="29">
        <f>IF($R950="Minor",1,0)</f>
        <v>1</v>
      </c>
      <c r="P950" s="29">
        <f>IF($R950="Medium",1,0)</f>
        <v>0</v>
      </c>
      <c r="Q950" s="29">
        <f>IF($R950="Major",1,0)</f>
        <v>0</v>
      </c>
      <c r="R950" s="2" t="str">
        <f>IF('Hazard Data'!N2446&lt;VLOOKUP(B950,Thresholds!$B$2:$I$8,2,FALSE),"Minor",IF(AND(VLOOKUP(B950,Thresholds!$B$2:$I$8,2,FALSE)&lt;='Hazard Data'!N2446,'Hazard Data'!N2446&lt;VLOOKUP(B950,Thresholds!$B$2:$I$8,3,FALSE)),"Medium","Major"))</f>
        <v>Minor</v>
      </c>
      <c r="S950" s="2" t="str">
        <f>IF(N950&gt;0,"",IF('Hazard Data'!K2446&lt;VLOOKUP(B950,Thresholds!$B$2:$I$8,5,FALSE),"Minor",IF(AND(VLOOKUP(B950,Thresholds!$B$2:$I$8,5,FALSE)&lt;='Hazard Data'!K2446,'Hazard Data'!K2446&lt;VLOOKUP(B950,Thresholds!$B$2:$I$8,6,FALSE)),"Medium","Major")))</f>
        <v/>
      </c>
      <c r="T950" s="2"/>
      <c r="U950" s="2"/>
      <c r="V950" s="2"/>
      <c r="W950" s="2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>
      <c r="A951" s="1"/>
      <c r="B951" s="17">
        <v>5</v>
      </c>
      <c r="C951" s="9" t="s">
        <v>75</v>
      </c>
      <c r="D951" s="9" t="str">
        <f>VLOOKUP(C951,'Hazard Categories'!$A$2:$B$52,2,FALSE)</f>
        <v>Severe Storm</v>
      </c>
      <c r="E951" s="17">
        <v>1</v>
      </c>
      <c r="F951" s="17">
        <v>1995</v>
      </c>
      <c r="G951" s="17" t="str">
        <f>IF(F951&lt;2000,(ROUNDDOWN((F951-$G$10)/5,0))*5+$G$10&amp;"-"&amp;(ROUNDDOWN((F951-$G$10)/5,0))*5+$G$10+4,(ROUNDDOWN((F951-$G$10)/5,0))*5+$G$10&amp;"-"&amp;(ROUNDDOWN((F951-$G$10)/5,0))*5+$G$10+4)</f>
        <v>1995-1999</v>
      </c>
      <c r="H951" s="17">
        <v>1</v>
      </c>
      <c r="I951" s="17">
        <v>0</v>
      </c>
      <c r="J951" s="17">
        <v>0</v>
      </c>
      <c r="K951" s="17">
        <f>SUM(I951:J951)</f>
        <v>0</v>
      </c>
      <c r="L951" s="28">
        <f>IF(N951&lt;7000000000,0,1)</f>
        <v>0</v>
      </c>
      <c r="M951" s="28">
        <f>IF(N951&gt;0,1,0)</f>
        <v>1</v>
      </c>
      <c r="N951" s="29">
        <v>86924</v>
      </c>
      <c r="O951" s="29">
        <f>IF($R951="Minor",1,0)</f>
        <v>0</v>
      </c>
      <c r="P951" s="29">
        <f>IF($R951="Medium",1,0)</f>
        <v>0</v>
      </c>
      <c r="Q951" s="29">
        <f>IF($R951="Major",1,0)</f>
        <v>1</v>
      </c>
      <c r="R951" s="2" t="str">
        <f>IF('Hazard Data'!N101&lt;VLOOKUP(B951,Thresholds!$B$2:$I$8,2,FALSE),"Minor",IF(AND(VLOOKUP(B951,Thresholds!$B$2:$I$8,2,FALSE)&lt;='Hazard Data'!N101,'Hazard Data'!N101&lt;VLOOKUP(B951,Thresholds!$B$2:$I$8,3,FALSE)),"Medium","Major"))</f>
        <v>Major</v>
      </c>
      <c r="S951" s="2" t="str">
        <f>IF(N951&gt;0,"",IF('Hazard Data'!K101&lt;VLOOKUP(B951,Thresholds!$B$2:$I$8,5,FALSE),"Minor",IF(AND(VLOOKUP(B951,Thresholds!$B$2:$I$8,5,FALSE)&lt;='Hazard Data'!K101,'Hazard Data'!K101&lt;VLOOKUP(B951,Thresholds!$B$2:$I$8,6,FALSE)),"Medium","Major")))</f>
        <v/>
      </c>
      <c r="T951" s="2"/>
      <c r="U951" s="2"/>
      <c r="V951" s="2"/>
      <c r="W951" s="2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>
      <c r="A952" s="1"/>
      <c r="B952" s="17">
        <v>4</v>
      </c>
      <c r="C952" s="9" t="s">
        <v>41</v>
      </c>
      <c r="D952" s="9" t="str">
        <f>VLOOKUP(C952,'Hazard Categories'!$A$2:$B$52,2,FALSE)</f>
        <v>Tornado</v>
      </c>
      <c r="E952" s="17">
        <v>1</v>
      </c>
      <c r="F952" s="17">
        <v>2006</v>
      </c>
      <c r="G952" s="17" t="str">
        <f>IF(F952&lt;2000,(ROUNDDOWN((F952-$G$10)/5,0))*5+$G$10&amp;"-"&amp;(ROUNDDOWN((F952-$G$10)/5,0))*5+$G$10+4,(ROUNDDOWN((F952-$G$10)/5,0))*5+$G$10&amp;"-"&amp;(ROUNDDOWN((F952-$G$10)/5,0))*5+$G$10+4)</f>
        <v>2005-2009</v>
      </c>
      <c r="H952" s="17">
        <v>1</v>
      </c>
      <c r="I952" s="17">
        <v>0</v>
      </c>
      <c r="J952" s="17">
        <v>0</v>
      </c>
      <c r="K952" s="17">
        <f>SUM(I952:J952)</f>
        <v>0</v>
      </c>
      <c r="L952" s="28">
        <f>IF(N952&lt;7000000000,0,1)</f>
        <v>0</v>
      </c>
      <c r="M952" s="28">
        <f>IF(N952&gt;0,1,0)</f>
        <v>1</v>
      </c>
      <c r="N952" s="29">
        <v>86821</v>
      </c>
      <c r="O952" s="29">
        <f>IF($R952="Minor",1,0)</f>
        <v>1</v>
      </c>
      <c r="P952" s="29">
        <f>IF($R952="Medium",1,0)</f>
        <v>0</v>
      </c>
      <c r="Q952" s="29">
        <f>IF($R952="Major",1,0)</f>
        <v>0</v>
      </c>
      <c r="R952" s="2" t="str">
        <f>IF('Hazard Data'!N3130&lt;VLOOKUP(B952,Thresholds!$B$2:$I$8,2,FALSE),"Minor",IF(AND(VLOOKUP(B952,Thresholds!$B$2:$I$8,2,FALSE)&lt;='Hazard Data'!N3130,'Hazard Data'!N3130&lt;VLOOKUP(B952,Thresholds!$B$2:$I$8,3,FALSE)),"Medium","Major"))</f>
        <v>Minor</v>
      </c>
      <c r="S952" s="2" t="str">
        <f>IF(N952&gt;0,"",IF('Hazard Data'!K3130&lt;VLOOKUP(B952,Thresholds!$B$2:$I$8,5,FALSE),"Minor",IF(AND(VLOOKUP(B952,Thresholds!$B$2:$I$8,5,FALSE)&lt;='Hazard Data'!K3130,'Hazard Data'!K3130&lt;VLOOKUP(B952,Thresholds!$B$2:$I$8,6,FALSE)),"Medium","Major")))</f>
        <v/>
      </c>
      <c r="T952" s="2"/>
      <c r="U952" s="2"/>
      <c r="V952" s="2"/>
      <c r="W952" s="2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>
      <c r="A953" s="1"/>
      <c r="B953" s="17">
        <v>2</v>
      </c>
      <c r="C953" s="9" t="s">
        <v>51</v>
      </c>
      <c r="D953" s="9" t="str">
        <f>VLOOKUP(C953,'Hazard Categories'!$A$2:$B$52,2,FALSE)</f>
        <v>Storm</v>
      </c>
      <c r="E953" s="17">
        <v>1</v>
      </c>
      <c r="F953" s="17">
        <v>1989</v>
      </c>
      <c r="G953" s="17" t="str">
        <f>IF(F953&lt;2000,(ROUNDDOWN((F953-$G$10)/5,0))*5+$G$10&amp;"-"&amp;(ROUNDDOWN((F953-$G$10)/5,0))*5+$G$10+4,(ROUNDDOWN((F953-$G$10)/5,0))*5+$G$10&amp;"-"&amp;(ROUNDDOWN((F953-$G$10)/5,0))*5+$G$10+4)</f>
        <v>1985-1989</v>
      </c>
      <c r="H953" s="17">
        <v>1</v>
      </c>
      <c r="I953" s="17">
        <v>0</v>
      </c>
      <c r="J953" s="17">
        <v>0</v>
      </c>
      <c r="K953" s="17">
        <f>SUM(I953:J953)</f>
        <v>0</v>
      </c>
      <c r="L953" s="28">
        <f>IF(N953&lt;7000000000,0,1)</f>
        <v>0</v>
      </c>
      <c r="M953" s="28">
        <f>IF(N953&gt;0,1,0)</f>
        <v>1</v>
      </c>
      <c r="N953" s="29">
        <v>86813</v>
      </c>
      <c r="O953" s="29">
        <f>IF($R953="Minor",1,0)</f>
        <v>1</v>
      </c>
      <c r="P953" s="29">
        <f>IF($R953="Medium",1,0)</f>
        <v>0</v>
      </c>
      <c r="Q953" s="29">
        <f>IF($R953="Major",1,0)</f>
        <v>0</v>
      </c>
      <c r="R953" s="2" t="str">
        <f>IF('Hazard Data'!N2005&lt;VLOOKUP(B953,Thresholds!$B$2:$I$8,2,FALSE),"Minor",IF(AND(VLOOKUP(B953,Thresholds!$B$2:$I$8,2,FALSE)&lt;='Hazard Data'!N2005,'Hazard Data'!N2005&lt;VLOOKUP(B953,Thresholds!$B$2:$I$8,3,FALSE)),"Medium","Major"))</f>
        <v>Minor</v>
      </c>
      <c r="S953" s="2" t="str">
        <f>IF(N953&gt;0,"",IF('Hazard Data'!K2005&lt;VLOOKUP(B953,Thresholds!$B$2:$I$8,5,FALSE),"Minor",IF(AND(VLOOKUP(B953,Thresholds!$B$2:$I$8,5,FALSE)&lt;='Hazard Data'!K2005,'Hazard Data'!K2005&lt;VLOOKUP(B953,Thresholds!$B$2:$I$8,6,FALSE)),"Medium","Major")))</f>
        <v/>
      </c>
      <c r="T953" s="2"/>
      <c r="U953" s="2"/>
      <c r="V953" s="2"/>
      <c r="W953" s="2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>
      <c r="A954" s="1"/>
      <c r="B954" s="17">
        <v>5</v>
      </c>
      <c r="C954" s="9" t="s">
        <v>44</v>
      </c>
      <c r="D954" s="9" t="str">
        <f>VLOOKUP(C954,'Hazard Categories'!$A$2:$B$52,2,FALSE)</f>
        <v>Severe Storm</v>
      </c>
      <c r="E954" s="17">
        <v>2</v>
      </c>
      <c r="F954" s="17">
        <v>2015</v>
      </c>
      <c r="G954" s="17" t="str">
        <f>IF(F954&lt;2000,(ROUNDDOWN((F954-$G$10)/5,0))*5+$G$10&amp;"-"&amp;(ROUNDDOWN((F954-$G$10)/5,0))*5+$G$10+4,(ROUNDDOWN((F954-$G$10)/5,0))*5+$G$10&amp;"-"&amp;(ROUNDDOWN((F954-$G$10)/5,0))*5+$G$10+4)</f>
        <v>2015-2019</v>
      </c>
      <c r="H954" s="17">
        <v>1</v>
      </c>
      <c r="I954" s="17">
        <v>0</v>
      </c>
      <c r="J954" s="17">
        <v>0</v>
      </c>
      <c r="K954" s="17">
        <f>SUM(I954:J954)</f>
        <v>0</v>
      </c>
      <c r="L954" s="28">
        <f>IF(N954&lt;7000000000,0,1)</f>
        <v>0</v>
      </c>
      <c r="M954" s="28">
        <f>IF(N954&gt;0,1,0)</f>
        <v>1</v>
      </c>
      <c r="N954" s="29">
        <v>86694</v>
      </c>
      <c r="O954" s="29">
        <f>IF($R954="Minor",1,0)</f>
        <v>1</v>
      </c>
      <c r="P954" s="29">
        <f>IF($R954="Medium",1,0)</f>
        <v>0</v>
      </c>
      <c r="Q954" s="29">
        <f>IF($R954="Major",1,0)</f>
        <v>0</v>
      </c>
      <c r="R954" s="2" t="str">
        <f>IF('Hazard Data'!N2793&lt;VLOOKUP(B954,Thresholds!$B$2:$I$8,2,FALSE),"Minor",IF(AND(VLOOKUP(B954,Thresholds!$B$2:$I$8,2,FALSE)&lt;='Hazard Data'!N2793,'Hazard Data'!N2793&lt;VLOOKUP(B954,Thresholds!$B$2:$I$8,3,FALSE)),"Medium","Major"))</f>
        <v>Minor</v>
      </c>
      <c r="S954" s="2" t="str">
        <f>IF(N954&gt;0,"",IF('Hazard Data'!K2793&lt;VLOOKUP(B954,Thresholds!$B$2:$I$8,5,FALSE),"Minor",IF(AND(VLOOKUP(B954,Thresholds!$B$2:$I$8,5,FALSE)&lt;='Hazard Data'!K2793,'Hazard Data'!K2793&lt;VLOOKUP(B954,Thresholds!$B$2:$I$8,6,FALSE)),"Medium","Major")))</f>
        <v/>
      </c>
      <c r="T954" s="2"/>
      <c r="U954" s="2"/>
      <c r="V954" s="2"/>
      <c r="W954" s="2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>
      <c r="A955" s="1"/>
      <c r="B955" s="17">
        <v>1</v>
      </c>
      <c r="C955" s="9" t="s">
        <v>52</v>
      </c>
      <c r="D955" s="9" t="str">
        <f>VLOOKUP(C955,'Hazard Categories'!$A$2:$B$52,2,FALSE)</f>
        <v>Severe Storm</v>
      </c>
      <c r="E955" s="17">
        <v>3</v>
      </c>
      <c r="F955" s="17">
        <v>1994</v>
      </c>
      <c r="G955" s="17" t="str">
        <f>IF(F955&lt;2000,(ROUNDDOWN((F955-$G$10)/5,0))*5+$G$10&amp;"-"&amp;(ROUNDDOWN((F955-$G$10)/5,0))*5+$G$10+4,(ROUNDDOWN((F955-$G$10)/5,0))*5+$G$10&amp;"-"&amp;(ROUNDDOWN((F955-$G$10)/5,0))*5+$G$10+4)</f>
        <v>1990-1994</v>
      </c>
      <c r="H955" s="17">
        <v>1</v>
      </c>
      <c r="I955" s="17">
        <v>0</v>
      </c>
      <c r="J955" s="17">
        <v>0</v>
      </c>
      <c r="K955" s="17">
        <f>SUM(I955:J955)</f>
        <v>0</v>
      </c>
      <c r="L955" s="28">
        <f>IF(N955&lt;7000000000,0,1)</f>
        <v>0</v>
      </c>
      <c r="M955" s="28">
        <f>IF(N955&gt;0,1,0)</f>
        <v>1</v>
      </c>
      <c r="N955" s="29">
        <v>86607</v>
      </c>
      <c r="O955" s="29">
        <f>IF($R955="Minor",1,0)</f>
        <v>1</v>
      </c>
      <c r="P955" s="29">
        <f>IF($R955="Medium",1,0)</f>
        <v>0</v>
      </c>
      <c r="Q955" s="29">
        <f>IF($R955="Major",1,0)</f>
        <v>0</v>
      </c>
      <c r="R955" s="2" t="str">
        <f>IF('Hazard Data'!N1864&lt;VLOOKUP(B955,Thresholds!$B$2:$I$8,2,FALSE),"Minor",IF(AND(VLOOKUP(B955,Thresholds!$B$2:$I$8,2,FALSE)&lt;='Hazard Data'!N1864,'Hazard Data'!N1864&lt;VLOOKUP(B955,Thresholds!$B$2:$I$8,3,FALSE)),"Medium","Major"))</f>
        <v>Minor</v>
      </c>
      <c r="S955" s="2" t="str">
        <f>IF(N955&gt;0,"",IF('Hazard Data'!K1864&lt;VLOOKUP(B955,Thresholds!$B$2:$I$8,5,FALSE),"Minor",IF(AND(VLOOKUP(B955,Thresholds!$B$2:$I$8,5,FALSE)&lt;='Hazard Data'!K1864,'Hazard Data'!K1864&lt;VLOOKUP(B955,Thresholds!$B$2:$I$8,6,FALSE)),"Medium","Major")))</f>
        <v/>
      </c>
      <c r="T955" s="2"/>
      <c r="U955" s="2"/>
      <c r="V955" s="2"/>
      <c r="W955" s="2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>
      <c r="A956" s="1"/>
      <c r="B956" s="17">
        <v>4</v>
      </c>
      <c r="C956" s="9" t="s">
        <v>44</v>
      </c>
      <c r="D956" s="9" t="str">
        <f>VLOOKUP(C956,'Hazard Categories'!$A$2:$B$52,2,FALSE)</f>
        <v>Severe Storm</v>
      </c>
      <c r="E956" s="17">
        <v>2</v>
      </c>
      <c r="F956" s="17">
        <v>2006</v>
      </c>
      <c r="G956" s="17" t="str">
        <f>IF(F956&lt;2000,(ROUNDDOWN((F956-$G$10)/5,0))*5+$G$10&amp;"-"&amp;(ROUNDDOWN((F956-$G$10)/5,0))*5+$G$10+4,(ROUNDDOWN((F956-$G$10)/5,0))*5+$G$10&amp;"-"&amp;(ROUNDDOWN((F956-$G$10)/5,0))*5+$G$10+4)</f>
        <v>2005-2009</v>
      </c>
      <c r="H956" s="17">
        <v>1</v>
      </c>
      <c r="I956" s="17">
        <v>0</v>
      </c>
      <c r="J956" s="17">
        <v>0</v>
      </c>
      <c r="K956" s="17">
        <f>SUM(I956:J956)</f>
        <v>0</v>
      </c>
      <c r="L956" s="28">
        <f>IF(N956&lt;7000000000,0,1)</f>
        <v>0</v>
      </c>
      <c r="M956" s="28">
        <f>IF(N956&gt;0,1,0)</f>
        <v>1</v>
      </c>
      <c r="N956" s="29">
        <v>86559</v>
      </c>
      <c r="O956" s="29">
        <f>IF($R956="Minor",1,0)</f>
        <v>1</v>
      </c>
      <c r="P956" s="29">
        <f>IF($R956="Medium",1,0)</f>
        <v>0</v>
      </c>
      <c r="Q956" s="29">
        <f>IF($R956="Major",1,0)</f>
        <v>0</v>
      </c>
      <c r="R956" s="2" t="str">
        <f>IF('Hazard Data'!N3134&lt;VLOOKUP(B956,Thresholds!$B$2:$I$8,2,FALSE),"Minor",IF(AND(VLOOKUP(B956,Thresholds!$B$2:$I$8,2,FALSE)&lt;='Hazard Data'!N3134,'Hazard Data'!N3134&lt;VLOOKUP(B956,Thresholds!$B$2:$I$8,3,FALSE)),"Medium","Major"))</f>
        <v>Minor</v>
      </c>
      <c r="S956" s="2" t="str">
        <f>IF(N956&gt;0,"",IF('Hazard Data'!K3134&lt;VLOOKUP(B956,Thresholds!$B$2:$I$8,5,FALSE),"Minor",IF(AND(VLOOKUP(B956,Thresholds!$B$2:$I$8,5,FALSE)&lt;='Hazard Data'!K3134,'Hazard Data'!K3134&lt;VLOOKUP(B956,Thresholds!$B$2:$I$8,6,FALSE)),"Medium","Major")))</f>
        <v/>
      </c>
      <c r="T956" s="2"/>
      <c r="U956" s="2"/>
      <c r="V956" s="2"/>
      <c r="W956" s="2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>
      <c r="A957" s="1"/>
      <c r="B957" s="17">
        <v>3</v>
      </c>
      <c r="C957" s="9" t="s">
        <v>44</v>
      </c>
      <c r="D957" s="9" t="str">
        <f>VLOOKUP(C957,'Hazard Categories'!$A$2:$B$52,2,FALSE)</f>
        <v>Severe Storm</v>
      </c>
      <c r="E957" s="17">
        <v>2</v>
      </c>
      <c r="F957" s="17">
        <v>2011</v>
      </c>
      <c r="G957" s="17" t="str">
        <f>IF(F957&lt;2000,(ROUNDDOWN((F957-$G$10)/5,0))*5+$G$10&amp;"-"&amp;(ROUNDDOWN((F957-$G$10)/5,0))*5+$G$10+4,(ROUNDDOWN((F957-$G$10)/5,0))*5+$G$10&amp;"-"&amp;(ROUNDDOWN((F957-$G$10)/5,0))*5+$G$10+4)</f>
        <v>2010-2014</v>
      </c>
      <c r="H957" s="17">
        <v>1</v>
      </c>
      <c r="I957" s="17">
        <v>0</v>
      </c>
      <c r="J957" s="17">
        <v>0</v>
      </c>
      <c r="K957" s="17">
        <f>SUM(I957:J957)</f>
        <v>0</v>
      </c>
      <c r="L957" s="28">
        <f>IF(N957&lt;7000000000,0,1)</f>
        <v>0</v>
      </c>
      <c r="M957" s="28">
        <f>IF(N957&gt;0,1,0)</f>
        <v>1</v>
      </c>
      <c r="N957" s="29">
        <v>86542</v>
      </c>
      <c r="O957" s="29">
        <f>IF($R957="Minor",1,0)</f>
        <v>1</v>
      </c>
      <c r="P957" s="29">
        <f>IF($R957="Medium",1,0)</f>
        <v>0</v>
      </c>
      <c r="Q957" s="29">
        <f>IF($R957="Major",1,0)</f>
        <v>0</v>
      </c>
      <c r="R957" s="2" t="str">
        <f>IF('Hazard Data'!N2342&lt;VLOOKUP(B957,Thresholds!$B$2:$I$8,2,FALSE),"Minor",IF(AND(VLOOKUP(B957,Thresholds!$B$2:$I$8,2,FALSE)&lt;='Hazard Data'!N2342,'Hazard Data'!N2342&lt;VLOOKUP(B957,Thresholds!$B$2:$I$8,3,FALSE)),"Medium","Major"))</f>
        <v>Minor</v>
      </c>
      <c r="S957" s="2" t="str">
        <f>IF(N957&gt;0,"",IF('Hazard Data'!K2342&lt;VLOOKUP(B957,Thresholds!$B$2:$I$8,5,FALSE),"Minor",IF(AND(VLOOKUP(B957,Thresholds!$B$2:$I$8,5,FALSE)&lt;='Hazard Data'!K2342,'Hazard Data'!K2342&lt;VLOOKUP(B957,Thresholds!$B$2:$I$8,6,FALSE)),"Medium","Major")))</f>
        <v/>
      </c>
      <c r="T957" s="2"/>
      <c r="U957" s="2"/>
      <c r="V957" s="2"/>
      <c r="W957" s="2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>
      <c r="A958" s="1"/>
      <c r="B958" s="17">
        <v>2</v>
      </c>
      <c r="C958" s="9" t="s">
        <v>44</v>
      </c>
      <c r="D958" s="9" t="str">
        <f>VLOOKUP(C958,'Hazard Categories'!$A$2:$B$52,2,FALSE)</f>
        <v>Severe Storm</v>
      </c>
      <c r="E958" s="17">
        <v>2</v>
      </c>
      <c r="F958" s="17">
        <v>1989</v>
      </c>
      <c r="G958" s="17" t="str">
        <f>IF(F958&lt;2000,(ROUNDDOWN((F958-$G$10)/5,0))*5+$G$10&amp;"-"&amp;(ROUNDDOWN((F958-$G$10)/5,0))*5+$G$10+4,(ROUNDDOWN((F958-$G$10)/5,0))*5+$G$10&amp;"-"&amp;(ROUNDDOWN((F958-$G$10)/5,0))*5+$G$10+4)</f>
        <v>1985-1989</v>
      </c>
      <c r="H958" s="17">
        <v>1</v>
      </c>
      <c r="I958" s="17">
        <v>0</v>
      </c>
      <c r="J958" s="17">
        <v>0</v>
      </c>
      <c r="K958" s="17">
        <f>SUM(I958:J958)</f>
        <v>0</v>
      </c>
      <c r="L958" s="28">
        <f>IF(N958&lt;7000000000,0,1)</f>
        <v>0</v>
      </c>
      <c r="M958" s="28">
        <f>IF(N958&gt;0,1,0)</f>
        <v>1</v>
      </c>
      <c r="N958" s="29">
        <v>86456</v>
      </c>
      <c r="O958" s="29">
        <f>IF($R958="Minor",1,0)</f>
        <v>1</v>
      </c>
      <c r="P958" s="29">
        <f>IF($R958="Medium",1,0)</f>
        <v>0</v>
      </c>
      <c r="Q958" s="29">
        <f>IF($R958="Major",1,0)</f>
        <v>0</v>
      </c>
      <c r="R958" s="2" t="str">
        <f>IF('Hazard Data'!N1472&lt;VLOOKUP(B958,Thresholds!$B$2:$I$8,2,FALSE),"Minor",IF(AND(VLOOKUP(B958,Thresholds!$B$2:$I$8,2,FALSE)&lt;='Hazard Data'!N1472,'Hazard Data'!N1472&lt;VLOOKUP(B958,Thresholds!$B$2:$I$8,3,FALSE)),"Medium","Major"))</f>
        <v>Minor</v>
      </c>
      <c r="S958" s="2" t="str">
        <f>IF(N958&gt;0,"",IF('Hazard Data'!K1472&lt;VLOOKUP(B958,Thresholds!$B$2:$I$8,5,FALSE),"Minor",IF(AND(VLOOKUP(B958,Thresholds!$B$2:$I$8,5,FALSE)&lt;='Hazard Data'!K1472,'Hazard Data'!K1472&lt;VLOOKUP(B958,Thresholds!$B$2:$I$8,6,FALSE)),"Medium","Major")))</f>
        <v/>
      </c>
      <c r="T958" s="2"/>
      <c r="U958" s="2"/>
      <c r="V958" s="2"/>
      <c r="W958" s="2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>
      <c r="A959" s="1"/>
      <c r="B959" s="17">
        <v>4</v>
      </c>
      <c r="C959" s="9" t="s">
        <v>41</v>
      </c>
      <c r="D959" s="9" t="str">
        <f>VLOOKUP(C959,'Hazard Categories'!$A$2:$B$52,2,FALSE)</f>
        <v>Tornado</v>
      </c>
      <c r="E959" s="17">
        <v>1</v>
      </c>
      <c r="F959" s="17">
        <v>1976</v>
      </c>
      <c r="G959" s="17" t="str">
        <f>IF(F959&lt;2000,(ROUNDDOWN((F959-$G$10)/5,0))*5+$G$10&amp;"-"&amp;(ROUNDDOWN((F959-$G$10)/5,0))*5+$G$10+4,(ROUNDDOWN((F959-$G$10)/5,0))*5+$G$10&amp;"-"&amp;(ROUNDDOWN((F959-$G$10)/5,0))*5+$G$10+4)</f>
        <v>1975-1979</v>
      </c>
      <c r="H959" s="17">
        <v>1</v>
      </c>
      <c r="I959" s="17">
        <v>0</v>
      </c>
      <c r="J959" s="17">
        <v>0</v>
      </c>
      <c r="K959" s="17">
        <f>SUM(I959:J959)</f>
        <v>0</v>
      </c>
      <c r="L959" s="28">
        <f>IF(N959&lt;7000000000,0,1)</f>
        <v>0</v>
      </c>
      <c r="M959" s="28">
        <f>IF(N959&gt;0,1,0)</f>
        <v>1</v>
      </c>
      <c r="N959" s="29">
        <v>86425</v>
      </c>
      <c r="O959" s="29">
        <f>IF($R959="Minor",1,0)</f>
        <v>1</v>
      </c>
      <c r="P959" s="29">
        <f>IF($R959="Medium",1,0)</f>
        <v>0</v>
      </c>
      <c r="Q959" s="29">
        <f>IF($R959="Major",1,0)</f>
        <v>0</v>
      </c>
      <c r="R959" s="2" t="str">
        <f>IF('Hazard Data'!N1138&lt;VLOOKUP(B959,Thresholds!$B$2:$I$8,2,FALSE),"Minor",IF(AND(VLOOKUP(B959,Thresholds!$B$2:$I$8,2,FALSE)&lt;='Hazard Data'!N1138,'Hazard Data'!N1138&lt;VLOOKUP(B959,Thresholds!$B$2:$I$8,3,FALSE)),"Medium","Major"))</f>
        <v>Minor</v>
      </c>
      <c r="S959" s="2" t="str">
        <f>IF(N959&gt;0,"",IF('Hazard Data'!K1138&lt;VLOOKUP(B959,Thresholds!$B$2:$I$8,5,FALSE),"Minor",IF(AND(VLOOKUP(B959,Thresholds!$B$2:$I$8,5,FALSE)&lt;='Hazard Data'!K1138,'Hazard Data'!K1138&lt;VLOOKUP(B959,Thresholds!$B$2:$I$8,6,FALSE)),"Medium","Major")))</f>
        <v/>
      </c>
      <c r="T959" s="2"/>
      <c r="U959" s="2"/>
      <c r="V959" s="2"/>
      <c r="W959" s="2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>
      <c r="A960" s="1"/>
      <c r="B960" s="17">
        <v>3</v>
      </c>
      <c r="C960" s="9" t="s">
        <v>41</v>
      </c>
      <c r="D960" s="9" t="str">
        <f>VLOOKUP(C960,'Hazard Categories'!$A$2:$B$52,2,FALSE)</f>
        <v>Tornado</v>
      </c>
      <c r="E960" s="17">
        <v>2</v>
      </c>
      <c r="F960" s="17">
        <v>1977</v>
      </c>
      <c r="G960" s="17" t="str">
        <f>IF(F960&lt;2000,(ROUNDDOWN((F960-$G$10)/5,0))*5+$G$10&amp;"-"&amp;(ROUNDDOWN((F960-$G$10)/5,0))*5+$G$10+4,(ROUNDDOWN((F960-$G$10)/5,0))*5+$G$10&amp;"-"&amp;(ROUNDDOWN((F960-$G$10)/5,0))*5+$G$10+4)</f>
        <v>1975-1979</v>
      </c>
      <c r="H960" s="17">
        <v>1</v>
      </c>
      <c r="I960" s="17">
        <v>0</v>
      </c>
      <c r="J960" s="17">
        <v>0</v>
      </c>
      <c r="K960" s="17">
        <f>SUM(I960:J960)</f>
        <v>0</v>
      </c>
      <c r="L960" s="28">
        <f>IF(N960&lt;7000000000,0,1)</f>
        <v>0</v>
      </c>
      <c r="M960" s="28">
        <f>IF(N960&gt;0,1,0)</f>
        <v>1</v>
      </c>
      <c r="N960" s="29">
        <v>86409</v>
      </c>
      <c r="O960" s="29">
        <f>IF($R960="Minor",1,0)</f>
        <v>1</v>
      </c>
      <c r="P960" s="29">
        <f>IF($R960="Medium",1,0)</f>
        <v>0</v>
      </c>
      <c r="Q960" s="29">
        <f>IF($R960="Major",1,0)</f>
        <v>0</v>
      </c>
      <c r="R960" s="2" t="str">
        <f>IF('Hazard Data'!N1318&lt;VLOOKUP(B960,Thresholds!$B$2:$I$8,2,FALSE),"Minor",IF(AND(VLOOKUP(B960,Thresholds!$B$2:$I$8,2,FALSE)&lt;='Hazard Data'!N1318,'Hazard Data'!N1318&lt;VLOOKUP(B960,Thresholds!$B$2:$I$8,3,FALSE)),"Medium","Major"))</f>
        <v>Minor</v>
      </c>
      <c r="S960" s="2" t="str">
        <f>IF(N960&gt;0,"",IF('Hazard Data'!K1318&lt;VLOOKUP(B960,Thresholds!$B$2:$I$8,5,FALSE),"Minor",IF(AND(VLOOKUP(B960,Thresholds!$B$2:$I$8,5,FALSE)&lt;='Hazard Data'!K1318,'Hazard Data'!K1318&lt;VLOOKUP(B960,Thresholds!$B$2:$I$8,6,FALSE)),"Medium","Major")))</f>
        <v/>
      </c>
      <c r="T960" s="2"/>
      <c r="U960" s="2"/>
      <c r="V960" s="2"/>
      <c r="W960" s="2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>
      <c r="A961" s="1"/>
      <c r="B961" s="17">
        <v>1</v>
      </c>
      <c r="C961" s="9" t="s">
        <v>39</v>
      </c>
      <c r="D961" s="9" t="str">
        <f>VLOOKUP(C961,'Hazard Categories'!$A$2:$B$52,2,FALSE)</f>
        <v>Severe Storm</v>
      </c>
      <c r="E961" s="17">
        <v>3</v>
      </c>
      <c r="F961" s="17">
        <v>2014</v>
      </c>
      <c r="G961" s="17" t="str">
        <f>IF(F961&lt;2000,(ROUNDDOWN((F961-$G$10)/5,0))*5+$G$10&amp;"-"&amp;(ROUNDDOWN((F961-$G$10)/5,0))*5+$G$10+4,(ROUNDDOWN((F961-$G$10)/5,0))*5+$G$10&amp;"-"&amp;(ROUNDDOWN((F961-$G$10)/5,0))*5+$G$10+4)</f>
        <v>2010-2014</v>
      </c>
      <c r="H961" s="17">
        <v>1</v>
      </c>
      <c r="I961" s="17">
        <v>0</v>
      </c>
      <c r="J961" s="17">
        <v>0</v>
      </c>
      <c r="K961" s="17">
        <f>SUM(I961:J961)</f>
        <v>0</v>
      </c>
      <c r="L961" s="28">
        <f>IF(N961&lt;7000000000,0,1)</f>
        <v>0</v>
      </c>
      <c r="M961" s="28">
        <f>IF(N961&gt;0,1,0)</f>
        <v>1</v>
      </c>
      <c r="N961" s="29">
        <v>86393</v>
      </c>
      <c r="O961" s="29">
        <f>IF($R961="Minor",1,0)</f>
        <v>1</v>
      </c>
      <c r="P961" s="29">
        <f>IF($R961="Medium",1,0)</f>
        <v>0</v>
      </c>
      <c r="Q961" s="29">
        <f>IF($R961="Major",1,0)</f>
        <v>0</v>
      </c>
      <c r="R961" s="2" t="str">
        <f>IF('Hazard Data'!N2562&lt;VLOOKUP(B961,Thresholds!$B$2:$I$8,2,FALSE),"Minor",IF(AND(VLOOKUP(B961,Thresholds!$B$2:$I$8,2,FALSE)&lt;='Hazard Data'!N2562,'Hazard Data'!N2562&lt;VLOOKUP(B961,Thresholds!$B$2:$I$8,3,FALSE)),"Medium","Major"))</f>
        <v>Minor</v>
      </c>
      <c r="S961" s="2" t="str">
        <f>IF(N961&gt;0,"",IF('Hazard Data'!K2562&lt;VLOOKUP(B961,Thresholds!$B$2:$I$8,5,FALSE),"Minor",IF(AND(VLOOKUP(B961,Thresholds!$B$2:$I$8,5,FALSE)&lt;='Hazard Data'!K2562,'Hazard Data'!K2562&lt;VLOOKUP(B961,Thresholds!$B$2:$I$8,6,FALSE)),"Medium","Major")))</f>
        <v/>
      </c>
      <c r="T961" s="2"/>
      <c r="U961" s="2"/>
      <c r="V961" s="2"/>
      <c r="W961" s="2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>
      <c r="A962" s="1"/>
      <c r="B962" s="17">
        <v>1</v>
      </c>
      <c r="C962" s="9" t="s">
        <v>44</v>
      </c>
      <c r="D962" s="9" t="str">
        <f>VLOOKUP(C962,'Hazard Categories'!$A$2:$B$52,2,FALSE)</f>
        <v>Severe Storm</v>
      </c>
      <c r="E962" s="17">
        <v>3</v>
      </c>
      <c r="F962" s="17">
        <v>1976</v>
      </c>
      <c r="G962" s="17" t="str">
        <f>IF(F962&lt;2000,(ROUNDDOWN((F962-$G$10)/5,0))*5+$G$10&amp;"-"&amp;(ROUNDDOWN((F962-$G$10)/5,0))*5+$G$10+4,(ROUNDDOWN((F962-$G$10)/5,0))*5+$G$10&amp;"-"&amp;(ROUNDDOWN((F962-$G$10)/5,0))*5+$G$10+4)</f>
        <v>1975-1979</v>
      </c>
      <c r="H962" s="17">
        <v>1</v>
      </c>
      <c r="I962" s="17">
        <v>0</v>
      </c>
      <c r="J962" s="17">
        <v>0</v>
      </c>
      <c r="K962" s="17">
        <f>SUM(I962:J962)</f>
        <v>0</v>
      </c>
      <c r="L962" s="28">
        <f>IF(N962&lt;7000000000,0,1)</f>
        <v>0</v>
      </c>
      <c r="M962" s="28">
        <f>IF(N962&gt;0,1,0)</f>
        <v>1</v>
      </c>
      <c r="N962" s="29">
        <v>86377</v>
      </c>
      <c r="O962" s="29">
        <f>IF($R962="Minor",1,0)</f>
        <v>1</v>
      </c>
      <c r="P962" s="29">
        <f>IF($R962="Medium",1,0)</f>
        <v>0</v>
      </c>
      <c r="Q962" s="29">
        <f>IF($R962="Major",1,0)</f>
        <v>0</v>
      </c>
      <c r="R962" s="2" t="str">
        <f>IF('Hazard Data'!N1256&lt;VLOOKUP(B962,Thresholds!$B$2:$I$8,2,FALSE),"Minor",IF(AND(VLOOKUP(B962,Thresholds!$B$2:$I$8,2,FALSE)&lt;='Hazard Data'!N1256,'Hazard Data'!N1256&lt;VLOOKUP(B962,Thresholds!$B$2:$I$8,3,FALSE)),"Medium","Major"))</f>
        <v>Minor</v>
      </c>
      <c r="S962" s="2" t="str">
        <f>IF(N962&gt;0,"",IF('Hazard Data'!K1256&lt;VLOOKUP(B962,Thresholds!$B$2:$I$8,5,FALSE),"Minor",IF(AND(VLOOKUP(B962,Thresholds!$B$2:$I$8,5,FALSE)&lt;='Hazard Data'!K1256,'Hazard Data'!K1256&lt;VLOOKUP(B962,Thresholds!$B$2:$I$8,6,FALSE)),"Medium","Major")))</f>
        <v/>
      </c>
      <c r="T962" s="2"/>
      <c r="U962" s="2"/>
      <c r="V962" s="2"/>
      <c r="W962" s="2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>
      <c r="A963" s="1"/>
      <c r="B963" s="17">
        <v>2</v>
      </c>
      <c r="C963" s="9" t="s">
        <v>44</v>
      </c>
      <c r="D963" s="9" t="str">
        <f>VLOOKUP(C963,'Hazard Categories'!$A$2:$B$52,2,FALSE)</f>
        <v>Severe Storm</v>
      </c>
      <c r="E963" s="17">
        <v>3</v>
      </c>
      <c r="F963" s="17">
        <v>2007</v>
      </c>
      <c r="G963" s="17" t="str">
        <f>IF(F963&lt;2000,(ROUNDDOWN((F963-$G$10)/5,0))*5+$G$10&amp;"-"&amp;(ROUNDDOWN((F963-$G$10)/5,0))*5+$G$10+4,(ROUNDDOWN((F963-$G$10)/5,0))*5+$G$10&amp;"-"&amp;(ROUNDDOWN((F963-$G$10)/5,0))*5+$G$10+4)</f>
        <v>2005-2009</v>
      </c>
      <c r="H963" s="17">
        <v>1</v>
      </c>
      <c r="I963" s="17">
        <v>0</v>
      </c>
      <c r="J963" s="17">
        <v>0</v>
      </c>
      <c r="K963" s="17">
        <f>SUM(I963:J963)</f>
        <v>0</v>
      </c>
      <c r="L963" s="28">
        <f>IF(N963&lt;7000000000,0,1)</f>
        <v>0</v>
      </c>
      <c r="M963" s="28">
        <f>IF(N963&gt;0,1,0)</f>
        <v>1</v>
      </c>
      <c r="N963" s="29">
        <v>86353</v>
      </c>
      <c r="O963" s="29">
        <f>IF($R963="Minor",1,0)</f>
        <v>1</v>
      </c>
      <c r="P963" s="29">
        <f>IF($R963="Medium",1,0)</f>
        <v>0</v>
      </c>
      <c r="Q963" s="29">
        <f>IF($R963="Major",1,0)</f>
        <v>0</v>
      </c>
      <c r="R963" s="2" t="str">
        <f>IF('Hazard Data'!N3164&lt;VLOOKUP(B963,Thresholds!$B$2:$I$8,2,FALSE),"Minor",IF(AND(VLOOKUP(B963,Thresholds!$B$2:$I$8,2,FALSE)&lt;='Hazard Data'!N3164,'Hazard Data'!N3164&lt;VLOOKUP(B963,Thresholds!$B$2:$I$8,3,FALSE)),"Medium","Major"))</f>
        <v>Minor</v>
      </c>
      <c r="S963" s="2" t="str">
        <f>IF(N963&gt;0,"",IF('Hazard Data'!K3164&lt;VLOOKUP(B963,Thresholds!$B$2:$I$8,5,FALSE),"Minor",IF(AND(VLOOKUP(B963,Thresholds!$B$2:$I$8,5,FALSE)&lt;='Hazard Data'!K3164,'Hazard Data'!K3164&lt;VLOOKUP(B963,Thresholds!$B$2:$I$8,6,FALSE)),"Medium","Major")))</f>
        <v/>
      </c>
      <c r="T963" s="2"/>
      <c r="U963" s="2"/>
      <c r="V963" s="2"/>
      <c r="W963" s="2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>
      <c r="A964" s="1"/>
      <c r="B964" s="17">
        <v>1</v>
      </c>
      <c r="C964" s="9" t="s">
        <v>41</v>
      </c>
      <c r="D964" s="9" t="str">
        <f>VLOOKUP(C964,'Hazard Categories'!$A$2:$B$52,2,FALSE)</f>
        <v>Tornado</v>
      </c>
      <c r="E964" s="17">
        <v>2</v>
      </c>
      <c r="F964" s="17">
        <v>1967</v>
      </c>
      <c r="G964" s="17" t="str">
        <f>IF(F964&lt;2000,(ROUNDDOWN((F964-$G$10)/5,0))*5+$G$10&amp;"-"&amp;(ROUNDDOWN((F964-$G$10)/5,0))*5+$G$10+4,(ROUNDDOWN((F964-$G$10)/5,0))*5+$G$10&amp;"-"&amp;(ROUNDDOWN((F964-$G$10)/5,0))*5+$G$10+4)</f>
        <v>1965-1969</v>
      </c>
      <c r="H964" s="17">
        <v>1</v>
      </c>
      <c r="I964" s="17">
        <v>0</v>
      </c>
      <c r="J964" s="17">
        <v>0</v>
      </c>
      <c r="K964" s="17">
        <f>SUM(I964:J964)</f>
        <v>0</v>
      </c>
      <c r="L964" s="28">
        <f>IF(N964&lt;7000000000,0,1)</f>
        <v>0</v>
      </c>
      <c r="M964" s="28">
        <f>IF(N964&gt;0,1,0)</f>
        <v>1</v>
      </c>
      <c r="N964" s="29">
        <v>86314</v>
      </c>
      <c r="O964" s="29">
        <f>IF($R964="Minor",1,0)</f>
        <v>1</v>
      </c>
      <c r="P964" s="29">
        <f>IF($R964="Medium",1,0)</f>
        <v>0</v>
      </c>
      <c r="Q964" s="29">
        <f>IF($R964="Major",1,0)</f>
        <v>0</v>
      </c>
      <c r="R964" s="2" t="str">
        <f>IF('Hazard Data'!N1033&lt;VLOOKUP(B964,Thresholds!$B$2:$I$8,2,FALSE),"Minor",IF(AND(VLOOKUP(B964,Thresholds!$B$2:$I$8,2,FALSE)&lt;='Hazard Data'!N1033,'Hazard Data'!N1033&lt;VLOOKUP(B964,Thresholds!$B$2:$I$8,3,FALSE)),"Medium","Major"))</f>
        <v>Minor</v>
      </c>
      <c r="S964" s="2" t="str">
        <f>IF(N964&gt;0,"",IF('Hazard Data'!K1033&lt;VLOOKUP(B964,Thresholds!$B$2:$I$8,5,FALSE),"Minor",IF(AND(VLOOKUP(B964,Thresholds!$B$2:$I$8,5,FALSE)&lt;='Hazard Data'!K1033,'Hazard Data'!K1033&lt;VLOOKUP(B964,Thresholds!$B$2:$I$8,6,FALSE)),"Medium","Major")))</f>
        <v/>
      </c>
      <c r="T964" s="2"/>
      <c r="U964" s="2"/>
      <c r="V964" s="2"/>
      <c r="W964" s="2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>
      <c r="A965" s="1"/>
      <c r="B965" s="17">
        <v>5</v>
      </c>
      <c r="C965" s="9" t="s">
        <v>44</v>
      </c>
      <c r="D965" s="9" t="str">
        <f>VLOOKUP(C965,'Hazard Categories'!$A$2:$B$52,2,FALSE)</f>
        <v>Severe Storm</v>
      </c>
      <c r="E965" s="17">
        <v>2</v>
      </c>
      <c r="F965" s="17">
        <v>2009</v>
      </c>
      <c r="G965" s="17" t="str">
        <f>IF(F965&lt;2000,(ROUNDDOWN((F965-$G$10)/5,0))*5+$G$10&amp;"-"&amp;(ROUNDDOWN((F965-$G$10)/5,0))*5+$G$10+4,(ROUNDDOWN((F965-$G$10)/5,0))*5+$G$10&amp;"-"&amp;(ROUNDDOWN((F965-$G$10)/5,0))*5+$G$10+4)</f>
        <v>2005-2009</v>
      </c>
      <c r="H965" s="17">
        <v>1</v>
      </c>
      <c r="I965" s="17">
        <v>0</v>
      </c>
      <c r="J965" s="17">
        <v>0</v>
      </c>
      <c r="K965" s="17">
        <f>SUM(I965:J965)</f>
        <v>0</v>
      </c>
      <c r="L965" s="28">
        <f>IF(N965&lt;7000000000,0,1)</f>
        <v>0</v>
      </c>
      <c r="M965" s="28">
        <f>IF(N965&gt;0,1,0)</f>
        <v>1</v>
      </c>
      <c r="N965" s="29">
        <v>86295</v>
      </c>
      <c r="O965" s="29">
        <f>IF($R965="Minor",1,0)</f>
        <v>1</v>
      </c>
      <c r="P965" s="29">
        <f>IF($R965="Medium",1,0)</f>
        <v>0</v>
      </c>
      <c r="Q965" s="29">
        <f>IF($R965="Major",1,0)</f>
        <v>0</v>
      </c>
      <c r="R965" s="2" t="str">
        <f>IF('Hazard Data'!N3218&lt;VLOOKUP(B965,Thresholds!$B$2:$I$8,2,FALSE),"Minor",IF(AND(VLOOKUP(B965,Thresholds!$B$2:$I$8,2,FALSE)&lt;='Hazard Data'!N3218,'Hazard Data'!N3218&lt;VLOOKUP(B965,Thresholds!$B$2:$I$8,3,FALSE)),"Medium","Major"))</f>
        <v>Minor</v>
      </c>
      <c r="S965" s="2" t="str">
        <f>IF(N965&gt;0,"",IF('Hazard Data'!K3218&lt;VLOOKUP(B965,Thresholds!$B$2:$I$8,5,FALSE),"Minor",IF(AND(VLOOKUP(B965,Thresholds!$B$2:$I$8,5,FALSE)&lt;='Hazard Data'!K3218,'Hazard Data'!K3218&lt;VLOOKUP(B965,Thresholds!$B$2:$I$8,6,FALSE)),"Medium","Major")))</f>
        <v/>
      </c>
      <c r="T965" s="2"/>
      <c r="U965" s="2"/>
      <c r="V965" s="2"/>
      <c r="W965" s="2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>
      <c r="A966" s="1"/>
      <c r="B966" s="17">
        <v>3</v>
      </c>
      <c r="C966" s="9" t="s">
        <v>44</v>
      </c>
      <c r="D966" s="9" t="str">
        <f>VLOOKUP(C966,'Hazard Categories'!$A$2:$B$52,2,FALSE)</f>
        <v>Severe Storm</v>
      </c>
      <c r="E966" s="17">
        <v>1</v>
      </c>
      <c r="F966" s="17">
        <v>1997</v>
      </c>
      <c r="G966" s="17" t="str">
        <f>IF(F966&lt;2000,(ROUNDDOWN((F966-$G$10)/5,0))*5+$G$10&amp;"-"&amp;(ROUNDDOWN((F966-$G$10)/5,0))*5+$G$10+4,(ROUNDDOWN((F966-$G$10)/5,0))*5+$G$10&amp;"-"&amp;(ROUNDDOWN((F966-$G$10)/5,0))*5+$G$10+4)</f>
        <v>1995-1999</v>
      </c>
      <c r="H966" s="17">
        <v>1</v>
      </c>
      <c r="I966" s="17">
        <v>0</v>
      </c>
      <c r="J966" s="17">
        <v>0</v>
      </c>
      <c r="K966" s="17">
        <f>SUM(I966:J966)</f>
        <v>0</v>
      </c>
      <c r="L966" s="28">
        <f>IF(N966&lt;7000000000,0,1)</f>
        <v>0</v>
      </c>
      <c r="M966" s="28">
        <f>IF(N966&gt;0,1,0)</f>
        <v>1</v>
      </c>
      <c r="N966" s="29">
        <v>86147</v>
      </c>
      <c r="O966" s="29">
        <f>IF($R966="Minor",1,0)</f>
        <v>0</v>
      </c>
      <c r="P966" s="29">
        <f>IF($R966="Medium",1,0)</f>
        <v>0</v>
      </c>
      <c r="Q966" s="29">
        <f>IF($R966="Major",1,0)</f>
        <v>1</v>
      </c>
      <c r="R966" s="2" t="str">
        <f>IF('Hazard Data'!N41&lt;VLOOKUP(B966,Thresholds!$B$2:$I$8,2,FALSE),"Minor",IF(AND(VLOOKUP(B966,Thresholds!$B$2:$I$8,2,FALSE)&lt;='Hazard Data'!N41,'Hazard Data'!N41&lt;VLOOKUP(B966,Thresholds!$B$2:$I$8,3,FALSE)),"Medium","Major"))</f>
        <v>Major</v>
      </c>
      <c r="S966" s="2" t="str">
        <f>IF(N966&gt;0,"",IF('Hazard Data'!K41&lt;VLOOKUP(B966,Thresholds!$B$2:$I$8,5,FALSE),"Minor",IF(AND(VLOOKUP(B966,Thresholds!$B$2:$I$8,5,FALSE)&lt;='Hazard Data'!K41,'Hazard Data'!K41&lt;VLOOKUP(B966,Thresholds!$B$2:$I$8,6,FALSE)),"Medium","Major")))</f>
        <v/>
      </c>
      <c r="T966" s="2"/>
      <c r="U966" s="2"/>
      <c r="V966" s="2"/>
      <c r="W966" s="2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>
      <c r="A967" s="1"/>
      <c r="B967" s="17">
        <v>1</v>
      </c>
      <c r="C967" s="9" t="s">
        <v>39</v>
      </c>
      <c r="D967" s="9" t="str">
        <f>VLOOKUP(C967,'Hazard Categories'!$A$2:$B$52,2,FALSE)</f>
        <v>Severe Storm</v>
      </c>
      <c r="E967" s="17">
        <v>2</v>
      </c>
      <c r="F967" s="17">
        <v>1991</v>
      </c>
      <c r="G967" s="17" t="str">
        <f>IF(F967&lt;2000,(ROUNDDOWN((F967-$G$10)/5,0))*5+$G$10&amp;"-"&amp;(ROUNDDOWN((F967-$G$10)/5,0))*5+$G$10+4,(ROUNDDOWN((F967-$G$10)/5,0))*5+$G$10&amp;"-"&amp;(ROUNDDOWN((F967-$G$10)/5,0))*5+$G$10+4)</f>
        <v>1990-1994</v>
      </c>
      <c r="H967" s="17">
        <v>1</v>
      </c>
      <c r="I967" s="17">
        <v>0</v>
      </c>
      <c r="J967" s="17">
        <v>0</v>
      </c>
      <c r="K967" s="17">
        <f>SUM(I967:J967)</f>
        <v>0</v>
      </c>
      <c r="L967" s="28">
        <f>IF(N967&lt;7000000000,0,1)</f>
        <v>0</v>
      </c>
      <c r="M967" s="28">
        <f>IF(N967&gt;0,1,0)</f>
        <v>1</v>
      </c>
      <c r="N967" s="29">
        <v>86147</v>
      </c>
      <c r="O967" s="29">
        <f>IF($R967="Minor",1,0)</f>
        <v>1</v>
      </c>
      <c r="P967" s="29">
        <f>IF($R967="Medium",1,0)</f>
        <v>0</v>
      </c>
      <c r="Q967" s="29">
        <f>IF($R967="Major",1,0)</f>
        <v>0</v>
      </c>
      <c r="R967" s="2" t="str">
        <f>IF('Hazard Data'!N1802&lt;VLOOKUP(B967,Thresholds!$B$2:$I$8,2,FALSE),"Minor",IF(AND(VLOOKUP(B967,Thresholds!$B$2:$I$8,2,FALSE)&lt;='Hazard Data'!N1802,'Hazard Data'!N1802&lt;VLOOKUP(B967,Thresholds!$B$2:$I$8,3,FALSE)),"Medium","Major"))</f>
        <v>Minor</v>
      </c>
      <c r="S967" s="2" t="str">
        <f>IF(N967&gt;0,"",IF('Hazard Data'!K1802&lt;VLOOKUP(B967,Thresholds!$B$2:$I$8,5,FALSE),"Minor",IF(AND(VLOOKUP(B967,Thresholds!$B$2:$I$8,5,FALSE)&lt;='Hazard Data'!K1802,'Hazard Data'!K1802&lt;VLOOKUP(B967,Thresholds!$B$2:$I$8,6,FALSE)),"Medium","Major")))</f>
        <v/>
      </c>
      <c r="T967" s="2"/>
      <c r="U967" s="2"/>
      <c r="V967" s="2"/>
      <c r="W967" s="2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>
      <c r="A968" s="1"/>
      <c r="B968" s="17">
        <v>1</v>
      </c>
      <c r="C968" s="9" t="s">
        <v>64</v>
      </c>
      <c r="D968" s="9" t="str">
        <f>VLOOKUP(C968,'Hazard Categories'!$A$2:$B$52,2,FALSE)</f>
        <v>Severe Storm</v>
      </c>
      <c r="E968" s="17">
        <v>2</v>
      </c>
      <c r="F968" s="17">
        <v>1965</v>
      </c>
      <c r="G968" s="17" t="str">
        <f>IF(F968&lt;2000,(ROUNDDOWN((F968-$G$10)/5,0))*5+$G$10&amp;"-"&amp;(ROUNDDOWN((F968-$G$10)/5,0))*5+$G$10+4,(ROUNDDOWN((F968-$G$10)/5,0))*5+$G$10&amp;"-"&amp;(ROUNDDOWN((F968-$G$10)/5,0))*5+$G$10+4)</f>
        <v>1965-1969</v>
      </c>
      <c r="H968" s="17">
        <v>1</v>
      </c>
      <c r="I968" s="17">
        <v>0</v>
      </c>
      <c r="J968" s="17">
        <v>0</v>
      </c>
      <c r="K968" s="17">
        <f>SUM(I968:J968)</f>
        <v>0</v>
      </c>
      <c r="L968" s="28">
        <f>IF(N968&lt;7000000000,0,1)</f>
        <v>0</v>
      </c>
      <c r="M968" s="28">
        <f>IF(N968&gt;0,1,0)</f>
        <v>1</v>
      </c>
      <c r="N968" s="29">
        <v>86068</v>
      </c>
      <c r="O968" s="29">
        <f>IF($R968="Minor",1,0)</f>
        <v>1</v>
      </c>
      <c r="P968" s="29">
        <f>IF($R968="Medium",1,0)</f>
        <v>0</v>
      </c>
      <c r="Q968" s="29">
        <f>IF($R968="Major",1,0)</f>
        <v>0</v>
      </c>
      <c r="R968" s="2" t="str">
        <f>IF('Hazard Data'!N917&lt;VLOOKUP(B968,Thresholds!$B$2:$I$8,2,FALSE),"Minor",IF(AND(VLOOKUP(B968,Thresholds!$B$2:$I$8,2,FALSE)&lt;='Hazard Data'!N917,'Hazard Data'!N917&lt;VLOOKUP(B968,Thresholds!$B$2:$I$8,3,FALSE)),"Medium","Major"))</f>
        <v>Minor</v>
      </c>
      <c r="S968" s="2" t="str">
        <f>IF(N968&gt;0,"",IF('Hazard Data'!K917&lt;VLOOKUP(B968,Thresholds!$B$2:$I$8,5,FALSE),"Minor",IF(AND(VLOOKUP(B968,Thresholds!$B$2:$I$8,5,FALSE)&lt;='Hazard Data'!K917,'Hazard Data'!K917&lt;VLOOKUP(B968,Thresholds!$B$2:$I$8,6,FALSE)),"Medium","Major")))</f>
        <v/>
      </c>
      <c r="T968" s="2"/>
      <c r="U968" s="2"/>
      <c r="V968" s="2"/>
      <c r="W968" s="2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>
      <c r="A969" s="1"/>
      <c r="B969" s="17">
        <v>2</v>
      </c>
      <c r="C969" s="9" t="s">
        <v>41</v>
      </c>
      <c r="D969" s="9" t="str">
        <f>VLOOKUP(C969,'Hazard Categories'!$A$2:$B$52,2,FALSE)</f>
        <v>Tornado</v>
      </c>
      <c r="E969" s="17">
        <v>2</v>
      </c>
      <c r="F969" s="17">
        <v>1965</v>
      </c>
      <c r="G969" s="17" t="str">
        <f>IF(F969&lt;2000,(ROUNDDOWN((F969-$G$10)/5,0))*5+$G$10&amp;"-"&amp;(ROUNDDOWN((F969-$G$10)/5,0))*5+$G$10+4,(ROUNDDOWN((F969-$G$10)/5,0))*5+$G$10&amp;"-"&amp;(ROUNDDOWN((F969-$G$10)/5,0))*5+$G$10+4)</f>
        <v>1965-1969</v>
      </c>
      <c r="H969" s="17">
        <v>1</v>
      </c>
      <c r="I969" s="17">
        <v>0</v>
      </c>
      <c r="J969" s="17">
        <v>0</v>
      </c>
      <c r="K969" s="17">
        <f>SUM(I969:J969)</f>
        <v>0</v>
      </c>
      <c r="L969" s="28">
        <f>IF(N969&lt;7000000000,0,1)</f>
        <v>0</v>
      </c>
      <c r="M969" s="28">
        <f>IF(N969&gt;0,1,0)</f>
        <v>1</v>
      </c>
      <c r="N969" s="29">
        <v>85957</v>
      </c>
      <c r="O969" s="29">
        <f>IF($R969="Minor",1,0)</f>
        <v>1</v>
      </c>
      <c r="P969" s="29">
        <f>IF($R969="Medium",1,0)</f>
        <v>0</v>
      </c>
      <c r="Q969" s="29">
        <f>IF($R969="Major",1,0)</f>
        <v>0</v>
      </c>
      <c r="R969" s="2" t="str">
        <f>IF('Hazard Data'!N916&lt;VLOOKUP(B969,Thresholds!$B$2:$I$8,2,FALSE),"Minor",IF(AND(VLOOKUP(B969,Thresholds!$B$2:$I$8,2,FALSE)&lt;='Hazard Data'!N916,'Hazard Data'!N916&lt;VLOOKUP(B969,Thresholds!$B$2:$I$8,3,FALSE)),"Medium","Major"))</f>
        <v>Minor</v>
      </c>
      <c r="S969" s="2" t="str">
        <f>IF(N969&gt;0,"",IF('Hazard Data'!K916&lt;VLOOKUP(B969,Thresholds!$B$2:$I$8,5,FALSE),"Minor",IF(AND(VLOOKUP(B969,Thresholds!$B$2:$I$8,5,FALSE)&lt;='Hazard Data'!K916,'Hazard Data'!K916&lt;VLOOKUP(B969,Thresholds!$B$2:$I$8,6,FALSE)),"Medium","Major")))</f>
        <v/>
      </c>
      <c r="T969" s="2"/>
      <c r="U969" s="2"/>
      <c r="V969" s="2"/>
      <c r="W969" s="2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>
      <c r="A970" s="1"/>
      <c r="B970" s="17">
        <v>3</v>
      </c>
      <c r="C970" s="9" t="s">
        <v>39</v>
      </c>
      <c r="D970" s="9" t="str">
        <f>VLOOKUP(C970,'Hazard Categories'!$A$2:$B$52,2,FALSE)</f>
        <v>Severe Storm</v>
      </c>
      <c r="E970" s="17">
        <v>1</v>
      </c>
      <c r="F970" s="17">
        <v>1996</v>
      </c>
      <c r="G970" s="17" t="str">
        <f>IF(F970&lt;2000,(ROUNDDOWN((F970-$G$10)/5,0))*5+$G$10&amp;"-"&amp;(ROUNDDOWN((F970-$G$10)/5,0))*5+$G$10+4,(ROUNDDOWN((F970-$G$10)/5,0))*5+$G$10&amp;"-"&amp;(ROUNDDOWN((F970-$G$10)/5,0))*5+$G$10+4)</f>
        <v>1995-1999</v>
      </c>
      <c r="H970" s="17">
        <v>1</v>
      </c>
      <c r="I970" s="17">
        <v>0</v>
      </c>
      <c r="J970" s="17">
        <v>0</v>
      </c>
      <c r="K970" s="17">
        <f>SUM(I970:J970)</f>
        <v>0</v>
      </c>
      <c r="L970" s="28">
        <f>IF(N970&lt;7000000000,0,1)</f>
        <v>0</v>
      </c>
      <c r="M970" s="28">
        <f>IF(N970&gt;0,1,0)</f>
        <v>1</v>
      </c>
      <c r="N970" s="29">
        <v>85949</v>
      </c>
      <c r="O970" s="29">
        <f>IF($R970="Minor",1,0)</f>
        <v>0</v>
      </c>
      <c r="P970" s="29">
        <f>IF($R970="Medium",1,0)</f>
        <v>0</v>
      </c>
      <c r="Q970" s="29">
        <f>IF($R970="Major",1,0)</f>
        <v>1</v>
      </c>
      <c r="R970" s="2" t="str">
        <f>IF('Hazard Data'!N63&lt;VLOOKUP(B970,Thresholds!$B$2:$I$8,2,FALSE),"Minor",IF(AND(VLOOKUP(B970,Thresholds!$B$2:$I$8,2,FALSE)&lt;='Hazard Data'!N63,'Hazard Data'!N63&lt;VLOOKUP(B970,Thresholds!$B$2:$I$8,3,FALSE)),"Medium","Major"))</f>
        <v>Major</v>
      </c>
      <c r="S970" s="2" t="str">
        <f>IF(N970&gt;0,"",IF('Hazard Data'!K63&lt;VLOOKUP(B970,Thresholds!$B$2:$I$8,5,FALSE),"Minor",IF(AND(VLOOKUP(B970,Thresholds!$B$2:$I$8,5,FALSE)&lt;='Hazard Data'!K63,'Hazard Data'!K63&lt;VLOOKUP(B970,Thresholds!$B$2:$I$8,6,FALSE)),"Medium","Major")))</f>
        <v/>
      </c>
      <c r="T970" s="2"/>
      <c r="U970" s="2"/>
      <c r="V970" s="2"/>
      <c r="W970" s="2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>
      <c r="A971" s="1"/>
      <c r="B971" s="17">
        <v>3</v>
      </c>
      <c r="C971" s="9" t="s">
        <v>47</v>
      </c>
      <c r="D971" s="9" t="str">
        <f>VLOOKUP(C971,'Hazard Categories'!$A$2:$B$52,2,FALSE)</f>
        <v>Severe Storm</v>
      </c>
      <c r="E971" s="17">
        <v>2</v>
      </c>
      <c r="F971" s="17">
        <v>1978</v>
      </c>
      <c r="G971" s="17" t="str">
        <f>IF(F971&lt;2000,(ROUNDDOWN((F971-$G$10)/5,0))*5+$G$10&amp;"-"&amp;(ROUNDDOWN((F971-$G$10)/5,0))*5+$G$10+4,(ROUNDDOWN((F971-$G$10)/5,0))*5+$G$10&amp;"-"&amp;(ROUNDDOWN((F971-$G$10)/5,0))*5+$G$10+4)</f>
        <v>1975-1979</v>
      </c>
      <c r="H971" s="17">
        <v>1</v>
      </c>
      <c r="I971" s="17">
        <v>0</v>
      </c>
      <c r="J971" s="17">
        <v>0</v>
      </c>
      <c r="K971" s="17">
        <f>SUM(I971:J971)</f>
        <v>0</v>
      </c>
      <c r="L971" s="28">
        <f>IF(N971&lt;7000000000,0,1)</f>
        <v>0</v>
      </c>
      <c r="M971" s="28">
        <f>IF(N971&gt;0,1,0)</f>
        <v>1</v>
      </c>
      <c r="N971" s="29">
        <v>85886</v>
      </c>
      <c r="O971" s="29">
        <f>IF($R971="Minor",1,0)</f>
        <v>1</v>
      </c>
      <c r="P971" s="29">
        <f>IF($R971="Medium",1,0)</f>
        <v>0</v>
      </c>
      <c r="Q971" s="29">
        <f>IF($R971="Major",1,0)</f>
        <v>0</v>
      </c>
      <c r="R971" s="2" t="str">
        <f>IF('Hazard Data'!N1324&lt;VLOOKUP(B971,Thresholds!$B$2:$I$8,2,FALSE),"Minor",IF(AND(VLOOKUP(B971,Thresholds!$B$2:$I$8,2,FALSE)&lt;='Hazard Data'!N1324,'Hazard Data'!N1324&lt;VLOOKUP(B971,Thresholds!$B$2:$I$8,3,FALSE)),"Medium","Major"))</f>
        <v>Minor</v>
      </c>
      <c r="S971" s="2" t="str">
        <f>IF(N971&gt;0,"",IF('Hazard Data'!K1324&lt;VLOOKUP(B971,Thresholds!$B$2:$I$8,5,FALSE),"Minor",IF(AND(VLOOKUP(B971,Thresholds!$B$2:$I$8,5,FALSE)&lt;='Hazard Data'!K1324,'Hazard Data'!K1324&lt;VLOOKUP(B971,Thresholds!$B$2:$I$8,6,FALSE)),"Medium","Major")))</f>
        <v/>
      </c>
      <c r="T971" s="2"/>
      <c r="U971" s="2"/>
      <c r="V971" s="2"/>
      <c r="W971" s="2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>
      <c r="A972" s="1"/>
      <c r="B972" s="17">
        <v>3</v>
      </c>
      <c r="C972" s="9" t="s">
        <v>44</v>
      </c>
      <c r="D972" s="9" t="str">
        <f>VLOOKUP(C972,'Hazard Categories'!$A$2:$B$52,2,FALSE)</f>
        <v>Severe Storm</v>
      </c>
      <c r="E972" s="17">
        <v>3</v>
      </c>
      <c r="F972" s="17">
        <v>2010</v>
      </c>
      <c r="G972" s="17" t="str">
        <f>IF(F972&lt;2000,(ROUNDDOWN((F972-$G$10)/5,0))*5+$G$10&amp;"-"&amp;(ROUNDDOWN((F972-$G$10)/5,0))*5+$G$10+4,(ROUNDDOWN((F972-$G$10)/5,0))*5+$G$10&amp;"-"&amp;(ROUNDDOWN((F972-$G$10)/5,0))*5+$G$10+4)</f>
        <v>2010-2014</v>
      </c>
      <c r="H972" s="17">
        <v>1</v>
      </c>
      <c r="I972" s="17">
        <v>0</v>
      </c>
      <c r="J972" s="17">
        <v>0</v>
      </c>
      <c r="K972" s="17">
        <f>SUM(I972:J972)</f>
        <v>0</v>
      </c>
      <c r="L972" s="28">
        <f>IF(N972&lt;7000000000,0,1)</f>
        <v>0</v>
      </c>
      <c r="M972" s="28">
        <f>IF(N972&gt;0,1,0)</f>
        <v>1</v>
      </c>
      <c r="N972" s="29">
        <v>85829</v>
      </c>
      <c r="O972" s="29">
        <f>IF($R972="Minor",1,0)</f>
        <v>1</v>
      </c>
      <c r="P972" s="29">
        <f>IF($R972="Medium",1,0)</f>
        <v>0</v>
      </c>
      <c r="Q972" s="29">
        <f>IF($R972="Major",1,0)</f>
        <v>0</v>
      </c>
      <c r="R972" s="2" t="str">
        <f>IF('Hazard Data'!N2276&lt;VLOOKUP(B972,Thresholds!$B$2:$I$8,2,FALSE),"Minor",IF(AND(VLOOKUP(B972,Thresholds!$B$2:$I$8,2,FALSE)&lt;='Hazard Data'!N2276,'Hazard Data'!N2276&lt;VLOOKUP(B972,Thresholds!$B$2:$I$8,3,FALSE)),"Medium","Major"))</f>
        <v>Minor</v>
      </c>
      <c r="S972" s="2" t="str">
        <f>IF(N972&gt;0,"",IF('Hazard Data'!K2276&lt;VLOOKUP(B972,Thresholds!$B$2:$I$8,5,FALSE),"Minor",IF(AND(VLOOKUP(B972,Thresholds!$B$2:$I$8,5,FALSE)&lt;='Hazard Data'!K2276,'Hazard Data'!K2276&lt;VLOOKUP(B972,Thresholds!$B$2:$I$8,6,FALSE)),"Medium","Major")))</f>
        <v/>
      </c>
      <c r="T972" s="2"/>
      <c r="U972" s="2"/>
      <c r="V972" s="2"/>
      <c r="W972" s="2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>
      <c r="A973" s="1"/>
      <c r="B973" s="17">
        <v>1</v>
      </c>
      <c r="C973" s="9" t="s">
        <v>44</v>
      </c>
      <c r="D973" s="9" t="str">
        <f>VLOOKUP(C973,'Hazard Categories'!$A$2:$B$52,2,FALSE)</f>
        <v>Severe Storm</v>
      </c>
      <c r="E973" s="17">
        <v>2</v>
      </c>
      <c r="F973" s="17">
        <v>2018</v>
      </c>
      <c r="G973" s="17" t="str">
        <f>IF(F973&lt;2000,(ROUNDDOWN((F973-$G$10)/5,0))*5+$G$10&amp;"-"&amp;(ROUNDDOWN((F973-$G$10)/5,0))*5+$G$10+4,(ROUNDDOWN((F973-$G$10)/5,0))*5+$G$10&amp;"-"&amp;(ROUNDDOWN((F973-$G$10)/5,0))*5+$G$10+4)</f>
        <v>2015-2019</v>
      </c>
      <c r="H973" s="17">
        <v>1</v>
      </c>
      <c r="I973" s="17">
        <v>0</v>
      </c>
      <c r="J973" s="17">
        <v>0</v>
      </c>
      <c r="K973" s="17">
        <f>SUM(I973:J973)</f>
        <v>0</v>
      </c>
      <c r="L973" s="28">
        <f>IF(N973&lt;7000000000,0,1)</f>
        <v>0</v>
      </c>
      <c r="M973" s="28">
        <f>IF(N973&gt;0,1,0)</f>
        <v>1</v>
      </c>
      <c r="N973" s="29">
        <v>85719</v>
      </c>
      <c r="O973" s="29">
        <f>IF($R973="Minor",1,0)</f>
        <v>1</v>
      </c>
      <c r="P973" s="29">
        <f>IF($R973="Medium",1,0)</f>
        <v>0</v>
      </c>
      <c r="Q973" s="29">
        <f>IF($R973="Major",1,0)</f>
        <v>0</v>
      </c>
      <c r="R973" s="2" t="str">
        <f>IF('Hazard Data'!N2979&lt;VLOOKUP(B973,Thresholds!$B$2:$I$8,2,FALSE),"Minor",IF(AND(VLOOKUP(B973,Thresholds!$B$2:$I$8,2,FALSE)&lt;='Hazard Data'!N2979,'Hazard Data'!N2979&lt;VLOOKUP(B973,Thresholds!$B$2:$I$8,3,FALSE)),"Medium","Major"))</f>
        <v>Minor</v>
      </c>
      <c r="S973" s="2" t="str">
        <f>IF(N973&gt;0,"",IF('Hazard Data'!K2979&lt;VLOOKUP(B973,Thresholds!$B$2:$I$8,5,FALSE),"Minor",IF(AND(VLOOKUP(B973,Thresholds!$B$2:$I$8,5,FALSE)&lt;='Hazard Data'!K2979,'Hazard Data'!K2979&lt;VLOOKUP(B973,Thresholds!$B$2:$I$8,6,FALSE)),"Medium","Major")))</f>
        <v/>
      </c>
      <c r="T973" s="2"/>
      <c r="U973" s="2"/>
      <c r="V973" s="2"/>
      <c r="W973" s="2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>
      <c r="A974" s="1"/>
      <c r="B974" s="17">
        <v>1</v>
      </c>
      <c r="C974" s="9" t="s">
        <v>44</v>
      </c>
      <c r="D974" s="9" t="str">
        <f>VLOOKUP(C974,'Hazard Categories'!$A$2:$B$52,2,FALSE)</f>
        <v>Severe Storm</v>
      </c>
      <c r="E974" s="17">
        <v>1</v>
      </c>
      <c r="F974" s="17">
        <v>1995</v>
      </c>
      <c r="G974" s="17" t="str">
        <f>IF(F974&lt;2000,(ROUNDDOWN((F974-$G$10)/5,0))*5+$G$10&amp;"-"&amp;(ROUNDDOWN((F974-$G$10)/5,0))*5+$G$10+4,(ROUNDDOWN((F974-$G$10)/5,0))*5+$G$10&amp;"-"&amp;(ROUNDDOWN((F974-$G$10)/5,0))*5+$G$10+4)</f>
        <v>1995-1999</v>
      </c>
      <c r="H974" s="17">
        <v>1</v>
      </c>
      <c r="I974" s="17">
        <v>0</v>
      </c>
      <c r="J974" s="17">
        <v>0</v>
      </c>
      <c r="K974" s="17">
        <f>SUM(I974:J974)</f>
        <v>0</v>
      </c>
      <c r="L974" s="28">
        <f>IF(N974&lt;7000000000,0,1)</f>
        <v>0</v>
      </c>
      <c r="M974" s="28">
        <f>IF(N974&gt;0,1,0)</f>
        <v>1</v>
      </c>
      <c r="N974" s="29">
        <v>85703</v>
      </c>
      <c r="O974" s="29">
        <f>IF($R974="Minor",1,0)</f>
        <v>0</v>
      </c>
      <c r="P974" s="29">
        <f>IF($R974="Medium",1,0)</f>
        <v>0</v>
      </c>
      <c r="Q974" s="29">
        <f>IF($R974="Major",1,0)</f>
        <v>1</v>
      </c>
      <c r="R974" s="2" t="str">
        <f>IF('Hazard Data'!N103&lt;VLOOKUP(B974,Thresholds!$B$2:$I$8,2,FALSE),"Minor",IF(AND(VLOOKUP(B974,Thresholds!$B$2:$I$8,2,FALSE)&lt;='Hazard Data'!N103,'Hazard Data'!N103&lt;VLOOKUP(B974,Thresholds!$B$2:$I$8,3,FALSE)),"Medium","Major"))</f>
        <v>Major</v>
      </c>
      <c r="S974" s="2" t="str">
        <f>IF(N974&gt;0,"",IF('Hazard Data'!K103&lt;VLOOKUP(B974,Thresholds!$B$2:$I$8,5,FALSE),"Minor",IF(AND(VLOOKUP(B974,Thresholds!$B$2:$I$8,5,FALSE)&lt;='Hazard Data'!K103,'Hazard Data'!K103&lt;VLOOKUP(B974,Thresholds!$B$2:$I$8,6,FALSE)),"Medium","Major")))</f>
        <v/>
      </c>
      <c r="T974" s="2"/>
      <c r="U974" s="2"/>
      <c r="V974" s="2"/>
      <c r="W974" s="2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>
      <c r="A975" s="1"/>
      <c r="B975" s="17">
        <v>2</v>
      </c>
      <c r="C975" s="9" t="s">
        <v>44</v>
      </c>
      <c r="D975" s="9" t="str">
        <f>VLOOKUP(C975,'Hazard Categories'!$A$2:$B$52,2,FALSE)</f>
        <v>Severe Storm</v>
      </c>
      <c r="E975" s="17">
        <v>3</v>
      </c>
      <c r="F975" s="17">
        <v>1987</v>
      </c>
      <c r="G975" s="17" t="str">
        <f>IF(F975&lt;2000,(ROUNDDOWN((F975-$G$10)/5,0))*5+$G$10&amp;"-"&amp;(ROUNDDOWN((F975-$G$10)/5,0))*5+$G$10+4,(ROUNDDOWN((F975-$G$10)/5,0))*5+$G$10&amp;"-"&amp;(ROUNDDOWN((F975-$G$10)/5,0))*5+$G$10+4)</f>
        <v>1985-1989</v>
      </c>
      <c r="H975" s="17">
        <v>1</v>
      </c>
      <c r="I975" s="17">
        <v>0</v>
      </c>
      <c r="J975" s="17">
        <v>0</v>
      </c>
      <c r="K975" s="17">
        <f>SUM(I975:J975)</f>
        <v>0</v>
      </c>
      <c r="L975" s="28">
        <f>IF(N975&lt;7000000000,0,1)</f>
        <v>0</v>
      </c>
      <c r="M975" s="28">
        <f>IF(N975&gt;0,1,0)</f>
        <v>1</v>
      </c>
      <c r="N975" s="29">
        <v>85680</v>
      </c>
      <c r="O975" s="29">
        <f>IF($R975="Minor",1,0)</f>
        <v>1</v>
      </c>
      <c r="P975" s="29">
        <f>IF($R975="Medium",1,0)</f>
        <v>0</v>
      </c>
      <c r="Q975" s="29">
        <f>IF($R975="Major",1,0)</f>
        <v>0</v>
      </c>
      <c r="R975" s="2" t="str">
        <f>IF('Hazard Data'!N1617&lt;VLOOKUP(B975,Thresholds!$B$2:$I$8,2,FALSE),"Minor",IF(AND(VLOOKUP(B975,Thresholds!$B$2:$I$8,2,FALSE)&lt;='Hazard Data'!N1617,'Hazard Data'!N1617&lt;VLOOKUP(B975,Thresholds!$B$2:$I$8,3,FALSE)),"Medium","Major"))</f>
        <v>Minor</v>
      </c>
      <c r="S975" s="2" t="str">
        <f>IF(N975&gt;0,"",IF('Hazard Data'!K1617&lt;VLOOKUP(B975,Thresholds!$B$2:$I$8,5,FALSE),"Minor",IF(AND(VLOOKUP(B975,Thresholds!$B$2:$I$8,5,FALSE)&lt;='Hazard Data'!K1617,'Hazard Data'!K1617&lt;VLOOKUP(B975,Thresholds!$B$2:$I$8,6,FALSE)),"Medium","Major")))</f>
        <v/>
      </c>
      <c r="T975" s="2"/>
      <c r="U975" s="2"/>
      <c r="V975" s="2"/>
      <c r="W975" s="2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>
      <c r="A976" s="1"/>
      <c r="B976" s="17">
        <v>2</v>
      </c>
      <c r="C976" s="9" t="s">
        <v>44</v>
      </c>
      <c r="D976" s="9" t="str">
        <f>VLOOKUP(C976,'Hazard Categories'!$A$2:$B$52,2,FALSE)</f>
        <v>Severe Storm</v>
      </c>
      <c r="E976" s="17">
        <v>2</v>
      </c>
      <c r="F976" s="17">
        <v>2020</v>
      </c>
      <c r="G976" s="17" t="str">
        <f>IF(F976&lt;2000,(ROUNDDOWN((F976-$G$10)/5,0))*5+$G$10&amp;"-"&amp;(ROUNDDOWN((F976-$G$10)/5,0))*5+$G$10+4,(ROUNDDOWN((F976-$G$10)/5,0))*5+$G$10&amp;"-"&amp;(ROUNDDOWN((F976-$G$10)/5,0))*5+$G$10+4)</f>
        <v>2020-2024</v>
      </c>
      <c r="H976" s="17">
        <v>1</v>
      </c>
      <c r="I976" s="17">
        <v>0</v>
      </c>
      <c r="J976" s="17">
        <v>0</v>
      </c>
      <c r="K976" s="17">
        <f>SUM(I976:J976)</f>
        <v>0</v>
      </c>
      <c r="L976" s="28">
        <f>IF(N976&lt;7000000000,0,1)</f>
        <v>0</v>
      </c>
      <c r="M976" s="28">
        <f>IF(N976&gt;0,1,0)</f>
        <v>1</v>
      </c>
      <c r="N976" s="29">
        <v>85640</v>
      </c>
      <c r="O976" s="29">
        <f>IF($R976="Minor",1,0)</f>
        <v>1</v>
      </c>
      <c r="P976" s="29">
        <f>IF($R976="Medium",1,0)</f>
        <v>0</v>
      </c>
      <c r="Q976" s="29">
        <f>IF($R976="Major",1,0)</f>
        <v>0</v>
      </c>
      <c r="R976" s="2" t="str">
        <f>IF('Hazard Data'!N3306&lt;VLOOKUP(B976,Thresholds!$B$2:$I$8,2,FALSE),"Minor",IF(AND(VLOOKUP(B976,Thresholds!$B$2:$I$8,2,FALSE)&lt;='Hazard Data'!N3306,'Hazard Data'!N3306&lt;VLOOKUP(B976,Thresholds!$B$2:$I$8,3,FALSE)),"Medium","Major"))</f>
        <v>Minor</v>
      </c>
      <c r="S976" s="2" t="str">
        <f>IF(N976&gt;0,"",IF('Hazard Data'!K3306&lt;VLOOKUP(B976,Thresholds!$B$2:$I$8,5,FALSE),"Minor",IF(AND(VLOOKUP(B976,Thresholds!$B$2:$I$8,5,FALSE)&lt;='Hazard Data'!K3306,'Hazard Data'!K3306&lt;VLOOKUP(B976,Thresholds!$B$2:$I$8,6,FALSE)),"Medium","Major")))</f>
        <v/>
      </c>
      <c r="T976" s="2"/>
      <c r="U976" s="2"/>
      <c r="V976" s="2"/>
      <c r="W976" s="2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>
      <c r="A977" s="1"/>
      <c r="B977" s="17">
        <v>4</v>
      </c>
      <c r="C977" s="9" t="s">
        <v>44</v>
      </c>
      <c r="D977" s="9" t="str">
        <f>VLOOKUP(C977,'Hazard Categories'!$A$2:$B$52,2,FALSE)</f>
        <v>Severe Storm</v>
      </c>
      <c r="E977" s="17">
        <v>4</v>
      </c>
      <c r="F977" s="17">
        <v>2011</v>
      </c>
      <c r="G977" s="17" t="str">
        <f>IF(F977&lt;2000,(ROUNDDOWN((F977-$G$10)/5,0))*5+$G$10&amp;"-"&amp;(ROUNDDOWN((F977-$G$10)/5,0))*5+$G$10+4,(ROUNDDOWN((F977-$G$10)/5,0))*5+$G$10&amp;"-"&amp;(ROUNDDOWN((F977-$G$10)/5,0))*5+$G$10+4)</f>
        <v>2010-2014</v>
      </c>
      <c r="H977" s="17">
        <v>1</v>
      </c>
      <c r="I977" s="17">
        <v>0</v>
      </c>
      <c r="J977" s="17">
        <v>0</v>
      </c>
      <c r="K977" s="17">
        <f>SUM(I977:J977)</f>
        <v>0</v>
      </c>
      <c r="L977" s="28">
        <f>IF(N977&lt;7000000000,0,1)</f>
        <v>0</v>
      </c>
      <c r="M977" s="28">
        <f>IF(N977&gt;0,1,0)</f>
        <v>1</v>
      </c>
      <c r="N977" s="29">
        <v>85600</v>
      </c>
      <c r="O977" s="29">
        <f>IF($R977="Minor",1,0)</f>
        <v>1</v>
      </c>
      <c r="P977" s="29">
        <f>IF($R977="Medium",1,0)</f>
        <v>0</v>
      </c>
      <c r="Q977" s="29">
        <f>IF($R977="Major",1,0)</f>
        <v>0</v>
      </c>
      <c r="R977" s="2" t="str">
        <f>IF('Hazard Data'!N2400&lt;VLOOKUP(B977,Thresholds!$B$2:$I$8,2,FALSE),"Minor",IF(AND(VLOOKUP(B977,Thresholds!$B$2:$I$8,2,FALSE)&lt;='Hazard Data'!N2400,'Hazard Data'!N2400&lt;VLOOKUP(B977,Thresholds!$B$2:$I$8,3,FALSE)),"Medium","Major"))</f>
        <v>Minor</v>
      </c>
      <c r="S977" s="2" t="str">
        <f>IF(N977&gt;0,"",IF('Hazard Data'!K2400&lt;VLOOKUP(B977,Thresholds!$B$2:$I$8,5,FALSE),"Minor",IF(AND(VLOOKUP(B977,Thresholds!$B$2:$I$8,5,FALSE)&lt;='Hazard Data'!K2400,'Hazard Data'!K2400&lt;VLOOKUP(B977,Thresholds!$B$2:$I$8,6,FALSE)),"Medium","Major")))</f>
        <v/>
      </c>
      <c r="T977" s="2"/>
      <c r="U977" s="2"/>
      <c r="V977" s="2"/>
      <c r="W977" s="2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>
      <c r="A978" s="1"/>
      <c r="B978" s="17">
        <v>2</v>
      </c>
      <c r="C978" s="9" t="s">
        <v>52</v>
      </c>
      <c r="D978" s="9" t="str">
        <f>VLOOKUP(C978,'Hazard Categories'!$A$2:$B$52,2,FALSE)</f>
        <v>Severe Storm</v>
      </c>
      <c r="E978" s="17">
        <v>3</v>
      </c>
      <c r="F978" s="17">
        <v>1972</v>
      </c>
      <c r="G978" s="17" t="str">
        <f>IF(F978&lt;2000,(ROUNDDOWN((F978-$G$10)/5,0))*5+$G$10&amp;"-"&amp;(ROUNDDOWN((F978-$G$10)/5,0))*5+$G$10+4,(ROUNDDOWN((F978-$G$10)/5,0))*5+$G$10&amp;"-"&amp;(ROUNDDOWN((F978-$G$10)/5,0))*5+$G$10+4)</f>
        <v>1970-1974</v>
      </c>
      <c r="H978" s="17">
        <v>1</v>
      </c>
      <c r="I978" s="17">
        <v>0</v>
      </c>
      <c r="J978" s="17">
        <v>0</v>
      </c>
      <c r="K978" s="17">
        <f>SUM(I978:J978)</f>
        <v>0</v>
      </c>
      <c r="L978" s="28">
        <f>IF(N978&lt;7000000000,0,1)</f>
        <v>0</v>
      </c>
      <c r="M978" s="28">
        <f>IF(N978&gt;0,1,0)</f>
        <v>1</v>
      </c>
      <c r="N978" s="29">
        <v>85577</v>
      </c>
      <c r="O978" s="29">
        <f>IF($R978="Minor",1,0)</f>
        <v>1</v>
      </c>
      <c r="P978" s="29">
        <f>IF($R978="Medium",1,0)</f>
        <v>0</v>
      </c>
      <c r="Q978" s="29">
        <f>IF($R978="Major",1,0)</f>
        <v>0</v>
      </c>
      <c r="R978" s="2" t="str">
        <f>IF('Hazard Data'!N1158&lt;VLOOKUP(B978,Thresholds!$B$2:$I$8,2,FALSE),"Minor",IF(AND(VLOOKUP(B978,Thresholds!$B$2:$I$8,2,FALSE)&lt;='Hazard Data'!N1158,'Hazard Data'!N1158&lt;VLOOKUP(B978,Thresholds!$B$2:$I$8,3,FALSE)),"Medium","Major"))</f>
        <v>Minor</v>
      </c>
      <c r="S978" s="2" t="str">
        <f>IF(N978&gt;0,"",IF('Hazard Data'!K1158&lt;VLOOKUP(B978,Thresholds!$B$2:$I$8,5,FALSE),"Minor",IF(AND(VLOOKUP(B978,Thresholds!$B$2:$I$8,5,FALSE)&lt;='Hazard Data'!K1158,'Hazard Data'!K1158&lt;VLOOKUP(B978,Thresholds!$B$2:$I$8,6,FALSE)),"Medium","Major")))</f>
        <v/>
      </c>
      <c r="T978" s="2"/>
      <c r="U978" s="2"/>
      <c r="V978" s="2"/>
      <c r="W978" s="2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>
      <c r="A979" s="1"/>
      <c r="B979" s="17">
        <v>1</v>
      </c>
      <c r="C979" s="9" t="s">
        <v>52</v>
      </c>
      <c r="D979" s="9" t="str">
        <f>VLOOKUP(C979,'Hazard Categories'!$A$2:$B$52,2,FALSE)</f>
        <v>Severe Storm</v>
      </c>
      <c r="E979" s="17">
        <v>3</v>
      </c>
      <c r="F979" s="17">
        <v>1994</v>
      </c>
      <c r="G979" s="17" t="str">
        <f>IF(F979&lt;2000,(ROUNDDOWN((F979-$G$10)/5,0))*5+$G$10&amp;"-"&amp;(ROUNDDOWN((F979-$G$10)/5,0))*5+$G$10+4,(ROUNDDOWN((F979-$G$10)/5,0))*5+$G$10&amp;"-"&amp;(ROUNDDOWN((F979-$G$10)/5,0))*5+$G$10+4)</f>
        <v>1990-1994</v>
      </c>
      <c r="H979" s="17">
        <v>1</v>
      </c>
      <c r="I979" s="17">
        <v>0</v>
      </c>
      <c r="J979" s="17">
        <v>0</v>
      </c>
      <c r="K979" s="17">
        <f>SUM(I979:J979)</f>
        <v>0</v>
      </c>
      <c r="L979" s="28">
        <f>IF(N979&lt;7000000000,0,1)</f>
        <v>0</v>
      </c>
      <c r="M979" s="28">
        <f>IF(N979&gt;0,1,0)</f>
        <v>1</v>
      </c>
      <c r="N979" s="29">
        <v>85458</v>
      </c>
      <c r="O979" s="29">
        <f>IF($R979="Minor",1,0)</f>
        <v>1</v>
      </c>
      <c r="P979" s="29">
        <f>IF($R979="Medium",1,0)</f>
        <v>0</v>
      </c>
      <c r="Q979" s="29">
        <f>IF($R979="Major",1,0)</f>
        <v>0</v>
      </c>
      <c r="R979" s="2" t="str">
        <f>IF('Hazard Data'!N1849&lt;VLOOKUP(B979,Thresholds!$B$2:$I$8,2,FALSE),"Minor",IF(AND(VLOOKUP(B979,Thresholds!$B$2:$I$8,2,FALSE)&lt;='Hazard Data'!N1849,'Hazard Data'!N1849&lt;VLOOKUP(B979,Thresholds!$B$2:$I$8,3,FALSE)),"Medium","Major"))</f>
        <v>Minor</v>
      </c>
      <c r="S979" s="2" t="str">
        <f>IF(N979&gt;0,"",IF('Hazard Data'!K1849&lt;VLOOKUP(B979,Thresholds!$B$2:$I$8,5,FALSE),"Minor",IF(AND(VLOOKUP(B979,Thresholds!$B$2:$I$8,5,FALSE)&lt;='Hazard Data'!K1849,'Hazard Data'!K1849&lt;VLOOKUP(B979,Thresholds!$B$2:$I$8,6,FALSE)),"Medium","Major")))</f>
        <v/>
      </c>
      <c r="T979" s="2"/>
      <c r="U979" s="2"/>
      <c r="V979" s="2"/>
      <c r="W979" s="2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>
      <c r="A980" s="1"/>
      <c r="B980" s="17">
        <v>1</v>
      </c>
      <c r="C980" s="9" t="s">
        <v>44</v>
      </c>
      <c r="D980" s="9" t="str">
        <f>VLOOKUP(C980,'Hazard Categories'!$A$2:$B$52,2,FALSE)</f>
        <v>Severe Storm</v>
      </c>
      <c r="E980" s="17">
        <v>1</v>
      </c>
      <c r="F980" s="17">
        <v>1990</v>
      </c>
      <c r="G980" s="17" t="str">
        <f>IF(F980&lt;2000,(ROUNDDOWN((F980-$G$10)/5,0))*5+$G$10&amp;"-"&amp;(ROUNDDOWN((F980-$G$10)/5,0))*5+$G$10+4,(ROUNDDOWN((F980-$G$10)/5,0))*5+$G$10&amp;"-"&amp;(ROUNDDOWN((F980-$G$10)/5,0))*5+$G$10+4)</f>
        <v>1990-1994</v>
      </c>
      <c r="H980" s="17">
        <v>1</v>
      </c>
      <c r="I980" s="17">
        <v>0</v>
      </c>
      <c r="J980" s="17">
        <v>0</v>
      </c>
      <c r="K980" s="17">
        <f>SUM(I980:J980)</f>
        <v>0</v>
      </c>
      <c r="L980" s="28">
        <f>IF(N980&lt;7000000000,0,1)</f>
        <v>0</v>
      </c>
      <c r="M980" s="28">
        <f>IF(N980&gt;0,1,0)</f>
        <v>1</v>
      </c>
      <c r="N980" s="29">
        <v>85386</v>
      </c>
      <c r="O980" s="29">
        <f>IF($R980="Minor",1,0)</f>
        <v>1</v>
      </c>
      <c r="P980" s="29">
        <f>IF($R980="Medium",1,0)</f>
        <v>0</v>
      </c>
      <c r="Q980" s="29">
        <f>IF($R980="Major",1,0)</f>
        <v>0</v>
      </c>
      <c r="R980" s="2" t="str">
        <f>IF('Hazard Data'!N1741&lt;VLOOKUP(B980,Thresholds!$B$2:$I$8,2,FALSE),"Minor",IF(AND(VLOOKUP(B980,Thresholds!$B$2:$I$8,2,FALSE)&lt;='Hazard Data'!N1741,'Hazard Data'!N1741&lt;VLOOKUP(B980,Thresholds!$B$2:$I$8,3,FALSE)),"Medium","Major"))</f>
        <v>Minor</v>
      </c>
      <c r="S980" s="2" t="str">
        <f>IF(N980&gt;0,"",IF('Hazard Data'!K1741&lt;VLOOKUP(B980,Thresholds!$B$2:$I$8,5,FALSE),"Minor",IF(AND(VLOOKUP(B980,Thresholds!$B$2:$I$8,5,FALSE)&lt;='Hazard Data'!K1741,'Hazard Data'!K1741&lt;VLOOKUP(B980,Thresholds!$B$2:$I$8,6,FALSE)),"Medium","Major")))</f>
        <v/>
      </c>
      <c r="T980" s="2"/>
      <c r="U980" s="2"/>
      <c r="V980" s="2"/>
      <c r="W980" s="2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>
      <c r="A981" s="1"/>
      <c r="B981" s="17">
        <v>4</v>
      </c>
      <c r="C981" s="9" t="s">
        <v>44</v>
      </c>
      <c r="D981" s="9" t="str">
        <f>VLOOKUP(C981,'Hazard Categories'!$A$2:$B$52,2,FALSE)</f>
        <v>Severe Storm</v>
      </c>
      <c r="E981" s="17">
        <v>2</v>
      </c>
      <c r="F981" s="17">
        <v>2010</v>
      </c>
      <c r="G981" s="17" t="str">
        <f>IF(F981&lt;2000,(ROUNDDOWN((F981-$G$10)/5,0))*5+$G$10&amp;"-"&amp;(ROUNDDOWN((F981-$G$10)/5,0))*5+$G$10+4,(ROUNDDOWN((F981-$G$10)/5,0))*5+$G$10&amp;"-"&amp;(ROUNDDOWN((F981-$G$10)/5,0))*5+$G$10+4)</f>
        <v>2010-2014</v>
      </c>
      <c r="H981" s="17">
        <v>1</v>
      </c>
      <c r="I981" s="17">
        <v>0</v>
      </c>
      <c r="J981" s="17">
        <v>0</v>
      </c>
      <c r="K981" s="17">
        <f>SUM(I981:J981)</f>
        <v>0</v>
      </c>
      <c r="L981" s="28">
        <f>IF(N981&lt;7000000000,0,1)</f>
        <v>0</v>
      </c>
      <c r="M981" s="28">
        <f>IF(N981&gt;0,1,0)</f>
        <v>1</v>
      </c>
      <c r="N981" s="29">
        <v>85315</v>
      </c>
      <c r="O981" s="29">
        <f>IF($R981="Minor",1,0)</f>
        <v>1</v>
      </c>
      <c r="P981" s="29">
        <f>IF($R981="Medium",1,0)</f>
        <v>0</v>
      </c>
      <c r="Q981" s="29">
        <f>IF($R981="Major",1,0)</f>
        <v>0</v>
      </c>
      <c r="R981" s="2" t="str">
        <f>IF('Hazard Data'!N2230&lt;VLOOKUP(B981,Thresholds!$B$2:$I$8,2,FALSE),"Minor",IF(AND(VLOOKUP(B981,Thresholds!$B$2:$I$8,2,FALSE)&lt;='Hazard Data'!N2230,'Hazard Data'!N2230&lt;VLOOKUP(B981,Thresholds!$B$2:$I$8,3,FALSE)),"Medium","Major"))</f>
        <v>Minor</v>
      </c>
      <c r="S981" s="2" t="str">
        <f>IF(N981&gt;0,"",IF('Hazard Data'!K2230&lt;VLOOKUP(B981,Thresholds!$B$2:$I$8,5,FALSE),"Minor",IF(AND(VLOOKUP(B981,Thresholds!$B$2:$I$8,5,FALSE)&lt;='Hazard Data'!K2230,'Hazard Data'!K2230&lt;VLOOKUP(B981,Thresholds!$B$2:$I$8,6,FALSE)),"Medium","Major")))</f>
        <v/>
      </c>
      <c r="T981" s="2"/>
      <c r="U981" s="2"/>
      <c r="V981" s="2"/>
      <c r="W981" s="2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>
      <c r="A982" s="1"/>
      <c r="B982" s="17">
        <v>4</v>
      </c>
      <c r="C982" s="9" t="s">
        <v>44</v>
      </c>
      <c r="D982" s="9" t="str">
        <f>VLOOKUP(C982,'Hazard Categories'!$A$2:$B$52,2,FALSE)</f>
        <v>Severe Storm</v>
      </c>
      <c r="E982" s="17">
        <v>3</v>
      </c>
      <c r="F982" s="17">
        <v>1987</v>
      </c>
      <c r="G982" s="17" t="str">
        <f>IF(F982&lt;2000,(ROUNDDOWN((F982-$G$10)/5,0))*5+$G$10&amp;"-"&amp;(ROUNDDOWN((F982-$G$10)/5,0))*5+$G$10+4,(ROUNDDOWN((F982-$G$10)/5,0))*5+$G$10&amp;"-"&amp;(ROUNDDOWN((F982-$G$10)/5,0))*5+$G$10+4)</f>
        <v>1985-1989</v>
      </c>
      <c r="H982" s="17">
        <v>1</v>
      </c>
      <c r="I982" s="17">
        <v>0</v>
      </c>
      <c r="J982" s="17">
        <v>0</v>
      </c>
      <c r="K982" s="17">
        <f>SUM(I982:J982)</f>
        <v>0</v>
      </c>
      <c r="L982" s="28">
        <f>IF(N982&lt;7000000000,0,1)</f>
        <v>0</v>
      </c>
      <c r="M982" s="28">
        <f>IF(N982&gt;0,1,0)</f>
        <v>1</v>
      </c>
      <c r="N982" s="29">
        <v>85275</v>
      </c>
      <c r="O982" s="29">
        <f>IF($R982="Minor",1,0)</f>
        <v>1</v>
      </c>
      <c r="P982" s="29">
        <f>IF($R982="Medium",1,0)</f>
        <v>0</v>
      </c>
      <c r="Q982" s="29">
        <f>IF($R982="Major",1,0)</f>
        <v>0</v>
      </c>
      <c r="R982" s="2" t="str">
        <f>IF('Hazard Data'!N1613&lt;VLOOKUP(B982,Thresholds!$B$2:$I$8,2,FALSE),"Minor",IF(AND(VLOOKUP(B982,Thresholds!$B$2:$I$8,2,FALSE)&lt;='Hazard Data'!N1613,'Hazard Data'!N1613&lt;VLOOKUP(B982,Thresholds!$B$2:$I$8,3,FALSE)),"Medium","Major"))</f>
        <v>Minor</v>
      </c>
      <c r="S982" s="2" t="str">
        <f>IF(N982&gt;0,"",IF('Hazard Data'!K1613&lt;VLOOKUP(B982,Thresholds!$B$2:$I$8,5,FALSE),"Minor",IF(AND(VLOOKUP(B982,Thresholds!$B$2:$I$8,5,FALSE)&lt;='Hazard Data'!K1613,'Hazard Data'!K1613&lt;VLOOKUP(B982,Thresholds!$B$2:$I$8,6,FALSE)),"Medium","Major")))</f>
        <v/>
      </c>
      <c r="T982" s="2"/>
      <c r="U982" s="2"/>
      <c r="V982" s="2"/>
      <c r="W982" s="2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>
      <c r="A983" s="1"/>
      <c r="B983" s="17">
        <v>6</v>
      </c>
      <c r="C983" s="9" t="s">
        <v>39</v>
      </c>
      <c r="D983" s="9" t="str">
        <f>VLOOKUP(C983,'Hazard Categories'!$A$2:$B$52,2,FALSE)</f>
        <v>Severe Storm</v>
      </c>
      <c r="E983" s="17">
        <v>3</v>
      </c>
      <c r="F983" s="17">
        <v>2020</v>
      </c>
      <c r="G983" s="17" t="str">
        <f>IF(F983&lt;2000,(ROUNDDOWN((F983-$G$10)/5,0))*5+$G$10&amp;"-"&amp;(ROUNDDOWN((F983-$G$10)/5,0))*5+$G$10+4,(ROUNDDOWN((F983-$G$10)/5,0))*5+$G$10&amp;"-"&amp;(ROUNDDOWN((F983-$G$10)/5,0))*5+$G$10+4)</f>
        <v>2020-2024</v>
      </c>
      <c r="H983" s="17">
        <v>1</v>
      </c>
      <c r="I983" s="17">
        <v>0</v>
      </c>
      <c r="J983" s="17">
        <v>0</v>
      </c>
      <c r="K983" s="17">
        <f>SUM(I983:J983)</f>
        <v>0</v>
      </c>
      <c r="L983" s="28">
        <f>IF(N983&lt;7000000000,0,1)</f>
        <v>0</v>
      </c>
      <c r="M983" s="28">
        <f>IF(N983&gt;0,1,0)</f>
        <v>1</v>
      </c>
      <c r="N983" s="29">
        <v>85252</v>
      </c>
      <c r="O983" s="29">
        <f>IF($R983="Minor",1,0)</f>
        <v>1</v>
      </c>
      <c r="P983" s="29">
        <f>IF($R983="Medium",1,0)</f>
        <v>0</v>
      </c>
      <c r="Q983" s="29">
        <f>IF($R983="Major",1,0)</f>
        <v>0</v>
      </c>
      <c r="R983" s="2" t="str">
        <f>IF('Hazard Data'!N3342&lt;VLOOKUP(B983,Thresholds!$B$2:$I$8,2,FALSE),"Minor",IF(AND(VLOOKUP(B983,Thresholds!$B$2:$I$8,2,FALSE)&lt;='Hazard Data'!N3342,'Hazard Data'!N3342&lt;VLOOKUP(B983,Thresholds!$B$2:$I$8,3,FALSE)),"Medium","Major"))</f>
        <v>Minor</v>
      </c>
      <c r="S983" s="2" t="str">
        <f>IF(N983&gt;0,"",IF('Hazard Data'!K3342&lt;VLOOKUP(B983,Thresholds!$B$2:$I$8,5,FALSE),"Minor",IF(AND(VLOOKUP(B983,Thresholds!$B$2:$I$8,5,FALSE)&lt;='Hazard Data'!K3342,'Hazard Data'!K3342&lt;VLOOKUP(B983,Thresholds!$B$2:$I$8,6,FALSE)),"Medium","Major")))</f>
        <v/>
      </c>
      <c r="T983" s="2"/>
      <c r="U983" s="2"/>
      <c r="V983" s="2"/>
      <c r="W983" s="2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>
      <c r="A984" s="1"/>
      <c r="B984" s="17">
        <v>2</v>
      </c>
      <c r="C984" s="9" t="s">
        <v>45</v>
      </c>
      <c r="D984" s="9" t="str">
        <f>VLOOKUP(C984,'Hazard Categories'!$A$2:$B$52,2,FALSE)</f>
        <v>Storm</v>
      </c>
      <c r="E984" s="17">
        <v>2</v>
      </c>
      <c r="F984" s="17">
        <v>1987</v>
      </c>
      <c r="G984" s="17" t="str">
        <f>IF(F984&lt;2000,(ROUNDDOWN((F984-$G$10)/5,0))*5+$G$10&amp;"-"&amp;(ROUNDDOWN((F984-$G$10)/5,0))*5+$G$10+4,(ROUNDDOWN((F984-$G$10)/5,0))*5+$G$10&amp;"-"&amp;(ROUNDDOWN((F984-$G$10)/5,0))*5+$G$10+4)</f>
        <v>1985-1989</v>
      </c>
      <c r="H984" s="17">
        <v>1</v>
      </c>
      <c r="I984" s="17">
        <v>0</v>
      </c>
      <c r="J984" s="17">
        <v>0</v>
      </c>
      <c r="K984" s="17">
        <f>SUM(I984:J984)</f>
        <v>0</v>
      </c>
      <c r="L984" s="28">
        <f>IF(N984&lt;7000000000,0,1)</f>
        <v>0</v>
      </c>
      <c r="M984" s="28">
        <f>IF(N984&gt;0,1,0)</f>
        <v>1</v>
      </c>
      <c r="N984" s="29">
        <v>85172</v>
      </c>
      <c r="O984" s="29">
        <f>IF($R984="Minor",1,0)</f>
        <v>1</v>
      </c>
      <c r="P984" s="29">
        <f>IF($R984="Medium",1,0)</f>
        <v>0</v>
      </c>
      <c r="Q984" s="29">
        <f>IF($R984="Major",1,0)</f>
        <v>0</v>
      </c>
      <c r="R984" s="2" t="str">
        <f>IF('Hazard Data'!N1594&lt;VLOOKUP(B984,Thresholds!$B$2:$I$8,2,FALSE),"Minor",IF(AND(VLOOKUP(B984,Thresholds!$B$2:$I$8,2,FALSE)&lt;='Hazard Data'!N1594,'Hazard Data'!N1594&lt;VLOOKUP(B984,Thresholds!$B$2:$I$8,3,FALSE)),"Medium","Major"))</f>
        <v>Minor</v>
      </c>
      <c r="S984" s="2" t="str">
        <f>IF(N984&gt;0,"",IF('Hazard Data'!K1594&lt;VLOOKUP(B984,Thresholds!$B$2:$I$8,5,FALSE),"Minor",IF(AND(VLOOKUP(B984,Thresholds!$B$2:$I$8,5,FALSE)&lt;='Hazard Data'!K1594,'Hazard Data'!K1594&lt;VLOOKUP(B984,Thresholds!$B$2:$I$8,6,FALSE)),"Medium","Major")))</f>
        <v/>
      </c>
      <c r="T984" s="2"/>
      <c r="U984" s="2"/>
      <c r="V984" s="2"/>
      <c r="W984" s="2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>
      <c r="A985" s="1"/>
      <c r="B985" s="17">
        <v>1</v>
      </c>
      <c r="C985" s="9" t="s">
        <v>46</v>
      </c>
      <c r="D985" s="9" t="str">
        <f>VLOOKUP(C985,'Hazard Categories'!$A$2:$B$52,2,FALSE)</f>
        <v>Storm</v>
      </c>
      <c r="E985" s="17">
        <v>3</v>
      </c>
      <c r="F985" s="17">
        <v>2004</v>
      </c>
      <c r="G985" s="17" t="str">
        <f>IF(F985&lt;2000,(ROUNDDOWN((F985-$G$10)/5,0))*5+$G$10&amp;"-"&amp;(ROUNDDOWN((F985-$G$10)/5,0))*5+$G$10+4,(ROUNDDOWN((F985-$G$10)/5,0))*5+$G$10&amp;"-"&amp;(ROUNDDOWN((F985-$G$10)/5,0))*5+$G$10+4)</f>
        <v>2000-2004</v>
      </c>
      <c r="H985" s="17">
        <v>2</v>
      </c>
      <c r="I985" s="17">
        <v>0</v>
      </c>
      <c r="J985" s="17">
        <v>0</v>
      </c>
      <c r="K985" s="17">
        <f>SUM(I985:J985)</f>
        <v>0</v>
      </c>
      <c r="L985" s="28">
        <f>IF(N985&lt;7000000000,0,1)</f>
        <v>0</v>
      </c>
      <c r="M985" s="28">
        <f>IF(N985&gt;0,1,0)</f>
        <v>1</v>
      </c>
      <c r="N985" s="29">
        <v>85172</v>
      </c>
      <c r="O985" s="29">
        <f>IF($R985="Minor",1,0)</f>
        <v>1</v>
      </c>
      <c r="P985" s="29">
        <f>IF($R985="Medium",1,0)</f>
        <v>0</v>
      </c>
      <c r="Q985" s="29">
        <f>IF($R985="Major",1,0)</f>
        <v>0</v>
      </c>
      <c r="R985" s="2" t="str">
        <f>IF('Hazard Data'!N3115&lt;VLOOKUP(B985,Thresholds!$B$2:$I$8,2,FALSE),"Minor",IF(AND(VLOOKUP(B985,Thresholds!$B$2:$I$8,2,FALSE)&lt;='Hazard Data'!N3115,'Hazard Data'!N3115&lt;VLOOKUP(B985,Thresholds!$B$2:$I$8,3,FALSE)),"Medium","Major"))</f>
        <v>Minor</v>
      </c>
      <c r="S985" s="2" t="str">
        <f>IF(N985&gt;0,"",IF('Hazard Data'!K3115&lt;VLOOKUP(B985,Thresholds!$B$2:$I$8,5,FALSE),"Minor",IF(AND(VLOOKUP(B985,Thresholds!$B$2:$I$8,5,FALSE)&lt;='Hazard Data'!K3115,'Hazard Data'!K3115&lt;VLOOKUP(B985,Thresholds!$B$2:$I$8,6,FALSE)),"Medium","Major")))</f>
        <v/>
      </c>
      <c r="T985" s="2"/>
      <c r="U985" s="2"/>
      <c r="V985" s="2"/>
      <c r="W985" s="2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>
      <c r="A986" s="1"/>
      <c r="B986" s="17">
        <v>4</v>
      </c>
      <c r="C986" s="9" t="s">
        <v>44</v>
      </c>
      <c r="D986" s="9" t="str">
        <f>VLOOKUP(C986,'Hazard Categories'!$A$2:$B$52,2,FALSE)</f>
        <v>Severe Storm</v>
      </c>
      <c r="E986" s="17">
        <v>2</v>
      </c>
      <c r="F986" s="17">
        <v>1995</v>
      </c>
      <c r="G986" s="17" t="str">
        <f>IF(F986&lt;2000,(ROUNDDOWN((F986-$G$10)/5,0))*5+$G$10&amp;"-"&amp;(ROUNDDOWN((F986-$G$10)/5,0))*5+$G$10+4,(ROUNDDOWN((F986-$G$10)/5,0))*5+$G$10&amp;"-"&amp;(ROUNDDOWN((F986-$G$10)/5,0))*5+$G$10+4)</f>
        <v>1995-1999</v>
      </c>
      <c r="H986" s="17">
        <v>1</v>
      </c>
      <c r="I986" s="17">
        <v>0</v>
      </c>
      <c r="J986" s="17">
        <v>0</v>
      </c>
      <c r="K986" s="17">
        <f>SUM(I986:J986)</f>
        <v>0</v>
      </c>
      <c r="L986" s="28">
        <f>IF(N986&lt;7000000000,0,1)</f>
        <v>0</v>
      </c>
      <c r="M986" s="28">
        <f>IF(N986&gt;0,1,0)</f>
        <v>1</v>
      </c>
      <c r="N986" s="29">
        <v>85141</v>
      </c>
      <c r="O986" s="29">
        <f>IF($R986="Minor",1,0)</f>
        <v>0</v>
      </c>
      <c r="P986" s="29">
        <f>IF($R986="Medium",1,0)</f>
        <v>0</v>
      </c>
      <c r="Q986" s="29">
        <f>IF($R986="Major",1,0)</f>
        <v>1</v>
      </c>
      <c r="R986" s="2" t="str">
        <f>IF('Hazard Data'!N123&lt;VLOOKUP(B986,Thresholds!$B$2:$I$8,2,FALSE),"Minor",IF(AND(VLOOKUP(B986,Thresholds!$B$2:$I$8,2,FALSE)&lt;='Hazard Data'!N123,'Hazard Data'!N123&lt;VLOOKUP(B986,Thresholds!$B$2:$I$8,3,FALSE)),"Medium","Major"))</f>
        <v>Major</v>
      </c>
      <c r="S986" s="2" t="str">
        <f>IF(N986&gt;0,"",IF('Hazard Data'!K123&lt;VLOOKUP(B986,Thresholds!$B$2:$I$8,5,FALSE),"Minor",IF(AND(VLOOKUP(B986,Thresholds!$B$2:$I$8,5,FALSE)&lt;='Hazard Data'!K123,'Hazard Data'!K123&lt;VLOOKUP(B986,Thresholds!$B$2:$I$8,6,FALSE)),"Medium","Major")))</f>
        <v/>
      </c>
      <c r="T986" s="2"/>
      <c r="U986" s="2"/>
      <c r="V986" s="2"/>
      <c r="W986" s="2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>
      <c r="A987" s="1"/>
      <c r="B987" s="17">
        <v>3</v>
      </c>
      <c r="C987" s="9" t="s">
        <v>45</v>
      </c>
      <c r="D987" s="9" t="str">
        <f>VLOOKUP(C987,'Hazard Categories'!$A$2:$B$52,2,FALSE)</f>
        <v>Storm</v>
      </c>
      <c r="E987" s="17">
        <v>2</v>
      </c>
      <c r="F987" s="17">
        <v>1988</v>
      </c>
      <c r="G987" s="17" t="str">
        <f>IF(F987&lt;2000,(ROUNDDOWN((F987-$G$10)/5,0))*5+$G$10&amp;"-"&amp;(ROUNDDOWN((F987-$G$10)/5,0))*5+$G$10+4,(ROUNDDOWN((F987-$G$10)/5,0))*5+$G$10&amp;"-"&amp;(ROUNDDOWN((F987-$G$10)/5,0))*5+$G$10+4)</f>
        <v>1985-1989</v>
      </c>
      <c r="H987" s="17">
        <v>1</v>
      </c>
      <c r="I987" s="17">
        <v>0</v>
      </c>
      <c r="J987" s="17">
        <v>0</v>
      </c>
      <c r="K987" s="17">
        <f>SUM(I987:J987)</f>
        <v>0</v>
      </c>
      <c r="L987" s="28">
        <f>IF(N987&lt;7000000000,0,1)</f>
        <v>0</v>
      </c>
      <c r="M987" s="28">
        <f>IF(N987&gt;0,1,0)</f>
        <v>1</v>
      </c>
      <c r="N987" s="29">
        <v>85101</v>
      </c>
      <c r="O987" s="29">
        <f>IF($R987="Minor",1,0)</f>
        <v>1</v>
      </c>
      <c r="P987" s="29">
        <f>IF($R987="Medium",1,0)</f>
        <v>0</v>
      </c>
      <c r="Q987" s="29">
        <f>IF($R987="Major",1,0)</f>
        <v>0</v>
      </c>
      <c r="R987" s="2" t="str">
        <f>IF('Hazard Data'!N1686&lt;VLOOKUP(B987,Thresholds!$B$2:$I$8,2,FALSE),"Minor",IF(AND(VLOOKUP(B987,Thresholds!$B$2:$I$8,2,FALSE)&lt;='Hazard Data'!N1686,'Hazard Data'!N1686&lt;VLOOKUP(B987,Thresholds!$B$2:$I$8,3,FALSE)),"Medium","Major"))</f>
        <v>Minor</v>
      </c>
      <c r="S987" s="2" t="str">
        <f>IF(N987&gt;0,"",IF('Hazard Data'!K1686&lt;VLOOKUP(B987,Thresholds!$B$2:$I$8,5,FALSE),"Minor",IF(AND(VLOOKUP(B987,Thresholds!$B$2:$I$8,5,FALSE)&lt;='Hazard Data'!K1686,'Hazard Data'!K1686&lt;VLOOKUP(B987,Thresholds!$B$2:$I$8,6,FALSE)),"Medium","Major")))</f>
        <v/>
      </c>
      <c r="T987" s="2"/>
      <c r="U987" s="2"/>
      <c r="V987" s="2"/>
      <c r="W987" s="2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>
      <c r="A988" s="1"/>
      <c r="B988" s="17">
        <v>4</v>
      </c>
      <c r="C988" s="9" t="s">
        <v>45</v>
      </c>
      <c r="D988" s="9" t="str">
        <f>VLOOKUP(C988,'Hazard Categories'!$A$2:$B$52,2,FALSE)</f>
        <v>Storm</v>
      </c>
      <c r="E988" s="17">
        <v>3</v>
      </c>
      <c r="F988" s="17">
        <v>1982</v>
      </c>
      <c r="G988" s="17" t="str">
        <f>IF(F988&lt;2000,(ROUNDDOWN((F988-$G$10)/5,0))*5+$G$10&amp;"-"&amp;(ROUNDDOWN((F988-$G$10)/5,0))*5+$G$10+4,(ROUNDDOWN((F988-$G$10)/5,0))*5+$G$10&amp;"-"&amp;(ROUNDDOWN((F988-$G$10)/5,0))*5+$G$10+4)</f>
        <v>1980-1984</v>
      </c>
      <c r="H988" s="17">
        <v>1</v>
      </c>
      <c r="I988" s="17">
        <v>0</v>
      </c>
      <c r="J988" s="17">
        <v>0</v>
      </c>
      <c r="K988" s="17">
        <f>SUM(I988:J988)</f>
        <v>0</v>
      </c>
      <c r="L988" s="28">
        <f>IF(N988&lt;7000000000,0,1)</f>
        <v>0</v>
      </c>
      <c r="M988" s="28">
        <f>IF(N988&gt;0,1,0)</f>
        <v>1</v>
      </c>
      <c r="N988" s="29">
        <v>85093</v>
      </c>
      <c r="O988" s="29">
        <f>IF($R988="Minor",1,0)</f>
        <v>1</v>
      </c>
      <c r="P988" s="29">
        <f>IF($R988="Medium",1,0)</f>
        <v>0</v>
      </c>
      <c r="Q988" s="29">
        <f>IF($R988="Major",1,0)</f>
        <v>0</v>
      </c>
      <c r="R988" s="2" t="str">
        <f>IF('Hazard Data'!N1654&lt;VLOOKUP(B988,Thresholds!$B$2:$I$8,2,FALSE),"Minor",IF(AND(VLOOKUP(B988,Thresholds!$B$2:$I$8,2,FALSE)&lt;='Hazard Data'!N1654,'Hazard Data'!N1654&lt;VLOOKUP(B988,Thresholds!$B$2:$I$8,3,FALSE)),"Medium","Major"))</f>
        <v>Minor</v>
      </c>
      <c r="S988" s="2" t="str">
        <f>IF(N988&gt;0,"",IF('Hazard Data'!K1654&lt;VLOOKUP(B988,Thresholds!$B$2:$I$8,5,FALSE),"Minor",IF(AND(VLOOKUP(B988,Thresholds!$B$2:$I$8,5,FALSE)&lt;='Hazard Data'!K1654,'Hazard Data'!K1654&lt;VLOOKUP(B988,Thresholds!$B$2:$I$8,6,FALSE)),"Medium","Major")))</f>
        <v/>
      </c>
      <c r="T988" s="2"/>
      <c r="U988" s="2"/>
      <c r="V988" s="2"/>
      <c r="W988" s="2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>
      <c r="A989" s="1"/>
      <c r="B989" s="17">
        <v>2</v>
      </c>
      <c r="C989" s="9" t="s">
        <v>39</v>
      </c>
      <c r="D989" s="9" t="str">
        <f>VLOOKUP(C989,'Hazard Categories'!$A$2:$B$52,2,FALSE)</f>
        <v>Severe Storm</v>
      </c>
      <c r="E989" s="17">
        <v>1</v>
      </c>
      <c r="F989" s="17">
        <v>1993</v>
      </c>
      <c r="G989" s="17" t="str">
        <f>IF(F989&lt;2000,(ROUNDDOWN((F989-$G$10)/5,0))*5+$G$10&amp;"-"&amp;(ROUNDDOWN((F989-$G$10)/5,0))*5+$G$10+4,(ROUNDDOWN((F989-$G$10)/5,0))*5+$G$10&amp;"-"&amp;(ROUNDDOWN((F989-$G$10)/5,0))*5+$G$10+4)</f>
        <v>1990-1994</v>
      </c>
      <c r="H989" s="17">
        <v>2</v>
      </c>
      <c r="I989" s="17">
        <v>0</v>
      </c>
      <c r="J989" s="17">
        <v>0</v>
      </c>
      <c r="K989" s="17">
        <f>SUM(I989:J989)</f>
        <v>0</v>
      </c>
      <c r="L989" s="28">
        <f>IF(N989&lt;7000000000,0,1)</f>
        <v>0</v>
      </c>
      <c r="M989" s="28">
        <f>IF(N989&gt;0,1,0)</f>
        <v>1</v>
      </c>
      <c r="N989" s="29">
        <v>84998</v>
      </c>
      <c r="O989" s="29">
        <f>IF($R989="Minor",1,0)</f>
        <v>1</v>
      </c>
      <c r="P989" s="29">
        <f>IF($R989="Medium",1,0)</f>
        <v>0</v>
      </c>
      <c r="Q989" s="29">
        <f>IF($R989="Major",1,0)</f>
        <v>0</v>
      </c>
      <c r="R989" s="2" t="str">
        <f>IF('Hazard Data'!N1757&lt;VLOOKUP(B989,Thresholds!$B$2:$I$8,2,FALSE),"Minor",IF(AND(VLOOKUP(B989,Thresholds!$B$2:$I$8,2,FALSE)&lt;='Hazard Data'!N1757,'Hazard Data'!N1757&lt;VLOOKUP(B989,Thresholds!$B$2:$I$8,3,FALSE)),"Medium","Major"))</f>
        <v>Minor</v>
      </c>
      <c r="S989" s="2" t="str">
        <f>IF(N989&gt;0,"",IF('Hazard Data'!K1757&lt;VLOOKUP(B989,Thresholds!$B$2:$I$8,5,FALSE),"Minor",IF(AND(VLOOKUP(B989,Thresholds!$B$2:$I$8,5,FALSE)&lt;='Hazard Data'!K1757,'Hazard Data'!K1757&lt;VLOOKUP(B989,Thresholds!$B$2:$I$8,6,FALSE)),"Medium","Major")))</f>
        <v/>
      </c>
      <c r="T989" s="2"/>
      <c r="U989" s="2"/>
      <c r="V989" s="2"/>
      <c r="W989" s="2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>
      <c r="A990" s="1"/>
      <c r="B990" s="17">
        <v>1</v>
      </c>
      <c r="C990" s="9" t="s">
        <v>29</v>
      </c>
      <c r="D990" s="9" t="str">
        <f>VLOOKUP(C990,'Hazard Categories'!$A$2:$B$52,2,FALSE)</f>
        <v>Tropical Storm</v>
      </c>
      <c r="E990" s="17">
        <v>3</v>
      </c>
      <c r="F990" s="17">
        <v>1989</v>
      </c>
      <c r="G990" s="17" t="str">
        <f>IF(F990&lt;2000,(ROUNDDOWN((F990-$G$10)/5,0))*5+$G$10&amp;"-"&amp;(ROUNDDOWN((F990-$G$10)/5,0))*5+$G$10+4,(ROUNDDOWN((F990-$G$10)/5,0))*5+$G$10&amp;"-"&amp;(ROUNDDOWN((F990-$G$10)/5,0))*5+$G$10+4)</f>
        <v>1985-1989</v>
      </c>
      <c r="H990" s="17">
        <v>1</v>
      </c>
      <c r="I990" s="17">
        <v>0</v>
      </c>
      <c r="J990" s="17">
        <v>0</v>
      </c>
      <c r="K990" s="17">
        <f>SUM(I990:J990)</f>
        <v>0</v>
      </c>
      <c r="L990" s="28">
        <f>IF(N990&lt;7000000000,0,1)</f>
        <v>0</v>
      </c>
      <c r="M990" s="28">
        <f>IF(N990&gt;0,1,0)</f>
        <v>1</v>
      </c>
      <c r="N990" s="29">
        <v>84966</v>
      </c>
      <c r="O990" s="29">
        <f>IF($R990="Minor",1,0)</f>
        <v>1</v>
      </c>
      <c r="P990" s="29">
        <f>IF($R990="Medium",1,0)</f>
        <v>0</v>
      </c>
      <c r="Q990" s="29">
        <f>IF($R990="Major",1,0)</f>
        <v>0</v>
      </c>
      <c r="R990" s="2" t="str">
        <f>IF('Hazard Data'!N1493&lt;VLOOKUP(B990,Thresholds!$B$2:$I$8,2,FALSE),"Minor",IF(AND(VLOOKUP(B990,Thresholds!$B$2:$I$8,2,FALSE)&lt;='Hazard Data'!N1493,'Hazard Data'!N1493&lt;VLOOKUP(B990,Thresholds!$B$2:$I$8,3,FALSE)),"Medium","Major"))</f>
        <v>Minor</v>
      </c>
      <c r="S990" s="2" t="str">
        <f>IF(N990&gt;0,"",IF('Hazard Data'!K1493&lt;VLOOKUP(B990,Thresholds!$B$2:$I$8,5,FALSE),"Minor",IF(AND(VLOOKUP(B990,Thresholds!$B$2:$I$8,5,FALSE)&lt;='Hazard Data'!K1493,'Hazard Data'!K1493&lt;VLOOKUP(B990,Thresholds!$B$2:$I$8,6,FALSE)),"Medium","Major")))</f>
        <v/>
      </c>
      <c r="T990" s="18"/>
      <c r="U990" s="2"/>
      <c r="V990" s="2"/>
      <c r="W990" s="2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>
      <c r="A991" s="1"/>
      <c r="B991" s="17">
        <v>2</v>
      </c>
      <c r="C991" s="9" t="s">
        <v>59</v>
      </c>
      <c r="D991" s="9" t="str">
        <f>VLOOKUP(C991,'Hazard Categories'!$A$2:$B$52,2,FALSE)</f>
        <v>Storm</v>
      </c>
      <c r="E991" s="17">
        <v>2</v>
      </c>
      <c r="F991" s="17">
        <v>1976</v>
      </c>
      <c r="G991" s="17" t="str">
        <f>IF(F991&lt;2000,(ROUNDDOWN((F991-$G$10)/5,0))*5+$G$10&amp;"-"&amp;(ROUNDDOWN((F991-$G$10)/5,0))*5+$G$10+4,(ROUNDDOWN((F991-$G$10)/5,0))*5+$G$10&amp;"-"&amp;(ROUNDDOWN((F991-$G$10)/5,0))*5+$G$10+4)</f>
        <v>1975-1979</v>
      </c>
      <c r="H991" s="17">
        <v>1</v>
      </c>
      <c r="I991" s="17">
        <v>0</v>
      </c>
      <c r="J991" s="17">
        <v>0</v>
      </c>
      <c r="K991" s="17">
        <f>SUM(I991:J991)</f>
        <v>0</v>
      </c>
      <c r="L991" s="28">
        <f>IF(N991&lt;7000000000,0,1)</f>
        <v>0</v>
      </c>
      <c r="M991" s="28">
        <f>IF(N991&gt;0,1,0)</f>
        <v>1</v>
      </c>
      <c r="N991" s="29">
        <v>84958</v>
      </c>
      <c r="O991" s="29">
        <f>IF($R991="Minor",1,0)</f>
        <v>0</v>
      </c>
      <c r="P991" s="29">
        <f>IF($R991="Medium",1,0)</f>
        <v>1</v>
      </c>
      <c r="Q991" s="29">
        <f>IF($R991="Major",1,0)</f>
        <v>0</v>
      </c>
      <c r="R991" s="2" t="str">
        <f>IF('Hazard Data'!N404&lt;VLOOKUP(B991,Thresholds!$B$2:$I$8,2,FALSE),"Minor",IF(AND(VLOOKUP(B991,Thresholds!$B$2:$I$8,2,FALSE)&lt;='Hazard Data'!N404,'Hazard Data'!N404&lt;VLOOKUP(B991,Thresholds!$B$2:$I$8,3,FALSE)),"Medium","Major"))</f>
        <v>Medium</v>
      </c>
      <c r="S991" s="2" t="str">
        <f>IF(N991&gt;0,"",IF('Hazard Data'!K404&lt;VLOOKUP(B991,Thresholds!$B$2:$I$8,5,FALSE),"Minor",IF(AND(VLOOKUP(B991,Thresholds!$B$2:$I$8,5,FALSE)&lt;='Hazard Data'!K404,'Hazard Data'!K404&lt;VLOOKUP(B991,Thresholds!$B$2:$I$8,6,FALSE)),"Medium","Major")))</f>
        <v/>
      </c>
      <c r="T991" s="2"/>
      <c r="U991" s="2"/>
      <c r="V991" s="2"/>
      <c r="W991" s="2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>
      <c r="A992" s="1"/>
      <c r="B992" s="17">
        <v>2</v>
      </c>
      <c r="C992" s="9" t="s">
        <v>47</v>
      </c>
      <c r="D992" s="9" t="str">
        <f>VLOOKUP(C992,'Hazard Categories'!$A$2:$B$52,2,FALSE)</f>
        <v>Severe Storm</v>
      </c>
      <c r="E992" s="17">
        <v>2</v>
      </c>
      <c r="F992" s="17">
        <v>1995</v>
      </c>
      <c r="G992" s="17" t="str">
        <f>IF(F992&lt;2000,(ROUNDDOWN((F992-$G$10)/5,0))*5+$G$10&amp;"-"&amp;(ROUNDDOWN((F992-$G$10)/5,0))*5+$G$10+4,(ROUNDDOWN((F992-$G$10)/5,0))*5+$G$10&amp;"-"&amp;(ROUNDDOWN((F992-$G$10)/5,0))*5+$G$10+4)</f>
        <v>1995-1999</v>
      </c>
      <c r="H992" s="17">
        <v>1</v>
      </c>
      <c r="I992" s="17">
        <v>0</v>
      </c>
      <c r="J992" s="17">
        <v>0</v>
      </c>
      <c r="K992" s="17">
        <f>SUM(I992:J992)</f>
        <v>0</v>
      </c>
      <c r="L992" s="28">
        <f>IF(N992&lt;7000000000,0,1)</f>
        <v>0</v>
      </c>
      <c r="M992" s="28">
        <f>IF(N992&gt;0,1,0)</f>
        <v>1</v>
      </c>
      <c r="N992" s="29">
        <v>84903</v>
      </c>
      <c r="O992" s="29">
        <f>IF($R992="Minor",1,0)</f>
        <v>1</v>
      </c>
      <c r="P992" s="29">
        <f>IF($R992="Medium",1,0)</f>
        <v>0</v>
      </c>
      <c r="Q992" s="29">
        <f>IF($R992="Major",1,0)</f>
        <v>0</v>
      </c>
      <c r="R992" s="2" t="str">
        <f>IF('Hazard Data'!N1932&lt;VLOOKUP(B992,Thresholds!$B$2:$I$8,2,FALSE),"Minor",IF(AND(VLOOKUP(B992,Thresholds!$B$2:$I$8,2,FALSE)&lt;='Hazard Data'!N1932,'Hazard Data'!N1932&lt;VLOOKUP(B992,Thresholds!$B$2:$I$8,3,FALSE)),"Medium","Major"))</f>
        <v>Minor</v>
      </c>
      <c r="S992" s="2" t="str">
        <f>IF(N992&gt;0,"",IF('Hazard Data'!K1932&lt;VLOOKUP(B992,Thresholds!$B$2:$I$8,5,FALSE),"Minor",IF(AND(VLOOKUP(B992,Thresholds!$B$2:$I$8,5,FALSE)&lt;='Hazard Data'!K1932,'Hazard Data'!K1932&lt;VLOOKUP(B992,Thresholds!$B$2:$I$8,6,FALSE)),"Medium","Major")))</f>
        <v/>
      </c>
      <c r="T992" s="2"/>
      <c r="U992" s="2"/>
      <c r="V992" s="2"/>
      <c r="W992" s="2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>
      <c r="A993" s="1"/>
      <c r="B993" s="17">
        <v>3</v>
      </c>
      <c r="C993" s="9" t="s">
        <v>59</v>
      </c>
      <c r="D993" s="9" t="str">
        <f>VLOOKUP(C993,'Hazard Categories'!$A$2:$B$52,2,FALSE)</f>
        <v>Storm</v>
      </c>
      <c r="E993" s="17">
        <v>2</v>
      </c>
      <c r="F993" s="17">
        <v>1986</v>
      </c>
      <c r="G993" s="17" t="str">
        <f>IF(F993&lt;2000,(ROUNDDOWN((F993-$G$10)/5,0))*5+$G$10&amp;"-"&amp;(ROUNDDOWN((F993-$G$10)/5,0))*5+$G$10+4,(ROUNDDOWN((F993-$G$10)/5,0))*5+$G$10&amp;"-"&amp;(ROUNDDOWN((F993-$G$10)/5,0))*5+$G$10+4)</f>
        <v>1985-1989</v>
      </c>
      <c r="H993" s="17">
        <v>1</v>
      </c>
      <c r="I993" s="17">
        <v>0</v>
      </c>
      <c r="J993" s="17">
        <v>0</v>
      </c>
      <c r="K993" s="17">
        <f>SUM(I993:J993)</f>
        <v>0</v>
      </c>
      <c r="L993" s="28">
        <f>IF(N993&lt;7000000000,0,1)</f>
        <v>0</v>
      </c>
      <c r="M993" s="28">
        <f>IF(N993&gt;0,1,0)</f>
        <v>1</v>
      </c>
      <c r="N993" s="29">
        <v>84839</v>
      </c>
      <c r="O993" s="29">
        <f>IF($R993="Minor",1,0)</f>
        <v>1</v>
      </c>
      <c r="P993" s="29">
        <f>IF($R993="Medium",1,0)</f>
        <v>0</v>
      </c>
      <c r="Q993" s="29">
        <f>IF($R993="Major",1,0)</f>
        <v>0</v>
      </c>
      <c r="R993" s="2" t="str">
        <f>IF('Hazard Data'!N1523&lt;VLOOKUP(B993,Thresholds!$B$2:$I$8,2,FALSE),"Minor",IF(AND(VLOOKUP(B993,Thresholds!$B$2:$I$8,2,FALSE)&lt;='Hazard Data'!N1523,'Hazard Data'!N1523&lt;VLOOKUP(B993,Thresholds!$B$2:$I$8,3,FALSE)),"Medium","Major"))</f>
        <v>Minor</v>
      </c>
      <c r="S993" s="2" t="str">
        <f>IF(N993&gt;0,"",IF('Hazard Data'!K1523&lt;VLOOKUP(B993,Thresholds!$B$2:$I$8,5,FALSE),"Minor",IF(AND(VLOOKUP(B993,Thresholds!$B$2:$I$8,5,FALSE)&lt;='Hazard Data'!K1523,'Hazard Data'!K1523&lt;VLOOKUP(B993,Thresholds!$B$2:$I$8,6,FALSE)),"Medium","Major")))</f>
        <v/>
      </c>
      <c r="T993" s="2"/>
      <c r="U993" s="2"/>
      <c r="V993" s="2"/>
      <c r="W993" s="2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>
      <c r="A994" s="1"/>
      <c r="B994" s="17">
        <v>2</v>
      </c>
      <c r="C994" s="9" t="s">
        <v>76</v>
      </c>
      <c r="D994" s="9" t="str">
        <f>VLOOKUP(C994,'Hazard Categories'!$A$2:$B$52,2,FALSE)</f>
        <v>Tornado</v>
      </c>
      <c r="E994" s="17">
        <v>4</v>
      </c>
      <c r="F994" s="17">
        <v>1967</v>
      </c>
      <c r="G994" s="17" t="str">
        <f>IF(F994&lt;2000,(ROUNDDOWN((F994-$G$10)/5,0))*5+$G$10&amp;"-"&amp;(ROUNDDOWN((F994-$G$10)/5,0))*5+$G$10+4,(ROUNDDOWN((F994-$G$10)/5,0))*5+$G$10&amp;"-"&amp;(ROUNDDOWN((F994-$G$10)/5,0))*5+$G$10+4)</f>
        <v>1965-1969</v>
      </c>
      <c r="H994" s="17">
        <v>1</v>
      </c>
      <c r="I994" s="17">
        <v>0</v>
      </c>
      <c r="J994" s="17">
        <v>12</v>
      </c>
      <c r="K994" s="17">
        <f>SUM(I994:J994)</f>
        <v>12</v>
      </c>
      <c r="L994" s="28">
        <f>IF(N994&lt;7000000000,0,1)</f>
        <v>0</v>
      </c>
      <c r="M994" s="28">
        <f>IF(N994&gt;0,1,0)</f>
        <v>1</v>
      </c>
      <c r="N994" s="29">
        <v>84831</v>
      </c>
      <c r="O994" s="29">
        <f>IF($R994="Minor",1,0)</f>
        <v>1</v>
      </c>
      <c r="P994" s="29">
        <f>IF($R994="Medium",1,0)</f>
        <v>0</v>
      </c>
      <c r="Q994" s="29">
        <f>IF($R994="Major",1,0)</f>
        <v>0</v>
      </c>
      <c r="R994" s="2" t="str">
        <f>IF('Hazard Data'!N1044&lt;VLOOKUP(B994,Thresholds!$B$2:$I$8,2,FALSE),"Minor",IF(AND(VLOOKUP(B994,Thresholds!$B$2:$I$8,2,FALSE)&lt;='Hazard Data'!N1044,'Hazard Data'!N1044&lt;VLOOKUP(B994,Thresholds!$B$2:$I$8,3,FALSE)),"Medium","Major"))</f>
        <v>Minor</v>
      </c>
      <c r="S994" s="2" t="str">
        <f>IF(N994&gt;0,"",IF('Hazard Data'!K1044&lt;VLOOKUP(B994,Thresholds!$B$2:$I$8,5,FALSE),"Minor",IF(AND(VLOOKUP(B994,Thresholds!$B$2:$I$8,5,FALSE)&lt;='Hazard Data'!K1044,'Hazard Data'!K1044&lt;VLOOKUP(B994,Thresholds!$B$2:$I$8,6,FALSE)),"Medium","Major")))</f>
        <v/>
      </c>
      <c r="T994" s="2"/>
      <c r="U994" s="2"/>
      <c r="V994" s="2"/>
      <c r="W994" s="2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>
      <c r="A995" s="1"/>
      <c r="B995" s="17">
        <v>3</v>
      </c>
      <c r="C995" s="9" t="s">
        <v>56</v>
      </c>
      <c r="D995" s="9" t="str">
        <f>VLOOKUP(C995,'Hazard Categories'!$A$2:$B$52,2,FALSE)</f>
        <v>Severe Storm</v>
      </c>
      <c r="E995" s="17">
        <v>3</v>
      </c>
      <c r="F995" s="17">
        <v>1966</v>
      </c>
      <c r="G995" s="17" t="str">
        <f>IF(F995&lt;2000,(ROUNDDOWN((F995-$G$10)/5,0))*5+$G$10&amp;"-"&amp;(ROUNDDOWN((F995-$G$10)/5,0))*5+$G$10+4,(ROUNDDOWN((F995-$G$10)/5,0))*5+$G$10&amp;"-"&amp;(ROUNDDOWN((F995-$G$10)/5,0))*5+$G$10+4)</f>
        <v>1965-1969</v>
      </c>
      <c r="H995" s="17">
        <v>1</v>
      </c>
      <c r="I995" s="17">
        <v>0</v>
      </c>
      <c r="J995" s="17">
        <v>12</v>
      </c>
      <c r="K995" s="17">
        <f>SUM(I995:J995)</f>
        <v>12</v>
      </c>
      <c r="L995" s="28">
        <f>IF(N995&lt;7000000000,0,1)</f>
        <v>0</v>
      </c>
      <c r="M995" s="28">
        <f>IF(N995&gt;0,1,0)</f>
        <v>1</v>
      </c>
      <c r="N995" s="29">
        <v>84792</v>
      </c>
      <c r="O995" s="29">
        <f>IF($R995="Minor",1,0)</f>
        <v>1</v>
      </c>
      <c r="P995" s="29">
        <f>IF($R995="Medium",1,0)</f>
        <v>0</v>
      </c>
      <c r="Q995" s="29">
        <f>IF($R995="Major",1,0)</f>
        <v>0</v>
      </c>
      <c r="R995" s="2" t="str">
        <f>IF('Hazard Data'!N1017&lt;VLOOKUP(B995,Thresholds!$B$2:$I$8,2,FALSE),"Minor",IF(AND(VLOOKUP(B995,Thresholds!$B$2:$I$8,2,FALSE)&lt;='Hazard Data'!N1017,'Hazard Data'!N1017&lt;VLOOKUP(B995,Thresholds!$B$2:$I$8,3,FALSE)),"Medium","Major"))</f>
        <v>Minor</v>
      </c>
      <c r="S995" s="2" t="str">
        <f>IF(N995&gt;0,"",IF('Hazard Data'!K1017&lt;VLOOKUP(B995,Thresholds!$B$2:$I$8,5,FALSE),"Minor",IF(AND(VLOOKUP(B995,Thresholds!$B$2:$I$8,5,FALSE)&lt;='Hazard Data'!K1017,'Hazard Data'!K1017&lt;VLOOKUP(B995,Thresholds!$B$2:$I$8,6,FALSE)),"Medium","Major")))</f>
        <v/>
      </c>
      <c r="T995" s="2"/>
      <c r="U995" s="2"/>
      <c r="V995" s="2"/>
      <c r="W995" s="2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>
      <c r="A996" s="1"/>
      <c r="B996" s="17">
        <v>5</v>
      </c>
      <c r="C996" s="9" t="s">
        <v>44</v>
      </c>
      <c r="D996" s="9" t="str">
        <f>VLOOKUP(C996,'Hazard Categories'!$A$2:$B$52,2,FALSE)</f>
        <v>Severe Storm</v>
      </c>
      <c r="E996" s="17">
        <v>1</v>
      </c>
      <c r="F996" s="17">
        <v>1992</v>
      </c>
      <c r="G996" s="17" t="str">
        <f>IF(F996&lt;2000,(ROUNDDOWN((F996-$G$10)/5,0))*5+$G$10&amp;"-"&amp;(ROUNDDOWN((F996-$G$10)/5,0))*5+$G$10+4,(ROUNDDOWN((F996-$G$10)/5,0))*5+$G$10&amp;"-"&amp;(ROUNDDOWN((F996-$G$10)/5,0))*5+$G$10+4)</f>
        <v>1990-1994</v>
      </c>
      <c r="H996" s="17">
        <v>1</v>
      </c>
      <c r="I996" s="17">
        <v>0</v>
      </c>
      <c r="J996" s="17">
        <v>12</v>
      </c>
      <c r="K996" s="17">
        <f>SUM(I996:J996)</f>
        <v>12</v>
      </c>
      <c r="L996" s="28">
        <f>IF(N996&lt;7000000000,0,1)</f>
        <v>0</v>
      </c>
      <c r="M996" s="28">
        <f>IF(N996&gt;0,1,0)</f>
        <v>1</v>
      </c>
      <c r="N996" s="29">
        <v>84641</v>
      </c>
      <c r="O996" s="29">
        <f>IF($R996="Minor",1,0)</f>
        <v>1</v>
      </c>
      <c r="P996" s="29">
        <f>IF($R996="Medium",1,0)</f>
        <v>0</v>
      </c>
      <c r="Q996" s="29">
        <f>IF($R996="Major",1,0)</f>
        <v>0</v>
      </c>
      <c r="R996" s="2" t="str">
        <f>IF('Hazard Data'!N1768&lt;VLOOKUP(B996,Thresholds!$B$2:$I$8,2,FALSE),"Minor",IF(AND(VLOOKUP(B996,Thresholds!$B$2:$I$8,2,FALSE)&lt;='Hazard Data'!N1768,'Hazard Data'!N1768&lt;VLOOKUP(B996,Thresholds!$B$2:$I$8,3,FALSE)),"Medium","Major"))</f>
        <v>Minor</v>
      </c>
      <c r="S996" s="2" t="str">
        <f>IF(N996&gt;0,"",IF('Hazard Data'!K1768&lt;VLOOKUP(B996,Thresholds!$B$2:$I$8,5,FALSE),"Minor",IF(AND(VLOOKUP(B996,Thresholds!$B$2:$I$8,5,FALSE)&lt;='Hazard Data'!K1768,'Hazard Data'!K1768&lt;VLOOKUP(B996,Thresholds!$B$2:$I$8,6,FALSE)),"Medium","Major")))</f>
        <v/>
      </c>
      <c r="T996" s="2"/>
      <c r="U996" s="2"/>
      <c r="V996" s="2"/>
      <c r="W996" s="2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>
      <c r="A997" s="1"/>
      <c r="B997" s="17">
        <v>2</v>
      </c>
      <c r="C997" s="9" t="s">
        <v>47</v>
      </c>
      <c r="D997" s="9" t="str">
        <f>VLOOKUP(C997,'Hazard Categories'!$A$2:$B$52,2,FALSE)</f>
        <v>Severe Storm</v>
      </c>
      <c r="E997" s="17">
        <v>2</v>
      </c>
      <c r="F997" s="17">
        <v>1977</v>
      </c>
      <c r="G997" s="17" t="str">
        <f>IF(F997&lt;2000,(ROUNDDOWN((F997-$G$10)/5,0))*5+$G$10&amp;"-"&amp;(ROUNDDOWN((F997-$G$10)/5,0))*5+$G$10+4,(ROUNDDOWN((F997-$G$10)/5,0))*5+$G$10&amp;"-"&amp;(ROUNDDOWN((F997-$G$10)/5,0))*5+$G$10+4)</f>
        <v>1975-1979</v>
      </c>
      <c r="H997" s="17">
        <v>1</v>
      </c>
      <c r="I997" s="17">
        <v>0</v>
      </c>
      <c r="J997" s="17">
        <v>0</v>
      </c>
      <c r="K997" s="17">
        <f>SUM(I997:J997)</f>
        <v>0</v>
      </c>
      <c r="L997" s="28">
        <f>IF(N997&lt;7000000000,0,1)</f>
        <v>0</v>
      </c>
      <c r="M997" s="28">
        <f>IF(N997&gt;0,1,0)</f>
        <v>1</v>
      </c>
      <c r="N997" s="29">
        <v>84610</v>
      </c>
      <c r="O997" s="29">
        <f>IF($R997="Minor",1,0)</f>
        <v>1</v>
      </c>
      <c r="P997" s="29">
        <f>IF($R997="Medium",1,0)</f>
        <v>0</v>
      </c>
      <c r="Q997" s="29">
        <f>IF($R997="Major",1,0)</f>
        <v>0</v>
      </c>
      <c r="R997" s="2" t="str">
        <f>IF('Hazard Data'!N1286&lt;VLOOKUP(B997,Thresholds!$B$2:$I$8,2,FALSE),"Minor",IF(AND(VLOOKUP(B997,Thresholds!$B$2:$I$8,2,FALSE)&lt;='Hazard Data'!N1286,'Hazard Data'!N1286&lt;VLOOKUP(B997,Thresholds!$B$2:$I$8,3,FALSE)),"Medium","Major"))</f>
        <v>Minor</v>
      </c>
      <c r="S997" s="2" t="str">
        <f>IF(N997&gt;0,"",IF('Hazard Data'!K1286&lt;VLOOKUP(B997,Thresholds!$B$2:$I$8,5,FALSE),"Minor",IF(AND(VLOOKUP(B997,Thresholds!$B$2:$I$8,5,FALSE)&lt;='Hazard Data'!K1286,'Hazard Data'!K1286&lt;VLOOKUP(B997,Thresholds!$B$2:$I$8,6,FALSE)),"Medium","Major")))</f>
        <v/>
      </c>
      <c r="T997" s="2"/>
      <c r="U997" s="2"/>
      <c r="V997" s="2"/>
      <c r="W997" s="2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>
      <c r="A998" s="1"/>
      <c r="B998" s="17">
        <v>4</v>
      </c>
      <c r="C998" s="9" t="s">
        <v>41</v>
      </c>
      <c r="D998" s="9" t="str">
        <f>VLOOKUP(C998,'Hazard Categories'!$A$2:$B$52,2,FALSE)</f>
        <v>Tornado</v>
      </c>
      <c r="E998" s="17">
        <v>3</v>
      </c>
      <c r="F998" s="17">
        <v>1981</v>
      </c>
      <c r="G998" s="17" t="str">
        <f>IF(F998&lt;2000,(ROUNDDOWN((F998-$G$10)/5,0))*5+$G$10&amp;"-"&amp;(ROUNDDOWN((F998-$G$10)/5,0))*5+$G$10+4,(ROUNDDOWN((F998-$G$10)/5,0))*5+$G$10&amp;"-"&amp;(ROUNDDOWN((F998-$G$10)/5,0))*5+$G$10+4)</f>
        <v>1980-1984</v>
      </c>
      <c r="H998" s="17">
        <v>1</v>
      </c>
      <c r="I998" s="17">
        <v>0</v>
      </c>
      <c r="J998" s="17">
        <v>0</v>
      </c>
      <c r="K998" s="17">
        <f>SUM(I998:J998)</f>
        <v>0</v>
      </c>
      <c r="L998" s="28">
        <f>IF(N998&lt;7000000000,0,1)</f>
        <v>0</v>
      </c>
      <c r="M998" s="28">
        <f>IF(N998&gt;0,1,0)</f>
        <v>1</v>
      </c>
      <c r="N998" s="29">
        <v>84530</v>
      </c>
      <c r="O998" s="29">
        <f>IF($R998="Minor",1,0)</f>
        <v>1</v>
      </c>
      <c r="P998" s="29">
        <f>IF($R998="Medium",1,0)</f>
        <v>0</v>
      </c>
      <c r="Q998" s="29">
        <f>IF($R998="Major",1,0)</f>
        <v>0</v>
      </c>
      <c r="R998" s="2" t="str">
        <f>IF('Hazard Data'!N1652&lt;VLOOKUP(B998,Thresholds!$B$2:$I$8,2,FALSE),"Minor",IF(AND(VLOOKUP(B998,Thresholds!$B$2:$I$8,2,FALSE)&lt;='Hazard Data'!N1652,'Hazard Data'!N1652&lt;VLOOKUP(B998,Thresholds!$B$2:$I$8,3,FALSE)),"Medium","Major"))</f>
        <v>Minor</v>
      </c>
      <c r="S998" s="2" t="str">
        <f>IF(N998&gt;0,"",IF('Hazard Data'!K1652&lt;VLOOKUP(B998,Thresholds!$B$2:$I$8,5,FALSE),"Minor",IF(AND(VLOOKUP(B998,Thresholds!$B$2:$I$8,5,FALSE)&lt;='Hazard Data'!K1652,'Hazard Data'!K1652&lt;VLOOKUP(B998,Thresholds!$B$2:$I$8,6,FALSE)),"Medium","Major")))</f>
        <v/>
      </c>
      <c r="T998" s="2"/>
      <c r="U998" s="2"/>
      <c r="V998" s="2"/>
      <c r="W998" s="2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>
      <c r="A999" s="1"/>
      <c r="B999" s="17">
        <v>4</v>
      </c>
      <c r="C999" s="9" t="s">
        <v>44</v>
      </c>
      <c r="D999" s="9" t="str">
        <f>VLOOKUP(C999,'Hazard Categories'!$A$2:$B$52,2,FALSE)</f>
        <v>Severe Storm</v>
      </c>
      <c r="E999" s="17">
        <v>2</v>
      </c>
      <c r="F999" s="17">
        <v>1989</v>
      </c>
      <c r="G999" s="17" t="str">
        <f>IF(F999&lt;2000,(ROUNDDOWN((F999-$G$10)/5,0))*5+$G$10&amp;"-"&amp;(ROUNDDOWN((F999-$G$10)/5,0))*5+$G$10+4,(ROUNDDOWN((F999-$G$10)/5,0))*5+$G$10&amp;"-"&amp;(ROUNDDOWN((F999-$G$10)/5,0))*5+$G$10+4)</f>
        <v>1985-1989</v>
      </c>
      <c r="H999" s="17">
        <v>1</v>
      </c>
      <c r="I999" s="17">
        <v>0</v>
      </c>
      <c r="J999" s="17">
        <v>0</v>
      </c>
      <c r="K999" s="17">
        <f>SUM(I999:J999)</f>
        <v>0</v>
      </c>
      <c r="L999" s="28">
        <f>IF(N999&lt;7000000000,0,1)</f>
        <v>0</v>
      </c>
      <c r="M999" s="28">
        <f>IF(N999&gt;0,1,0)</f>
        <v>1</v>
      </c>
      <c r="N999" s="29">
        <v>84483</v>
      </c>
      <c r="O999" s="29">
        <f>IF($R999="Minor",1,0)</f>
        <v>1</v>
      </c>
      <c r="P999" s="29">
        <f>IF($R999="Medium",1,0)</f>
        <v>0</v>
      </c>
      <c r="Q999" s="29">
        <f>IF($R999="Major",1,0)</f>
        <v>0</v>
      </c>
      <c r="R999" s="2" t="str">
        <f>IF('Hazard Data'!N1470&lt;VLOOKUP(B999,Thresholds!$B$2:$I$8,2,FALSE),"Minor",IF(AND(VLOOKUP(B999,Thresholds!$B$2:$I$8,2,FALSE)&lt;='Hazard Data'!N1470,'Hazard Data'!N1470&lt;VLOOKUP(B999,Thresholds!$B$2:$I$8,3,FALSE)),"Medium","Major"))</f>
        <v>Minor</v>
      </c>
      <c r="S999" s="2" t="str">
        <f>IF(N999&gt;0,"",IF('Hazard Data'!K1470&lt;VLOOKUP(B999,Thresholds!$B$2:$I$8,5,FALSE),"Minor",IF(AND(VLOOKUP(B999,Thresholds!$B$2:$I$8,5,FALSE)&lt;='Hazard Data'!K1470,'Hazard Data'!K1470&lt;VLOOKUP(B999,Thresholds!$B$2:$I$8,6,FALSE)),"Medium","Major")))</f>
        <v/>
      </c>
      <c r="T999" s="2"/>
      <c r="U999" s="2"/>
      <c r="V999" s="2"/>
      <c r="W999" s="2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>
      <c r="A1000" s="1"/>
      <c r="B1000" s="17">
        <v>2</v>
      </c>
      <c r="C1000" s="9" t="s">
        <v>39</v>
      </c>
      <c r="D1000" s="9" t="str">
        <f>VLOOKUP(C1000,'Hazard Categories'!$A$2:$B$52,2,FALSE)</f>
        <v>Severe Storm</v>
      </c>
      <c r="E1000" s="17">
        <v>2</v>
      </c>
      <c r="F1000" s="17">
        <v>1987</v>
      </c>
      <c r="G1000" s="17" t="str">
        <f>IF(F1000&lt;2000,(ROUNDDOWN((F1000-$G$10)/5,0))*5+$G$10&amp;"-"&amp;(ROUNDDOWN((F1000-$G$10)/5,0))*5+$G$10+4,(ROUNDDOWN((F1000-$G$10)/5,0))*5+$G$10&amp;"-"&amp;(ROUNDDOWN((F1000-$G$10)/5,0))*5+$G$10+4)</f>
        <v>1985-1989</v>
      </c>
      <c r="H1000" s="17">
        <v>1</v>
      </c>
      <c r="I1000" s="17">
        <v>0</v>
      </c>
      <c r="J1000" s="17">
        <v>0</v>
      </c>
      <c r="K1000" s="17">
        <f>SUM(I1000:J1000)</f>
        <v>0</v>
      </c>
      <c r="L1000" s="28">
        <f>IF(N1000&lt;7000000000,0,1)</f>
        <v>0</v>
      </c>
      <c r="M1000" s="28">
        <f>IF(N1000&gt;0,1,0)</f>
        <v>1</v>
      </c>
      <c r="N1000" s="29">
        <v>84308</v>
      </c>
      <c r="O1000" s="29">
        <f>IF($R1000="Minor",1,0)</f>
        <v>1</v>
      </c>
      <c r="P1000" s="29">
        <f>IF($R1000="Medium",1,0)</f>
        <v>0</v>
      </c>
      <c r="Q1000" s="29">
        <f>IF($R1000="Major",1,0)</f>
        <v>0</v>
      </c>
      <c r="R1000" s="2" t="str">
        <f>IF('Hazard Data'!N1581&lt;VLOOKUP(B1000,Thresholds!$B$2:$I$8,2,FALSE),"Minor",IF(AND(VLOOKUP(B1000,Thresholds!$B$2:$I$8,2,FALSE)&lt;='Hazard Data'!N1581,'Hazard Data'!N1581&lt;VLOOKUP(B1000,Thresholds!$B$2:$I$8,3,FALSE)),"Medium","Major"))</f>
        <v>Minor</v>
      </c>
      <c r="S1000" s="2" t="str">
        <f>IF(N1000&gt;0,"",IF('Hazard Data'!K1581&lt;VLOOKUP(B1000,Thresholds!$B$2:$I$8,5,FALSE),"Minor",IF(AND(VLOOKUP(B1000,Thresholds!$B$2:$I$8,5,FALSE)&lt;='Hazard Data'!K1581,'Hazard Data'!K1581&lt;VLOOKUP(B1000,Thresholds!$B$2:$I$8,6,FALSE)),"Medium","Major")))</f>
        <v/>
      </c>
      <c r="T1000" s="2"/>
      <c r="U1000" s="2"/>
      <c r="V1000" s="2"/>
      <c r="W1000" s="2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>
      <c r="A1001" s="1"/>
      <c r="B1001" s="17">
        <v>1</v>
      </c>
      <c r="C1001" s="9" t="s">
        <v>47</v>
      </c>
      <c r="D1001" s="9" t="str">
        <f>VLOOKUP(C1001,'Hazard Categories'!$A$2:$B$52,2,FALSE)</f>
        <v>Severe Storm</v>
      </c>
      <c r="E1001" s="17">
        <v>3</v>
      </c>
      <c r="F1001" s="17">
        <v>1992</v>
      </c>
      <c r="G1001" s="17" t="str">
        <f>IF(F1001&lt;2000,(ROUNDDOWN((F1001-$G$10)/5,0))*5+$G$10&amp;"-"&amp;(ROUNDDOWN((F1001-$G$10)/5,0))*5+$G$10+4,(ROUNDDOWN((F1001-$G$10)/5,0))*5+$G$10&amp;"-"&amp;(ROUNDDOWN((F1001-$G$10)/5,0))*5+$G$10+4)</f>
        <v>1990-1994</v>
      </c>
      <c r="H1001" s="17">
        <v>1</v>
      </c>
      <c r="I1001" s="17">
        <v>0</v>
      </c>
      <c r="J1001" s="17">
        <v>0</v>
      </c>
      <c r="K1001" s="17">
        <f>SUM(I1001:J1001)</f>
        <v>0</v>
      </c>
      <c r="L1001" s="28">
        <f>IF(N1001&lt;7000000000,0,1)</f>
        <v>0</v>
      </c>
      <c r="M1001" s="28">
        <f>IF(N1001&gt;0,1,0)</f>
        <v>1</v>
      </c>
      <c r="N1001" s="29">
        <v>84277</v>
      </c>
      <c r="O1001" s="29">
        <f>IF($R1001="Minor",1,0)</f>
        <v>1</v>
      </c>
      <c r="P1001" s="29">
        <f>IF($R1001="Medium",1,0)</f>
        <v>0</v>
      </c>
      <c r="Q1001" s="29">
        <f>IF($R1001="Major",1,0)</f>
        <v>0</v>
      </c>
      <c r="R1001" s="2" t="str">
        <f>IF('Hazard Data'!N1830&lt;VLOOKUP(B1001,Thresholds!$B$2:$I$8,2,FALSE),"Minor",IF(AND(VLOOKUP(B1001,Thresholds!$B$2:$I$8,2,FALSE)&lt;='Hazard Data'!N1830,'Hazard Data'!N1830&lt;VLOOKUP(B1001,Thresholds!$B$2:$I$8,3,FALSE)),"Medium","Major"))</f>
        <v>Minor</v>
      </c>
      <c r="S1001" s="2" t="str">
        <f>IF(N1001&gt;0,"",IF('Hazard Data'!K1830&lt;VLOOKUP(B1001,Thresholds!$B$2:$I$8,5,FALSE),"Minor",IF(AND(VLOOKUP(B1001,Thresholds!$B$2:$I$8,5,FALSE)&lt;='Hazard Data'!K1830,'Hazard Data'!K1830&lt;VLOOKUP(B1001,Thresholds!$B$2:$I$8,6,FALSE)),"Medium","Major")))</f>
        <v/>
      </c>
      <c r="T1001" s="2"/>
      <c r="U1001" s="2"/>
      <c r="V1001" s="2"/>
      <c r="W1001" s="2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>
      <c r="A1002" s="1"/>
      <c r="B1002" s="17">
        <v>3</v>
      </c>
      <c r="C1002" s="9" t="s">
        <v>44</v>
      </c>
      <c r="D1002" s="9" t="str">
        <f>VLOOKUP(C1002,'Hazard Categories'!$A$2:$B$52,2,FALSE)</f>
        <v>Severe Storm</v>
      </c>
      <c r="E1002" s="17">
        <v>2</v>
      </c>
      <c r="F1002" s="17">
        <v>2010</v>
      </c>
      <c r="G1002" s="17" t="str">
        <f>IF(F1002&lt;2000,(ROUNDDOWN((F1002-$G$10)/5,0))*5+$G$10&amp;"-"&amp;(ROUNDDOWN((F1002-$G$10)/5,0))*5+$G$10+4,(ROUNDDOWN((F1002-$G$10)/5,0))*5+$G$10&amp;"-"&amp;(ROUNDDOWN((F1002-$G$10)/5,0))*5+$G$10+4)</f>
        <v>2010-2014</v>
      </c>
      <c r="H1002" s="17">
        <v>1</v>
      </c>
      <c r="I1002" s="17">
        <v>0</v>
      </c>
      <c r="J1002" s="17">
        <v>0</v>
      </c>
      <c r="K1002" s="17">
        <f>SUM(I1002:J1002)</f>
        <v>0</v>
      </c>
      <c r="L1002" s="28">
        <f>IF(N1002&lt;7000000000,0,1)</f>
        <v>0</v>
      </c>
      <c r="M1002" s="28">
        <f>IF(N1002&gt;0,1,0)</f>
        <v>1</v>
      </c>
      <c r="N1002" s="29">
        <v>84261</v>
      </c>
      <c r="O1002" s="29">
        <f>IF($R1002="Minor",1,0)</f>
        <v>1</v>
      </c>
      <c r="P1002" s="29">
        <f>IF($R1002="Medium",1,0)</f>
        <v>0</v>
      </c>
      <c r="Q1002" s="29">
        <f>IF($R1002="Major",1,0)</f>
        <v>0</v>
      </c>
      <c r="R1002" s="2" t="str">
        <f>IF('Hazard Data'!N2240&lt;VLOOKUP(B1002,Thresholds!$B$2:$I$8,2,FALSE),"Minor",IF(AND(VLOOKUP(B1002,Thresholds!$B$2:$I$8,2,FALSE)&lt;='Hazard Data'!N2240,'Hazard Data'!N2240&lt;VLOOKUP(B1002,Thresholds!$B$2:$I$8,3,FALSE)),"Medium","Major"))</f>
        <v>Minor</v>
      </c>
      <c r="S1002" s="2" t="str">
        <f>IF(N1002&gt;0,"",IF('Hazard Data'!K2240&lt;VLOOKUP(B1002,Thresholds!$B$2:$I$8,5,FALSE),"Minor",IF(AND(VLOOKUP(B1002,Thresholds!$B$2:$I$8,5,FALSE)&lt;='Hazard Data'!K2240,'Hazard Data'!K2240&lt;VLOOKUP(B1002,Thresholds!$B$2:$I$8,6,FALSE)),"Medium","Major")))</f>
        <v/>
      </c>
      <c r="T1002" s="2"/>
      <c r="U1002" s="2"/>
      <c r="V1002" s="2"/>
      <c r="W1002" s="2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>
      <c r="A1003" s="1"/>
      <c r="B1003" s="17">
        <v>2</v>
      </c>
      <c r="C1003" s="9" t="s">
        <v>46</v>
      </c>
      <c r="D1003" s="9" t="str">
        <f>VLOOKUP(C1003,'Hazard Categories'!$A$2:$B$52,2,FALSE)</f>
        <v>Storm</v>
      </c>
      <c r="E1003" s="17">
        <v>2</v>
      </c>
      <c r="F1003" s="17">
        <v>1989</v>
      </c>
      <c r="G1003" s="17" t="str">
        <f>IF(F1003&lt;2000,(ROUNDDOWN((F1003-$G$10)/5,0))*5+$G$10&amp;"-"&amp;(ROUNDDOWN((F1003-$G$10)/5,0))*5+$G$10+4,(ROUNDDOWN((F1003-$G$10)/5,0))*5+$G$10&amp;"-"&amp;(ROUNDDOWN((F1003-$G$10)/5,0))*5+$G$10+4)</f>
        <v>1985-1989</v>
      </c>
      <c r="H1003" s="17">
        <v>1</v>
      </c>
      <c r="I1003" s="17">
        <v>0</v>
      </c>
      <c r="J1003" s="17">
        <v>0</v>
      </c>
      <c r="K1003" s="17">
        <f>SUM(I1003:J1003)</f>
        <v>0</v>
      </c>
      <c r="L1003" s="28">
        <f>IF(N1003&lt;7000000000,0,1)</f>
        <v>0</v>
      </c>
      <c r="M1003" s="28">
        <f>IF(N1003&gt;0,1,0)</f>
        <v>1</v>
      </c>
      <c r="N1003" s="29">
        <v>84213</v>
      </c>
      <c r="O1003" s="29">
        <f>IF($R1003="Minor",1,0)</f>
        <v>1</v>
      </c>
      <c r="P1003" s="29">
        <f>IF($R1003="Medium",1,0)</f>
        <v>0</v>
      </c>
      <c r="Q1003" s="29">
        <f>IF($R1003="Major",1,0)</f>
        <v>0</v>
      </c>
      <c r="R1003" s="2" t="str">
        <f>IF('Hazard Data'!N1461&lt;VLOOKUP(B1003,Thresholds!$B$2:$I$8,2,FALSE),"Minor",IF(AND(VLOOKUP(B1003,Thresholds!$B$2:$I$8,2,FALSE)&lt;='Hazard Data'!N1461,'Hazard Data'!N1461&lt;VLOOKUP(B1003,Thresholds!$B$2:$I$8,3,FALSE)),"Medium","Major"))</f>
        <v>Minor</v>
      </c>
      <c r="S1003" s="2" t="str">
        <f>IF(N1003&gt;0,"",IF('Hazard Data'!K1461&lt;VLOOKUP(B1003,Thresholds!$B$2:$I$8,5,FALSE),"Minor",IF(AND(VLOOKUP(B1003,Thresholds!$B$2:$I$8,5,FALSE)&lt;='Hazard Data'!K1461,'Hazard Data'!K1461&lt;VLOOKUP(B1003,Thresholds!$B$2:$I$8,6,FALSE)),"Medium","Major")))</f>
        <v/>
      </c>
      <c r="T1003" s="2"/>
      <c r="U1003" s="2"/>
      <c r="V1003" s="2"/>
      <c r="W1003" s="2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>
      <c r="A1004" s="1"/>
      <c r="B1004" s="17">
        <v>1</v>
      </c>
      <c r="C1004" s="9" t="s">
        <v>44</v>
      </c>
      <c r="D1004" s="9" t="str">
        <f>VLOOKUP(C1004,'Hazard Categories'!$A$2:$B$52,2,FALSE)</f>
        <v>Severe Storm</v>
      </c>
      <c r="E1004" s="17">
        <v>3</v>
      </c>
      <c r="F1004" s="17">
        <v>1970</v>
      </c>
      <c r="G1004" s="17" t="str">
        <f>IF(F1004&lt;2000,(ROUNDDOWN((F1004-$G$10)/5,0))*5+$G$10&amp;"-"&amp;(ROUNDDOWN((F1004-$G$10)/5,0))*5+$G$10+4,(ROUNDDOWN((F1004-$G$10)/5,0))*5+$G$10&amp;"-"&amp;(ROUNDDOWN((F1004-$G$10)/5,0))*5+$G$10+4)</f>
        <v>1970-1974</v>
      </c>
      <c r="H1004" s="17">
        <v>1</v>
      </c>
      <c r="I1004" s="17">
        <v>0</v>
      </c>
      <c r="J1004" s="17">
        <v>0</v>
      </c>
      <c r="K1004" s="17">
        <f>SUM(I1004:J1004)</f>
        <v>0</v>
      </c>
      <c r="L1004" s="28">
        <f>IF(N1004&lt;7000000000,0,1)</f>
        <v>0</v>
      </c>
      <c r="M1004" s="28">
        <f>IF(N1004&gt;0,1,0)</f>
        <v>1</v>
      </c>
      <c r="N1004" s="29">
        <v>84150</v>
      </c>
      <c r="O1004" s="29">
        <f>IF($R1004="Minor",1,0)</f>
        <v>1</v>
      </c>
      <c r="P1004" s="29">
        <f>IF($R1004="Medium",1,0)</f>
        <v>0</v>
      </c>
      <c r="Q1004" s="29">
        <f>IF($R1004="Major",1,0)</f>
        <v>0</v>
      </c>
      <c r="R1004" s="2" t="str">
        <f>IF('Hazard Data'!N1089&lt;VLOOKUP(B1004,Thresholds!$B$2:$I$8,2,FALSE),"Minor",IF(AND(VLOOKUP(B1004,Thresholds!$B$2:$I$8,2,FALSE)&lt;='Hazard Data'!N1089,'Hazard Data'!N1089&lt;VLOOKUP(B1004,Thresholds!$B$2:$I$8,3,FALSE)),"Medium","Major"))</f>
        <v>Minor</v>
      </c>
      <c r="S1004" s="2" t="str">
        <f>IF(N1004&gt;0,"",IF('Hazard Data'!K1089&lt;VLOOKUP(B1004,Thresholds!$B$2:$I$8,5,FALSE),"Minor",IF(AND(VLOOKUP(B1004,Thresholds!$B$2:$I$8,5,FALSE)&lt;='Hazard Data'!K1089,'Hazard Data'!K1089&lt;VLOOKUP(B1004,Thresholds!$B$2:$I$8,6,FALSE)),"Medium","Major")))</f>
        <v/>
      </c>
      <c r="T1004" s="2"/>
      <c r="U1004" s="2"/>
      <c r="V1004" s="2"/>
      <c r="W1004" s="2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>
      <c r="A1005" s="1"/>
      <c r="B1005" s="17">
        <v>2</v>
      </c>
      <c r="C1005" s="9" t="s">
        <v>39</v>
      </c>
      <c r="D1005" s="9" t="str">
        <f>VLOOKUP(C1005,'Hazard Categories'!$A$2:$B$52,2,FALSE)</f>
        <v>Severe Storm</v>
      </c>
      <c r="E1005" s="17">
        <v>1</v>
      </c>
      <c r="F1005" s="17">
        <v>1973</v>
      </c>
      <c r="G1005" s="17" t="str">
        <f>IF(F1005&lt;2000,(ROUNDDOWN((F1005-$G$10)/5,0))*5+$G$10&amp;"-"&amp;(ROUNDDOWN((F1005-$G$10)/5,0))*5+$G$10+4,(ROUNDDOWN((F1005-$G$10)/5,0))*5+$G$10&amp;"-"&amp;(ROUNDDOWN((F1005-$G$10)/5,0))*5+$G$10+4)</f>
        <v>1970-1974</v>
      </c>
      <c r="H1005" s="17">
        <v>17</v>
      </c>
      <c r="I1005" s="17">
        <v>0</v>
      </c>
      <c r="J1005" s="17">
        <v>0</v>
      </c>
      <c r="K1005" s="17">
        <f>SUM(I1005:J1005)</f>
        <v>0</v>
      </c>
      <c r="L1005" s="28">
        <f>IF(N1005&lt;7000000000,0,1)</f>
        <v>0</v>
      </c>
      <c r="M1005" s="28">
        <f>IF(N1005&gt;0,1,0)</f>
        <v>1</v>
      </c>
      <c r="N1005" s="29">
        <v>84134</v>
      </c>
      <c r="O1005" s="29">
        <f>IF($R1005="Minor",1,0)</f>
        <v>1</v>
      </c>
      <c r="P1005" s="29">
        <f>IF($R1005="Medium",1,0)</f>
        <v>0</v>
      </c>
      <c r="Q1005" s="29">
        <f>IF($R1005="Major",1,0)</f>
        <v>0</v>
      </c>
      <c r="R1005" s="2" t="str">
        <f>IF('Hazard Data'!N1088&lt;VLOOKUP(B1005,Thresholds!$B$2:$I$8,2,FALSE),"Minor",IF(AND(VLOOKUP(B1005,Thresholds!$B$2:$I$8,2,FALSE)&lt;='Hazard Data'!N1088,'Hazard Data'!N1088&lt;VLOOKUP(B1005,Thresholds!$B$2:$I$8,3,FALSE)),"Medium","Major"))</f>
        <v>Minor</v>
      </c>
      <c r="S1005" s="2" t="str">
        <f>IF(N1005&gt;0,"",IF('Hazard Data'!K1088&lt;VLOOKUP(B1005,Thresholds!$B$2:$I$8,5,FALSE),"Minor",IF(AND(VLOOKUP(B1005,Thresholds!$B$2:$I$8,5,FALSE)&lt;='Hazard Data'!K1088,'Hazard Data'!K1088&lt;VLOOKUP(B1005,Thresholds!$B$2:$I$8,6,FALSE)),"Medium","Major")))</f>
        <v/>
      </c>
      <c r="T1005" s="2"/>
      <c r="U1005" s="2"/>
      <c r="V1005" s="2"/>
      <c r="W1005" s="2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>
      <c r="A1006" s="1"/>
      <c r="B1006" s="17">
        <v>6</v>
      </c>
      <c r="C1006" s="9" t="s">
        <v>41</v>
      </c>
      <c r="D1006" s="9" t="str">
        <f>VLOOKUP(C1006,'Hazard Categories'!$A$2:$B$52,2,FALSE)</f>
        <v>Tornado</v>
      </c>
      <c r="E1006" s="17">
        <v>2</v>
      </c>
      <c r="F1006" s="17">
        <v>2015</v>
      </c>
      <c r="G1006" s="17" t="str">
        <f>IF(F1006&lt;2000,(ROUNDDOWN((F1006-$G$10)/5,0))*5+$G$10&amp;"-"&amp;(ROUNDDOWN((F1006-$G$10)/5,0))*5+$G$10+4,(ROUNDDOWN((F1006-$G$10)/5,0))*5+$G$10&amp;"-"&amp;(ROUNDDOWN((F1006-$G$10)/5,0))*5+$G$10+4)</f>
        <v>2015-2019</v>
      </c>
      <c r="H1006" s="17">
        <v>1</v>
      </c>
      <c r="I1006" s="17">
        <v>0</v>
      </c>
      <c r="J1006" s="17">
        <v>0</v>
      </c>
      <c r="K1006" s="17">
        <f>SUM(I1006:J1006)</f>
        <v>0</v>
      </c>
      <c r="L1006" s="28">
        <f>IF(N1006&lt;7000000000,0,1)</f>
        <v>0</v>
      </c>
      <c r="M1006" s="28">
        <f>IF(N1006&gt;0,1,0)</f>
        <v>1</v>
      </c>
      <c r="N1006" s="29">
        <v>84094</v>
      </c>
      <c r="O1006" s="29">
        <f>IF($R1006="Minor",1,0)</f>
        <v>1</v>
      </c>
      <c r="P1006" s="29">
        <f>IF($R1006="Medium",1,0)</f>
        <v>0</v>
      </c>
      <c r="Q1006" s="29">
        <f>IF($R1006="Major",1,0)</f>
        <v>0</v>
      </c>
      <c r="R1006" s="2" t="str">
        <f>IF('Hazard Data'!N2682&lt;VLOOKUP(B1006,Thresholds!$B$2:$I$8,2,FALSE),"Minor",IF(AND(VLOOKUP(B1006,Thresholds!$B$2:$I$8,2,FALSE)&lt;='Hazard Data'!N2682,'Hazard Data'!N2682&lt;VLOOKUP(B1006,Thresholds!$B$2:$I$8,3,FALSE)),"Medium","Major"))</f>
        <v>Minor</v>
      </c>
      <c r="S1006" s="2" t="str">
        <f>IF(N1006&gt;0,"",IF('Hazard Data'!K2682&lt;VLOOKUP(B1006,Thresholds!$B$2:$I$8,5,FALSE),"Minor",IF(AND(VLOOKUP(B1006,Thresholds!$B$2:$I$8,5,FALSE)&lt;='Hazard Data'!K2682,'Hazard Data'!K2682&lt;VLOOKUP(B1006,Thresholds!$B$2:$I$8,6,FALSE)),"Medium","Major")))</f>
        <v/>
      </c>
      <c r="T1006" s="2"/>
      <c r="U1006" s="2"/>
      <c r="V1006" s="2"/>
      <c r="W1006" s="2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>
      <c r="A1007" s="1"/>
      <c r="B1007" s="17">
        <v>4</v>
      </c>
      <c r="C1007" s="9" t="s">
        <v>46</v>
      </c>
      <c r="D1007" s="9" t="str">
        <f>VLOOKUP(C1007,'Hazard Categories'!$A$2:$B$52,2,FALSE)</f>
        <v>Storm</v>
      </c>
      <c r="E1007" s="17">
        <v>2</v>
      </c>
      <c r="F1007" s="17">
        <v>1986</v>
      </c>
      <c r="G1007" s="17" t="str">
        <f>IF(F1007&lt;2000,(ROUNDDOWN((F1007-$G$10)/5,0))*5+$G$10&amp;"-"&amp;(ROUNDDOWN((F1007-$G$10)/5,0))*5+$G$10+4,(ROUNDDOWN((F1007-$G$10)/5,0))*5+$G$10&amp;"-"&amp;(ROUNDDOWN((F1007-$G$10)/5,0))*5+$G$10+4)</f>
        <v>1985-1989</v>
      </c>
      <c r="H1007" s="17">
        <v>1</v>
      </c>
      <c r="I1007" s="17">
        <v>0</v>
      </c>
      <c r="J1007" s="17">
        <v>0</v>
      </c>
      <c r="K1007" s="17">
        <f>SUM(I1007:J1007)</f>
        <v>0</v>
      </c>
      <c r="L1007" s="28">
        <f>IF(N1007&lt;7000000000,0,1)</f>
        <v>0</v>
      </c>
      <c r="M1007" s="28">
        <f>IF(N1007&gt;0,1,0)</f>
        <v>1</v>
      </c>
      <c r="N1007" s="29">
        <v>84023</v>
      </c>
      <c r="O1007" s="29">
        <f>IF($R1007="Minor",1,0)</f>
        <v>1</v>
      </c>
      <c r="P1007" s="29">
        <f>IF($R1007="Medium",1,0)</f>
        <v>0</v>
      </c>
      <c r="Q1007" s="29">
        <f>IF($R1007="Major",1,0)</f>
        <v>0</v>
      </c>
      <c r="R1007" s="2" t="str">
        <f>IF('Hazard Data'!N1520&lt;VLOOKUP(B1007,Thresholds!$B$2:$I$8,2,FALSE),"Minor",IF(AND(VLOOKUP(B1007,Thresholds!$B$2:$I$8,2,FALSE)&lt;='Hazard Data'!N1520,'Hazard Data'!N1520&lt;VLOOKUP(B1007,Thresholds!$B$2:$I$8,3,FALSE)),"Medium","Major"))</f>
        <v>Minor</v>
      </c>
      <c r="S1007" s="2" t="str">
        <f>IF(N1007&gt;0,"",IF('Hazard Data'!K1520&lt;VLOOKUP(B1007,Thresholds!$B$2:$I$8,5,FALSE),"Minor",IF(AND(VLOOKUP(B1007,Thresholds!$B$2:$I$8,5,FALSE)&lt;='Hazard Data'!K1520,'Hazard Data'!K1520&lt;VLOOKUP(B1007,Thresholds!$B$2:$I$8,6,FALSE)),"Medium","Major")))</f>
        <v/>
      </c>
      <c r="T1007" s="2"/>
      <c r="U1007" s="2"/>
      <c r="V1007" s="2"/>
      <c r="W1007" s="2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>
      <c r="A1008" s="1"/>
      <c r="B1008" s="17">
        <v>1</v>
      </c>
      <c r="C1008" s="9" t="s">
        <v>59</v>
      </c>
      <c r="D1008" s="9" t="str">
        <f>VLOOKUP(C1008,'Hazard Categories'!$A$2:$B$52,2,FALSE)</f>
        <v>Storm</v>
      </c>
      <c r="E1008" s="17">
        <v>2</v>
      </c>
      <c r="F1008" s="17">
        <v>1986</v>
      </c>
      <c r="G1008" s="17" t="str">
        <f>IF(F1008&lt;2000,(ROUNDDOWN((F1008-$G$10)/5,0))*5+$G$10&amp;"-"&amp;(ROUNDDOWN((F1008-$G$10)/5,0))*5+$G$10+4,(ROUNDDOWN((F1008-$G$10)/5,0))*5+$G$10&amp;"-"&amp;(ROUNDDOWN((F1008-$G$10)/5,0))*5+$G$10+4)</f>
        <v>1985-1989</v>
      </c>
      <c r="H1008" s="17">
        <v>1</v>
      </c>
      <c r="I1008" s="17">
        <v>0</v>
      </c>
      <c r="J1008" s="17">
        <v>0</v>
      </c>
      <c r="K1008" s="17">
        <f>SUM(I1008:J1008)</f>
        <v>0</v>
      </c>
      <c r="L1008" s="28">
        <f>IF(N1008&lt;7000000000,0,1)</f>
        <v>0</v>
      </c>
      <c r="M1008" s="28">
        <f>IF(N1008&gt;0,1,0)</f>
        <v>1</v>
      </c>
      <c r="N1008" s="29">
        <v>83960</v>
      </c>
      <c r="O1008" s="29">
        <f>IF($R1008="Minor",1,0)</f>
        <v>1</v>
      </c>
      <c r="P1008" s="29">
        <f>IF($R1008="Medium",1,0)</f>
        <v>0</v>
      </c>
      <c r="Q1008" s="29">
        <f>IF($R1008="Major",1,0)</f>
        <v>0</v>
      </c>
      <c r="R1008" s="2" t="str">
        <f>IF('Hazard Data'!N564&lt;VLOOKUP(B1008,Thresholds!$B$2:$I$8,2,FALSE),"Minor",IF(AND(VLOOKUP(B1008,Thresholds!$B$2:$I$8,2,FALSE)&lt;='Hazard Data'!N564,'Hazard Data'!N564&lt;VLOOKUP(B1008,Thresholds!$B$2:$I$8,3,FALSE)),"Medium","Major"))</f>
        <v>Minor</v>
      </c>
      <c r="S1008" s="2" t="str">
        <f>IF(N1008&gt;0,"",IF('Hazard Data'!K564&lt;VLOOKUP(B1008,Thresholds!$B$2:$I$8,5,FALSE),"Minor",IF(AND(VLOOKUP(B1008,Thresholds!$B$2:$I$8,5,FALSE)&lt;='Hazard Data'!K564,'Hazard Data'!K564&lt;VLOOKUP(B1008,Thresholds!$B$2:$I$8,6,FALSE)),"Medium","Major")))</f>
        <v/>
      </c>
      <c r="T1008" s="2"/>
      <c r="U1008" s="2"/>
      <c r="V1008" s="2"/>
      <c r="W1008" s="2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32">
      <c r="A1009" s="1"/>
      <c r="B1009" s="17">
        <v>2</v>
      </c>
      <c r="C1009" s="9" t="s">
        <v>45</v>
      </c>
      <c r="D1009" s="9" t="str">
        <f>VLOOKUP(C1009,'Hazard Categories'!$A$2:$B$52,2,FALSE)</f>
        <v>Storm</v>
      </c>
      <c r="E1009" s="17">
        <v>2</v>
      </c>
      <c r="F1009" s="17">
        <v>1988</v>
      </c>
      <c r="G1009" s="17" t="str">
        <f>IF(F1009&lt;2000,(ROUNDDOWN((F1009-$G$10)/5,0))*5+$G$10&amp;"-"&amp;(ROUNDDOWN((F1009-$G$10)/5,0))*5+$G$10+4,(ROUNDDOWN((F1009-$G$10)/5,0))*5+$G$10&amp;"-"&amp;(ROUNDDOWN((F1009-$G$10)/5,0))*5+$G$10+4)</f>
        <v>1985-1989</v>
      </c>
      <c r="H1009" s="17">
        <v>1</v>
      </c>
      <c r="I1009" s="17">
        <v>0</v>
      </c>
      <c r="J1009" s="17">
        <v>0</v>
      </c>
      <c r="K1009" s="17">
        <f>SUM(I1009:J1009)</f>
        <v>0</v>
      </c>
      <c r="L1009" s="28">
        <f>IF(N1009&lt;7000000000,0,1)</f>
        <v>0</v>
      </c>
      <c r="M1009" s="28">
        <f>IF(N1009&gt;0,1,0)</f>
        <v>1</v>
      </c>
      <c r="N1009" s="29">
        <v>83960</v>
      </c>
      <c r="O1009" s="29">
        <f>IF($R1009="Minor",1,0)</f>
        <v>1</v>
      </c>
      <c r="P1009" s="29">
        <f>IF($R1009="Medium",1,0)</f>
        <v>0</v>
      </c>
      <c r="Q1009" s="29">
        <f>IF($R1009="Major",1,0)</f>
        <v>0</v>
      </c>
      <c r="R1009" s="2" t="str">
        <f>IF('Hazard Data'!N1696&lt;VLOOKUP(B1009,Thresholds!$B$2:$I$8,2,FALSE),"Minor",IF(AND(VLOOKUP(B1009,Thresholds!$B$2:$I$8,2,FALSE)&lt;='Hazard Data'!N1696,'Hazard Data'!N1696&lt;VLOOKUP(B1009,Thresholds!$B$2:$I$8,3,FALSE)),"Medium","Major"))</f>
        <v>Minor</v>
      </c>
      <c r="S1009" s="2" t="str">
        <f>IF(N1009&gt;0,"",IF('Hazard Data'!K1696&lt;VLOOKUP(B1009,Thresholds!$B$2:$I$8,5,FALSE),"Minor",IF(AND(VLOOKUP(B1009,Thresholds!$B$2:$I$8,5,FALSE)&lt;='Hazard Data'!K1696,'Hazard Data'!K1696&lt;VLOOKUP(B1009,Thresholds!$B$2:$I$8,6,FALSE)),"Medium","Major")))</f>
        <v/>
      </c>
      <c r="T1009" s="2"/>
      <c r="U1009" s="2"/>
      <c r="V1009" s="2"/>
      <c r="W1009" s="2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32">
      <c r="A1010" s="1"/>
      <c r="B1010" s="17">
        <v>1</v>
      </c>
      <c r="C1010" s="9" t="s">
        <v>45</v>
      </c>
      <c r="D1010" s="9" t="str">
        <f>VLOOKUP(C1010,'Hazard Categories'!$A$2:$B$52,2,FALSE)</f>
        <v>Storm</v>
      </c>
      <c r="E1010" s="17">
        <v>3</v>
      </c>
      <c r="F1010" s="17">
        <v>1965</v>
      </c>
      <c r="G1010" s="17" t="str">
        <f>IF(F1010&lt;2000,(ROUNDDOWN((F1010-$G$10)/5,0))*5+$G$10&amp;"-"&amp;(ROUNDDOWN((F1010-$G$10)/5,0))*5+$G$10+4,(ROUNDDOWN((F1010-$G$10)/5,0))*5+$G$10&amp;"-"&amp;(ROUNDDOWN((F1010-$G$10)/5,0))*5+$G$10+4)</f>
        <v>1965-1969</v>
      </c>
      <c r="H1010" s="17">
        <v>1</v>
      </c>
      <c r="I1010" s="17">
        <v>0</v>
      </c>
      <c r="J1010" s="17">
        <v>0</v>
      </c>
      <c r="K1010" s="17">
        <f>SUM(I1010:J1010)</f>
        <v>0</v>
      </c>
      <c r="L1010" s="28">
        <f>IF(N1010&lt;7000000000,0,1)</f>
        <v>0</v>
      </c>
      <c r="M1010" s="28">
        <f>IF(N1010&gt;0,1,0)</f>
        <v>1</v>
      </c>
      <c r="N1010" s="29">
        <v>83833</v>
      </c>
      <c r="O1010" s="29">
        <f>IF($R1010="Minor",1,0)</f>
        <v>1</v>
      </c>
      <c r="P1010" s="29">
        <f>IF($R1010="Medium",1,0)</f>
        <v>0</v>
      </c>
      <c r="Q1010" s="29">
        <f>IF($R1010="Major",1,0)</f>
        <v>0</v>
      </c>
      <c r="R1010" s="2" t="str">
        <f>IF('Hazard Data'!N959&lt;VLOOKUP(B1010,Thresholds!$B$2:$I$8,2,FALSE),"Minor",IF(AND(VLOOKUP(B1010,Thresholds!$B$2:$I$8,2,FALSE)&lt;='Hazard Data'!N959,'Hazard Data'!N959&lt;VLOOKUP(B1010,Thresholds!$B$2:$I$8,3,FALSE)),"Medium","Major"))</f>
        <v>Minor</v>
      </c>
      <c r="S1010" s="2" t="str">
        <f>IF(N1010&gt;0,"",IF('Hazard Data'!K959&lt;VLOOKUP(B1010,Thresholds!$B$2:$I$8,5,FALSE),"Minor",IF(AND(VLOOKUP(B1010,Thresholds!$B$2:$I$8,5,FALSE)&lt;='Hazard Data'!K959,'Hazard Data'!K959&lt;VLOOKUP(B1010,Thresholds!$B$2:$I$8,6,FALSE)),"Medium","Major")))</f>
        <v/>
      </c>
      <c r="T1010" s="2"/>
      <c r="U1010" s="2"/>
      <c r="V1010" s="2"/>
      <c r="W1010" s="2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32">
      <c r="A1011" s="1"/>
      <c r="B1011" s="17">
        <v>1</v>
      </c>
      <c r="C1011" s="9" t="s">
        <v>41</v>
      </c>
      <c r="D1011" s="9" t="str">
        <f>VLOOKUP(C1011,'Hazard Categories'!$A$2:$B$52,2,FALSE)</f>
        <v>Tornado</v>
      </c>
      <c r="E1011" s="17">
        <v>2</v>
      </c>
      <c r="F1011" s="17">
        <v>2013</v>
      </c>
      <c r="G1011" s="17" t="str">
        <f>IF(F1011&lt;2000,(ROUNDDOWN((F1011-$G$10)/5,0))*5+$G$10&amp;"-"&amp;(ROUNDDOWN((F1011-$G$10)/5,0))*5+$G$10+4,(ROUNDDOWN((F1011-$G$10)/5,0))*5+$G$10&amp;"-"&amp;(ROUNDDOWN((F1011-$G$10)/5,0))*5+$G$10+4)</f>
        <v>2010-2014</v>
      </c>
      <c r="H1011" s="17">
        <v>1</v>
      </c>
      <c r="I1011" s="17">
        <v>0</v>
      </c>
      <c r="J1011" s="17">
        <v>0</v>
      </c>
      <c r="K1011" s="17">
        <f>SUM(I1011:J1011)</f>
        <v>0</v>
      </c>
      <c r="L1011" s="28">
        <f>IF(N1011&lt;7000000000,0,1)</f>
        <v>0</v>
      </c>
      <c r="M1011" s="28">
        <f>IF(N1011&gt;0,1,0)</f>
        <v>1</v>
      </c>
      <c r="N1011" s="29">
        <v>83817</v>
      </c>
      <c r="O1011" s="29">
        <f>IF($R1011="Minor",1,0)</f>
        <v>1</v>
      </c>
      <c r="P1011" s="29">
        <f>IF($R1011="Medium",1,0)</f>
        <v>0</v>
      </c>
      <c r="Q1011" s="29">
        <f>IF($R1011="Major",1,0)</f>
        <v>0</v>
      </c>
      <c r="R1011" s="2" t="str">
        <f>IF('Hazard Data'!N2027&lt;VLOOKUP(B1011,Thresholds!$B$2:$I$8,2,FALSE),"Minor",IF(AND(VLOOKUP(B1011,Thresholds!$B$2:$I$8,2,FALSE)&lt;='Hazard Data'!N2027,'Hazard Data'!N2027&lt;VLOOKUP(B1011,Thresholds!$B$2:$I$8,3,FALSE)),"Medium","Major"))</f>
        <v>Minor</v>
      </c>
      <c r="S1011" s="2" t="str">
        <f>IF(N1011&gt;0,"",IF('Hazard Data'!K2027&lt;VLOOKUP(B1011,Thresholds!$B$2:$I$8,5,FALSE),"Minor",IF(AND(VLOOKUP(B1011,Thresholds!$B$2:$I$8,5,FALSE)&lt;='Hazard Data'!K2027,'Hazard Data'!K2027&lt;VLOOKUP(B1011,Thresholds!$B$2:$I$8,6,FALSE)),"Medium","Major")))</f>
        <v/>
      </c>
      <c r="T1011" s="2"/>
      <c r="U1011" s="2"/>
      <c r="V1011" s="2"/>
      <c r="W1011" s="2"/>
      <c r="X1011" s="1"/>
      <c r="Y1011" s="1"/>
      <c r="Z1011" s="1"/>
      <c r="AA1011" s="1"/>
      <c r="AB1011" s="1"/>
      <c r="AC1011" s="1"/>
      <c r="AD1011" s="1"/>
      <c r="AE1011" s="1"/>
      <c r="AF1011" s="1"/>
    </row>
    <row r="1012" spans="1:32">
      <c r="A1012" s="1"/>
      <c r="B1012" s="17">
        <v>4</v>
      </c>
      <c r="C1012" s="9" t="s">
        <v>47</v>
      </c>
      <c r="D1012" s="9" t="str">
        <f>VLOOKUP(C1012,'Hazard Categories'!$A$2:$B$52,2,FALSE)</f>
        <v>Severe Storm</v>
      </c>
      <c r="E1012" s="17">
        <v>3</v>
      </c>
      <c r="F1012" s="17">
        <v>1994</v>
      </c>
      <c r="G1012" s="17" t="str">
        <f>IF(F1012&lt;2000,(ROUNDDOWN((F1012-$G$10)/5,0))*5+$G$10&amp;"-"&amp;(ROUNDDOWN((F1012-$G$10)/5,0))*5+$G$10+4,(ROUNDDOWN((F1012-$G$10)/5,0))*5+$G$10&amp;"-"&amp;(ROUNDDOWN((F1012-$G$10)/5,0))*5+$G$10+4)</f>
        <v>1990-1994</v>
      </c>
      <c r="H1012" s="17">
        <v>1</v>
      </c>
      <c r="I1012" s="17">
        <v>0</v>
      </c>
      <c r="J1012" s="17">
        <v>0</v>
      </c>
      <c r="K1012" s="17">
        <f>SUM(I1012:J1012)</f>
        <v>0</v>
      </c>
      <c r="L1012" s="28">
        <f>IF(N1012&lt;7000000000,0,1)</f>
        <v>0</v>
      </c>
      <c r="M1012" s="28">
        <f>IF(N1012&gt;0,1,0)</f>
        <v>1</v>
      </c>
      <c r="N1012" s="29">
        <v>83809</v>
      </c>
      <c r="O1012" s="29">
        <f>IF($R1012="Minor",1,0)</f>
        <v>1</v>
      </c>
      <c r="P1012" s="29">
        <f>IF($R1012="Medium",1,0)</f>
        <v>0</v>
      </c>
      <c r="Q1012" s="29">
        <f>IF($R1012="Major",1,0)</f>
        <v>0</v>
      </c>
      <c r="R1012" s="2" t="str">
        <f>IF('Hazard Data'!N1848&lt;VLOOKUP(B1012,Thresholds!$B$2:$I$8,2,FALSE),"Minor",IF(AND(VLOOKUP(B1012,Thresholds!$B$2:$I$8,2,FALSE)&lt;='Hazard Data'!N1848,'Hazard Data'!N1848&lt;VLOOKUP(B1012,Thresholds!$B$2:$I$8,3,FALSE)),"Medium","Major"))</f>
        <v>Minor</v>
      </c>
      <c r="S1012" s="2" t="str">
        <f>IF(N1012&gt;0,"",IF('Hazard Data'!K1848&lt;VLOOKUP(B1012,Thresholds!$B$2:$I$8,5,FALSE),"Minor",IF(AND(VLOOKUP(B1012,Thresholds!$B$2:$I$8,5,FALSE)&lt;='Hazard Data'!K1848,'Hazard Data'!K1848&lt;VLOOKUP(B1012,Thresholds!$B$2:$I$8,6,FALSE)),"Medium","Major")))</f>
        <v/>
      </c>
      <c r="T1012" s="2"/>
      <c r="U1012" s="2"/>
      <c r="V1012" s="2"/>
      <c r="W1012" s="2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32">
      <c r="A1013" s="1"/>
      <c r="B1013" s="17">
        <v>2</v>
      </c>
      <c r="C1013" s="9" t="s">
        <v>47</v>
      </c>
      <c r="D1013" s="9" t="str">
        <f>VLOOKUP(C1013,'Hazard Categories'!$A$2:$B$52,2,FALSE)</f>
        <v>Severe Storm</v>
      </c>
      <c r="E1013" s="17">
        <v>1</v>
      </c>
      <c r="F1013" s="17">
        <v>1995</v>
      </c>
      <c r="G1013" s="17" t="str">
        <f>IF(F1013&lt;2000,(ROUNDDOWN((F1013-$G$10)/5,0))*5+$G$10&amp;"-"&amp;(ROUNDDOWN((F1013-$G$10)/5,0))*5+$G$10+4,(ROUNDDOWN((F1013-$G$10)/5,0))*5+$G$10&amp;"-"&amp;(ROUNDDOWN((F1013-$G$10)/5,0))*5+$G$10+4)</f>
        <v>1995-1999</v>
      </c>
      <c r="H1013" s="17">
        <v>1</v>
      </c>
      <c r="I1013" s="17">
        <v>0</v>
      </c>
      <c r="J1013" s="17">
        <v>0</v>
      </c>
      <c r="K1013" s="17">
        <f>SUM(I1013:J1013)</f>
        <v>0</v>
      </c>
      <c r="L1013" s="28">
        <f>IF(N1013&lt;7000000000,0,1)</f>
        <v>0</v>
      </c>
      <c r="M1013" s="28">
        <f>IF(N1013&gt;0,1,0)</f>
        <v>1</v>
      </c>
      <c r="N1013" s="29">
        <v>83785</v>
      </c>
      <c r="O1013" s="29">
        <f>IF($R1013="Minor",1,0)</f>
        <v>1</v>
      </c>
      <c r="P1013" s="29">
        <f>IF($R1013="Medium",1,0)</f>
        <v>0</v>
      </c>
      <c r="Q1013" s="29">
        <f>IF($R1013="Major",1,0)</f>
        <v>0</v>
      </c>
      <c r="R1013" s="2" t="str">
        <f>IF('Hazard Data'!N1852&lt;VLOOKUP(B1013,Thresholds!$B$2:$I$8,2,FALSE),"Minor",IF(AND(VLOOKUP(B1013,Thresholds!$B$2:$I$8,2,FALSE)&lt;='Hazard Data'!N1852,'Hazard Data'!N1852&lt;VLOOKUP(B1013,Thresholds!$B$2:$I$8,3,FALSE)),"Medium","Major"))</f>
        <v>Minor</v>
      </c>
      <c r="S1013" s="2" t="str">
        <f>IF(N1013&gt;0,"",IF('Hazard Data'!K1852&lt;VLOOKUP(B1013,Thresholds!$B$2:$I$8,5,FALSE),"Minor",IF(AND(VLOOKUP(B1013,Thresholds!$B$2:$I$8,5,FALSE)&lt;='Hazard Data'!K1852,'Hazard Data'!K1852&lt;VLOOKUP(B1013,Thresholds!$B$2:$I$8,6,FALSE)),"Medium","Major")))</f>
        <v/>
      </c>
      <c r="T1013" s="2"/>
      <c r="U1013" s="2"/>
      <c r="V1013" s="2"/>
      <c r="W1013" s="2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32">
      <c r="A1014" s="1"/>
      <c r="B1014" s="17">
        <v>1</v>
      </c>
      <c r="C1014" s="9" t="s">
        <v>44</v>
      </c>
      <c r="D1014" s="9" t="str">
        <f>VLOOKUP(C1014,'Hazard Categories'!$A$2:$B$52,2,FALSE)</f>
        <v>Severe Storm</v>
      </c>
      <c r="E1014" s="17">
        <v>2</v>
      </c>
      <c r="F1014" s="17">
        <v>1989</v>
      </c>
      <c r="G1014" s="17" t="str">
        <f>IF(F1014&lt;2000,(ROUNDDOWN((F1014-$G$10)/5,0))*5+$G$10&amp;"-"&amp;(ROUNDDOWN((F1014-$G$10)/5,0))*5+$G$10+4,(ROUNDDOWN((F1014-$G$10)/5,0))*5+$G$10&amp;"-"&amp;(ROUNDDOWN((F1014-$G$10)/5,0))*5+$G$10+4)</f>
        <v>1985-1989</v>
      </c>
      <c r="H1014" s="17">
        <v>1</v>
      </c>
      <c r="I1014" s="17">
        <v>0</v>
      </c>
      <c r="J1014" s="17">
        <v>0</v>
      </c>
      <c r="K1014" s="17">
        <f>SUM(I1014:J1014)</f>
        <v>0</v>
      </c>
      <c r="L1014" s="28">
        <f>IF(N1014&lt;7000000000,0,1)</f>
        <v>0</v>
      </c>
      <c r="M1014" s="28">
        <f>IF(N1014&gt;0,1,0)</f>
        <v>1</v>
      </c>
      <c r="N1014" s="29">
        <v>83769</v>
      </c>
      <c r="O1014" s="29">
        <f>IF($R1014="Minor",1,0)</f>
        <v>1</v>
      </c>
      <c r="P1014" s="29">
        <f>IF($R1014="Medium",1,0)</f>
        <v>0</v>
      </c>
      <c r="Q1014" s="29">
        <f>IF($R1014="Major",1,0)</f>
        <v>0</v>
      </c>
      <c r="R1014" s="2" t="str">
        <f>IF('Hazard Data'!N1471&lt;VLOOKUP(B1014,Thresholds!$B$2:$I$8,2,FALSE),"Minor",IF(AND(VLOOKUP(B1014,Thresholds!$B$2:$I$8,2,FALSE)&lt;='Hazard Data'!N1471,'Hazard Data'!N1471&lt;VLOOKUP(B1014,Thresholds!$B$2:$I$8,3,FALSE)),"Medium","Major"))</f>
        <v>Minor</v>
      </c>
      <c r="S1014" s="2" t="str">
        <f>IF(N1014&gt;0,"",IF('Hazard Data'!K1471&lt;VLOOKUP(B1014,Thresholds!$B$2:$I$8,5,FALSE),"Minor",IF(AND(VLOOKUP(B1014,Thresholds!$B$2:$I$8,5,FALSE)&lt;='Hazard Data'!K1471,'Hazard Data'!K1471&lt;VLOOKUP(B1014,Thresholds!$B$2:$I$8,6,FALSE)),"Medium","Major")))</f>
        <v/>
      </c>
      <c r="T1014" s="2"/>
      <c r="U1014" s="2"/>
      <c r="V1014" s="2"/>
      <c r="W1014" s="2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32">
      <c r="A1015" s="1"/>
      <c r="B1015" s="17">
        <v>2</v>
      </c>
      <c r="C1015" s="9" t="s">
        <v>41</v>
      </c>
      <c r="D1015" s="9" t="str">
        <f>VLOOKUP(C1015,'Hazard Categories'!$A$2:$B$52,2,FALSE)</f>
        <v>Tornado</v>
      </c>
      <c r="E1015" s="17">
        <v>4</v>
      </c>
      <c r="F1015" s="17">
        <v>1967</v>
      </c>
      <c r="G1015" s="17" t="str">
        <f>IF(F1015&lt;2000,(ROUNDDOWN((F1015-$G$10)/5,0))*5+$G$10&amp;"-"&amp;(ROUNDDOWN((F1015-$G$10)/5,0))*5+$G$10+4,(ROUNDDOWN((F1015-$G$10)/5,0))*5+$G$10&amp;"-"&amp;(ROUNDDOWN((F1015-$G$10)/5,0))*5+$G$10+4)</f>
        <v>1965-1969</v>
      </c>
      <c r="H1015" s="17">
        <v>1</v>
      </c>
      <c r="I1015" s="17">
        <v>0</v>
      </c>
      <c r="J1015" s="17">
        <v>12</v>
      </c>
      <c r="K1015" s="17">
        <f>SUM(I1015:J1015)</f>
        <v>12</v>
      </c>
      <c r="L1015" s="28">
        <f>IF(N1015&lt;7000000000,0,1)</f>
        <v>0</v>
      </c>
      <c r="M1015" s="28">
        <f>IF(N1015&gt;0,1,0)</f>
        <v>1</v>
      </c>
      <c r="N1015" s="29">
        <v>83761</v>
      </c>
      <c r="O1015" s="29">
        <f>IF($R1015="Minor",1,0)</f>
        <v>1</v>
      </c>
      <c r="P1015" s="29">
        <f>IF($R1015="Medium",1,0)</f>
        <v>0</v>
      </c>
      <c r="Q1015" s="29">
        <f>IF($R1015="Major",1,0)</f>
        <v>0</v>
      </c>
      <c r="R1015" s="2" t="str">
        <f>IF('Hazard Data'!N1045&lt;VLOOKUP(B1015,Thresholds!$B$2:$I$8,2,FALSE),"Minor",IF(AND(VLOOKUP(B1015,Thresholds!$B$2:$I$8,2,FALSE)&lt;='Hazard Data'!N1045,'Hazard Data'!N1045&lt;VLOOKUP(B1015,Thresholds!$B$2:$I$8,3,FALSE)),"Medium","Major"))</f>
        <v>Minor</v>
      </c>
      <c r="S1015" s="2" t="str">
        <f>IF(N1015&gt;0,"",IF('Hazard Data'!K1045&lt;VLOOKUP(B1015,Thresholds!$B$2:$I$8,5,FALSE),"Minor",IF(AND(VLOOKUP(B1015,Thresholds!$B$2:$I$8,5,FALSE)&lt;='Hazard Data'!K1045,'Hazard Data'!K1045&lt;VLOOKUP(B1015,Thresholds!$B$2:$I$8,6,FALSE)),"Medium","Major")))</f>
        <v/>
      </c>
      <c r="T1015" s="2"/>
      <c r="U1015" s="2"/>
      <c r="V1015" s="2"/>
      <c r="W1015" s="2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32">
      <c r="A1016" s="1"/>
      <c r="B1016" s="17">
        <v>1</v>
      </c>
      <c r="C1016" s="9" t="s">
        <v>57</v>
      </c>
      <c r="D1016" s="9" t="str">
        <f>VLOOKUP(C1016,'Hazard Categories'!$A$2:$B$52,2,FALSE)</f>
        <v>Severe Storm</v>
      </c>
      <c r="E1016" s="17">
        <v>3</v>
      </c>
      <c r="F1016" s="17">
        <v>1984</v>
      </c>
      <c r="G1016" s="17" t="str">
        <f>IF(F1016&lt;2000,(ROUNDDOWN((F1016-$G$10)/5,0))*5+$G$10&amp;"-"&amp;(ROUNDDOWN((F1016-$G$10)/5,0))*5+$G$10+4,(ROUNDDOWN((F1016-$G$10)/5,0))*5+$G$10&amp;"-"&amp;(ROUNDDOWN((F1016-$G$10)/5,0))*5+$G$10+4)</f>
        <v>1980-1984</v>
      </c>
      <c r="H1016" s="17">
        <v>1</v>
      </c>
      <c r="I1016" s="17">
        <v>0</v>
      </c>
      <c r="J1016" s="17">
        <v>0</v>
      </c>
      <c r="K1016" s="17">
        <f>SUM(I1016:J1016)</f>
        <v>0</v>
      </c>
      <c r="L1016" s="28">
        <f>IF(N1016&lt;7000000000,0,1)</f>
        <v>0</v>
      </c>
      <c r="M1016" s="28">
        <f>IF(N1016&gt;0,1,0)</f>
        <v>1</v>
      </c>
      <c r="N1016" s="29">
        <v>83722</v>
      </c>
      <c r="O1016" s="29">
        <f>IF($R1016="Minor",1,0)</f>
        <v>1</v>
      </c>
      <c r="P1016" s="29">
        <f>IF($R1016="Medium",1,0)</f>
        <v>0</v>
      </c>
      <c r="Q1016" s="29">
        <f>IF($R1016="Major",1,0)</f>
        <v>0</v>
      </c>
      <c r="R1016" s="2" t="str">
        <f>IF('Hazard Data'!N1433&lt;VLOOKUP(B1016,Thresholds!$B$2:$I$8,2,FALSE),"Minor",IF(AND(VLOOKUP(B1016,Thresholds!$B$2:$I$8,2,FALSE)&lt;='Hazard Data'!N1433,'Hazard Data'!N1433&lt;VLOOKUP(B1016,Thresholds!$B$2:$I$8,3,FALSE)),"Medium","Major"))</f>
        <v>Minor</v>
      </c>
      <c r="S1016" s="2" t="str">
        <f>IF(N1016&gt;0,"",IF('Hazard Data'!K1433&lt;VLOOKUP(B1016,Thresholds!$B$2:$I$8,5,FALSE),"Minor",IF(AND(VLOOKUP(B1016,Thresholds!$B$2:$I$8,5,FALSE)&lt;='Hazard Data'!K1433,'Hazard Data'!K1433&lt;VLOOKUP(B1016,Thresholds!$B$2:$I$8,6,FALSE)),"Medium","Major")))</f>
        <v/>
      </c>
      <c r="T1016" s="2"/>
      <c r="U1016" s="2"/>
      <c r="V1016" s="2"/>
      <c r="W1016" s="2"/>
      <c r="X1016" s="1"/>
      <c r="Y1016" s="1"/>
      <c r="Z1016" s="1"/>
      <c r="AA1016" s="1"/>
      <c r="AB1016" s="1"/>
      <c r="AC1016" s="1"/>
      <c r="AD1016" s="1"/>
      <c r="AE1016" s="1"/>
      <c r="AF1016" s="1"/>
    </row>
    <row r="1017" spans="1:32">
      <c r="A1017" s="1"/>
      <c r="B1017" s="17">
        <v>1</v>
      </c>
      <c r="C1017" s="9" t="s">
        <v>44</v>
      </c>
      <c r="D1017" s="9" t="str">
        <f>VLOOKUP(C1017,'Hazard Categories'!$A$2:$B$52,2,FALSE)</f>
        <v>Severe Storm</v>
      </c>
      <c r="E1017" s="17">
        <v>1</v>
      </c>
      <c r="F1017" s="17">
        <v>1994</v>
      </c>
      <c r="G1017" s="17" t="str">
        <f>IF(F1017&lt;2000,(ROUNDDOWN((F1017-$G$10)/5,0))*5+$G$10&amp;"-"&amp;(ROUNDDOWN((F1017-$G$10)/5,0))*5+$G$10+4,(ROUNDDOWN((F1017-$G$10)/5,0))*5+$G$10&amp;"-"&amp;(ROUNDDOWN((F1017-$G$10)/5,0))*5+$G$10+4)</f>
        <v>1990-1994</v>
      </c>
      <c r="H1017" s="17">
        <v>1</v>
      </c>
      <c r="I1017" s="17">
        <v>0</v>
      </c>
      <c r="J1017" s="17">
        <v>0</v>
      </c>
      <c r="K1017" s="17">
        <f>SUM(I1017:J1017)</f>
        <v>0</v>
      </c>
      <c r="L1017" s="28">
        <f>IF(N1017&lt;7000000000,0,1)</f>
        <v>0</v>
      </c>
      <c r="M1017" s="28">
        <f>IF(N1017&gt;0,1,0)</f>
        <v>1</v>
      </c>
      <c r="N1017" s="29">
        <v>83722</v>
      </c>
      <c r="O1017" s="29">
        <f>IF($R1017="Minor",1,0)</f>
        <v>1</v>
      </c>
      <c r="P1017" s="29">
        <f>IF($R1017="Medium",1,0)</f>
        <v>0</v>
      </c>
      <c r="Q1017" s="29">
        <f>IF($R1017="Major",1,0)</f>
        <v>0</v>
      </c>
      <c r="R1017" s="2" t="str">
        <f>IF('Hazard Data'!N1777&lt;VLOOKUP(B1017,Thresholds!$B$2:$I$8,2,FALSE),"Minor",IF(AND(VLOOKUP(B1017,Thresholds!$B$2:$I$8,2,FALSE)&lt;='Hazard Data'!N1777,'Hazard Data'!N1777&lt;VLOOKUP(B1017,Thresholds!$B$2:$I$8,3,FALSE)),"Medium","Major"))</f>
        <v>Minor</v>
      </c>
      <c r="S1017" s="2" t="str">
        <f>IF(N1017&gt;0,"",IF('Hazard Data'!K1777&lt;VLOOKUP(B1017,Thresholds!$B$2:$I$8,5,FALSE),"Minor",IF(AND(VLOOKUP(B1017,Thresholds!$B$2:$I$8,5,FALSE)&lt;='Hazard Data'!K1777,'Hazard Data'!K1777&lt;VLOOKUP(B1017,Thresholds!$B$2:$I$8,6,FALSE)),"Medium","Major")))</f>
        <v/>
      </c>
      <c r="T1017" s="2"/>
      <c r="U1017" s="2"/>
      <c r="V1017" s="2"/>
      <c r="W1017" s="2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32">
      <c r="A1018" s="1"/>
      <c r="B1018" s="17">
        <v>2</v>
      </c>
      <c r="C1018" s="9" t="s">
        <v>44</v>
      </c>
      <c r="D1018" s="9" t="str">
        <f>VLOOKUP(C1018,'Hazard Categories'!$A$2:$B$52,2,FALSE)</f>
        <v>Severe Storm</v>
      </c>
      <c r="E1018" s="17">
        <v>2</v>
      </c>
      <c r="F1018" s="17">
        <v>2019</v>
      </c>
      <c r="G1018" s="17" t="str">
        <f>IF(F1018&lt;2000,(ROUNDDOWN((F1018-$G$10)/5,0))*5+$G$10&amp;"-"&amp;(ROUNDDOWN((F1018-$G$10)/5,0))*5+$G$10+4,(ROUNDDOWN((F1018-$G$10)/5,0))*5+$G$10&amp;"-"&amp;(ROUNDDOWN((F1018-$G$10)/5,0))*5+$G$10+4)</f>
        <v>2015-2019</v>
      </c>
      <c r="H1018" s="17">
        <v>1</v>
      </c>
      <c r="I1018" s="17">
        <v>0</v>
      </c>
      <c r="J1018" s="17">
        <v>0</v>
      </c>
      <c r="K1018" s="17">
        <f>SUM(I1018:J1018)</f>
        <v>0</v>
      </c>
      <c r="L1018" s="28">
        <f>IF(N1018&lt;7000000000,0,1)</f>
        <v>0</v>
      </c>
      <c r="M1018" s="28">
        <f>IF(N1018&gt;0,1,0)</f>
        <v>1</v>
      </c>
      <c r="N1018" s="29">
        <v>83690</v>
      </c>
      <c r="O1018" s="29">
        <f>IF($R1018="Minor",1,0)</f>
        <v>1</v>
      </c>
      <c r="P1018" s="29">
        <f>IF($R1018="Medium",1,0)</f>
        <v>0</v>
      </c>
      <c r="Q1018" s="29">
        <f>IF($R1018="Major",1,0)</f>
        <v>0</v>
      </c>
      <c r="R1018" s="2" t="str">
        <f>IF('Hazard Data'!N3272&lt;VLOOKUP(B1018,Thresholds!$B$2:$I$8,2,FALSE),"Minor",IF(AND(VLOOKUP(B1018,Thresholds!$B$2:$I$8,2,FALSE)&lt;='Hazard Data'!N3272,'Hazard Data'!N3272&lt;VLOOKUP(B1018,Thresholds!$B$2:$I$8,3,FALSE)),"Medium","Major"))</f>
        <v>Minor</v>
      </c>
      <c r="S1018" s="2" t="str">
        <f>IF(N1018&gt;0,"",IF('Hazard Data'!K3272&lt;VLOOKUP(B1018,Thresholds!$B$2:$I$8,5,FALSE),"Minor",IF(AND(VLOOKUP(B1018,Thresholds!$B$2:$I$8,5,FALSE)&lt;='Hazard Data'!K3272,'Hazard Data'!K3272&lt;VLOOKUP(B1018,Thresholds!$B$2:$I$8,6,FALSE)),"Medium","Major")))</f>
        <v/>
      </c>
      <c r="T1018" s="2"/>
      <c r="U1018" s="2"/>
      <c r="V1018" s="2"/>
      <c r="W1018" s="2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32">
      <c r="A1019" s="1"/>
      <c r="B1019" s="17">
        <v>5</v>
      </c>
      <c r="C1019" s="9" t="s">
        <v>45</v>
      </c>
      <c r="D1019" s="9" t="str">
        <f>VLOOKUP(C1019,'Hazard Categories'!$A$2:$B$52,2,FALSE)</f>
        <v>Storm</v>
      </c>
      <c r="E1019" s="17">
        <v>3</v>
      </c>
      <c r="F1019" s="17">
        <v>1980</v>
      </c>
      <c r="G1019" s="17" t="str">
        <f>IF(F1019&lt;2000,(ROUNDDOWN((F1019-$G$10)/5,0))*5+$G$10&amp;"-"&amp;(ROUNDDOWN((F1019-$G$10)/5,0))*5+$G$10+4,(ROUNDDOWN((F1019-$G$10)/5,0))*5+$G$10&amp;"-"&amp;(ROUNDDOWN((F1019-$G$10)/5,0))*5+$G$10+4)</f>
        <v>1980-1984</v>
      </c>
      <c r="H1019" s="17">
        <v>1</v>
      </c>
      <c r="I1019" s="17">
        <v>0</v>
      </c>
      <c r="J1019" s="17">
        <v>0</v>
      </c>
      <c r="K1019" s="17">
        <f>SUM(I1019:J1019)</f>
        <v>0</v>
      </c>
      <c r="L1019" s="28">
        <f>IF(N1019&lt;7000000000,0,1)</f>
        <v>0</v>
      </c>
      <c r="M1019" s="28">
        <f>IF(N1019&gt;0,1,0)</f>
        <v>1</v>
      </c>
      <c r="N1019" s="29">
        <v>83674</v>
      </c>
      <c r="O1019" s="29">
        <f>IF($R1019="Minor",1,0)</f>
        <v>1</v>
      </c>
      <c r="P1019" s="29">
        <f>IF($R1019="Medium",1,0)</f>
        <v>0</v>
      </c>
      <c r="Q1019" s="29">
        <f>IF($R1019="Major",1,0)</f>
        <v>0</v>
      </c>
      <c r="R1019" s="2" t="str">
        <f>IF('Hazard Data'!N1342&lt;VLOOKUP(B1019,Thresholds!$B$2:$I$8,2,FALSE),"Minor",IF(AND(VLOOKUP(B1019,Thresholds!$B$2:$I$8,2,FALSE)&lt;='Hazard Data'!N1342,'Hazard Data'!N1342&lt;VLOOKUP(B1019,Thresholds!$B$2:$I$8,3,FALSE)),"Medium","Major"))</f>
        <v>Minor</v>
      </c>
      <c r="S1019" s="2" t="str">
        <f>IF(N1019&gt;0,"",IF('Hazard Data'!K1342&lt;VLOOKUP(B1019,Thresholds!$B$2:$I$8,5,FALSE),"Minor",IF(AND(VLOOKUP(B1019,Thresholds!$B$2:$I$8,5,FALSE)&lt;='Hazard Data'!K1342,'Hazard Data'!K1342&lt;VLOOKUP(B1019,Thresholds!$B$2:$I$8,6,FALSE)),"Medium","Major")))</f>
        <v/>
      </c>
      <c r="T1019" s="2"/>
      <c r="U1019" s="2"/>
      <c r="V1019" s="2"/>
      <c r="W1019" s="2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32">
      <c r="A1020" s="1"/>
      <c r="B1020" s="17">
        <v>3</v>
      </c>
      <c r="C1020" s="9" t="s">
        <v>46</v>
      </c>
      <c r="D1020" s="9" t="str">
        <f>VLOOKUP(C1020,'Hazard Categories'!$A$2:$B$52,2,FALSE)</f>
        <v>Storm</v>
      </c>
      <c r="E1020" s="17">
        <v>2</v>
      </c>
      <c r="F1020" s="17">
        <v>1984</v>
      </c>
      <c r="G1020" s="17" t="str">
        <f>IF(F1020&lt;2000,(ROUNDDOWN((F1020-$G$10)/5,0))*5+$G$10&amp;"-"&amp;(ROUNDDOWN((F1020-$G$10)/5,0))*5+$G$10+4,(ROUNDDOWN((F1020-$G$10)/5,0))*5+$G$10&amp;"-"&amp;(ROUNDDOWN((F1020-$G$10)/5,0))*5+$G$10+4)</f>
        <v>1980-1984</v>
      </c>
      <c r="H1020" s="17">
        <v>1</v>
      </c>
      <c r="I1020" s="17">
        <v>0</v>
      </c>
      <c r="J1020" s="17">
        <v>0</v>
      </c>
      <c r="K1020" s="17">
        <f>SUM(I1020:J1020)</f>
        <v>0</v>
      </c>
      <c r="L1020" s="28">
        <f>IF(N1020&lt;7000000000,0,1)</f>
        <v>0</v>
      </c>
      <c r="M1020" s="28">
        <f>IF(N1020&gt;0,1,0)</f>
        <v>1</v>
      </c>
      <c r="N1020" s="29">
        <v>83563</v>
      </c>
      <c r="O1020" s="29">
        <f>IF($R1020="Minor",1,0)</f>
        <v>1</v>
      </c>
      <c r="P1020" s="29">
        <f>IF($R1020="Medium",1,0)</f>
        <v>0</v>
      </c>
      <c r="Q1020" s="29">
        <f>IF($R1020="Major",1,0)</f>
        <v>0</v>
      </c>
      <c r="R1020" s="2" t="str">
        <f>IF('Hazard Data'!N1415&lt;VLOOKUP(B1020,Thresholds!$B$2:$I$8,2,FALSE),"Minor",IF(AND(VLOOKUP(B1020,Thresholds!$B$2:$I$8,2,FALSE)&lt;='Hazard Data'!N1415,'Hazard Data'!N1415&lt;VLOOKUP(B1020,Thresholds!$B$2:$I$8,3,FALSE)),"Medium","Major"))</f>
        <v>Minor</v>
      </c>
      <c r="S1020" s="2" t="str">
        <f>IF(N1020&gt;0,"",IF('Hazard Data'!K1415&lt;VLOOKUP(B1020,Thresholds!$B$2:$I$8,5,FALSE),"Minor",IF(AND(VLOOKUP(B1020,Thresholds!$B$2:$I$8,5,FALSE)&lt;='Hazard Data'!K1415,'Hazard Data'!K1415&lt;VLOOKUP(B1020,Thresholds!$B$2:$I$8,6,FALSE)),"Medium","Major")))</f>
        <v/>
      </c>
      <c r="T1020" s="2"/>
      <c r="U1020" s="2"/>
      <c r="V1020" s="2"/>
      <c r="W1020" s="2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32">
      <c r="A1021" s="1"/>
      <c r="B1021" s="17">
        <v>1</v>
      </c>
      <c r="C1021" s="9" t="s">
        <v>41</v>
      </c>
      <c r="D1021" s="9" t="str">
        <f>VLOOKUP(C1021,'Hazard Categories'!$A$2:$B$52,2,FALSE)</f>
        <v>Tornado</v>
      </c>
      <c r="E1021" s="17">
        <v>3</v>
      </c>
      <c r="F1021" s="17">
        <v>1967</v>
      </c>
      <c r="G1021" s="17" t="str">
        <f>IF(F1021&lt;2000,(ROUNDDOWN((F1021-$G$10)/5,0))*5+$G$10&amp;"-"&amp;(ROUNDDOWN((F1021-$G$10)/5,0))*5+$G$10+4,(ROUNDDOWN((F1021-$G$10)/5,0))*5+$G$10&amp;"-"&amp;(ROUNDDOWN((F1021-$G$10)/5,0))*5+$G$10+4)</f>
        <v>1965-1969</v>
      </c>
      <c r="H1021" s="17">
        <v>1</v>
      </c>
      <c r="I1021" s="17">
        <v>0</v>
      </c>
      <c r="J1021" s="17">
        <v>0</v>
      </c>
      <c r="K1021" s="17">
        <f>SUM(I1021:J1021)</f>
        <v>0</v>
      </c>
      <c r="L1021" s="28">
        <f>IF(N1021&lt;7000000000,0,1)</f>
        <v>0</v>
      </c>
      <c r="M1021" s="28">
        <f>IF(N1021&gt;0,1,0)</f>
        <v>1</v>
      </c>
      <c r="N1021" s="29">
        <v>83555</v>
      </c>
      <c r="O1021" s="29">
        <f>IF($R1021="Minor",1,0)</f>
        <v>1</v>
      </c>
      <c r="P1021" s="29">
        <f>IF($R1021="Medium",1,0)</f>
        <v>0</v>
      </c>
      <c r="Q1021" s="29">
        <f>IF($R1021="Major",1,0)</f>
        <v>0</v>
      </c>
      <c r="R1021" s="2" t="str">
        <f>IF('Hazard Data'!N1042&lt;VLOOKUP(B1021,Thresholds!$B$2:$I$8,2,FALSE),"Minor",IF(AND(VLOOKUP(B1021,Thresholds!$B$2:$I$8,2,FALSE)&lt;='Hazard Data'!N1042,'Hazard Data'!N1042&lt;VLOOKUP(B1021,Thresholds!$B$2:$I$8,3,FALSE)),"Medium","Major"))</f>
        <v>Minor</v>
      </c>
      <c r="S1021" s="2" t="str">
        <f>IF(N1021&gt;0,"",IF('Hazard Data'!K1042&lt;VLOOKUP(B1021,Thresholds!$B$2:$I$8,5,FALSE),"Minor",IF(AND(VLOOKUP(B1021,Thresholds!$B$2:$I$8,5,FALSE)&lt;='Hazard Data'!K1042,'Hazard Data'!K1042&lt;VLOOKUP(B1021,Thresholds!$B$2:$I$8,6,FALSE)),"Medium","Major")))</f>
        <v/>
      </c>
      <c r="T1021" s="2"/>
      <c r="U1021" s="2"/>
      <c r="V1021" s="2"/>
      <c r="W1021" s="2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32">
      <c r="A1022" s="1"/>
      <c r="B1022" s="17">
        <v>5</v>
      </c>
      <c r="C1022" s="9" t="s">
        <v>59</v>
      </c>
      <c r="D1022" s="9" t="str">
        <f>VLOOKUP(C1022,'Hazard Categories'!$A$2:$B$52,2,FALSE)</f>
        <v>Storm</v>
      </c>
      <c r="E1022" s="17">
        <v>3</v>
      </c>
      <c r="F1022" s="17">
        <v>2012</v>
      </c>
      <c r="G1022" s="17" t="str">
        <f>IF(F1022&lt;2000,(ROUNDDOWN((F1022-$G$10)/5,0))*5+$G$10&amp;"-"&amp;(ROUNDDOWN((F1022-$G$10)/5,0))*5+$G$10+4,(ROUNDDOWN((F1022-$G$10)/5,0))*5+$G$10&amp;"-"&amp;(ROUNDDOWN((F1022-$G$10)/5,0))*5+$G$10+4)</f>
        <v>2010-2014</v>
      </c>
      <c r="H1022" s="17">
        <v>1</v>
      </c>
      <c r="I1022" s="17">
        <v>0</v>
      </c>
      <c r="J1022" s="17">
        <v>0</v>
      </c>
      <c r="K1022" s="17">
        <f>SUM(I1022:J1022)</f>
        <v>0</v>
      </c>
      <c r="L1022" s="28">
        <f>IF(N1022&lt;7000000000,0,1)</f>
        <v>0</v>
      </c>
      <c r="M1022" s="28">
        <f>IF(N1022&gt;0,1,0)</f>
        <v>1</v>
      </c>
      <c r="N1022" s="29">
        <v>83460</v>
      </c>
      <c r="O1022" s="29">
        <f>IF($R1022="Minor",1,0)</f>
        <v>1</v>
      </c>
      <c r="P1022" s="29">
        <f>IF($R1022="Medium",1,0)</f>
        <v>0</v>
      </c>
      <c r="Q1022" s="29">
        <f>IF($R1022="Major",1,0)</f>
        <v>0</v>
      </c>
      <c r="R1022" s="2" t="str">
        <f>IF('Hazard Data'!N2143&lt;VLOOKUP(B1022,Thresholds!$B$2:$I$8,2,FALSE),"Minor",IF(AND(VLOOKUP(B1022,Thresholds!$B$2:$I$8,2,FALSE)&lt;='Hazard Data'!N2143,'Hazard Data'!N2143&lt;VLOOKUP(B1022,Thresholds!$B$2:$I$8,3,FALSE)),"Medium","Major"))</f>
        <v>Minor</v>
      </c>
      <c r="S1022" s="2" t="str">
        <f>IF(N1022&gt;0,"",IF('Hazard Data'!K2143&lt;VLOOKUP(B1022,Thresholds!$B$2:$I$8,5,FALSE),"Minor",IF(AND(VLOOKUP(B1022,Thresholds!$B$2:$I$8,5,FALSE)&lt;='Hazard Data'!K2143,'Hazard Data'!K2143&lt;VLOOKUP(B1022,Thresholds!$B$2:$I$8,6,FALSE)),"Medium","Major")))</f>
        <v/>
      </c>
      <c r="T1022" s="2"/>
      <c r="U1022" s="2"/>
      <c r="V1022" s="2"/>
      <c r="W1022" s="2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32">
      <c r="A1023" s="1"/>
      <c r="B1023" s="17">
        <v>1</v>
      </c>
      <c r="C1023" s="9" t="s">
        <v>41</v>
      </c>
      <c r="D1023" s="9" t="str">
        <f>VLOOKUP(C1023,'Hazard Categories'!$A$2:$B$52,2,FALSE)</f>
        <v>Tornado</v>
      </c>
      <c r="E1023" s="17">
        <v>2</v>
      </c>
      <c r="F1023" s="17">
        <v>1964</v>
      </c>
      <c r="G1023" s="17" t="str">
        <f>IF(F1023&lt;2000,(ROUNDDOWN((F1023-$G$10)/5,0))*5+$G$10&amp;"-"&amp;(ROUNDDOWN((F1023-$G$10)/5,0))*5+$G$10+4,(ROUNDDOWN((F1023-$G$10)/5,0))*5+$G$10&amp;"-"&amp;(ROUNDDOWN((F1023-$G$10)/5,0))*5+$G$10+4)</f>
        <v>1960-1964</v>
      </c>
      <c r="H1023" s="17">
        <v>1</v>
      </c>
      <c r="I1023" s="17">
        <v>0</v>
      </c>
      <c r="J1023" s="17">
        <v>0</v>
      </c>
      <c r="K1023" s="17">
        <f>SUM(I1023:J1023)</f>
        <v>0</v>
      </c>
      <c r="L1023" s="28">
        <f>IF(N1023&lt;7000000000,0,1)</f>
        <v>0</v>
      </c>
      <c r="M1023" s="28">
        <f>IF(N1023&gt;0,1,0)</f>
        <v>1</v>
      </c>
      <c r="N1023" s="29">
        <v>83444</v>
      </c>
      <c r="O1023" s="29">
        <f>IF($R1023="Minor",1,0)</f>
        <v>1</v>
      </c>
      <c r="P1023" s="29">
        <f>IF($R1023="Medium",1,0)</f>
        <v>0</v>
      </c>
      <c r="Q1023" s="29">
        <f>IF($R1023="Major",1,0)</f>
        <v>0</v>
      </c>
      <c r="R1023" s="2" t="str">
        <f>IF('Hazard Data'!N1037&lt;VLOOKUP(B1023,Thresholds!$B$2:$I$8,2,FALSE),"Minor",IF(AND(VLOOKUP(B1023,Thresholds!$B$2:$I$8,2,FALSE)&lt;='Hazard Data'!N1037,'Hazard Data'!N1037&lt;VLOOKUP(B1023,Thresholds!$B$2:$I$8,3,FALSE)),"Medium","Major"))</f>
        <v>Minor</v>
      </c>
      <c r="S1023" s="2" t="str">
        <f>IF(N1023&gt;0,"",IF('Hazard Data'!K1037&lt;VLOOKUP(B1023,Thresholds!$B$2:$I$8,5,FALSE),"Minor",IF(AND(VLOOKUP(B1023,Thresholds!$B$2:$I$8,5,FALSE)&lt;='Hazard Data'!K1037,'Hazard Data'!K1037&lt;VLOOKUP(B1023,Thresholds!$B$2:$I$8,6,FALSE)),"Medium","Major")))</f>
        <v/>
      </c>
      <c r="T1023" s="2"/>
      <c r="U1023" s="2"/>
      <c r="V1023" s="2"/>
      <c r="W1023" s="2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32">
      <c r="A1024" s="1"/>
      <c r="B1024" s="17">
        <v>1</v>
      </c>
      <c r="C1024" s="9" t="s">
        <v>44</v>
      </c>
      <c r="D1024" s="9" t="str">
        <f>VLOOKUP(C1024,'Hazard Categories'!$A$2:$B$52,2,FALSE)</f>
        <v>Severe Storm</v>
      </c>
      <c r="E1024" s="17">
        <v>2</v>
      </c>
      <c r="F1024" s="17">
        <v>2018</v>
      </c>
      <c r="G1024" s="17" t="str">
        <f>IF(F1024&lt;2000,(ROUNDDOWN((F1024-$G$10)/5,0))*5+$G$10&amp;"-"&amp;(ROUNDDOWN((F1024-$G$10)/5,0))*5+$G$10+4,(ROUNDDOWN((F1024-$G$10)/5,0))*5+$G$10&amp;"-"&amp;(ROUNDDOWN((F1024-$G$10)/5,0))*5+$G$10+4)</f>
        <v>2015-2019</v>
      </c>
      <c r="H1024" s="17">
        <v>1</v>
      </c>
      <c r="I1024" s="17">
        <v>0</v>
      </c>
      <c r="J1024" s="17">
        <v>0</v>
      </c>
      <c r="K1024" s="17">
        <f>SUM(I1024:J1024)</f>
        <v>0</v>
      </c>
      <c r="L1024" s="28">
        <f>IF(N1024&lt;7000000000,0,1)</f>
        <v>0</v>
      </c>
      <c r="M1024" s="28">
        <f>IF(N1024&gt;0,1,0)</f>
        <v>1</v>
      </c>
      <c r="N1024" s="29">
        <v>83421</v>
      </c>
      <c r="O1024" s="29">
        <f>IF($R1024="Minor",1,0)</f>
        <v>1</v>
      </c>
      <c r="P1024" s="29">
        <f>IF($R1024="Medium",1,0)</f>
        <v>0</v>
      </c>
      <c r="Q1024" s="29">
        <f>IF($R1024="Major",1,0)</f>
        <v>0</v>
      </c>
      <c r="R1024" s="2" t="str">
        <f>IF('Hazard Data'!N2980&lt;VLOOKUP(B1024,Thresholds!$B$2:$I$8,2,FALSE),"Minor",IF(AND(VLOOKUP(B1024,Thresholds!$B$2:$I$8,2,FALSE)&lt;='Hazard Data'!N2980,'Hazard Data'!N2980&lt;VLOOKUP(B1024,Thresholds!$B$2:$I$8,3,FALSE)),"Medium","Major"))</f>
        <v>Minor</v>
      </c>
      <c r="S1024" s="2" t="str">
        <f>IF(N1024&gt;0,"",IF('Hazard Data'!K2980&lt;VLOOKUP(B1024,Thresholds!$B$2:$I$8,5,FALSE),"Minor",IF(AND(VLOOKUP(B1024,Thresholds!$B$2:$I$8,5,FALSE)&lt;='Hazard Data'!K2980,'Hazard Data'!K2980&lt;VLOOKUP(B1024,Thresholds!$B$2:$I$8,6,FALSE)),"Medium","Major")))</f>
        <v/>
      </c>
      <c r="T1024" s="2"/>
      <c r="U1024" s="2"/>
      <c r="V1024" s="2"/>
      <c r="W1024" s="2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>
      <c r="A1025" s="1"/>
      <c r="B1025" s="17">
        <v>1</v>
      </c>
      <c r="C1025" s="9" t="s">
        <v>44</v>
      </c>
      <c r="D1025" s="9" t="str">
        <f>VLOOKUP(C1025,'Hazard Categories'!$A$2:$B$52,2,FALSE)</f>
        <v>Severe Storm</v>
      </c>
      <c r="E1025" s="17">
        <v>2</v>
      </c>
      <c r="F1025" s="17">
        <v>1987</v>
      </c>
      <c r="G1025" s="17" t="str">
        <f>IF(F1025&lt;2000,(ROUNDDOWN((F1025-$G$10)/5,0))*5+$G$10&amp;"-"&amp;(ROUNDDOWN((F1025-$G$10)/5,0))*5+$G$10+4,(ROUNDDOWN((F1025-$G$10)/5,0))*5+$G$10&amp;"-"&amp;(ROUNDDOWN((F1025-$G$10)/5,0))*5+$G$10+4)</f>
        <v>1985-1989</v>
      </c>
      <c r="H1025" s="17">
        <v>1</v>
      </c>
      <c r="I1025" s="17">
        <v>0</v>
      </c>
      <c r="J1025" s="17">
        <v>0</v>
      </c>
      <c r="K1025" s="17">
        <f>SUM(I1025:J1025)</f>
        <v>0</v>
      </c>
      <c r="L1025" s="28">
        <f>IF(N1025&lt;7000000000,0,1)</f>
        <v>0</v>
      </c>
      <c r="M1025" s="28">
        <f>IF(N1025&gt;0,1,0)</f>
        <v>1</v>
      </c>
      <c r="N1025" s="29">
        <v>83207</v>
      </c>
      <c r="O1025" s="29">
        <f>IF($R1025="Minor",1,0)</f>
        <v>1</v>
      </c>
      <c r="P1025" s="29">
        <f>IF($R1025="Medium",1,0)</f>
        <v>0</v>
      </c>
      <c r="Q1025" s="29">
        <f>IF($R1025="Major",1,0)</f>
        <v>0</v>
      </c>
      <c r="R1025" s="2" t="str">
        <f>IF('Hazard Data'!N1598&lt;VLOOKUP(B1025,Thresholds!$B$2:$I$8,2,FALSE),"Minor",IF(AND(VLOOKUP(B1025,Thresholds!$B$2:$I$8,2,FALSE)&lt;='Hazard Data'!N1598,'Hazard Data'!N1598&lt;VLOOKUP(B1025,Thresholds!$B$2:$I$8,3,FALSE)),"Medium","Major"))</f>
        <v>Minor</v>
      </c>
      <c r="S1025" s="2" t="str">
        <f>IF(N1025&gt;0,"",IF('Hazard Data'!K1598&lt;VLOOKUP(B1025,Thresholds!$B$2:$I$8,5,FALSE),"Minor",IF(AND(VLOOKUP(B1025,Thresholds!$B$2:$I$8,5,FALSE)&lt;='Hazard Data'!K1598,'Hazard Data'!K1598&lt;VLOOKUP(B1025,Thresholds!$B$2:$I$8,6,FALSE)),"Medium","Major")))</f>
        <v/>
      </c>
      <c r="T1025" s="2"/>
      <c r="U1025" s="2"/>
      <c r="V1025" s="2"/>
      <c r="W1025" s="2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>
      <c r="A1026" s="1"/>
      <c r="B1026" s="17">
        <v>4</v>
      </c>
      <c r="C1026" s="9" t="s">
        <v>59</v>
      </c>
      <c r="D1026" s="9" t="str">
        <f>VLOOKUP(C1026,'Hazard Categories'!$A$2:$B$52,2,FALSE)</f>
        <v>Storm</v>
      </c>
      <c r="E1026" s="17">
        <v>2</v>
      </c>
      <c r="F1026" s="17">
        <v>1995</v>
      </c>
      <c r="G1026" s="17" t="str">
        <f>IF(F1026&lt;2000,(ROUNDDOWN((F1026-$G$10)/5,0))*5+$G$10&amp;"-"&amp;(ROUNDDOWN((F1026-$G$10)/5,0))*5+$G$10+4,(ROUNDDOWN((F1026-$G$10)/5,0))*5+$G$10&amp;"-"&amp;(ROUNDDOWN((F1026-$G$10)/5,0))*5+$G$10+4)</f>
        <v>1995-1999</v>
      </c>
      <c r="H1026" s="17">
        <v>1</v>
      </c>
      <c r="I1026" s="17">
        <v>0</v>
      </c>
      <c r="J1026" s="17">
        <v>0</v>
      </c>
      <c r="K1026" s="17">
        <f>SUM(I1026:J1026)</f>
        <v>0</v>
      </c>
      <c r="L1026" s="28">
        <f>IF(N1026&lt;7000000000,0,1)</f>
        <v>0</v>
      </c>
      <c r="M1026" s="28">
        <f>IF(N1026&gt;0,1,0)</f>
        <v>1</v>
      </c>
      <c r="N1026" s="29">
        <v>83191</v>
      </c>
      <c r="O1026" s="29">
        <f>IF($R1026="Minor",1,0)</f>
        <v>0</v>
      </c>
      <c r="P1026" s="29">
        <f>IF($R1026="Medium",1,0)</f>
        <v>0</v>
      </c>
      <c r="Q1026" s="29">
        <f>IF($R1026="Major",1,0)</f>
        <v>1</v>
      </c>
      <c r="R1026" s="2" t="str">
        <f>IF('Hazard Data'!N108&lt;VLOOKUP(B1026,Thresholds!$B$2:$I$8,2,FALSE),"Minor",IF(AND(VLOOKUP(B1026,Thresholds!$B$2:$I$8,2,FALSE)&lt;='Hazard Data'!N108,'Hazard Data'!N108&lt;VLOOKUP(B1026,Thresholds!$B$2:$I$8,3,FALSE)),"Medium","Major"))</f>
        <v>Major</v>
      </c>
      <c r="S1026" s="2" t="str">
        <f>IF(N1026&gt;0,"",IF('Hazard Data'!K108&lt;VLOOKUP(B1026,Thresholds!$B$2:$I$8,5,FALSE),"Minor",IF(AND(VLOOKUP(B1026,Thresholds!$B$2:$I$8,5,FALSE)&lt;='Hazard Data'!K108,'Hazard Data'!K108&lt;VLOOKUP(B1026,Thresholds!$B$2:$I$8,6,FALSE)),"Medium","Major")))</f>
        <v/>
      </c>
      <c r="T1026" s="2"/>
      <c r="U1026" s="2"/>
      <c r="V1026" s="2"/>
      <c r="W1026" s="2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>
      <c r="A1027" s="1"/>
      <c r="B1027" s="17">
        <v>3</v>
      </c>
      <c r="C1027" s="9" t="s">
        <v>39</v>
      </c>
      <c r="D1027" s="9" t="str">
        <f>VLOOKUP(C1027,'Hazard Categories'!$A$2:$B$52,2,FALSE)</f>
        <v>Severe Storm</v>
      </c>
      <c r="E1027" s="17">
        <v>4</v>
      </c>
      <c r="F1027" s="17">
        <v>2018</v>
      </c>
      <c r="G1027" s="17" t="str">
        <f>IF(F1027&lt;2000,(ROUNDDOWN((F1027-$G$10)/5,0))*5+$G$10&amp;"-"&amp;(ROUNDDOWN((F1027-$G$10)/5,0))*5+$G$10+4,(ROUNDDOWN((F1027-$G$10)/5,0))*5+$G$10&amp;"-"&amp;(ROUNDDOWN((F1027-$G$10)/5,0))*5+$G$10+4)</f>
        <v>2015-2019</v>
      </c>
      <c r="H1027" s="17">
        <v>2</v>
      </c>
      <c r="I1027" s="17">
        <v>0</v>
      </c>
      <c r="J1027" s="17">
        <v>0</v>
      </c>
      <c r="K1027" s="17">
        <f>SUM(I1027:J1027)</f>
        <v>0</v>
      </c>
      <c r="L1027" s="28">
        <f>IF(N1027&lt;7000000000,0,1)</f>
        <v>0</v>
      </c>
      <c r="M1027" s="28">
        <f>IF(N1027&gt;0,1,0)</f>
        <v>1</v>
      </c>
      <c r="N1027" s="29">
        <v>83159</v>
      </c>
      <c r="O1027" s="29">
        <f>IF($R1027="Minor",1,0)</f>
        <v>1</v>
      </c>
      <c r="P1027" s="29">
        <f>IF($R1027="Medium",1,0)</f>
        <v>0</v>
      </c>
      <c r="Q1027" s="29">
        <f>IF($R1027="Major",1,0)</f>
        <v>0</v>
      </c>
      <c r="R1027" s="2" t="str">
        <f>IF('Hazard Data'!N3013&lt;VLOOKUP(B1027,Thresholds!$B$2:$I$8,2,FALSE),"Minor",IF(AND(VLOOKUP(B1027,Thresholds!$B$2:$I$8,2,FALSE)&lt;='Hazard Data'!N3013,'Hazard Data'!N3013&lt;VLOOKUP(B1027,Thresholds!$B$2:$I$8,3,FALSE)),"Medium","Major"))</f>
        <v>Minor</v>
      </c>
      <c r="S1027" s="2" t="str">
        <f>IF(N1027&gt;0,"",IF('Hazard Data'!K3013&lt;VLOOKUP(B1027,Thresholds!$B$2:$I$8,5,FALSE),"Minor",IF(AND(VLOOKUP(B1027,Thresholds!$B$2:$I$8,5,FALSE)&lt;='Hazard Data'!K3013,'Hazard Data'!K3013&lt;VLOOKUP(B1027,Thresholds!$B$2:$I$8,6,FALSE)),"Medium","Major")))</f>
        <v/>
      </c>
      <c r="T1027" s="2"/>
      <c r="U1027" s="2"/>
      <c r="V1027" s="2"/>
      <c r="W1027" s="2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>
      <c r="A1028" s="1"/>
      <c r="B1028" s="17">
        <v>2</v>
      </c>
      <c r="C1028" s="9" t="s">
        <v>45</v>
      </c>
      <c r="D1028" s="9" t="str">
        <f>VLOOKUP(C1028,'Hazard Categories'!$A$2:$B$52,2,FALSE)</f>
        <v>Storm</v>
      </c>
      <c r="E1028" s="17">
        <v>3</v>
      </c>
      <c r="F1028" s="17">
        <v>1987</v>
      </c>
      <c r="G1028" s="17" t="str">
        <f>IF(F1028&lt;2000,(ROUNDDOWN((F1028-$G$10)/5,0))*5+$G$10&amp;"-"&amp;(ROUNDDOWN((F1028-$G$10)/5,0))*5+$G$10+4,(ROUNDDOWN((F1028-$G$10)/5,0))*5+$G$10&amp;"-"&amp;(ROUNDDOWN((F1028-$G$10)/5,0))*5+$G$10+4)</f>
        <v>1985-1989</v>
      </c>
      <c r="H1028" s="17">
        <v>1</v>
      </c>
      <c r="I1028" s="17">
        <v>0</v>
      </c>
      <c r="J1028" s="17">
        <v>0</v>
      </c>
      <c r="K1028" s="17">
        <f>SUM(I1028:J1028)</f>
        <v>0</v>
      </c>
      <c r="L1028" s="28">
        <f>IF(N1028&lt;7000000000,0,1)</f>
        <v>0</v>
      </c>
      <c r="M1028" s="28">
        <f>IF(N1028&gt;0,1,0)</f>
        <v>1</v>
      </c>
      <c r="N1028" s="29">
        <v>82913</v>
      </c>
      <c r="O1028" s="29">
        <f>IF($R1028="Minor",1,0)</f>
        <v>1</v>
      </c>
      <c r="P1028" s="29">
        <f>IF($R1028="Medium",1,0)</f>
        <v>0</v>
      </c>
      <c r="Q1028" s="29">
        <f>IF($R1028="Major",1,0)</f>
        <v>0</v>
      </c>
      <c r="R1028" s="2" t="str">
        <f>IF('Hazard Data'!N1614&lt;VLOOKUP(B1028,Thresholds!$B$2:$I$8,2,FALSE),"Minor",IF(AND(VLOOKUP(B1028,Thresholds!$B$2:$I$8,2,FALSE)&lt;='Hazard Data'!N1614,'Hazard Data'!N1614&lt;VLOOKUP(B1028,Thresholds!$B$2:$I$8,3,FALSE)),"Medium","Major"))</f>
        <v>Minor</v>
      </c>
      <c r="S1028" s="2" t="str">
        <f>IF(N1028&gt;0,"",IF('Hazard Data'!K1614&lt;VLOOKUP(B1028,Thresholds!$B$2:$I$8,5,FALSE),"Minor",IF(AND(VLOOKUP(B1028,Thresholds!$B$2:$I$8,5,FALSE)&lt;='Hazard Data'!K1614,'Hazard Data'!K1614&lt;VLOOKUP(B1028,Thresholds!$B$2:$I$8,6,FALSE)),"Medium","Major")))</f>
        <v/>
      </c>
      <c r="T1028" s="2"/>
      <c r="U1028" s="2"/>
      <c r="V1028" s="2"/>
      <c r="W1028" s="2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>
      <c r="A1029" s="1"/>
      <c r="B1029" s="17">
        <v>6</v>
      </c>
      <c r="C1029" s="9" t="s">
        <v>44</v>
      </c>
      <c r="D1029" s="9" t="str">
        <f>VLOOKUP(C1029,'Hazard Categories'!$A$2:$B$52,2,FALSE)</f>
        <v>Severe Storm</v>
      </c>
      <c r="E1029" s="17">
        <v>2</v>
      </c>
      <c r="F1029" s="17">
        <v>1989</v>
      </c>
      <c r="G1029" s="17" t="str">
        <f>IF(F1029&lt;2000,(ROUNDDOWN((F1029-$G$10)/5,0))*5+$G$10&amp;"-"&amp;(ROUNDDOWN((F1029-$G$10)/5,0))*5+$G$10+4,(ROUNDDOWN((F1029-$G$10)/5,0))*5+$G$10&amp;"-"&amp;(ROUNDDOWN((F1029-$G$10)/5,0))*5+$G$10+4)</f>
        <v>1985-1989</v>
      </c>
      <c r="H1029" s="17">
        <v>1</v>
      </c>
      <c r="I1029" s="17">
        <v>0</v>
      </c>
      <c r="J1029" s="17">
        <v>25</v>
      </c>
      <c r="K1029" s="17">
        <f>SUM(I1029:J1029)</f>
        <v>25</v>
      </c>
      <c r="L1029" s="28">
        <f>IF(N1029&lt;7000000000,0,1)</f>
        <v>0</v>
      </c>
      <c r="M1029" s="28">
        <f>IF(N1029&gt;0,1,0)</f>
        <v>1</v>
      </c>
      <c r="N1029" s="29">
        <v>82802</v>
      </c>
      <c r="O1029" s="29">
        <f>IF($R1029="Minor",1,0)</f>
        <v>1</v>
      </c>
      <c r="P1029" s="29">
        <f>IF($R1029="Medium",1,0)</f>
        <v>0</v>
      </c>
      <c r="Q1029" s="29">
        <f>IF($R1029="Major",1,0)</f>
        <v>0</v>
      </c>
      <c r="R1029" s="2" t="str">
        <f>IF('Hazard Data'!N1464&lt;VLOOKUP(B1029,Thresholds!$B$2:$I$8,2,FALSE),"Minor",IF(AND(VLOOKUP(B1029,Thresholds!$B$2:$I$8,2,FALSE)&lt;='Hazard Data'!N1464,'Hazard Data'!N1464&lt;VLOOKUP(B1029,Thresholds!$B$2:$I$8,3,FALSE)),"Medium","Major"))</f>
        <v>Minor</v>
      </c>
      <c r="S1029" s="2" t="str">
        <f>IF(N1029&gt;0,"",IF('Hazard Data'!K1464&lt;VLOOKUP(B1029,Thresholds!$B$2:$I$8,5,FALSE),"Minor",IF(AND(VLOOKUP(B1029,Thresholds!$B$2:$I$8,5,FALSE)&lt;='Hazard Data'!K1464,'Hazard Data'!K1464&lt;VLOOKUP(B1029,Thresholds!$B$2:$I$8,6,FALSE)),"Medium","Major")))</f>
        <v/>
      </c>
      <c r="T1029" s="2"/>
      <c r="U1029" s="2"/>
      <c r="V1029" s="2"/>
      <c r="W1029" s="2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>
      <c r="A1030" s="1"/>
      <c r="B1030" s="17">
        <v>5</v>
      </c>
      <c r="C1030" s="9" t="s">
        <v>70</v>
      </c>
      <c r="D1030" s="9" t="str">
        <f>VLOOKUP(C1030,'Hazard Categories'!$A$2:$B$52,2,FALSE)</f>
        <v>Storm</v>
      </c>
      <c r="E1030" s="17">
        <v>3</v>
      </c>
      <c r="F1030" s="17">
        <v>1983</v>
      </c>
      <c r="G1030" s="17" t="str">
        <f>IF(F1030&lt;2000,(ROUNDDOWN((F1030-$G$10)/5,0))*5+$G$10&amp;"-"&amp;(ROUNDDOWN((F1030-$G$10)/5,0))*5+$G$10+4,(ROUNDDOWN((F1030-$G$10)/5,0))*5+$G$10&amp;"-"&amp;(ROUNDDOWN((F1030-$G$10)/5,0))*5+$G$10+4)</f>
        <v>1980-1984</v>
      </c>
      <c r="H1030" s="17">
        <v>1</v>
      </c>
      <c r="I1030" s="17">
        <v>0</v>
      </c>
      <c r="J1030" s="17">
        <v>0</v>
      </c>
      <c r="K1030" s="17">
        <f>SUM(I1030:J1030)</f>
        <v>0</v>
      </c>
      <c r="L1030" s="28">
        <f>IF(N1030&lt;7000000000,0,1)</f>
        <v>0</v>
      </c>
      <c r="M1030" s="28">
        <f>IF(N1030&gt;0,1,0)</f>
        <v>1</v>
      </c>
      <c r="N1030" s="29">
        <v>82779</v>
      </c>
      <c r="O1030" s="29">
        <f>IF($R1030="Minor",1,0)</f>
        <v>1</v>
      </c>
      <c r="P1030" s="29">
        <f>IF($R1030="Medium",1,0)</f>
        <v>0</v>
      </c>
      <c r="Q1030" s="29">
        <f>IF($R1030="Major",1,0)</f>
        <v>0</v>
      </c>
      <c r="R1030" s="2" t="str">
        <f>IF('Hazard Data'!N1384&lt;VLOOKUP(B1030,Thresholds!$B$2:$I$8,2,FALSE),"Minor",IF(AND(VLOOKUP(B1030,Thresholds!$B$2:$I$8,2,FALSE)&lt;='Hazard Data'!N1384,'Hazard Data'!N1384&lt;VLOOKUP(B1030,Thresholds!$B$2:$I$8,3,FALSE)),"Medium","Major"))</f>
        <v>Minor</v>
      </c>
      <c r="S1030" s="2" t="str">
        <f>IF(N1030&gt;0,"",IF('Hazard Data'!K1384&lt;VLOOKUP(B1030,Thresholds!$B$2:$I$8,5,FALSE),"Minor",IF(AND(VLOOKUP(B1030,Thresholds!$B$2:$I$8,5,FALSE)&lt;='Hazard Data'!K1384,'Hazard Data'!K1384&lt;VLOOKUP(B1030,Thresholds!$B$2:$I$8,6,FALSE)),"Medium","Major")))</f>
        <v/>
      </c>
      <c r="T1030" s="2"/>
      <c r="U1030" s="2"/>
      <c r="V1030" s="2"/>
      <c r="W1030" s="2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>
      <c r="A1031" s="1"/>
      <c r="B1031" s="17">
        <v>3</v>
      </c>
      <c r="C1031" s="9" t="s">
        <v>44</v>
      </c>
      <c r="D1031" s="9" t="str">
        <f>VLOOKUP(C1031,'Hazard Categories'!$A$2:$B$52,2,FALSE)</f>
        <v>Severe Storm</v>
      </c>
      <c r="E1031" s="17">
        <v>2</v>
      </c>
      <c r="F1031" s="17">
        <v>2012</v>
      </c>
      <c r="G1031" s="17" t="str">
        <f>IF(F1031&lt;2000,(ROUNDDOWN((F1031-$G$10)/5,0))*5+$G$10&amp;"-"&amp;(ROUNDDOWN((F1031-$G$10)/5,0))*5+$G$10+4,(ROUNDDOWN((F1031-$G$10)/5,0))*5+$G$10&amp;"-"&amp;(ROUNDDOWN((F1031-$G$10)/5,0))*5+$G$10+4)</f>
        <v>2010-2014</v>
      </c>
      <c r="H1031" s="17">
        <v>1</v>
      </c>
      <c r="I1031" s="17">
        <v>0</v>
      </c>
      <c r="J1031" s="17">
        <v>0</v>
      </c>
      <c r="K1031" s="17">
        <f>SUM(I1031:J1031)</f>
        <v>0</v>
      </c>
      <c r="L1031" s="28">
        <f>IF(N1031&lt;7000000000,0,1)</f>
        <v>0</v>
      </c>
      <c r="M1031" s="28">
        <f>IF(N1031&gt;0,1,0)</f>
        <v>1</v>
      </c>
      <c r="N1031" s="29">
        <v>82747</v>
      </c>
      <c r="O1031" s="29">
        <f>IF($R1031="Minor",1,0)</f>
        <v>1</v>
      </c>
      <c r="P1031" s="29">
        <f>IF($R1031="Medium",1,0)</f>
        <v>0</v>
      </c>
      <c r="Q1031" s="29">
        <f>IF($R1031="Major",1,0)</f>
        <v>0</v>
      </c>
      <c r="R1031" s="2" t="str">
        <f>IF('Hazard Data'!N2124&lt;VLOOKUP(B1031,Thresholds!$B$2:$I$8,2,FALSE),"Minor",IF(AND(VLOOKUP(B1031,Thresholds!$B$2:$I$8,2,FALSE)&lt;='Hazard Data'!N2124,'Hazard Data'!N2124&lt;VLOOKUP(B1031,Thresholds!$B$2:$I$8,3,FALSE)),"Medium","Major"))</f>
        <v>Minor</v>
      </c>
      <c r="S1031" s="2" t="str">
        <f>IF(N1031&gt;0,"",IF('Hazard Data'!K2124&lt;VLOOKUP(B1031,Thresholds!$B$2:$I$8,5,FALSE),"Minor",IF(AND(VLOOKUP(B1031,Thresholds!$B$2:$I$8,5,FALSE)&lt;='Hazard Data'!K2124,'Hazard Data'!K2124&lt;VLOOKUP(B1031,Thresholds!$B$2:$I$8,6,FALSE)),"Medium","Major")))</f>
        <v/>
      </c>
      <c r="T1031" s="2"/>
      <c r="U1031" s="2"/>
      <c r="V1031" s="2"/>
      <c r="W1031" s="2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>
      <c r="A1032" s="1"/>
      <c r="B1032" s="17">
        <v>4</v>
      </c>
      <c r="C1032" s="9" t="s">
        <v>59</v>
      </c>
      <c r="D1032" s="9" t="str">
        <f>VLOOKUP(C1032,'Hazard Categories'!$A$2:$B$52,2,FALSE)</f>
        <v>Storm</v>
      </c>
      <c r="E1032" s="17">
        <v>2</v>
      </c>
      <c r="F1032" s="17">
        <v>2012</v>
      </c>
      <c r="G1032" s="17" t="str">
        <f>IF(F1032&lt;2000,(ROUNDDOWN((F1032-$G$10)/5,0))*5+$G$10&amp;"-"&amp;(ROUNDDOWN((F1032-$G$10)/5,0))*5+$G$10+4,(ROUNDDOWN((F1032-$G$10)/5,0))*5+$G$10&amp;"-"&amp;(ROUNDDOWN((F1032-$G$10)/5,0))*5+$G$10+4)</f>
        <v>2010-2014</v>
      </c>
      <c r="H1032" s="17">
        <v>1</v>
      </c>
      <c r="I1032" s="17">
        <v>0</v>
      </c>
      <c r="J1032" s="17">
        <v>0</v>
      </c>
      <c r="K1032" s="17">
        <f>SUM(I1032:J1032)</f>
        <v>0</v>
      </c>
      <c r="L1032" s="28">
        <f>IF(N1032&lt;7000000000,0,1)</f>
        <v>0</v>
      </c>
      <c r="M1032" s="28">
        <f>IF(N1032&gt;0,1,0)</f>
        <v>1</v>
      </c>
      <c r="N1032" s="29">
        <v>82739</v>
      </c>
      <c r="O1032" s="29">
        <f>IF($R1032="Minor",1,0)</f>
        <v>1</v>
      </c>
      <c r="P1032" s="29">
        <f>IF($R1032="Medium",1,0)</f>
        <v>0</v>
      </c>
      <c r="Q1032" s="29">
        <f>IF($R1032="Major",1,0)</f>
        <v>0</v>
      </c>
      <c r="R1032" s="2" t="str">
        <f>IF('Hazard Data'!N2087&lt;VLOOKUP(B1032,Thresholds!$B$2:$I$8,2,FALSE),"Minor",IF(AND(VLOOKUP(B1032,Thresholds!$B$2:$I$8,2,FALSE)&lt;='Hazard Data'!N2087,'Hazard Data'!N2087&lt;VLOOKUP(B1032,Thresholds!$B$2:$I$8,3,FALSE)),"Medium","Major"))</f>
        <v>Minor</v>
      </c>
      <c r="S1032" s="2" t="str">
        <f>IF(N1032&gt;0,"",IF('Hazard Data'!K2087&lt;VLOOKUP(B1032,Thresholds!$B$2:$I$8,5,FALSE),"Minor",IF(AND(VLOOKUP(B1032,Thresholds!$B$2:$I$8,5,FALSE)&lt;='Hazard Data'!K2087,'Hazard Data'!K2087&lt;VLOOKUP(B1032,Thresholds!$B$2:$I$8,6,FALSE)),"Medium","Major")))</f>
        <v/>
      </c>
      <c r="T1032" s="2"/>
      <c r="U1032" s="2"/>
      <c r="V1032" s="2"/>
      <c r="W1032" s="2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>
      <c r="A1033" s="1"/>
      <c r="B1033" s="17">
        <v>2</v>
      </c>
      <c r="C1033" s="9" t="s">
        <v>44</v>
      </c>
      <c r="D1033" s="9" t="str">
        <f>VLOOKUP(C1033,'Hazard Categories'!$A$2:$B$52,2,FALSE)</f>
        <v>Severe Storm</v>
      </c>
      <c r="E1033" s="17">
        <v>2</v>
      </c>
      <c r="F1033" s="17">
        <v>2001</v>
      </c>
      <c r="G1033" s="17" t="str">
        <f>IF(F1033&lt;2000,(ROUNDDOWN((F1033-$G$10)/5,0))*5+$G$10&amp;"-"&amp;(ROUNDDOWN((F1033-$G$10)/5,0))*5+$G$10+4,(ROUNDDOWN((F1033-$G$10)/5,0))*5+$G$10&amp;"-"&amp;(ROUNDDOWN((F1033-$G$10)/5,0))*5+$G$10+4)</f>
        <v>2000-2004</v>
      </c>
      <c r="H1033" s="17">
        <v>1</v>
      </c>
      <c r="I1033" s="17">
        <v>0</v>
      </c>
      <c r="J1033" s="17">
        <v>0</v>
      </c>
      <c r="K1033" s="17">
        <f>SUM(I1033:J1033)</f>
        <v>0</v>
      </c>
      <c r="L1033" s="28">
        <f>IF(N1033&lt;7000000000,0,1)</f>
        <v>0</v>
      </c>
      <c r="M1033" s="28">
        <f>IF(N1033&gt;0,1,0)</f>
        <v>1</v>
      </c>
      <c r="N1033" s="29">
        <v>82604</v>
      </c>
      <c r="O1033" s="29">
        <f>IF($R1033="Minor",1,0)</f>
        <v>1</v>
      </c>
      <c r="P1033" s="29">
        <f>IF($R1033="Medium",1,0)</f>
        <v>0</v>
      </c>
      <c r="Q1033" s="29">
        <f>IF($R1033="Major",1,0)</f>
        <v>0</v>
      </c>
      <c r="R1033" s="2" t="str">
        <f>IF('Hazard Data'!N3047&lt;VLOOKUP(B1033,Thresholds!$B$2:$I$8,2,FALSE),"Minor",IF(AND(VLOOKUP(B1033,Thresholds!$B$2:$I$8,2,FALSE)&lt;='Hazard Data'!N3047,'Hazard Data'!N3047&lt;VLOOKUP(B1033,Thresholds!$B$2:$I$8,3,FALSE)),"Medium","Major"))</f>
        <v>Minor</v>
      </c>
      <c r="S1033" s="2" t="str">
        <f>IF(N1033&gt;0,"",IF('Hazard Data'!K3047&lt;VLOOKUP(B1033,Thresholds!$B$2:$I$8,5,FALSE),"Minor",IF(AND(VLOOKUP(B1033,Thresholds!$B$2:$I$8,5,FALSE)&lt;='Hazard Data'!K3047,'Hazard Data'!K3047&lt;VLOOKUP(B1033,Thresholds!$B$2:$I$8,6,FALSE)),"Medium","Major")))</f>
        <v/>
      </c>
      <c r="T1033" s="2"/>
      <c r="U1033" s="2"/>
      <c r="V1033" s="2"/>
      <c r="W1033" s="2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>
      <c r="A1034" s="1"/>
      <c r="B1034" s="17">
        <v>2</v>
      </c>
      <c r="C1034" s="9" t="s">
        <v>64</v>
      </c>
      <c r="D1034" s="9" t="str">
        <f>VLOOKUP(C1034,'Hazard Categories'!$A$2:$B$52,2,FALSE)</f>
        <v>Severe Storm</v>
      </c>
      <c r="E1034" s="17">
        <v>2</v>
      </c>
      <c r="F1034" s="17">
        <v>1988</v>
      </c>
      <c r="G1034" s="17" t="str">
        <f>IF(F1034&lt;2000,(ROUNDDOWN((F1034-$G$10)/5,0))*5+$G$10&amp;"-"&amp;(ROUNDDOWN((F1034-$G$10)/5,0))*5+$G$10+4,(ROUNDDOWN((F1034-$G$10)/5,0))*5+$G$10&amp;"-"&amp;(ROUNDDOWN((F1034-$G$10)/5,0))*5+$G$10+4)</f>
        <v>1985-1989</v>
      </c>
      <c r="H1034" s="17">
        <v>1</v>
      </c>
      <c r="I1034" s="17">
        <v>0</v>
      </c>
      <c r="J1034" s="17">
        <v>0</v>
      </c>
      <c r="K1034" s="17">
        <f>SUM(I1034:J1034)</f>
        <v>0</v>
      </c>
      <c r="L1034" s="28">
        <f>IF(N1034&lt;7000000000,0,1)</f>
        <v>0</v>
      </c>
      <c r="M1034" s="28">
        <f>IF(N1034&gt;0,1,0)</f>
        <v>1</v>
      </c>
      <c r="N1034" s="29">
        <v>82596</v>
      </c>
      <c r="O1034" s="29">
        <f>IF($R1034="Minor",1,0)</f>
        <v>1</v>
      </c>
      <c r="P1034" s="29">
        <f>IF($R1034="Medium",1,0)</f>
        <v>0</v>
      </c>
      <c r="Q1034" s="29">
        <f>IF($R1034="Major",1,0)</f>
        <v>0</v>
      </c>
      <c r="R1034" s="2" t="str">
        <f>IF('Hazard Data'!N593&lt;VLOOKUP(B1034,Thresholds!$B$2:$I$8,2,FALSE),"Minor",IF(AND(VLOOKUP(B1034,Thresholds!$B$2:$I$8,2,FALSE)&lt;='Hazard Data'!N593,'Hazard Data'!N593&lt;VLOOKUP(B1034,Thresholds!$B$2:$I$8,3,FALSE)),"Medium","Major"))</f>
        <v>Minor</v>
      </c>
      <c r="S1034" s="2" t="str">
        <f>IF(N1034&gt;0,"",IF('Hazard Data'!K593&lt;VLOOKUP(B1034,Thresholds!$B$2:$I$8,5,FALSE),"Minor",IF(AND(VLOOKUP(B1034,Thresholds!$B$2:$I$8,5,FALSE)&lt;='Hazard Data'!K593,'Hazard Data'!K593&lt;VLOOKUP(B1034,Thresholds!$B$2:$I$8,6,FALSE)),"Medium","Major")))</f>
        <v/>
      </c>
      <c r="T1034" s="2"/>
      <c r="U1034" s="2"/>
      <c r="V1034" s="2"/>
      <c r="W1034" s="2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>
      <c r="A1035" s="1"/>
      <c r="B1035" s="17">
        <v>3</v>
      </c>
      <c r="C1035" s="9" t="s">
        <v>59</v>
      </c>
      <c r="D1035" s="9" t="str">
        <f>VLOOKUP(C1035,'Hazard Categories'!$A$2:$B$52,2,FALSE)</f>
        <v>Storm</v>
      </c>
      <c r="E1035" s="17">
        <v>3</v>
      </c>
      <c r="F1035" s="17">
        <v>2012</v>
      </c>
      <c r="G1035" s="17" t="str">
        <f>IF(F1035&lt;2000,(ROUNDDOWN((F1035-$G$10)/5,0))*5+$G$10&amp;"-"&amp;(ROUNDDOWN((F1035-$G$10)/5,0))*5+$G$10+4,(ROUNDDOWN((F1035-$G$10)/5,0))*5+$G$10&amp;"-"&amp;(ROUNDDOWN((F1035-$G$10)/5,0))*5+$G$10+4)</f>
        <v>2010-2014</v>
      </c>
      <c r="H1035" s="17">
        <v>1</v>
      </c>
      <c r="I1035" s="17">
        <v>0</v>
      </c>
      <c r="J1035" s="17">
        <v>0</v>
      </c>
      <c r="K1035" s="17">
        <f>SUM(I1035:J1035)</f>
        <v>0</v>
      </c>
      <c r="L1035" s="28">
        <f>IF(N1035&lt;7000000000,0,1)</f>
        <v>0</v>
      </c>
      <c r="M1035" s="28">
        <f>IF(N1035&gt;0,1,0)</f>
        <v>1</v>
      </c>
      <c r="N1035" s="29">
        <v>82493</v>
      </c>
      <c r="O1035" s="29">
        <f>IF($R1035="Minor",1,0)</f>
        <v>1</v>
      </c>
      <c r="P1035" s="29">
        <f>IF($R1035="Medium",1,0)</f>
        <v>0</v>
      </c>
      <c r="Q1035" s="29">
        <f>IF($R1035="Major",1,0)</f>
        <v>0</v>
      </c>
      <c r="R1035" s="2" t="str">
        <f>IF('Hazard Data'!N2139&lt;VLOOKUP(B1035,Thresholds!$B$2:$I$8,2,FALSE),"Minor",IF(AND(VLOOKUP(B1035,Thresholds!$B$2:$I$8,2,FALSE)&lt;='Hazard Data'!N2139,'Hazard Data'!N2139&lt;VLOOKUP(B1035,Thresholds!$B$2:$I$8,3,FALSE)),"Medium","Major"))</f>
        <v>Minor</v>
      </c>
      <c r="S1035" s="2" t="str">
        <f>IF(N1035&gt;0,"",IF('Hazard Data'!K2139&lt;VLOOKUP(B1035,Thresholds!$B$2:$I$8,5,FALSE),"Minor",IF(AND(VLOOKUP(B1035,Thresholds!$B$2:$I$8,5,FALSE)&lt;='Hazard Data'!K2139,'Hazard Data'!K2139&lt;VLOOKUP(B1035,Thresholds!$B$2:$I$8,6,FALSE)),"Medium","Major")))</f>
        <v/>
      </c>
      <c r="T1035" s="2"/>
      <c r="U1035" s="2"/>
      <c r="V1035" s="2"/>
      <c r="W1035" s="2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>
      <c r="A1036" s="1"/>
      <c r="B1036" s="17">
        <v>1</v>
      </c>
      <c r="C1036" s="9" t="s">
        <v>45</v>
      </c>
      <c r="D1036" s="9" t="str">
        <f>VLOOKUP(C1036,'Hazard Categories'!$A$2:$B$52,2,FALSE)</f>
        <v>Storm</v>
      </c>
      <c r="E1036" s="17">
        <v>3</v>
      </c>
      <c r="F1036" s="17">
        <v>1986</v>
      </c>
      <c r="G1036" s="17" t="str">
        <f>IF(F1036&lt;2000,(ROUNDDOWN((F1036-$G$10)/5,0))*5+$G$10&amp;"-"&amp;(ROUNDDOWN((F1036-$G$10)/5,0))*5+$G$10+4,(ROUNDDOWN((F1036-$G$10)/5,0))*5+$G$10&amp;"-"&amp;(ROUNDDOWN((F1036-$G$10)/5,0))*5+$G$10+4)</f>
        <v>1985-1989</v>
      </c>
      <c r="H1036" s="17">
        <v>1</v>
      </c>
      <c r="I1036" s="17">
        <v>0</v>
      </c>
      <c r="J1036" s="17">
        <v>0</v>
      </c>
      <c r="K1036" s="17">
        <f>SUM(I1036:J1036)</f>
        <v>0</v>
      </c>
      <c r="L1036" s="28">
        <f>IF(N1036&lt;7000000000,0,1)</f>
        <v>0</v>
      </c>
      <c r="M1036" s="28">
        <f>IF(N1036&gt;0,1,0)</f>
        <v>1</v>
      </c>
      <c r="N1036" s="29">
        <v>82422</v>
      </c>
      <c r="O1036" s="29">
        <f>IF($R1036="Minor",1,0)</f>
        <v>1</v>
      </c>
      <c r="P1036" s="29">
        <f>IF($R1036="Medium",1,0)</f>
        <v>0</v>
      </c>
      <c r="Q1036" s="29">
        <f>IF($R1036="Major",1,0)</f>
        <v>0</v>
      </c>
      <c r="R1036" s="2" t="str">
        <f>IF('Hazard Data'!N1539&lt;VLOOKUP(B1036,Thresholds!$B$2:$I$8,2,FALSE),"Minor",IF(AND(VLOOKUP(B1036,Thresholds!$B$2:$I$8,2,FALSE)&lt;='Hazard Data'!N1539,'Hazard Data'!N1539&lt;VLOOKUP(B1036,Thresholds!$B$2:$I$8,3,FALSE)),"Medium","Major"))</f>
        <v>Minor</v>
      </c>
      <c r="S1036" s="2" t="str">
        <f>IF(N1036&gt;0,"",IF('Hazard Data'!K1539&lt;VLOOKUP(B1036,Thresholds!$B$2:$I$8,5,FALSE),"Minor",IF(AND(VLOOKUP(B1036,Thresholds!$B$2:$I$8,5,FALSE)&lt;='Hazard Data'!K1539,'Hazard Data'!K1539&lt;VLOOKUP(B1036,Thresholds!$B$2:$I$8,6,FALSE)),"Medium","Major")))</f>
        <v/>
      </c>
      <c r="T1036" s="2"/>
      <c r="U1036" s="2"/>
      <c r="V1036" s="2"/>
      <c r="W1036" s="2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>
      <c r="A1037" s="1"/>
      <c r="B1037" s="17">
        <v>3</v>
      </c>
      <c r="C1037" s="9" t="s">
        <v>45</v>
      </c>
      <c r="D1037" s="9" t="str">
        <f>VLOOKUP(C1037,'Hazard Categories'!$A$2:$B$52,2,FALSE)</f>
        <v>Storm</v>
      </c>
      <c r="E1037" s="17">
        <v>2</v>
      </c>
      <c r="F1037" s="17">
        <v>1988</v>
      </c>
      <c r="G1037" s="17" t="str">
        <f>IF(F1037&lt;2000,(ROUNDDOWN((F1037-$G$10)/5,0))*5+$G$10&amp;"-"&amp;(ROUNDDOWN((F1037-$G$10)/5,0))*5+$G$10+4,(ROUNDDOWN((F1037-$G$10)/5,0))*5+$G$10&amp;"-"&amp;(ROUNDDOWN((F1037-$G$10)/5,0))*5+$G$10+4)</f>
        <v>1985-1989</v>
      </c>
      <c r="H1037" s="17">
        <v>1</v>
      </c>
      <c r="I1037" s="17">
        <v>0</v>
      </c>
      <c r="J1037" s="17">
        <v>0</v>
      </c>
      <c r="K1037" s="17">
        <f>SUM(I1037:J1037)</f>
        <v>0</v>
      </c>
      <c r="L1037" s="28">
        <f>IF(N1037&lt;7000000000,0,1)</f>
        <v>0</v>
      </c>
      <c r="M1037" s="28">
        <f>IF(N1037&gt;0,1,0)</f>
        <v>1</v>
      </c>
      <c r="N1037" s="29">
        <v>82398</v>
      </c>
      <c r="O1037" s="29">
        <f>IF($R1037="Minor",1,0)</f>
        <v>1</v>
      </c>
      <c r="P1037" s="29">
        <f>IF($R1037="Medium",1,0)</f>
        <v>0</v>
      </c>
      <c r="Q1037" s="29">
        <f>IF($R1037="Major",1,0)</f>
        <v>0</v>
      </c>
      <c r="R1037" s="2" t="str">
        <f>IF('Hazard Data'!N1695&lt;VLOOKUP(B1037,Thresholds!$B$2:$I$8,2,FALSE),"Minor",IF(AND(VLOOKUP(B1037,Thresholds!$B$2:$I$8,2,FALSE)&lt;='Hazard Data'!N1695,'Hazard Data'!N1695&lt;VLOOKUP(B1037,Thresholds!$B$2:$I$8,3,FALSE)),"Medium","Major"))</f>
        <v>Minor</v>
      </c>
      <c r="S1037" s="2" t="str">
        <f>IF(N1037&gt;0,"",IF('Hazard Data'!K1695&lt;VLOOKUP(B1037,Thresholds!$B$2:$I$8,5,FALSE),"Minor",IF(AND(VLOOKUP(B1037,Thresholds!$B$2:$I$8,5,FALSE)&lt;='Hazard Data'!K1695,'Hazard Data'!K1695&lt;VLOOKUP(B1037,Thresholds!$B$2:$I$8,6,FALSE)),"Medium","Major")))</f>
        <v/>
      </c>
      <c r="T1037" s="2"/>
      <c r="U1037" s="2"/>
      <c r="V1037" s="2"/>
      <c r="W1037" s="2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>
      <c r="A1038" s="1"/>
      <c r="B1038" s="17">
        <v>4</v>
      </c>
      <c r="C1038" s="9" t="s">
        <v>41</v>
      </c>
      <c r="D1038" s="9" t="str">
        <f>VLOOKUP(C1038,'Hazard Categories'!$A$2:$B$52,2,FALSE)</f>
        <v>Tornado</v>
      </c>
      <c r="E1038" s="17">
        <v>3</v>
      </c>
      <c r="F1038" s="17">
        <v>1994</v>
      </c>
      <c r="G1038" s="17" t="str">
        <f>IF(F1038&lt;2000,(ROUNDDOWN((F1038-$G$10)/5,0))*5+$G$10&amp;"-"&amp;(ROUNDDOWN((F1038-$G$10)/5,0))*5+$G$10+4,(ROUNDDOWN((F1038-$G$10)/5,0))*5+$G$10&amp;"-"&amp;(ROUNDDOWN((F1038-$G$10)/5,0))*5+$G$10+4)</f>
        <v>1990-1994</v>
      </c>
      <c r="H1038" s="17">
        <v>1</v>
      </c>
      <c r="I1038" s="17">
        <v>0</v>
      </c>
      <c r="J1038" s="17">
        <v>0</v>
      </c>
      <c r="K1038" s="17">
        <f>SUM(I1038:J1038)</f>
        <v>0</v>
      </c>
      <c r="L1038" s="28">
        <f>IF(N1038&lt;7000000000,0,1)</f>
        <v>0</v>
      </c>
      <c r="M1038" s="28">
        <f>IF(N1038&gt;0,1,0)</f>
        <v>1</v>
      </c>
      <c r="N1038" s="29">
        <v>82398</v>
      </c>
      <c r="O1038" s="29">
        <f>IF($R1038="Minor",1,0)</f>
        <v>1</v>
      </c>
      <c r="P1038" s="29">
        <f>IF($R1038="Medium",1,0)</f>
        <v>0</v>
      </c>
      <c r="Q1038" s="29">
        <f>IF($R1038="Major",1,0)</f>
        <v>0</v>
      </c>
      <c r="R1038" s="2" t="str">
        <f>IF('Hazard Data'!N1863&lt;VLOOKUP(B1038,Thresholds!$B$2:$I$8,2,FALSE),"Minor",IF(AND(VLOOKUP(B1038,Thresholds!$B$2:$I$8,2,FALSE)&lt;='Hazard Data'!N1863,'Hazard Data'!N1863&lt;VLOOKUP(B1038,Thresholds!$B$2:$I$8,3,FALSE)),"Medium","Major"))</f>
        <v>Minor</v>
      </c>
      <c r="S1038" s="2" t="str">
        <f>IF(N1038&gt;0,"",IF('Hazard Data'!K1863&lt;VLOOKUP(B1038,Thresholds!$B$2:$I$8,5,FALSE),"Minor",IF(AND(VLOOKUP(B1038,Thresholds!$B$2:$I$8,5,FALSE)&lt;='Hazard Data'!K1863,'Hazard Data'!K1863&lt;VLOOKUP(B1038,Thresholds!$B$2:$I$8,6,FALSE)),"Medium","Major")))</f>
        <v/>
      </c>
      <c r="T1038" s="2"/>
      <c r="U1038" s="2"/>
      <c r="V1038" s="2"/>
      <c r="W1038" s="2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>
      <c r="A1039" s="1"/>
      <c r="B1039" s="17">
        <v>1</v>
      </c>
      <c r="C1039" s="9" t="s">
        <v>44</v>
      </c>
      <c r="D1039" s="9" t="str">
        <f>VLOOKUP(C1039,'Hazard Categories'!$A$2:$B$52,2,FALSE)</f>
        <v>Severe Storm</v>
      </c>
      <c r="E1039" s="17">
        <v>2</v>
      </c>
      <c r="F1039" s="17">
        <v>1989</v>
      </c>
      <c r="G1039" s="17" t="str">
        <f>IF(F1039&lt;2000,(ROUNDDOWN((F1039-$G$10)/5,0))*5+$G$10&amp;"-"&amp;(ROUNDDOWN((F1039-$G$10)/5,0))*5+$G$10+4,(ROUNDDOWN((F1039-$G$10)/5,0))*5+$G$10&amp;"-"&amp;(ROUNDDOWN((F1039-$G$10)/5,0))*5+$G$10+4)</f>
        <v>1985-1989</v>
      </c>
      <c r="H1039" s="17">
        <v>1</v>
      </c>
      <c r="I1039" s="17">
        <v>0</v>
      </c>
      <c r="J1039" s="17">
        <v>0</v>
      </c>
      <c r="K1039" s="17">
        <f>SUM(I1039:J1039)</f>
        <v>0</v>
      </c>
      <c r="L1039" s="28">
        <f>IF(N1039&lt;7000000000,0,1)</f>
        <v>0</v>
      </c>
      <c r="M1039" s="28">
        <f>IF(N1039&gt;0,1,0)</f>
        <v>1</v>
      </c>
      <c r="N1039" s="29">
        <v>82366</v>
      </c>
      <c r="O1039" s="29">
        <f>IF($R1039="Minor",1,0)</f>
        <v>1</v>
      </c>
      <c r="P1039" s="29">
        <f>IF($R1039="Medium",1,0)</f>
        <v>0</v>
      </c>
      <c r="Q1039" s="29">
        <f>IF($R1039="Major",1,0)</f>
        <v>0</v>
      </c>
      <c r="R1039" s="2" t="str">
        <f>IF('Hazard Data'!N1481&lt;VLOOKUP(B1039,Thresholds!$B$2:$I$8,2,FALSE),"Minor",IF(AND(VLOOKUP(B1039,Thresholds!$B$2:$I$8,2,FALSE)&lt;='Hazard Data'!N1481,'Hazard Data'!N1481&lt;VLOOKUP(B1039,Thresholds!$B$2:$I$8,3,FALSE)),"Medium","Major"))</f>
        <v>Minor</v>
      </c>
      <c r="S1039" s="2" t="str">
        <f>IF(N1039&gt;0,"",IF('Hazard Data'!K1481&lt;VLOOKUP(B1039,Thresholds!$B$2:$I$8,5,FALSE),"Minor",IF(AND(VLOOKUP(B1039,Thresholds!$B$2:$I$8,5,FALSE)&lt;='Hazard Data'!K1481,'Hazard Data'!K1481&lt;VLOOKUP(B1039,Thresholds!$B$2:$I$8,6,FALSE)),"Medium","Major")))</f>
        <v/>
      </c>
      <c r="T1039" s="2"/>
      <c r="U1039" s="2"/>
      <c r="V1039" s="2"/>
      <c r="W1039" s="2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>
      <c r="A1040" s="1"/>
      <c r="B1040" s="17">
        <v>1</v>
      </c>
      <c r="C1040" s="9" t="s">
        <v>47</v>
      </c>
      <c r="D1040" s="9" t="str">
        <f>VLOOKUP(C1040,'Hazard Categories'!$A$2:$B$52,2,FALSE)</f>
        <v>Severe Storm</v>
      </c>
      <c r="E1040" s="17">
        <v>2</v>
      </c>
      <c r="F1040" s="17">
        <v>1982</v>
      </c>
      <c r="G1040" s="17" t="str">
        <f>IF(F1040&lt;2000,(ROUNDDOWN((F1040-$G$10)/5,0))*5+$G$10&amp;"-"&amp;(ROUNDDOWN((F1040-$G$10)/5,0))*5+$G$10+4,(ROUNDDOWN((F1040-$G$10)/5,0))*5+$G$10&amp;"-"&amp;(ROUNDDOWN((F1040-$G$10)/5,0))*5+$G$10+4)</f>
        <v>1980-1984</v>
      </c>
      <c r="H1040" s="17">
        <v>1</v>
      </c>
      <c r="I1040" s="17">
        <v>0</v>
      </c>
      <c r="J1040" s="17">
        <v>0</v>
      </c>
      <c r="K1040" s="17">
        <f>SUM(I1040:J1040)</f>
        <v>0</v>
      </c>
      <c r="L1040" s="28">
        <f>IF(N1040&lt;7000000000,0,1)</f>
        <v>0</v>
      </c>
      <c r="M1040" s="28">
        <f>IF(N1040&gt;0,1,0)</f>
        <v>1</v>
      </c>
      <c r="N1040" s="29">
        <v>82271</v>
      </c>
      <c r="O1040" s="29">
        <f>IF($R1040="Minor",1,0)</f>
        <v>1</v>
      </c>
      <c r="P1040" s="29">
        <f>IF($R1040="Medium",1,0)</f>
        <v>0</v>
      </c>
      <c r="Q1040" s="29">
        <f>IF($R1040="Major",1,0)</f>
        <v>0</v>
      </c>
      <c r="R1040" s="2" t="str">
        <f>IF('Hazard Data'!N1437&lt;VLOOKUP(B1040,Thresholds!$B$2:$I$8,2,FALSE),"Minor",IF(AND(VLOOKUP(B1040,Thresholds!$B$2:$I$8,2,FALSE)&lt;='Hazard Data'!N1437,'Hazard Data'!N1437&lt;VLOOKUP(B1040,Thresholds!$B$2:$I$8,3,FALSE)),"Medium","Major"))</f>
        <v>Minor</v>
      </c>
      <c r="S1040" s="2" t="str">
        <f>IF(N1040&gt;0,"",IF('Hazard Data'!K1437&lt;VLOOKUP(B1040,Thresholds!$B$2:$I$8,5,FALSE),"Minor",IF(AND(VLOOKUP(B1040,Thresholds!$B$2:$I$8,5,FALSE)&lt;='Hazard Data'!K1437,'Hazard Data'!K1437&lt;VLOOKUP(B1040,Thresholds!$B$2:$I$8,6,FALSE)),"Medium","Major")))</f>
        <v/>
      </c>
      <c r="T1040" s="2"/>
      <c r="U1040" s="2"/>
      <c r="V1040" s="2"/>
      <c r="W1040" s="2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32">
      <c r="A1041" s="1"/>
      <c r="B1041" s="17">
        <v>3</v>
      </c>
      <c r="C1041" s="9" t="s">
        <v>44</v>
      </c>
      <c r="D1041" s="9" t="str">
        <f>VLOOKUP(C1041,'Hazard Categories'!$A$2:$B$52,2,FALSE)</f>
        <v>Severe Storm</v>
      </c>
      <c r="E1041" s="17">
        <v>2</v>
      </c>
      <c r="F1041" s="17">
        <v>1989</v>
      </c>
      <c r="G1041" s="17" t="str">
        <f>IF(F1041&lt;2000,(ROUNDDOWN((F1041-$G$10)/5,0))*5+$G$10&amp;"-"&amp;(ROUNDDOWN((F1041-$G$10)/5,0))*5+$G$10+4,(ROUNDDOWN((F1041-$G$10)/5,0))*5+$G$10&amp;"-"&amp;(ROUNDDOWN((F1041-$G$10)/5,0))*5+$G$10+4)</f>
        <v>1985-1989</v>
      </c>
      <c r="H1041" s="17">
        <v>1</v>
      </c>
      <c r="I1041" s="17">
        <v>0</v>
      </c>
      <c r="J1041" s="17">
        <v>0</v>
      </c>
      <c r="K1041" s="17">
        <f>SUM(I1041:J1041)</f>
        <v>0</v>
      </c>
      <c r="L1041" s="28">
        <f>IF(N1041&lt;7000000000,0,1)</f>
        <v>0</v>
      </c>
      <c r="M1041" s="28">
        <f>IF(N1041&gt;0,1,0)</f>
        <v>1</v>
      </c>
      <c r="N1041" s="29">
        <v>82208</v>
      </c>
      <c r="O1041" s="29">
        <f>IF($R1041="Minor",1,0)</f>
        <v>1</v>
      </c>
      <c r="P1041" s="29">
        <f>IF($R1041="Medium",1,0)</f>
        <v>0</v>
      </c>
      <c r="Q1041" s="29">
        <f>IF($R1041="Major",1,0)</f>
        <v>0</v>
      </c>
      <c r="R1041" s="2" t="str">
        <f>IF('Hazard Data'!N1467&lt;VLOOKUP(B1041,Thresholds!$B$2:$I$8,2,FALSE),"Minor",IF(AND(VLOOKUP(B1041,Thresholds!$B$2:$I$8,2,FALSE)&lt;='Hazard Data'!N1467,'Hazard Data'!N1467&lt;VLOOKUP(B1041,Thresholds!$B$2:$I$8,3,FALSE)),"Medium","Major"))</f>
        <v>Minor</v>
      </c>
      <c r="S1041" s="2" t="str">
        <f>IF(N1041&gt;0,"",IF('Hazard Data'!K1467&lt;VLOOKUP(B1041,Thresholds!$B$2:$I$8,5,FALSE),"Minor",IF(AND(VLOOKUP(B1041,Thresholds!$B$2:$I$8,5,FALSE)&lt;='Hazard Data'!K1467,'Hazard Data'!K1467&lt;VLOOKUP(B1041,Thresholds!$B$2:$I$8,6,FALSE)),"Medium","Major")))</f>
        <v/>
      </c>
      <c r="T1041" s="2"/>
      <c r="U1041" s="2"/>
      <c r="V1041" s="2"/>
      <c r="W1041" s="2"/>
      <c r="X1041" s="1"/>
      <c r="Y1041" s="1"/>
      <c r="Z1041" s="1"/>
      <c r="AA1041" s="1"/>
      <c r="AB1041" s="1"/>
      <c r="AC1041" s="1"/>
      <c r="AD1041" s="1"/>
      <c r="AE1041" s="1"/>
      <c r="AF1041" s="1"/>
    </row>
    <row r="1042" spans="1:32">
      <c r="A1042" s="1"/>
      <c r="B1042" s="17">
        <v>4</v>
      </c>
      <c r="C1042" s="9" t="s">
        <v>44</v>
      </c>
      <c r="D1042" s="9" t="str">
        <f>VLOOKUP(C1042,'Hazard Categories'!$A$2:$B$52,2,FALSE)</f>
        <v>Severe Storm</v>
      </c>
      <c r="E1042" s="17">
        <v>2</v>
      </c>
      <c r="F1042" s="17">
        <v>1985</v>
      </c>
      <c r="G1042" s="17" t="str">
        <f>IF(F1042&lt;2000,(ROUNDDOWN((F1042-$G$10)/5,0))*5+$G$10&amp;"-"&amp;(ROUNDDOWN((F1042-$G$10)/5,0))*5+$G$10+4,(ROUNDDOWN((F1042-$G$10)/5,0))*5+$G$10&amp;"-"&amp;(ROUNDDOWN((F1042-$G$10)/5,0))*5+$G$10+4)</f>
        <v>1985-1989</v>
      </c>
      <c r="H1042" s="17">
        <v>1</v>
      </c>
      <c r="I1042" s="17">
        <v>0</v>
      </c>
      <c r="J1042" s="17">
        <v>0</v>
      </c>
      <c r="K1042" s="17">
        <f>SUM(I1042:J1042)</f>
        <v>0</v>
      </c>
      <c r="L1042" s="28">
        <f>IF(N1042&lt;7000000000,0,1)</f>
        <v>0</v>
      </c>
      <c r="M1042" s="28">
        <f>IF(N1042&gt;0,1,0)</f>
        <v>1</v>
      </c>
      <c r="N1042" s="29">
        <v>82160</v>
      </c>
      <c r="O1042" s="29">
        <f>IF($R1042="Minor",1,0)</f>
        <v>1</v>
      </c>
      <c r="P1042" s="29">
        <f>IF($R1042="Medium",1,0)</f>
        <v>0</v>
      </c>
      <c r="Q1042" s="29">
        <f>IF($R1042="Major",1,0)</f>
        <v>0</v>
      </c>
      <c r="R1042" s="2" t="str">
        <f>IF('Hazard Data'!N1738&lt;VLOOKUP(B1042,Thresholds!$B$2:$I$8,2,FALSE),"Minor",IF(AND(VLOOKUP(B1042,Thresholds!$B$2:$I$8,2,FALSE)&lt;='Hazard Data'!N1738,'Hazard Data'!N1738&lt;VLOOKUP(B1042,Thresholds!$B$2:$I$8,3,FALSE)),"Medium","Major"))</f>
        <v>Minor</v>
      </c>
      <c r="S1042" s="2" t="str">
        <f>IF(N1042&gt;0,"",IF('Hazard Data'!K1738&lt;VLOOKUP(B1042,Thresholds!$B$2:$I$8,5,FALSE),"Minor",IF(AND(VLOOKUP(B1042,Thresholds!$B$2:$I$8,5,FALSE)&lt;='Hazard Data'!K1738,'Hazard Data'!K1738&lt;VLOOKUP(B1042,Thresholds!$B$2:$I$8,6,FALSE)),"Medium","Major")))</f>
        <v/>
      </c>
      <c r="T1042" s="2"/>
      <c r="U1042" s="2"/>
      <c r="V1042" s="2"/>
      <c r="W1042" s="2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32">
      <c r="A1043" s="1"/>
      <c r="B1043" s="17">
        <v>4</v>
      </c>
      <c r="C1043" s="9" t="s">
        <v>53</v>
      </c>
      <c r="D1043" s="9" t="str">
        <f>VLOOKUP(C1043,'Hazard Categories'!$A$2:$B$52,2,FALSE)</f>
        <v>Severe Storm</v>
      </c>
      <c r="E1043" s="17">
        <v>3</v>
      </c>
      <c r="F1043" s="17">
        <v>1972</v>
      </c>
      <c r="G1043" s="17" t="str">
        <f>IF(F1043&lt;2000,(ROUNDDOWN((F1043-$G$10)/5,0))*5+$G$10&amp;"-"&amp;(ROUNDDOWN((F1043-$G$10)/5,0))*5+$G$10+4,(ROUNDDOWN((F1043-$G$10)/5,0))*5+$G$10&amp;"-"&amp;(ROUNDDOWN((F1043-$G$10)/5,0))*5+$G$10+4)</f>
        <v>1970-1974</v>
      </c>
      <c r="H1043" s="17">
        <v>1</v>
      </c>
      <c r="I1043" s="17">
        <v>0</v>
      </c>
      <c r="J1043" s="17">
        <v>0</v>
      </c>
      <c r="K1043" s="17">
        <f>SUM(I1043:J1043)</f>
        <v>0</v>
      </c>
      <c r="L1043" s="28">
        <f>IF(N1043&lt;7000000000,0,1)</f>
        <v>0</v>
      </c>
      <c r="M1043" s="28">
        <f>IF(N1043&gt;0,1,0)</f>
        <v>1</v>
      </c>
      <c r="N1043" s="29">
        <v>82145</v>
      </c>
      <c r="O1043" s="29">
        <f>IF($R1043="Minor",1,0)</f>
        <v>1</v>
      </c>
      <c r="P1043" s="29">
        <f>IF($R1043="Medium",1,0)</f>
        <v>0</v>
      </c>
      <c r="Q1043" s="29">
        <f>IF($R1043="Major",1,0)</f>
        <v>0</v>
      </c>
      <c r="R1043" s="2" t="str">
        <f>IF('Hazard Data'!N1161&lt;VLOOKUP(B1043,Thresholds!$B$2:$I$8,2,FALSE),"Minor",IF(AND(VLOOKUP(B1043,Thresholds!$B$2:$I$8,2,FALSE)&lt;='Hazard Data'!N1161,'Hazard Data'!N1161&lt;VLOOKUP(B1043,Thresholds!$B$2:$I$8,3,FALSE)),"Medium","Major"))</f>
        <v>Minor</v>
      </c>
      <c r="S1043" s="2" t="str">
        <f>IF(N1043&gt;0,"",IF('Hazard Data'!K1161&lt;VLOOKUP(B1043,Thresholds!$B$2:$I$8,5,FALSE),"Minor",IF(AND(VLOOKUP(B1043,Thresholds!$B$2:$I$8,5,FALSE)&lt;='Hazard Data'!K1161,'Hazard Data'!K1161&lt;VLOOKUP(B1043,Thresholds!$B$2:$I$8,6,FALSE)),"Medium","Major")))</f>
        <v/>
      </c>
      <c r="T1043" s="2"/>
      <c r="U1043" s="2"/>
      <c r="V1043" s="2"/>
      <c r="W1043" s="2"/>
      <c r="X1043" s="1"/>
      <c r="Y1043" s="1"/>
      <c r="Z1043" s="1"/>
      <c r="AA1043" s="1"/>
      <c r="AB1043" s="1"/>
      <c r="AC1043" s="1"/>
      <c r="AD1043" s="1"/>
      <c r="AE1043" s="1"/>
      <c r="AF1043" s="1"/>
    </row>
    <row r="1044" spans="1:32">
      <c r="A1044" s="1"/>
      <c r="B1044" s="17">
        <v>2</v>
      </c>
      <c r="C1044" s="9" t="s">
        <v>46</v>
      </c>
      <c r="D1044" s="9" t="str">
        <f>VLOOKUP(C1044,'Hazard Categories'!$A$2:$B$52,2,FALSE)</f>
        <v>Storm</v>
      </c>
      <c r="E1044" s="17">
        <v>1</v>
      </c>
      <c r="F1044" s="17">
        <v>2010</v>
      </c>
      <c r="G1044" s="17" t="str">
        <f>IF(F1044&lt;2000,(ROUNDDOWN((F1044-$G$10)/5,0))*5+$G$10&amp;"-"&amp;(ROUNDDOWN((F1044-$G$10)/5,0))*5+$G$10+4,(ROUNDDOWN((F1044-$G$10)/5,0))*5+$G$10&amp;"-"&amp;(ROUNDDOWN((F1044-$G$10)/5,0))*5+$G$10+4)</f>
        <v>2010-2014</v>
      </c>
      <c r="H1044" s="17">
        <v>1</v>
      </c>
      <c r="I1044" s="17">
        <v>0</v>
      </c>
      <c r="J1044" s="17">
        <v>0</v>
      </c>
      <c r="K1044" s="17">
        <f>SUM(I1044:J1044)</f>
        <v>0</v>
      </c>
      <c r="L1044" s="28">
        <f>IF(N1044&lt;7000000000,0,1)</f>
        <v>0</v>
      </c>
      <c r="M1044" s="28">
        <f>IF(N1044&gt;0,1,0)</f>
        <v>1</v>
      </c>
      <c r="N1044" s="29">
        <v>81986</v>
      </c>
      <c r="O1044" s="29">
        <f>IF($R1044="Minor",1,0)</f>
        <v>1</v>
      </c>
      <c r="P1044" s="29">
        <f>IF($R1044="Medium",1,0)</f>
        <v>0</v>
      </c>
      <c r="Q1044" s="29">
        <f>IF($R1044="Major",1,0)</f>
        <v>0</v>
      </c>
      <c r="R1044" s="2" t="str">
        <f>IF('Hazard Data'!N2290&lt;VLOOKUP(B1044,Thresholds!$B$2:$I$8,2,FALSE),"Minor",IF(AND(VLOOKUP(B1044,Thresholds!$B$2:$I$8,2,FALSE)&lt;='Hazard Data'!N2290,'Hazard Data'!N2290&lt;VLOOKUP(B1044,Thresholds!$B$2:$I$8,3,FALSE)),"Medium","Major"))</f>
        <v>Minor</v>
      </c>
      <c r="S1044" s="2" t="str">
        <f>IF(N1044&gt;0,"",IF('Hazard Data'!K2290&lt;VLOOKUP(B1044,Thresholds!$B$2:$I$8,5,FALSE),"Minor",IF(AND(VLOOKUP(B1044,Thresholds!$B$2:$I$8,5,FALSE)&lt;='Hazard Data'!K2290,'Hazard Data'!K2290&lt;VLOOKUP(B1044,Thresholds!$B$2:$I$8,6,FALSE)),"Medium","Major")))</f>
        <v/>
      </c>
      <c r="T1044" s="2"/>
      <c r="U1044" s="2"/>
      <c r="V1044" s="2"/>
      <c r="W1044" s="2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32">
      <c r="A1045" s="1"/>
      <c r="B1045" s="17">
        <v>2</v>
      </c>
      <c r="C1045" s="9" t="s">
        <v>39</v>
      </c>
      <c r="D1045" s="9" t="str">
        <f>VLOOKUP(C1045,'Hazard Categories'!$A$2:$B$52,2,FALSE)</f>
        <v>Severe Storm</v>
      </c>
      <c r="E1045" s="17">
        <v>4</v>
      </c>
      <c r="F1045" s="17">
        <v>1986</v>
      </c>
      <c r="G1045" s="17" t="str">
        <f>IF(F1045&lt;2000,(ROUNDDOWN((F1045-$G$10)/5,0))*5+$G$10&amp;"-"&amp;(ROUNDDOWN((F1045-$G$10)/5,0))*5+$G$10+4,(ROUNDDOWN((F1045-$G$10)/5,0))*5+$G$10&amp;"-"&amp;(ROUNDDOWN((F1045-$G$10)/5,0))*5+$G$10+4)</f>
        <v>1985-1989</v>
      </c>
      <c r="H1045" s="17">
        <v>1</v>
      </c>
      <c r="I1045" s="17">
        <v>0</v>
      </c>
      <c r="J1045" s="17">
        <v>0</v>
      </c>
      <c r="K1045" s="17">
        <f>SUM(I1045:J1045)</f>
        <v>0</v>
      </c>
      <c r="L1045" s="28">
        <f>IF(N1045&lt;7000000000,0,1)</f>
        <v>0</v>
      </c>
      <c r="M1045" s="28">
        <f>IF(N1045&gt;0,1,0)</f>
        <v>1</v>
      </c>
      <c r="N1045" s="29">
        <v>81859</v>
      </c>
      <c r="O1045" s="29">
        <f>IF($R1045="Minor",1,0)</f>
        <v>1</v>
      </c>
      <c r="P1045" s="29">
        <f>IF($R1045="Medium",1,0)</f>
        <v>0</v>
      </c>
      <c r="Q1045" s="29">
        <f>IF($R1045="Major",1,0)</f>
        <v>0</v>
      </c>
      <c r="R1045" s="2" t="str">
        <f>IF('Hazard Data'!N1550&lt;VLOOKUP(B1045,Thresholds!$B$2:$I$8,2,FALSE),"Minor",IF(AND(VLOOKUP(B1045,Thresholds!$B$2:$I$8,2,FALSE)&lt;='Hazard Data'!N1550,'Hazard Data'!N1550&lt;VLOOKUP(B1045,Thresholds!$B$2:$I$8,3,FALSE)),"Medium","Major"))</f>
        <v>Minor</v>
      </c>
      <c r="S1045" s="2" t="str">
        <f>IF(N1045&gt;0,"",IF('Hazard Data'!K1550&lt;VLOOKUP(B1045,Thresholds!$B$2:$I$8,5,FALSE),"Minor",IF(AND(VLOOKUP(B1045,Thresholds!$B$2:$I$8,5,FALSE)&lt;='Hazard Data'!K1550,'Hazard Data'!K1550&lt;VLOOKUP(B1045,Thresholds!$B$2:$I$8,6,FALSE)),"Medium","Major")))</f>
        <v/>
      </c>
      <c r="T1045" s="2"/>
      <c r="U1045" s="2"/>
      <c r="V1045" s="2"/>
      <c r="W1045" s="2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32">
      <c r="A1046" s="1"/>
      <c r="B1046" s="17">
        <v>4</v>
      </c>
      <c r="C1046" s="9" t="s">
        <v>45</v>
      </c>
      <c r="D1046" s="9" t="str">
        <f>VLOOKUP(C1046,'Hazard Categories'!$A$2:$B$52,2,FALSE)</f>
        <v>Storm</v>
      </c>
      <c r="E1046" s="17">
        <v>3</v>
      </c>
      <c r="F1046" s="17">
        <v>1970</v>
      </c>
      <c r="G1046" s="17" t="str">
        <f>IF(F1046&lt;2000,(ROUNDDOWN((F1046-$G$10)/5,0))*5+$G$10&amp;"-"&amp;(ROUNDDOWN((F1046-$G$10)/5,0))*5+$G$10+4,(ROUNDDOWN((F1046-$G$10)/5,0))*5+$G$10&amp;"-"&amp;(ROUNDDOWN((F1046-$G$10)/5,0))*5+$G$10+4)</f>
        <v>1970-1974</v>
      </c>
      <c r="H1046" s="17">
        <v>1</v>
      </c>
      <c r="I1046" s="17">
        <v>0</v>
      </c>
      <c r="J1046" s="17">
        <v>0</v>
      </c>
      <c r="K1046" s="17">
        <f>SUM(I1046:J1046)</f>
        <v>0</v>
      </c>
      <c r="L1046" s="28">
        <f>IF(N1046&lt;7000000000,0,1)</f>
        <v>0</v>
      </c>
      <c r="M1046" s="28">
        <f>IF(N1046&gt;0,1,0)</f>
        <v>1</v>
      </c>
      <c r="N1046" s="29">
        <v>81764</v>
      </c>
      <c r="O1046" s="29">
        <f>IF($R1046="Minor",1,0)</f>
        <v>1</v>
      </c>
      <c r="P1046" s="29">
        <f>IF($R1046="Medium",1,0)</f>
        <v>0</v>
      </c>
      <c r="Q1046" s="29">
        <f>IF($R1046="Major",1,0)</f>
        <v>0</v>
      </c>
      <c r="R1046" s="2" t="str">
        <f>IF('Hazard Data'!N1084&lt;VLOOKUP(B1046,Thresholds!$B$2:$I$8,2,FALSE),"Minor",IF(AND(VLOOKUP(B1046,Thresholds!$B$2:$I$8,2,FALSE)&lt;='Hazard Data'!N1084,'Hazard Data'!N1084&lt;VLOOKUP(B1046,Thresholds!$B$2:$I$8,3,FALSE)),"Medium","Major"))</f>
        <v>Minor</v>
      </c>
      <c r="S1046" s="2" t="str">
        <f>IF(N1046&gt;0,"",IF('Hazard Data'!K1084&lt;VLOOKUP(B1046,Thresholds!$B$2:$I$8,5,FALSE),"Minor",IF(AND(VLOOKUP(B1046,Thresholds!$B$2:$I$8,5,FALSE)&lt;='Hazard Data'!K1084,'Hazard Data'!K1084&lt;VLOOKUP(B1046,Thresholds!$B$2:$I$8,6,FALSE)),"Medium","Major")))</f>
        <v/>
      </c>
      <c r="T1046" s="2"/>
      <c r="U1046" s="2"/>
      <c r="V1046" s="2"/>
      <c r="W1046" s="2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32">
      <c r="A1047" s="1"/>
      <c r="B1047" s="17">
        <v>3</v>
      </c>
      <c r="C1047" s="9" t="s">
        <v>45</v>
      </c>
      <c r="D1047" s="9" t="str">
        <f>VLOOKUP(C1047,'Hazard Categories'!$A$2:$B$52,2,FALSE)</f>
        <v>Storm</v>
      </c>
      <c r="E1047" s="17">
        <v>1</v>
      </c>
      <c r="F1047" s="17">
        <v>2020</v>
      </c>
      <c r="G1047" s="17" t="str">
        <f>IF(F1047&lt;2000,(ROUNDDOWN((F1047-$G$10)/5,0))*5+$G$10&amp;"-"&amp;(ROUNDDOWN((F1047-$G$10)/5,0))*5+$G$10+4,(ROUNDDOWN((F1047-$G$10)/5,0))*5+$G$10&amp;"-"&amp;(ROUNDDOWN((F1047-$G$10)/5,0))*5+$G$10+4)</f>
        <v>2020-2024</v>
      </c>
      <c r="H1047" s="17">
        <v>1</v>
      </c>
      <c r="I1047" s="17">
        <v>0</v>
      </c>
      <c r="J1047" s="17">
        <v>0</v>
      </c>
      <c r="K1047" s="17">
        <f>SUM(I1047:J1047)</f>
        <v>0</v>
      </c>
      <c r="L1047" s="28">
        <f>IF(N1047&lt;7000000000,0,1)</f>
        <v>0</v>
      </c>
      <c r="M1047" s="28">
        <f>IF(N1047&gt;0,1,0)</f>
        <v>1</v>
      </c>
      <c r="N1047" s="29">
        <v>81764</v>
      </c>
      <c r="O1047" s="29">
        <f>IF($R1047="Minor",1,0)</f>
        <v>1</v>
      </c>
      <c r="P1047" s="29">
        <f>IF($R1047="Medium",1,0)</f>
        <v>0</v>
      </c>
      <c r="Q1047" s="29">
        <f>IF($R1047="Major",1,0)</f>
        <v>0</v>
      </c>
      <c r="R1047" s="2" t="str">
        <f>IF('Hazard Data'!N3310&lt;VLOOKUP(B1047,Thresholds!$B$2:$I$8,2,FALSE),"Minor",IF(AND(VLOOKUP(B1047,Thresholds!$B$2:$I$8,2,FALSE)&lt;='Hazard Data'!N3310,'Hazard Data'!N3310&lt;VLOOKUP(B1047,Thresholds!$B$2:$I$8,3,FALSE)),"Medium","Major"))</f>
        <v>Minor</v>
      </c>
      <c r="S1047" s="2" t="str">
        <f>IF(N1047&gt;0,"",IF('Hazard Data'!K3310&lt;VLOOKUP(B1047,Thresholds!$B$2:$I$8,5,FALSE),"Minor",IF(AND(VLOOKUP(B1047,Thresholds!$B$2:$I$8,5,FALSE)&lt;='Hazard Data'!K3310,'Hazard Data'!K3310&lt;VLOOKUP(B1047,Thresholds!$B$2:$I$8,6,FALSE)),"Medium","Major")))</f>
        <v/>
      </c>
      <c r="T1047" s="2"/>
      <c r="U1047" s="2"/>
      <c r="V1047" s="2"/>
      <c r="W1047" s="2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32">
      <c r="A1048" s="1"/>
      <c r="B1048" s="17">
        <v>5</v>
      </c>
      <c r="C1048" s="9" t="s">
        <v>65</v>
      </c>
      <c r="D1048" s="9" t="str">
        <f>VLOOKUP(C1048,'Hazard Categories'!$A$2:$B$52,2,FALSE)</f>
        <v>Severe Storm</v>
      </c>
      <c r="E1048" s="17">
        <v>3</v>
      </c>
      <c r="F1048" s="17">
        <v>1972</v>
      </c>
      <c r="G1048" s="17" t="str">
        <f>IF(F1048&lt;2000,(ROUNDDOWN((F1048-$G$10)/5,0))*5+$G$10&amp;"-"&amp;(ROUNDDOWN((F1048-$G$10)/5,0))*5+$G$10+4,(ROUNDDOWN((F1048-$G$10)/5,0))*5+$G$10&amp;"-"&amp;(ROUNDDOWN((F1048-$G$10)/5,0))*5+$G$10+4)</f>
        <v>1970-1974</v>
      </c>
      <c r="H1048" s="17">
        <v>1</v>
      </c>
      <c r="I1048" s="17">
        <v>0</v>
      </c>
      <c r="J1048" s="17">
        <v>0</v>
      </c>
      <c r="K1048" s="17">
        <f>SUM(I1048:J1048)</f>
        <v>0</v>
      </c>
      <c r="L1048" s="28">
        <f>IF(N1048&lt;7000000000,0,1)</f>
        <v>0</v>
      </c>
      <c r="M1048" s="28">
        <f>IF(N1048&gt;0,1,0)</f>
        <v>1</v>
      </c>
      <c r="N1048" s="29">
        <v>81724</v>
      </c>
      <c r="O1048" s="29">
        <f>IF($R1048="Minor",1,0)</f>
        <v>1</v>
      </c>
      <c r="P1048" s="29">
        <f>IF($R1048="Medium",1,0)</f>
        <v>0</v>
      </c>
      <c r="Q1048" s="29">
        <f>IF($R1048="Major",1,0)</f>
        <v>0</v>
      </c>
      <c r="R1048" s="2" t="str">
        <f>IF('Hazard Data'!N1159&lt;VLOOKUP(B1048,Thresholds!$B$2:$I$8,2,FALSE),"Minor",IF(AND(VLOOKUP(B1048,Thresholds!$B$2:$I$8,2,FALSE)&lt;='Hazard Data'!N1159,'Hazard Data'!N1159&lt;VLOOKUP(B1048,Thresholds!$B$2:$I$8,3,FALSE)),"Medium","Major"))</f>
        <v>Minor</v>
      </c>
      <c r="S1048" s="2" t="str">
        <f>IF(N1048&gt;0,"",IF('Hazard Data'!K1159&lt;VLOOKUP(B1048,Thresholds!$B$2:$I$8,5,FALSE),"Minor",IF(AND(VLOOKUP(B1048,Thresholds!$B$2:$I$8,5,FALSE)&lt;='Hazard Data'!K1159,'Hazard Data'!K1159&lt;VLOOKUP(B1048,Thresholds!$B$2:$I$8,6,FALSE)),"Medium","Major")))</f>
        <v/>
      </c>
      <c r="T1048" s="2"/>
      <c r="U1048" s="2"/>
      <c r="V1048" s="2"/>
      <c r="W1048" s="2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32">
      <c r="A1049" s="1"/>
      <c r="B1049" s="17">
        <v>3</v>
      </c>
      <c r="C1049" s="9" t="s">
        <v>46</v>
      </c>
      <c r="D1049" s="9" t="str">
        <f>VLOOKUP(C1049,'Hazard Categories'!$A$2:$B$52,2,FALSE)</f>
        <v>Storm</v>
      </c>
      <c r="E1049" s="17">
        <v>2</v>
      </c>
      <c r="F1049" s="17">
        <v>1986</v>
      </c>
      <c r="G1049" s="17" t="str">
        <f>IF(F1049&lt;2000,(ROUNDDOWN((F1049-$G$10)/5,0))*5+$G$10&amp;"-"&amp;(ROUNDDOWN((F1049-$G$10)/5,0))*5+$G$10+4,(ROUNDDOWN((F1049-$G$10)/5,0))*5+$G$10&amp;"-"&amp;(ROUNDDOWN((F1049-$G$10)/5,0))*5+$G$10+4)</f>
        <v>1985-1989</v>
      </c>
      <c r="H1049" s="17">
        <v>1</v>
      </c>
      <c r="I1049" s="17">
        <v>0</v>
      </c>
      <c r="J1049" s="17">
        <v>0</v>
      </c>
      <c r="K1049" s="17">
        <f>SUM(I1049:J1049)</f>
        <v>0</v>
      </c>
      <c r="L1049" s="28">
        <f>IF(N1049&lt;7000000000,0,1)</f>
        <v>0</v>
      </c>
      <c r="M1049" s="28">
        <f>IF(N1049&gt;0,1,0)</f>
        <v>1</v>
      </c>
      <c r="N1049" s="29">
        <v>81677</v>
      </c>
      <c r="O1049" s="29">
        <f>IF($R1049="Minor",1,0)</f>
        <v>1</v>
      </c>
      <c r="P1049" s="29">
        <f>IF($R1049="Medium",1,0)</f>
        <v>0</v>
      </c>
      <c r="Q1049" s="29">
        <f>IF($R1049="Major",1,0)</f>
        <v>0</v>
      </c>
      <c r="R1049" s="2" t="str">
        <f>IF('Hazard Data'!N1525&lt;VLOOKUP(B1049,Thresholds!$B$2:$I$8,2,FALSE),"Minor",IF(AND(VLOOKUP(B1049,Thresholds!$B$2:$I$8,2,FALSE)&lt;='Hazard Data'!N1525,'Hazard Data'!N1525&lt;VLOOKUP(B1049,Thresholds!$B$2:$I$8,3,FALSE)),"Medium","Major"))</f>
        <v>Minor</v>
      </c>
      <c r="S1049" s="2" t="str">
        <f>IF(N1049&gt;0,"",IF('Hazard Data'!K1525&lt;VLOOKUP(B1049,Thresholds!$B$2:$I$8,5,FALSE),"Minor",IF(AND(VLOOKUP(B1049,Thresholds!$B$2:$I$8,5,FALSE)&lt;='Hazard Data'!K1525,'Hazard Data'!K1525&lt;VLOOKUP(B1049,Thresholds!$B$2:$I$8,6,FALSE)),"Medium","Major")))</f>
        <v/>
      </c>
      <c r="T1049" s="2"/>
      <c r="U1049" s="2"/>
      <c r="V1049" s="2"/>
      <c r="W1049" s="2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32">
      <c r="A1050" s="1"/>
      <c r="B1050" s="17">
        <v>6</v>
      </c>
      <c r="C1050" s="9" t="s">
        <v>39</v>
      </c>
      <c r="D1050" s="9" t="str">
        <f>VLOOKUP(C1050,'Hazard Categories'!$A$2:$B$52,2,FALSE)</f>
        <v>Severe Storm</v>
      </c>
      <c r="E1050" s="17">
        <v>3</v>
      </c>
      <c r="F1050" s="17">
        <v>2020</v>
      </c>
      <c r="G1050" s="17" t="str">
        <f>IF(F1050&lt;2000,(ROUNDDOWN((F1050-$G$10)/5,0))*5+$G$10&amp;"-"&amp;(ROUNDDOWN((F1050-$G$10)/5,0))*5+$G$10+4,(ROUNDDOWN((F1050-$G$10)/5,0))*5+$G$10&amp;"-"&amp;(ROUNDDOWN((F1050-$G$10)/5,0))*5+$G$10+4)</f>
        <v>2020-2024</v>
      </c>
      <c r="H1050" s="17">
        <v>1</v>
      </c>
      <c r="I1050" s="17">
        <v>0</v>
      </c>
      <c r="J1050" s="17">
        <v>0</v>
      </c>
      <c r="K1050" s="17">
        <f>SUM(I1050:J1050)</f>
        <v>0</v>
      </c>
      <c r="L1050" s="28">
        <f>IF(N1050&lt;7000000000,0,1)</f>
        <v>0</v>
      </c>
      <c r="M1050" s="28">
        <f>IF(N1050&gt;0,1,0)</f>
        <v>1</v>
      </c>
      <c r="N1050" s="29">
        <v>81669</v>
      </c>
      <c r="O1050" s="29">
        <f>IF($R1050="Minor",1,0)</f>
        <v>1</v>
      </c>
      <c r="P1050" s="29">
        <f>IF($R1050="Medium",1,0)</f>
        <v>0</v>
      </c>
      <c r="Q1050" s="29">
        <f>IF($R1050="Major",1,0)</f>
        <v>0</v>
      </c>
      <c r="R1050" s="2" t="str">
        <f>IF('Hazard Data'!N3339&lt;VLOOKUP(B1050,Thresholds!$B$2:$I$8,2,FALSE),"Minor",IF(AND(VLOOKUP(B1050,Thresholds!$B$2:$I$8,2,FALSE)&lt;='Hazard Data'!N3339,'Hazard Data'!N3339&lt;VLOOKUP(B1050,Thresholds!$B$2:$I$8,3,FALSE)),"Medium","Major"))</f>
        <v>Minor</v>
      </c>
      <c r="S1050" s="2" t="str">
        <f>IF(N1050&gt;0,"",IF('Hazard Data'!K3339&lt;VLOOKUP(B1050,Thresholds!$B$2:$I$8,5,FALSE),"Minor",IF(AND(VLOOKUP(B1050,Thresholds!$B$2:$I$8,5,FALSE)&lt;='Hazard Data'!K3339,'Hazard Data'!K3339&lt;VLOOKUP(B1050,Thresholds!$B$2:$I$8,6,FALSE)),"Medium","Major")))</f>
        <v/>
      </c>
      <c r="T1050" s="2"/>
      <c r="U1050" s="2"/>
      <c r="V1050" s="2"/>
      <c r="W1050" s="2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32">
      <c r="A1051" s="1"/>
      <c r="B1051" s="17">
        <v>3</v>
      </c>
      <c r="C1051" s="9" t="s">
        <v>59</v>
      </c>
      <c r="D1051" s="9" t="str">
        <f>VLOOKUP(C1051,'Hazard Categories'!$A$2:$B$52,2,FALSE)</f>
        <v>Storm</v>
      </c>
      <c r="E1051" s="17">
        <v>1</v>
      </c>
      <c r="F1051" s="17">
        <v>1986</v>
      </c>
      <c r="G1051" s="17" t="str">
        <f>IF(F1051&lt;2000,(ROUNDDOWN((F1051-$G$10)/5,0))*5+$G$10&amp;"-"&amp;(ROUNDDOWN((F1051-$G$10)/5,0))*5+$G$10+4,(ROUNDDOWN((F1051-$G$10)/5,0))*5+$G$10&amp;"-"&amp;(ROUNDDOWN((F1051-$G$10)/5,0))*5+$G$10+4)</f>
        <v>1985-1989</v>
      </c>
      <c r="H1051" s="17">
        <v>1</v>
      </c>
      <c r="I1051" s="17">
        <v>0</v>
      </c>
      <c r="J1051" s="17">
        <v>0</v>
      </c>
      <c r="K1051" s="17">
        <f>SUM(I1051:J1051)</f>
        <v>0</v>
      </c>
      <c r="L1051" s="28">
        <f>IF(N1051&lt;7000000000,0,1)</f>
        <v>0</v>
      </c>
      <c r="M1051" s="28">
        <f>IF(N1051&gt;0,1,0)</f>
        <v>1</v>
      </c>
      <c r="N1051" s="29">
        <v>81606</v>
      </c>
      <c r="O1051" s="29">
        <f>IF($R1051="Minor",1,0)</f>
        <v>1</v>
      </c>
      <c r="P1051" s="29">
        <f>IF($R1051="Medium",1,0)</f>
        <v>0</v>
      </c>
      <c r="Q1051" s="29">
        <f>IF($R1051="Major",1,0)</f>
        <v>0</v>
      </c>
      <c r="R1051" s="2" t="str">
        <f>IF('Hazard Data'!N1498&lt;VLOOKUP(B1051,Thresholds!$B$2:$I$8,2,FALSE),"Minor",IF(AND(VLOOKUP(B1051,Thresholds!$B$2:$I$8,2,FALSE)&lt;='Hazard Data'!N1498,'Hazard Data'!N1498&lt;VLOOKUP(B1051,Thresholds!$B$2:$I$8,3,FALSE)),"Medium","Major"))</f>
        <v>Minor</v>
      </c>
      <c r="S1051" s="2" t="str">
        <f>IF(N1051&gt;0,"",IF('Hazard Data'!K1498&lt;VLOOKUP(B1051,Thresholds!$B$2:$I$8,5,FALSE),"Minor",IF(AND(VLOOKUP(B1051,Thresholds!$B$2:$I$8,5,FALSE)&lt;='Hazard Data'!K1498,'Hazard Data'!K1498&lt;VLOOKUP(B1051,Thresholds!$B$2:$I$8,6,FALSE)),"Medium","Major")))</f>
        <v/>
      </c>
      <c r="T1051" s="2"/>
      <c r="U1051" s="2"/>
      <c r="V1051" s="2"/>
      <c r="W1051" s="2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32">
      <c r="A1052" s="1"/>
      <c r="B1052" s="17">
        <v>2</v>
      </c>
      <c r="C1052" s="9" t="s">
        <v>45</v>
      </c>
      <c r="D1052" s="9" t="str">
        <f>VLOOKUP(C1052,'Hazard Categories'!$A$2:$B$52,2,FALSE)</f>
        <v>Storm</v>
      </c>
      <c r="E1052" s="17">
        <v>2</v>
      </c>
      <c r="F1052" s="17">
        <v>1988</v>
      </c>
      <c r="G1052" s="17" t="str">
        <f>IF(F1052&lt;2000,(ROUNDDOWN((F1052-$G$10)/5,0))*5+$G$10&amp;"-"&amp;(ROUNDDOWN((F1052-$G$10)/5,0))*5+$G$10+4,(ROUNDDOWN((F1052-$G$10)/5,0))*5+$G$10&amp;"-"&amp;(ROUNDDOWN((F1052-$G$10)/5,0))*5+$G$10+4)</f>
        <v>1985-1989</v>
      </c>
      <c r="H1052" s="17">
        <v>1</v>
      </c>
      <c r="I1052" s="17">
        <v>0</v>
      </c>
      <c r="J1052" s="17">
        <v>0</v>
      </c>
      <c r="K1052" s="17">
        <f>SUM(I1052:J1052)</f>
        <v>0</v>
      </c>
      <c r="L1052" s="28">
        <f>IF(N1052&lt;7000000000,0,1)</f>
        <v>0</v>
      </c>
      <c r="M1052" s="28">
        <f>IF(N1052&gt;0,1,0)</f>
        <v>1</v>
      </c>
      <c r="N1052" s="29">
        <v>81582</v>
      </c>
      <c r="O1052" s="29">
        <f>IF($R1052="Minor",1,0)</f>
        <v>1</v>
      </c>
      <c r="P1052" s="29">
        <f>IF($R1052="Medium",1,0)</f>
        <v>0</v>
      </c>
      <c r="Q1052" s="29">
        <f>IF($R1052="Major",1,0)</f>
        <v>0</v>
      </c>
      <c r="R1052" s="2" t="str">
        <f>IF('Hazard Data'!N1711&lt;VLOOKUP(B1052,Thresholds!$B$2:$I$8,2,FALSE),"Minor",IF(AND(VLOOKUP(B1052,Thresholds!$B$2:$I$8,2,FALSE)&lt;='Hazard Data'!N1711,'Hazard Data'!N1711&lt;VLOOKUP(B1052,Thresholds!$B$2:$I$8,3,FALSE)),"Medium","Major"))</f>
        <v>Minor</v>
      </c>
      <c r="S1052" s="2" t="str">
        <f>IF(N1052&gt;0,"",IF('Hazard Data'!K1711&lt;VLOOKUP(B1052,Thresholds!$B$2:$I$8,5,FALSE),"Minor",IF(AND(VLOOKUP(B1052,Thresholds!$B$2:$I$8,5,FALSE)&lt;='Hazard Data'!K1711,'Hazard Data'!K1711&lt;VLOOKUP(B1052,Thresholds!$B$2:$I$8,6,FALSE)),"Medium","Major")))</f>
        <v/>
      </c>
      <c r="T1052" s="2"/>
      <c r="U1052" s="2"/>
      <c r="V1052" s="2"/>
      <c r="W1052" s="2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32">
      <c r="A1053" s="1"/>
      <c r="B1053" s="17">
        <v>5</v>
      </c>
      <c r="C1053" s="9" t="s">
        <v>45</v>
      </c>
      <c r="D1053" s="9" t="str">
        <f>VLOOKUP(C1053,'Hazard Categories'!$A$2:$B$52,2,FALSE)</f>
        <v>Storm</v>
      </c>
      <c r="E1053" s="17">
        <v>3</v>
      </c>
      <c r="F1053" s="17">
        <v>1987</v>
      </c>
      <c r="G1053" s="17" t="str">
        <f>IF(F1053&lt;2000,(ROUNDDOWN((F1053-$G$10)/5,0))*5+$G$10&amp;"-"&amp;(ROUNDDOWN((F1053-$G$10)/5,0))*5+$G$10+4,(ROUNDDOWN((F1053-$G$10)/5,0))*5+$G$10&amp;"-"&amp;(ROUNDDOWN((F1053-$G$10)/5,0))*5+$G$10+4)</f>
        <v>1985-1989</v>
      </c>
      <c r="H1053" s="17">
        <v>1</v>
      </c>
      <c r="I1053" s="17">
        <v>0</v>
      </c>
      <c r="J1053" s="17">
        <v>0</v>
      </c>
      <c r="K1053" s="17">
        <f>SUM(I1053:J1053)</f>
        <v>0</v>
      </c>
      <c r="L1053" s="28">
        <f>IF(N1053&lt;7000000000,0,1)</f>
        <v>0</v>
      </c>
      <c r="M1053" s="28">
        <f>IF(N1053&gt;0,1,0)</f>
        <v>1</v>
      </c>
      <c r="N1053" s="29">
        <v>81550</v>
      </c>
      <c r="O1053" s="29">
        <f>IF($R1053="Minor",1,0)</f>
        <v>1</v>
      </c>
      <c r="P1053" s="29">
        <f>IF($R1053="Medium",1,0)</f>
        <v>0</v>
      </c>
      <c r="Q1053" s="29">
        <f>IF($R1053="Major",1,0)</f>
        <v>0</v>
      </c>
      <c r="R1053" s="2" t="str">
        <f>IF('Hazard Data'!N1610&lt;VLOOKUP(B1053,Thresholds!$B$2:$I$8,2,FALSE),"Minor",IF(AND(VLOOKUP(B1053,Thresholds!$B$2:$I$8,2,FALSE)&lt;='Hazard Data'!N1610,'Hazard Data'!N1610&lt;VLOOKUP(B1053,Thresholds!$B$2:$I$8,3,FALSE)),"Medium","Major"))</f>
        <v>Minor</v>
      </c>
      <c r="S1053" s="2" t="str">
        <f>IF(N1053&gt;0,"",IF('Hazard Data'!K1610&lt;VLOOKUP(B1053,Thresholds!$B$2:$I$8,5,FALSE),"Minor",IF(AND(VLOOKUP(B1053,Thresholds!$B$2:$I$8,5,FALSE)&lt;='Hazard Data'!K1610,'Hazard Data'!K1610&lt;VLOOKUP(B1053,Thresholds!$B$2:$I$8,6,FALSE)),"Medium","Major")))</f>
        <v/>
      </c>
      <c r="T1053" s="2"/>
      <c r="U1053" s="2"/>
      <c r="V1053" s="2"/>
      <c r="W1053" s="2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32">
      <c r="A1054" s="1"/>
      <c r="B1054" s="17">
        <v>2</v>
      </c>
      <c r="C1054" s="9" t="s">
        <v>39</v>
      </c>
      <c r="D1054" s="9" t="str">
        <f>VLOOKUP(C1054,'Hazard Categories'!$A$2:$B$52,2,FALSE)</f>
        <v>Severe Storm</v>
      </c>
      <c r="E1054" s="17">
        <v>4</v>
      </c>
      <c r="F1054" s="17">
        <v>1986</v>
      </c>
      <c r="G1054" s="17" t="str">
        <f>IF(F1054&lt;2000,(ROUNDDOWN((F1054-$G$10)/5,0))*5+$G$10&amp;"-"&amp;(ROUNDDOWN((F1054-$G$10)/5,0))*5+$G$10+4,(ROUNDDOWN((F1054-$G$10)/5,0))*5+$G$10&amp;"-"&amp;(ROUNDDOWN((F1054-$G$10)/5,0))*5+$G$10+4)</f>
        <v>1985-1989</v>
      </c>
      <c r="H1054" s="17">
        <v>1</v>
      </c>
      <c r="I1054" s="17">
        <v>0</v>
      </c>
      <c r="J1054" s="17">
        <v>0</v>
      </c>
      <c r="K1054" s="17">
        <f>SUM(I1054:J1054)</f>
        <v>0</v>
      </c>
      <c r="L1054" s="28">
        <f>IF(N1054&lt;7000000000,0,1)</f>
        <v>0</v>
      </c>
      <c r="M1054" s="28">
        <f>IF(N1054&gt;0,1,0)</f>
        <v>1</v>
      </c>
      <c r="N1054" s="29">
        <v>81518</v>
      </c>
      <c r="O1054" s="29">
        <f>IF($R1054="Minor",1,0)</f>
        <v>1</v>
      </c>
      <c r="P1054" s="29">
        <f>IF($R1054="Medium",1,0)</f>
        <v>0</v>
      </c>
      <c r="Q1054" s="29">
        <f>IF($R1054="Major",1,0)</f>
        <v>0</v>
      </c>
      <c r="R1054" s="2" t="str">
        <f>IF('Hazard Data'!N1549&lt;VLOOKUP(B1054,Thresholds!$B$2:$I$8,2,FALSE),"Minor",IF(AND(VLOOKUP(B1054,Thresholds!$B$2:$I$8,2,FALSE)&lt;='Hazard Data'!N1549,'Hazard Data'!N1549&lt;VLOOKUP(B1054,Thresholds!$B$2:$I$8,3,FALSE)),"Medium","Major"))</f>
        <v>Minor</v>
      </c>
      <c r="S1054" s="2" t="str">
        <f>IF(N1054&gt;0,"",IF('Hazard Data'!K1549&lt;VLOOKUP(B1054,Thresholds!$B$2:$I$8,5,FALSE),"Minor",IF(AND(VLOOKUP(B1054,Thresholds!$B$2:$I$8,5,FALSE)&lt;='Hazard Data'!K1549,'Hazard Data'!K1549&lt;VLOOKUP(B1054,Thresholds!$B$2:$I$8,6,FALSE)),"Medium","Major")))</f>
        <v/>
      </c>
      <c r="T1054" s="2"/>
      <c r="U1054" s="2"/>
      <c r="V1054" s="2"/>
      <c r="W1054" s="2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32">
      <c r="A1055" s="1"/>
      <c r="B1055" s="17">
        <v>2</v>
      </c>
      <c r="C1055" s="9" t="s">
        <v>45</v>
      </c>
      <c r="D1055" s="9" t="str">
        <f>VLOOKUP(C1055,'Hazard Categories'!$A$2:$B$52,2,FALSE)</f>
        <v>Storm</v>
      </c>
      <c r="E1055" s="17">
        <v>3</v>
      </c>
      <c r="F1055" s="17">
        <v>2020</v>
      </c>
      <c r="G1055" s="17" t="str">
        <f>IF(F1055&lt;2000,(ROUNDDOWN((F1055-$G$10)/5,0))*5+$G$10&amp;"-"&amp;(ROUNDDOWN((F1055-$G$10)/5,0))*5+$G$10+4,(ROUNDDOWN((F1055-$G$10)/5,0))*5+$G$10&amp;"-"&amp;(ROUNDDOWN((F1055-$G$10)/5,0))*5+$G$10+4)</f>
        <v>2020-2024</v>
      </c>
      <c r="H1055" s="17">
        <v>1</v>
      </c>
      <c r="I1055" s="17">
        <v>0</v>
      </c>
      <c r="J1055" s="17">
        <v>0</v>
      </c>
      <c r="K1055" s="17">
        <f>SUM(I1055:J1055)</f>
        <v>0</v>
      </c>
      <c r="L1055" s="28">
        <f>IF(N1055&lt;7000000000,0,1)</f>
        <v>0</v>
      </c>
      <c r="M1055" s="28">
        <f>IF(N1055&gt;0,1,0)</f>
        <v>1</v>
      </c>
      <c r="N1055" s="29">
        <v>81479</v>
      </c>
      <c r="O1055" s="29">
        <f>IF($R1055="Minor",1,0)</f>
        <v>1</v>
      </c>
      <c r="P1055" s="29">
        <f>IF($R1055="Medium",1,0)</f>
        <v>0</v>
      </c>
      <c r="Q1055" s="29">
        <f>IF($R1055="Major",1,0)</f>
        <v>0</v>
      </c>
      <c r="R1055" s="2" t="str">
        <f>IF('Hazard Data'!N3301&lt;VLOOKUP(B1055,Thresholds!$B$2:$I$8,2,FALSE),"Minor",IF(AND(VLOOKUP(B1055,Thresholds!$B$2:$I$8,2,FALSE)&lt;='Hazard Data'!N3301,'Hazard Data'!N3301&lt;VLOOKUP(B1055,Thresholds!$B$2:$I$8,3,FALSE)),"Medium","Major"))</f>
        <v>Minor</v>
      </c>
      <c r="S1055" s="2" t="str">
        <f>IF(N1055&gt;0,"",IF('Hazard Data'!K3301&lt;VLOOKUP(B1055,Thresholds!$B$2:$I$8,5,FALSE),"Minor",IF(AND(VLOOKUP(B1055,Thresholds!$B$2:$I$8,5,FALSE)&lt;='Hazard Data'!K3301,'Hazard Data'!K3301&lt;VLOOKUP(B1055,Thresholds!$B$2:$I$8,6,FALSE)),"Medium","Major")))</f>
        <v/>
      </c>
      <c r="T1055" s="2"/>
      <c r="U1055" s="2"/>
      <c r="V1055" s="2"/>
      <c r="W1055" s="2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32">
      <c r="A1056" s="1"/>
      <c r="B1056" s="17">
        <v>6</v>
      </c>
      <c r="C1056" s="9" t="s">
        <v>45</v>
      </c>
      <c r="D1056" s="9" t="str">
        <f>VLOOKUP(C1056,'Hazard Categories'!$A$2:$B$52,2,FALSE)</f>
        <v>Storm</v>
      </c>
      <c r="E1056" s="17">
        <v>3</v>
      </c>
      <c r="F1056" s="17">
        <v>1989</v>
      </c>
      <c r="G1056" s="17" t="str">
        <f>IF(F1056&lt;2000,(ROUNDDOWN((F1056-$G$10)/5,0))*5+$G$10&amp;"-"&amp;(ROUNDDOWN((F1056-$G$10)/5,0))*5+$G$10+4,(ROUNDDOWN((F1056-$G$10)/5,0))*5+$G$10&amp;"-"&amp;(ROUNDDOWN((F1056-$G$10)/5,0))*5+$G$10+4)</f>
        <v>1985-1989</v>
      </c>
      <c r="H1056" s="17">
        <v>1</v>
      </c>
      <c r="I1056" s="17">
        <v>0</v>
      </c>
      <c r="J1056" s="17">
        <v>0</v>
      </c>
      <c r="K1056" s="17">
        <f>SUM(I1056:J1056)</f>
        <v>0</v>
      </c>
      <c r="L1056" s="28">
        <f>IF(N1056&lt;7000000000,0,1)</f>
        <v>0</v>
      </c>
      <c r="M1056" s="28">
        <f>IF(N1056&gt;0,1,0)</f>
        <v>1</v>
      </c>
      <c r="N1056" s="29">
        <v>81431</v>
      </c>
      <c r="O1056" s="29">
        <f>IF($R1056="Minor",1,0)</f>
        <v>1</v>
      </c>
      <c r="P1056" s="29">
        <f>IF($R1056="Medium",1,0)</f>
        <v>0</v>
      </c>
      <c r="Q1056" s="29">
        <f>IF($R1056="Major",1,0)</f>
        <v>0</v>
      </c>
      <c r="R1056" s="2" t="str">
        <f>IF('Hazard Data'!N1485&lt;VLOOKUP(B1056,Thresholds!$B$2:$I$8,2,FALSE),"Minor",IF(AND(VLOOKUP(B1056,Thresholds!$B$2:$I$8,2,FALSE)&lt;='Hazard Data'!N1485,'Hazard Data'!N1485&lt;VLOOKUP(B1056,Thresholds!$B$2:$I$8,3,FALSE)),"Medium","Major"))</f>
        <v>Minor</v>
      </c>
      <c r="S1056" s="2" t="str">
        <f>IF(N1056&gt;0,"",IF('Hazard Data'!K1485&lt;VLOOKUP(B1056,Thresholds!$B$2:$I$8,5,FALSE),"Minor",IF(AND(VLOOKUP(B1056,Thresholds!$B$2:$I$8,5,FALSE)&lt;='Hazard Data'!K1485,'Hazard Data'!K1485&lt;VLOOKUP(B1056,Thresholds!$B$2:$I$8,6,FALSE)),"Medium","Major")))</f>
        <v/>
      </c>
      <c r="T1056" s="2"/>
      <c r="U1056" s="2"/>
      <c r="V1056" s="2"/>
      <c r="W1056" s="2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>
      <c r="A1057" s="1"/>
      <c r="B1057" s="17">
        <v>1</v>
      </c>
      <c r="C1057" s="9" t="s">
        <v>59</v>
      </c>
      <c r="D1057" s="9" t="str">
        <f>VLOOKUP(C1057,'Hazard Categories'!$A$2:$B$52,2,FALSE)</f>
        <v>Storm</v>
      </c>
      <c r="E1057" s="17">
        <v>2</v>
      </c>
      <c r="F1057" s="17">
        <v>1986</v>
      </c>
      <c r="G1057" s="17" t="str">
        <f>IF(F1057&lt;2000,(ROUNDDOWN((F1057-$G$10)/5,0))*5+$G$10&amp;"-"&amp;(ROUNDDOWN((F1057-$G$10)/5,0))*5+$G$10+4,(ROUNDDOWN((F1057-$G$10)/5,0))*5+$G$10&amp;"-"&amp;(ROUNDDOWN((F1057-$G$10)/5,0))*5+$G$10+4)</f>
        <v>1985-1989</v>
      </c>
      <c r="H1057" s="17">
        <v>1</v>
      </c>
      <c r="I1057" s="17">
        <v>0</v>
      </c>
      <c r="J1057" s="17">
        <v>0</v>
      </c>
      <c r="K1057" s="17">
        <f>SUM(I1057:J1057)</f>
        <v>0</v>
      </c>
      <c r="L1057" s="28">
        <f>IF(N1057&lt;7000000000,0,1)</f>
        <v>0</v>
      </c>
      <c r="M1057" s="28">
        <f>IF(N1057&gt;0,1,0)</f>
        <v>1</v>
      </c>
      <c r="N1057" s="29">
        <v>81289</v>
      </c>
      <c r="O1057" s="29">
        <f>IF($R1057="Minor",1,0)</f>
        <v>1</v>
      </c>
      <c r="P1057" s="29">
        <f>IF($R1057="Medium",1,0)</f>
        <v>0</v>
      </c>
      <c r="Q1057" s="29">
        <f>IF($R1057="Major",1,0)</f>
        <v>0</v>
      </c>
      <c r="R1057" s="2" t="str">
        <f>IF('Hazard Data'!N1522&lt;VLOOKUP(B1057,Thresholds!$B$2:$I$8,2,FALSE),"Minor",IF(AND(VLOOKUP(B1057,Thresholds!$B$2:$I$8,2,FALSE)&lt;='Hazard Data'!N1522,'Hazard Data'!N1522&lt;VLOOKUP(B1057,Thresholds!$B$2:$I$8,3,FALSE)),"Medium","Major"))</f>
        <v>Minor</v>
      </c>
      <c r="S1057" s="2" t="str">
        <f>IF(N1057&gt;0,"",IF('Hazard Data'!K1522&lt;VLOOKUP(B1057,Thresholds!$B$2:$I$8,5,FALSE),"Minor",IF(AND(VLOOKUP(B1057,Thresholds!$B$2:$I$8,5,FALSE)&lt;='Hazard Data'!K1522,'Hazard Data'!K1522&lt;VLOOKUP(B1057,Thresholds!$B$2:$I$8,6,FALSE)),"Medium","Major")))</f>
        <v/>
      </c>
      <c r="T1057" s="2"/>
      <c r="U1057" s="2"/>
      <c r="V1057" s="2"/>
      <c r="W1057" s="2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>
      <c r="A1058" s="1"/>
      <c r="B1058" s="17">
        <v>2</v>
      </c>
      <c r="C1058" s="9" t="s">
        <v>44</v>
      </c>
      <c r="D1058" s="9" t="str">
        <f>VLOOKUP(C1058,'Hazard Categories'!$A$2:$B$52,2,FALSE)</f>
        <v>Severe Storm</v>
      </c>
      <c r="E1058" s="17">
        <v>2</v>
      </c>
      <c r="F1058" s="17">
        <v>2000</v>
      </c>
      <c r="G1058" s="17" t="str">
        <f>IF(F1058&lt;2000,(ROUNDDOWN((F1058-$G$10)/5,0))*5+$G$10&amp;"-"&amp;(ROUNDDOWN((F1058-$G$10)/5,0))*5+$G$10+4,(ROUNDDOWN((F1058-$G$10)/5,0))*5+$G$10&amp;"-"&amp;(ROUNDDOWN((F1058-$G$10)/5,0))*5+$G$10+4)</f>
        <v>2000-2004</v>
      </c>
      <c r="H1058" s="17">
        <v>1</v>
      </c>
      <c r="I1058" s="17">
        <v>0</v>
      </c>
      <c r="J1058" s="17">
        <v>0</v>
      </c>
      <c r="K1058" s="17">
        <f>SUM(I1058:J1058)</f>
        <v>0</v>
      </c>
      <c r="L1058" s="28">
        <f>IF(N1058&lt;7000000000,0,1)</f>
        <v>0</v>
      </c>
      <c r="M1058" s="28">
        <f>IF(N1058&gt;0,1,0)</f>
        <v>1</v>
      </c>
      <c r="N1058" s="29">
        <v>81241</v>
      </c>
      <c r="O1058" s="29">
        <f>IF($R1058="Minor",1,0)</f>
        <v>1</v>
      </c>
      <c r="P1058" s="29">
        <f>IF($R1058="Medium",1,0)</f>
        <v>0</v>
      </c>
      <c r="Q1058" s="29">
        <f>IF($R1058="Major",1,0)</f>
        <v>0</v>
      </c>
      <c r="R1058" s="2" t="str">
        <f>IF('Hazard Data'!N3023&lt;VLOOKUP(B1058,Thresholds!$B$2:$I$8,2,FALSE),"Minor",IF(AND(VLOOKUP(B1058,Thresholds!$B$2:$I$8,2,FALSE)&lt;='Hazard Data'!N3023,'Hazard Data'!N3023&lt;VLOOKUP(B1058,Thresholds!$B$2:$I$8,3,FALSE)),"Medium","Major"))</f>
        <v>Minor</v>
      </c>
      <c r="S1058" s="2" t="str">
        <f>IF(N1058&gt;0,"",IF('Hazard Data'!K3023&lt;VLOOKUP(B1058,Thresholds!$B$2:$I$8,5,FALSE),"Minor",IF(AND(VLOOKUP(B1058,Thresholds!$B$2:$I$8,5,FALSE)&lt;='Hazard Data'!K3023,'Hazard Data'!K3023&lt;VLOOKUP(B1058,Thresholds!$B$2:$I$8,6,FALSE)),"Medium","Major")))</f>
        <v/>
      </c>
      <c r="T1058" s="2"/>
      <c r="U1058" s="2"/>
      <c r="V1058" s="2"/>
      <c r="W1058" s="2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>
      <c r="A1059" s="1"/>
      <c r="B1059" s="17">
        <v>4</v>
      </c>
      <c r="C1059" s="9" t="s">
        <v>44</v>
      </c>
      <c r="D1059" s="9" t="str">
        <f>VLOOKUP(C1059,'Hazard Categories'!$A$2:$B$52,2,FALSE)</f>
        <v>Severe Storm</v>
      </c>
      <c r="E1059" s="17">
        <v>3</v>
      </c>
      <c r="F1059" s="17">
        <v>1987</v>
      </c>
      <c r="G1059" s="17" t="str">
        <f>IF(F1059&lt;2000,(ROUNDDOWN((F1059-$G$10)/5,0))*5+$G$10&amp;"-"&amp;(ROUNDDOWN((F1059-$G$10)/5,0))*5+$G$10+4,(ROUNDDOWN((F1059-$G$10)/5,0))*5+$G$10&amp;"-"&amp;(ROUNDDOWN((F1059-$G$10)/5,0))*5+$G$10+4)</f>
        <v>1985-1989</v>
      </c>
      <c r="H1059" s="17">
        <v>1</v>
      </c>
      <c r="I1059" s="17">
        <v>0</v>
      </c>
      <c r="J1059" s="17">
        <v>73</v>
      </c>
      <c r="K1059" s="17">
        <f>SUM(I1059:J1059)</f>
        <v>73</v>
      </c>
      <c r="L1059" s="28">
        <f>IF(N1059&lt;7000000000,0,1)</f>
        <v>0</v>
      </c>
      <c r="M1059" s="28">
        <f>IF(N1059&gt;0,1,0)</f>
        <v>1</v>
      </c>
      <c r="N1059" s="29">
        <v>81201</v>
      </c>
      <c r="O1059" s="29">
        <f>IF($R1059="Minor",1,0)</f>
        <v>1</v>
      </c>
      <c r="P1059" s="29">
        <f>IF($R1059="Medium",1,0)</f>
        <v>0</v>
      </c>
      <c r="Q1059" s="29">
        <f>IF($R1059="Major",1,0)</f>
        <v>0</v>
      </c>
      <c r="R1059" s="2" t="str">
        <f>IF('Hazard Data'!N1732&lt;VLOOKUP(B1059,Thresholds!$B$2:$I$8,2,FALSE),"Minor",IF(AND(VLOOKUP(B1059,Thresholds!$B$2:$I$8,2,FALSE)&lt;='Hazard Data'!N1732,'Hazard Data'!N1732&lt;VLOOKUP(B1059,Thresholds!$B$2:$I$8,3,FALSE)),"Medium","Major"))</f>
        <v>Minor</v>
      </c>
      <c r="S1059" s="2" t="str">
        <f>IF(N1059&gt;0,"",IF('Hazard Data'!K1732&lt;VLOOKUP(B1059,Thresholds!$B$2:$I$8,5,FALSE),"Minor",IF(AND(VLOOKUP(B1059,Thresholds!$B$2:$I$8,5,FALSE)&lt;='Hazard Data'!K1732,'Hazard Data'!K1732&lt;VLOOKUP(B1059,Thresholds!$B$2:$I$8,6,FALSE)),"Medium","Major")))</f>
        <v/>
      </c>
      <c r="T1059" s="2"/>
      <c r="U1059" s="2"/>
      <c r="V1059" s="2"/>
      <c r="W1059" s="2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>
      <c r="A1060" s="1"/>
      <c r="B1060" s="17">
        <v>3</v>
      </c>
      <c r="C1060" s="9" t="s">
        <v>45</v>
      </c>
      <c r="D1060" s="9" t="str">
        <f>VLOOKUP(C1060,'Hazard Categories'!$A$2:$B$52,2,FALSE)</f>
        <v>Storm</v>
      </c>
      <c r="E1060" s="17">
        <v>2</v>
      </c>
      <c r="F1060" s="17">
        <v>1961</v>
      </c>
      <c r="G1060" s="17" t="str">
        <f>IF(F1060&lt;2000,(ROUNDDOWN((F1060-$G$10)/5,0))*5+$G$10&amp;"-"&amp;(ROUNDDOWN((F1060-$G$10)/5,0))*5+$G$10+4,(ROUNDDOWN((F1060-$G$10)/5,0))*5+$G$10&amp;"-"&amp;(ROUNDDOWN((F1060-$G$10)/5,0))*5+$G$10+4)</f>
        <v>1960-1964</v>
      </c>
      <c r="H1060" s="17">
        <v>1</v>
      </c>
      <c r="I1060" s="17">
        <v>0</v>
      </c>
      <c r="J1060" s="17">
        <v>0</v>
      </c>
      <c r="K1060" s="17">
        <f>SUM(I1060:J1060)</f>
        <v>0</v>
      </c>
      <c r="L1060" s="28">
        <f>IF(N1060&lt;7000000000,0,1)</f>
        <v>0</v>
      </c>
      <c r="M1060" s="28">
        <f>IF(N1060&gt;0,1,0)</f>
        <v>1</v>
      </c>
      <c r="N1060" s="29">
        <v>81186</v>
      </c>
      <c r="O1060" s="29">
        <f>IF($R1060="Minor",1,0)</f>
        <v>1</v>
      </c>
      <c r="P1060" s="29">
        <f>IF($R1060="Medium",1,0)</f>
        <v>0</v>
      </c>
      <c r="Q1060" s="29">
        <f>IF($R1060="Major",1,0)</f>
        <v>0</v>
      </c>
      <c r="R1060" s="2" t="str">
        <f>IF('Hazard Data'!N954&lt;VLOOKUP(B1060,Thresholds!$B$2:$I$8,2,FALSE),"Minor",IF(AND(VLOOKUP(B1060,Thresholds!$B$2:$I$8,2,FALSE)&lt;='Hazard Data'!N954,'Hazard Data'!N954&lt;VLOOKUP(B1060,Thresholds!$B$2:$I$8,3,FALSE)),"Medium","Major"))</f>
        <v>Minor</v>
      </c>
      <c r="S1060" s="2" t="str">
        <f>IF(N1060&gt;0,"",IF('Hazard Data'!K954&lt;VLOOKUP(B1060,Thresholds!$B$2:$I$8,5,FALSE),"Minor",IF(AND(VLOOKUP(B1060,Thresholds!$B$2:$I$8,5,FALSE)&lt;='Hazard Data'!K954,'Hazard Data'!K954&lt;VLOOKUP(B1060,Thresholds!$B$2:$I$8,6,FALSE)),"Medium","Major")))</f>
        <v/>
      </c>
      <c r="T1060" s="2"/>
      <c r="U1060" s="2"/>
      <c r="V1060" s="2"/>
      <c r="W1060" s="2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>
      <c r="A1061" s="1"/>
      <c r="B1061" s="17">
        <v>4</v>
      </c>
      <c r="C1061" s="9" t="s">
        <v>44</v>
      </c>
      <c r="D1061" s="9" t="str">
        <f>VLOOKUP(C1061,'Hazard Categories'!$A$2:$B$52,2,FALSE)</f>
        <v>Severe Storm</v>
      </c>
      <c r="E1061" s="17">
        <v>2</v>
      </c>
      <c r="F1061" s="17">
        <v>1966</v>
      </c>
      <c r="G1061" s="17" t="str">
        <f>IF(F1061&lt;2000,(ROUNDDOWN((F1061-$G$10)/5,0))*5+$G$10&amp;"-"&amp;(ROUNDDOWN((F1061-$G$10)/5,0))*5+$G$10+4,(ROUNDDOWN((F1061-$G$10)/5,0))*5+$G$10&amp;"-"&amp;(ROUNDDOWN((F1061-$G$10)/5,0))*5+$G$10+4)</f>
        <v>1965-1969</v>
      </c>
      <c r="H1061" s="17">
        <v>1</v>
      </c>
      <c r="I1061" s="17">
        <v>0</v>
      </c>
      <c r="J1061" s="17">
        <v>0</v>
      </c>
      <c r="K1061" s="17">
        <f>SUM(I1061:J1061)</f>
        <v>0</v>
      </c>
      <c r="L1061" s="28">
        <f>IF(N1061&lt;7000000000,0,1)</f>
        <v>0</v>
      </c>
      <c r="M1061" s="28">
        <f>IF(N1061&gt;0,1,0)</f>
        <v>1</v>
      </c>
      <c r="N1061" s="29">
        <v>81154</v>
      </c>
      <c r="O1061" s="29">
        <f>IF($R1061="Minor",1,0)</f>
        <v>1</v>
      </c>
      <c r="P1061" s="29">
        <f>IF($R1061="Medium",1,0)</f>
        <v>0</v>
      </c>
      <c r="Q1061" s="29">
        <f>IF($R1061="Major",1,0)</f>
        <v>0</v>
      </c>
      <c r="R1061" s="2" t="str">
        <f>IF('Hazard Data'!N997&lt;VLOOKUP(B1061,Thresholds!$B$2:$I$8,2,FALSE),"Minor",IF(AND(VLOOKUP(B1061,Thresholds!$B$2:$I$8,2,FALSE)&lt;='Hazard Data'!N997,'Hazard Data'!N997&lt;VLOOKUP(B1061,Thresholds!$B$2:$I$8,3,FALSE)),"Medium","Major"))</f>
        <v>Minor</v>
      </c>
      <c r="S1061" s="2" t="str">
        <f>IF(N1061&gt;0,"",IF('Hazard Data'!K997&lt;VLOOKUP(B1061,Thresholds!$B$2:$I$8,5,FALSE),"Minor",IF(AND(VLOOKUP(B1061,Thresholds!$B$2:$I$8,5,FALSE)&lt;='Hazard Data'!K997,'Hazard Data'!K997&lt;VLOOKUP(B1061,Thresholds!$B$2:$I$8,6,FALSE)),"Medium","Major")))</f>
        <v/>
      </c>
      <c r="T1061" s="2"/>
      <c r="U1061" s="2"/>
      <c r="V1061" s="2"/>
      <c r="W1061" s="2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>
      <c r="A1062" s="1"/>
      <c r="B1062" s="17">
        <v>1</v>
      </c>
      <c r="C1062" s="9" t="s">
        <v>39</v>
      </c>
      <c r="D1062" s="9" t="str">
        <f>VLOOKUP(C1062,'Hazard Categories'!$A$2:$B$52,2,FALSE)</f>
        <v>Severe Storm</v>
      </c>
      <c r="E1062" s="17">
        <v>3</v>
      </c>
      <c r="F1062" s="17">
        <v>1994</v>
      </c>
      <c r="G1062" s="17" t="str">
        <f>IF(F1062&lt;2000,(ROUNDDOWN((F1062-$G$10)/5,0))*5+$G$10&amp;"-"&amp;(ROUNDDOWN((F1062-$G$10)/5,0))*5+$G$10+4,(ROUNDDOWN((F1062-$G$10)/5,0))*5+$G$10&amp;"-"&amp;(ROUNDDOWN((F1062-$G$10)/5,0))*5+$G$10+4)</f>
        <v>1990-1994</v>
      </c>
      <c r="H1062" s="17">
        <v>1</v>
      </c>
      <c r="I1062" s="17">
        <v>0</v>
      </c>
      <c r="J1062" s="17">
        <v>0</v>
      </c>
      <c r="K1062" s="17">
        <f>SUM(I1062:J1062)</f>
        <v>0</v>
      </c>
      <c r="L1062" s="28">
        <f>IF(N1062&lt;7000000000,0,1)</f>
        <v>0</v>
      </c>
      <c r="M1062" s="28">
        <f>IF(N1062&gt;0,1,0)</f>
        <v>1</v>
      </c>
      <c r="N1062" s="29">
        <v>81122</v>
      </c>
      <c r="O1062" s="29">
        <f>IF($R1062="Minor",1,0)</f>
        <v>1</v>
      </c>
      <c r="P1062" s="29">
        <f>IF($R1062="Medium",1,0)</f>
        <v>0</v>
      </c>
      <c r="Q1062" s="29">
        <f>IF($R1062="Major",1,0)</f>
        <v>0</v>
      </c>
      <c r="R1062" s="2" t="str">
        <f>IF('Hazard Data'!N1903&lt;VLOOKUP(B1062,Thresholds!$B$2:$I$8,2,FALSE),"Minor",IF(AND(VLOOKUP(B1062,Thresholds!$B$2:$I$8,2,FALSE)&lt;='Hazard Data'!N1903,'Hazard Data'!N1903&lt;VLOOKUP(B1062,Thresholds!$B$2:$I$8,3,FALSE)),"Medium","Major"))</f>
        <v>Minor</v>
      </c>
      <c r="S1062" s="2" t="str">
        <f>IF(N1062&gt;0,"",IF('Hazard Data'!K1903&lt;VLOOKUP(B1062,Thresholds!$B$2:$I$8,5,FALSE),"Minor",IF(AND(VLOOKUP(B1062,Thresholds!$B$2:$I$8,5,FALSE)&lt;='Hazard Data'!K1903,'Hazard Data'!K1903&lt;VLOOKUP(B1062,Thresholds!$B$2:$I$8,6,FALSE)),"Medium","Major")))</f>
        <v/>
      </c>
      <c r="T1062" s="2"/>
      <c r="U1062" s="2"/>
      <c r="V1062" s="2"/>
      <c r="W1062" s="2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>
      <c r="A1063" s="1"/>
      <c r="B1063" s="17">
        <v>2</v>
      </c>
      <c r="C1063" s="9" t="s">
        <v>29</v>
      </c>
      <c r="D1063" s="9" t="str">
        <f>VLOOKUP(C1063,'Hazard Categories'!$A$2:$B$52,2,FALSE)</f>
        <v>Tropical Storm</v>
      </c>
      <c r="E1063" s="17">
        <v>2</v>
      </c>
      <c r="F1063" s="17">
        <v>1967</v>
      </c>
      <c r="G1063" s="17" t="str">
        <f>IF(F1063&lt;2000,(ROUNDDOWN((F1063-$G$10)/5,0))*5+$G$10&amp;"-"&amp;(ROUNDDOWN((F1063-$G$10)/5,0))*5+$G$10+4,(ROUNDDOWN((F1063-$G$10)/5,0))*5+$G$10&amp;"-"&amp;(ROUNDDOWN((F1063-$G$10)/5,0))*5+$G$10+4)</f>
        <v>1965-1969</v>
      </c>
      <c r="H1063" s="17">
        <v>1</v>
      </c>
      <c r="I1063" s="17">
        <v>0</v>
      </c>
      <c r="J1063" s="17">
        <v>0</v>
      </c>
      <c r="K1063" s="17">
        <f>SUM(I1063:J1063)</f>
        <v>0</v>
      </c>
      <c r="L1063" s="28">
        <f>IF(N1063&lt;7000000000,0,1)</f>
        <v>0</v>
      </c>
      <c r="M1063" s="28">
        <f>IF(N1063&gt;0,1,0)</f>
        <v>1</v>
      </c>
      <c r="N1063" s="29">
        <v>81059</v>
      </c>
      <c r="O1063" s="29">
        <f>IF($R1063="Minor",1,0)</f>
        <v>1</v>
      </c>
      <c r="P1063" s="29">
        <f>IF($R1063="Medium",1,0)</f>
        <v>0</v>
      </c>
      <c r="Q1063" s="29">
        <f>IF($R1063="Major",1,0)</f>
        <v>0</v>
      </c>
      <c r="R1063" s="2" t="str">
        <f>IF('Hazard Data'!N1036&lt;VLOOKUP(B1063,Thresholds!$B$2:$I$8,2,FALSE),"Minor",IF(AND(VLOOKUP(B1063,Thresholds!$B$2:$I$8,2,FALSE)&lt;='Hazard Data'!N1036,'Hazard Data'!N1036&lt;VLOOKUP(B1063,Thresholds!$B$2:$I$8,3,FALSE)),"Medium","Major"))</f>
        <v>Minor</v>
      </c>
      <c r="S1063" s="2" t="str">
        <f>IF(N1063&gt;0,"",IF('Hazard Data'!K1036&lt;VLOOKUP(B1063,Thresholds!$B$2:$I$8,5,FALSE),"Minor",IF(AND(VLOOKUP(B1063,Thresholds!$B$2:$I$8,5,FALSE)&lt;='Hazard Data'!K1036,'Hazard Data'!K1036&lt;VLOOKUP(B1063,Thresholds!$B$2:$I$8,6,FALSE)),"Medium","Major")))</f>
        <v/>
      </c>
      <c r="T1063" s="2"/>
      <c r="U1063" s="2"/>
      <c r="V1063" s="2"/>
      <c r="W1063" s="2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>
      <c r="A1064" s="1"/>
      <c r="B1064" s="17">
        <v>2</v>
      </c>
      <c r="C1064" s="9" t="s">
        <v>77</v>
      </c>
      <c r="D1064" s="9" t="str">
        <f>VLOOKUP(C1064,'Hazard Categories'!$A$2:$B$52,2,FALSE)</f>
        <v>Storm</v>
      </c>
      <c r="E1064" s="17">
        <v>3</v>
      </c>
      <c r="F1064" s="17">
        <v>1989</v>
      </c>
      <c r="G1064" s="17" t="str">
        <f>IF(F1064&lt;2000,(ROUNDDOWN((F1064-$G$10)/5,0))*5+$G$10&amp;"-"&amp;(ROUNDDOWN((F1064-$G$10)/5,0))*5+$G$10+4,(ROUNDDOWN((F1064-$G$10)/5,0))*5+$G$10&amp;"-"&amp;(ROUNDDOWN((F1064-$G$10)/5,0))*5+$G$10+4)</f>
        <v>1985-1989</v>
      </c>
      <c r="H1064" s="17">
        <v>1</v>
      </c>
      <c r="I1064" s="17">
        <v>0</v>
      </c>
      <c r="J1064" s="17">
        <v>0</v>
      </c>
      <c r="K1064" s="17">
        <f>SUM(I1064:J1064)</f>
        <v>0</v>
      </c>
      <c r="L1064" s="28">
        <f>IF(N1064&lt;7000000000,0,1)</f>
        <v>0</v>
      </c>
      <c r="M1064" s="28">
        <f>IF(N1064&gt;0,1,0)</f>
        <v>1</v>
      </c>
      <c r="N1064" s="29">
        <v>80940</v>
      </c>
      <c r="O1064" s="29">
        <f>IF($R1064="Minor",1,0)</f>
        <v>1</v>
      </c>
      <c r="P1064" s="29">
        <f>IF($R1064="Medium",1,0)</f>
        <v>0</v>
      </c>
      <c r="Q1064" s="29">
        <f>IF($R1064="Major",1,0)</f>
        <v>0</v>
      </c>
      <c r="R1064" s="2" t="str">
        <f>IF('Hazard Data'!N1492&lt;VLOOKUP(B1064,Thresholds!$B$2:$I$8,2,FALSE),"Minor",IF(AND(VLOOKUP(B1064,Thresholds!$B$2:$I$8,2,FALSE)&lt;='Hazard Data'!N1492,'Hazard Data'!N1492&lt;VLOOKUP(B1064,Thresholds!$B$2:$I$8,3,FALSE)),"Medium","Major"))</f>
        <v>Minor</v>
      </c>
      <c r="S1064" s="2" t="str">
        <f>IF(N1064&gt;0,"",IF('Hazard Data'!K1492&lt;VLOOKUP(B1064,Thresholds!$B$2:$I$8,5,FALSE),"Minor",IF(AND(VLOOKUP(B1064,Thresholds!$B$2:$I$8,5,FALSE)&lt;='Hazard Data'!K1492,'Hazard Data'!K1492&lt;VLOOKUP(B1064,Thresholds!$B$2:$I$8,6,FALSE)),"Medium","Major")))</f>
        <v/>
      </c>
      <c r="T1064" s="2"/>
      <c r="U1064" s="2"/>
      <c r="V1064" s="2"/>
      <c r="W1064" s="2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>
      <c r="A1065" s="1"/>
      <c r="B1065" s="17">
        <v>1</v>
      </c>
      <c r="C1065" s="9" t="s">
        <v>44</v>
      </c>
      <c r="D1065" s="9" t="str">
        <f>VLOOKUP(C1065,'Hazard Categories'!$A$2:$B$52,2,FALSE)</f>
        <v>Severe Storm</v>
      </c>
      <c r="E1065" s="17">
        <v>2</v>
      </c>
      <c r="F1065" s="17">
        <v>1989</v>
      </c>
      <c r="G1065" s="17" t="str">
        <f>IF(F1065&lt;2000,(ROUNDDOWN((F1065-$G$10)/5,0))*5+$G$10&amp;"-"&amp;(ROUNDDOWN((F1065-$G$10)/5,0))*5+$G$10+4,(ROUNDDOWN((F1065-$G$10)/5,0))*5+$G$10&amp;"-"&amp;(ROUNDDOWN((F1065-$G$10)/5,0))*5+$G$10+4)</f>
        <v>1985-1989</v>
      </c>
      <c r="H1065" s="17">
        <v>1</v>
      </c>
      <c r="I1065" s="17">
        <v>0</v>
      </c>
      <c r="J1065" s="17">
        <v>0</v>
      </c>
      <c r="K1065" s="17">
        <f>SUM(I1065:J1065)</f>
        <v>0</v>
      </c>
      <c r="L1065" s="28">
        <f>IF(N1065&lt;7000000000,0,1)</f>
        <v>0</v>
      </c>
      <c r="M1065" s="28">
        <f>IF(N1065&gt;0,1,0)</f>
        <v>1</v>
      </c>
      <c r="N1065" s="29">
        <v>80861</v>
      </c>
      <c r="O1065" s="29">
        <f>IF($R1065="Minor",1,0)</f>
        <v>1</v>
      </c>
      <c r="P1065" s="29">
        <f>IF($R1065="Medium",1,0)</f>
        <v>0</v>
      </c>
      <c r="Q1065" s="29">
        <f>IF($R1065="Major",1,0)</f>
        <v>0</v>
      </c>
      <c r="R1065" s="2" t="str">
        <f>IF('Hazard Data'!N1474&lt;VLOOKUP(B1065,Thresholds!$B$2:$I$8,2,FALSE),"Minor",IF(AND(VLOOKUP(B1065,Thresholds!$B$2:$I$8,2,FALSE)&lt;='Hazard Data'!N1474,'Hazard Data'!N1474&lt;VLOOKUP(B1065,Thresholds!$B$2:$I$8,3,FALSE)),"Medium","Major"))</f>
        <v>Minor</v>
      </c>
      <c r="S1065" s="2" t="str">
        <f>IF(N1065&gt;0,"",IF('Hazard Data'!K1474&lt;VLOOKUP(B1065,Thresholds!$B$2:$I$8,5,FALSE),"Minor",IF(AND(VLOOKUP(B1065,Thresholds!$B$2:$I$8,5,FALSE)&lt;='Hazard Data'!K1474,'Hazard Data'!K1474&lt;VLOOKUP(B1065,Thresholds!$B$2:$I$8,6,FALSE)),"Medium","Major")))</f>
        <v/>
      </c>
      <c r="T1065" s="2"/>
      <c r="U1065" s="2"/>
      <c r="V1065" s="2"/>
      <c r="W1065" s="2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>
      <c r="A1066" s="1"/>
      <c r="B1066" s="17">
        <v>1</v>
      </c>
      <c r="C1066" s="9" t="s">
        <v>39</v>
      </c>
      <c r="D1066" s="9" t="str">
        <f>VLOOKUP(C1066,'Hazard Categories'!$A$2:$B$52,2,FALSE)</f>
        <v>Severe Storm</v>
      </c>
      <c r="E1066" s="17">
        <v>2</v>
      </c>
      <c r="F1066" s="17">
        <v>1986</v>
      </c>
      <c r="G1066" s="17" t="str">
        <f>IF(F1066&lt;2000,(ROUNDDOWN((F1066-$G$10)/5,0))*5+$G$10&amp;"-"&amp;(ROUNDDOWN((F1066-$G$10)/5,0))*5+$G$10+4,(ROUNDDOWN((F1066-$G$10)/5,0))*5+$G$10&amp;"-"&amp;(ROUNDDOWN((F1066-$G$10)/5,0))*5+$G$10+4)</f>
        <v>1985-1989</v>
      </c>
      <c r="H1066" s="17">
        <v>2</v>
      </c>
      <c r="I1066" s="17">
        <v>0</v>
      </c>
      <c r="J1066" s="17">
        <v>0</v>
      </c>
      <c r="K1066" s="17">
        <f>SUM(I1066:J1066)</f>
        <v>0</v>
      </c>
      <c r="L1066" s="28">
        <f>IF(N1066&lt;7000000000,0,1)</f>
        <v>0</v>
      </c>
      <c r="M1066" s="28">
        <f>IF(N1066&gt;0,1,0)</f>
        <v>1</v>
      </c>
      <c r="N1066" s="29">
        <v>80845</v>
      </c>
      <c r="O1066" s="29">
        <f>IF($R1066="Minor",1,0)</f>
        <v>1</v>
      </c>
      <c r="P1066" s="29">
        <f>IF($R1066="Medium",1,0)</f>
        <v>0</v>
      </c>
      <c r="Q1066" s="29">
        <f>IF($R1066="Major",1,0)</f>
        <v>0</v>
      </c>
      <c r="R1066" s="2" t="str">
        <f>IF('Hazard Data'!N1516&lt;VLOOKUP(B1066,Thresholds!$B$2:$I$8,2,FALSE),"Minor",IF(AND(VLOOKUP(B1066,Thresholds!$B$2:$I$8,2,FALSE)&lt;='Hazard Data'!N1516,'Hazard Data'!N1516&lt;VLOOKUP(B1066,Thresholds!$B$2:$I$8,3,FALSE)),"Medium","Major"))</f>
        <v>Minor</v>
      </c>
      <c r="S1066" s="2" t="str">
        <f>IF(N1066&gt;0,"",IF('Hazard Data'!K1516&lt;VLOOKUP(B1066,Thresholds!$B$2:$I$8,5,FALSE),"Minor",IF(AND(VLOOKUP(B1066,Thresholds!$B$2:$I$8,5,FALSE)&lt;='Hazard Data'!K1516,'Hazard Data'!K1516&lt;VLOOKUP(B1066,Thresholds!$B$2:$I$8,6,FALSE)),"Medium","Major")))</f>
        <v/>
      </c>
      <c r="T1066" s="2"/>
      <c r="U1066" s="2"/>
      <c r="V1066" s="2"/>
      <c r="W1066" s="2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>
      <c r="A1067" s="1"/>
      <c r="B1067" s="17">
        <v>1</v>
      </c>
      <c r="C1067" s="9" t="s">
        <v>44</v>
      </c>
      <c r="D1067" s="9" t="str">
        <f>VLOOKUP(C1067,'Hazard Categories'!$A$2:$B$52,2,FALSE)</f>
        <v>Severe Storm</v>
      </c>
      <c r="E1067" s="17">
        <v>3</v>
      </c>
      <c r="F1067" s="17">
        <v>1997</v>
      </c>
      <c r="G1067" s="17" t="str">
        <f>IF(F1067&lt;2000,(ROUNDDOWN((F1067-$G$10)/5,0))*5+$G$10&amp;"-"&amp;(ROUNDDOWN((F1067-$G$10)/5,0))*5+$G$10+4,(ROUNDDOWN((F1067-$G$10)/5,0))*5+$G$10&amp;"-"&amp;(ROUNDDOWN((F1067-$G$10)/5,0))*5+$G$10+4)</f>
        <v>1995-1999</v>
      </c>
      <c r="H1067" s="17">
        <v>1</v>
      </c>
      <c r="I1067" s="17">
        <v>0</v>
      </c>
      <c r="J1067" s="17">
        <v>0</v>
      </c>
      <c r="K1067" s="17">
        <f>SUM(I1067:J1067)</f>
        <v>0</v>
      </c>
      <c r="L1067" s="28">
        <f>IF(N1067&lt;7000000000,0,1)</f>
        <v>0</v>
      </c>
      <c r="M1067" s="28">
        <f>IF(N1067&gt;0,1,0)</f>
        <v>1</v>
      </c>
      <c r="N1067" s="29">
        <v>80773</v>
      </c>
      <c r="O1067" s="29">
        <f>IF($R1067="Minor",1,0)</f>
        <v>0</v>
      </c>
      <c r="P1067" s="29">
        <f>IF($R1067="Medium",1,0)</f>
        <v>0</v>
      </c>
      <c r="Q1067" s="29">
        <f>IF($R1067="Major",1,0)</f>
        <v>1</v>
      </c>
      <c r="R1067" s="2" t="str">
        <f>IF('Hazard Data'!N43&lt;VLOOKUP(B1067,Thresholds!$B$2:$I$8,2,FALSE),"Minor",IF(AND(VLOOKUP(B1067,Thresholds!$B$2:$I$8,2,FALSE)&lt;='Hazard Data'!N43,'Hazard Data'!N43&lt;VLOOKUP(B1067,Thresholds!$B$2:$I$8,3,FALSE)),"Medium","Major"))</f>
        <v>Major</v>
      </c>
      <c r="S1067" s="2" t="str">
        <f>IF(N1067&gt;0,"",IF('Hazard Data'!K43&lt;VLOOKUP(B1067,Thresholds!$B$2:$I$8,5,FALSE),"Minor",IF(AND(VLOOKUP(B1067,Thresholds!$B$2:$I$8,5,FALSE)&lt;='Hazard Data'!K43,'Hazard Data'!K43&lt;VLOOKUP(B1067,Thresholds!$B$2:$I$8,6,FALSE)),"Medium","Major")))</f>
        <v/>
      </c>
      <c r="T1067" s="2"/>
      <c r="U1067" s="2"/>
      <c r="V1067" s="2"/>
      <c r="W1067" s="2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>
      <c r="A1068" s="1"/>
      <c r="B1068" s="17">
        <v>6</v>
      </c>
      <c r="C1068" s="9" t="s">
        <v>44</v>
      </c>
      <c r="D1068" s="9" t="str">
        <f>VLOOKUP(C1068,'Hazard Categories'!$A$2:$B$52,2,FALSE)</f>
        <v>Severe Storm</v>
      </c>
      <c r="E1068" s="17">
        <v>2</v>
      </c>
      <c r="F1068" s="17">
        <v>2009</v>
      </c>
      <c r="G1068" s="17" t="str">
        <f>IF(F1068&lt;2000,(ROUNDDOWN((F1068-$G$10)/5,0))*5+$G$10&amp;"-"&amp;(ROUNDDOWN((F1068-$G$10)/5,0))*5+$G$10+4,(ROUNDDOWN((F1068-$G$10)/5,0))*5+$G$10&amp;"-"&amp;(ROUNDDOWN((F1068-$G$10)/5,0))*5+$G$10+4)</f>
        <v>2005-2009</v>
      </c>
      <c r="H1068" s="17">
        <v>1</v>
      </c>
      <c r="I1068" s="17">
        <v>0</v>
      </c>
      <c r="J1068" s="17">
        <v>0</v>
      </c>
      <c r="K1068" s="17">
        <f>SUM(I1068:J1068)</f>
        <v>0</v>
      </c>
      <c r="L1068" s="28">
        <f>IF(N1068&lt;7000000000,0,1)</f>
        <v>0</v>
      </c>
      <c r="M1068" s="28">
        <f>IF(N1068&gt;0,1,0)</f>
        <v>1</v>
      </c>
      <c r="N1068" s="29">
        <v>80742</v>
      </c>
      <c r="O1068" s="29">
        <f>IF($R1068="Minor",1,0)</f>
        <v>1</v>
      </c>
      <c r="P1068" s="29">
        <f>IF($R1068="Medium",1,0)</f>
        <v>0</v>
      </c>
      <c r="Q1068" s="29">
        <f>IF($R1068="Major",1,0)</f>
        <v>0</v>
      </c>
      <c r="R1068" s="2" t="str">
        <f>IF('Hazard Data'!N3213&lt;VLOOKUP(B1068,Thresholds!$B$2:$I$8,2,FALSE),"Minor",IF(AND(VLOOKUP(B1068,Thresholds!$B$2:$I$8,2,FALSE)&lt;='Hazard Data'!N3213,'Hazard Data'!N3213&lt;VLOOKUP(B1068,Thresholds!$B$2:$I$8,3,FALSE)),"Medium","Major"))</f>
        <v>Minor</v>
      </c>
      <c r="S1068" s="2" t="str">
        <f>IF(N1068&gt;0,"",IF('Hazard Data'!K3213&lt;VLOOKUP(B1068,Thresholds!$B$2:$I$8,5,FALSE),"Minor",IF(AND(VLOOKUP(B1068,Thresholds!$B$2:$I$8,5,FALSE)&lt;='Hazard Data'!K3213,'Hazard Data'!K3213&lt;VLOOKUP(B1068,Thresholds!$B$2:$I$8,6,FALSE)),"Medium","Major")))</f>
        <v/>
      </c>
      <c r="T1068" s="2"/>
      <c r="U1068" s="2"/>
      <c r="V1068" s="2"/>
      <c r="W1068" s="2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>
      <c r="A1069" s="1"/>
      <c r="B1069" s="17">
        <v>6</v>
      </c>
      <c r="C1069" s="9" t="s">
        <v>41</v>
      </c>
      <c r="D1069" s="9" t="str">
        <f>VLOOKUP(C1069,'Hazard Categories'!$A$2:$B$52,2,FALSE)</f>
        <v>Tornado</v>
      </c>
      <c r="E1069" s="17">
        <v>1</v>
      </c>
      <c r="F1069" s="17">
        <v>1974</v>
      </c>
      <c r="G1069" s="17" t="str">
        <f>IF(F1069&lt;2000,(ROUNDDOWN((F1069-$G$10)/5,0))*5+$G$10&amp;"-"&amp;(ROUNDDOWN((F1069-$G$10)/5,0))*5+$G$10+4,(ROUNDDOWN((F1069-$G$10)/5,0))*5+$G$10&amp;"-"&amp;(ROUNDDOWN((F1069-$G$10)/5,0))*5+$G$10+4)</f>
        <v>1970-1974</v>
      </c>
      <c r="H1069" s="17">
        <v>1</v>
      </c>
      <c r="I1069" s="17">
        <v>0</v>
      </c>
      <c r="J1069" s="17">
        <v>12</v>
      </c>
      <c r="K1069" s="17">
        <f>SUM(I1069:J1069)</f>
        <v>12</v>
      </c>
      <c r="L1069" s="28">
        <f>IF(N1069&lt;7000000000,0,1)</f>
        <v>0</v>
      </c>
      <c r="M1069" s="28">
        <f>IF(N1069&gt;0,1,0)</f>
        <v>1</v>
      </c>
      <c r="N1069" s="29">
        <v>80734</v>
      </c>
      <c r="O1069" s="29">
        <f>IF($R1069="Minor",1,0)</f>
        <v>1</v>
      </c>
      <c r="P1069" s="29">
        <f>IF($R1069="Medium",1,0)</f>
        <v>0</v>
      </c>
      <c r="Q1069" s="29">
        <f>IF($R1069="Major",1,0)</f>
        <v>0</v>
      </c>
      <c r="R1069" s="2" t="str">
        <f>IF('Hazard Data'!N1179&lt;VLOOKUP(B1069,Thresholds!$B$2:$I$8,2,FALSE),"Minor",IF(AND(VLOOKUP(B1069,Thresholds!$B$2:$I$8,2,FALSE)&lt;='Hazard Data'!N1179,'Hazard Data'!N1179&lt;VLOOKUP(B1069,Thresholds!$B$2:$I$8,3,FALSE)),"Medium","Major"))</f>
        <v>Minor</v>
      </c>
      <c r="S1069" s="2" t="str">
        <f>IF(N1069&gt;0,"",IF('Hazard Data'!K1179&lt;VLOOKUP(B1069,Thresholds!$B$2:$I$8,5,FALSE),"Minor",IF(AND(VLOOKUP(B1069,Thresholds!$B$2:$I$8,5,FALSE)&lt;='Hazard Data'!K1179,'Hazard Data'!K1179&lt;VLOOKUP(B1069,Thresholds!$B$2:$I$8,6,FALSE)),"Medium","Major")))</f>
        <v/>
      </c>
      <c r="T1069" s="2"/>
      <c r="U1069" s="2"/>
      <c r="V1069" s="2"/>
      <c r="W1069" s="2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>
      <c r="A1070" s="1"/>
      <c r="B1070" s="17">
        <v>3</v>
      </c>
      <c r="C1070" s="9" t="s">
        <v>45</v>
      </c>
      <c r="D1070" s="9" t="str">
        <f>VLOOKUP(C1070,'Hazard Categories'!$A$2:$B$52,2,FALSE)</f>
        <v>Storm</v>
      </c>
      <c r="E1070" s="17">
        <v>2</v>
      </c>
      <c r="F1070" s="17">
        <v>1965</v>
      </c>
      <c r="G1070" s="17" t="str">
        <f>IF(F1070&lt;2000,(ROUNDDOWN((F1070-$G$10)/5,0))*5+$G$10&amp;"-"&amp;(ROUNDDOWN((F1070-$G$10)/5,0))*5+$G$10+4,(ROUNDDOWN((F1070-$G$10)/5,0))*5+$G$10&amp;"-"&amp;(ROUNDDOWN((F1070-$G$10)/5,0))*5+$G$10+4)</f>
        <v>1965-1969</v>
      </c>
      <c r="H1070" s="17">
        <v>1</v>
      </c>
      <c r="I1070" s="17">
        <v>0</v>
      </c>
      <c r="J1070" s="17">
        <v>0</v>
      </c>
      <c r="K1070" s="17">
        <f>SUM(I1070:J1070)</f>
        <v>0</v>
      </c>
      <c r="L1070" s="28">
        <f>IF(N1070&lt;7000000000,0,1)</f>
        <v>0</v>
      </c>
      <c r="M1070" s="28">
        <f>IF(N1070&gt;0,1,0)</f>
        <v>1</v>
      </c>
      <c r="N1070" s="29">
        <v>80710</v>
      </c>
      <c r="O1070" s="29">
        <f>IF($R1070="Minor",1,0)</f>
        <v>1</v>
      </c>
      <c r="P1070" s="29">
        <f>IF($R1070="Medium",1,0)</f>
        <v>0</v>
      </c>
      <c r="Q1070" s="29">
        <f>IF($R1070="Major",1,0)</f>
        <v>0</v>
      </c>
      <c r="R1070" s="2" t="str">
        <f>IF('Hazard Data'!N912&lt;VLOOKUP(B1070,Thresholds!$B$2:$I$8,2,FALSE),"Minor",IF(AND(VLOOKUP(B1070,Thresholds!$B$2:$I$8,2,FALSE)&lt;='Hazard Data'!N912,'Hazard Data'!N912&lt;VLOOKUP(B1070,Thresholds!$B$2:$I$8,3,FALSE)),"Medium","Major"))</f>
        <v>Minor</v>
      </c>
      <c r="S1070" s="2" t="str">
        <f>IF(N1070&gt;0,"",IF('Hazard Data'!K912&lt;VLOOKUP(B1070,Thresholds!$B$2:$I$8,5,FALSE),"Minor",IF(AND(VLOOKUP(B1070,Thresholds!$B$2:$I$8,5,FALSE)&lt;='Hazard Data'!K912,'Hazard Data'!K912&lt;VLOOKUP(B1070,Thresholds!$B$2:$I$8,6,FALSE)),"Medium","Major")))</f>
        <v/>
      </c>
      <c r="T1070" s="2"/>
      <c r="U1070" s="2"/>
      <c r="V1070" s="2"/>
      <c r="W1070" s="2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>
      <c r="A1071" s="1"/>
      <c r="B1071" s="17">
        <v>2</v>
      </c>
      <c r="C1071" s="9" t="s">
        <v>41</v>
      </c>
      <c r="D1071" s="9" t="str">
        <f>VLOOKUP(C1071,'Hazard Categories'!$A$2:$B$52,2,FALSE)</f>
        <v>Tornado</v>
      </c>
      <c r="E1071" s="17">
        <v>3</v>
      </c>
      <c r="F1071" s="17">
        <v>2018</v>
      </c>
      <c r="G1071" s="17" t="str">
        <f>IF(F1071&lt;2000,(ROUNDDOWN((F1071-$G$10)/5,0))*5+$G$10&amp;"-"&amp;(ROUNDDOWN((F1071-$G$10)/5,0))*5+$G$10+4,(ROUNDDOWN((F1071-$G$10)/5,0))*5+$G$10&amp;"-"&amp;(ROUNDDOWN((F1071-$G$10)/5,0))*5+$G$10+4)</f>
        <v>2015-2019</v>
      </c>
      <c r="H1071" s="17">
        <v>1</v>
      </c>
      <c r="I1071" s="17">
        <v>0</v>
      </c>
      <c r="J1071" s="17">
        <v>0</v>
      </c>
      <c r="K1071" s="17">
        <f>SUM(I1071:J1071)</f>
        <v>0</v>
      </c>
      <c r="L1071" s="28">
        <f>IF(N1071&lt;7000000000,0,1)</f>
        <v>0</v>
      </c>
      <c r="M1071" s="28">
        <f>IF(N1071&gt;0,1,0)</f>
        <v>1</v>
      </c>
      <c r="N1071" s="29">
        <v>80599</v>
      </c>
      <c r="O1071" s="29">
        <f>IF($R1071="Minor",1,0)</f>
        <v>1</v>
      </c>
      <c r="P1071" s="29">
        <f>IF($R1071="Medium",1,0)</f>
        <v>0</v>
      </c>
      <c r="Q1071" s="29">
        <f>IF($R1071="Major",1,0)</f>
        <v>0</v>
      </c>
      <c r="R1071" s="2" t="str">
        <f>IF('Hazard Data'!N2996&lt;VLOOKUP(B1071,Thresholds!$B$2:$I$8,2,FALSE),"Minor",IF(AND(VLOOKUP(B1071,Thresholds!$B$2:$I$8,2,FALSE)&lt;='Hazard Data'!N2996,'Hazard Data'!N2996&lt;VLOOKUP(B1071,Thresholds!$B$2:$I$8,3,FALSE)),"Medium","Major"))</f>
        <v>Minor</v>
      </c>
      <c r="S1071" s="2" t="str">
        <f>IF(N1071&gt;0,"",IF('Hazard Data'!K2996&lt;VLOOKUP(B1071,Thresholds!$B$2:$I$8,5,FALSE),"Minor",IF(AND(VLOOKUP(B1071,Thresholds!$B$2:$I$8,5,FALSE)&lt;='Hazard Data'!K2996,'Hazard Data'!K2996&lt;VLOOKUP(B1071,Thresholds!$B$2:$I$8,6,FALSE)),"Medium","Major")))</f>
        <v/>
      </c>
      <c r="T1071" s="2"/>
      <c r="U1071" s="2"/>
      <c r="V1071" s="2"/>
      <c r="W1071" s="2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>
      <c r="A1072" s="1"/>
      <c r="B1072" s="17">
        <v>3</v>
      </c>
      <c r="C1072" s="9" t="s">
        <v>56</v>
      </c>
      <c r="D1072" s="9" t="str">
        <f>VLOOKUP(C1072,'Hazard Categories'!$A$2:$B$52,2,FALSE)</f>
        <v>Severe Storm</v>
      </c>
      <c r="E1072" s="17">
        <v>3</v>
      </c>
      <c r="F1072" s="17">
        <v>1967</v>
      </c>
      <c r="G1072" s="17" t="str">
        <f>IF(F1072&lt;2000,(ROUNDDOWN((F1072-$G$10)/5,0))*5+$G$10&amp;"-"&amp;(ROUNDDOWN((F1072-$G$10)/5,0))*5+$G$10+4,(ROUNDDOWN((F1072-$G$10)/5,0))*5+$G$10&amp;"-"&amp;(ROUNDDOWN((F1072-$G$10)/5,0))*5+$G$10+4)</f>
        <v>1965-1969</v>
      </c>
      <c r="H1072" s="17">
        <v>1</v>
      </c>
      <c r="I1072" s="17">
        <v>0</v>
      </c>
      <c r="J1072" s="17">
        <v>0</v>
      </c>
      <c r="K1072" s="17">
        <f>SUM(I1072:J1072)</f>
        <v>0</v>
      </c>
      <c r="L1072" s="28">
        <f>IF(N1072&lt;7000000000,0,1)</f>
        <v>0</v>
      </c>
      <c r="M1072" s="28">
        <f>IF(N1072&gt;0,1,0)</f>
        <v>1</v>
      </c>
      <c r="N1072" s="29">
        <v>80559</v>
      </c>
      <c r="O1072" s="29">
        <f>IF($R1072="Minor",1,0)</f>
        <v>1</v>
      </c>
      <c r="P1072" s="29">
        <f>IF($R1072="Medium",1,0)</f>
        <v>0</v>
      </c>
      <c r="Q1072" s="29">
        <f>IF($R1072="Major",1,0)</f>
        <v>0</v>
      </c>
      <c r="R1072" s="2" t="str">
        <f>IF('Hazard Data'!N1043&lt;VLOOKUP(B1072,Thresholds!$B$2:$I$8,2,FALSE),"Minor",IF(AND(VLOOKUP(B1072,Thresholds!$B$2:$I$8,2,FALSE)&lt;='Hazard Data'!N1043,'Hazard Data'!N1043&lt;VLOOKUP(B1072,Thresholds!$B$2:$I$8,3,FALSE)),"Medium","Major"))</f>
        <v>Minor</v>
      </c>
      <c r="S1072" s="2" t="str">
        <f>IF(N1072&gt;0,"",IF('Hazard Data'!K1043&lt;VLOOKUP(B1072,Thresholds!$B$2:$I$8,5,FALSE),"Minor",IF(AND(VLOOKUP(B1072,Thresholds!$B$2:$I$8,5,FALSE)&lt;='Hazard Data'!K1043,'Hazard Data'!K1043&lt;VLOOKUP(B1072,Thresholds!$B$2:$I$8,6,FALSE)),"Medium","Major")))</f>
        <v/>
      </c>
      <c r="T1072" s="2"/>
      <c r="U1072" s="2"/>
      <c r="V1072" s="2"/>
      <c r="W1072" s="2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32">
      <c r="A1073" s="1"/>
      <c r="B1073" s="17">
        <v>4</v>
      </c>
      <c r="C1073" s="9" t="s">
        <v>41</v>
      </c>
      <c r="D1073" s="9" t="str">
        <f>VLOOKUP(C1073,'Hazard Categories'!$A$2:$B$52,2,FALSE)</f>
        <v>Tornado</v>
      </c>
      <c r="E1073" s="17">
        <v>2</v>
      </c>
      <c r="F1073" s="17">
        <v>1979</v>
      </c>
      <c r="G1073" s="17" t="str">
        <f>IF(F1073&lt;2000,(ROUNDDOWN((F1073-$G$10)/5,0))*5+$G$10&amp;"-"&amp;(ROUNDDOWN((F1073-$G$10)/5,0))*5+$G$10+4,(ROUNDDOWN((F1073-$G$10)/5,0))*5+$G$10&amp;"-"&amp;(ROUNDDOWN((F1073-$G$10)/5,0))*5+$G$10+4)</f>
        <v>1975-1979</v>
      </c>
      <c r="H1073" s="17">
        <v>1</v>
      </c>
      <c r="I1073" s="17">
        <v>0</v>
      </c>
      <c r="J1073" s="17">
        <v>0</v>
      </c>
      <c r="K1073" s="17">
        <f>SUM(I1073:J1073)</f>
        <v>0</v>
      </c>
      <c r="L1073" s="28">
        <f>IF(N1073&lt;7000000000,0,1)</f>
        <v>0</v>
      </c>
      <c r="M1073" s="28">
        <f>IF(N1073&gt;0,1,0)</f>
        <v>1</v>
      </c>
      <c r="N1073" s="29">
        <v>80559</v>
      </c>
      <c r="O1073" s="29">
        <f>IF($R1073="Minor",1,0)</f>
        <v>1</v>
      </c>
      <c r="P1073" s="29">
        <f>IF($R1073="Medium",1,0)</f>
        <v>0</v>
      </c>
      <c r="Q1073" s="29">
        <f>IF($R1073="Major",1,0)</f>
        <v>0</v>
      </c>
      <c r="R1073" s="2" t="str">
        <f>IF('Hazard Data'!N1329&lt;VLOOKUP(B1073,Thresholds!$B$2:$I$8,2,FALSE),"Minor",IF(AND(VLOOKUP(B1073,Thresholds!$B$2:$I$8,2,FALSE)&lt;='Hazard Data'!N1329,'Hazard Data'!N1329&lt;VLOOKUP(B1073,Thresholds!$B$2:$I$8,3,FALSE)),"Medium","Major"))</f>
        <v>Minor</v>
      </c>
      <c r="S1073" s="2" t="str">
        <f>IF(N1073&gt;0,"",IF('Hazard Data'!K1329&lt;VLOOKUP(B1073,Thresholds!$B$2:$I$8,5,FALSE),"Minor",IF(AND(VLOOKUP(B1073,Thresholds!$B$2:$I$8,5,FALSE)&lt;='Hazard Data'!K1329,'Hazard Data'!K1329&lt;VLOOKUP(B1073,Thresholds!$B$2:$I$8,6,FALSE)),"Medium","Major")))</f>
        <v/>
      </c>
      <c r="T1073" s="2"/>
      <c r="U1073" s="2"/>
      <c r="V1073" s="2"/>
      <c r="W1073" s="2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32">
      <c r="A1074" s="1"/>
      <c r="B1074" s="17">
        <v>3</v>
      </c>
      <c r="C1074" s="9" t="s">
        <v>70</v>
      </c>
      <c r="D1074" s="9" t="str">
        <f>VLOOKUP(C1074,'Hazard Categories'!$A$2:$B$52,2,FALSE)</f>
        <v>Storm</v>
      </c>
      <c r="E1074" s="17">
        <v>3</v>
      </c>
      <c r="F1074" s="17">
        <v>1973</v>
      </c>
      <c r="G1074" s="17" t="str">
        <f>IF(F1074&lt;2000,(ROUNDDOWN((F1074-$G$10)/5,0))*5+$G$10&amp;"-"&amp;(ROUNDDOWN((F1074-$G$10)/5,0))*5+$G$10+4,(ROUNDDOWN((F1074-$G$10)/5,0))*5+$G$10&amp;"-"&amp;(ROUNDDOWN((F1074-$G$10)/5,0))*5+$G$10+4)</f>
        <v>1970-1974</v>
      </c>
      <c r="H1074" s="17">
        <v>1</v>
      </c>
      <c r="I1074" s="17">
        <v>0</v>
      </c>
      <c r="J1074" s="17">
        <v>0</v>
      </c>
      <c r="K1074" s="17">
        <f>SUM(I1074:J1074)</f>
        <v>0</v>
      </c>
      <c r="L1074" s="28">
        <f>IF(N1074&lt;7000000000,0,1)</f>
        <v>0</v>
      </c>
      <c r="M1074" s="28">
        <f>IF(N1074&gt;0,1,0)</f>
        <v>1</v>
      </c>
      <c r="N1074" s="29">
        <v>80551</v>
      </c>
      <c r="O1074" s="29">
        <f>IF($R1074="Minor",1,0)</f>
        <v>1</v>
      </c>
      <c r="P1074" s="29">
        <f>IF($R1074="Medium",1,0)</f>
        <v>0</v>
      </c>
      <c r="Q1074" s="29">
        <f>IF($R1074="Major",1,0)</f>
        <v>0</v>
      </c>
      <c r="R1074" s="2" t="str">
        <f>IF('Hazard Data'!N1140&lt;VLOOKUP(B1074,Thresholds!$B$2:$I$8,2,FALSE),"Minor",IF(AND(VLOOKUP(B1074,Thresholds!$B$2:$I$8,2,FALSE)&lt;='Hazard Data'!N1140,'Hazard Data'!N1140&lt;VLOOKUP(B1074,Thresholds!$B$2:$I$8,3,FALSE)),"Medium","Major"))</f>
        <v>Minor</v>
      </c>
      <c r="S1074" s="2" t="str">
        <f>IF(N1074&gt;0,"",IF('Hazard Data'!K1140&lt;VLOOKUP(B1074,Thresholds!$B$2:$I$8,5,FALSE),"Minor",IF(AND(VLOOKUP(B1074,Thresholds!$B$2:$I$8,5,FALSE)&lt;='Hazard Data'!K1140,'Hazard Data'!K1140&lt;VLOOKUP(B1074,Thresholds!$B$2:$I$8,6,FALSE)),"Medium","Major")))</f>
        <v/>
      </c>
      <c r="T1074" s="2"/>
      <c r="U1074" s="2"/>
      <c r="V1074" s="2"/>
      <c r="W1074" s="2"/>
      <c r="X1074" s="1"/>
      <c r="Y1074" s="1"/>
      <c r="Z1074" s="1"/>
      <c r="AA1074" s="1"/>
      <c r="AB1074" s="1"/>
      <c r="AC1074" s="1"/>
      <c r="AD1074" s="1"/>
      <c r="AE1074" s="1"/>
      <c r="AF1074" s="1"/>
    </row>
    <row r="1075" spans="1:32">
      <c r="A1075" s="1"/>
      <c r="B1075" s="17">
        <v>3</v>
      </c>
      <c r="C1075" s="9" t="s">
        <v>39</v>
      </c>
      <c r="D1075" s="9" t="str">
        <f>VLOOKUP(C1075,'Hazard Categories'!$A$2:$B$52,2,FALSE)</f>
        <v>Severe Storm</v>
      </c>
      <c r="E1075" s="17">
        <v>4</v>
      </c>
      <c r="F1075" s="17">
        <v>2015</v>
      </c>
      <c r="G1075" s="17" t="str">
        <f>IF(F1075&lt;2000,(ROUNDDOWN((F1075-$G$10)/5,0))*5+$G$10&amp;"-"&amp;(ROUNDDOWN((F1075-$G$10)/5,0))*5+$G$10+4,(ROUNDDOWN((F1075-$G$10)/5,0))*5+$G$10&amp;"-"&amp;(ROUNDDOWN((F1075-$G$10)/5,0))*5+$G$10+4)</f>
        <v>2015-2019</v>
      </c>
      <c r="H1075" s="17">
        <v>1</v>
      </c>
      <c r="I1075" s="17">
        <v>0</v>
      </c>
      <c r="J1075" s="17">
        <v>0</v>
      </c>
      <c r="K1075" s="17">
        <f>SUM(I1075:J1075)</f>
        <v>0</v>
      </c>
      <c r="L1075" s="28">
        <f>IF(N1075&lt;7000000000,0,1)</f>
        <v>0</v>
      </c>
      <c r="M1075" s="28">
        <f>IF(N1075&gt;0,1,0)</f>
        <v>1</v>
      </c>
      <c r="N1075" s="29">
        <v>80528</v>
      </c>
      <c r="O1075" s="29">
        <f>IF($R1075="Minor",1,0)</f>
        <v>1</v>
      </c>
      <c r="P1075" s="29">
        <f>IF($R1075="Medium",1,0)</f>
        <v>0</v>
      </c>
      <c r="Q1075" s="29">
        <f>IF($R1075="Major",1,0)</f>
        <v>0</v>
      </c>
      <c r="R1075" s="2" t="str">
        <f>IF('Hazard Data'!N2764&lt;VLOOKUP(B1075,Thresholds!$B$2:$I$8,2,FALSE),"Minor",IF(AND(VLOOKUP(B1075,Thresholds!$B$2:$I$8,2,FALSE)&lt;='Hazard Data'!N2764,'Hazard Data'!N2764&lt;VLOOKUP(B1075,Thresholds!$B$2:$I$8,3,FALSE)),"Medium","Major"))</f>
        <v>Minor</v>
      </c>
      <c r="S1075" s="2" t="str">
        <f>IF(N1075&gt;0,"",IF('Hazard Data'!K2764&lt;VLOOKUP(B1075,Thresholds!$B$2:$I$8,5,FALSE),"Minor",IF(AND(VLOOKUP(B1075,Thresholds!$B$2:$I$8,5,FALSE)&lt;='Hazard Data'!K2764,'Hazard Data'!K2764&lt;VLOOKUP(B1075,Thresholds!$B$2:$I$8,6,FALSE)),"Medium","Major")))</f>
        <v/>
      </c>
      <c r="T1075" s="2"/>
      <c r="U1075" s="2"/>
      <c r="V1075" s="2"/>
      <c r="W1075" s="2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32">
      <c r="A1076" s="1"/>
      <c r="B1076" s="17">
        <v>3</v>
      </c>
      <c r="C1076" s="9" t="s">
        <v>44</v>
      </c>
      <c r="D1076" s="9" t="str">
        <f>VLOOKUP(C1076,'Hazard Categories'!$A$2:$B$52,2,FALSE)</f>
        <v>Severe Storm</v>
      </c>
      <c r="E1076" s="17">
        <v>2</v>
      </c>
      <c r="F1076" s="17">
        <v>2010</v>
      </c>
      <c r="G1076" s="17" t="str">
        <f>IF(F1076&lt;2000,(ROUNDDOWN((F1076-$G$10)/5,0))*5+$G$10&amp;"-"&amp;(ROUNDDOWN((F1076-$G$10)/5,0))*5+$G$10+4,(ROUNDDOWN((F1076-$G$10)/5,0))*5+$G$10&amp;"-"&amp;(ROUNDDOWN((F1076-$G$10)/5,0))*5+$G$10+4)</f>
        <v>2010-2014</v>
      </c>
      <c r="H1076" s="17">
        <v>1</v>
      </c>
      <c r="I1076" s="17">
        <v>0</v>
      </c>
      <c r="J1076" s="17">
        <v>0</v>
      </c>
      <c r="K1076" s="17">
        <f>SUM(I1076:J1076)</f>
        <v>0</v>
      </c>
      <c r="L1076" s="28">
        <f>IF(N1076&lt;7000000000,0,1)</f>
        <v>0</v>
      </c>
      <c r="M1076" s="28">
        <f>IF(N1076&gt;0,1,0)</f>
        <v>1</v>
      </c>
      <c r="N1076" s="29">
        <v>80456</v>
      </c>
      <c r="O1076" s="29">
        <f>IF($R1076="Minor",1,0)</f>
        <v>1</v>
      </c>
      <c r="P1076" s="29">
        <f>IF($R1076="Medium",1,0)</f>
        <v>0</v>
      </c>
      <c r="Q1076" s="29">
        <f>IF($R1076="Major",1,0)</f>
        <v>0</v>
      </c>
      <c r="R1076" s="2" t="str">
        <f>IF('Hazard Data'!N2234&lt;VLOOKUP(B1076,Thresholds!$B$2:$I$8,2,FALSE),"Minor",IF(AND(VLOOKUP(B1076,Thresholds!$B$2:$I$8,2,FALSE)&lt;='Hazard Data'!N2234,'Hazard Data'!N2234&lt;VLOOKUP(B1076,Thresholds!$B$2:$I$8,3,FALSE)),"Medium","Major"))</f>
        <v>Minor</v>
      </c>
      <c r="S1076" s="2" t="str">
        <f>IF(N1076&gt;0,"",IF('Hazard Data'!K2234&lt;VLOOKUP(B1076,Thresholds!$B$2:$I$8,5,FALSE),"Minor",IF(AND(VLOOKUP(B1076,Thresholds!$B$2:$I$8,5,FALSE)&lt;='Hazard Data'!K2234,'Hazard Data'!K2234&lt;VLOOKUP(B1076,Thresholds!$B$2:$I$8,6,FALSE)),"Medium","Major")))</f>
        <v/>
      </c>
      <c r="T1076" s="2"/>
      <c r="U1076" s="2"/>
      <c r="V1076" s="2"/>
      <c r="W1076" s="2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32">
      <c r="A1077" s="1"/>
      <c r="B1077" s="17">
        <v>5</v>
      </c>
      <c r="C1077" s="9" t="s">
        <v>45</v>
      </c>
      <c r="D1077" s="9" t="str">
        <f>VLOOKUP(C1077,'Hazard Categories'!$A$2:$B$52,2,FALSE)</f>
        <v>Storm</v>
      </c>
      <c r="E1077" s="17">
        <v>3</v>
      </c>
      <c r="F1077" s="17">
        <v>1986</v>
      </c>
      <c r="G1077" s="17" t="str">
        <f>IF(F1077&lt;2000,(ROUNDDOWN((F1077-$G$10)/5,0))*5+$G$10&amp;"-"&amp;(ROUNDDOWN((F1077-$G$10)/5,0))*5+$G$10+4,(ROUNDDOWN((F1077-$G$10)/5,0))*5+$G$10&amp;"-"&amp;(ROUNDDOWN((F1077-$G$10)/5,0))*5+$G$10+4)</f>
        <v>1985-1989</v>
      </c>
      <c r="H1077" s="17">
        <v>1</v>
      </c>
      <c r="I1077" s="17">
        <v>0</v>
      </c>
      <c r="J1077" s="17">
        <v>0</v>
      </c>
      <c r="K1077" s="17">
        <f>SUM(I1077:J1077)</f>
        <v>0</v>
      </c>
      <c r="L1077" s="28">
        <f>IF(N1077&lt;7000000000,0,1)</f>
        <v>0</v>
      </c>
      <c r="M1077" s="28">
        <f>IF(N1077&gt;0,1,0)</f>
        <v>1</v>
      </c>
      <c r="N1077" s="29">
        <v>80409</v>
      </c>
      <c r="O1077" s="29">
        <f>IF($R1077="Minor",1,0)</f>
        <v>1</v>
      </c>
      <c r="P1077" s="29">
        <f>IF($R1077="Medium",1,0)</f>
        <v>0</v>
      </c>
      <c r="Q1077" s="29">
        <f>IF($R1077="Major",1,0)</f>
        <v>0</v>
      </c>
      <c r="R1077" s="2" t="str">
        <f>IF('Hazard Data'!N1543&lt;VLOOKUP(B1077,Thresholds!$B$2:$I$8,2,FALSE),"Minor",IF(AND(VLOOKUP(B1077,Thresholds!$B$2:$I$8,2,FALSE)&lt;='Hazard Data'!N1543,'Hazard Data'!N1543&lt;VLOOKUP(B1077,Thresholds!$B$2:$I$8,3,FALSE)),"Medium","Major"))</f>
        <v>Minor</v>
      </c>
      <c r="S1077" s="2" t="str">
        <f>IF(N1077&gt;0,"",IF('Hazard Data'!K1543&lt;VLOOKUP(B1077,Thresholds!$B$2:$I$8,5,FALSE),"Minor",IF(AND(VLOOKUP(B1077,Thresholds!$B$2:$I$8,5,FALSE)&lt;='Hazard Data'!K1543,'Hazard Data'!K1543&lt;VLOOKUP(B1077,Thresholds!$B$2:$I$8,6,FALSE)),"Medium","Major")))</f>
        <v/>
      </c>
      <c r="T1077" s="2"/>
      <c r="U1077" s="2"/>
      <c r="V1077" s="2"/>
      <c r="W1077" s="2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32">
      <c r="A1078" s="1"/>
      <c r="B1078" s="17">
        <v>3</v>
      </c>
      <c r="C1078" s="9" t="s">
        <v>47</v>
      </c>
      <c r="D1078" s="9" t="str">
        <f>VLOOKUP(C1078,'Hazard Categories'!$A$2:$B$52,2,FALSE)</f>
        <v>Severe Storm</v>
      </c>
      <c r="E1078" s="17">
        <v>2</v>
      </c>
      <c r="F1078" s="17">
        <v>1961</v>
      </c>
      <c r="G1078" s="17" t="str">
        <f>IF(F1078&lt;2000,(ROUNDDOWN((F1078-$G$10)/5,0))*5+$G$10&amp;"-"&amp;(ROUNDDOWN((F1078-$G$10)/5,0))*5+$G$10+4,(ROUNDDOWN((F1078-$G$10)/5,0))*5+$G$10&amp;"-"&amp;(ROUNDDOWN((F1078-$G$10)/5,0))*5+$G$10+4)</f>
        <v>1960-1964</v>
      </c>
      <c r="H1078" s="17">
        <v>1</v>
      </c>
      <c r="I1078" s="17">
        <v>24</v>
      </c>
      <c r="J1078" s="17">
        <v>0</v>
      </c>
      <c r="K1078" s="17">
        <f>SUM(I1078:J1078)</f>
        <v>24</v>
      </c>
      <c r="L1078" s="28">
        <f>IF(N1078&lt;7000000000,0,1)</f>
        <v>0</v>
      </c>
      <c r="M1078" s="28">
        <f>IF(N1078&gt;0,1,0)</f>
        <v>1</v>
      </c>
      <c r="N1078" s="29">
        <v>80274</v>
      </c>
      <c r="O1078" s="29">
        <f>IF($R1078="Minor",1,0)</f>
        <v>1</v>
      </c>
      <c r="P1078" s="29">
        <f>IF($R1078="Medium",1,0)</f>
        <v>0</v>
      </c>
      <c r="Q1078" s="29">
        <f>IF($R1078="Major",1,0)</f>
        <v>0</v>
      </c>
      <c r="R1078" s="2" t="str">
        <f>IF('Hazard Data'!N896&lt;VLOOKUP(B1078,Thresholds!$B$2:$I$8,2,FALSE),"Minor",IF(AND(VLOOKUP(B1078,Thresholds!$B$2:$I$8,2,FALSE)&lt;='Hazard Data'!N896,'Hazard Data'!N896&lt;VLOOKUP(B1078,Thresholds!$B$2:$I$8,3,FALSE)),"Medium","Major"))</f>
        <v>Minor</v>
      </c>
      <c r="S1078" s="2" t="str">
        <f>IF(N1078&gt;0,"",IF('Hazard Data'!K896&lt;VLOOKUP(B1078,Thresholds!$B$2:$I$8,5,FALSE),"Minor",IF(AND(VLOOKUP(B1078,Thresholds!$B$2:$I$8,5,FALSE)&lt;='Hazard Data'!K896,'Hazard Data'!K896&lt;VLOOKUP(B1078,Thresholds!$B$2:$I$8,6,FALSE)),"Medium","Major")))</f>
        <v/>
      </c>
      <c r="T1078" s="2"/>
      <c r="U1078" s="2"/>
      <c r="V1078" s="2"/>
      <c r="W1078" s="2"/>
      <c r="X1078" s="1"/>
      <c r="Y1078" s="1"/>
      <c r="Z1078" s="1"/>
      <c r="AA1078" s="1"/>
      <c r="AB1078" s="1"/>
      <c r="AC1078" s="1"/>
      <c r="AD1078" s="1"/>
      <c r="AE1078" s="1"/>
      <c r="AF1078" s="1"/>
    </row>
    <row r="1079" spans="1:32">
      <c r="A1079" s="1"/>
      <c r="B1079" s="17">
        <v>4</v>
      </c>
      <c r="C1079" s="9" t="s">
        <v>46</v>
      </c>
      <c r="D1079" s="9" t="str">
        <f>VLOOKUP(C1079,'Hazard Categories'!$A$2:$B$52,2,FALSE)</f>
        <v>Storm</v>
      </c>
      <c r="E1079" s="17">
        <v>2</v>
      </c>
      <c r="F1079" s="17">
        <v>1984</v>
      </c>
      <c r="G1079" s="17" t="str">
        <f>IF(F1079&lt;2000,(ROUNDDOWN((F1079-$G$10)/5,0))*5+$G$10&amp;"-"&amp;(ROUNDDOWN((F1079-$G$10)/5,0))*5+$G$10+4,(ROUNDDOWN((F1079-$G$10)/5,0))*5+$G$10&amp;"-"&amp;(ROUNDDOWN((F1079-$G$10)/5,0))*5+$G$10+4)</f>
        <v>1980-1984</v>
      </c>
      <c r="H1079" s="17">
        <v>1</v>
      </c>
      <c r="I1079" s="17">
        <v>0</v>
      </c>
      <c r="J1079" s="17">
        <v>0</v>
      </c>
      <c r="K1079" s="17">
        <f>SUM(I1079:J1079)</f>
        <v>0</v>
      </c>
      <c r="L1079" s="28">
        <f>IF(N1079&lt;7000000000,0,1)</f>
        <v>0</v>
      </c>
      <c r="M1079" s="28">
        <f>IF(N1079&gt;0,1,0)</f>
        <v>1</v>
      </c>
      <c r="N1079" s="29">
        <v>80258</v>
      </c>
      <c r="O1079" s="29">
        <f>IF($R1079="Minor",1,0)</f>
        <v>1</v>
      </c>
      <c r="P1079" s="29">
        <f>IF($R1079="Medium",1,0)</f>
        <v>0</v>
      </c>
      <c r="Q1079" s="29">
        <f>IF($R1079="Major",1,0)</f>
        <v>0</v>
      </c>
      <c r="R1079" s="2" t="str">
        <f>IF('Hazard Data'!N1419&lt;VLOOKUP(B1079,Thresholds!$B$2:$I$8,2,FALSE),"Minor",IF(AND(VLOOKUP(B1079,Thresholds!$B$2:$I$8,2,FALSE)&lt;='Hazard Data'!N1419,'Hazard Data'!N1419&lt;VLOOKUP(B1079,Thresholds!$B$2:$I$8,3,FALSE)),"Medium","Major"))</f>
        <v>Minor</v>
      </c>
      <c r="S1079" s="2" t="str">
        <f>IF(N1079&gt;0,"",IF('Hazard Data'!K1419&lt;VLOOKUP(B1079,Thresholds!$B$2:$I$8,5,FALSE),"Minor",IF(AND(VLOOKUP(B1079,Thresholds!$B$2:$I$8,5,FALSE)&lt;='Hazard Data'!K1419,'Hazard Data'!K1419&lt;VLOOKUP(B1079,Thresholds!$B$2:$I$8,6,FALSE)),"Medium","Major")))</f>
        <v/>
      </c>
      <c r="T1079" s="2"/>
      <c r="U1079" s="2"/>
      <c r="V1079" s="2"/>
      <c r="W1079" s="2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32">
      <c r="A1080" s="1"/>
      <c r="B1080" s="17">
        <v>5</v>
      </c>
      <c r="C1080" s="9" t="s">
        <v>45</v>
      </c>
      <c r="D1080" s="9" t="str">
        <f>VLOOKUP(C1080,'Hazard Categories'!$A$2:$B$52,2,FALSE)</f>
        <v>Storm</v>
      </c>
      <c r="E1080" s="17">
        <v>3</v>
      </c>
      <c r="F1080" s="17">
        <v>1964</v>
      </c>
      <c r="G1080" s="17" t="str">
        <f>IF(F1080&lt;2000,(ROUNDDOWN((F1080-$G$10)/5,0))*5+$G$10&amp;"-"&amp;(ROUNDDOWN((F1080-$G$10)/5,0))*5+$G$10+4,(ROUNDDOWN((F1080-$G$10)/5,0))*5+$G$10&amp;"-"&amp;(ROUNDDOWN((F1080-$G$10)/5,0))*5+$G$10+4)</f>
        <v>1960-1964</v>
      </c>
      <c r="H1080" s="17">
        <v>1</v>
      </c>
      <c r="I1080" s="17">
        <v>0</v>
      </c>
      <c r="J1080" s="17">
        <v>0</v>
      </c>
      <c r="K1080" s="17">
        <f>SUM(I1080:J1080)</f>
        <v>0</v>
      </c>
      <c r="L1080" s="28">
        <f>IF(N1080&lt;7000000000,0,1)</f>
        <v>0</v>
      </c>
      <c r="M1080" s="28">
        <f>IF(N1080&gt;0,1,0)</f>
        <v>1</v>
      </c>
      <c r="N1080" s="29">
        <v>80219</v>
      </c>
      <c r="O1080" s="29">
        <f>IF($R1080="Minor",1,0)</f>
        <v>1</v>
      </c>
      <c r="P1080" s="29">
        <f>IF($R1080="Medium",1,0)</f>
        <v>0</v>
      </c>
      <c r="Q1080" s="29">
        <f>IF($R1080="Major",1,0)</f>
        <v>0</v>
      </c>
      <c r="R1080" s="2" t="str">
        <f>IF('Hazard Data'!N1040&lt;VLOOKUP(B1080,Thresholds!$B$2:$I$8,2,FALSE),"Minor",IF(AND(VLOOKUP(B1080,Thresholds!$B$2:$I$8,2,FALSE)&lt;='Hazard Data'!N1040,'Hazard Data'!N1040&lt;VLOOKUP(B1080,Thresholds!$B$2:$I$8,3,FALSE)),"Medium","Major"))</f>
        <v>Minor</v>
      </c>
      <c r="S1080" s="2" t="str">
        <f>IF(N1080&gt;0,"",IF('Hazard Data'!K1040&lt;VLOOKUP(B1080,Thresholds!$B$2:$I$8,5,FALSE),"Minor",IF(AND(VLOOKUP(B1080,Thresholds!$B$2:$I$8,5,FALSE)&lt;='Hazard Data'!K1040,'Hazard Data'!K1040&lt;VLOOKUP(B1080,Thresholds!$B$2:$I$8,6,FALSE)),"Medium","Major")))</f>
        <v/>
      </c>
      <c r="T1080" s="2"/>
      <c r="U1080" s="2"/>
      <c r="V1080" s="2"/>
      <c r="W1080" s="2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32">
      <c r="A1081" s="1"/>
      <c r="B1081" s="17">
        <v>5</v>
      </c>
      <c r="C1081" s="9" t="s">
        <v>56</v>
      </c>
      <c r="D1081" s="9" t="str">
        <f>VLOOKUP(C1081,'Hazard Categories'!$A$2:$B$52,2,FALSE)</f>
        <v>Severe Storm</v>
      </c>
      <c r="E1081" s="17">
        <v>3</v>
      </c>
      <c r="F1081" s="17">
        <v>1990</v>
      </c>
      <c r="G1081" s="17" t="str">
        <f>IF(F1081&lt;2000,(ROUNDDOWN((F1081-$G$10)/5,0))*5+$G$10&amp;"-"&amp;(ROUNDDOWN((F1081-$G$10)/5,0))*5+$G$10+4,(ROUNDDOWN((F1081-$G$10)/5,0))*5+$G$10&amp;"-"&amp;(ROUNDDOWN((F1081-$G$10)/5,0))*5+$G$10+4)</f>
        <v>1990-1994</v>
      </c>
      <c r="H1081" s="17">
        <v>1</v>
      </c>
      <c r="I1081" s="17">
        <v>0</v>
      </c>
      <c r="J1081" s="17">
        <v>0</v>
      </c>
      <c r="K1081" s="17">
        <f>SUM(I1081:J1081)</f>
        <v>0</v>
      </c>
      <c r="L1081" s="28">
        <f>IF(N1081&lt;7000000000,0,1)</f>
        <v>0</v>
      </c>
      <c r="M1081" s="28">
        <f>IF(N1081&gt;0,1,0)</f>
        <v>1</v>
      </c>
      <c r="N1081" s="29">
        <v>80100</v>
      </c>
      <c r="O1081" s="29">
        <f>IF($R1081="Minor",1,0)</f>
        <v>1</v>
      </c>
      <c r="P1081" s="29">
        <f>IF($R1081="Medium",1,0)</f>
        <v>0</v>
      </c>
      <c r="Q1081" s="29">
        <f>IF($R1081="Major",1,0)</f>
        <v>0</v>
      </c>
      <c r="R1081" s="2" t="str">
        <f>IF('Hazard Data'!N1772&lt;VLOOKUP(B1081,Thresholds!$B$2:$I$8,2,FALSE),"Minor",IF(AND(VLOOKUP(B1081,Thresholds!$B$2:$I$8,2,FALSE)&lt;='Hazard Data'!N1772,'Hazard Data'!N1772&lt;VLOOKUP(B1081,Thresholds!$B$2:$I$8,3,FALSE)),"Medium","Major"))</f>
        <v>Minor</v>
      </c>
      <c r="S1081" s="2" t="str">
        <f>IF(N1081&gt;0,"",IF('Hazard Data'!K1772&lt;VLOOKUP(B1081,Thresholds!$B$2:$I$8,5,FALSE),"Minor",IF(AND(VLOOKUP(B1081,Thresholds!$B$2:$I$8,5,FALSE)&lt;='Hazard Data'!K1772,'Hazard Data'!K1772&lt;VLOOKUP(B1081,Thresholds!$B$2:$I$8,6,FALSE)),"Medium","Major")))</f>
        <v/>
      </c>
      <c r="T1081" s="2"/>
      <c r="U1081" s="2"/>
      <c r="V1081" s="2"/>
      <c r="W1081" s="2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32">
      <c r="A1082" s="1"/>
      <c r="B1082" s="17">
        <v>1</v>
      </c>
      <c r="C1082" s="9" t="s">
        <v>44</v>
      </c>
      <c r="D1082" s="9" t="str">
        <f>VLOOKUP(C1082,'Hazard Categories'!$A$2:$B$52,2,FALSE)</f>
        <v>Severe Storm</v>
      </c>
      <c r="E1082" s="17">
        <v>2</v>
      </c>
      <c r="F1082" s="17">
        <v>2020</v>
      </c>
      <c r="G1082" s="17" t="str">
        <f>IF(F1082&lt;2000,(ROUNDDOWN((F1082-$G$10)/5,0))*5+$G$10&amp;"-"&amp;(ROUNDDOWN((F1082-$G$10)/5,0))*5+$G$10+4,(ROUNDDOWN((F1082-$G$10)/5,0))*5+$G$10&amp;"-"&amp;(ROUNDDOWN((F1082-$G$10)/5,0))*5+$G$10+4)</f>
        <v>2020-2024</v>
      </c>
      <c r="H1082" s="17">
        <v>1</v>
      </c>
      <c r="I1082" s="17">
        <v>0</v>
      </c>
      <c r="J1082" s="17">
        <v>0</v>
      </c>
      <c r="K1082" s="17">
        <f>SUM(I1082:J1082)</f>
        <v>0</v>
      </c>
      <c r="L1082" s="28">
        <f>IF(N1082&lt;7000000000,0,1)</f>
        <v>0</v>
      </c>
      <c r="M1082" s="28">
        <f>IF(N1082&gt;0,1,0)</f>
        <v>1</v>
      </c>
      <c r="N1082" s="29">
        <v>80092</v>
      </c>
      <c r="O1082" s="29">
        <f>IF($R1082="Minor",1,0)</f>
        <v>1</v>
      </c>
      <c r="P1082" s="29">
        <f>IF($R1082="Medium",1,0)</f>
        <v>0</v>
      </c>
      <c r="Q1082" s="29">
        <f>IF($R1082="Major",1,0)</f>
        <v>0</v>
      </c>
      <c r="R1082" s="2" t="str">
        <f>IF('Hazard Data'!N3328&lt;VLOOKUP(B1082,Thresholds!$B$2:$I$8,2,FALSE),"Minor",IF(AND(VLOOKUP(B1082,Thresholds!$B$2:$I$8,2,FALSE)&lt;='Hazard Data'!N3328,'Hazard Data'!N3328&lt;VLOOKUP(B1082,Thresholds!$B$2:$I$8,3,FALSE)),"Medium","Major"))</f>
        <v>Minor</v>
      </c>
      <c r="S1082" s="2" t="str">
        <f>IF(N1082&gt;0,"",IF('Hazard Data'!K3328&lt;VLOOKUP(B1082,Thresholds!$B$2:$I$8,5,FALSE),"Minor",IF(AND(VLOOKUP(B1082,Thresholds!$B$2:$I$8,5,FALSE)&lt;='Hazard Data'!K3328,'Hazard Data'!K3328&lt;VLOOKUP(B1082,Thresholds!$B$2:$I$8,6,FALSE)),"Medium","Major")))</f>
        <v/>
      </c>
      <c r="T1082" s="2"/>
      <c r="U1082" s="2"/>
      <c r="V1082" s="2"/>
      <c r="W1082" s="2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32">
      <c r="A1083" s="1"/>
      <c r="B1083" s="17">
        <v>1</v>
      </c>
      <c r="C1083" s="9" t="s">
        <v>57</v>
      </c>
      <c r="D1083" s="9" t="str">
        <f>VLOOKUP(C1083,'Hazard Categories'!$A$2:$B$52,2,FALSE)</f>
        <v>Severe Storm</v>
      </c>
      <c r="E1083" s="17">
        <v>2</v>
      </c>
      <c r="F1083" s="17">
        <v>1984</v>
      </c>
      <c r="G1083" s="17" t="str">
        <f>IF(F1083&lt;2000,(ROUNDDOWN((F1083-$G$10)/5,0))*5+$G$10&amp;"-"&amp;(ROUNDDOWN((F1083-$G$10)/5,0))*5+$G$10+4,(ROUNDDOWN((F1083-$G$10)/5,0))*5+$G$10&amp;"-"&amp;(ROUNDDOWN((F1083-$G$10)/5,0))*5+$G$10+4)</f>
        <v>1980-1984</v>
      </c>
      <c r="H1083" s="17">
        <v>1</v>
      </c>
      <c r="I1083" s="17">
        <v>0</v>
      </c>
      <c r="J1083" s="17">
        <v>0</v>
      </c>
      <c r="K1083" s="17">
        <f>SUM(I1083:J1083)</f>
        <v>0</v>
      </c>
      <c r="L1083" s="28">
        <f>IF(N1083&lt;7000000000,0,1)</f>
        <v>0</v>
      </c>
      <c r="M1083" s="28">
        <f>IF(N1083&gt;0,1,0)</f>
        <v>1</v>
      </c>
      <c r="N1083" s="29">
        <v>79989</v>
      </c>
      <c r="O1083" s="29">
        <f>IF($R1083="Minor",1,0)</f>
        <v>1</v>
      </c>
      <c r="P1083" s="29">
        <f>IF($R1083="Medium",1,0)</f>
        <v>0</v>
      </c>
      <c r="Q1083" s="29">
        <f>IF($R1083="Major",1,0)</f>
        <v>0</v>
      </c>
      <c r="R1083" s="2" t="str">
        <f>IF('Hazard Data'!N1427&lt;VLOOKUP(B1083,Thresholds!$B$2:$I$8,2,FALSE),"Minor",IF(AND(VLOOKUP(B1083,Thresholds!$B$2:$I$8,2,FALSE)&lt;='Hazard Data'!N1427,'Hazard Data'!N1427&lt;VLOOKUP(B1083,Thresholds!$B$2:$I$8,3,FALSE)),"Medium","Major"))</f>
        <v>Minor</v>
      </c>
      <c r="S1083" s="2" t="str">
        <f>IF(N1083&gt;0,"",IF('Hazard Data'!K1427&lt;VLOOKUP(B1083,Thresholds!$B$2:$I$8,5,FALSE),"Minor",IF(AND(VLOOKUP(B1083,Thresholds!$B$2:$I$8,5,FALSE)&lt;='Hazard Data'!K1427,'Hazard Data'!K1427&lt;VLOOKUP(B1083,Thresholds!$B$2:$I$8,6,FALSE)),"Medium","Major")))</f>
        <v/>
      </c>
      <c r="T1083" s="2"/>
      <c r="U1083" s="2"/>
      <c r="V1083" s="2"/>
      <c r="W1083" s="2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32">
      <c r="A1084" s="1"/>
      <c r="B1084" s="17">
        <v>1</v>
      </c>
      <c r="C1084" s="9" t="s">
        <v>77</v>
      </c>
      <c r="D1084" s="9" t="str">
        <f>VLOOKUP(C1084,'Hazard Categories'!$A$2:$B$52,2,FALSE)</f>
        <v>Storm</v>
      </c>
      <c r="E1084" s="17">
        <v>2</v>
      </c>
      <c r="F1084" s="17">
        <v>1991</v>
      </c>
      <c r="G1084" s="17" t="str">
        <f>IF(F1084&lt;2000,(ROUNDDOWN((F1084-$G$10)/5,0))*5+$G$10&amp;"-"&amp;(ROUNDDOWN((F1084-$G$10)/5,0))*5+$G$10+4,(ROUNDDOWN((F1084-$G$10)/5,0))*5+$G$10&amp;"-"&amp;(ROUNDDOWN((F1084-$G$10)/5,0))*5+$G$10+4)</f>
        <v>1990-1994</v>
      </c>
      <c r="H1084" s="17">
        <v>1</v>
      </c>
      <c r="I1084" s="17">
        <v>0</v>
      </c>
      <c r="J1084" s="17">
        <v>0</v>
      </c>
      <c r="K1084" s="17">
        <f>SUM(I1084:J1084)</f>
        <v>0</v>
      </c>
      <c r="L1084" s="28">
        <f>IF(N1084&lt;7000000000,0,1)</f>
        <v>0</v>
      </c>
      <c r="M1084" s="28">
        <f>IF(N1084&gt;0,1,0)</f>
        <v>1</v>
      </c>
      <c r="N1084" s="29">
        <v>79981</v>
      </c>
      <c r="O1084" s="29">
        <f>IF($R1084="Minor",1,0)</f>
        <v>1</v>
      </c>
      <c r="P1084" s="29">
        <f>IF($R1084="Medium",1,0)</f>
        <v>0</v>
      </c>
      <c r="Q1084" s="29">
        <f>IF($R1084="Major",1,0)</f>
        <v>0</v>
      </c>
      <c r="R1084" s="2" t="str">
        <f>IF('Hazard Data'!N1803&lt;VLOOKUP(B1084,Thresholds!$B$2:$I$8,2,FALSE),"Minor",IF(AND(VLOOKUP(B1084,Thresholds!$B$2:$I$8,2,FALSE)&lt;='Hazard Data'!N1803,'Hazard Data'!N1803&lt;VLOOKUP(B1084,Thresholds!$B$2:$I$8,3,FALSE)),"Medium","Major"))</f>
        <v>Minor</v>
      </c>
      <c r="S1084" s="2" t="str">
        <f>IF(N1084&gt;0,"",IF('Hazard Data'!K1803&lt;VLOOKUP(B1084,Thresholds!$B$2:$I$8,5,FALSE),"Minor",IF(AND(VLOOKUP(B1084,Thresholds!$B$2:$I$8,5,FALSE)&lt;='Hazard Data'!K1803,'Hazard Data'!K1803&lt;VLOOKUP(B1084,Thresholds!$B$2:$I$8,6,FALSE)),"Medium","Major")))</f>
        <v/>
      </c>
      <c r="T1084" s="2"/>
      <c r="U1084" s="2"/>
      <c r="V1084" s="2"/>
      <c r="W1084" s="2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32">
      <c r="A1085" s="1"/>
      <c r="B1085" s="17">
        <v>1</v>
      </c>
      <c r="C1085" s="9" t="s">
        <v>45</v>
      </c>
      <c r="D1085" s="9" t="str">
        <f>VLOOKUP(C1085,'Hazard Categories'!$A$2:$B$52,2,FALSE)</f>
        <v>Storm</v>
      </c>
      <c r="E1085" s="17">
        <v>3</v>
      </c>
      <c r="F1085" s="17">
        <v>1998</v>
      </c>
      <c r="G1085" s="17" t="str">
        <f>IF(F1085&lt;2000,(ROUNDDOWN((F1085-$G$10)/5,0))*5+$G$10&amp;"-"&amp;(ROUNDDOWN((F1085-$G$10)/5,0))*5+$G$10+4,(ROUNDDOWN((F1085-$G$10)/5,0))*5+$G$10&amp;"-"&amp;(ROUNDDOWN((F1085-$G$10)/5,0))*5+$G$10+4)</f>
        <v>1995-1999</v>
      </c>
      <c r="H1085" s="17">
        <v>1</v>
      </c>
      <c r="I1085" s="17">
        <v>0</v>
      </c>
      <c r="J1085" s="17">
        <v>0</v>
      </c>
      <c r="K1085" s="17">
        <f>SUM(I1085:J1085)</f>
        <v>0</v>
      </c>
      <c r="L1085" s="28">
        <f>IF(N1085&lt;7000000000,0,1)</f>
        <v>0</v>
      </c>
      <c r="M1085" s="28">
        <f>IF(N1085&gt;0,1,0)</f>
        <v>1</v>
      </c>
      <c r="N1085" s="29">
        <v>79957</v>
      </c>
      <c r="O1085" s="29">
        <f>IF($R1085="Minor",1,0)</f>
        <v>0</v>
      </c>
      <c r="P1085" s="29">
        <f>IF($R1085="Medium",1,0)</f>
        <v>1</v>
      </c>
      <c r="Q1085" s="29">
        <f>IF($R1085="Major",1,0)</f>
        <v>0</v>
      </c>
      <c r="R1085" s="2" t="str">
        <f>IF('Hazard Data'!N160&lt;VLOOKUP(B1085,Thresholds!$B$2:$I$8,2,FALSE),"Minor",IF(AND(VLOOKUP(B1085,Thresholds!$B$2:$I$8,2,FALSE)&lt;='Hazard Data'!N160,'Hazard Data'!N160&lt;VLOOKUP(B1085,Thresholds!$B$2:$I$8,3,FALSE)),"Medium","Major"))</f>
        <v>Medium</v>
      </c>
      <c r="S1085" s="2" t="str">
        <f>IF(N1085&gt;0,"",IF('Hazard Data'!K160&lt;VLOOKUP(B1085,Thresholds!$B$2:$I$8,5,FALSE),"Minor",IF(AND(VLOOKUP(B1085,Thresholds!$B$2:$I$8,5,FALSE)&lt;='Hazard Data'!K160,'Hazard Data'!K160&lt;VLOOKUP(B1085,Thresholds!$B$2:$I$8,6,FALSE)),"Medium","Major")))</f>
        <v/>
      </c>
      <c r="T1085" s="2"/>
      <c r="U1085" s="2"/>
      <c r="V1085" s="2"/>
      <c r="W1085" s="2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32">
      <c r="A1086" s="1"/>
      <c r="B1086" s="17">
        <v>3</v>
      </c>
      <c r="C1086" s="9" t="s">
        <v>39</v>
      </c>
      <c r="D1086" s="9" t="str">
        <f>VLOOKUP(C1086,'Hazard Categories'!$A$2:$B$52,2,FALSE)</f>
        <v>Severe Storm</v>
      </c>
      <c r="E1086" s="17">
        <v>3</v>
      </c>
      <c r="F1086" s="17">
        <v>2011</v>
      </c>
      <c r="G1086" s="17" t="str">
        <f>IF(F1086&lt;2000,(ROUNDDOWN((F1086-$G$10)/5,0))*5+$G$10&amp;"-"&amp;(ROUNDDOWN((F1086-$G$10)/5,0))*5+$G$10+4,(ROUNDDOWN((F1086-$G$10)/5,0))*5+$G$10&amp;"-"&amp;(ROUNDDOWN((F1086-$G$10)/5,0))*5+$G$10+4)</f>
        <v>2010-2014</v>
      </c>
      <c r="H1086" s="17">
        <v>1</v>
      </c>
      <c r="I1086" s="17">
        <v>0</v>
      </c>
      <c r="J1086" s="17">
        <v>0</v>
      </c>
      <c r="K1086" s="17">
        <f>SUM(I1086:J1086)</f>
        <v>0</v>
      </c>
      <c r="L1086" s="28">
        <f>IF(N1086&lt;7000000000,0,1)</f>
        <v>0</v>
      </c>
      <c r="M1086" s="28">
        <f>IF(N1086&gt;0,1,0)</f>
        <v>1</v>
      </c>
      <c r="N1086" s="29">
        <v>79933</v>
      </c>
      <c r="O1086" s="29">
        <f>IF($R1086="Minor",1,0)</f>
        <v>1</v>
      </c>
      <c r="P1086" s="29">
        <f>IF($R1086="Medium",1,0)</f>
        <v>0</v>
      </c>
      <c r="Q1086" s="29">
        <f>IF($R1086="Major",1,0)</f>
        <v>0</v>
      </c>
      <c r="R1086" s="2" t="str">
        <f>IF('Hazard Data'!N2529&lt;VLOOKUP(B1086,Thresholds!$B$2:$I$8,2,FALSE),"Minor",IF(AND(VLOOKUP(B1086,Thresholds!$B$2:$I$8,2,FALSE)&lt;='Hazard Data'!N2529,'Hazard Data'!N2529&lt;VLOOKUP(B1086,Thresholds!$B$2:$I$8,3,FALSE)),"Medium","Major"))</f>
        <v>Minor</v>
      </c>
      <c r="S1086" s="2" t="str">
        <f>IF(N1086&gt;0,"",IF('Hazard Data'!K2529&lt;VLOOKUP(B1086,Thresholds!$B$2:$I$8,5,FALSE),"Minor",IF(AND(VLOOKUP(B1086,Thresholds!$B$2:$I$8,5,FALSE)&lt;='Hazard Data'!K2529,'Hazard Data'!K2529&lt;VLOOKUP(B1086,Thresholds!$B$2:$I$8,6,FALSE)),"Medium","Major")))</f>
        <v/>
      </c>
      <c r="T1086" s="2"/>
      <c r="U1086" s="2"/>
      <c r="V1086" s="2"/>
      <c r="W1086" s="2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32">
      <c r="A1087" s="1"/>
      <c r="B1087" s="17">
        <v>1</v>
      </c>
      <c r="C1087" s="9" t="s">
        <v>65</v>
      </c>
      <c r="D1087" s="9" t="str">
        <f>VLOOKUP(C1087,'Hazard Categories'!$A$2:$B$52,2,FALSE)</f>
        <v>Severe Storm</v>
      </c>
      <c r="E1087" s="17">
        <v>3</v>
      </c>
      <c r="F1087" s="17">
        <v>1993</v>
      </c>
      <c r="G1087" s="17" t="str">
        <f>IF(F1087&lt;2000,(ROUNDDOWN((F1087-$G$10)/5,0))*5+$G$10&amp;"-"&amp;(ROUNDDOWN((F1087-$G$10)/5,0))*5+$G$10+4,(ROUNDDOWN((F1087-$G$10)/5,0))*5+$G$10&amp;"-"&amp;(ROUNDDOWN((F1087-$G$10)/5,0))*5+$G$10+4)</f>
        <v>1990-1994</v>
      </c>
      <c r="H1087" s="17">
        <v>1</v>
      </c>
      <c r="I1087" s="17">
        <v>0</v>
      </c>
      <c r="J1087" s="17">
        <v>0</v>
      </c>
      <c r="K1087" s="17">
        <f>SUM(I1087:J1087)</f>
        <v>0</v>
      </c>
      <c r="L1087" s="28">
        <f>IF(N1087&lt;7000000000,0,1)</f>
        <v>0</v>
      </c>
      <c r="M1087" s="28">
        <f>IF(N1087&gt;0,1,0)</f>
        <v>1</v>
      </c>
      <c r="N1087" s="29">
        <v>79862</v>
      </c>
      <c r="O1087" s="29">
        <f>IF($R1087="Minor",1,0)</f>
        <v>1</v>
      </c>
      <c r="P1087" s="29">
        <f>IF($R1087="Medium",1,0)</f>
        <v>0</v>
      </c>
      <c r="Q1087" s="29">
        <f>IF($R1087="Major",1,0)</f>
        <v>0</v>
      </c>
      <c r="R1087" s="2" t="str">
        <f>IF('Hazard Data'!N1813&lt;VLOOKUP(B1087,Thresholds!$B$2:$I$8,2,FALSE),"Minor",IF(AND(VLOOKUP(B1087,Thresholds!$B$2:$I$8,2,FALSE)&lt;='Hazard Data'!N1813,'Hazard Data'!N1813&lt;VLOOKUP(B1087,Thresholds!$B$2:$I$8,3,FALSE)),"Medium","Major"))</f>
        <v>Minor</v>
      </c>
      <c r="S1087" s="2" t="str">
        <f>IF(N1087&gt;0,"",IF('Hazard Data'!K1813&lt;VLOOKUP(B1087,Thresholds!$B$2:$I$8,5,FALSE),"Minor",IF(AND(VLOOKUP(B1087,Thresholds!$B$2:$I$8,5,FALSE)&lt;='Hazard Data'!K1813,'Hazard Data'!K1813&lt;VLOOKUP(B1087,Thresholds!$B$2:$I$8,6,FALSE)),"Medium","Major")))</f>
        <v/>
      </c>
      <c r="T1087" s="2"/>
      <c r="U1087" s="2"/>
      <c r="V1087" s="2"/>
      <c r="W1087" s="2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32">
      <c r="A1088" s="1"/>
      <c r="B1088" s="17">
        <v>4</v>
      </c>
      <c r="C1088" s="9" t="s">
        <v>41</v>
      </c>
      <c r="D1088" s="9" t="str">
        <f>VLOOKUP(C1088,'Hazard Categories'!$A$2:$B$52,2,FALSE)</f>
        <v>Tornado</v>
      </c>
      <c r="E1088" s="17">
        <v>3</v>
      </c>
      <c r="F1088" s="17">
        <v>1980</v>
      </c>
      <c r="G1088" s="17" t="str">
        <f>IF(F1088&lt;2000,(ROUNDDOWN((F1088-$G$10)/5,0))*5+$G$10&amp;"-"&amp;(ROUNDDOWN((F1088-$G$10)/5,0))*5+$G$10+4,(ROUNDDOWN((F1088-$G$10)/5,0))*5+$G$10&amp;"-"&amp;(ROUNDDOWN((F1088-$G$10)/5,0))*5+$G$10+4)</f>
        <v>1980-1984</v>
      </c>
      <c r="H1088" s="17">
        <v>1</v>
      </c>
      <c r="I1088" s="17">
        <v>0</v>
      </c>
      <c r="J1088" s="17">
        <v>0</v>
      </c>
      <c r="K1088" s="17">
        <f>SUM(I1088:J1088)</f>
        <v>0</v>
      </c>
      <c r="L1088" s="28">
        <f>IF(N1088&lt;7000000000,0,1)</f>
        <v>0</v>
      </c>
      <c r="M1088" s="28">
        <f>IF(N1088&gt;0,1,0)</f>
        <v>1</v>
      </c>
      <c r="N1088" s="29">
        <v>79656</v>
      </c>
      <c r="O1088" s="29">
        <f>IF($R1088="Minor",1,0)</f>
        <v>1</v>
      </c>
      <c r="P1088" s="29">
        <f>IF($R1088="Medium",1,0)</f>
        <v>0</v>
      </c>
      <c r="Q1088" s="29">
        <f>IF($R1088="Major",1,0)</f>
        <v>0</v>
      </c>
      <c r="R1088" s="2" t="str">
        <f>IF('Hazard Data'!N1548&lt;VLOOKUP(B1088,Thresholds!$B$2:$I$8,2,FALSE),"Minor",IF(AND(VLOOKUP(B1088,Thresholds!$B$2:$I$8,2,FALSE)&lt;='Hazard Data'!N1548,'Hazard Data'!N1548&lt;VLOOKUP(B1088,Thresholds!$B$2:$I$8,3,FALSE)),"Medium","Major"))</f>
        <v>Minor</v>
      </c>
      <c r="S1088" s="2" t="str">
        <f>IF(N1088&gt;0,"",IF('Hazard Data'!K1548&lt;VLOOKUP(B1088,Thresholds!$B$2:$I$8,5,FALSE),"Minor",IF(AND(VLOOKUP(B1088,Thresholds!$B$2:$I$8,5,FALSE)&lt;='Hazard Data'!K1548,'Hazard Data'!K1548&lt;VLOOKUP(B1088,Thresholds!$B$2:$I$8,6,FALSE)),"Medium","Major")))</f>
        <v/>
      </c>
      <c r="T1088" s="2"/>
      <c r="U1088" s="2"/>
      <c r="V1088" s="2"/>
      <c r="W1088" s="2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32">
      <c r="A1089" s="1"/>
      <c r="B1089" s="17">
        <v>5</v>
      </c>
      <c r="C1089" s="9" t="s">
        <v>44</v>
      </c>
      <c r="D1089" s="9" t="str">
        <f>VLOOKUP(C1089,'Hazard Categories'!$A$2:$B$52,2,FALSE)</f>
        <v>Severe Storm</v>
      </c>
      <c r="E1089" s="17">
        <v>2</v>
      </c>
      <c r="F1089" s="17">
        <v>1991</v>
      </c>
      <c r="G1089" s="17" t="str">
        <f>IF(F1089&lt;2000,(ROUNDDOWN((F1089-$G$10)/5,0))*5+$G$10&amp;"-"&amp;(ROUNDDOWN((F1089-$G$10)/5,0))*5+$G$10+4,(ROUNDDOWN((F1089-$G$10)/5,0))*5+$G$10&amp;"-"&amp;(ROUNDDOWN((F1089-$G$10)/5,0))*5+$G$10+4)</f>
        <v>1990-1994</v>
      </c>
      <c r="H1089" s="17">
        <v>1</v>
      </c>
      <c r="I1089" s="17">
        <v>12</v>
      </c>
      <c r="J1089" s="17">
        <v>12</v>
      </c>
      <c r="K1089" s="17">
        <f>SUM(I1089:J1089)</f>
        <v>24</v>
      </c>
      <c r="L1089" s="28">
        <f>IF(N1089&lt;7000000000,0,1)</f>
        <v>0</v>
      </c>
      <c r="M1089" s="28">
        <f>IF(N1089&gt;0,1,0)</f>
        <v>1</v>
      </c>
      <c r="N1089" s="29">
        <v>79640</v>
      </c>
      <c r="O1089" s="29">
        <f>IF($R1089="Minor",1,0)</f>
        <v>1</v>
      </c>
      <c r="P1089" s="29">
        <f>IF($R1089="Medium",1,0)</f>
        <v>0</v>
      </c>
      <c r="Q1089" s="29">
        <f>IF($R1089="Major",1,0)</f>
        <v>0</v>
      </c>
      <c r="R1089" s="2" t="str">
        <f>IF('Hazard Data'!N879&lt;VLOOKUP(B1089,Thresholds!$B$2:$I$8,2,FALSE),"Minor",IF(AND(VLOOKUP(B1089,Thresholds!$B$2:$I$8,2,FALSE)&lt;='Hazard Data'!N879,'Hazard Data'!N879&lt;VLOOKUP(B1089,Thresholds!$B$2:$I$8,3,FALSE)),"Medium","Major"))</f>
        <v>Minor</v>
      </c>
      <c r="S1089" s="2" t="str">
        <f>IF(N1089&gt;0,"",IF('Hazard Data'!K879&lt;VLOOKUP(B1089,Thresholds!$B$2:$I$8,5,FALSE),"Minor",IF(AND(VLOOKUP(B1089,Thresholds!$B$2:$I$8,5,FALSE)&lt;='Hazard Data'!K879,'Hazard Data'!K879&lt;VLOOKUP(B1089,Thresholds!$B$2:$I$8,6,FALSE)),"Medium","Major")))</f>
        <v/>
      </c>
      <c r="T1089" s="2"/>
      <c r="U1089" s="2"/>
      <c r="V1089" s="2"/>
      <c r="W1089" s="2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32">
      <c r="A1090" s="1"/>
      <c r="B1090" s="17">
        <v>3</v>
      </c>
      <c r="C1090" s="9" t="s">
        <v>44</v>
      </c>
      <c r="D1090" s="9" t="str">
        <f>VLOOKUP(C1090,'Hazard Categories'!$A$2:$B$52,2,FALSE)</f>
        <v>Severe Storm</v>
      </c>
      <c r="E1090" s="17">
        <v>3</v>
      </c>
      <c r="F1090" s="17">
        <v>1972</v>
      </c>
      <c r="G1090" s="17" t="str">
        <f>IF(F1090&lt;2000,(ROUNDDOWN((F1090-$G$10)/5,0))*5+$G$10&amp;"-"&amp;(ROUNDDOWN((F1090-$G$10)/5,0))*5+$G$10+4,(ROUNDDOWN((F1090-$G$10)/5,0))*5+$G$10&amp;"-"&amp;(ROUNDDOWN((F1090-$G$10)/5,0))*5+$G$10+4)</f>
        <v>1970-1974</v>
      </c>
      <c r="H1090" s="17">
        <v>1</v>
      </c>
      <c r="I1090" s="17">
        <v>0</v>
      </c>
      <c r="J1090" s="17">
        <v>0</v>
      </c>
      <c r="K1090" s="17">
        <f>SUM(I1090:J1090)</f>
        <v>0</v>
      </c>
      <c r="L1090" s="28">
        <f>IF(N1090&lt;7000000000,0,1)</f>
        <v>0</v>
      </c>
      <c r="M1090" s="28">
        <f>IF(N1090&gt;0,1,0)</f>
        <v>1</v>
      </c>
      <c r="N1090" s="29">
        <v>79640</v>
      </c>
      <c r="O1090" s="29">
        <f>IF($R1090="Minor",1,0)</f>
        <v>1</v>
      </c>
      <c r="P1090" s="29">
        <f>IF($R1090="Medium",1,0)</f>
        <v>0</v>
      </c>
      <c r="Q1090" s="29">
        <f>IF($R1090="Major",1,0)</f>
        <v>0</v>
      </c>
      <c r="R1090" s="2" t="str">
        <f>IF('Hazard Data'!N1160&lt;VLOOKUP(B1090,Thresholds!$B$2:$I$8,2,FALSE),"Minor",IF(AND(VLOOKUP(B1090,Thresholds!$B$2:$I$8,2,FALSE)&lt;='Hazard Data'!N1160,'Hazard Data'!N1160&lt;VLOOKUP(B1090,Thresholds!$B$2:$I$8,3,FALSE)),"Medium","Major"))</f>
        <v>Minor</v>
      </c>
      <c r="S1090" s="2" t="str">
        <f>IF(N1090&gt;0,"",IF('Hazard Data'!K1160&lt;VLOOKUP(B1090,Thresholds!$B$2:$I$8,5,FALSE),"Minor",IF(AND(VLOOKUP(B1090,Thresholds!$B$2:$I$8,5,FALSE)&lt;='Hazard Data'!K1160,'Hazard Data'!K1160&lt;VLOOKUP(B1090,Thresholds!$B$2:$I$8,6,FALSE)),"Medium","Major")))</f>
        <v/>
      </c>
      <c r="T1090" s="2"/>
      <c r="U1090" s="2"/>
      <c r="V1090" s="2"/>
      <c r="W1090" s="2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32">
      <c r="A1091" s="1"/>
      <c r="B1091" s="17">
        <v>5</v>
      </c>
      <c r="C1091" s="9" t="s">
        <v>65</v>
      </c>
      <c r="D1091" s="9" t="str">
        <f>VLOOKUP(C1091,'Hazard Categories'!$A$2:$B$52,2,FALSE)</f>
        <v>Severe Storm</v>
      </c>
      <c r="E1091" s="17">
        <v>3</v>
      </c>
      <c r="F1091" s="17">
        <v>1972</v>
      </c>
      <c r="G1091" s="17" t="str">
        <f>IF(F1091&lt;2000,(ROUNDDOWN((F1091-$G$10)/5,0))*5+$G$10&amp;"-"&amp;(ROUNDDOWN((F1091-$G$10)/5,0))*5+$G$10+4,(ROUNDDOWN((F1091-$G$10)/5,0))*5+$G$10&amp;"-"&amp;(ROUNDDOWN((F1091-$G$10)/5,0))*5+$G$10+4)</f>
        <v>1970-1974</v>
      </c>
      <c r="H1091" s="17">
        <v>1</v>
      </c>
      <c r="I1091" s="17">
        <v>0</v>
      </c>
      <c r="J1091" s="17">
        <v>0</v>
      </c>
      <c r="K1091" s="17">
        <f>SUM(I1091:J1091)</f>
        <v>0</v>
      </c>
      <c r="L1091" s="28">
        <f>IF(N1091&lt;7000000000,0,1)</f>
        <v>0</v>
      </c>
      <c r="M1091" s="28">
        <f>IF(N1091&gt;0,1,0)</f>
        <v>1</v>
      </c>
      <c r="N1091" s="29">
        <v>79608</v>
      </c>
      <c r="O1091" s="29">
        <f>IF($R1091="Minor",1,0)</f>
        <v>1</v>
      </c>
      <c r="P1091" s="29">
        <f>IF($R1091="Medium",1,0)</f>
        <v>0</v>
      </c>
      <c r="Q1091" s="29">
        <f>IF($R1091="Major",1,0)</f>
        <v>0</v>
      </c>
      <c r="R1091" s="2" t="str">
        <f>IF('Hazard Data'!N1162&lt;VLOOKUP(B1091,Thresholds!$B$2:$I$8,2,FALSE),"Minor",IF(AND(VLOOKUP(B1091,Thresholds!$B$2:$I$8,2,FALSE)&lt;='Hazard Data'!N1162,'Hazard Data'!N1162&lt;VLOOKUP(B1091,Thresholds!$B$2:$I$8,3,FALSE)),"Medium","Major"))</f>
        <v>Minor</v>
      </c>
      <c r="S1091" s="2" t="str">
        <f>IF(N1091&gt;0,"",IF('Hazard Data'!K1162&lt;VLOOKUP(B1091,Thresholds!$B$2:$I$8,5,FALSE),"Minor",IF(AND(VLOOKUP(B1091,Thresholds!$B$2:$I$8,5,FALSE)&lt;='Hazard Data'!K1162,'Hazard Data'!K1162&lt;VLOOKUP(B1091,Thresholds!$B$2:$I$8,6,FALSE)),"Medium","Major")))</f>
        <v/>
      </c>
      <c r="T1091" s="2"/>
      <c r="U1091" s="2"/>
      <c r="V1091" s="2"/>
      <c r="W1091" s="2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32">
      <c r="A1092" s="1"/>
      <c r="B1092" s="17">
        <v>3</v>
      </c>
      <c r="C1092" s="9" t="s">
        <v>44</v>
      </c>
      <c r="D1092" s="9" t="str">
        <f>VLOOKUP(C1092,'Hazard Categories'!$A$2:$B$52,2,FALSE)</f>
        <v>Severe Storm</v>
      </c>
      <c r="E1092" s="17">
        <v>2</v>
      </c>
      <c r="F1092" s="17">
        <v>2008</v>
      </c>
      <c r="G1092" s="17" t="str">
        <f>IF(F1092&lt;2000,(ROUNDDOWN((F1092-$G$10)/5,0))*5+$G$10&amp;"-"&amp;(ROUNDDOWN((F1092-$G$10)/5,0))*5+$G$10+4,(ROUNDDOWN((F1092-$G$10)/5,0))*5+$G$10&amp;"-"&amp;(ROUNDDOWN((F1092-$G$10)/5,0))*5+$G$10+4)</f>
        <v>2005-2009</v>
      </c>
      <c r="H1092" s="17">
        <v>1</v>
      </c>
      <c r="I1092" s="17">
        <v>0</v>
      </c>
      <c r="J1092" s="17">
        <v>0</v>
      </c>
      <c r="K1092" s="17">
        <f>SUM(I1092:J1092)</f>
        <v>0</v>
      </c>
      <c r="L1092" s="28">
        <f>IF(N1092&lt;7000000000,0,1)</f>
        <v>0</v>
      </c>
      <c r="M1092" s="28">
        <f>IF(N1092&gt;0,1,0)</f>
        <v>1</v>
      </c>
      <c r="N1092" s="29">
        <v>79584</v>
      </c>
      <c r="O1092" s="29">
        <f>IF($R1092="Minor",1,0)</f>
        <v>1</v>
      </c>
      <c r="P1092" s="29">
        <f>IF($R1092="Medium",1,0)</f>
        <v>0</v>
      </c>
      <c r="Q1092" s="29">
        <f>IF($R1092="Major",1,0)</f>
        <v>0</v>
      </c>
      <c r="R1092" s="2" t="str">
        <f>IF('Hazard Data'!N3168&lt;VLOOKUP(B1092,Thresholds!$B$2:$I$8,2,FALSE),"Minor",IF(AND(VLOOKUP(B1092,Thresholds!$B$2:$I$8,2,FALSE)&lt;='Hazard Data'!N3168,'Hazard Data'!N3168&lt;VLOOKUP(B1092,Thresholds!$B$2:$I$8,3,FALSE)),"Medium","Major"))</f>
        <v>Minor</v>
      </c>
      <c r="S1092" s="2" t="str">
        <f>IF(N1092&gt;0,"",IF('Hazard Data'!K3168&lt;VLOOKUP(B1092,Thresholds!$B$2:$I$8,5,FALSE),"Minor",IF(AND(VLOOKUP(B1092,Thresholds!$B$2:$I$8,5,FALSE)&lt;='Hazard Data'!K3168,'Hazard Data'!K3168&lt;VLOOKUP(B1092,Thresholds!$B$2:$I$8,6,FALSE)),"Medium","Major")))</f>
        <v/>
      </c>
      <c r="T1092" s="2"/>
      <c r="U1092" s="2"/>
      <c r="V1092" s="2"/>
      <c r="W1092" s="2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32">
      <c r="A1093" s="1"/>
      <c r="B1093" s="17">
        <v>5</v>
      </c>
      <c r="C1093" s="9" t="s">
        <v>44</v>
      </c>
      <c r="D1093" s="9" t="str">
        <f>VLOOKUP(C1093,'Hazard Categories'!$A$2:$B$52,2,FALSE)</f>
        <v>Severe Storm</v>
      </c>
      <c r="E1093" s="17">
        <v>1</v>
      </c>
      <c r="F1093" s="17">
        <v>1989</v>
      </c>
      <c r="G1093" s="17" t="str">
        <f>IF(F1093&lt;2000,(ROUNDDOWN((F1093-$G$10)/5,0))*5+$G$10&amp;"-"&amp;(ROUNDDOWN((F1093-$G$10)/5,0))*5+$G$10+4,(ROUNDDOWN((F1093-$G$10)/5,0))*5+$G$10&amp;"-"&amp;(ROUNDDOWN((F1093-$G$10)/5,0))*5+$G$10+4)</f>
        <v>1985-1989</v>
      </c>
      <c r="H1093" s="17">
        <v>1</v>
      </c>
      <c r="I1093" s="17">
        <v>0</v>
      </c>
      <c r="J1093" s="17">
        <v>0</v>
      </c>
      <c r="K1093" s="17">
        <f>SUM(I1093:J1093)</f>
        <v>0</v>
      </c>
      <c r="L1093" s="28">
        <f>IF(N1093&lt;7000000000,0,1)</f>
        <v>0</v>
      </c>
      <c r="M1093" s="28">
        <f>IF(N1093&gt;0,1,0)</f>
        <v>1</v>
      </c>
      <c r="N1093" s="29">
        <v>79545</v>
      </c>
      <c r="O1093" s="29">
        <f>IF($R1093="Minor",1,0)</f>
        <v>1</v>
      </c>
      <c r="P1093" s="29">
        <f>IF($R1093="Medium",1,0)</f>
        <v>0</v>
      </c>
      <c r="Q1093" s="29">
        <f>IF($R1093="Major",1,0)</f>
        <v>0</v>
      </c>
      <c r="R1093" s="2" t="str">
        <f>IF('Hazard Data'!N1452&lt;VLOOKUP(B1093,Thresholds!$B$2:$I$8,2,FALSE),"Minor",IF(AND(VLOOKUP(B1093,Thresholds!$B$2:$I$8,2,FALSE)&lt;='Hazard Data'!N1452,'Hazard Data'!N1452&lt;VLOOKUP(B1093,Thresholds!$B$2:$I$8,3,FALSE)),"Medium","Major"))</f>
        <v>Minor</v>
      </c>
      <c r="S1093" s="2" t="str">
        <f>IF(N1093&gt;0,"",IF('Hazard Data'!K1452&lt;VLOOKUP(B1093,Thresholds!$B$2:$I$8,5,FALSE),"Minor",IF(AND(VLOOKUP(B1093,Thresholds!$B$2:$I$8,5,FALSE)&lt;='Hazard Data'!K1452,'Hazard Data'!K1452&lt;VLOOKUP(B1093,Thresholds!$B$2:$I$8,6,FALSE)),"Medium","Major")))</f>
        <v/>
      </c>
      <c r="T1093" s="2"/>
      <c r="U1093" s="2"/>
      <c r="V1093" s="2"/>
      <c r="W1093" s="2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32">
      <c r="A1094" s="1"/>
      <c r="B1094" s="17">
        <v>2</v>
      </c>
      <c r="C1094" s="9" t="s">
        <v>41</v>
      </c>
      <c r="D1094" s="9" t="str">
        <f>VLOOKUP(C1094,'Hazard Categories'!$A$2:$B$52,2,FALSE)</f>
        <v>Tornado</v>
      </c>
      <c r="E1094" s="17">
        <v>3</v>
      </c>
      <c r="F1094" s="17">
        <v>1962</v>
      </c>
      <c r="G1094" s="17" t="str">
        <f>IF(F1094&lt;2000,(ROUNDDOWN((F1094-$G$10)/5,0))*5+$G$10&amp;"-"&amp;(ROUNDDOWN((F1094-$G$10)/5,0))*5+$G$10+4,(ROUNDDOWN((F1094-$G$10)/5,0))*5+$G$10&amp;"-"&amp;(ROUNDDOWN((F1094-$G$10)/5,0))*5+$G$10+4)</f>
        <v>1960-1964</v>
      </c>
      <c r="H1094" s="17">
        <v>1</v>
      </c>
      <c r="I1094" s="17">
        <v>0</v>
      </c>
      <c r="J1094" s="17">
        <v>0</v>
      </c>
      <c r="K1094" s="17">
        <f>SUM(I1094:J1094)</f>
        <v>0</v>
      </c>
      <c r="L1094" s="28">
        <f>IF(N1094&lt;7000000000,0,1)</f>
        <v>0</v>
      </c>
      <c r="M1094" s="28">
        <f>IF(N1094&gt;0,1,0)</f>
        <v>1</v>
      </c>
      <c r="N1094" s="29">
        <v>79537</v>
      </c>
      <c r="O1094" s="29">
        <f>IF($R1094="Minor",1,0)</f>
        <v>1</v>
      </c>
      <c r="P1094" s="29">
        <f>IF($R1094="Medium",1,0)</f>
        <v>0</v>
      </c>
      <c r="Q1094" s="29">
        <f>IF($R1094="Major",1,0)</f>
        <v>0</v>
      </c>
      <c r="R1094" s="2" t="str">
        <f>IF('Hazard Data'!N1004&lt;VLOOKUP(B1094,Thresholds!$B$2:$I$8,2,FALSE),"Minor",IF(AND(VLOOKUP(B1094,Thresholds!$B$2:$I$8,2,FALSE)&lt;='Hazard Data'!N1004,'Hazard Data'!N1004&lt;VLOOKUP(B1094,Thresholds!$B$2:$I$8,3,FALSE)),"Medium","Major"))</f>
        <v>Minor</v>
      </c>
      <c r="S1094" s="2" t="str">
        <f>IF(N1094&gt;0,"",IF('Hazard Data'!K1004&lt;VLOOKUP(B1094,Thresholds!$B$2:$I$8,5,FALSE),"Minor",IF(AND(VLOOKUP(B1094,Thresholds!$B$2:$I$8,5,FALSE)&lt;='Hazard Data'!K1004,'Hazard Data'!K1004&lt;VLOOKUP(B1094,Thresholds!$B$2:$I$8,6,FALSE)),"Medium","Major")))</f>
        <v/>
      </c>
      <c r="T1094" s="2"/>
      <c r="U1094" s="2"/>
      <c r="V1094" s="2"/>
      <c r="W1094" s="2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32">
      <c r="A1095" s="1"/>
      <c r="B1095" s="17">
        <v>1</v>
      </c>
      <c r="C1095" s="9" t="s">
        <v>65</v>
      </c>
      <c r="D1095" s="9" t="str">
        <f>VLOOKUP(C1095,'Hazard Categories'!$A$2:$B$52,2,FALSE)</f>
        <v>Severe Storm</v>
      </c>
      <c r="E1095" s="17">
        <v>2</v>
      </c>
      <c r="F1095" s="17">
        <v>1991</v>
      </c>
      <c r="G1095" s="17" t="str">
        <f>IF(F1095&lt;2000,(ROUNDDOWN((F1095-$G$10)/5,0))*5+$G$10&amp;"-"&amp;(ROUNDDOWN((F1095-$G$10)/5,0))*5+$G$10+4,(ROUNDDOWN((F1095-$G$10)/5,0))*5+$G$10&amp;"-"&amp;(ROUNDDOWN((F1095-$G$10)/5,0))*5+$G$10+4)</f>
        <v>1990-1994</v>
      </c>
      <c r="H1095" s="17">
        <v>1</v>
      </c>
      <c r="I1095" s="17">
        <v>0</v>
      </c>
      <c r="J1095" s="17">
        <v>0</v>
      </c>
      <c r="K1095" s="17">
        <f>SUM(I1095:J1095)</f>
        <v>0</v>
      </c>
      <c r="L1095" s="28">
        <f>IF(N1095&lt;7000000000,0,1)</f>
        <v>0</v>
      </c>
      <c r="M1095" s="28">
        <f>IF(N1095&gt;0,1,0)</f>
        <v>1</v>
      </c>
      <c r="N1095" s="29">
        <v>79347</v>
      </c>
      <c r="O1095" s="29">
        <f>IF($R1095="Minor",1,0)</f>
        <v>1</v>
      </c>
      <c r="P1095" s="29">
        <f>IF($R1095="Medium",1,0)</f>
        <v>0</v>
      </c>
      <c r="Q1095" s="29">
        <f>IF($R1095="Major",1,0)</f>
        <v>0</v>
      </c>
      <c r="R1095" s="2" t="str">
        <f>IF('Hazard Data'!N1810&lt;VLOOKUP(B1095,Thresholds!$B$2:$I$8,2,FALSE),"Minor",IF(AND(VLOOKUP(B1095,Thresholds!$B$2:$I$8,2,FALSE)&lt;='Hazard Data'!N1810,'Hazard Data'!N1810&lt;VLOOKUP(B1095,Thresholds!$B$2:$I$8,3,FALSE)),"Medium","Major"))</f>
        <v>Minor</v>
      </c>
      <c r="S1095" s="2" t="str">
        <f>IF(N1095&gt;0,"",IF('Hazard Data'!K1810&lt;VLOOKUP(B1095,Thresholds!$B$2:$I$8,5,FALSE),"Minor",IF(AND(VLOOKUP(B1095,Thresholds!$B$2:$I$8,5,FALSE)&lt;='Hazard Data'!K1810,'Hazard Data'!K1810&lt;VLOOKUP(B1095,Thresholds!$B$2:$I$8,6,FALSE)),"Medium","Major")))</f>
        <v/>
      </c>
      <c r="T1095" s="2"/>
      <c r="U1095" s="2"/>
      <c r="V1095" s="2"/>
      <c r="W1095" s="2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32">
      <c r="A1096" s="1"/>
      <c r="B1096" s="17">
        <v>4</v>
      </c>
      <c r="C1096" s="9" t="s">
        <v>41</v>
      </c>
      <c r="D1096" s="9" t="str">
        <f>VLOOKUP(C1096,'Hazard Categories'!$A$2:$B$52,2,FALSE)</f>
        <v>Tornado</v>
      </c>
      <c r="E1096" s="17">
        <v>1</v>
      </c>
      <c r="F1096" s="17">
        <v>1971</v>
      </c>
      <c r="G1096" s="17" t="str">
        <f>IF(F1096&lt;2000,(ROUNDDOWN((F1096-$G$10)/5,0))*5+$G$10&amp;"-"&amp;(ROUNDDOWN((F1096-$G$10)/5,0))*5+$G$10+4,(ROUNDDOWN((F1096-$G$10)/5,0))*5+$G$10&amp;"-"&amp;(ROUNDDOWN((F1096-$G$10)/5,0))*5+$G$10+4)</f>
        <v>1970-1974</v>
      </c>
      <c r="H1096" s="17">
        <v>1</v>
      </c>
      <c r="I1096" s="17">
        <v>0</v>
      </c>
      <c r="J1096" s="17">
        <v>0</v>
      </c>
      <c r="K1096" s="17">
        <f>SUM(I1096:J1096)</f>
        <v>0</v>
      </c>
      <c r="L1096" s="28">
        <f>IF(N1096&lt;7000000000,0,1)</f>
        <v>0</v>
      </c>
      <c r="M1096" s="28">
        <f>IF(N1096&gt;0,1,0)</f>
        <v>1</v>
      </c>
      <c r="N1096" s="29">
        <v>79323</v>
      </c>
      <c r="O1096" s="29">
        <f>IF($R1096="Minor",1,0)</f>
        <v>1</v>
      </c>
      <c r="P1096" s="29">
        <f>IF($R1096="Medium",1,0)</f>
        <v>0</v>
      </c>
      <c r="Q1096" s="29">
        <f>IF($R1096="Major",1,0)</f>
        <v>0</v>
      </c>
      <c r="R1096" s="2" t="str">
        <f>IF('Hazard Data'!N1075&lt;VLOOKUP(B1096,Thresholds!$B$2:$I$8,2,FALSE),"Minor",IF(AND(VLOOKUP(B1096,Thresholds!$B$2:$I$8,2,FALSE)&lt;='Hazard Data'!N1075,'Hazard Data'!N1075&lt;VLOOKUP(B1096,Thresholds!$B$2:$I$8,3,FALSE)),"Medium","Major"))</f>
        <v>Minor</v>
      </c>
      <c r="S1096" s="2" t="str">
        <f>IF(N1096&gt;0,"",IF('Hazard Data'!K1075&lt;VLOOKUP(B1096,Thresholds!$B$2:$I$8,5,FALSE),"Minor",IF(AND(VLOOKUP(B1096,Thresholds!$B$2:$I$8,5,FALSE)&lt;='Hazard Data'!K1075,'Hazard Data'!K1075&lt;VLOOKUP(B1096,Thresholds!$B$2:$I$8,6,FALSE)),"Medium","Major")))</f>
        <v/>
      </c>
      <c r="T1096" s="2"/>
      <c r="U1096" s="2"/>
      <c r="V1096" s="2"/>
      <c r="W1096" s="2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32">
      <c r="A1097" s="1"/>
      <c r="B1097" s="17">
        <v>4</v>
      </c>
      <c r="C1097" s="9" t="s">
        <v>41</v>
      </c>
      <c r="D1097" s="9" t="str">
        <f>VLOOKUP(C1097,'Hazard Categories'!$A$2:$B$52,2,FALSE)</f>
        <v>Tornado</v>
      </c>
      <c r="E1097" s="17">
        <v>1</v>
      </c>
      <c r="F1097" s="17">
        <v>1996</v>
      </c>
      <c r="G1097" s="17" t="str">
        <f>IF(F1097&lt;2000,(ROUNDDOWN((F1097-$G$10)/5,0))*5+$G$10&amp;"-"&amp;(ROUNDDOWN((F1097-$G$10)/5,0))*5+$G$10+4,(ROUNDDOWN((F1097-$G$10)/5,0))*5+$G$10&amp;"-"&amp;(ROUNDDOWN((F1097-$G$10)/5,0))*5+$G$10+4)</f>
        <v>1995-1999</v>
      </c>
      <c r="H1097" s="17">
        <v>1</v>
      </c>
      <c r="I1097" s="17">
        <v>0</v>
      </c>
      <c r="J1097" s="17">
        <v>0</v>
      </c>
      <c r="K1097" s="17">
        <f>SUM(I1097:J1097)</f>
        <v>0</v>
      </c>
      <c r="L1097" s="28">
        <f>IF(N1097&lt;7000000000,0,1)</f>
        <v>0</v>
      </c>
      <c r="M1097" s="28">
        <f>IF(N1097&gt;0,1,0)</f>
        <v>1</v>
      </c>
      <c r="N1097" s="29">
        <v>79299</v>
      </c>
      <c r="O1097" s="29">
        <f>IF($R1097="Minor",1,0)</f>
        <v>0</v>
      </c>
      <c r="P1097" s="29">
        <f>IF($R1097="Medium",1,0)</f>
        <v>1</v>
      </c>
      <c r="Q1097" s="29">
        <f>IF($R1097="Major",1,0)</f>
        <v>0</v>
      </c>
      <c r="R1097" s="2" t="str">
        <f>IF('Hazard Data'!N210&lt;VLOOKUP(B1097,Thresholds!$B$2:$I$8,2,FALSE),"Minor",IF(AND(VLOOKUP(B1097,Thresholds!$B$2:$I$8,2,FALSE)&lt;='Hazard Data'!N210,'Hazard Data'!N210&lt;VLOOKUP(B1097,Thresholds!$B$2:$I$8,3,FALSE)),"Medium","Major"))</f>
        <v>Medium</v>
      </c>
      <c r="S1097" s="2" t="str">
        <f>IF(N1097&gt;0,"",IF('Hazard Data'!K210&lt;VLOOKUP(B1097,Thresholds!$B$2:$I$8,5,FALSE),"Minor",IF(AND(VLOOKUP(B1097,Thresholds!$B$2:$I$8,5,FALSE)&lt;='Hazard Data'!K210,'Hazard Data'!K210&lt;VLOOKUP(B1097,Thresholds!$B$2:$I$8,6,FALSE)),"Medium","Major")))</f>
        <v/>
      </c>
      <c r="T1097" s="2"/>
      <c r="U1097" s="2"/>
      <c r="V1097" s="2"/>
      <c r="W1097" s="2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32">
      <c r="A1098" s="1"/>
      <c r="B1098" s="17">
        <v>5</v>
      </c>
      <c r="C1098" s="9" t="s">
        <v>44</v>
      </c>
      <c r="D1098" s="9" t="str">
        <f>VLOOKUP(C1098,'Hazard Categories'!$A$2:$B$52,2,FALSE)</f>
        <v>Severe Storm</v>
      </c>
      <c r="E1098" s="17">
        <v>2</v>
      </c>
      <c r="F1098" s="17">
        <v>1989</v>
      </c>
      <c r="G1098" s="17" t="str">
        <f>IF(F1098&lt;2000,(ROUNDDOWN((F1098-$G$10)/5,0))*5+$G$10&amp;"-"&amp;(ROUNDDOWN((F1098-$G$10)/5,0))*5+$G$10+4,(ROUNDDOWN((F1098-$G$10)/5,0))*5+$G$10&amp;"-"&amp;(ROUNDDOWN((F1098-$G$10)/5,0))*5+$G$10+4)</f>
        <v>1985-1989</v>
      </c>
      <c r="H1098" s="17">
        <v>1</v>
      </c>
      <c r="I1098" s="17">
        <v>0</v>
      </c>
      <c r="J1098" s="17">
        <v>0</v>
      </c>
      <c r="K1098" s="17">
        <f>SUM(I1098:J1098)</f>
        <v>0</v>
      </c>
      <c r="L1098" s="28">
        <f>IF(N1098&lt;7000000000,0,1)</f>
        <v>0</v>
      </c>
      <c r="M1098" s="28">
        <f>IF(N1098&gt;0,1,0)</f>
        <v>1</v>
      </c>
      <c r="N1098" s="29">
        <v>79283</v>
      </c>
      <c r="O1098" s="29">
        <f>IF($R1098="Minor",1,0)</f>
        <v>1</v>
      </c>
      <c r="P1098" s="29">
        <f>IF($R1098="Medium",1,0)</f>
        <v>0</v>
      </c>
      <c r="Q1098" s="29">
        <f>IF($R1098="Major",1,0)</f>
        <v>0</v>
      </c>
      <c r="R1098" s="2" t="str">
        <f>IF('Hazard Data'!N1478&lt;VLOOKUP(B1098,Thresholds!$B$2:$I$8,2,FALSE),"Minor",IF(AND(VLOOKUP(B1098,Thresholds!$B$2:$I$8,2,FALSE)&lt;='Hazard Data'!N1478,'Hazard Data'!N1478&lt;VLOOKUP(B1098,Thresholds!$B$2:$I$8,3,FALSE)),"Medium","Major"))</f>
        <v>Minor</v>
      </c>
      <c r="S1098" s="2" t="str">
        <f>IF(N1098&gt;0,"",IF('Hazard Data'!K1478&lt;VLOOKUP(B1098,Thresholds!$B$2:$I$8,5,FALSE),"Minor",IF(AND(VLOOKUP(B1098,Thresholds!$B$2:$I$8,5,FALSE)&lt;='Hazard Data'!K1478,'Hazard Data'!K1478&lt;VLOOKUP(B1098,Thresholds!$B$2:$I$8,6,FALSE)),"Medium","Major")))</f>
        <v/>
      </c>
      <c r="T1098" s="2"/>
      <c r="U1098" s="2"/>
      <c r="V1098" s="2"/>
      <c r="W1098" s="2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32">
      <c r="A1099" s="1"/>
      <c r="B1099" s="17">
        <v>3</v>
      </c>
      <c r="C1099" s="9" t="s">
        <v>47</v>
      </c>
      <c r="D1099" s="9" t="str">
        <f>VLOOKUP(C1099,'Hazard Categories'!$A$2:$B$52,2,FALSE)</f>
        <v>Severe Storm</v>
      </c>
      <c r="E1099" s="17">
        <v>2</v>
      </c>
      <c r="F1099" s="17">
        <v>1995</v>
      </c>
      <c r="G1099" s="17" t="str">
        <f>IF(F1099&lt;2000,(ROUNDDOWN((F1099-$G$10)/5,0))*5+$G$10&amp;"-"&amp;(ROUNDDOWN((F1099-$G$10)/5,0))*5+$G$10+4,(ROUNDDOWN((F1099-$G$10)/5,0))*5+$G$10&amp;"-"&amp;(ROUNDDOWN((F1099-$G$10)/5,0))*5+$G$10+4)</f>
        <v>1995-1999</v>
      </c>
      <c r="H1099" s="17">
        <v>1</v>
      </c>
      <c r="I1099" s="17">
        <v>0</v>
      </c>
      <c r="J1099" s="17">
        <v>0</v>
      </c>
      <c r="K1099" s="17">
        <f>SUM(I1099:J1099)</f>
        <v>0</v>
      </c>
      <c r="L1099" s="28">
        <f>IF(N1099&lt;7000000000,0,1)</f>
        <v>0</v>
      </c>
      <c r="M1099" s="28">
        <f>IF(N1099&gt;0,1,0)</f>
        <v>1</v>
      </c>
      <c r="N1099" s="29">
        <v>79275</v>
      </c>
      <c r="O1099" s="29">
        <f>IF($R1099="Minor",1,0)</f>
        <v>0</v>
      </c>
      <c r="P1099" s="29">
        <f>IF($R1099="Medium",1,0)</f>
        <v>0</v>
      </c>
      <c r="Q1099" s="29">
        <f>IF($R1099="Major",1,0)</f>
        <v>1</v>
      </c>
      <c r="R1099" s="2" t="str">
        <f>IF('Hazard Data'!N136&lt;VLOOKUP(B1099,Thresholds!$B$2:$I$8,2,FALSE),"Minor",IF(AND(VLOOKUP(B1099,Thresholds!$B$2:$I$8,2,FALSE)&lt;='Hazard Data'!N136,'Hazard Data'!N136&lt;VLOOKUP(B1099,Thresholds!$B$2:$I$8,3,FALSE)),"Medium","Major"))</f>
        <v>Major</v>
      </c>
      <c r="S1099" s="2" t="str">
        <f>IF(N1099&gt;0,"",IF('Hazard Data'!K136&lt;VLOOKUP(B1099,Thresholds!$B$2:$I$8,5,FALSE),"Minor",IF(AND(VLOOKUP(B1099,Thresholds!$B$2:$I$8,5,FALSE)&lt;='Hazard Data'!K136,'Hazard Data'!K136&lt;VLOOKUP(B1099,Thresholds!$B$2:$I$8,6,FALSE)),"Medium","Major")))</f>
        <v/>
      </c>
      <c r="T1099" s="2"/>
      <c r="U1099" s="2"/>
      <c r="V1099" s="2"/>
      <c r="W1099" s="2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32">
      <c r="A1100" s="1"/>
      <c r="B1100" s="17">
        <v>3</v>
      </c>
      <c r="C1100" s="9" t="s">
        <v>39</v>
      </c>
      <c r="D1100" s="9" t="str">
        <f>VLOOKUP(C1100,'Hazard Categories'!$A$2:$B$52,2,FALSE)</f>
        <v>Severe Storm</v>
      </c>
      <c r="E1100" s="17">
        <v>4</v>
      </c>
      <c r="F1100" s="17">
        <v>2015</v>
      </c>
      <c r="G1100" s="17" t="str">
        <f>IF(F1100&lt;2000,(ROUNDDOWN((F1100-$G$10)/5,0))*5+$G$10&amp;"-"&amp;(ROUNDDOWN((F1100-$G$10)/5,0))*5+$G$10+4,(ROUNDDOWN((F1100-$G$10)/5,0))*5+$G$10&amp;"-"&amp;(ROUNDDOWN((F1100-$G$10)/5,0))*5+$G$10+4)</f>
        <v>2015-2019</v>
      </c>
      <c r="H1100" s="17">
        <v>1</v>
      </c>
      <c r="I1100" s="17">
        <v>0</v>
      </c>
      <c r="J1100" s="17">
        <v>0</v>
      </c>
      <c r="K1100" s="17">
        <f>SUM(I1100:J1100)</f>
        <v>0</v>
      </c>
      <c r="L1100" s="28">
        <f>IF(N1100&lt;7000000000,0,1)</f>
        <v>0</v>
      </c>
      <c r="M1100" s="28">
        <f>IF(N1100&gt;0,1,0)</f>
        <v>1</v>
      </c>
      <c r="N1100" s="29">
        <v>79228</v>
      </c>
      <c r="O1100" s="29">
        <f>IF($R1100="Minor",1,0)</f>
        <v>1</v>
      </c>
      <c r="P1100" s="29">
        <f>IF($R1100="Medium",1,0)</f>
        <v>0</v>
      </c>
      <c r="Q1100" s="29">
        <f>IF($R1100="Major",1,0)</f>
        <v>0</v>
      </c>
      <c r="R1100" s="2" t="str">
        <f>IF('Hazard Data'!N2744&lt;VLOOKUP(B1100,Thresholds!$B$2:$I$8,2,FALSE),"Minor",IF(AND(VLOOKUP(B1100,Thresholds!$B$2:$I$8,2,FALSE)&lt;='Hazard Data'!N2744,'Hazard Data'!N2744&lt;VLOOKUP(B1100,Thresholds!$B$2:$I$8,3,FALSE)),"Medium","Major"))</f>
        <v>Minor</v>
      </c>
      <c r="S1100" s="2" t="str">
        <f>IF(N1100&gt;0,"",IF('Hazard Data'!K2744&lt;VLOOKUP(B1100,Thresholds!$B$2:$I$8,5,FALSE),"Minor",IF(AND(VLOOKUP(B1100,Thresholds!$B$2:$I$8,5,FALSE)&lt;='Hazard Data'!K2744,'Hazard Data'!K2744&lt;VLOOKUP(B1100,Thresholds!$B$2:$I$8,6,FALSE)),"Medium","Major")))</f>
        <v/>
      </c>
      <c r="T1100" s="2"/>
      <c r="U1100" s="2"/>
      <c r="V1100" s="2"/>
      <c r="W1100" s="2"/>
      <c r="X1100" s="1"/>
      <c r="Y1100" s="1"/>
      <c r="Z1100" s="1"/>
      <c r="AA1100" s="1"/>
      <c r="AB1100" s="1"/>
      <c r="AC1100" s="1"/>
      <c r="AD1100" s="1"/>
      <c r="AE1100" s="1"/>
      <c r="AF1100" s="1"/>
    </row>
    <row r="1101" spans="1:32">
      <c r="A1101" s="1"/>
      <c r="B1101" s="17">
        <v>2</v>
      </c>
      <c r="C1101" s="9" t="s">
        <v>46</v>
      </c>
      <c r="D1101" s="9" t="str">
        <f>VLOOKUP(C1101,'Hazard Categories'!$A$2:$B$52,2,FALSE)</f>
        <v>Storm</v>
      </c>
      <c r="E1101" s="17">
        <v>2</v>
      </c>
      <c r="F1101" s="17">
        <v>1975</v>
      </c>
      <c r="G1101" s="17" t="str">
        <f>IF(F1101&lt;2000,(ROUNDDOWN((F1101-$G$10)/5,0))*5+$G$10&amp;"-"&amp;(ROUNDDOWN((F1101-$G$10)/5,0))*5+$G$10+4,(ROUNDDOWN((F1101-$G$10)/5,0))*5+$G$10&amp;"-"&amp;(ROUNDDOWN((F1101-$G$10)/5,0))*5+$G$10+4)</f>
        <v>1975-1979</v>
      </c>
      <c r="H1101" s="17">
        <v>1</v>
      </c>
      <c r="I1101" s="17">
        <v>0</v>
      </c>
      <c r="J1101" s="17">
        <v>0</v>
      </c>
      <c r="K1101" s="17">
        <f>SUM(I1101:J1101)</f>
        <v>0</v>
      </c>
      <c r="L1101" s="28">
        <f>IF(N1101&lt;7000000000,0,1)</f>
        <v>0</v>
      </c>
      <c r="M1101" s="28">
        <f>IF(N1101&gt;0,1,0)</f>
        <v>1</v>
      </c>
      <c r="N1101" s="29">
        <v>79180</v>
      </c>
      <c r="O1101" s="29">
        <f>IF($R1101="Minor",1,0)</f>
        <v>1</v>
      </c>
      <c r="P1101" s="29">
        <f>IF($R1101="Medium",1,0)</f>
        <v>0</v>
      </c>
      <c r="Q1101" s="29">
        <f>IF($R1101="Major",1,0)</f>
        <v>0</v>
      </c>
      <c r="R1101" s="2" t="str">
        <f>IF('Hazard Data'!N1141&lt;VLOOKUP(B1101,Thresholds!$B$2:$I$8,2,FALSE),"Minor",IF(AND(VLOOKUP(B1101,Thresholds!$B$2:$I$8,2,FALSE)&lt;='Hazard Data'!N1141,'Hazard Data'!N1141&lt;VLOOKUP(B1101,Thresholds!$B$2:$I$8,3,FALSE)),"Medium","Major"))</f>
        <v>Minor</v>
      </c>
      <c r="S1101" s="2" t="str">
        <f>IF(N1101&gt;0,"",IF('Hazard Data'!K1141&lt;VLOOKUP(B1101,Thresholds!$B$2:$I$8,5,FALSE),"Minor",IF(AND(VLOOKUP(B1101,Thresholds!$B$2:$I$8,5,FALSE)&lt;='Hazard Data'!K1141,'Hazard Data'!K1141&lt;VLOOKUP(B1101,Thresholds!$B$2:$I$8,6,FALSE)),"Medium","Major")))</f>
        <v/>
      </c>
      <c r="T1101" s="2"/>
      <c r="U1101" s="2"/>
      <c r="V1101" s="2"/>
      <c r="W1101" s="2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32">
      <c r="A1102" s="1"/>
      <c r="B1102" s="17">
        <v>1</v>
      </c>
      <c r="C1102" s="9" t="s">
        <v>52</v>
      </c>
      <c r="D1102" s="9" t="str">
        <f>VLOOKUP(C1102,'Hazard Categories'!$A$2:$B$52,2,FALSE)</f>
        <v>Severe Storm</v>
      </c>
      <c r="E1102" s="17">
        <v>3</v>
      </c>
      <c r="F1102" s="17">
        <v>1990</v>
      </c>
      <c r="G1102" s="17" t="str">
        <f>IF(F1102&lt;2000,(ROUNDDOWN((F1102-$G$10)/5,0))*5+$G$10&amp;"-"&amp;(ROUNDDOWN((F1102-$G$10)/5,0))*5+$G$10+4,(ROUNDDOWN((F1102-$G$10)/5,0))*5+$G$10&amp;"-"&amp;(ROUNDDOWN((F1102-$G$10)/5,0))*5+$G$10+4)</f>
        <v>1990-1994</v>
      </c>
      <c r="H1102" s="17">
        <v>1</v>
      </c>
      <c r="I1102" s="17">
        <v>0</v>
      </c>
      <c r="J1102" s="17">
        <v>0</v>
      </c>
      <c r="K1102" s="17">
        <f>SUM(I1102:J1102)</f>
        <v>0</v>
      </c>
      <c r="L1102" s="28">
        <f>IF(N1102&lt;7000000000,0,1)</f>
        <v>0</v>
      </c>
      <c r="M1102" s="28">
        <f>IF(N1102&gt;0,1,0)</f>
        <v>1</v>
      </c>
      <c r="N1102" s="29">
        <v>79172</v>
      </c>
      <c r="O1102" s="29">
        <f>IF($R1102="Minor",1,0)</f>
        <v>1</v>
      </c>
      <c r="P1102" s="29">
        <f>IF($R1102="Medium",1,0)</f>
        <v>0</v>
      </c>
      <c r="Q1102" s="29">
        <f>IF($R1102="Major",1,0)</f>
        <v>0</v>
      </c>
      <c r="R1102" s="2" t="str">
        <f>IF('Hazard Data'!N1773&lt;VLOOKUP(B1102,Thresholds!$B$2:$I$8,2,FALSE),"Minor",IF(AND(VLOOKUP(B1102,Thresholds!$B$2:$I$8,2,FALSE)&lt;='Hazard Data'!N1773,'Hazard Data'!N1773&lt;VLOOKUP(B1102,Thresholds!$B$2:$I$8,3,FALSE)),"Medium","Major"))</f>
        <v>Minor</v>
      </c>
      <c r="S1102" s="2" t="str">
        <f>IF(N1102&gt;0,"",IF('Hazard Data'!K1773&lt;VLOOKUP(B1102,Thresholds!$B$2:$I$8,5,FALSE),"Minor",IF(AND(VLOOKUP(B1102,Thresholds!$B$2:$I$8,5,FALSE)&lt;='Hazard Data'!K1773,'Hazard Data'!K1773&lt;VLOOKUP(B1102,Thresholds!$B$2:$I$8,6,FALSE)),"Medium","Major")))</f>
        <v/>
      </c>
      <c r="T1102" s="2"/>
      <c r="U1102" s="2"/>
      <c r="V1102" s="2"/>
      <c r="W1102" s="2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32">
      <c r="A1103" s="1"/>
      <c r="B1103" s="17">
        <v>1</v>
      </c>
      <c r="C1103" s="9" t="s">
        <v>45</v>
      </c>
      <c r="D1103" s="9" t="str">
        <f>VLOOKUP(C1103,'Hazard Categories'!$A$2:$B$52,2,FALSE)</f>
        <v>Storm</v>
      </c>
      <c r="E1103" s="17">
        <v>3</v>
      </c>
      <c r="F1103" s="17">
        <v>2007</v>
      </c>
      <c r="G1103" s="17" t="str">
        <f>IF(F1103&lt;2000,(ROUNDDOWN((F1103-$G$10)/5,0))*5+$G$10&amp;"-"&amp;(ROUNDDOWN((F1103-$G$10)/5,0))*5+$G$10+4,(ROUNDDOWN((F1103-$G$10)/5,0))*5+$G$10&amp;"-"&amp;(ROUNDDOWN((F1103-$G$10)/5,0))*5+$G$10+4)</f>
        <v>2005-2009</v>
      </c>
      <c r="H1103" s="17">
        <v>1</v>
      </c>
      <c r="I1103" s="17">
        <v>0</v>
      </c>
      <c r="J1103" s="17">
        <v>0</v>
      </c>
      <c r="K1103" s="17">
        <f>SUM(I1103:J1103)</f>
        <v>0</v>
      </c>
      <c r="L1103" s="28">
        <f>IF(N1103&lt;7000000000,0,1)</f>
        <v>0</v>
      </c>
      <c r="M1103" s="28">
        <f>IF(N1103&gt;0,1,0)</f>
        <v>1</v>
      </c>
      <c r="N1103" s="29">
        <v>79077</v>
      </c>
      <c r="O1103" s="29">
        <f>IF($R1103="Minor",1,0)</f>
        <v>1</v>
      </c>
      <c r="P1103" s="29">
        <f>IF($R1103="Medium",1,0)</f>
        <v>0</v>
      </c>
      <c r="Q1103" s="29">
        <f>IF($R1103="Major",1,0)</f>
        <v>0</v>
      </c>
      <c r="R1103" s="2" t="str">
        <f>IF('Hazard Data'!N3148&lt;VLOOKUP(B1103,Thresholds!$B$2:$I$8,2,FALSE),"Minor",IF(AND(VLOOKUP(B1103,Thresholds!$B$2:$I$8,2,FALSE)&lt;='Hazard Data'!N3148,'Hazard Data'!N3148&lt;VLOOKUP(B1103,Thresholds!$B$2:$I$8,3,FALSE)),"Medium","Major"))</f>
        <v>Minor</v>
      </c>
      <c r="S1103" s="2" t="str">
        <f>IF(N1103&gt;0,"",IF('Hazard Data'!K3148&lt;VLOOKUP(B1103,Thresholds!$B$2:$I$8,5,FALSE),"Minor",IF(AND(VLOOKUP(B1103,Thresholds!$B$2:$I$8,5,FALSE)&lt;='Hazard Data'!K3148,'Hazard Data'!K3148&lt;VLOOKUP(B1103,Thresholds!$B$2:$I$8,6,FALSE)),"Medium","Major")))</f>
        <v/>
      </c>
      <c r="T1103" s="2"/>
      <c r="U1103" s="2"/>
      <c r="V1103" s="2"/>
      <c r="W1103" s="2"/>
      <c r="X1103" s="1"/>
      <c r="Y1103" s="1"/>
      <c r="Z1103" s="1"/>
      <c r="AA1103" s="1"/>
      <c r="AB1103" s="1"/>
      <c r="AC1103" s="1"/>
      <c r="AD1103" s="1"/>
      <c r="AE1103" s="1"/>
      <c r="AF1103" s="1"/>
    </row>
    <row r="1104" spans="1:32">
      <c r="A1104" s="1"/>
      <c r="B1104" s="17">
        <v>1</v>
      </c>
      <c r="C1104" s="9" t="s">
        <v>44</v>
      </c>
      <c r="D1104" s="9" t="str">
        <f>VLOOKUP(C1104,'Hazard Categories'!$A$2:$B$52,2,FALSE)</f>
        <v>Severe Storm</v>
      </c>
      <c r="E1104" s="17">
        <v>2</v>
      </c>
      <c r="F1104" s="17">
        <v>1999</v>
      </c>
      <c r="G1104" s="17" t="str">
        <f>IF(F1104&lt;2000,(ROUNDDOWN((F1104-$G$10)/5,0))*5+$G$10&amp;"-"&amp;(ROUNDDOWN((F1104-$G$10)/5,0))*5+$G$10+4,(ROUNDDOWN((F1104-$G$10)/5,0))*5+$G$10&amp;"-"&amp;(ROUNDDOWN((F1104-$G$10)/5,0))*5+$G$10+4)</f>
        <v>1995-1999</v>
      </c>
      <c r="H1104" s="17">
        <v>1</v>
      </c>
      <c r="I1104" s="17">
        <v>0</v>
      </c>
      <c r="J1104" s="17">
        <v>0</v>
      </c>
      <c r="K1104" s="17">
        <f>SUM(I1104:J1104)</f>
        <v>0</v>
      </c>
      <c r="L1104" s="28">
        <f>IF(N1104&lt;7000000000,0,1)</f>
        <v>0</v>
      </c>
      <c r="M1104" s="28">
        <f>IF(N1104&gt;0,1,0)</f>
        <v>1</v>
      </c>
      <c r="N1104" s="29">
        <v>79022</v>
      </c>
      <c r="O1104" s="29">
        <f>IF($R1104="Minor",1,0)</f>
        <v>0</v>
      </c>
      <c r="P1104" s="29">
        <f>IF($R1104="Medium",1,0)</f>
        <v>0</v>
      </c>
      <c r="Q1104" s="29">
        <f>IF($R1104="Major",1,0)</f>
        <v>1</v>
      </c>
      <c r="R1104" s="2" t="str">
        <f>IF('Hazard Data'!N18&lt;VLOOKUP(B1104,Thresholds!$B$2:$I$8,2,FALSE),"Minor",IF(AND(VLOOKUP(B1104,Thresholds!$B$2:$I$8,2,FALSE)&lt;='Hazard Data'!N18,'Hazard Data'!N18&lt;VLOOKUP(B1104,Thresholds!$B$2:$I$8,3,FALSE)),"Medium","Major"))</f>
        <v>Major</v>
      </c>
      <c r="S1104" s="2" t="str">
        <f>IF(N1104&gt;0,"",IF('Hazard Data'!K18&lt;VLOOKUP(B1104,Thresholds!$B$2:$I$8,5,FALSE),"Minor",IF(AND(VLOOKUP(B1104,Thresholds!$B$2:$I$8,5,FALSE)&lt;='Hazard Data'!K18,'Hazard Data'!K18&lt;VLOOKUP(B1104,Thresholds!$B$2:$I$8,6,FALSE)),"Medium","Major")))</f>
        <v/>
      </c>
      <c r="T1104" s="2"/>
      <c r="U1104" s="2"/>
      <c r="V1104" s="2"/>
      <c r="W1104" s="2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>
      <c r="A1105" s="1"/>
      <c r="B1105" s="17">
        <v>4</v>
      </c>
      <c r="C1105" s="9" t="s">
        <v>46</v>
      </c>
      <c r="D1105" s="9" t="str">
        <f>VLOOKUP(C1105,'Hazard Categories'!$A$2:$B$52,2,FALSE)</f>
        <v>Storm</v>
      </c>
      <c r="E1105" s="17">
        <v>1</v>
      </c>
      <c r="F1105" s="17">
        <v>1983</v>
      </c>
      <c r="G1105" s="17" t="str">
        <f>IF(F1105&lt;2000,(ROUNDDOWN((F1105-$G$10)/5,0))*5+$G$10&amp;"-"&amp;(ROUNDDOWN((F1105-$G$10)/5,0))*5+$G$10+4,(ROUNDDOWN((F1105-$G$10)/5,0))*5+$G$10&amp;"-"&amp;(ROUNDDOWN((F1105-$G$10)/5,0))*5+$G$10+4)</f>
        <v>1980-1984</v>
      </c>
      <c r="H1105" s="17">
        <v>1</v>
      </c>
      <c r="I1105" s="17">
        <v>0</v>
      </c>
      <c r="J1105" s="17">
        <v>0</v>
      </c>
      <c r="K1105" s="17">
        <f>SUM(I1105:J1105)</f>
        <v>0</v>
      </c>
      <c r="L1105" s="28">
        <f>IF(N1105&lt;7000000000,0,1)</f>
        <v>0</v>
      </c>
      <c r="M1105" s="28">
        <f>IF(N1105&gt;0,1,0)</f>
        <v>1</v>
      </c>
      <c r="N1105" s="29">
        <v>78895</v>
      </c>
      <c r="O1105" s="29">
        <f>IF($R1105="Minor",1,0)</f>
        <v>1</v>
      </c>
      <c r="P1105" s="29">
        <f>IF($R1105="Medium",1,0)</f>
        <v>0</v>
      </c>
      <c r="Q1105" s="29">
        <f>IF($R1105="Major",1,0)</f>
        <v>0</v>
      </c>
      <c r="R1105" s="2" t="str">
        <f>IF('Hazard Data'!N1346&lt;VLOOKUP(B1105,Thresholds!$B$2:$I$8,2,FALSE),"Minor",IF(AND(VLOOKUP(B1105,Thresholds!$B$2:$I$8,2,FALSE)&lt;='Hazard Data'!N1346,'Hazard Data'!N1346&lt;VLOOKUP(B1105,Thresholds!$B$2:$I$8,3,FALSE)),"Medium","Major"))</f>
        <v>Minor</v>
      </c>
      <c r="S1105" s="2" t="str">
        <f>IF(N1105&gt;0,"",IF('Hazard Data'!K1346&lt;VLOOKUP(B1105,Thresholds!$B$2:$I$8,5,FALSE),"Minor",IF(AND(VLOOKUP(B1105,Thresholds!$B$2:$I$8,5,FALSE)&lt;='Hazard Data'!K1346,'Hazard Data'!K1346&lt;VLOOKUP(B1105,Thresholds!$B$2:$I$8,6,FALSE)),"Medium","Major")))</f>
        <v/>
      </c>
      <c r="T1105" s="2"/>
      <c r="U1105" s="2"/>
      <c r="V1105" s="2"/>
      <c r="W1105" s="2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>
      <c r="A1106" s="1"/>
      <c r="B1106" s="17">
        <v>1</v>
      </c>
      <c r="C1106" s="9" t="s">
        <v>44</v>
      </c>
      <c r="D1106" s="9" t="str">
        <f>VLOOKUP(C1106,'Hazard Categories'!$A$2:$B$52,2,FALSE)</f>
        <v>Severe Storm</v>
      </c>
      <c r="E1106" s="17">
        <v>4</v>
      </c>
      <c r="F1106" s="17">
        <v>2002</v>
      </c>
      <c r="G1106" s="17" t="str">
        <f>IF(F1106&lt;2000,(ROUNDDOWN((F1106-$G$10)/5,0))*5+$G$10&amp;"-"&amp;(ROUNDDOWN((F1106-$G$10)/5,0))*5+$G$10+4,(ROUNDDOWN((F1106-$G$10)/5,0))*5+$G$10&amp;"-"&amp;(ROUNDDOWN((F1106-$G$10)/5,0))*5+$G$10+4)</f>
        <v>2000-2004</v>
      </c>
      <c r="H1106" s="17">
        <v>1</v>
      </c>
      <c r="I1106" s="17">
        <v>0</v>
      </c>
      <c r="J1106" s="17">
        <v>0</v>
      </c>
      <c r="K1106" s="17">
        <f>SUM(I1106:J1106)</f>
        <v>0</v>
      </c>
      <c r="L1106" s="28">
        <f>IF(N1106&lt;7000000000,0,1)</f>
        <v>0</v>
      </c>
      <c r="M1106" s="28">
        <f>IF(N1106&gt;0,1,0)</f>
        <v>1</v>
      </c>
      <c r="N1106" s="29">
        <v>78879</v>
      </c>
      <c r="O1106" s="29">
        <f>IF($R1106="Minor",1,0)</f>
        <v>1</v>
      </c>
      <c r="P1106" s="29">
        <f>IF($R1106="Medium",1,0)</f>
        <v>0</v>
      </c>
      <c r="Q1106" s="29">
        <f>IF($R1106="Major",1,0)</f>
        <v>0</v>
      </c>
      <c r="R1106" s="2" t="str">
        <f>IF('Hazard Data'!N3051&lt;VLOOKUP(B1106,Thresholds!$B$2:$I$8,2,FALSE),"Minor",IF(AND(VLOOKUP(B1106,Thresholds!$B$2:$I$8,2,FALSE)&lt;='Hazard Data'!N3051,'Hazard Data'!N3051&lt;VLOOKUP(B1106,Thresholds!$B$2:$I$8,3,FALSE)),"Medium","Major"))</f>
        <v>Minor</v>
      </c>
      <c r="S1106" s="2" t="str">
        <f>IF(N1106&gt;0,"",IF('Hazard Data'!K3051&lt;VLOOKUP(B1106,Thresholds!$B$2:$I$8,5,FALSE),"Minor",IF(AND(VLOOKUP(B1106,Thresholds!$B$2:$I$8,5,FALSE)&lt;='Hazard Data'!K3051,'Hazard Data'!K3051&lt;VLOOKUP(B1106,Thresholds!$B$2:$I$8,6,FALSE)),"Medium","Major")))</f>
        <v/>
      </c>
      <c r="T1106" s="2"/>
      <c r="U1106" s="2"/>
      <c r="V1106" s="2"/>
      <c r="W1106" s="2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>
      <c r="A1107" s="1"/>
      <c r="B1107" s="17">
        <v>2</v>
      </c>
      <c r="C1107" s="9" t="s">
        <v>47</v>
      </c>
      <c r="D1107" s="9" t="str">
        <f>VLOOKUP(C1107,'Hazard Categories'!$A$2:$B$52,2,FALSE)</f>
        <v>Severe Storm</v>
      </c>
      <c r="E1107" s="17">
        <v>2</v>
      </c>
      <c r="F1107" s="17">
        <v>1994</v>
      </c>
      <c r="G1107" s="17" t="str">
        <f>IF(F1107&lt;2000,(ROUNDDOWN((F1107-$G$10)/5,0))*5+$G$10&amp;"-"&amp;(ROUNDDOWN((F1107-$G$10)/5,0))*5+$G$10+4,(ROUNDDOWN((F1107-$G$10)/5,0))*5+$G$10&amp;"-"&amp;(ROUNDDOWN((F1107-$G$10)/5,0))*5+$G$10+4)</f>
        <v>1990-1994</v>
      </c>
      <c r="H1107" s="17">
        <v>1</v>
      </c>
      <c r="I1107" s="17">
        <v>0</v>
      </c>
      <c r="J1107" s="17">
        <v>0</v>
      </c>
      <c r="K1107" s="17">
        <f>SUM(I1107:J1107)</f>
        <v>0</v>
      </c>
      <c r="L1107" s="28">
        <f>IF(N1107&lt;7000000000,0,1)</f>
        <v>0</v>
      </c>
      <c r="M1107" s="28">
        <f>IF(N1107&gt;0,1,0)</f>
        <v>1</v>
      </c>
      <c r="N1107" s="29">
        <v>78839</v>
      </c>
      <c r="O1107" s="29">
        <f>IF($R1107="Minor",1,0)</f>
        <v>1</v>
      </c>
      <c r="P1107" s="29">
        <f>IF($R1107="Medium",1,0)</f>
        <v>0</v>
      </c>
      <c r="Q1107" s="29">
        <f>IF($R1107="Major",1,0)</f>
        <v>0</v>
      </c>
      <c r="R1107" s="2" t="str">
        <f>IF('Hazard Data'!N1840&lt;VLOOKUP(B1107,Thresholds!$B$2:$I$8,2,FALSE),"Minor",IF(AND(VLOOKUP(B1107,Thresholds!$B$2:$I$8,2,FALSE)&lt;='Hazard Data'!N1840,'Hazard Data'!N1840&lt;VLOOKUP(B1107,Thresholds!$B$2:$I$8,3,FALSE)),"Medium","Major"))</f>
        <v>Minor</v>
      </c>
      <c r="S1107" s="2" t="str">
        <f>IF(N1107&gt;0,"",IF('Hazard Data'!K1840&lt;VLOOKUP(B1107,Thresholds!$B$2:$I$8,5,FALSE),"Minor",IF(AND(VLOOKUP(B1107,Thresholds!$B$2:$I$8,5,FALSE)&lt;='Hazard Data'!K1840,'Hazard Data'!K1840&lt;VLOOKUP(B1107,Thresholds!$B$2:$I$8,6,FALSE)),"Medium","Major")))</f>
        <v/>
      </c>
      <c r="T1107" s="2"/>
      <c r="U1107" s="2"/>
      <c r="V1107" s="2"/>
      <c r="W1107" s="2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>
      <c r="A1108" s="1"/>
      <c r="B1108" s="17">
        <v>2</v>
      </c>
      <c r="C1108" s="9" t="s">
        <v>39</v>
      </c>
      <c r="D1108" s="9" t="str">
        <f>VLOOKUP(C1108,'Hazard Categories'!$A$2:$B$52,2,FALSE)</f>
        <v>Severe Storm</v>
      </c>
      <c r="E1108" s="17">
        <v>1</v>
      </c>
      <c r="F1108" s="17">
        <v>1983</v>
      </c>
      <c r="G1108" s="17" t="str">
        <f>IF(F1108&lt;2000,(ROUNDDOWN((F1108-$G$10)/5,0))*5+$G$10&amp;"-"&amp;(ROUNDDOWN((F1108-$G$10)/5,0))*5+$G$10+4,(ROUNDDOWN((F1108-$G$10)/5,0))*5+$G$10&amp;"-"&amp;(ROUNDDOWN((F1108-$G$10)/5,0))*5+$G$10+4)</f>
        <v>1980-1984</v>
      </c>
      <c r="H1108" s="17">
        <v>14</v>
      </c>
      <c r="I1108" s="17">
        <v>0</v>
      </c>
      <c r="J1108" s="17">
        <v>0</v>
      </c>
      <c r="K1108" s="17">
        <f>SUM(I1108:J1108)</f>
        <v>0</v>
      </c>
      <c r="L1108" s="28">
        <f>IF(N1108&lt;7000000000,0,1)</f>
        <v>0</v>
      </c>
      <c r="M1108" s="28">
        <f>IF(N1108&gt;0,1,0)</f>
        <v>1</v>
      </c>
      <c r="N1108" s="29">
        <v>78820</v>
      </c>
      <c r="O1108" s="29">
        <f>IF($R1108="Minor",1,0)</f>
        <v>1</v>
      </c>
      <c r="P1108" s="29">
        <f>IF($R1108="Medium",1,0)</f>
        <v>0</v>
      </c>
      <c r="Q1108" s="29">
        <f>IF($R1108="Major",1,0)</f>
        <v>0</v>
      </c>
      <c r="R1108" s="2" t="str">
        <f>IF('Hazard Data'!N759&lt;VLOOKUP(B1108,Thresholds!$B$2:$I$8,2,FALSE),"Minor",IF(AND(VLOOKUP(B1108,Thresholds!$B$2:$I$8,2,FALSE)&lt;='Hazard Data'!N759,'Hazard Data'!N759&lt;VLOOKUP(B1108,Thresholds!$B$2:$I$8,3,FALSE)),"Medium","Major"))</f>
        <v>Minor</v>
      </c>
      <c r="S1108" s="2" t="str">
        <f>IF(N1108&gt;0,"",IF('Hazard Data'!K759&lt;VLOOKUP(B1108,Thresholds!$B$2:$I$8,5,FALSE),"Minor",IF(AND(VLOOKUP(B1108,Thresholds!$B$2:$I$8,5,FALSE)&lt;='Hazard Data'!K759,'Hazard Data'!K759&lt;VLOOKUP(B1108,Thresholds!$B$2:$I$8,6,FALSE)),"Medium","Major")))</f>
        <v/>
      </c>
      <c r="T1108" s="2"/>
      <c r="U1108" s="2"/>
      <c r="V1108" s="2"/>
      <c r="W1108" s="2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>
      <c r="A1109" s="1"/>
      <c r="B1109" s="17">
        <v>3</v>
      </c>
      <c r="C1109" s="9" t="s">
        <v>44</v>
      </c>
      <c r="D1109" s="9" t="str">
        <f>VLOOKUP(C1109,'Hazard Categories'!$A$2:$B$52,2,FALSE)</f>
        <v>Severe Storm</v>
      </c>
      <c r="E1109" s="17">
        <v>2</v>
      </c>
      <c r="F1109" s="17">
        <v>1989</v>
      </c>
      <c r="G1109" s="17" t="str">
        <f>IF(F1109&lt;2000,(ROUNDDOWN((F1109-$G$10)/5,0))*5+$G$10&amp;"-"&amp;(ROUNDDOWN((F1109-$G$10)/5,0))*5+$G$10+4,(ROUNDDOWN((F1109-$G$10)/5,0))*5+$G$10&amp;"-"&amp;(ROUNDDOWN((F1109-$G$10)/5,0))*5+$G$10+4)</f>
        <v>1985-1989</v>
      </c>
      <c r="H1109" s="17">
        <v>1</v>
      </c>
      <c r="I1109" s="17">
        <v>0</v>
      </c>
      <c r="J1109" s="17">
        <v>0</v>
      </c>
      <c r="K1109" s="17">
        <f>SUM(I1109:J1109)</f>
        <v>0</v>
      </c>
      <c r="L1109" s="28">
        <f>IF(N1109&lt;7000000000,0,1)</f>
        <v>0</v>
      </c>
      <c r="M1109" s="28">
        <f>IF(N1109&gt;0,1,0)</f>
        <v>1</v>
      </c>
      <c r="N1109" s="29">
        <v>78752</v>
      </c>
      <c r="O1109" s="29">
        <f>IF($R1109="Minor",1,0)</f>
        <v>1</v>
      </c>
      <c r="P1109" s="29">
        <f>IF($R1109="Medium",1,0)</f>
        <v>0</v>
      </c>
      <c r="Q1109" s="29">
        <f>IF($R1109="Major",1,0)</f>
        <v>0</v>
      </c>
      <c r="R1109" s="2" t="str">
        <f>IF('Hazard Data'!N1466&lt;VLOOKUP(B1109,Thresholds!$B$2:$I$8,2,FALSE),"Minor",IF(AND(VLOOKUP(B1109,Thresholds!$B$2:$I$8,2,FALSE)&lt;='Hazard Data'!N1466,'Hazard Data'!N1466&lt;VLOOKUP(B1109,Thresholds!$B$2:$I$8,3,FALSE)),"Medium","Major"))</f>
        <v>Minor</v>
      </c>
      <c r="S1109" s="2" t="str">
        <f>IF(N1109&gt;0,"",IF('Hazard Data'!K1466&lt;VLOOKUP(B1109,Thresholds!$B$2:$I$8,5,FALSE),"Minor",IF(AND(VLOOKUP(B1109,Thresholds!$B$2:$I$8,5,FALSE)&lt;='Hazard Data'!K1466,'Hazard Data'!K1466&lt;VLOOKUP(B1109,Thresholds!$B$2:$I$8,6,FALSE)),"Medium","Major")))</f>
        <v/>
      </c>
      <c r="T1109" s="2"/>
      <c r="U1109" s="2"/>
      <c r="V1109" s="2"/>
      <c r="W1109" s="2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>
      <c r="A1110" s="1"/>
      <c r="B1110" s="17">
        <v>3</v>
      </c>
      <c r="C1110" s="9" t="s">
        <v>44</v>
      </c>
      <c r="D1110" s="9" t="str">
        <f>VLOOKUP(C1110,'Hazard Categories'!$A$2:$B$52,2,FALSE)</f>
        <v>Severe Storm</v>
      </c>
      <c r="E1110" s="17">
        <v>2</v>
      </c>
      <c r="F1110" s="17">
        <v>2012</v>
      </c>
      <c r="G1110" s="17" t="str">
        <f>IF(F1110&lt;2000,(ROUNDDOWN((F1110-$G$10)/5,0))*5+$G$10&amp;"-"&amp;(ROUNDDOWN((F1110-$G$10)/5,0))*5+$G$10+4,(ROUNDDOWN((F1110-$G$10)/5,0))*5+$G$10&amp;"-"&amp;(ROUNDDOWN((F1110-$G$10)/5,0))*5+$G$10+4)</f>
        <v>2010-2014</v>
      </c>
      <c r="H1110" s="17">
        <v>1</v>
      </c>
      <c r="I1110" s="17">
        <v>0</v>
      </c>
      <c r="J1110" s="17">
        <v>0</v>
      </c>
      <c r="K1110" s="17">
        <f>SUM(I1110:J1110)</f>
        <v>0</v>
      </c>
      <c r="L1110" s="28">
        <f>IF(N1110&lt;7000000000,0,1)</f>
        <v>0</v>
      </c>
      <c r="M1110" s="28">
        <f>IF(N1110&gt;0,1,0)</f>
        <v>1</v>
      </c>
      <c r="N1110" s="29">
        <v>78578</v>
      </c>
      <c r="O1110" s="29">
        <f>IF($R1110="Minor",1,0)</f>
        <v>1</v>
      </c>
      <c r="P1110" s="29">
        <f>IF($R1110="Medium",1,0)</f>
        <v>0</v>
      </c>
      <c r="Q1110" s="29">
        <f>IF($R1110="Major",1,0)</f>
        <v>0</v>
      </c>
      <c r="R1110" s="2" t="str">
        <f>IF('Hazard Data'!N2126&lt;VLOOKUP(B1110,Thresholds!$B$2:$I$8,2,FALSE),"Minor",IF(AND(VLOOKUP(B1110,Thresholds!$B$2:$I$8,2,FALSE)&lt;='Hazard Data'!N2126,'Hazard Data'!N2126&lt;VLOOKUP(B1110,Thresholds!$B$2:$I$8,3,FALSE)),"Medium","Major"))</f>
        <v>Minor</v>
      </c>
      <c r="S1110" s="2" t="str">
        <f>IF(N1110&gt;0,"",IF('Hazard Data'!K2126&lt;VLOOKUP(B1110,Thresholds!$B$2:$I$8,5,FALSE),"Minor",IF(AND(VLOOKUP(B1110,Thresholds!$B$2:$I$8,5,FALSE)&lt;='Hazard Data'!K2126,'Hazard Data'!K2126&lt;VLOOKUP(B1110,Thresholds!$B$2:$I$8,6,FALSE)),"Medium","Major")))</f>
        <v/>
      </c>
      <c r="T1110" s="2"/>
      <c r="U1110" s="2"/>
      <c r="V1110" s="2"/>
      <c r="W1110" s="2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>
      <c r="A1111" s="1"/>
      <c r="B1111" s="17">
        <v>4</v>
      </c>
      <c r="C1111" s="9" t="s">
        <v>44</v>
      </c>
      <c r="D1111" s="9" t="str">
        <f>VLOOKUP(C1111,'Hazard Categories'!$A$2:$B$52,2,FALSE)</f>
        <v>Severe Storm</v>
      </c>
      <c r="E1111" s="17">
        <v>2</v>
      </c>
      <c r="F1111" s="17">
        <v>1988</v>
      </c>
      <c r="G1111" s="17" t="str">
        <f>IF(F1111&lt;2000,(ROUNDDOWN((F1111-$G$10)/5,0))*5+$G$10&amp;"-"&amp;(ROUNDDOWN((F1111-$G$10)/5,0))*5+$G$10+4,(ROUNDDOWN((F1111-$G$10)/5,0))*5+$G$10&amp;"-"&amp;(ROUNDDOWN((F1111-$G$10)/5,0))*5+$G$10+4)</f>
        <v>1985-1989</v>
      </c>
      <c r="H1111" s="17">
        <v>1</v>
      </c>
      <c r="I1111" s="17">
        <v>0</v>
      </c>
      <c r="J1111" s="17">
        <v>0</v>
      </c>
      <c r="K1111" s="17">
        <f>SUM(I1111:J1111)</f>
        <v>0</v>
      </c>
      <c r="L1111" s="28">
        <f>IF(N1111&lt;7000000000,0,1)</f>
        <v>0</v>
      </c>
      <c r="M1111" s="28">
        <f>IF(N1111&gt;0,1,0)</f>
        <v>1</v>
      </c>
      <c r="N1111" s="29">
        <v>78388</v>
      </c>
      <c r="O1111" s="29">
        <f>IF($R1111="Minor",1,0)</f>
        <v>1</v>
      </c>
      <c r="P1111" s="29">
        <f>IF($R1111="Medium",1,0)</f>
        <v>0</v>
      </c>
      <c r="Q1111" s="29">
        <f>IF($R1111="Major",1,0)</f>
        <v>0</v>
      </c>
      <c r="R1111" s="2" t="str">
        <f>IF('Hazard Data'!N1710&lt;VLOOKUP(B1111,Thresholds!$B$2:$I$8,2,FALSE),"Minor",IF(AND(VLOOKUP(B1111,Thresholds!$B$2:$I$8,2,FALSE)&lt;='Hazard Data'!N1710,'Hazard Data'!N1710&lt;VLOOKUP(B1111,Thresholds!$B$2:$I$8,3,FALSE)),"Medium","Major"))</f>
        <v>Minor</v>
      </c>
      <c r="S1111" s="2" t="str">
        <f>IF(N1111&gt;0,"",IF('Hazard Data'!K1710&lt;VLOOKUP(B1111,Thresholds!$B$2:$I$8,5,FALSE),"Minor",IF(AND(VLOOKUP(B1111,Thresholds!$B$2:$I$8,5,FALSE)&lt;='Hazard Data'!K1710,'Hazard Data'!K1710&lt;VLOOKUP(B1111,Thresholds!$B$2:$I$8,6,FALSE)),"Medium","Major")))</f>
        <v/>
      </c>
      <c r="T1111" s="2"/>
      <c r="U1111" s="2"/>
      <c r="V1111" s="2"/>
      <c r="W1111" s="2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>
      <c r="A1112" s="1"/>
      <c r="B1112" s="17">
        <v>4</v>
      </c>
      <c r="C1112" s="9" t="s">
        <v>44</v>
      </c>
      <c r="D1112" s="9" t="str">
        <f>VLOOKUP(C1112,'Hazard Categories'!$A$2:$B$52,2,FALSE)</f>
        <v>Severe Storm</v>
      </c>
      <c r="E1112" s="17">
        <v>2</v>
      </c>
      <c r="F1112" s="17">
        <v>2013</v>
      </c>
      <c r="G1112" s="17" t="str">
        <f>IF(F1112&lt;2000,(ROUNDDOWN((F1112-$G$10)/5,0))*5+$G$10&amp;"-"&amp;(ROUNDDOWN((F1112-$G$10)/5,0))*5+$G$10+4,(ROUNDDOWN((F1112-$G$10)/5,0))*5+$G$10&amp;"-"&amp;(ROUNDDOWN((F1112-$G$10)/5,0))*5+$G$10+4)</f>
        <v>2010-2014</v>
      </c>
      <c r="H1112" s="17">
        <v>1</v>
      </c>
      <c r="I1112" s="17">
        <v>0</v>
      </c>
      <c r="J1112" s="17">
        <v>0</v>
      </c>
      <c r="K1112" s="17">
        <f>SUM(I1112:J1112)</f>
        <v>0</v>
      </c>
      <c r="L1112" s="28">
        <f>IF(N1112&lt;7000000000,0,1)</f>
        <v>0</v>
      </c>
      <c r="M1112" s="28">
        <f>IF(N1112&gt;0,1,0)</f>
        <v>1</v>
      </c>
      <c r="N1112" s="29">
        <v>78316</v>
      </c>
      <c r="O1112" s="29">
        <f>IF($R1112="Minor",1,0)</f>
        <v>1</v>
      </c>
      <c r="P1112" s="29">
        <f>IF($R1112="Medium",1,0)</f>
        <v>0</v>
      </c>
      <c r="Q1112" s="29">
        <f>IF($R1112="Major",1,0)</f>
        <v>0</v>
      </c>
      <c r="R1112" s="2" t="str">
        <f>IF('Hazard Data'!N2062&lt;VLOOKUP(B1112,Thresholds!$B$2:$I$8,2,FALSE),"Minor",IF(AND(VLOOKUP(B1112,Thresholds!$B$2:$I$8,2,FALSE)&lt;='Hazard Data'!N2062,'Hazard Data'!N2062&lt;VLOOKUP(B1112,Thresholds!$B$2:$I$8,3,FALSE)),"Medium","Major"))</f>
        <v>Minor</v>
      </c>
      <c r="S1112" s="2" t="str">
        <f>IF(N1112&gt;0,"",IF('Hazard Data'!K2062&lt;VLOOKUP(B1112,Thresholds!$B$2:$I$8,5,FALSE),"Minor",IF(AND(VLOOKUP(B1112,Thresholds!$B$2:$I$8,5,FALSE)&lt;='Hazard Data'!K2062,'Hazard Data'!K2062&lt;VLOOKUP(B1112,Thresholds!$B$2:$I$8,6,FALSE)),"Medium","Major")))</f>
        <v/>
      </c>
      <c r="T1112" s="2"/>
      <c r="U1112" s="2"/>
      <c r="V1112" s="2"/>
      <c r="W1112" s="2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>
      <c r="A1113" s="1"/>
      <c r="B1113" s="17">
        <v>2</v>
      </c>
      <c r="C1113" s="9" t="s">
        <v>56</v>
      </c>
      <c r="D1113" s="9" t="str">
        <f>VLOOKUP(C1113,'Hazard Categories'!$A$2:$B$52,2,FALSE)</f>
        <v>Severe Storm</v>
      </c>
      <c r="E1113" s="17">
        <v>2</v>
      </c>
      <c r="F1113" s="17">
        <v>1977</v>
      </c>
      <c r="G1113" s="17" t="str">
        <f>IF(F1113&lt;2000,(ROUNDDOWN((F1113-$G$10)/5,0))*5+$G$10&amp;"-"&amp;(ROUNDDOWN((F1113-$G$10)/5,0))*5+$G$10+4,(ROUNDDOWN((F1113-$G$10)/5,0))*5+$G$10&amp;"-"&amp;(ROUNDDOWN((F1113-$G$10)/5,0))*5+$G$10+4)</f>
        <v>1975-1979</v>
      </c>
      <c r="H1113" s="17">
        <v>1</v>
      </c>
      <c r="I1113" s="17">
        <v>0</v>
      </c>
      <c r="J1113" s="17">
        <v>0</v>
      </c>
      <c r="K1113" s="17">
        <f>SUM(I1113:J1113)</f>
        <v>0</v>
      </c>
      <c r="L1113" s="28">
        <f>IF(N1113&lt;7000000000,0,1)</f>
        <v>0</v>
      </c>
      <c r="M1113" s="28">
        <f>IF(N1113&gt;0,1,0)</f>
        <v>1</v>
      </c>
      <c r="N1113" s="29">
        <v>78261</v>
      </c>
      <c r="O1113" s="29">
        <f>IF($R1113="Minor",1,0)</f>
        <v>1</v>
      </c>
      <c r="P1113" s="29">
        <f>IF($R1113="Medium",1,0)</f>
        <v>0</v>
      </c>
      <c r="Q1113" s="29">
        <f>IF($R1113="Major",1,0)</f>
        <v>0</v>
      </c>
      <c r="R1113" s="2" t="str">
        <f>IF('Hazard Data'!N1317&lt;VLOOKUP(B1113,Thresholds!$B$2:$I$8,2,FALSE),"Minor",IF(AND(VLOOKUP(B1113,Thresholds!$B$2:$I$8,2,FALSE)&lt;='Hazard Data'!N1317,'Hazard Data'!N1317&lt;VLOOKUP(B1113,Thresholds!$B$2:$I$8,3,FALSE)),"Medium","Major"))</f>
        <v>Minor</v>
      </c>
      <c r="S1113" s="2" t="str">
        <f>IF(N1113&gt;0,"",IF('Hazard Data'!K1317&lt;VLOOKUP(B1113,Thresholds!$B$2:$I$8,5,FALSE),"Minor",IF(AND(VLOOKUP(B1113,Thresholds!$B$2:$I$8,5,FALSE)&lt;='Hazard Data'!K1317,'Hazard Data'!K1317&lt;VLOOKUP(B1113,Thresholds!$B$2:$I$8,6,FALSE)),"Medium","Major")))</f>
        <v/>
      </c>
      <c r="T1113" s="2"/>
      <c r="U1113" s="2"/>
      <c r="V1113" s="2"/>
      <c r="W1113" s="2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>
      <c r="A1114" s="1"/>
      <c r="B1114" s="17">
        <v>2</v>
      </c>
      <c r="C1114" s="9" t="s">
        <v>41</v>
      </c>
      <c r="D1114" s="9" t="str">
        <f>VLOOKUP(C1114,'Hazard Categories'!$A$2:$B$52,2,FALSE)</f>
        <v>Tornado</v>
      </c>
      <c r="E1114" s="17">
        <v>4</v>
      </c>
      <c r="F1114" s="17">
        <v>1968</v>
      </c>
      <c r="G1114" s="17" t="str">
        <f>IF(F1114&lt;2000,(ROUNDDOWN((F1114-$G$10)/5,0))*5+$G$10&amp;"-"&amp;(ROUNDDOWN((F1114-$G$10)/5,0))*5+$G$10+4,(ROUNDDOWN((F1114-$G$10)/5,0))*5+$G$10&amp;"-"&amp;(ROUNDDOWN((F1114-$G$10)/5,0))*5+$G$10+4)</f>
        <v>1965-1969</v>
      </c>
      <c r="H1114" s="17">
        <v>1</v>
      </c>
      <c r="I1114" s="17">
        <v>0</v>
      </c>
      <c r="J1114" s="17">
        <v>0</v>
      </c>
      <c r="K1114" s="17">
        <f>SUM(I1114:J1114)</f>
        <v>0</v>
      </c>
      <c r="L1114" s="28">
        <f>IF(N1114&lt;7000000000,0,1)</f>
        <v>0</v>
      </c>
      <c r="M1114" s="28">
        <f>IF(N1114&gt;0,1,0)</f>
        <v>1</v>
      </c>
      <c r="N1114" s="29">
        <v>78205</v>
      </c>
      <c r="O1114" s="29">
        <f>IF($R1114="Minor",1,0)</f>
        <v>1</v>
      </c>
      <c r="P1114" s="29">
        <f>IF($R1114="Medium",1,0)</f>
        <v>0</v>
      </c>
      <c r="Q1114" s="29">
        <f>IF($R1114="Major",1,0)</f>
        <v>0</v>
      </c>
      <c r="R1114" s="2" t="str">
        <f>IF('Hazard Data'!N1071&lt;VLOOKUP(B1114,Thresholds!$B$2:$I$8,2,FALSE),"Minor",IF(AND(VLOOKUP(B1114,Thresholds!$B$2:$I$8,2,FALSE)&lt;='Hazard Data'!N1071,'Hazard Data'!N1071&lt;VLOOKUP(B1114,Thresholds!$B$2:$I$8,3,FALSE)),"Medium","Major"))</f>
        <v>Minor</v>
      </c>
      <c r="S1114" s="2" t="str">
        <f>IF(N1114&gt;0,"",IF('Hazard Data'!K1071&lt;VLOOKUP(B1114,Thresholds!$B$2:$I$8,5,FALSE),"Minor",IF(AND(VLOOKUP(B1114,Thresholds!$B$2:$I$8,5,FALSE)&lt;='Hazard Data'!K1071,'Hazard Data'!K1071&lt;VLOOKUP(B1114,Thresholds!$B$2:$I$8,6,FALSE)),"Medium","Major")))</f>
        <v/>
      </c>
      <c r="T1114" s="2"/>
      <c r="U1114" s="2"/>
      <c r="V1114" s="2"/>
      <c r="W1114" s="2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>
      <c r="A1115" s="1"/>
      <c r="B1115" s="17">
        <v>2</v>
      </c>
      <c r="C1115" s="9" t="s">
        <v>59</v>
      </c>
      <c r="D1115" s="9" t="str">
        <f>VLOOKUP(C1115,'Hazard Categories'!$A$2:$B$52,2,FALSE)</f>
        <v>Storm</v>
      </c>
      <c r="E1115" s="17">
        <v>2</v>
      </c>
      <c r="F1115" s="17">
        <v>1986</v>
      </c>
      <c r="G1115" s="17" t="str">
        <f>IF(F1115&lt;2000,(ROUNDDOWN((F1115-$G$10)/5,0))*5+$G$10&amp;"-"&amp;(ROUNDDOWN((F1115-$G$10)/5,0))*5+$G$10+4,(ROUNDDOWN((F1115-$G$10)/5,0))*5+$G$10&amp;"-"&amp;(ROUNDDOWN((F1115-$G$10)/5,0))*5+$G$10+4)</f>
        <v>1985-1989</v>
      </c>
      <c r="H1115" s="17">
        <v>1</v>
      </c>
      <c r="I1115" s="17">
        <v>0</v>
      </c>
      <c r="J1115" s="17">
        <v>0</v>
      </c>
      <c r="K1115" s="17">
        <f>SUM(I1115:J1115)</f>
        <v>0</v>
      </c>
      <c r="L1115" s="28">
        <f>IF(N1115&lt;7000000000,0,1)</f>
        <v>0</v>
      </c>
      <c r="M1115" s="28">
        <f>IF(N1115&gt;0,1,0)</f>
        <v>1</v>
      </c>
      <c r="N1115" s="29">
        <v>78134</v>
      </c>
      <c r="O1115" s="29">
        <f>IF($R1115="Minor",1,0)</f>
        <v>1</v>
      </c>
      <c r="P1115" s="29">
        <f>IF($R1115="Medium",1,0)</f>
        <v>0</v>
      </c>
      <c r="Q1115" s="29">
        <f>IF($R1115="Major",1,0)</f>
        <v>0</v>
      </c>
      <c r="R1115" s="2" t="str">
        <f>IF('Hazard Data'!N1508&lt;VLOOKUP(B1115,Thresholds!$B$2:$I$8,2,FALSE),"Minor",IF(AND(VLOOKUP(B1115,Thresholds!$B$2:$I$8,2,FALSE)&lt;='Hazard Data'!N1508,'Hazard Data'!N1508&lt;VLOOKUP(B1115,Thresholds!$B$2:$I$8,3,FALSE)),"Medium","Major"))</f>
        <v>Minor</v>
      </c>
      <c r="S1115" s="2" t="str">
        <f>IF(N1115&gt;0,"",IF('Hazard Data'!K1508&lt;VLOOKUP(B1115,Thresholds!$B$2:$I$8,5,FALSE),"Minor",IF(AND(VLOOKUP(B1115,Thresholds!$B$2:$I$8,5,FALSE)&lt;='Hazard Data'!K1508,'Hazard Data'!K1508&lt;VLOOKUP(B1115,Thresholds!$B$2:$I$8,6,FALSE)),"Medium","Major")))</f>
        <v/>
      </c>
      <c r="T1115" s="2"/>
      <c r="U1115" s="2"/>
      <c r="V1115" s="2"/>
      <c r="W1115" s="2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>
      <c r="A1116" s="1"/>
      <c r="B1116" s="17">
        <v>3</v>
      </c>
      <c r="C1116" s="9" t="s">
        <v>59</v>
      </c>
      <c r="D1116" s="9" t="str">
        <f>VLOOKUP(C1116,'Hazard Categories'!$A$2:$B$52,2,FALSE)</f>
        <v>Storm</v>
      </c>
      <c r="E1116" s="17">
        <v>2</v>
      </c>
      <c r="F1116" s="17">
        <v>1984</v>
      </c>
      <c r="G1116" s="17" t="str">
        <f>IF(F1116&lt;2000,(ROUNDDOWN((F1116-$G$10)/5,0))*5+$G$10&amp;"-"&amp;(ROUNDDOWN((F1116-$G$10)/5,0))*5+$G$10+4,(ROUNDDOWN((F1116-$G$10)/5,0))*5+$G$10&amp;"-"&amp;(ROUNDDOWN((F1116-$G$10)/5,0))*5+$G$10+4)</f>
        <v>1980-1984</v>
      </c>
      <c r="H1116" s="17">
        <v>1</v>
      </c>
      <c r="I1116" s="17">
        <v>0</v>
      </c>
      <c r="J1116" s="17">
        <v>0</v>
      </c>
      <c r="K1116" s="17">
        <f>SUM(I1116:J1116)</f>
        <v>0</v>
      </c>
      <c r="L1116" s="28">
        <f>IF(N1116&lt;7000000000,0,1)</f>
        <v>0</v>
      </c>
      <c r="M1116" s="28">
        <f>IF(N1116&gt;0,1,0)</f>
        <v>1</v>
      </c>
      <c r="N1116" s="29">
        <v>78063</v>
      </c>
      <c r="O1116" s="29">
        <f>IF($R1116="Minor",1,0)</f>
        <v>1</v>
      </c>
      <c r="P1116" s="29">
        <f>IF($R1116="Medium",1,0)</f>
        <v>0</v>
      </c>
      <c r="Q1116" s="29">
        <f>IF($R1116="Major",1,0)</f>
        <v>0</v>
      </c>
      <c r="R1116" s="2" t="str">
        <f>IF('Hazard Data'!N1421&lt;VLOOKUP(B1116,Thresholds!$B$2:$I$8,2,FALSE),"Minor",IF(AND(VLOOKUP(B1116,Thresholds!$B$2:$I$8,2,FALSE)&lt;='Hazard Data'!N1421,'Hazard Data'!N1421&lt;VLOOKUP(B1116,Thresholds!$B$2:$I$8,3,FALSE)),"Medium","Major"))</f>
        <v>Minor</v>
      </c>
      <c r="S1116" s="2" t="str">
        <f>IF(N1116&gt;0,"",IF('Hazard Data'!K1421&lt;VLOOKUP(B1116,Thresholds!$B$2:$I$8,5,FALSE),"Minor",IF(AND(VLOOKUP(B1116,Thresholds!$B$2:$I$8,5,FALSE)&lt;='Hazard Data'!K1421,'Hazard Data'!K1421&lt;VLOOKUP(B1116,Thresholds!$B$2:$I$8,6,FALSE)),"Medium","Major")))</f>
        <v/>
      </c>
      <c r="T1116" s="2"/>
      <c r="U1116" s="2"/>
      <c r="V1116" s="2"/>
      <c r="W1116" s="2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>
      <c r="A1117" s="1"/>
      <c r="B1117" s="17">
        <v>2</v>
      </c>
      <c r="C1117" s="9" t="s">
        <v>45</v>
      </c>
      <c r="D1117" s="9" t="str">
        <f>VLOOKUP(C1117,'Hazard Categories'!$A$2:$B$52,2,FALSE)</f>
        <v>Storm</v>
      </c>
      <c r="E1117" s="17">
        <v>3</v>
      </c>
      <c r="F1117" s="17">
        <v>2019</v>
      </c>
      <c r="G1117" s="17" t="str">
        <f>IF(F1117&lt;2000,(ROUNDDOWN((F1117-$G$10)/5,0))*5+$G$10&amp;"-"&amp;(ROUNDDOWN((F1117-$G$10)/5,0))*5+$G$10+4,(ROUNDDOWN((F1117-$G$10)/5,0))*5+$G$10&amp;"-"&amp;(ROUNDDOWN((F1117-$G$10)/5,0))*5+$G$10+4)</f>
        <v>2015-2019</v>
      </c>
      <c r="H1117" s="17">
        <v>1</v>
      </c>
      <c r="I1117" s="17">
        <v>0</v>
      </c>
      <c r="J1117" s="17">
        <v>0</v>
      </c>
      <c r="K1117" s="17">
        <f>SUM(I1117:J1117)</f>
        <v>0</v>
      </c>
      <c r="L1117" s="28">
        <f>IF(N1117&lt;7000000000,0,1)</f>
        <v>0</v>
      </c>
      <c r="M1117" s="28">
        <f>IF(N1117&gt;0,1,0)</f>
        <v>1</v>
      </c>
      <c r="N1117" s="29">
        <v>77991</v>
      </c>
      <c r="O1117" s="29">
        <f>IF($R1117="Minor",1,0)</f>
        <v>1</v>
      </c>
      <c r="P1117" s="29">
        <f>IF($R1117="Medium",1,0)</f>
        <v>0</v>
      </c>
      <c r="Q1117" s="29">
        <f>IF($R1117="Major",1,0)</f>
        <v>0</v>
      </c>
      <c r="R1117" s="2" t="str">
        <f>IF('Hazard Data'!N3287&lt;VLOOKUP(B1117,Thresholds!$B$2:$I$8,2,FALSE),"Minor",IF(AND(VLOOKUP(B1117,Thresholds!$B$2:$I$8,2,FALSE)&lt;='Hazard Data'!N3287,'Hazard Data'!N3287&lt;VLOOKUP(B1117,Thresholds!$B$2:$I$8,3,FALSE)),"Medium","Major"))</f>
        <v>Minor</v>
      </c>
      <c r="S1117" s="2" t="str">
        <f>IF(N1117&gt;0,"",IF('Hazard Data'!K3287&lt;VLOOKUP(B1117,Thresholds!$B$2:$I$8,5,FALSE),"Minor",IF(AND(VLOOKUP(B1117,Thresholds!$B$2:$I$8,5,FALSE)&lt;='Hazard Data'!K3287,'Hazard Data'!K3287&lt;VLOOKUP(B1117,Thresholds!$B$2:$I$8,6,FALSE)),"Medium","Major")))</f>
        <v/>
      </c>
      <c r="T1117" s="2"/>
      <c r="U1117" s="2"/>
      <c r="V1117" s="2"/>
      <c r="W1117" s="2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>
      <c r="A1118" s="1"/>
      <c r="B1118" s="17">
        <v>2</v>
      </c>
      <c r="C1118" s="9" t="s">
        <v>46</v>
      </c>
      <c r="D1118" s="9" t="str">
        <f>VLOOKUP(C1118,'Hazard Categories'!$A$2:$B$52,2,FALSE)</f>
        <v>Storm</v>
      </c>
      <c r="E1118" s="17">
        <v>1</v>
      </c>
      <c r="F1118" s="17">
        <v>1987</v>
      </c>
      <c r="G1118" s="17" t="str">
        <f>IF(F1118&lt;2000,(ROUNDDOWN((F1118-$G$10)/5,0))*5+$G$10&amp;"-"&amp;(ROUNDDOWN((F1118-$G$10)/5,0))*5+$G$10+4,(ROUNDDOWN((F1118-$G$10)/5,0))*5+$G$10&amp;"-"&amp;(ROUNDDOWN((F1118-$G$10)/5,0))*5+$G$10+4)</f>
        <v>1985-1989</v>
      </c>
      <c r="H1118" s="17">
        <v>1</v>
      </c>
      <c r="I1118" s="17">
        <v>0</v>
      </c>
      <c r="J1118" s="17">
        <v>0</v>
      </c>
      <c r="K1118" s="17">
        <f>SUM(I1118:J1118)</f>
        <v>0</v>
      </c>
      <c r="L1118" s="28">
        <f>IF(N1118&lt;7000000000,0,1)</f>
        <v>0</v>
      </c>
      <c r="M1118" s="28">
        <f>IF(N1118&gt;0,1,0)</f>
        <v>1</v>
      </c>
      <c r="N1118" s="29">
        <v>77857</v>
      </c>
      <c r="O1118" s="29">
        <f>IF($R1118="Minor",1,0)</f>
        <v>1</v>
      </c>
      <c r="P1118" s="29">
        <f>IF($R1118="Medium",1,0)</f>
        <v>0</v>
      </c>
      <c r="Q1118" s="29">
        <f>IF($R1118="Major",1,0)</f>
        <v>0</v>
      </c>
      <c r="R1118" s="2" t="str">
        <f>IF('Hazard Data'!N1564&lt;VLOOKUP(B1118,Thresholds!$B$2:$I$8,2,FALSE),"Minor",IF(AND(VLOOKUP(B1118,Thresholds!$B$2:$I$8,2,FALSE)&lt;='Hazard Data'!N1564,'Hazard Data'!N1564&lt;VLOOKUP(B1118,Thresholds!$B$2:$I$8,3,FALSE)),"Medium","Major"))</f>
        <v>Minor</v>
      </c>
      <c r="S1118" s="2" t="str">
        <f>IF(N1118&gt;0,"",IF('Hazard Data'!K1564&lt;VLOOKUP(B1118,Thresholds!$B$2:$I$8,5,FALSE),"Minor",IF(AND(VLOOKUP(B1118,Thresholds!$B$2:$I$8,5,FALSE)&lt;='Hazard Data'!K1564,'Hazard Data'!K1564&lt;VLOOKUP(B1118,Thresholds!$B$2:$I$8,6,FALSE)),"Medium","Major")))</f>
        <v/>
      </c>
      <c r="T1118" s="2"/>
      <c r="U1118" s="2"/>
      <c r="V1118" s="2"/>
      <c r="W1118" s="2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>
      <c r="A1119" s="1"/>
      <c r="B1119" s="17">
        <v>3</v>
      </c>
      <c r="C1119" s="9" t="s">
        <v>39</v>
      </c>
      <c r="D1119" s="9" t="str">
        <f>VLOOKUP(C1119,'Hazard Categories'!$A$2:$B$52,2,FALSE)</f>
        <v>Severe Storm</v>
      </c>
      <c r="E1119" s="17">
        <v>3</v>
      </c>
      <c r="F1119" s="17">
        <v>2008</v>
      </c>
      <c r="G1119" s="17" t="str">
        <f>IF(F1119&lt;2000,(ROUNDDOWN((F1119-$G$10)/5,0))*5+$G$10&amp;"-"&amp;(ROUNDDOWN((F1119-$G$10)/5,0))*5+$G$10+4,(ROUNDDOWN((F1119-$G$10)/5,0))*5+$G$10&amp;"-"&amp;(ROUNDDOWN((F1119-$G$10)/5,0))*5+$G$10+4)</f>
        <v>2005-2009</v>
      </c>
      <c r="H1119" s="17">
        <v>1</v>
      </c>
      <c r="I1119" s="17">
        <v>0</v>
      </c>
      <c r="J1119" s="17">
        <v>0</v>
      </c>
      <c r="K1119" s="17">
        <f>SUM(I1119:J1119)</f>
        <v>0</v>
      </c>
      <c r="L1119" s="28">
        <f>IF(N1119&lt;7000000000,0,1)</f>
        <v>0</v>
      </c>
      <c r="M1119" s="28">
        <f>IF(N1119&gt;0,1,0)</f>
        <v>1</v>
      </c>
      <c r="N1119" s="29">
        <v>77857</v>
      </c>
      <c r="O1119" s="29">
        <f>IF($R1119="Minor",1,0)</f>
        <v>1</v>
      </c>
      <c r="P1119" s="29">
        <f>IF($R1119="Medium",1,0)</f>
        <v>0</v>
      </c>
      <c r="Q1119" s="29">
        <f>IF($R1119="Major",1,0)</f>
        <v>0</v>
      </c>
      <c r="R1119" s="2" t="str">
        <f>IF('Hazard Data'!N3189&lt;VLOOKUP(B1119,Thresholds!$B$2:$I$8,2,FALSE),"Minor",IF(AND(VLOOKUP(B1119,Thresholds!$B$2:$I$8,2,FALSE)&lt;='Hazard Data'!N3189,'Hazard Data'!N3189&lt;VLOOKUP(B1119,Thresholds!$B$2:$I$8,3,FALSE)),"Medium","Major"))</f>
        <v>Minor</v>
      </c>
      <c r="S1119" s="2" t="str">
        <f>IF(N1119&gt;0,"",IF('Hazard Data'!K3189&lt;VLOOKUP(B1119,Thresholds!$B$2:$I$8,5,FALSE),"Minor",IF(AND(VLOOKUP(B1119,Thresholds!$B$2:$I$8,5,FALSE)&lt;='Hazard Data'!K3189,'Hazard Data'!K3189&lt;VLOOKUP(B1119,Thresholds!$B$2:$I$8,6,FALSE)),"Medium","Major")))</f>
        <v/>
      </c>
      <c r="T1119" s="2"/>
      <c r="U1119" s="2"/>
      <c r="V1119" s="2"/>
      <c r="W1119" s="2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>
      <c r="A1120" s="1"/>
      <c r="B1120" s="17">
        <v>5</v>
      </c>
      <c r="C1120" s="9" t="s">
        <v>44</v>
      </c>
      <c r="D1120" s="9" t="str">
        <f>VLOOKUP(C1120,'Hazard Categories'!$A$2:$B$52,2,FALSE)</f>
        <v>Severe Storm</v>
      </c>
      <c r="E1120" s="17">
        <v>3</v>
      </c>
      <c r="F1120" s="17">
        <v>2007</v>
      </c>
      <c r="G1120" s="17" t="str">
        <f>IF(F1120&lt;2000,(ROUNDDOWN((F1120-$G$10)/5,0))*5+$G$10&amp;"-"&amp;(ROUNDDOWN((F1120-$G$10)/5,0))*5+$G$10+4,(ROUNDDOWN((F1120-$G$10)/5,0))*5+$G$10&amp;"-"&amp;(ROUNDDOWN((F1120-$G$10)/5,0))*5+$G$10+4)</f>
        <v>2005-2009</v>
      </c>
      <c r="H1120" s="17">
        <v>1</v>
      </c>
      <c r="I1120" s="17">
        <v>0</v>
      </c>
      <c r="J1120" s="17">
        <v>0</v>
      </c>
      <c r="K1120" s="17">
        <f>SUM(I1120:J1120)</f>
        <v>0</v>
      </c>
      <c r="L1120" s="28">
        <f>IF(N1120&lt;7000000000,0,1)</f>
        <v>0</v>
      </c>
      <c r="M1120" s="28">
        <f>IF(N1120&gt;0,1,0)</f>
        <v>1</v>
      </c>
      <c r="N1120" s="29">
        <v>77738</v>
      </c>
      <c r="O1120" s="29">
        <f>IF($R1120="Minor",1,0)</f>
        <v>1</v>
      </c>
      <c r="P1120" s="29">
        <f>IF($R1120="Medium",1,0)</f>
        <v>0</v>
      </c>
      <c r="Q1120" s="29">
        <f>IF($R1120="Major",1,0)</f>
        <v>0</v>
      </c>
      <c r="R1120" s="2" t="str">
        <f>IF('Hazard Data'!N3149&lt;VLOOKUP(B1120,Thresholds!$B$2:$I$8,2,FALSE),"Minor",IF(AND(VLOOKUP(B1120,Thresholds!$B$2:$I$8,2,FALSE)&lt;='Hazard Data'!N3149,'Hazard Data'!N3149&lt;VLOOKUP(B1120,Thresholds!$B$2:$I$8,3,FALSE)),"Medium","Major"))</f>
        <v>Minor</v>
      </c>
      <c r="S1120" s="2" t="str">
        <f>IF(N1120&gt;0,"",IF('Hazard Data'!K3149&lt;VLOOKUP(B1120,Thresholds!$B$2:$I$8,5,FALSE),"Minor",IF(AND(VLOOKUP(B1120,Thresholds!$B$2:$I$8,5,FALSE)&lt;='Hazard Data'!K3149,'Hazard Data'!K3149&lt;VLOOKUP(B1120,Thresholds!$B$2:$I$8,6,FALSE)),"Medium","Major")))</f>
        <v/>
      </c>
      <c r="T1120" s="2"/>
      <c r="U1120" s="2"/>
      <c r="V1120" s="2"/>
      <c r="W1120" s="2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32">
      <c r="A1121" s="1"/>
      <c r="B1121" s="17">
        <v>1</v>
      </c>
      <c r="C1121" s="9" t="s">
        <v>44</v>
      </c>
      <c r="D1121" s="9" t="str">
        <f>VLOOKUP(C1121,'Hazard Categories'!$A$2:$B$52,2,FALSE)</f>
        <v>Severe Storm</v>
      </c>
      <c r="E1121" s="17">
        <v>3</v>
      </c>
      <c r="F1121" s="17">
        <v>1983</v>
      </c>
      <c r="G1121" s="17" t="str">
        <f>IF(F1121&lt;2000,(ROUNDDOWN((F1121-$G$10)/5,0))*5+$G$10&amp;"-"&amp;(ROUNDDOWN((F1121-$G$10)/5,0))*5+$G$10+4,(ROUNDDOWN((F1121-$G$10)/5,0))*5+$G$10&amp;"-"&amp;(ROUNDDOWN((F1121-$G$10)/5,0))*5+$G$10+4)</f>
        <v>1980-1984</v>
      </c>
      <c r="H1121" s="17">
        <v>1</v>
      </c>
      <c r="I1121" s="17">
        <v>0</v>
      </c>
      <c r="J1121" s="17">
        <v>0</v>
      </c>
      <c r="K1121" s="17">
        <f>SUM(I1121:J1121)</f>
        <v>0</v>
      </c>
      <c r="L1121" s="28">
        <f>IF(N1121&lt;7000000000,0,1)</f>
        <v>0</v>
      </c>
      <c r="M1121" s="28">
        <f>IF(N1121&gt;0,1,0)</f>
        <v>1</v>
      </c>
      <c r="N1121" s="29">
        <v>77658</v>
      </c>
      <c r="O1121" s="29">
        <f>IF($R1121="Minor",1,0)</f>
        <v>1</v>
      </c>
      <c r="P1121" s="29">
        <f>IF($R1121="Medium",1,0)</f>
        <v>0</v>
      </c>
      <c r="Q1121" s="29">
        <f>IF($R1121="Major",1,0)</f>
        <v>0</v>
      </c>
      <c r="R1121" s="2" t="str">
        <f>IF('Hazard Data'!N1380&lt;VLOOKUP(B1121,Thresholds!$B$2:$I$8,2,FALSE),"Minor",IF(AND(VLOOKUP(B1121,Thresholds!$B$2:$I$8,2,FALSE)&lt;='Hazard Data'!N1380,'Hazard Data'!N1380&lt;VLOOKUP(B1121,Thresholds!$B$2:$I$8,3,FALSE)),"Medium","Major"))</f>
        <v>Minor</v>
      </c>
      <c r="S1121" s="2" t="str">
        <f>IF(N1121&gt;0,"",IF('Hazard Data'!K1380&lt;VLOOKUP(B1121,Thresholds!$B$2:$I$8,5,FALSE),"Minor",IF(AND(VLOOKUP(B1121,Thresholds!$B$2:$I$8,5,FALSE)&lt;='Hazard Data'!K1380,'Hazard Data'!K1380&lt;VLOOKUP(B1121,Thresholds!$B$2:$I$8,6,FALSE)),"Medium","Major")))</f>
        <v/>
      </c>
      <c r="T1121" s="2"/>
      <c r="U1121" s="2"/>
      <c r="V1121" s="2"/>
      <c r="W1121" s="2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32">
      <c r="A1122" s="1"/>
      <c r="B1122" s="17">
        <v>2</v>
      </c>
      <c r="C1122" s="9" t="s">
        <v>39</v>
      </c>
      <c r="D1122" s="9" t="str">
        <f>VLOOKUP(C1122,'Hazard Categories'!$A$2:$B$52,2,FALSE)</f>
        <v>Severe Storm</v>
      </c>
      <c r="E1122" s="17">
        <v>3</v>
      </c>
      <c r="F1122" s="17">
        <v>1988</v>
      </c>
      <c r="G1122" s="17" t="str">
        <f>IF(F1122&lt;2000,(ROUNDDOWN((F1122-$G$10)/5,0))*5+$G$10&amp;"-"&amp;(ROUNDDOWN((F1122-$G$10)/5,0))*5+$G$10+4,(ROUNDDOWN((F1122-$G$10)/5,0))*5+$G$10&amp;"-"&amp;(ROUNDDOWN((F1122-$G$10)/5,0))*5+$G$10+4)</f>
        <v>1985-1989</v>
      </c>
      <c r="H1122" s="17">
        <v>1</v>
      </c>
      <c r="I1122" s="17">
        <v>0</v>
      </c>
      <c r="J1122" s="17">
        <v>0</v>
      </c>
      <c r="K1122" s="17">
        <f>SUM(I1122:J1122)</f>
        <v>0</v>
      </c>
      <c r="L1122" s="28">
        <f>IF(N1122&lt;7000000000,0,1)</f>
        <v>0</v>
      </c>
      <c r="M1122" s="28">
        <f>IF(N1122&gt;0,1,0)</f>
        <v>1</v>
      </c>
      <c r="N1122" s="29">
        <v>77595</v>
      </c>
      <c r="O1122" s="29">
        <f>IF($R1122="Minor",1,0)</f>
        <v>1</v>
      </c>
      <c r="P1122" s="29">
        <f>IF($R1122="Medium",1,0)</f>
        <v>0</v>
      </c>
      <c r="Q1122" s="29">
        <f>IF($R1122="Major",1,0)</f>
        <v>0</v>
      </c>
      <c r="R1122" s="2" t="str">
        <f>IF('Hazard Data'!N1717&lt;VLOOKUP(B1122,Thresholds!$B$2:$I$8,2,FALSE),"Minor",IF(AND(VLOOKUP(B1122,Thresholds!$B$2:$I$8,2,FALSE)&lt;='Hazard Data'!N1717,'Hazard Data'!N1717&lt;VLOOKUP(B1122,Thresholds!$B$2:$I$8,3,FALSE)),"Medium","Major"))</f>
        <v>Minor</v>
      </c>
      <c r="S1122" s="2" t="str">
        <f>IF(N1122&gt;0,"",IF('Hazard Data'!K1717&lt;VLOOKUP(B1122,Thresholds!$B$2:$I$8,5,FALSE),"Minor",IF(AND(VLOOKUP(B1122,Thresholds!$B$2:$I$8,5,FALSE)&lt;='Hazard Data'!K1717,'Hazard Data'!K1717&lt;VLOOKUP(B1122,Thresholds!$B$2:$I$8,6,FALSE)),"Medium","Major")))</f>
        <v/>
      </c>
      <c r="T1122" s="2"/>
      <c r="U1122" s="2"/>
      <c r="V1122" s="2"/>
      <c r="W1122" s="2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32">
      <c r="A1123" s="1"/>
      <c r="B1123" s="17">
        <v>4</v>
      </c>
      <c r="C1123" s="9" t="s">
        <v>44</v>
      </c>
      <c r="D1123" s="9" t="str">
        <f>VLOOKUP(C1123,'Hazard Categories'!$A$2:$B$52,2,FALSE)</f>
        <v>Severe Storm</v>
      </c>
      <c r="E1123" s="17">
        <v>2</v>
      </c>
      <c r="F1123" s="17">
        <v>2011</v>
      </c>
      <c r="G1123" s="17" t="str">
        <f>IF(F1123&lt;2000,(ROUNDDOWN((F1123-$G$10)/5,0))*5+$G$10&amp;"-"&amp;(ROUNDDOWN((F1123-$G$10)/5,0))*5+$G$10+4,(ROUNDDOWN((F1123-$G$10)/5,0))*5+$G$10&amp;"-"&amp;(ROUNDDOWN((F1123-$G$10)/5,0))*5+$G$10+4)</f>
        <v>2010-2014</v>
      </c>
      <c r="H1123" s="17">
        <v>1</v>
      </c>
      <c r="I1123" s="17">
        <v>0</v>
      </c>
      <c r="J1123" s="17">
        <v>0</v>
      </c>
      <c r="K1123" s="17">
        <f>SUM(I1123:J1123)</f>
        <v>0</v>
      </c>
      <c r="L1123" s="28">
        <f>IF(N1123&lt;7000000000,0,1)</f>
        <v>0</v>
      </c>
      <c r="M1123" s="28">
        <f>IF(N1123&gt;0,1,0)</f>
        <v>1</v>
      </c>
      <c r="N1123" s="29">
        <v>77579</v>
      </c>
      <c r="O1123" s="29">
        <f>IF($R1123="Minor",1,0)</f>
        <v>1</v>
      </c>
      <c r="P1123" s="29">
        <f>IF($R1123="Medium",1,0)</f>
        <v>0</v>
      </c>
      <c r="Q1123" s="29">
        <f>IF($R1123="Major",1,0)</f>
        <v>0</v>
      </c>
      <c r="R1123" s="2" t="str">
        <f>IF('Hazard Data'!N2448&lt;VLOOKUP(B1123,Thresholds!$B$2:$I$8,2,FALSE),"Minor",IF(AND(VLOOKUP(B1123,Thresholds!$B$2:$I$8,2,FALSE)&lt;='Hazard Data'!N2448,'Hazard Data'!N2448&lt;VLOOKUP(B1123,Thresholds!$B$2:$I$8,3,FALSE)),"Medium","Major"))</f>
        <v>Minor</v>
      </c>
      <c r="S1123" s="2" t="str">
        <f>IF(N1123&gt;0,"",IF('Hazard Data'!K2448&lt;VLOOKUP(B1123,Thresholds!$B$2:$I$8,5,FALSE),"Minor",IF(AND(VLOOKUP(B1123,Thresholds!$B$2:$I$8,5,FALSE)&lt;='Hazard Data'!K2448,'Hazard Data'!K2448&lt;VLOOKUP(B1123,Thresholds!$B$2:$I$8,6,FALSE)),"Medium","Major")))</f>
        <v/>
      </c>
      <c r="T1123" s="2"/>
      <c r="U1123" s="2"/>
      <c r="V1123" s="2"/>
      <c r="W1123" s="2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32">
      <c r="A1124" s="1"/>
      <c r="B1124" s="17">
        <v>2</v>
      </c>
      <c r="C1124" s="9" t="s">
        <v>46</v>
      </c>
      <c r="D1124" s="9" t="str">
        <f>VLOOKUP(C1124,'Hazard Categories'!$A$2:$B$52,2,FALSE)</f>
        <v>Storm</v>
      </c>
      <c r="E1124" s="17">
        <v>2</v>
      </c>
      <c r="F1124" s="17">
        <v>1980</v>
      </c>
      <c r="G1124" s="17" t="str">
        <f>IF(F1124&lt;2000,(ROUNDDOWN((F1124-$G$10)/5,0))*5+$G$10&amp;"-"&amp;(ROUNDDOWN((F1124-$G$10)/5,0))*5+$G$10+4,(ROUNDDOWN((F1124-$G$10)/5,0))*5+$G$10&amp;"-"&amp;(ROUNDDOWN((F1124-$G$10)/5,0))*5+$G$10+4)</f>
        <v>1980-1984</v>
      </c>
      <c r="H1124" s="17">
        <v>1</v>
      </c>
      <c r="I1124" s="17">
        <v>0</v>
      </c>
      <c r="J1124" s="17">
        <v>0</v>
      </c>
      <c r="K1124" s="17">
        <f>SUM(I1124:J1124)</f>
        <v>0</v>
      </c>
      <c r="L1124" s="28">
        <f>IF(N1124&lt;7000000000,0,1)</f>
        <v>0</v>
      </c>
      <c r="M1124" s="28">
        <f>IF(N1124&gt;0,1,0)</f>
        <v>1</v>
      </c>
      <c r="N1124" s="29">
        <v>77532</v>
      </c>
      <c r="O1124" s="29">
        <f>IF($R1124="Minor",1,0)</f>
        <v>1</v>
      </c>
      <c r="P1124" s="29">
        <f>IF($R1124="Medium",1,0)</f>
        <v>0</v>
      </c>
      <c r="Q1124" s="29">
        <f>IF($R1124="Major",1,0)</f>
        <v>0</v>
      </c>
      <c r="R1124" s="2" t="str">
        <f>IF('Hazard Data'!N1645&lt;VLOOKUP(B1124,Thresholds!$B$2:$I$8,2,FALSE),"Minor",IF(AND(VLOOKUP(B1124,Thresholds!$B$2:$I$8,2,FALSE)&lt;='Hazard Data'!N1645,'Hazard Data'!N1645&lt;VLOOKUP(B1124,Thresholds!$B$2:$I$8,3,FALSE)),"Medium","Major"))</f>
        <v>Minor</v>
      </c>
      <c r="S1124" s="2" t="str">
        <f>IF(N1124&gt;0,"",IF('Hazard Data'!K1645&lt;VLOOKUP(B1124,Thresholds!$B$2:$I$8,5,FALSE),"Minor",IF(AND(VLOOKUP(B1124,Thresholds!$B$2:$I$8,5,FALSE)&lt;='Hazard Data'!K1645,'Hazard Data'!K1645&lt;VLOOKUP(B1124,Thresholds!$B$2:$I$8,6,FALSE)),"Medium","Major")))</f>
        <v/>
      </c>
      <c r="T1124" s="2"/>
      <c r="U1124" s="2"/>
      <c r="V1124" s="2"/>
      <c r="W1124" s="2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32">
      <c r="A1125" s="1"/>
      <c r="B1125" s="17">
        <v>1</v>
      </c>
      <c r="C1125" s="9" t="s">
        <v>45</v>
      </c>
      <c r="D1125" s="9" t="str">
        <f>VLOOKUP(C1125,'Hazard Categories'!$A$2:$B$52,2,FALSE)</f>
        <v>Storm</v>
      </c>
      <c r="E1125" s="17">
        <v>2</v>
      </c>
      <c r="F1125" s="17">
        <v>1964</v>
      </c>
      <c r="G1125" s="17" t="str">
        <f>IF(F1125&lt;2000,(ROUNDDOWN((F1125-$G$10)/5,0))*5+$G$10&amp;"-"&amp;(ROUNDDOWN((F1125-$G$10)/5,0))*5+$G$10+4,(ROUNDDOWN((F1125-$G$10)/5,0))*5+$G$10&amp;"-"&amp;(ROUNDDOWN((F1125-$G$10)/5,0))*5+$G$10+4)</f>
        <v>1960-1964</v>
      </c>
      <c r="H1125" s="17">
        <v>1</v>
      </c>
      <c r="I1125" s="17">
        <v>0</v>
      </c>
      <c r="J1125" s="17">
        <v>0</v>
      </c>
      <c r="K1125" s="17">
        <f>SUM(I1125:J1125)</f>
        <v>0</v>
      </c>
      <c r="L1125" s="28">
        <f>IF(N1125&lt;7000000000,0,1)</f>
        <v>0</v>
      </c>
      <c r="M1125" s="28">
        <f>IF(N1125&gt;0,1,0)</f>
        <v>1</v>
      </c>
      <c r="N1125" s="29">
        <v>77484</v>
      </c>
      <c r="O1125" s="29">
        <f>IF($R1125="Minor",1,0)</f>
        <v>1</v>
      </c>
      <c r="P1125" s="29">
        <f>IF($R1125="Medium",1,0)</f>
        <v>0</v>
      </c>
      <c r="Q1125" s="29">
        <f>IF($R1125="Major",1,0)</f>
        <v>0</v>
      </c>
      <c r="R1125" s="2" t="str">
        <f>IF('Hazard Data'!N1038&lt;VLOOKUP(B1125,Thresholds!$B$2:$I$8,2,FALSE),"Minor",IF(AND(VLOOKUP(B1125,Thresholds!$B$2:$I$8,2,FALSE)&lt;='Hazard Data'!N1038,'Hazard Data'!N1038&lt;VLOOKUP(B1125,Thresholds!$B$2:$I$8,3,FALSE)),"Medium","Major"))</f>
        <v>Minor</v>
      </c>
      <c r="S1125" s="2" t="str">
        <f>IF(N1125&gt;0,"",IF('Hazard Data'!K1038&lt;VLOOKUP(B1125,Thresholds!$B$2:$I$8,5,FALSE),"Minor",IF(AND(VLOOKUP(B1125,Thresholds!$B$2:$I$8,5,FALSE)&lt;='Hazard Data'!K1038,'Hazard Data'!K1038&lt;VLOOKUP(B1125,Thresholds!$B$2:$I$8,6,FALSE)),"Medium","Major")))</f>
        <v/>
      </c>
      <c r="T1125" s="2"/>
      <c r="U1125" s="2"/>
      <c r="V1125" s="2"/>
      <c r="W1125" s="2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32">
      <c r="A1126" s="1"/>
      <c r="B1126" s="17">
        <v>2</v>
      </c>
      <c r="C1126" s="9" t="s">
        <v>70</v>
      </c>
      <c r="D1126" s="9" t="str">
        <f>VLOOKUP(C1126,'Hazard Categories'!$A$2:$B$52,2,FALSE)</f>
        <v>Storm</v>
      </c>
      <c r="E1126" s="17">
        <v>2</v>
      </c>
      <c r="F1126" s="17">
        <v>1982</v>
      </c>
      <c r="G1126" s="17" t="str">
        <f>IF(F1126&lt;2000,(ROUNDDOWN((F1126-$G$10)/5,0))*5+$G$10&amp;"-"&amp;(ROUNDDOWN((F1126-$G$10)/5,0))*5+$G$10+4,(ROUNDDOWN((F1126-$G$10)/5,0))*5+$G$10&amp;"-"&amp;(ROUNDDOWN((F1126-$G$10)/5,0))*5+$G$10+4)</f>
        <v>1980-1984</v>
      </c>
      <c r="H1126" s="17">
        <v>1</v>
      </c>
      <c r="I1126" s="17">
        <v>0</v>
      </c>
      <c r="J1126" s="17">
        <v>0</v>
      </c>
      <c r="K1126" s="17">
        <f>SUM(I1126:J1126)</f>
        <v>0</v>
      </c>
      <c r="L1126" s="28">
        <f>IF(N1126&lt;7000000000,0,1)</f>
        <v>0</v>
      </c>
      <c r="M1126" s="28">
        <f>IF(N1126&gt;0,1,0)</f>
        <v>1</v>
      </c>
      <c r="N1126" s="29">
        <v>77460</v>
      </c>
      <c r="O1126" s="29">
        <f>IF($R1126="Minor",1,0)</f>
        <v>1</v>
      </c>
      <c r="P1126" s="29">
        <f>IF($R1126="Medium",1,0)</f>
        <v>0</v>
      </c>
      <c r="Q1126" s="29">
        <f>IF($R1126="Major",1,0)</f>
        <v>0</v>
      </c>
      <c r="R1126" s="2" t="str">
        <f>IF('Hazard Data'!N1439&lt;VLOOKUP(B1126,Thresholds!$B$2:$I$8,2,FALSE),"Minor",IF(AND(VLOOKUP(B1126,Thresholds!$B$2:$I$8,2,FALSE)&lt;='Hazard Data'!N1439,'Hazard Data'!N1439&lt;VLOOKUP(B1126,Thresholds!$B$2:$I$8,3,FALSE)),"Medium","Major"))</f>
        <v>Minor</v>
      </c>
      <c r="S1126" s="2" t="str">
        <f>IF(N1126&gt;0,"",IF('Hazard Data'!K1439&lt;VLOOKUP(B1126,Thresholds!$B$2:$I$8,5,FALSE),"Minor",IF(AND(VLOOKUP(B1126,Thresholds!$B$2:$I$8,5,FALSE)&lt;='Hazard Data'!K1439,'Hazard Data'!K1439&lt;VLOOKUP(B1126,Thresholds!$B$2:$I$8,6,FALSE)),"Medium","Major")))</f>
        <v/>
      </c>
      <c r="T1126" s="2"/>
      <c r="U1126" s="2"/>
      <c r="V1126" s="2"/>
      <c r="W1126" s="2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32">
      <c r="A1127" s="1"/>
      <c r="B1127" s="17">
        <v>4</v>
      </c>
      <c r="C1127" s="9" t="s">
        <v>44</v>
      </c>
      <c r="D1127" s="9" t="str">
        <f>VLOOKUP(C1127,'Hazard Categories'!$A$2:$B$52,2,FALSE)</f>
        <v>Severe Storm</v>
      </c>
      <c r="E1127" s="17">
        <v>2</v>
      </c>
      <c r="F1127" s="17">
        <v>1988</v>
      </c>
      <c r="G1127" s="17" t="str">
        <f>IF(F1127&lt;2000,(ROUNDDOWN((F1127-$G$10)/5,0))*5+$G$10&amp;"-"&amp;(ROUNDDOWN((F1127-$G$10)/5,0))*5+$G$10+4,(ROUNDDOWN((F1127-$G$10)/5,0))*5+$G$10&amp;"-"&amp;(ROUNDDOWN((F1127-$G$10)/5,0))*5+$G$10+4)</f>
        <v>1985-1989</v>
      </c>
      <c r="H1127" s="17">
        <v>1</v>
      </c>
      <c r="I1127" s="17">
        <v>0</v>
      </c>
      <c r="J1127" s="17">
        <v>0</v>
      </c>
      <c r="K1127" s="17">
        <f>SUM(I1127:J1127)</f>
        <v>0</v>
      </c>
      <c r="L1127" s="28">
        <f>IF(N1127&lt;7000000000,0,1)</f>
        <v>0</v>
      </c>
      <c r="M1127" s="28">
        <f>IF(N1127&gt;0,1,0)</f>
        <v>1</v>
      </c>
      <c r="N1127" s="29">
        <v>77437</v>
      </c>
      <c r="O1127" s="29">
        <f>IF($R1127="Minor",1,0)</f>
        <v>1</v>
      </c>
      <c r="P1127" s="29">
        <f>IF($R1127="Medium",1,0)</f>
        <v>0</v>
      </c>
      <c r="Q1127" s="29">
        <f>IF($R1127="Major",1,0)</f>
        <v>0</v>
      </c>
      <c r="R1127" s="2" t="str">
        <f>IF('Hazard Data'!N1709&lt;VLOOKUP(B1127,Thresholds!$B$2:$I$8,2,FALSE),"Minor",IF(AND(VLOOKUP(B1127,Thresholds!$B$2:$I$8,2,FALSE)&lt;='Hazard Data'!N1709,'Hazard Data'!N1709&lt;VLOOKUP(B1127,Thresholds!$B$2:$I$8,3,FALSE)),"Medium","Major"))</f>
        <v>Minor</v>
      </c>
      <c r="S1127" s="2" t="str">
        <f>IF(N1127&gt;0,"",IF('Hazard Data'!K1709&lt;VLOOKUP(B1127,Thresholds!$B$2:$I$8,5,FALSE),"Minor",IF(AND(VLOOKUP(B1127,Thresholds!$B$2:$I$8,5,FALSE)&lt;='Hazard Data'!K1709,'Hazard Data'!K1709&lt;VLOOKUP(B1127,Thresholds!$B$2:$I$8,6,FALSE)),"Medium","Major")))</f>
        <v/>
      </c>
      <c r="T1127" s="2"/>
      <c r="U1127" s="2"/>
      <c r="V1127" s="2"/>
      <c r="W1127" s="2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32">
      <c r="A1128" s="1"/>
      <c r="B1128" s="17">
        <v>3</v>
      </c>
      <c r="C1128" s="9" t="s">
        <v>44</v>
      </c>
      <c r="D1128" s="9" t="str">
        <f>VLOOKUP(C1128,'Hazard Categories'!$A$2:$B$52,2,FALSE)</f>
        <v>Severe Storm</v>
      </c>
      <c r="E1128" s="17">
        <v>3</v>
      </c>
      <c r="F1128" s="17">
        <v>2012</v>
      </c>
      <c r="G1128" s="17" t="str">
        <f>IF(F1128&lt;2000,(ROUNDDOWN((F1128-$G$10)/5,0))*5+$G$10&amp;"-"&amp;(ROUNDDOWN((F1128-$G$10)/5,0))*5+$G$10+4,(ROUNDDOWN((F1128-$G$10)/5,0))*5+$G$10&amp;"-"&amp;(ROUNDDOWN((F1128-$G$10)/5,0))*5+$G$10+4)</f>
        <v>2010-2014</v>
      </c>
      <c r="H1128" s="17">
        <v>1</v>
      </c>
      <c r="I1128" s="17">
        <v>0</v>
      </c>
      <c r="J1128" s="17">
        <v>0</v>
      </c>
      <c r="K1128" s="17">
        <f>SUM(I1128:J1128)</f>
        <v>0</v>
      </c>
      <c r="L1128" s="28">
        <f>IF(N1128&lt;7000000000,0,1)</f>
        <v>0</v>
      </c>
      <c r="M1128" s="28">
        <f>IF(N1128&gt;0,1,0)</f>
        <v>1</v>
      </c>
      <c r="N1128" s="29">
        <v>77349</v>
      </c>
      <c r="O1128" s="29">
        <f>IF($R1128="Minor",1,0)</f>
        <v>1</v>
      </c>
      <c r="P1128" s="29">
        <f>IF($R1128="Medium",1,0)</f>
        <v>0</v>
      </c>
      <c r="Q1128" s="29">
        <f>IF($R1128="Major",1,0)</f>
        <v>0</v>
      </c>
      <c r="R1128" s="2" t="str">
        <f>IF('Hazard Data'!N2144&lt;VLOOKUP(B1128,Thresholds!$B$2:$I$8,2,FALSE),"Minor",IF(AND(VLOOKUP(B1128,Thresholds!$B$2:$I$8,2,FALSE)&lt;='Hazard Data'!N2144,'Hazard Data'!N2144&lt;VLOOKUP(B1128,Thresholds!$B$2:$I$8,3,FALSE)),"Medium","Major"))</f>
        <v>Minor</v>
      </c>
      <c r="S1128" s="2" t="str">
        <f>IF(N1128&gt;0,"",IF('Hazard Data'!K2144&lt;VLOOKUP(B1128,Thresholds!$B$2:$I$8,5,FALSE),"Minor",IF(AND(VLOOKUP(B1128,Thresholds!$B$2:$I$8,5,FALSE)&lt;='Hazard Data'!K2144,'Hazard Data'!K2144&lt;VLOOKUP(B1128,Thresholds!$B$2:$I$8,6,FALSE)),"Medium","Major")))</f>
        <v/>
      </c>
      <c r="T1128" s="2"/>
      <c r="U1128" s="2"/>
      <c r="V1128" s="2"/>
      <c r="W1128" s="2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32">
      <c r="A1129" s="1"/>
      <c r="B1129" s="17">
        <v>1</v>
      </c>
      <c r="C1129" s="9" t="s">
        <v>59</v>
      </c>
      <c r="D1129" s="9" t="str">
        <f>VLOOKUP(C1129,'Hazard Categories'!$A$2:$B$52,2,FALSE)</f>
        <v>Storm</v>
      </c>
      <c r="E1129" s="17">
        <v>2</v>
      </c>
      <c r="F1129" s="17">
        <v>1987</v>
      </c>
      <c r="G1129" s="17" t="str">
        <f>IF(F1129&lt;2000,(ROUNDDOWN((F1129-$G$10)/5,0))*5+$G$10&amp;"-"&amp;(ROUNDDOWN((F1129-$G$10)/5,0))*5+$G$10+4,(ROUNDDOWN((F1129-$G$10)/5,0))*5+$G$10&amp;"-"&amp;(ROUNDDOWN((F1129-$G$10)/5,0))*5+$G$10+4)</f>
        <v>1985-1989</v>
      </c>
      <c r="H1129" s="17">
        <v>1</v>
      </c>
      <c r="I1129" s="17">
        <v>0</v>
      </c>
      <c r="J1129" s="17">
        <v>0</v>
      </c>
      <c r="K1129" s="17">
        <f>SUM(I1129:J1129)</f>
        <v>0</v>
      </c>
      <c r="L1129" s="28">
        <f>IF(N1129&lt;7000000000,0,1)</f>
        <v>0</v>
      </c>
      <c r="M1129" s="28">
        <f>IF(N1129&gt;0,1,0)</f>
        <v>1</v>
      </c>
      <c r="N1129" s="29">
        <v>77341</v>
      </c>
      <c r="O1129" s="29">
        <f>IF($R1129="Minor",1,0)</f>
        <v>1</v>
      </c>
      <c r="P1129" s="29">
        <f>IF($R1129="Medium",1,0)</f>
        <v>0</v>
      </c>
      <c r="Q1129" s="29">
        <f>IF($R1129="Major",1,0)</f>
        <v>0</v>
      </c>
      <c r="R1129" s="2" t="str">
        <f>IF('Hazard Data'!N1597&lt;VLOOKUP(B1129,Thresholds!$B$2:$I$8,2,FALSE),"Minor",IF(AND(VLOOKUP(B1129,Thresholds!$B$2:$I$8,2,FALSE)&lt;='Hazard Data'!N1597,'Hazard Data'!N1597&lt;VLOOKUP(B1129,Thresholds!$B$2:$I$8,3,FALSE)),"Medium","Major"))</f>
        <v>Minor</v>
      </c>
      <c r="S1129" s="2" t="str">
        <f>IF(N1129&gt;0,"",IF('Hazard Data'!K1597&lt;VLOOKUP(B1129,Thresholds!$B$2:$I$8,5,FALSE),"Minor",IF(AND(VLOOKUP(B1129,Thresholds!$B$2:$I$8,5,FALSE)&lt;='Hazard Data'!K1597,'Hazard Data'!K1597&lt;VLOOKUP(B1129,Thresholds!$B$2:$I$8,6,FALSE)),"Medium","Major")))</f>
        <v/>
      </c>
      <c r="T1129" s="2"/>
      <c r="U1129" s="2"/>
      <c r="V1129" s="2"/>
      <c r="W1129" s="2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32">
      <c r="A1130" s="1"/>
      <c r="B1130" s="17">
        <v>2</v>
      </c>
      <c r="C1130" s="9" t="s">
        <v>46</v>
      </c>
      <c r="D1130" s="9" t="str">
        <f>VLOOKUP(C1130,'Hazard Categories'!$A$2:$B$52,2,FALSE)</f>
        <v>Storm</v>
      </c>
      <c r="E1130" s="17">
        <v>2</v>
      </c>
      <c r="F1130" s="17">
        <v>1989</v>
      </c>
      <c r="G1130" s="17" t="str">
        <f>IF(F1130&lt;2000,(ROUNDDOWN((F1130-$G$10)/5,0))*5+$G$10&amp;"-"&amp;(ROUNDDOWN((F1130-$G$10)/5,0))*5+$G$10+4,(ROUNDDOWN((F1130-$G$10)/5,0))*5+$G$10&amp;"-"&amp;(ROUNDDOWN((F1130-$G$10)/5,0))*5+$G$10+4)</f>
        <v>1985-1989</v>
      </c>
      <c r="H1130" s="17">
        <v>1</v>
      </c>
      <c r="I1130" s="17">
        <v>0</v>
      </c>
      <c r="J1130" s="17">
        <v>0</v>
      </c>
      <c r="K1130" s="17">
        <f>SUM(I1130:J1130)</f>
        <v>0</v>
      </c>
      <c r="L1130" s="28">
        <f>IF(N1130&lt;7000000000,0,1)</f>
        <v>0</v>
      </c>
      <c r="M1130" s="28">
        <f>IF(N1130&gt;0,1,0)</f>
        <v>1</v>
      </c>
      <c r="N1130" s="29">
        <v>77286</v>
      </c>
      <c r="O1130" s="29">
        <f>IF($R1130="Minor",1,0)</f>
        <v>1</v>
      </c>
      <c r="P1130" s="29">
        <f>IF($R1130="Medium",1,0)</f>
        <v>0</v>
      </c>
      <c r="Q1130" s="29">
        <f>IF($R1130="Major",1,0)</f>
        <v>0</v>
      </c>
      <c r="R1130" s="2" t="str">
        <f>IF('Hazard Data'!N1457&lt;VLOOKUP(B1130,Thresholds!$B$2:$I$8,2,FALSE),"Minor",IF(AND(VLOOKUP(B1130,Thresholds!$B$2:$I$8,2,FALSE)&lt;='Hazard Data'!N1457,'Hazard Data'!N1457&lt;VLOOKUP(B1130,Thresholds!$B$2:$I$8,3,FALSE)),"Medium","Major"))</f>
        <v>Minor</v>
      </c>
      <c r="S1130" s="2" t="str">
        <f>IF(N1130&gt;0,"",IF('Hazard Data'!K1457&lt;VLOOKUP(B1130,Thresholds!$B$2:$I$8,5,FALSE),"Minor",IF(AND(VLOOKUP(B1130,Thresholds!$B$2:$I$8,5,FALSE)&lt;='Hazard Data'!K1457,'Hazard Data'!K1457&lt;VLOOKUP(B1130,Thresholds!$B$2:$I$8,6,FALSE)),"Medium","Major")))</f>
        <v/>
      </c>
      <c r="T1130" s="2"/>
      <c r="U1130" s="2"/>
      <c r="V1130" s="2"/>
      <c r="W1130" s="2"/>
      <c r="X1130" s="1"/>
      <c r="Y1130" s="1"/>
      <c r="Z1130" s="1"/>
      <c r="AA1130" s="1"/>
      <c r="AB1130" s="1"/>
      <c r="AC1130" s="1"/>
      <c r="AD1130" s="1"/>
      <c r="AE1130" s="1"/>
      <c r="AF1130" s="1"/>
    </row>
    <row r="1131" spans="1:32">
      <c r="A1131" s="1"/>
      <c r="B1131" s="17">
        <v>3</v>
      </c>
      <c r="C1131" s="9" t="s">
        <v>66</v>
      </c>
      <c r="D1131" s="9" t="str">
        <f>VLOOKUP(C1131,'Hazard Categories'!$A$2:$B$52,2,FALSE)</f>
        <v>Storm</v>
      </c>
      <c r="E1131" s="17">
        <v>1</v>
      </c>
      <c r="F1131" s="17">
        <v>1967</v>
      </c>
      <c r="G1131" s="17" t="str">
        <f>IF(F1131&lt;2000,(ROUNDDOWN((F1131-$G$10)/5,0))*5+$G$10&amp;"-"&amp;(ROUNDDOWN((F1131-$G$10)/5,0))*5+$G$10+4,(ROUNDDOWN((F1131-$G$10)/5,0))*5+$G$10&amp;"-"&amp;(ROUNDDOWN((F1131-$G$10)/5,0))*5+$G$10+4)</f>
        <v>1965-1969</v>
      </c>
      <c r="H1131" s="17">
        <v>1</v>
      </c>
      <c r="I1131" s="17">
        <v>0</v>
      </c>
      <c r="J1131" s="17">
        <v>0</v>
      </c>
      <c r="K1131" s="17">
        <f>SUM(I1131:J1131)</f>
        <v>0</v>
      </c>
      <c r="L1131" s="28">
        <f>IF(N1131&lt;7000000000,0,1)</f>
        <v>0</v>
      </c>
      <c r="M1131" s="28">
        <f>IF(N1131&gt;0,1,0)</f>
        <v>1</v>
      </c>
      <c r="N1131" s="29">
        <v>77278</v>
      </c>
      <c r="O1131" s="29">
        <f>IF($R1131="Minor",1,0)</f>
        <v>1</v>
      </c>
      <c r="P1131" s="29">
        <f>IF($R1131="Medium",1,0)</f>
        <v>0</v>
      </c>
      <c r="Q1131" s="29">
        <f>IF($R1131="Major",1,0)</f>
        <v>0</v>
      </c>
      <c r="R1131" s="2" t="str">
        <f>IF('Hazard Data'!N1013&lt;VLOOKUP(B1131,Thresholds!$B$2:$I$8,2,FALSE),"Minor",IF(AND(VLOOKUP(B1131,Thresholds!$B$2:$I$8,2,FALSE)&lt;='Hazard Data'!N1013,'Hazard Data'!N1013&lt;VLOOKUP(B1131,Thresholds!$B$2:$I$8,3,FALSE)),"Medium","Major"))</f>
        <v>Minor</v>
      </c>
      <c r="S1131" s="2" t="str">
        <f>IF(N1131&gt;0,"",IF('Hazard Data'!K1013&lt;VLOOKUP(B1131,Thresholds!$B$2:$I$8,5,FALSE),"Minor",IF(AND(VLOOKUP(B1131,Thresholds!$B$2:$I$8,5,FALSE)&lt;='Hazard Data'!K1013,'Hazard Data'!K1013&lt;VLOOKUP(B1131,Thresholds!$B$2:$I$8,6,FALSE)),"Medium","Major")))</f>
        <v/>
      </c>
      <c r="T1131" s="2"/>
      <c r="U1131" s="2"/>
      <c r="V1131" s="2"/>
      <c r="W1131" s="2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32">
      <c r="A1132" s="1"/>
      <c r="B1132" s="17">
        <v>1</v>
      </c>
      <c r="C1132" s="9" t="s">
        <v>46</v>
      </c>
      <c r="D1132" s="9" t="str">
        <f>VLOOKUP(C1132,'Hazard Categories'!$A$2:$B$52,2,FALSE)</f>
        <v>Storm</v>
      </c>
      <c r="E1132" s="17">
        <v>3</v>
      </c>
      <c r="F1132" s="17">
        <v>2004</v>
      </c>
      <c r="G1132" s="17" t="str">
        <f>IF(F1132&lt;2000,(ROUNDDOWN((F1132-$G$10)/5,0))*5+$G$10&amp;"-"&amp;(ROUNDDOWN((F1132-$G$10)/5,0))*5+$G$10+4,(ROUNDDOWN((F1132-$G$10)/5,0))*5+$G$10&amp;"-"&amp;(ROUNDDOWN((F1132-$G$10)/5,0))*5+$G$10+4)</f>
        <v>2000-2004</v>
      </c>
      <c r="H1132" s="17">
        <v>2</v>
      </c>
      <c r="I1132" s="17">
        <v>0</v>
      </c>
      <c r="J1132" s="17">
        <v>0</v>
      </c>
      <c r="K1132" s="17">
        <f>SUM(I1132:J1132)</f>
        <v>0</v>
      </c>
      <c r="L1132" s="28">
        <f>IF(N1132&lt;7000000000,0,1)</f>
        <v>0</v>
      </c>
      <c r="M1132" s="28">
        <f>IF(N1132&gt;0,1,0)</f>
        <v>1</v>
      </c>
      <c r="N1132" s="29">
        <v>77262</v>
      </c>
      <c r="O1132" s="29">
        <f>IF($R1132="Minor",1,0)</f>
        <v>1</v>
      </c>
      <c r="P1132" s="29">
        <f>IF($R1132="Medium",1,0)</f>
        <v>0</v>
      </c>
      <c r="Q1132" s="29">
        <f>IF($R1132="Major",1,0)</f>
        <v>0</v>
      </c>
      <c r="R1132" s="2" t="str">
        <f>IF('Hazard Data'!N3114&lt;VLOOKUP(B1132,Thresholds!$B$2:$I$8,2,FALSE),"Minor",IF(AND(VLOOKUP(B1132,Thresholds!$B$2:$I$8,2,FALSE)&lt;='Hazard Data'!N3114,'Hazard Data'!N3114&lt;VLOOKUP(B1132,Thresholds!$B$2:$I$8,3,FALSE)),"Medium","Major"))</f>
        <v>Minor</v>
      </c>
      <c r="S1132" s="2" t="str">
        <f>IF(N1132&gt;0,"",IF('Hazard Data'!K3114&lt;VLOOKUP(B1132,Thresholds!$B$2:$I$8,5,FALSE),"Minor",IF(AND(VLOOKUP(B1132,Thresholds!$B$2:$I$8,5,FALSE)&lt;='Hazard Data'!K3114,'Hazard Data'!K3114&lt;VLOOKUP(B1132,Thresholds!$B$2:$I$8,6,FALSE)),"Medium","Major")))</f>
        <v/>
      </c>
      <c r="T1132" s="2"/>
      <c r="U1132" s="2"/>
      <c r="V1132" s="2"/>
      <c r="W1132" s="2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32">
      <c r="A1133" s="1"/>
      <c r="B1133" s="17">
        <v>4</v>
      </c>
      <c r="C1133" s="9" t="s">
        <v>44</v>
      </c>
      <c r="D1133" s="9" t="str">
        <f>VLOOKUP(C1133,'Hazard Categories'!$A$2:$B$52,2,FALSE)</f>
        <v>Severe Storm</v>
      </c>
      <c r="E1133" s="17">
        <v>2</v>
      </c>
      <c r="F1133" s="17">
        <v>1978</v>
      </c>
      <c r="G1133" s="17" t="str">
        <f>IF(F1133&lt;2000,(ROUNDDOWN((F1133-$G$10)/5,0))*5+$G$10&amp;"-"&amp;(ROUNDDOWN((F1133-$G$10)/5,0))*5+$G$10+4,(ROUNDDOWN((F1133-$G$10)/5,0))*5+$G$10&amp;"-"&amp;(ROUNDDOWN((F1133-$G$10)/5,0))*5+$G$10+4)</f>
        <v>1975-1979</v>
      </c>
      <c r="H1133" s="17">
        <v>1</v>
      </c>
      <c r="I1133" s="17">
        <v>0</v>
      </c>
      <c r="J1133" s="17">
        <v>0</v>
      </c>
      <c r="K1133" s="17">
        <f>SUM(I1133:J1133)</f>
        <v>0</v>
      </c>
      <c r="L1133" s="28">
        <f>IF(N1133&lt;7000000000,0,1)</f>
        <v>0</v>
      </c>
      <c r="M1133" s="28">
        <f>IF(N1133&gt;0,1,0)</f>
        <v>1</v>
      </c>
      <c r="N1133" s="29">
        <v>77191</v>
      </c>
      <c r="O1133" s="29">
        <f>IF($R1133="Minor",1,0)</f>
        <v>1</v>
      </c>
      <c r="P1133" s="29">
        <f>IF($R1133="Medium",1,0)</f>
        <v>0</v>
      </c>
      <c r="Q1133" s="29">
        <f>IF($R1133="Major",1,0)</f>
        <v>0</v>
      </c>
      <c r="R1133" s="2" t="str">
        <f>IF('Hazard Data'!N1326&lt;VLOOKUP(B1133,Thresholds!$B$2:$I$8,2,FALSE),"Minor",IF(AND(VLOOKUP(B1133,Thresholds!$B$2:$I$8,2,FALSE)&lt;='Hazard Data'!N1326,'Hazard Data'!N1326&lt;VLOOKUP(B1133,Thresholds!$B$2:$I$8,3,FALSE)),"Medium","Major"))</f>
        <v>Minor</v>
      </c>
      <c r="S1133" s="2" t="str">
        <f>IF(N1133&gt;0,"",IF('Hazard Data'!K1326&lt;VLOOKUP(B1133,Thresholds!$B$2:$I$8,5,FALSE),"Minor",IF(AND(VLOOKUP(B1133,Thresholds!$B$2:$I$8,5,FALSE)&lt;='Hazard Data'!K1326,'Hazard Data'!K1326&lt;VLOOKUP(B1133,Thresholds!$B$2:$I$8,6,FALSE)),"Medium","Major")))</f>
        <v/>
      </c>
      <c r="T1133" s="2"/>
      <c r="U1133" s="2"/>
      <c r="V1133" s="2"/>
      <c r="W1133" s="2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32">
      <c r="A1134" s="1"/>
      <c r="B1134" s="17">
        <v>4</v>
      </c>
      <c r="C1134" s="9" t="s">
        <v>47</v>
      </c>
      <c r="D1134" s="9" t="str">
        <f>VLOOKUP(C1134,'Hazard Categories'!$A$2:$B$52,2,FALSE)</f>
        <v>Severe Storm</v>
      </c>
      <c r="E1134" s="17">
        <v>2</v>
      </c>
      <c r="F1134" s="17">
        <v>1991</v>
      </c>
      <c r="G1134" s="17" t="str">
        <f>IF(F1134&lt;2000,(ROUNDDOWN((F1134-$G$10)/5,0))*5+$G$10&amp;"-"&amp;(ROUNDDOWN((F1134-$G$10)/5,0))*5+$G$10+4,(ROUNDDOWN((F1134-$G$10)/5,0))*5+$G$10&amp;"-"&amp;(ROUNDDOWN((F1134-$G$10)/5,0))*5+$G$10+4)</f>
        <v>1990-1994</v>
      </c>
      <c r="H1134" s="17">
        <v>1</v>
      </c>
      <c r="I1134" s="17">
        <v>0</v>
      </c>
      <c r="J1134" s="17">
        <v>0</v>
      </c>
      <c r="K1134" s="17">
        <f>SUM(I1134:J1134)</f>
        <v>0</v>
      </c>
      <c r="L1134" s="28">
        <f>IF(N1134&lt;7000000000,0,1)</f>
        <v>0</v>
      </c>
      <c r="M1134" s="28">
        <f>IF(N1134&gt;0,1,0)</f>
        <v>1</v>
      </c>
      <c r="N1134" s="29">
        <v>77064</v>
      </c>
      <c r="O1134" s="29">
        <f>IF($R1134="Minor",1,0)</f>
        <v>1</v>
      </c>
      <c r="P1134" s="29">
        <f>IF($R1134="Medium",1,0)</f>
        <v>0</v>
      </c>
      <c r="Q1134" s="29">
        <f>IF($R1134="Major",1,0)</f>
        <v>0</v>
      </c>
      <c r="R1134" s="2" t="str">
        <f>IF('Hazard Data'!N1809&lt;VLOOKUP(B1134,Thresholds!$B$2:$I$8,2,FALSE),"Minor",IF(AND(VLOOKUP(B1134,Thresholds!$B$2:$I$8,2,FALSE)&lt;='Hazard Data'!N1809,'Hazard Data'!N1809&lt;VLOOKUP(B1134,Thresholds!$B$2:$I$8,3,FALSE)),"Medium","Major"))</f>
        <v>Minor</v>
      </c>
      <c r="S1134" s="2" t="str">
        <f>IF(N1134&gt;0,"",IF('Hazard Data'!K1809&lt;VLOOKUP(B1134,Thresholds!$B$2:$I$8,5,FALSE),"Minor",IF(AND(VLOOKUP(B1134,Thresholds!$B$2:$I$8,5,FALSE)&lt;='Hazard Data'!K1809,'Hazard Data'!K1809&lt;VLOOKUP(B1134,Thresholds!$B$2:$I$8,6,FALSE)),"Medium","Major")))</f>
        <v/>
      </c>
      <c r="T1134" s="2"/>
      <c r="U1134" s="2"/>
      <c r="V1134" s="2"/>
      <c r="W1134" s="2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32">
      <c r="A1135" s="1"/>
      <c r="B1135" s="17">
        <v>5</v>
      </c>
      <c r="C1135" s="9" t="s">
        <v>39</v>
      </c>
      <c r="D1135" s="9" t="str">
        <f>VLOOKUP(C1135,'Hazard Categories'!$A$2:$B$52,2,FALSE)</f>
        <v>Severe Storm</v>
      </c>
      <c r="E1135" s="17">
        <v>3</v>
      </c>
      <c r="F1135" s="17">
        <v>2016</v>
      </c>
      <c r="G1135" s="17" t="str">
        <f>IF(F1135&lt;2000,(ROUNDDOWN((F1135-$G$10)/5,0))*5+$G$10&amp;"-"&amp;(ROUNDDOWN((F1135-$G$10)/5,0))*5+$G$10+4,(ROUNDDOWN((F1135-$G$10)/5,0))*5+$G$10&amp;"-"&amp;(ROUNDDOWN((F1135-$G$10)/5,0))*5+$G$10+4)</f>
        <v>2015-2019</v>
      </c>
      <c r="H1135" s="17">
        <v>1</v>
      </c>
      <c r="I1135" s="17">
        <v>0</v>
      </c>
      <c r="J1135" s="17">
        <v>0</v>
      </c>
      <c r="K1135" s="17">
        <f>SUM(I1135:J1135)</f>
        <v>0</v>
      </c>
      <c r="L1135" s="28">
        <f>IF(N1135&lt;7000000000,0,1)</f>
        <v>0</v>
      </c>
      <c r="M1135" s="28">
        <f>IF(N1135&gt;0,1,0)</f>
        <v>1</v>
      </c>
      <c r="N1135" s="29">
        <v>77040</v>
      </c>
      <c r="O1135" s="29">
        <f>IF($R1135="Minor",1,0)</f>
        <v>1</v>
      </c>
      <c r="P1135" s="29">
        <f>IF($R1135="Medium",1,0)</f>
        <v>0</v>
      </c>
      <c r="Q1135" s="29">
        <f>IF($R1135="Major",1,0)</f>
        <v>0</v>
      </c>
      <c r="R1135" s="2" t="str">
        <f>IF('Hazard Data'!N2837&lt;VLOOKUP(B1135,Thresholds!$B$2:$I$8,2,FALSE),"Minor",IF(AND(VLOOKUP(B1135,Thresholds!$B$2:$I$8,2,FALSE)&lt;='Hazard Data'!N2837,'Hazard Data'!N2837&lt;VLOOKUP(B1135,Thresholds!$B$2:$I$8,3,FALSE)),"Medium","Major"))</f>
        <v>Minor</v>
      </c>
      <c r="S1135" s="2" t="str">
        <f>IF(N1135&gt;0,"",IF('Hazard Data'!K2837&lt;VLOOKUP(B1135,Thresholds!$B$2:$I$8,5,FALSE),"Minor",IF(AND(VLOOKUP(B1135,Thresholds!$B$2:$I$8,5,FALSE)&lt;='Hazard Data'!K2837,'Hazard Data'!K2837&lt;VLOOKUP(B1135,Thresholds!$B$2:$I$8,6,FALSE)),"Medium","Major")))</f>
        <v/>
      </c>
      <c r="T1135" s="2"/>
      <c r="U1135" s="2"/>
      <c r="V1135" s="2"/>
      <c r="W1135" s="2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32">
      <c r="A1136" s="1"/>
      <c r="B1136" s="17">
        <v>1</v>
      </c>
      <c r="C1136" s="9" t="s">
        <v>78</v>
      </c>
      <c r="D1136" s="9" t="str">
        <f>VLOOKUP(C1136,'Hazard Categories'!$A$2:$B$52,2,FALSE)</f>
        <v>Storm</v>
      </c>
      <c r="E1136" s="17">
        <v>2</v>
      </c>
      <c r="F1136" s="17">
        <v>1985</v>
      </c>
      <c r="G1136" s="17" t="str">
        <f>IF(F1136&lt;2000,(ROUNDDOWN((F1136-$G$10)/5,0))*5+$G$10&amp;"-"&amp;(ROUNDDOWN((F1136-$G$10)/5,0))*5+$G$10+4,(ROUNDDOWN((F1136-$G$10)/5,0))*5+$G$10&amp;"-"&amp;(ROUNDDOWN((F1136-$G$10)/5,0))*5+$G$10+4)</f>
        <v>1985-1989</v>
      </c>
      <c r="H1136" s="17">
        <v>1</v>
      </c>
      <c r="I1136" s="17">
        <v>0</v>
      </c>
      <c r="J1136" s="17">
        <v>0</v>
      </c>
      <c r="K1136" s="17">
        <f>SUM(I1136:J1136)</f>
        <v>0</v>
      </c>
      <c r="L1136" s="28">
        <f>IF(N1136&lt;7000000000,0,1)</f>
        <v>0</v>
      </c>
      <c r="M1136" s="28">
        <f>IF(N1136&gt;0,1,0)</f>
        <v>1</v>
      </c>
      <c r="N1136" s="29">
        <v>76977</v>
      </c>
      <c r="O1136" s="29">
        <f>IF($R1136="Minor",1,0)</f>
        <v>1</v>
      </c>
      <c r="P1136" s="29">
        <f>IF($R1136="Medium",1,0)</f>
        <v>0</v>
      </c>
      <c r="Q1136" s="29">
        <f>IF($R1136="Major",1,0)</f>
        <v>0</v>
      </c>
      <c r="R1136" s="2" t="str">
        <f>IF('Hazard Data'!N1726&lt;VLOOKUP(B1136,Thresholds!$B$2:$I$8,2,FALSE),"Minor",IF(AND(VLOOKUP(B1136,Thresholds!$B$2:$I$8,2,FALSE)&lt;='Hazard Data'!N1726,'Hazard Data'!N1726&lt;VLOOKUP(B1136,Thresholds!$B$2:$I$8,3,FALSE)),"Medium","Major"))</f>
        <v>Minor</v>
      </c>
      <c r="S1136" s="2" t="str">
        <f>IF(N1136&gt;0,"",IF('Hazard Data'!K1726&lt;VLOOKUP(B1136,Thresholds!$B$2:$I$8,5,FALSE),"Minor",IF(AND(VLOOKUP(B1136,Thresholds!$B$2:$I$8,5,FALSE)&lt;='Hazard Data'!K1726,'Hazard Data'!K1726&lt;VLOOKUP(B1136,Thresholds!$B$2:$I$8,6,FALSE)),"Medium","Major")))</f>
        <v/>
      </c>
      <c r="T1136" s="2"/>
      <c r="U1136" s="2"/>
      <c r="V1136" s="2"/>
      <c r="W1136" s="2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>
      <c r="A1137" s="1"/>
      <c r="B1137" s="17">
        <v>1</v>
      </c>
      <c r="C1137" s="9" t="s">
        <v>46</v>
      </c>
      <c r="D1137" s="9" t="str">
        <f>VLOOKUP(C1137,'Hazard Categories'!$A$2:$B$52,2,FALSE)</f>
        <v>Storm</v>
      </c>
      <c r="E1137" s="17">
        <v>3</v>
      </c>
      <c r="F1137" s="17">
        <v>2004</v>
      </c>
      <c r="G1137" s="17" t="str">
        <f>IF(F1137&lt;2000,(ROUNDDOWN((F1137-$G$10)/5,0))*5+$G$10&amp;"-"&amp;(ROUNDDOWN((F1137-$G$10)/5,0))*5+$G$10+4,(ROUNDDOWN((F1137-$G$10)/5,0))*5+$G$10&amp;"-"&amp;(ROUNDDOWN((F1137-$G$10)/5,0))*5+$G$10+4)</f>
        <v>2000-2004</v>
      </c>
      <c r="H1137" s="17">
        <v>1</v>
      </c>
      <c r="I1137" s="17">
        <v>0</v>
      </c>
      <c r="J1137" s="17">
        <v>0</v>
      </c>
      <c r="K1137" s="17">
        <f>SUM(I1137:J1137)</f>
        <v>0</v>
      </c>
      <c r="L1137" s="28">
        <f>IF(N1137&lt;7000000000,0,1)</f>
        <v>0</v>
      </c>
      <c r="M1137" s="28">
        <f>IF(N1137&gt;0,1,0)</f>
        <v>1</v>
      </c>
      <c r="N1137" s="29">
        <v>76921</v>
      </c>
      <c r="O1137" s="29">
        <f>IF($R1137="Minor",1,0)</f>
        <v>1</v>
      </c>
      <c r="P1137" s="29">
        <f>IF($R1137="Medium",1,0)</f>
        <v>0</v>
      </c>
      <c r="Q1137" s="29">
        <f>IF($R1137="Major",1,0)</f>
        <v>0</v>
      </c>
      <c r="R1137" s="2" t="str">
        <f>IF('Hazard Data'!N3113&lt;VLOOKUP(B1137,Thresholds!$B$2:$I$8,2,FALSE),"Minor",IF(AND(VLOOKUP(B1137,Thresholds!$B$2:$I$8,2,FALSE)&lt;='Hazard Data'!N3113,'Hazard Data'!N3113&lt;VLOOKUP(B1137,Thresholds!$B$2:$I$8,3,FALSE)),"Medium","Major"))</f>
        <v>Minor</v>
      </c>
      <c r="S1137" s="2" t="str">
        <f>IF(N1137&gt;0,"",IF('Hazard Data'!K3113&lt;VLOOKUP(B1137,Thresholds!$B$2:$I$8,5,FALSE),"Minor",IF(AND(VLOOKUP(B1137,Thresholds!$B$2:$I$8,5,FALSE)&lt;='Hazard Data'!K3113,'Hazard Data'!K3113&lt;VLOOKUP(B1137,Thresholds!$B$2:$I$8,6,FALSE)),"Medium","Major")))</f>
        <v/>
      </c>
      <c r="T1137" s="2"/>
      <c r="U1137" s="2"/>
      <c r="V1137" s="2"/>
      <c r="W1137" s="2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>
      <c r="A1138" s="1"/>
      <c r="B1138" s="17">
        <v>2</v>
      </c>
      <c r="C1138" s="9" t="s">
        <v>47</v>
      </c>
      <c r="D1138" s="9" t="str">
        <f>VLOOKUP(C1138,'Hazard Categories'!$A$2:$B$52,2,FALSE)</f>
        <v>Severe Storm</v>
      </c>
      <c r="E1138" s="17">
        <v>2</v>
      </c>
      <c r="F1138" s="17">
        <v>1995</v>
      </c>
      <c r="G1138" s="17" t="str">
        <f>IF(F1138&lt;2000,(ROUNDDOWN((F1138-$G$10)/5,0))*5+$G$10&amp;"-"&amp;(ROUNDDOWN((F1138-$G$10)/5,0))*5+$G$10+4,(ROUNDDOWN((F1138-$G$10)/5,0))*5+$G$10&amp;"-"&amp;(ROUNDDOWN((F1138-$G$10)/5,0))*5+$G$10+4)</f>
        <v>1995-1999</v>
      </c>
      <c r="H1138" s="17">
        <v>1</v>
      </c>
      <c r="I1138" s="17">
        <v>0</v>
      </c>
      <c r="J1138" s="17">
        <v>0</v>
      </c>
      <c r="K1138" s="17">
        <f>SUM(I1138:J1138)</f>
        <v>0</v>
      </c>
      <c r="L1138" s="28">
        <f>IF(N1138&lt;7000000000,0,1)</f>
        <v>0</v>
      </c>
      <c r="M1138" s="28">
        <f>IF(N1138&gt;0,1,0)</f>
        <v>1</v>
      </c>
      <c r="N1138" s="29">
        <v>76890</v>
      </c>
      <c r="O1138" s="29">
        <f>IF($R1138="Minor",1,0)</f>
        <v>1</v>
      </c>
      <c r="P1138" s="29">
        <f>IF($R1138="Medium",1,0)</f>
        <v>0</v>
      </c>
      <c r="Q1138" s="29">
        <f>IF($R1138="Major",1,0)</f>
        <v>0</v>
      </c>
      <c r="R1138" s="2" t="str">
        <f>IF('Hazard Data'!N1858&lt;VLOOKUP(B1138,Thresholds!$B$2:$I$8,2,FALSE),"Minor",IF(AND(VLOOKUP(B1138,Thresholds!$B$2:$I$8,2,FALSE)&lt;='Hazard Data'!N1858,'Hazard Data'!N1858&lt;VLOOKUP(B1138,Thresholds!$B$2:$I$8,3,FALSE)),"Medium","Major"))</f>
        <v>Minor</v>
      </c>
      <c r="S1138" s="2" t="str">
        <f>IF(N1138&gt;0,"",IF('Hazard Data'!K1858&lt;VLOOKUP(B1138,Thresholds!$B$2:$I$8,5,FALSE),"Minor",IF(AND(VLOOKUP(B1138,Thresholds!$B$2:$I$8,5,FALSE)&lt;='Hazard Data'!K1858,'Hazard Data'!K1858&lt;VLOOKUP(B1138,Thresholds!$B$2:$I$8,6,FALSE)),"Medium","Major")))</f>
        <v/>
      </c>
      <c r="T1138" s="2"/>
      <c r="U1138" s="2"/>
      <c r="V1138" s="2"/>
      <c r="W1138" s="2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>
      <c r="A1139" s="1"/>
      <c r="B1139" s="17">
        <v>5</v>
      </c>
      <c r="C1139" s="9" t="s">
        <v>44</v>
      </c>
      <c r="D1139" s="9" t="str">
        <f>VLOOKUP(C1139,'Hazard Categories'!$A$2:$B$52,2,FALSE)</f>
        <v>Severe Storm</v>
      </c>
      <c r="E1139" s="17">
        <v>4</v>
      </c>
      <c r="F1139" s="17">
        <v>2006</v>
      </c>
      <c r="G1139" s="17" t="str">
        <f>IF(F1139&lt;2000,(ROUNDDOWN((F1139-$G$10)/5,0))*5+$G$10&amp;"-"&amp;(ROUNDDOWN((F1139-$G$10)/5,0))*5+$G$10+4,(ROUNDDOWN((F1139-$G$10)/5,0))*5+$G$10&amp;"-"&amp;(ROUNDDOWN((F1139-$G$10)/5,0))*5+$G$10+4)</f>
        <v>2005-2009</v>
      </c>
      <c r="H1139" s="17">
        <v>1</v>
      </c>
      <c r="I1139" s="17">
        <v>0</v>
      </c>
      <c r="J1139" s="17">
        <v>0</v>
      </c>
      <c r="K1139" s="17">
        <f>SUM(I1139:J1139)</f>
        <v>0</v>
      </c>
      <c r="L1139" s="28">
        <f>IF(N1139&lt;7000000000,0,1)</f>
        <v>0</v>
      </c>
      <c r="M1139" s="28">
        <f>IF(N1139&gt;0,1,0)</f>
        <v>1</v>
      </c>
      <c r="N1139" s="29">
        <v>76882</v>
      </c>
      <c r="O1139" s="29">
        <f>IF($R1139="Minor",1,0)</f>
        <v>1</v>
      </c>
      <c r="P1139" s="29">
        <f>IF($R1139="Medium",1,0)</f>
        <v>0</v>
      </c>
      <c r="Q1139" s="29">
        <f>IF($R1139="Major",1,0)</f>
        <v>0</v>
      </c>
      <c r="R1139" s="2" t="str">
        <f>IF('Hazard Data'!N3143&lt;VLOOKUP(B1139,Thresholds!$B$2:$I$8,2,FALSE),"Minor",IF(AND(VLOOKUP(B1139,Thresholds!$B$2:$I$8,2,FALSE)&lt;='Hazard Data'!N3143,'Hazard Data'!N3143&lt;VLOOKUP(B1139,Thresholds!$B$2:$I$8,3,FALSE)),"Medium","Major"))</f>
        <v>Minor</v>
      </c>
      <c r="S1139" s="2" t="str">
        <f>IF(N1139&gt;0,"",IF('Hazard Data'!K3143&lt;VLOOKUP(B1139,Thresholds!$B$2:$I$8,5,FALSE),"Minor",IF(AND(VLOOKUP(B1139,Thresholds!$B$2:$I$8,5,FALSE)&lt;='Hazard Data'!K3143,'Hazard Data'!K3143&lt;VLOOKUP(B1139,Thresholds!$B$2:$I$8,6,FALSE)),"Medium","Major")))</f>
        <v/>
      </c>
      <c r="T1139" s="2"/>
      <c r="U1139" s="2"/>
      <c r="V1139" s="2"/>
      <c r="W1139" s="2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>
      <c r="A1140" s="1"/>
      <c r="B1140" s="17">
        <v>1</v>
      </c>
      <c r="C1140" s="9" t="s">
        <v>44</v>
      </c>
      <c r="D1140" s="9" t="str">
        <f>VLOOKUP(C1140,'Hazard Categories'!$A$2:$B$52,2,FALSE)</f>
        <v>Severe Storm</v>
      </c>
      <c r="E1140" s="17">
        <v>3</v>
      </c>
      <c r="F1140" s="17">
        <v>2004</v>
      </c>
      <c r="G1140" s="17" t="str">
        <f>IF(F1140&lt;2000,(ROUNDDOWN((F1140-$G$10)/5,0))*5+$G$10&amp;"-"&amp;(ROUNDDOWN((F1140-$G$10)/5,0))*5+$G$10+4,(ROUNDDOWN((F1140-$G$10)/5,0))*5+$G$10&amp;"-"&amp;(ROUNDDOWN((F1140-$G$10)/5,0))*5+$G$10+4)</f>
        <v>2000-2004</v>
      </c>
      <c r="H1140" s="17">
        <v>1</v>
      </c>
      <c r="I1140" s="17">
        <v>0</v>
      </c>
      <c r="J1140" s="17">
        <v>0</v>
      </c>
      <c r="K1140" s="17">
        <f>SUM(I1140:J1140)</f>
        <v>0</v>
      </c>
      <c r="L1140" s="28">
        <f>IF(N1140&lt;7000000000,0,1)</f>
        <v>0</v>
      </c>
      <c r="M1140" s="28">
        <f>IF(N1140&gt;0,1,0)</f>
        <v>1</v>
      </c>
      <c r="N1140" s="29">
        <v>76715</v>
      </c>
      <c r="O1140" s="29">
        <f>IF($R1140="Minor",1,0)</f>
        <v>1</v>
      </c>
      <c r="P1140" s="29">
        <f>IF($R1140="Medium",1,0)</f>
        <v>0</v>
      </c>
      <c r="Q1140" s="29">
        <f>IF($R1140="Major",1,0)</f>
        <v>0</v>
      </c>
      <c r="R1140" s="2" t="str">
        <f>IF('Hazard Data'!N3116&lt;VLOOKUP(B1140,Thresholds!$B$2:$I$8,2,FALSE),"Minor",IF(AND(VLOOKUP(B1140,Thresholds!$B$2:$I$8,2,FALSE)&lt;='Hazard Data'!N3116,'Hazard Data'!N3116&lt;VLOOKUP(B1140,Thresholds!$B$2:$I$8,3,FALSE)),"Medium","Major"))</f>
        <v>Minor</v>
      </c>
      <c r="S1140" s="2" t="str">
        <f>IF(N1140&gt;0,"",IF('Hazard Data'!K3116&lt;VLOOKUP(B1140,Thresholds!$B$2:$I$8,5,FALSE),"Minor",IF(AND(VLOOKUP(B1140,Thresholds!$B$2:$I$8,5,FALSE)&lt;='Hazard Data'!K3116,'Hazard Data'!K3116&lt;VLOOKUP(B1140,Thresholds!$B$2:$I$8,6,FALSE)),"Medium","Major")))</f>
        <v/>
      </c>
      <c r="T1140" s="2"/>
      <c r="U1140" s="2"/>
      <c r="V1140" s="2"/>
      <c r="W1140" s="2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>
      <c r="A1141" s="1"/>
      <c r="B1141" s="17">
        <v>3</v>
      </c>
      <c r="C1141" s="9" t="s">
        <v>44</v>
      </c>
      <c r="D1141" s="9" t="str">
        <f>VLOOKUP(C1141,'Hazard Categories'!$A$2:$B$52,2,FALSE)</f>
        <v>Severe Storm</v>
      </c>
      <c r="E1141" s="17">
        <v>2</v>
      </c>
      <c r="F1141" s="17">
        <v>1987</v>
      </c>
      <c r="G1141" s="17" t="str">
        <f>IF(F1141&lt;2000,(ROUNDDOWN((F1141-$G$10)/5,0))*5+$G$10&amp;"-"&amp;(ROUNDDOWN((F1141-$G$10)/5,0))*5+$G$10+4,(ROUNDDOWN((F1141-$G$10)/5,0))*5+$G$10&amp;"-"&amp;(ROUNDDOWN((F1141-$G$10)/5,0))*5+$G$10+4)</f>
        <v>1985-1989</v>
      </c>
      <c r="H1141" s="17">
        <v>1</v>
      </c>
      <c r="I1141" s="17">
        <v>0</v>
      </c>
      <c r="J1141" s="17">
        <v>0</v>
      </c>
      <c r="K1141" s="17">
        <f>SUM(I1141:J1141)</f>
        <v>0</v>
      </c>
      <c r="L1141" s="28">
        <f>IF(N1141&lt;7000000000,0,1)</f>
        <v>0</v>
      </c>
      <c r="M1141" s="28">
        <f>IF(N1141&gt;0,1,0)</f>
        <v>1</v>
      </c>
      <c r="N1141" s="29">
        <v>76699</v>
      </c>
      <c r="O1141" s="29">
        <f>IF($R1141="Minor",1,0)</f>
        <v>1</v>
      </c>
      <c r="P1141" s="29">
        <f>IF($R1141="Medium",1,0)</f>
        <v>0</v>
      </c>
      <c r="Q1141" s="29">
        <f>IF($R1141="Major",1,0)</f>
        <v>0</v>
      </c>
      <c r="R1141" s="2" t="str">
        <f>IF('Hazard Data'!N1602&lt;VLOOKUP(B1141,Thresholds!$B$2:$I$8,2,FALSE),"Minor",IF(AND(VLOOKUP(B1141,Thresholds!$B$2:$I$8,2,FALSE)&lt;='Hazard Data'!N1602,'Hazard Data'!N1602&lt;VLOOKUP(B1141,Thresholds!$B$2:$I$8,3,FALSE)),"Medium","Major"))</f>
        <v>Minor</v>
      </c>
      <c r="S1141" s="2" t="str">
        <f>IF(N1141&gt;0,"",IF('Hazard Data'!K1602&lt;VLOOKUP(B1141,Thresholds!$B$2:$I$8,5,FALSE),"Minor",IF(AND(VLOOKUP(B1141,Thresholds!$B$2:$I$8,5,FALSE)&lt;='Hazard Data'!K1602,'Hazard Data'!K1602&lt;VLOOKUP(B1141,Thresholds!$B$2:$I$8,6,FALSE)),"Medium","Major")))</f>
        <v/>
      </c>
      <c r="T1141" s="2"/>
      <c r="U1141" s="2"/>
      <c r="V1141" s="2"/>
      <c r="W1141" s="2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>
      <c r="A1142" s="1"/>
      <c r="B1142" s="17">
        <v>2</v>
      </c>
      <c r="C1142" s="9" t="s">
        <v>59</v>
      </c>
      <c r="D1142" s="9" t="str">
        <f>VLOOKUP(C1142,'Hazard Categories'!$A$2:$B$52,2,FALSE)</f>
        <v>Storm</v>
      </c>
      <c r="E1142" s="17">
        <v>4</v>
      </c>
      <c r="F1142" s="17">
        <v>2010</v>
      </c>
      <c r="G1142" s="17" t="str">
        <f>IF(F1142&lt;2000,(ROUNDDOWN((F1142-$G$10)/5,0))*5+$G$10&amp;"-"&amp;(ROUNDDOWN((F1142-$G$10)/5,0))*5+$G$10+4,(ROUNDDOWN((F1142-$G$10)/5,0))*5+$G$10&amp;"-"&amp;(ROUNDDOWN((F1142-$G$10)/5,0))*5+$G$10+4)</f>
        <v>2010-2014</v>
      </c>
      <c r="H1142" s="17">
        <v>1</v>
      </c>
      <c r="I1142" s="17">
        <v>0</v>
      </c>
      <c r="J1142" s="17">
        <v>0</v>
      </c>
      <c r="K1142" s="17">
        <f>SUM(I1142:J1142)</f>
        <v>0</v>
      </c>
      <c r="L1142" s="28">
        <f>IF(N1142&lt;7000000000,0,1)</f>
        <v>0</v>
      </c>
      <c r="M1142" s="28">
        <f>IF(N1142&gt;0,1,0)</f>
        <v>1</v>
      </c>
      <c r="N1142" s="29">
        <v>76652</v>
      </c>
      <c r="O1142" s="29">
        <f>IF($R1142="Minor",1,0)</f>
        <v>1</v>
      </c>
      <c r="P1142" s="29">
        <f>IF($R1142="Medium",1,0)</f>
        <v>0</v>
      </c>
      <c r="Q1142" s="29">
        <f>IF($R1142="Major",1,0)</f>
        <v>0</v>
      </c>
      <c r="R1142" s="2" t="str">
        <f>IF('Hazard Data'!N2317&lt;VLOOKUP(B1142,Thresholds!$B$2:$I$8,2,FALSE),"Minor",IF(AND(VLOOKUP(B1142,Thresholds!$B$2:$I$8,2,FALSE)&lt;='Hazard Data'!N2317,'Hazard Data'!N2317&lt;VLOOKUP(B1142,Thresholds!$B$2:$I$8,3,FALSE)),"Medium","Major"))</f>
        <v>Minor</v>
      </c>
      <c r="S1142" s="2" t="str">
        <f>IF(N1142&gt;0,"",IF('Hazard Data'!K2317&lt;VLOOKUP(B1142,Thresholds!$B$2:$I$8,5,FALSE),"Minor",IF(AND(VLOOKUP(B1142,Thresholds!$B$2:$I$8,5,FALSE)&lt;='Hazard Data'!K2317,'Hazard Data'!K2317&lt;VLOOKUP(B1142,Thresholds!$B$2:$I$8,6,FALSE)),"Medium","Major")))</f>
        <v/>
      </c>
      <c r="T1142" s="2"/>
      <c r="U1142" s="2"/>
      <c r="V1142" s="2"/>
      <c r="W1142" s="2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>
      <c r="A1143" s="1"/>
      <c r="B1143" s="17">
        <v>2</v>
      </c>
      <c r="C1143" s="9" t="s">
        <v>44</v>
      </c>
      <c r="D1143" s="9" t="str">
        <f>VLOOKUP(C1143,'Hazard Categories'!$A$2:$B$52,2,FALSE)</f>
        <v>Severe Storm</v>
      </c>
      <c r="E1143" s="17">
        <v>3</v>
      </c>
      <c r="F1143" s="17">
        <v>1987</v>
      </c>
      <c r="G1143" s="17" t="str">
        <f>IF(F1143&lt;2000,(ROUNDDOWN((F1143-$G$10)/5,0))*5+$G$10&amp;"-"&amp;(ROUNDDOWN((F1143-$G$10)/5,0))*5+$G$10+4,(ROUNDDOWN((F1143-$G$10)/5,0))*5+$G$10&amp;"-"&amp;(ROUNDDOWN((F1143-$G$10)/5,0))*5+$G$10+4)</f>
        <v>1985-1989</v>
      </c>
      <c r="H1143" s="17">
        <v>1</v>
      </c>
      <c r="I1143" s="17">
        <v>0</v>
      </c>
      <c r="J1143" s="17">
        <v>0</v>
      </c>
      <c r="K1143" s="17">
        <f>SUM(I1143:J1143)</f>
        <v>0</v>
      </c>
      <c r="L1143" s="28">
        <f>IF(N1143&lt;7000000000,0,1)</f>
        <v>0</v>
      </c>
      <c r="M1143" s="28">
        <f>IF(N1143&gt;0,1,0)</f>
        <v>1</v>
      </c>
      <c r="N1143" s="29">
        <v>76533</v>
      </c>
      <c r="O1143" s="29">
        <f>IF($R1143="Minor",1,0)</f>
        <v>1</v>
      </c>
      <c r="P1143" s="29">
        <f>IF($R1143="Medium",1,0)</f>
        <v>0</v>
      </c>
      <c r="Q1143" s="29">
        <f>IF($R1143="Major",1,0)</f>
        <v>0</v>
      </c>
      <c r="R1143" s="2" t="str">
        <f>IF('Hazard Data'!N1615&lt;VLOOKUP(B1143,Thresholds!$B$2:$I$8,2,FALSE),"Minor",IF(AND(VLOOKUP(B1143,Thresholds!$B$2:$I$8,2,FALSE)&lt;='Hazard Data'!N1615,'Hazard Data'!N1615&lt;VLOOKUP(B1143,Thresholds!$B$2:$I$8,3,FALSE)),"Medium","Major"))</f>
        <v>Minor</v>
      </c>
      <c r="S1143" s="2" t="str">
        <f>IF(N1143&gt;0,"",IF('Hazard Data'!K1615&lt;VLOOKUP(B1143,Thresholds!$B$2:$I$8,5,FALSE),"Minor",IF(AND(VLOOKUP(B1143,Thresholds!$B$2:$I$8,5,FALSE)&lt;='Hazard Data'!K1615,'Hazard Data'!K1615&lt;VLOOKUP(B1143,Thresholds!$B$2:$I$8,6,FALSE)),"Medium","Major")))</f>
        <v/>
      </c>
      <c r="T1143" s="2"/>
      <c r="U1143" s="2"/>
      <c r="V1143" s="2"/>
      <c r="W1143" s="2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>
      <c r="A1144" s="1"/>
      <c r="B1144" s="17">
        <v>3</v>
      </c>
      <c r="C1144" s="9" t="s">
        <v>44</v>
      </c>
      <c r="D1144" s="9" t="str">
        <f>VLOOKUP(C1144,'Hazard Categories'!$A$2:$B$52,2,FALSE)</f>
        <v>Severe Storm</v>
      </c>
      <c r="E1144" s="17">
        <v>2</v>
      </c>
      <c r="F1144" s="17">
        <v>2012</v>
      </c>
      <c r="G1144" s="17" t="str">
        <f>IF(F1144&lt;2000,(ROUNDDOWN((F1144-$G$10)/5,0))*5+$G$10&amp;"-"&amp;(ROUNDDOWN((F1144-$G$10)/5,0))*5+$G$10+4,(ROUNDDOWN((F1144-$G$10)/5,0))*5+$G$10&amp;"-"&amp;(ROUNDDOWN((F1144-$G$10)/5,0))*5+$G$10+4)</f>
        <v>2010-2014</v>
      </c>
      <c r="H1144" s="17">
        <v>1</v>
      </c>
      <c r="I1144" s="17">
        <v>0</v>
      </c>
      <c r="J1144" s="17">
        <v>0</v>
      </c>
      <c r="K1144" s="17">
        <f>SUM(I1144:J1144)</f>
        <v>0</v>
      </c>
      <c r="L1144" s="28">
        <f>IF(N1144&lt;7000000000,0,1)</f>
        <v>0</v>
      </c>
      <c r="M1144" s="28">
        <f>IF(N1144&gt;0,1,0)</f>
        <v>1</v>
      </c>
      <c r="N1144" s="29">
        <v>76525</v>
      </c>
      <c r="O1144" s="29">
        <f>IF($R1144="Minor",1,0)</f>
        <v>1</v>
      </c>
      <c r="P1144" s="29">
        <f>IF($R1144="Medium",1,0)</f>
        <v>0</v>
      </c>
      <c r="Q1144" s="29">
        <f>IF($R1144="Major",1,0)</f>
        <v>0</v>
      </c>
      <c r="R1144" s="2" t="str">
        <f>IF('Hazard Data'!N2125&lt;VLOOKUP(B1144,Thresholds!$B$2:$I$8,2,FALSE),"Minor",IF(AND(VLOOKUP(B1144,Thresholds!$B$2:$I$8,2,FALSE)&lt;='Hazard Data'!N2125,'Hazard Data'!N2125&lt;VLOOKUP(B1144,Thresholds!$B$2:$I$8,3,FALSE)),"Medium","Major"))</f>
        <v>Minor</v>
      </c>
      <c r="S1144" s="2" t="str">
        <f>IF(N1144&gt;0,"",IF('Hazard Data'!K2125&lt;VLOOKUP(B1144,Thresholds!$B$2:$I$8,5,FALSE),"Minor",IF(AND(VLOOKUP(B1144,Thresholds!$B$2:$I$8,5,FALSE)&lt;='Hazard Data'!K2125,'Hazard Data'!K2125&lt;VLOOKUP(B1144,Thresholds!$B$2:$I$8,6,FALSE)),"Medium","Major")))</f>
        <v/>
      </c>
      <c r="T1144" s="2"/>
      <c r="U1144" s="2"/>
      <c r="V1144" s="2"/>
      <c r="W1144" s="2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>
      <c r="A1145" s="1"/>
      <c r="B1145" s="17">
        <v>1</v>
      </c>
      <c r="C1145" s="9" t="s">
        <v>47</v>
      </c>
      <c r="D1145" s="9" t="str">
        <f>VLOOKUP(C1145,'Hazard Categories'!$A$2:$B$52,2,FALSE)</f>
        <v>Severe Storm</v>
      </c>
      <c r="E1145" s="17">
        <v>2</v>
      </c>
      <c r="F1145" s="17">
        <v>1993</v>
      </c>
      <c r="G1145" s="17" t="str">
        <f>IF(F1145&lt;2000,(ROUNDDOWN((F1145-$G$10)/5,0))*5+$G$10&amp;"-"&amp;(ROUNDDOWN((F1145-$G$10)/5,0))*5+$G$10+4,(ROUNDDOWN((F1145-$G$10)/5,0))*5+$G$10&amp;"-"&amp;(ROUNDDOWN((F1145-$G$10)/5,0))*5+$G$10+4)</f>
        <v>1990-1994</v>
      </c>
      <c r="H1145" s="17">
        <v>1</v>
      </c>
      <c r="I1145" s="17">
        <v>0</v>
      </c>
      <c r="J1145" s="17">
        <v>0</v>
      </c>
      <c r="K1145" s="17">
        <f>SUM(I1145:J1145)</f>
        <v>0</v>
      </c>
      <c r="L1145" s="28">
        <f>IF(N1145&lt;7000000000,0,1)</f>
        <v>0</v>
      </c>
      <c r="M1145" s="28">
        <f>IF(N1145&gt;0,1,0)</f>
        <v>1</v>
      </c>
      <c r="N1145" s="29">
        <v>76359</v>
      </c>
      <c r="O1145" s="29">
        <f>IF($R1145="Minor",1,0)</f>
        <v>1</v>
      </c>
      <c r="P1145" s="29">
        <f>IF($R1145="Medium",1,0)</f>
        <v>0</v>
      </c>
      <c r="Q1145" s="29">
        <f>IF($R1145="Major",1,0)</f>
        <v>0</v>
      </c>
      <c r="R1145" s="2" t="str">
        <f>IF('Hazard Data'!N1808&lt;VLOOKUP(B1145,Thresholds!$B$2:$I$8,2,FALSE),"Minor",IF(AND(VLOOKUP(B1145,Thresholds!$B$2:$I$8,2,FALSE)&lt;='Hazard Data'!N1808,'Hazard Data'!N1808&lt;VLOOKUP(B1145,Thresholds!$B$2:$I$8,3,FALSE)),"Medium","Major"))</f>
        <v>Minor</v>
      </c>
      <c r="S1145" s="2" t="str">
        <f>IF(N1145&gt;0,"",IF('Hazard Data'!K1808&lt;VLOOKUP(B1145,Thresholds!$B$2:$I$8,5,FALSE),"Minor",IF(AND(VLOOKUP(B1145,Thresholds!$B$2:$I$8,5,FALSE)&lt;='Hazard Data'!K1808,'Hazard Data'!K1808&lt;VLOOKUP(B1145,Thresholds!$B$2:$I$8,6,FALSE)),"Medium","Major")))</f>
        <v/>
      </c>
      <c r="T1145" s="2"/>
      <c r="U1145" s="2"/>
      <c r="V1145" s="2"/>
      <c r="W1145" s="2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>
      <c r="A1146" s="1"/>
      <c r="B1146" s="17">
        <v>1</v>
      </c>
      <c r="C1146" s="9" t="s">
        <v>44</v>
      </c>
      <c r="D1146" s="9" t="str">
        <f>VLOOKUP(C1146,'Hazard Categories'!$A$2:$B$52,2,FALSE)</f>
        <v>Severe Storm</v>
      </c>
      <c r="E1146" s="17">
        <v>3</v>
      </c>
      <c r="F1146" s="17">
        <v>1968</v>
      </c>
      <c r="G1146" s="17" t="str">
        <f>IF(F1146&lt;2000,(ROUNDDOWN((F1146-$G$10)/5,0))*5+$G$10&amp;"-"&amp;(ROUNDDOWN((F1146-$G$10)/5,0))*5+$G$10+4,(ROUNDDOWN((F1146-$G$10)/5,0))*5+$G$10&amp;"-"&amp;(ROUNDDOWN((F1146-$G$10)/5,0))*5+$G$10+4)</f>
        <v>1965-1969</v>
      </c>
      <c r="H1146" s="17">
        <v>1</v>
      </c>
      <c r="I1146" s="17">
        <v>0</v>
      </c>
      <c r="J1146" s="17">
        <v>0</v>
      </c>
      <c r="K1146" s="17">
        <f>SUM(I1146:J1146)</f>
        <v>0</v>
      </c>
      <c r="L1146" s="28">
        <f>IF(N1146&lt;7000000000,0,1)</f>
        <v>0</v>
      </c>
      <c r="M1146" s="28">
        <f>IF(N1146&gt;0,1,0)</f>
        <v>1</v>
      </c>
      <c r="N1146" s="29">
        <v>76192</v>
      </c>
      <c r="O1146" s="29">
        <f>IF($R1146="Minor",1,0)</f>
        <v>1</v>
      </c>
      <c r="P1146" s="29">
        <f>IF($R1146="Medium",1,0)</f>
        <v>0</v>
      </c>
      <c r="Q1146" s="29">
        <f>IF($R1146="Major",1,0)</f>
        <v>0</v>
      </c>
      <c r="R1146" s="2" t="str">
        <f>IF('Hazard Data'!N1073&lt;VLOOKUP(B1146,Thresholds!$B$2:$I$8,2,FALSE),"Minor",IF(AND(VLOOKUP(B1146,Thresholds!$B$2:$I$8,2,FALSE)&lt;='Hazard Data'!N1073,'Hazard Data'!N1073&lt;VLOOKUP(B1146,Thresholds!$B$2:$I$8,3,FALSE)),"Medium","Major"))</f>
        <v>Minor</v>
      </c>
      <c r="S1146" s="2" t="str">
        <f>IF(N1146&gt;0,"",IF('Hazard Data'!K1073&lt;VLOOKUP(B1146,Thresholds!$B$2:$I$8,5,FALSE),"Minor",IF(AND(VLOOKUP(B1146,Thresholds!$B$2:$I$8,5,FALSE)&lt;='Hazard Data'!K1073,'Hazard Data'!K1073&lt;VLOOKUP(B1146,Thresholds!$B$2:$I$8,6,FALSE)),"Medium","Major")))</f>
        <v/>
      </c>
      <c r="T1146" s="2"/>
      <c r="U1146" s="2"/>
      <c r="V1146" s="2"/>
      <c r="W1146" s="2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>
      <c r="A1147" s="1"/>
      <c r="B1147" s="17">
        <v>5</v>
      </c>
      <c r="C1147" s="9" t="s">
        <v>45</v>
      </c>
      <c r="D1147" s="9" t="str">
        <f>VLOOKUP(C1147,'Hazard Categories'!$A$2:$B$52,2,FALSE)</f>
        <v>Storm</v>
      </c>
      <c r="E1147" s="17">
        <v>2</v>
      </c>
      <c r="F1147" s="17">
        <v>1984</v>
      </c>
      <c r="G1147" s="17" t="str">
        <f>IF(F1147&lt;2000,(ROUNDDOWN((F1147-$G$10)/5,0))*5+$G$10&amp;"-"&amp;(ROUNDDOWN((F1147-$G$10)/5,0))*5+$G$10+4,(ROUNDDOWN((F1147-$G$10)/5,0))*5+$G$10&amp;"-"&amp;(ROUNDDOWN((F1147-$G$10)/5,0))*5+$G$10+4)</f>
        <v>1980-1984</v>
      </c>
      <c r="H1147" s="17">
        <v>1</v>
      </c>
      <c r="I1147" s="17">
        <v>0</v>
      </c>
      <c r="J1147" s="17">
        <v>0</v>
      </c>
      <c r="K1147" s="17">
        <f>SUM(I1147:J1147)</f>
        <v>0</v>
      </c>
      <c r="L1147" s="28">
        <f>IF(N1147&lt;7000000000,0,1)</f>
        <v>0</v>
      </c>
      <c r="M1147" s="28">
        <f>IF(N1147&gt;0,1,0)</f>
        <v>1</v>
      </c>
      <c r="N1147" s="29">
        <v>76168</v>
      </c>
      <c r="O1147" s="29">
        <f>IF($R1147="Minor",1,0)</f>
        <v>1</v>
      </c>
      <c r="P1147" s="29">
        <f>IF($R1147="Medium",1,0)</f>
        <v>0</v>
      </c>
      <c r="Q1147" s="29">
        <f>IF($R1147="Major",1,0)</f>
        <v>0</v>
      </c>
      <c r="R1147" s="2" t="str">
        <f>IF('Hazard Data'!N1426&lt;VLOOKUP(B1147,Thresholds!$B$2:$I$8,2,FALSE),"Minor",IF(AND(VLOOKUP(B1147,Thresholds!$B$2:$I$8,2,FALSE)&lt;='Hazard Data'!N1426,'Hazard Data'!N1426&lt;VLOOKUP(B1147,Thresholds!$B$2:$I$8,3,FALSE)),"Medium","Major"))</f>
        <v>Minor</v>
      </c>
      <c r="S1147" s="2" t="str">
        <f>IF(N1147&gt;0,"",IF('Hazard Data'!K1426&lt;VLOOKUP(B1147,Thresholds!$B$2:$I$8,5,FALSE),"Minor",IF(AND(VLOOKUP(B1147,Thresholds!$B$2:$I$8,5,FALSE)&lt;='Hazard Data'!K1426,'Hazard Data'!K1426&lt;VLOOKUP(B1147,Thresholds!$B$2:$I$8,6,FALSE)),"Medium","Major")))</f>
        <v/>
      </c>
      <c r="T1147" s="2"/>
      <c r="U1147" s="2"/>
      <c r="V1147" s="2"/>
      <c r="W1147" s="2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>
      <c r="A1148" s="1"/>
      <c r="B1148" s="17">
        <v>5</v>
      </c>
      <c r="C1148" s="9" t="s">
        <v>44</v>
      </c>
      <c r="D1148" s="9" t="str">
        <f>VLOOKUP(C1148,'Hazard Categories'!$A$2:$B$52,2,FALSE)</f>
        <v>Severe Storm</v>
      </c>
      <c r="E1148" s="17">
        <v>2</v>
      </c>
      <c r="F1148" s="17">
        <v>2015</v>
      </c>
      <c r="G1148" s="17" t="str">
        <f>IF(F1148&lt;2000,(ROUNDDOWN((F1148-$G$10)/5,0))*5+$G$10&amp;"-"&amp;(ROUNDDOWN((F1148-$G$10)/5,0))*5+$G$10+4,(ROUNDDOWN((F1148-$G$10)/5,0))*5+$G$10&amp;"-"&amp;(ROUNDDOWN((F1148-$G$10)/5,0))*5+$G$10+4)</f>
        <v>2015-2019</v>
      </c>
      <c r="H1148" s="17">
        <v>1</v>
      </c>
      <c r="I1148" s="17">
        <v>0</v>
      </c>
      <c r="J1148" s="17">
        <v>0</v>
      </c>
      <c r="K1148" s="17">
        <f>SUM(I1148:J1148)</f>
        <v>0</v>
      </c>
      <c r="L1148" s="28">
        <f>IF(N1148&lt;7000000000,0,1)</f>
        <v>0</v>
      </c>
      <c r="M1148" s="28">
        <f>IF(N1148&gt;0,1,0)</f>
        <v>1</v>
      </c>
      <c r="N1148" s="29">
        <v>76137</v>
      </c>
      <c r="O1148" s="29">
        <f>IF($R1148="Minor",1,0)</f>
        <v>1</v>
      </c>
      <c r="P1148" s="29">
        <f>IF($R1148="Medium",1,0)</f>
        <v>0</v>
      </c>
      <c r="Q1148" s="29">
        <f>IF($R1148="Major",1,0)</f>
        <v>0</v>
      </c>
      <c r="R1148" s="2" t="str">
        <f>IF('Hazard Data'!N2703&lt;VLOOKUP(B1148,Thresholds!$B$2:$I$8,2,FALSE),"Minor",IF(AND(VLOOKUP(B1148,Thresholds!$B$2:$I$8,2,FALSE)&lt;='Hazard Data'!N2703,'Hazard Data'!N2703&lt;VLOOKUP(B1148,Thresholds!$B$2:$I$8,3,FALSE)),"Medium","Major"))</f>
        <v>Minor</v>
      </c>
      <c r="S1148" s="2" t="str">
        <f>IF(N1148&gt;0,"",IF('Hazard Data'!K2703&lt;VLOOKUP(B1148,Thresholds!$B$2:$I$8,5,FALSE),"Minor",IF(AND(VLOOKUP(B1148,Thresholds!$B$2:$I$8,5,FALSE)&lt;='Hazard Data'!K2703,'Hazard Data'!K2703&lt;VLOOKUP(B1148,Thresholds!$B$2:$I$8,6,FALSE)),"Medium","Major")))</f>
        <v/>
      </c>
      <c r="T1148" s="2"/>
      <c r="U1148" s="2"/>
      <c r="V1148" s="2"/>
      <c r="W1148" s="2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>
      <c r="A1149" s="1"/>
      <c r="B1149" s="17">
        <v>2</v>
      </c>
      <c r="C1149" s="9" t="s">
        <v>45</v>
      </c>
      <c r="D1149" s="9" t="str">
        <f>VLOOKUP(C1149,'Hazard Categories'!$A$2:$B$52,2,FALSE)</f>
        <v>Storm</v>
      </c>
      <c r="E1149" s="17">
        <v>3</v>
      </c>
      <c r="F1149" s="17">
        <v>2006</v>
      </c>
      <c r="G1149" s="17" t="str">
        <f>IF(F1149&lt;2000,(ROUNDDOWN((F1149-$G$10)/5,0))*5+$G$10&amp;"-"&amp;(ROUNDDOWN((F1149-$G$10)/5,0))*5+$G$10+4,(ROUNDDOWN((F1149-$G$10)/5,0))*5+$G$10&amp;"-"&amp;(ROUNDDOWN((F1149-$G$10)/5,0))*5+$G$10+4)</f>
        <v>2005-2009</v>
      </c>
      <c r="H1149" s="17">
        <v>1</v>
      </c>
      <c r="I1149" s="17">
        <v>0</v>
      </c>
      <c r="J1149" s="17">
        <v>0</v>
      </c>
      <c r="K1149" s="17">
        <f>SUM(I1149:J1149)</f>
        <v>0</v>
      </c>
      <c r="L1149" s="28">
        <f>IF(N1149&lt;7000000000,0,1)</f>
        <v>0</v>
      </c>
      <c r="M1149" s="28">
        <f>IF(N1149&gt;0,1,0)</f>
        <v>1</v>
      </c>
      <c r="N1149" s="29">
        <v>76113</v>
      </c>
      <c r="O1149" s="29">
        <f>IF($R1149="Minor",1,0)</f>
        <v>1</v>
      </c>
      <c r="P1149" s="29">
        <f>IF($R1149="Medium",1,0)</f>
        <v>0</v>
      </c>
      <c r="Q1149" s="29">
        <f>IF($R1149="Major",1,0)</f>
        <v>0</v>
      </c>
      <c r="R1149" s="2" t="str">
        <f>IF('Hazard Data'!N3142&lt;VLOOKUP(B1149,Thresholds!$B$2:$I$8,2,FALSE),"Minor",IF(AND(VLOOKUP(B1149,Thresholds!$B$2:$I$8,2,FALSE)&lt;='Hazard Data'!N3142,'Hazard Data'!N3142&lt;VLOOKUP(B1149,Thresholds!$B$2:$I$8,3,FALSE)),"Medium","Major"))</f>
        <v>Minor</v>
      </c>
      <c r="S1149" s="2" t="str">
        <f>IF(N1149&gt;0,"",IF('Hazard Data'!K3142&lt;VLOOKUP(B1149,Thresholds!$B$2:$I$8,5,FALSE),"Minor",IF(AND(VLOOKUP(B1149,Thresholds!$B$2:$I$8,5,FALSE)&lt;='Hazard Data'!K3142,'Hazard Data'!K3142&lt;VLOOKUP(B1149,Thresholds!$B$2:$I$8,6,FALSE)),"Medium","Major")))</f>
        <v/>
      </c>
      <c r="T1149" s="2"/>
      <c r="U1149" s="2"/>
      <c r="V1149" s="2"/>
      <c r="W1149" s="2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>
      <c r="A1150" s="1"/>
      <c r="B1150" s="17">
        <v>1</v>
      </c>
      <c r="C1150" s="9" t="s">
        <v>47</v>
      </c>
      <c r="D1150" s="9" t="str">
        <f>VLOOKUP(C1150,'Hazard Categories'!$A$2:$B$52,2,FALSE)</f>
        <v>Severe Storm</v>
      </c>
      <c r="E1150" s="17">
        <v>2</v>
      </c>
      <c r="F1150" s="17">
        <v>1994</v>
      </c>
      <c r="G1150" s="17" t="str">
        <f>IF(F1150&lt;2000,(ROUNDDOWN((F1150-$G$10)/5,0))*5+$G$10&amp;"-"&amp;(ROUNDDOWN((F1150-$G$10)/5,0))*5+$G$10+4,(ROUNDDOWN((F1150-$G$10)/5,0))*5+$G$10&amp;"-"&amp;(ROUNDDOWN((F1150-$G$10)/5,0))*5+$G$10+4)</f>
        <v>1990-1994</v>
      </c>
      <c r="H1150" s="17">
        <v>1</v>
      </c>
      <c r="I1150" s="17">
        <v>0</v>
      </c>
      <c r="J1150" s="17">
        <v>0</v>
      </c>
      <c r="K1150" s="17">
        <f>SUM(I1150:J1150)</f>
        <v>0</v>
      </c>
      <c r="L1150" s="28">
        <f>IF(N1150&lt;7000000000,0,1)</f>
        <v>0</v>
      </c>
      <c r="M1150" s="28">
        <f>IF(N1150&gt;0,1,0)</f>
        <v>1</v>
      </c>
      <c r="N1150" s="29">
        <v>76097</v>
      </c>
      <c r="O1150" s="29">
        <f>IF($R1150="Minor",1,0)</f>
        <v>1</v>
      </c>
      <c r="P1150" s="29">
        <f>IF($R1150="Medium",1,0)</f>
        <v>0</v>
      </c>
      <c r="Q1150" s="29">
        <f>IF($R1150="Major",1,0)</f>
        <v>0</v>
      </c>
      <c r="R1150" s="2" t="str">
        <f>IF('Hazard Data'!N1839&lt;VLOOKUP(B1150,Thresholds!$B$2:$I$8,2,FALSE),"Minor",IF(AND(VLOOKUP(B1150,Thresholds!$B$2:$I$8,2,FALSE)&lt;='Hazard Data'!N1839,'Hazard Data'!N1839&lt;VLOOKUP(B1150,Thresholds!$B$2:$I$8,3,FALSE)),"Medium","Major"))</f>
        <v>Minor</v>
      </c>
      <c r="S1150" s="2" t="str">
        <f>IF(N1150&gt;0,"",IF('Hazard Data'!K1839&lt;VLOOKUP(B1150,Thresholds!$B$2:$I$8,5,FALSE),"Minor",IF(AND(VLOOKUP(B1150,Thresholds!$B$2:$I$8,5,FALSE)&lt;='Hazard Data'!K1839,'Hazard Data'!K1839&lt;VLOOKUP(B1150,Thresholds!$B$2:$I$8,6,FALSE)),"Medium","Major")))</f>
        <v/>
      </c>
      <c r="T1150" s="2"/>
      <c r="U1150" s="2"/>
      <c r="V1150" s="2"/>
      <c r="W1150" s="2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>
      <c r="A1151" s="1"/>
      <c r="B1151" s="17">
        <v>5</v>
      </c>
      <c r="C1151" s="9" t="s">
        <v>45</v>
      </c>
      <c r="D1151" s="9" t="str">
        <f>VLOOKUP(C1151,'Hazard Categories'!$A$2:$B$52,2,FALSE)</f>
        <v>Storm</v>
      </c>
      <c r="E1151" s="17">
        <v>3</v>
      </c>
      <c r="F1151" s="17">
        <v>1984</v>
      </c>
      <c r="G1151" s="17" t="str">
        <f>IF(F1151&lt;2000,(ROUNDDOWN((F1151-$G$10)/5,0))*5+$G$10&amp;"-"&amp;(ROUNDDOWN((F1151-$G$10)/5,0))*5+$G$10+4,(ROUNDDOWN((F1151-$G$10)/5,0))*5+$G$10&amp;"-"&amp;(ROUNDDOWN((F1151-$G$10)/5,0))*5+$G$10+4)</f>
        <v>1980-1984</v>
      </c>
      <c r="H1151" s="17">
        <v>1</v>
      </c>
      <c r="I1151" s="17">
        <v>0</v>
      </c>
      <c r="J1151" s="17">
        <v>0</v>
      </c>
      <c r="K1151" s="17">
        <f>SUM(I1151:J1151)</f>
        <v>0</v>
      </c>
      <c r="L1151" s="28">
        <f>IF(N1151&lt;7000000000,0,1)</f>
        <v>0</v>
      </c>
      <c r="M1151" s="28">
        <f>IF(N1151&gt;0,1,0)</f>
        <v>1</v>
      </c>
      <c r="N1151" s="29">
        <v>76026</v>
      </c>
      <c r="O1151" s="29">
        <f>IF($R1151="Minor",1,0)</f>
        <v>1</v>
      </c>
      <c r="P1151" s="29">
        <f>IF($R1151="Medium",1,0)</f>
        <v>0</v>
      </c>
      <c r="Q1151" s="29">
        <f>IF($R1151="Major",1,0)</f>
        <v>0</v>
      </c>
      <c r="R1151" s="2" t="str">
        <f>IF('Hazard Data'!N1431&lt;VLOOKUP(B1151,Thresholds!$B$2:$I$8,2,FALSE),"Minor",IF(AND(VLOOKUP(B1151,Thresholds!$B$2:$I$8,2,FALSE)&lt;='Hazard Data'!N1431,'Hazard Data'!N1431&lt;VLOOKUP(B1151,Thresholds!$B$2:$I$8,3,FALSE)),"Medium","Major"))</f>
        <v>Minor</v>
      </c>
      <c r="S1151" s="2" t="str">
        <f>IF(N1151&gt;0,"",IF('Hazard Data'!K1431&lt;VLOOKUP(B1151,Thresholds!$B$2:$I$8,5,FALSE),"Minor",IF(AND(VLOOKUP(B1151,Thresholds!$B$2:$I$8,5,FALSE)&lt;='Hazard Data'!K1431,'Hazard Data'!K1431&lt;VLOOKUP(B1151,Thresholds!$B$2:$I$8,6,FALSE)),"Medium","Major")))</f>
        <v/>
      </c>
      <c r="T1151" s="2"/>
      <c r="U1151" s="2"/>
      <c r="V1151" s="2"/>
      <c r="W1151" s="2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>
      <c r="A1152" s="1"/>
      <c r="B1152" s="17">
        <v>3</v>
      </c>
      <c r="C1152" s="9" t="s">
        <v>41</v>
      </c>
      <c r="D1152" s="9" t="str">
        <f>VLOOKUP(C1152,'Hazard Categories'!$A$2:$B$52,2,FALSE)</f>
        <v>Tornado</v>
      </c>
      <c r="E1152" s="17">
        <v>3</v>
      </c>
      <c r="F1152" s="17">
        <v>1964</v>
      </c>
      <c r="G1152" s="17" t="str">
        <f>IF(F1152&lt;2000,(ROUNDDOWN((F1152-$G$10)/5,0))*5+$G$10&amp;"-"&amp;(ROUNDDOWN((F1152-$G$10)/5,0))*5+$G$10+4,(ROUNDDOWN((F1152-$G$10)/5,0))*5+$G$10&amp;"-"&amp;(ROUNDDOWN((F1152-$G$10)/5,0))*5+$G$10+4)</f>
        <v>1960-1964</v>
      </c>
      <c r="H1152" s="17">
        <v>1</v>
      </c>
      <c r="I1152" s="17">
        <v>0</v>
      </c>
      <c r="J1152" s="17">
        <v>0</v>
      </c>
      <c r="K1152" s="17">
        <f>SUM(I1152:J1152)</f>
        <v>0</v>
      </c>
      <c r="L1152" s="28">
        <f>IF(N1152&lt;7000000000,0,1)</f>
        <v>0</v>
      </c>
      <c r="M1152" s="28">
        <f>IF(N1152&gt;0,1,0)</f>
        <v>1</v>
      </c>
      <c r="N1152" s="29">
        <v>75970</v>
      </c>
      <c r="O1152" s="29">
        <f>IF($R1152="Minor",1,0)</f>
        <v>1</v>
      </c>
      <c r="P1152" s="29">
        <f>IF($R1152="Medium",1,0)</f>
        <v>0</v>
      </c>
      <c r="Q1152" s="29">
        <f>IF($R1152="Major",1,0)</f>
        <v>0</v>
      </c>
      <c r="R1152" s="2" t="str">
        <f>IF('Hazard Data'!N1039&lt;VLOOKUP(B1152,Thresholds!$B$2:$I$8,2,FALSE),"Minor",IF(AND(VLOOKUP(B1152,Thresholds!$B$2:$I$8,2,FALSE)&lt;='Hazard Data'!N1039,'Hazard Data'!N1039&lt;VLOOKUP(B1152,Thresholds!$B$2:$I$8,3,FALSE)),"Medium","Major"))</f>
        <v>Minor</v>
      </c>
      <c r="S1152" s="2" t="str">
        <f>IF(N1152&gt;0,"",IF('Hazard Data'!K1039&lt;VLOOKUP(B1152,Thresholds!$B$2:$I$8,5,FALSE),"Minor",IF(AND(VLOOKUP(B1152,Thresholds!$B$2:$I$8,5,FALSE)&lt;='Hazard Data'!K1039,'Hazard Data'!K1039&lt;VLOOKUP(B1152,Thresholds!$B$2:$I$8,6,FALSE)),"Medium","Major")))</f>
        <v/>
      </c>
      <c r="T1152" s="2"/>
      <c r="U1152" s="2"/>
      <c r="V1152" s="2"/>
      <c r="W1152" s="2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32">
      <c r="A1153" s="1"/>
      <c r="B1153" s="17">
        <v>4</v>
      </c>
      <c r="C1153" s="9" t="s">
        <v>41</v>
      </c>
      <c r="D1153" s="9" t="str">
        <f>VLOOKUP(C1153,'Hazard Categories'!$A$2:$B$52,2,FALSE)</f>
        <v>Tornado</v>
      </c>
      <c r="E1153" s="17">
        <v>1</v>
      </c>
      <c r="F1153" s="17">
        <v>1972</v>
      </c>
      <c r="G1153" s="17" t="str">
        <f>IF(F1153&lt;2000,(ROUNDDOWN((F1153-$G$10)/5,0))*5+$G$10&amp;"-"&amp;(ROUNDDOWN((F1153-$G$10)/5,0))*5+$G$10+4,(ROUNDDOWN((F1153-$G$10)/5,0))*5+$G$10&amp;"-"&amp;(ROUNDDOWN((F1153-$G$10)/5,0))*5+$G$10+4)</f>
        <v>1970-1974</v>
      </c>
      <c r="H1153" s="17">
        <v>1</v>
      </c>
      <c r="I1153" s="17">
        <v>0</v>
      </c>
      <c r="J1153" s="17">
        <v>0</v>
      </c>
      <c r="K1153" s="17">
        <f>SUM(I1153:J1153)</f>
        <v>0</v>
      </c>
      <c r="L1153" s="28">
        <f>IF(N1153&lt;7000000000,0,1)</f>
        <v>0</v>
      </c>
      <c r="M1153" s="28">
        <f>IF(N1153&gt;0,1,0)</f>
        <v>1</v>
      </c>
      <c r="N1153" s="29">
        <v>75891</v>
      </c>
      <c r="O1153" s="29">
        <f>IF($R1153="Minor",1,0)</f>
        <v>1</v>
      </c>
      <c r="P1153" s="29">
        <f>IF($R1153="Medium",1,0)</f>
        <v>0</v>
      </c>
      <c r="Q1153" s="29">
        <f>IF($R1153="Major",1,0)</f>
        <v>0</v>
      </c>
      <c r="R1153" s="2" t="str">
        <f>IF('Hazard Data'!N1171&lt;VLOOKUP(B1153,Thresholds!$B$2:$I$8,2,FALSE),"Minor",IF(AND(VLOOKUP(B1153,Thresholds!$B$2:$I$8,2,FALSE)&lt;='Hazard Data'!N1171,'Hazard Data'!N1171&lt;VLOOKUP(B1153,Thresholds!$B$2:$I$8,3,FALSE)),"Medium","Major"))</f>
        <v>Minor</v>
      </c>
      <c r="S1153" s="2" t="str">
        <f>IF(N1153&gt;0,"",IF('Hazard Data'!K1171&lt;VLOOKUP(B1153,Thresholds!$B$2:$I$8,5,FALSE),"Minor",IF(AND(VLOOKUP(B1153,Thresholds!$B$2:$I$8,5,FALSE)&lt;='Hazard Data'!K1171,'Hazard Data'!K1171&lt;VLOOKUP(B1153,Thresholds!$B$2:$I$8,6,FALSE)),"Medium","Major")))</f>
        <v/>
      </c>
      <c r="T1153" s="2"/>
      <c r="U1153" s="2"/>
      <c r="V1153" s="2"/>
      <c r="W1153" s="2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32">
      <c r="A1154" s="1"/>
      <c r="B1154" s="17">
        <v>2</v>
      </c>
      <c r="C1154" s="9" t="s">
        <v>79</v>
      </c>
      <c r="D1154" s="9" t="str">
        <f>VLOOKUP(C1154,'Hazard Categories'!$A$2:$B$52,2,FALSE)</f>
        <v>Storm</v>
      </c>
      <c r="E1154" s="17">
        <v>2</v>
      </c>
      <c r="F1154" s="17">
        <v>1975</v>
      </c>
      <c r="G1154" s="17" t="str">
        <f>IF(F1154&lt;2000,(ROUNDDOWN((F1154-$G$10)/5,0))*5+$G$10&amp;"-"&amp;(ROUNDDOWN((F1154-$G$10)/5,0))*5+$G$10+4,(ROUNDDOWN((F1154-$G$10)/5,0))*5+$G$10&amp;"-"&amp;(ROUNDDOWN((F1154-$G$10)/5,0))*5+$G$10+4)</f>
        <v>1975-1979</v>
      </c>
      <c r="H1154" s="17">
        <v>1</v>
      </c>
      <c r="I1154" s="17">
        <v>0</v>
      </c>
      <c r="J1154" s="17">
        <v>0</v>
      </c>
      <c r="K1154" s="17">
        <f>SUM(I1154:J1154)</f>
        <v>0</v>
      </c>
      <c r="L1154" s="28">
        <f>IF(N1154&lt;7000000000,0,1)</f>
        <v>0</v>
      </c>
      <c r="M1154" s="28">
        <f>IF(N1154&gt;0,1,0)</f>
        <v>1</v>
      </c>
      <c r="N1154" s="29">
        <v>75875</v>
      </c>
      <c r="O1154" s="29">
        <f>IF($R1154="Minor",1,0)</f>
        <v>1</v>
      </c>
      <c r="P1154" s="29">
        <f>IF($R1154="Medium",1,0)</f>
        <v>0</v>
      </c>
      <c r="Q1154" s="29">
        <f>IF($R1154="Major",1,0)</f>
        <v>0</v>
      </c>
      <c r="R1154" s="2" t="str">
        <f>IF('Hazard Data'!N1178&lt;VLOOKUP(B1154,Thresholds!$B$2:$I$8,2,FALSE),"Minor",IF(AND(VLOOKUP(B1154,Thresholds!$B$2:$I$8,2,FALSE)&lt;='Hazard Data'!N1178,'Hazard Data'!N1178&lt;VLOOKUP(B1154,Thresholds!$B$2:$I$8,3,FALSE)),"Medium","Major"))</f>
        <v>Minor</v>
      </c>
      <c r="S1154" s="2" t="str">
        <f>IF(N1154&gt;0,"",IF('Hazard Data'!K1178&lt;VLOOKUP(B1154,Thresholds!$B$2:$I$8,5,FALSE),"Minor",IF(AND(VLOOKUP(B1154,Thresholds!$B$2:$I$8,5,FALSE)&lt;='Hazard Data'!K1178,'Hazard Data'!K1178&lt;VLOOKUP(B1154,Thresholds!$B$2:$I$8,6,FALSE)),"Medium","Major")))</f>
        <v/>
      </c>
      <c r="T1154" s="2"/>
      <c r="U1154" s="2"/>
      <c r="V1154" s="2"/>
      <c r="W1154" s="2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32">
      <c r="A1155" s="1"/>
      <c r="B1155" s="17">
        <v>3</v>
      </c>
      <c r="C1155" s="9" t="s">
        <v>44</v>
      </c>
      <c r="D1155" s="9" t="str">
        <f>VLOOKUP(C1155,'Hazard Categories'!$A$2:$B$52,2,FALSE)</f>
        <v>Severe Storm</v>
      </c>
      <c r="E1155" s="17">
        <v>2</v>
      </c>
      <c r="F1155" s="17">
        <v>2011</v>
      </c>
      <c r="G1155" s="17" t="str">
        <f>IF(F1155&lt;2000,(ROUNDDOWN((F1155-$G$10)/5,0))*5+$G$10&amp;"-"&amp;(ROUNDDOWN((F1155-$G$10)/5,0))*5+$G$10+4,(ROUNDDOWN((F1155-$G$10)/5,0))*5+$G$10&amp;"-"&amp;(ROUNDDOWN((F1155-$G$10)/5,0))*5+$G$10+4)</f>
        <v>2010-2014</v>
      </c>
      <c r="H1155" s="17">
        <v>1</v>
      </c>
      <c r="I1155" s="17">
        <v>0</v>
      </c>
      <c r="J1155" s="17">
        <v>0</v>
      </c>
      <c r="K1155" s="17">
        <f>SUM(I1155:J1155)</f>
        <v>0</v>
      </c>
      <c r="L1155" s="28">
        <f>IF(N1155&lt;7000000000,0,1)</f>
        <v>0</v>
      </c>
      <c r="M1155" s="28">
        <f>IF(N1155&gt;0,1,0)</f>
        <v>1</v>
      </c>
      <c r="N1155" s="29">
        <v>75835</v>
      </c>
      <c r="O1155" s="29">
        <f>IF($R1155="Minor",1,0)</f>
        <v>1</v>
      </c>
      <c r="P1155" s="29">
        <f>IF($R1155="Medium",1,0)</f>
        <v>0</v>
      </c>
      <c r="Q1155" s="29">
        <f>IF($R1155="Major",1,0)</f>
        <v>0</v>
      </c>
      <c r="R1155" s="2" t="str">
        <f>IF('Hazard Data'!N2461&lt;VLOOKUP(B1155,Thresholds!$B$2:$I$8,2,FALSE),"Minor",IF(AND(VLOOKUP(B1155,Thresholds!$B$2:$I$8,2,FALSE)&lt;='Hazard Data'!N2461,'Hazard Data'!N2461&lt;VLOOKUP(B1155,Thresholds!$B$2:$I$8,3,FALSE)),"Medium","Major"))</f>
        <v>Minor</v>
      </c>
      <c r="S1155" s="2" t="str">
        <f>IF(N1155&gt;0,"",IF('Hazard Data'!K2461&lt;VLOOKUP(B1155,Thresholds!$B$2:$I$8,5,FALSE),"Minor",IF(AND(VLOOKUP(B1155,Thresholds!$B$2:$I$8,5,FALSE)&lt;='Hazard Data'!K2461,'Hazard Data'!K2461&lt;VLOOKUP(B1155,Thresholds!$B$2:$I$8,6,FALSE)),"Medium","Major")))</f>
        <v/>
      </c>
      <c r="T1155" s="2"/>
      <c r="U1155" s="2"/>
      <c r="V1155" s="2"/>
      <c r="W1155" s="2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32">
      <c r="A1156" s="1"/>
      <c r="B1156" s="17">
        <v>2</v>
      </c>
      <c r="C1156" s="9" t="s">
        <v>44</v>
      </c>
      <c r="D1156" s="9" t="str">
        <f>VLOOKUP(C1156,'Hazard Categories'!$A$2:$B$52,2,FALSE)</f>
        <v>Severe Storm</v>
      </c>
      <c r="E1156" s="17">
        <v>2</v>
      </c>
      <c r="F1156" s="17">
        <v>1990</v>
      </c>
      <c r="G1156" s="17" t="str">
        <f>IF(F1156&lt;2000,(ROUNDDOWN((F1156-$G$10)/5,0))*5+$G$10&amp;"-"&amp;(ROUNDDOWN((F1156-$G$10)/5,0))*5+$G$10+4,(ROUNDDOWN((F1156-$G$10)/5,0))*5+$G$10&amp;"-"&amp;(ROUNDDOWN((F1156-$G$10)/5,0))*5+$G$10+4)</f>
        <v>1990-1994</v>
      </c>
      <c r="H1156" s="17">
        <v>1</v>
      </c>
      <c r="I1156" s="17">
        <v>0</v>
      </c>
      <c r="J1156" s="17">
        <v>0</v>
      </c>
      <c r="K1156" s="17">
        <f>SUM(I1156:J1156)</f>
        <v>0</v>
      </c>
      <c r="L1156" s="28">
        <f>IF(N1156&lt;7000000000,0,1)</f>
        <v>0</v>
      </c>
      <c r="M1156" s="28">
        <f>IF(N1156&gt;0,1,0)</f>
        <v>1</v>
      </c>
      <c r="N1156" s="29">
        <v>75812</v>
      </c>
      <c r="O1156" s="29">
        <f>IF($R1156="Minor",1,0)</f>
        <v>1</v>
      </c>
      <c r="P1156" s="29">
        <f>IF($R1156="Medium",1,0)</f>
        <v>0</v>
      </c>
      <c r="Q1156" s="29">
        <f>IF($R1156="Major",1,0)</f>
        <v>0</v>
      </c>
      <c r="R1156" s="2" t="str">
        <f>IF('Hazard Data'!N1755&lt;VLOOKUP(B1156,Thresholds!$B$2:$I$8,2,FALSE),"Minor",IF(AND(VLOOKUP(B1156,Thresholds!$B$2:$I$8,2,FALSE)&lt;='Hazard Data'!N1755,'Hazard Data'!N1755&lt;VLOOKUP(B1156,Thresholds!$B$2:$I$8,3,FALSE)),"Medium","Major"))</f>
        <v>Minor</v>
      </c>
      <c r="S1156" s="2" t="str">
        <f>IF(N1156&gt;0,"",IF('Hazard Data'!K1755&lt;VLOOKUP(B1156,Thresholds!$B$2:$I$8,5,FALSE),"Minor",IF(AND(VLOOKUP(B1156,Thresholds!$B$2:$I$8,5,FALSE)&lt;='Hazard Data'!K1755,'Hazard Data'!K1755&lt;VLOOKUP(B1156,Thresholds!$B$2:$I$8,6,FALSE)),"Medium","Major")))</f>
        <v/>
      </c>
      <c r="T1156" s="2"/>
      <c r="U1156" s="2"/>
      <c r="V1156" s="2"/>
      <c r="W1156" s="2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32">
      <c r="A1157" s="1"/>
      <c r="B1157" s="17">
        <v>2</v>
      </c>
      <c r="C1157" s="9" t="s">
        <v>41</v>
      </c>
      <c r="D1157" s="9" t="str">
        <f>VLOOKUP(C1157,'Hazard Categories'!$A$2:$B$52,2,FALSE)</f>
        <v>Tornado</v>
      </c>
      <c r="E1157" s="17">
        <v>3</v>
      </c>
      <c r="F1157" s="17">
        <v>1964</v>
      </c>
      <c r="G1157" s="17" t="str">
        <f>IF(F1157&lt;2000,(ROUNDDOWN((F1157-$G$10)/5,0))*5+$G$10&amp;"-"&amp;(ROUNDDOWN((F1157-$G$10)/5,0))*5+$G$10+4,(ROUNDDOWN((F1157-$G$10)/5,0))*5+$G$10&amp;"-"&amp;(ROUNDDOWN((F1157-$G$10)/5,0))*5+$G$10+4)</f>
        <v>1960-1964</v>
      </c>
      <c r="H1157" s="17">
        <v>1</v>
      </c>
      <c r="I1157" s="17">
        <v>0</v>
      </c>
      <c r="J1157" s="17">
        <v>0</v>
      </c>
      <c r="K1157" s="17">
        <f>SUM(I1157:J1157)</f>
        <v>0</v>
      </c>
      <c r="L1157" s="28">
        <f>IF(N1157&lt;7000000000,0,1)</f>
        <v>0</v>
      </c>
      <c r="M1157" s="28">
        <f>IF(N1157&gt;0,1,0)</f>
        <v>1</v>
      </c>
      <c r="N1157" s="29">
        <v>75772</v>
      </c>
      <c r="O1157" s="29">
        <f>IF($R1157="Minor",1,0)</f>
        <v>1</v>
      </c>
      <c r="P1157" s="29">
        <f>IF($R1157="Medium",1,0)</f>
        <v>0</v>
      </c>
      <c r="Q1157" s="29">
        <f>IF($R1157="Major",1,0)</f>
        <v>0</v>
      </c>
      <c r="R1157" s="2" t="str">
        <f>IF('Hazard Data'!N1068&lt;VLOOKUP(B1157,Thresholds!$B$2:$I$8,2,FALSE),"Minor",IF(AND(VLOOKUP(B1157,Thresholds!$B$2:$I$8,2,FALSE)&lt;='Hazard Data'!N1068,'Hazard Data'!N1068&lt;VLOOKUP(B1157,Thresholds!$B$2:$I$8,3,FALSE)),"Medium","Major"))</f>
        <v>Minor</v>
      </c>
      <c r="S1157" s="2" t="str">
        <f>IF(N1157&gt;0,"",IF('Hazard Data'!K1068&lt;VLOOKUP(B1157,Thresholds!$B$2:$I$8,5,FALSE),"Minor",IF(AND(VLOOKUP(B1157,Thresholds!$B$2:$I$8,5,FALSE)&lt;='Hazard Data'!K1068,'Hazard Data'!K1068&lt;VLOOKUP(B1157,Thresholds!$B$2:$I$8,6,FALSE)),"Medium","Major")))</f>
        <v/>
      </c>
      <c r="T1157" s="2"/>
      <c r="U1157" s="2"/>
      <c r="V1157" s="2"/>
      <c r="W1157" s="2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32">
      <c r="A1158" s="1"/>
      <c r="B1158" s="17">
        <v>1</v>
      </c>
      <c r="C1158" s="9" t="s">
        <v>65</v>
      </c>
      <c r="D1158" s="9" t="str">
        <f>VLOOKUP(C1158,'Hazard Categories'!$A$2:$B$52,2,FALSE)</f>
        <v>Severe Storm</v>
      </c>
      <c r="E1158" s="17">
        <v>2</v>
      </c>
      <c r="F1158" s="17">
        <v>1991</v>
      </c>
      <c r="G1158" s="17" t="str">
        <f>IF(F1158&lt;2000,(ROUNDDOWN((F1158-$G$10)/5,0))*5+$G$10&amp;"-"&amp;(ROUNDDOWN((F1158-$G$10)/5,0))*5+$G$10+4,(ROUNDDOWN((F1158-$G$10)/5,0))*5+$G$10&amp;"-"&amp;(ROUNDDOWN((F1158-$G$10)/5,0))*5+$G$10+4)</f>
        <v>1990-1994</v>
      </c>
      <c r="H1158" s="17">
        <v>1</v>
      </c>
      <c r="I1158" s="17">
        <v>0</v>
      </c>
      <c r="J1158" s="17">
        <v>0</v>
      </c>
      <c r="K1158" s="17">
        <f>SUM(I1158:J1158)</f>
        <v>0</v>
      </c>
      <c r="L1158" s="28">
        <f>IF(N1158&lt;7000000000,0,1)</f>
        <v>0</v>
      </c>
      <c r="M1158" s="28">
        <f>IF(N1158&gt;0,1,0)</f>
        <v>1</v>
      </c>
      <c r="N1158" s="29">
        <v>75732</v>
      </c>
      <c r="O1158" s="29">
        <f>IF($R1158="Minor",1,0)</f>
        <v>1</v>
      </c>
      <c r="P1158" s="29">
        <f>IF($R1158="Medium",1,0)</f>
        <v>0</v>
      </c>
      <c r="Q1158" s="29">
        <f>IF($R1158="Major",1,0)</f>
        <v>0</v>
      </c>
      <c r="R1158" s="2" t="str">
        <f>IF('Hazard Data'!N1800&lt;VLOOKUP(B1158,Thresholds!$B$2:$I$8,2,FALSE),"Minor",IF(AND(VLOOKUP(B1158,Thresholds!$B$2:$I$8,2,FALSE)&lt;='Hazard Data'!N1800,'Hazard Data'!N1800&lt;VLOOKUP(B1158,Thresholds!$B$2:$I$8,3,FALSE)),"Medium","Major"))</f>
        <v>Minor</v>
      </c>
      <c r="S1158" s="2" t="str">
        <f>IF(N1158&gt;0,"",IF('Hazard Data'!K1800&lt;VLOOKUP(B1158,Thresholds!$B$2:$I$8,5,FALSE),"Minor",IF(AND(VLOOKUP(B1158,Thresholds!$B$2:$I$8,5,FALSE)&lt;='Hazard Data'!K1800,'Hazard Data'!K1800&lt;VLOOKUP(B1158,Thresholds!$B$2:$I$8,6,FALSE)),"Medium","Major")))</f>
        <v/>
      </c>
      <c r="T1158" s="2"/>
      <c r="U1158" s="2"/>
      <c r="V1158" s="2"/>
      <c r="W1158" s="2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32">
      <c r="A1159" s="1"/>
      <c r="B1159" s="17">
        <v>2</v>
      </c>
      <c r="C1159" s="9" t="s">
        <v>39</v>
      </c>
      <c r="D1159" s="9" t="str">
        <f>VLOOKUP(C1159,'Hazard Categories'!$A$2:$B$52,2,FALSE)</f>
        <v>Severe Storm</v>
      </c>
      <c r="E1159" s="17">
        <v>3</v>
      </c>
      <c r="F1159" s="17">
        <v>1991</v>
      </c>
      <c r="G1159" s="17" t="str">
        <f>IF(F1159&lt;2000,(ROUNDDOWN((F1159-$G$10)/5,0))*5+$G$10&amp;"-"&amp;(ROUNDDOWN((F1159-$G$10)/5,0))*5+$G$10+4,(ROUNDDOWN((F1159-$G$10)/5,0))*5+$G$10&amp;"-"&amp;(ROUNDDOWN((F1159-$G$10)/5,0))*5+$G$10+4)</f>
        <v>1990-1994</v>
      </c>
      <c r="H1159" s="17">
        <v>1</v>
      </c>
      <c r="I1159" s="17">
        <v>0</v>
      </c>
      <c r="J1159" s="17">
        <v>0</v>
      </c>
      <c r="K1159" s="17">
        <f>SUM(I1159:J1159)</f>
        <v>0</v>
      </c>
      <c r="L1159" s="28">
        <f>IF(N1159&lt;7000000000,0,1)</f>
        <v>0</v>
      </c>
      <c r="M1159" s="28">
        <f>IF(N1159&gt;0,1,0)</f>
        <v>1</v>
      </c>
      <c r="N1159" s="29">
        <v>75725</v>
      </c>
      <c r="O1159" s="29">
        <f>IF($R1159="Minor",1,0)</f>
        <v>1</v>
      </c>
      <c r="P1159" s="29">
        <f>IF($R1159="Medium",1,0)</f>
        <v>0</v>
      </c>
      <c r="Q1159" s="29">
        <f>IF($R1159="Major",1,0)</f>
        <v>0</v>
      </c>
      <c r="R1159" s="2" t="str">
        <f>IF('Hazard Data'!N1817&lt;VLOOKUP(B1159,Thresholds!$B$2:$I$8,2,FALSE),"Minor",IF(AND(VLOOKUP(B1159,Thresholds!$B$2:$I$8,2,FALSE)&lt;='Hazard Data'!N1817,'Hazard Data'!N1817&lt;VLOOKUP(B1159,Thresholds!$B$2:$I$8,3,FALSE)),"Medium","Major"))</f>
        <v>Minor</v>
      </c>
      <c r="S1159" s="2" t="str">
        <f>IF(N1159&gt;0,"",IF('Hazard Data'!K1817&lt;VLOOKUP(B1159,Thresholds!$B$2:$I$8,5,FALSE),"Minor",IF(AND(VLOOKUP(B1159,Thresholds!$B$2:$I$8,5,FALSE)&lt;='Hazard Data'!K1817,'Hazard Data'!K1817&lt;VLOOKUP(B1159,Thresholds!$B$2:$I$8,6,FALSE)),"Medium","Major")))</f>
        <v/>
      </c>
      <c r="T1159" s="2"/>
      <c r="U1159" s="2"/>
      <c r="V1159" s="2"/>
      <c r="W1159" s="2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32">
      <c r="A1160" s="1"/>
      <c r="B1160" s="17">
        <v>6</v>
      </c>
      <c r="C1160" s="9" t="s">
        <v>44</v>
      </c>
      <c r="D1160" s="9" t="str">
        <f>VLOOKUP(C1160,'Hazard Categories'!$A$2:$B$52,2,FALSE)</f>
        <v>Severe Storm</v>
      </c>
      <c r="E1160" s="17">
        <v>4</v>
      </c>
      <c r="F1160" s="17">
        <v>2011</v>
      </c>
      <c r="G1160" s="17" t="str">
        <f>IF(F1160&lt;2000,(ROUNDDOWN((F1160-$G$10)/5,0))*5+$G$10&amp;"-"&amp;(ROUNDDOWN((F1160-$G$10)/5,0))*5+$G$10+4,(ROUNDDOWN((F1160-$G$10)/5,0))*5+$G$10&amp;"-"&amp;(ROUNDDOWN((F1160-$G$10)/5,0))*5+$G$10+4)</f>
        <v>2010-2014</v>
      </c>
      <c r="H1160" s="17">
        <v>1</v>
      </c>
      <c r="I1160" s="17">
        <v>0</v>
      </c>
      <c r="J1160" s="17">
        <v>0</v>
      </c>
      <c r="K1160" s="17">
        <f>SUM(I1160:J1160)</f>
        <v>0</v>
      </c>
      <c r="L1160" s="28">
        <f>IF(N1160&lt;7000000000,0,1)</f>
        <v>0</v>
      </c>
      <c r="M1160" s="28">
        <f>IF(N1160&gt;0,1,0)</f>
        <v>1</v>
      </c>
      <c r="N1160" s="29">
        <v>75669</v>
      </c>
      <c r="O1160" s="29">
        <f>IF($R1160="Minor",1,0)</f>
        <v>1</v>
      </c>
      <c r="P1160" s="29">
        <f>IF($R1160="Medium",1,0)</f>
        <v>0</v>
      </c>
      <c r="Q1160" s="29">
        <f>IF($R1160="Major",1,0)</f>
        <v>0</v>
      </c>
      <c r="R1160" s="2" t="str">
        <f>IF('Hazard Data'!N2399&lt;VLOOKUP(B1160,Thresholds!$B$2:$I$8,2,FALSE),"Minor",IF(AND(VLOOKUP(B1160,Thresholds!$B$2:$I$8,2,FALSE)&lt;='Hazard Data'!N2399,'Hazard Data'!N2399&lt;VLOOKUP(B1160,Thresholds!$B$2:$I$8,3,FALSE)),"Medium","Major"))</f>
        <v>Minor</v>
      </c>
      <c r="S1160" s="2" t="str">
        <f>IF(N1160&gt;0,"",IF('Hazard Data'!K2399&lt;VLOOKUP(B1160,Thresholds!$B$2:$I$8,5,FALSE),"Minor",IF(AND(VLOOKUP(B1160,Thresholds!$B$2:$I$8,5,FALSE)&lt;='Hazard Data'!K2399,'Hazard Data'!K2399&lt;VLOOKUP(B1160,Thresholds!$B$2:$I$8,6,FALSE)),"Medium","Major")))</f>
        <v/>
      </c>
      <c r="T1160" s="2"/>
      <c r="U1160" s="2"/>
      <c r="V1160" s="2"/>
      <c r="W1160" s="2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32">
      <c r="A1161" s="1"/>
      <c r="B1161" s="17">
        <v>3</v>
      </c>
      <c r="C1161" s="9" t="s">
        <v>44</v>
      </c>
      <c r="D1161" s="9" t="str">
        <f>VLOOKUP(C1161,'Hazard Categories'!$A$2:$B$52,2,FALSE)</f>
        <v>Severe Storm</v>
      </c>
      <c r="E1161" s="17">
        <v>4</v>
      </c>
      <c r="F1161" s="17">
        <v>2011</v>
      </c>
      <c r="G1161" s="17" t="str">
        <f>IF(F1161&lt;2000,(ROUNDDOWN((F1161-$G$10)/5,0))*5+$G$10&amp;"-"&amp;(ROUNDDOWN((F1161-$G$10)/5,0))*5+$G$10+4,(ROUNDDOWN((F1161-$G$10)/5,0))*5+$G$10&amp;"-"&amp;(ROUNDDOWN((F1161-$G$10)/5,0))*5+$G$10+4)</f>
        <v>2010-2014</v>
      </c>
      <c r="H1161" s="17">
        <v>1</v>
      </c>
      <c r="I1161" s="17">
        <v>0</v>
      </c>
      <c r="J1161" s="17">
        <v>0</v>
      </c>
      <c r="K1161" s="17">
        <f>SUM(I1161:J1161)</f>
        <v>0</v>
      </c>
      <c r="L1161" s="28">
        <f>IF(N1161&lt;7000000000,0,1)</f>
        <v>0</v>
      </c>
      <c r="M1161" s="28">
        <f>IF(N1161&gt;0,1,0)</f>
        <v>1</v>
      </c>
      <c r="N1161" s="29">
        <v>75653</v>
      </c>
      <c r="O1161" s="29">
        <f>IF($R1161="Minor",1,0)</f>
        <v>1</v>
      </c>
      <c r="P1161" s="29">
        <f>IF($R1161="Medium",1,0)</f>
        <v>0</v>
      </c>
      <c r="Q1161" s="29">
        <f>IF($R1161="Major",1,0)</f>
        <v>0</v>
      </c>
      <c r="R1161" s="2" t="str">
        <f>IF('Hazard Data'!N2405&lt;VLOOKUP(B1161,Thresholds!$B$2:$I$8,2,FALSE),"Minor",IF(AND(VLOOKUP(B1161,Thresholds!$B$2:$I$8,2,FALSE)&lt;='Hazard Data'!N2405,'Hazard Data'!N2405&lt;VLOOKUP(B1161,Thresholds!$B$2:$I$8,3,FALSE)),"Medium","Major"))</f>
        <v>Minor</v>
      </c>
      <c r="S1161" s="2" t="str">
        <f>IF(N1161&gt;0,"",IF('Hazard Data'!K2405&lt;VLOOKUP(B1161,Thresholds!$B$2:$I$8,5,FALSE),"Minor",IF(AND(VLOOKUP(B1161,Thresholds!$B$2:$I$8,5,FALSE)&lt;='Hazard Data'!K2405,'Hazard Data'!K2405&lt;VLOOKUP(B1161,Thresholds!$B$2:$I$8,6,FALSE)),"Medium","Major")))</f>
        <v/>
      </c>
      <c r="T1161" s="2"/>
      <c r="U1161" s="2"/>
      <c r="V1161" s="2"/>
      <c r="W1161" s="2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32">
      <c r="A1162" s="1"/>
      <c r="B1162" s="17">
        <v>1</v>
      </c>
      <c r="C1162" s="9" t="s">
        <v>44</v>
      </c>
      <c r="D1162" s="9" t="str">
        <f>VLOOKUP(C1162,'Hazard Categories'!$A$2:$B$52,2,FALSE)</f>
        <v>Severe Storm</v>
      </c>
      <c r="E1162" s="17">
        <v>2</v>
      </c>
      <c r="F1162" s="17">
        <v>1989</v>
      </c>
      <c r="G1162" s="17" t="str">
        <f>IF(F1162&lt;2000,(ROUNDDOWN((F1162-$G$10)/5,0))*5+$G$10&amp;"-"&amp;(ROUNDDOWN((F1162-$G$10)/5,0))*5+$G$10+4,(ROUNDDOWN((F1162-$G$10)/5,0))*5+$G$10&amp;"-"&amp;(ROUNDDOWN((F1162-$G$10)/5,0))*5+$G$10+4)</f>
        <v>1985-1989</v>
      </c>
      <c r="H1162" s="17">
        <v>1</v>
      </c>
      <c r="I1162" s="17">
        <v>0</v>
      </c>
      <c r="J1162" s="17">
        <v>0</v>
      </c>
      <c r="K1162" s="17">
        <f>SUM(I1162:J1162)</f>
        <v>0</v>
      </c>
      <c r="L1162" s="28">
        <f>IF(N1162&lt;7000000000,0,1)</f>
        <v>0</v>
      </c>
      <c r="M1162" s="28">
        <f>IF(N1162&gt;0,1,0)</f>
        <v>1</v>
      </c>
      <c r="N1162" s="29">
        <v>75606</v>
      </c>
      <c r="O1162" s="29">
        <f>IF($R1162="Minor",1,0)</f>
        <v>1</v>
      </c>
      <c r="P1162" s="29">
        <f>IF($R1162="Medium",1,0)</f>
        <v>0</v>
      </c>
      <c r="Q1162" s="29">
        <f>IF($R1162="Major",1,0)</f>
        <v>0</v>
      </c>
      <c r="R1162" s="2" t="str">
        <f>IF('Hazard Data'!N1462&lt;VLOOKUP(B1162,Thresholds!$B$2:$I$8,2,FALSE),"Minor",IF(AND(VLOOKUP(B1162,Thresholds!$B$2:$I$8,2,FALSE)&lt;='Hazard Data'!N1462,'Hazard Data'!N1462&lt;VLOOKUP(B1162,Thresholds!$B$2:$I$8,3,FALSE)),"Medium","Major"))</f>
        <v>Minor</v>
      </c>
      <c r="S1162" s="2" t="str">
        <f>IF(N1162&gt;0,"",IF('Hazard Data'!K1462&lt;VLOOKUP(B1162,Thresholds!$B$2:$I$8,5,FALSE),"Minor",IF(AND(VLOOKUP(B1162,Thresholds!$B$2:$I$8,5,FALSE)&lt;='Hazard Data'!K1462,'Hazard Data'!K1462&lt;VLOOKUP(B1162,Thresholds!$B$2:$I$8,6,FALSE)),"Medium","Major")))</f>
        <v/>
      </c>
      <c r="T1162" s="2"/>
      <c r="U1162" s="2"/>
      <c r="V1162" s="2"/>
      <c r="W1162" s="2"/>
      <c r="X1162" s="1"/>
      <c r="Y1162" s="1"/>
      <c r="Z1162" s="1"/>
      <c r="AA1162" s="1"/>
      <c r="AB1162" s="1"/>
      <c r="AC1162" s="1"/>
      <c r="AD1162" s="1"/>
      <c r="AE1162" s="1"/>
      <c r="AF1162" s="1"/>
    </row>
    <row r="1163" spans="1:32">
      <c r="A1163" s="1"/>
      <c r="B1163" s="17">
        <v>2</v>
      </c>
      <c r="C1163" s="9" t="s">
        <v>44</v>
      </c>
      <c r="D1163" s="9" t="str">
        <f>VLOOKUP(C1163,'Hazard Categories'!$A$2:$B$52,2,FALSE)</f>
        <v>Severe Storm</v>
      </c>
      <c r="E1163" s="17">
        <v>4</v>
      </c>
      <c r="F1163" s="17">
        <v>1997</v>
      </c>
      <c r="G1163" s="17" t="str">
        <f>IF(F1163&lt;2000,(ROUNDDOWN((F1163-$G$10)/5,0))*5+$G$10&amp;"-"&amp;(ROUNDDOWN((F1163-$G$10)/5,0))*5+$G$10+4,(ROUNDDOWN((F1163-$G$10)/5,0))*5+$G$10&amp;"-"&amp;(ROUNDDOWN((F1163-$G$10)/5,0))*5+$G$10+4)</f>
        <v>1995-1999</v>
      </c>
      <c r="H1163" s="17">
        <v>1</v>
      </c>
      <c r="I1163" s="17">
        <v>0</v>
      </c>
      <c r="J1163" s="17">
        <v>0</v>
      </c>
      <c r="K1163" s="17">
        <f>SUM(I1163:J1163)</f>
        <v>0</v>
      </c>
      <c r="L1163" s="28">
        <f>IF(N1163&lt;7000000000,0,1)</f>
        <v>0</v>
      </c>
      <c r="M1163" s="28">
        <f>IF(N1163&gt;0,1,0)</f>
        <v>1</v>
      </c>
      <c r="N1163" s="29">
        <v>75582</v>
      </c>
      <c r="O1163" s="29">
        <f>IF($R1163="Minor",1,0)</f>
        <v>0</v>
      </c>
      <c r="P1163" s="29">
        <f>IF($R1163="Medium",1,0)</f>
        <v>0</v>
      </c>
      <c r="Q1163" s="29">
        <f>IF($R1163="Major",1,0)</f>
        <v>1</v>
      </c>
      <c r="R1163" s="2" t="str">
        <f>IF('Hazard Data'!N34&lt;VLOOKUP(B1163,Thresholds!$B$2:$I$8,2,FALSE),"Minor",IF(AND(VLOOKUP(B1163,Thresholds!$B$2:$I$8,2,FALSE)&lt;='Hazard Data'!N34,'Hazard Data'!N34&lt;VLOOKUP(B1163,Thresholds!$B$2:$I$8,3,FALSE)),"Medium","Major"))</f>
        <v>Major</v>
      </c>
      <c r="S1163" s="2" t="str">
        <f>IF(N1163&gt;0,"",IF('Hazard Data'!K34&lt;VLOOKUP(B1163,Thresholds!$B$2:$I$8,5,FALSE),"Minor",IF(AND(VLOOKUP(B1163,Thresholds!$B$2:$I$8,5,FALSE)&lt;='Hazard Data'!K34,'Hazard Data'!K34&lt;VLOOKUP(B1163,Thresholds!$B$2:$I$8,6,FALSE)),"Medium","Major")))</f>
        <v/>
      </c>
      <c r="T1163" s="2"/>
      <c r="U1163" s="2"/>
      <c r="V1163" s="2"/>
      <c r="W1163" s="2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32">
      <c r="A1164" s="1"/>
      <c r="B1164" s="17">
        <v>1</v>
      </c>
      <c r="C1164" s="9" t="s">
        <v>47</v>
      </c>
      <c r="D1164" s="9" t="str">
        <f>VLOOKUP(C1164,'Hazard Categories'!$A$2:$B$52,2,FALSE)</f>
        <v>Severe Storm</v>
      </c>
      <c r="E1164" s="17">
        <v>1</v>
      </c>
      <c r="F1164" s="17">
        <v>1993</v>
      </c>
      <c r="G1164" s="17" t="str">
        <f>IF(F1164&lt;2000,(ROUNDDOWN((F1164-$G$10)/5,0))*5+$G$10&amp;"-"&amp;(ROUNDDOWN((F1164-$G$10)/5,0))*5+$G$10+4,(ROUNDDOWN((F1164-$G$10)/5,0))*5+$G$10&amp;"-"&amp;(ROUNDDOWN((F1164-$G$10)/5,0))*5+$G$10+4)</f>
        <v>1990-1994</v>
      </c>
      <c r="H1164" s="17">
        <v>1</v>
      </c>
      <c r="I1164" s="17">
        <v>0</v>
      </c>
      <c r="J1164" s="17">
        <v>0</v>
      </c>
      <c r="K1164" s="17">
        <f>SUM(I1164:J1164)</f>
        <v>0</v>
      </c>
      <c r="L1164" s="28">
        <f>IF(N1164&lt;7000000000,0,1)</f>
        <v>0</v>
      </c>
      <c r="M1164" s="28">
        <f>IF(N1164&gt;0,1,0)</f>
        <v>1</v>
      </c>
      <c r="N1164" s="29">
        <v>75582</v>
      </c>
      <c r="O1164" s="29">
        <f>IF($R1164="Minor",1,0)</f>
        <v>1</v>
      </c>
      <c r="P1164" s="29">
        <f>IF($R1164="Medium",1,0)</f>
        <v>0</v>
      </c>
      <c r="Q1164" s="29">
        <f>IF($R1164="Major",1,0)</f>
        <v>0</v>
      </c>
      <c r="R1164" s="2" t="str">
        <f>IF('Hazard Data'!N1795&lt;VLOOKUP(B1164,Thresholds!$B$2:$I$8,2,FALSE),"Minor",IF(AND(VLOOKUP(B1164,Thresholds!$B$2:$I$8,2,FALSE)&lt;='Hazard Data'!N1795,'Hazard Data'!N1795&lt;VLOOKUP(B1164,Thresholds!$B$2:$I$8,3,FALSE)),"Medium","Major"))</f>
        <v>Minor</v>
      </c>
      <c r="S1164" s="2" t="str">
        <f>IF(N1164&gt;0,"",IF('Hazard Data'!K1795&lt;VLOOKUP(B1164,Thresholds!$B$2:$I$8,5,FALSE),"Minor",IF(AND(VLOOKUP(B1164,Thresholds!$B$2:$I$8,5,FALSE)&lt;='Hazard Data'!K1795,'Hazard Data'!K1795&lt;VLOOKUP(B1164,Thresholds!$B$2:$I$8,6,FALSE)),"Medium","Major")))</f>
        <v/>
      </c>
      <c r="T1164" s="2"/>
      <c r="U1164" s="2"/>
      <c r="V1164" s="2"/>
      <c r="W1164" s="2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32">
      <c r="A1165" s="1"/>
      <c r="B1165" s="17">
        <v>2</v>
      </c>
      <c r="C1165" s="9" t="s">
        <v>56</v>
      </c>
      <c r="D1165" s="9" t="str">
        <f>VLOOKUP(C1165,'Hazard Categories'!$A$2:$B$52,2,FALSE)</f>
        <v>Severe Storm</v>
      </c>
      <c r="E1165" s="17">
        <v>3</v>
      </c>
      <c r="F1165" s="17">
        <v>1992</v>
      </c>
      <c r="G1165" s="17" t="str">
        <f>IF(F1165&lt;2000,(ROUNDDOWN((F1165-$G$10)/5,0))*5+$G$10&amp;"-"&amp;(ROUNDDOWN((F1165-$G$10)/5,0))*5+$G$10+4,(ROUNDDOWN((F1165-$G$10)/5,0))*5+$G$10&amp;"-"&amp;(ROUNDDOWN((F1165-$G$10)/5,0))*5+$G$10+4)</f>
        <v>1990-1994</v>
      </c>
      <c r="H1165" s="17">
        <v>1</v>
      </c>
      <c r="I1165" s="17">
        <v>0</v>
      </c>
      <c r="J1165" s="17">
        <v>0</v>
      </c>
      <c r="K1165" s="17">
        <f>SUM(I1165:J1165)</f>
        <v>0</v>
      </c>
      <c r="L1165" s="28">
        <f>IF(N1165&lt;7000000000,0,1)</f>
        <v>0</v>
      </c>
      <c r="M1165" s="28">
        <f>IF(N1165&gt;0,1,0)</f>
        <v>1</v>
      </c>
      <c r="N1165" s="29">
        <v>75415</v>
      </c>
      <c r="O1165" s="29">
        <f>IF($R1165="Minor",1,0)</f>
        <v>1</v>
      </c>
      <c r="P1165" s="29">
        <f>IF($R1165="Medium",1,0)</f>
        <v>0</v>
      </c>
      <c r="Q1165" s="29">
        <f>IF($R1165="Major",1,0)</f>
        <v>0</v>
      </c>
      <c r="R1165" s="2" t="str">
        <f>IF('Hazard Data'!N1821&lt;VLOOKUP(B1165,Thresholds!$B$2:$I$8,2,FALSE),"Minor",IF(AND(VLOOKUP(B1165,Thresholds!$B$2:$I$8,2,FALSE)&lt;='Hazard Data'!N1821,'Hazard Data'!N1821&lt;VLOOKUP(B1165,Thresholds!$B$2:$I$8,3,FALSE)),"Medium","Major"))</f>
        <v>Minor</v>
      </c>
      <c r="S1165" s="2" t="str">
        <f>IF(N1165&gt;0,"",IF('Hazard Data'!K1821&lt;VLOOKUP(B1165,Thresholds!$B$2:$I$8,5,FALSE),"Minor",IF(AND(VLOOKUP(B1165,Thresholds!$B$2:$I$8,5,FALSE)&lt;='Hazard Data'!K1821,'Hazard Data'!K1821&lt;VLOOKUP(B1165,Thresholds!$B$2:$I$8,6,FALSE)),"Medium","Major")))</f>
        <v/>
      </c>
      <c r="T1165" s="2"/>
      <c r="U1165" s="2"/>
      <c r="V1165" s="2"/>
      <c r="W1165" s="2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32">
      <c r="A1166" s="1"/>
      <c r="B1166" s="17">
        <v>3</v>
      </c>
      <c r="C1166" s="9" t="s">
        <v>44</v>
      </c>
      <c r="D1166" s="9" t="str">
        <f>VLOOKUP(C1166,'Hazard Categories'!$A$2:$B$52,2,FALSE)</f>
        <v>Severe Storm</v>
      </c>
      <c r="E1166" s="17">
        <v>2</v>
      </c>
      <c r="F1166" s="17">
        <v>2011</v>
      </c>
      <c r="G1166" s="17" t="str">
        <f>IF(F1166&lt;2000,(ROUNDDOWN((F1166-$G$10)/5,0))*5+$G$10&amp;"-"&amp;(ROUNDDOWN((F1166-$G$10)/5,0))*5+$G$10+4,(ROUNDDOWN((F1166-$G$10)/5,0))*5+$G$10&amp;"-"&amp;(ROUNDDOWN((F1166-$G$10)/5,0))*5+$G$10+4)</f>
        <v>2010-2014</v>
      </c>
      <c r="H1166" s="17">
        <v>1</v>
      </c>
      <c r="I1166" s="17">
        <v>0</v>
      </c>
      <c r="J1166" s="17">
        <v>0</v>
      </c>
      <c r="K1166" s="17">
        <f>SUM(I1166:J1166)</f>
        <v>0</v>
      </c>
      <c r="L1166" s="28">
        <f>IF(N1166&lt;7000000000,0,1)</f>
        <v>0</v>
      </c>
      <c r="M1166" s="28">
        <f>IF(N1166&gt;0,1,0)</f>
        <v>1</v>
      </c>
      <c r="N1166" s="29">
        <v>75384</v>
      </c>
      <c r="O1166" s="29">
        <f>IF($R1166="Minor",1,0)</f>
        <v>1</v>
      </c>
      <c r="P1166" s="29">
        <f>IF($R1166="Medium",1,0)</f>
        <v>0</v>
      </c>
      <c r="Q1166" s="29">
        <f>IF($R1166="Major",1,0)</f>
        <v>0</v>
      </c>
      <c r="R1166" s="2" t="str">
        <f>IF('Hazard Data'!N2424&lt;VLOOKUP(B1166,Thresholds!$B$2:$I$8,2,FALSE),"Minor",IF(AND(VLOOKUP(B1166,Thresholds!$B$2:$I$8,2,FALSE)&lt;='Hazard Data'!N2424,'Hazard Data'!N2424&lt;VLOOKUP(B1166,Thresholds!$B$2:$I$8,3,FALSE)),"Medium","Major"))</f>
        <v>Minor</v>
      </c>
      <c r="S1166" s="2" t="str">
        <f>IF(N1166&gt;0,"",IF('Hazard Data'!K2424&lt;VLOOKUP(B1166,Thresholds!$B$2:$I$8,5,FALSE),"Minor",IF(AND(VLOOKUP(B1166,Thresholds!$B$2:$I$8,5,FALSE)&lt;='Hazard Data'!K2424,'Hazard Data'!K2424&lt;VLOOKUP(B1166,Thresholds!$B$2:$I$8,6,FALSE)),"Medium","Major")))</f>
        <v/>
      </c>
      <c r="T1166" s="2"/>
      <c r="U1166" s="2"/>
      <c r="V1166" s="2"/>
      <c r="W1166" s="2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32">
      <c r="A1167" s="1"/>
      <c r="B1167" s="17">
        <v>6</v>
      </c>
      <c r="C1167" s="9" t="s">
        <v>44</v>
      </c>
      <c r="D1167" s="9" t="str">
        <f>VLOOKUP(C1167,'Hazard Categories'!$A$2:$B$52,2,FALSE)</f>
        <v>Severe Storm</v>
      </c>
      <c r="E1167" s="17">
        <v>2</v>
      </c>
      <c r="F1167" s="17">
        <v>2010</v>
      </c>
      <c r="G1167" s="17" t="str">
        <f>IF(F1167&lt;2000,(ROUNDDOWN((F1167-$G$10)/5,0))*5+$G$10&amp;"-"&amp;(ROUNDDOWN((F1167-$G$10)/5,0))*5+$G$10+4,(ROUNDDOWN((F1167-$G$10)/5,0))*5+$G$10&amp;"-"&amp;(ROUNDDOWN((F1167-$G$10)/5,0))*5+$G$10+4)</f>
        <v>2010-2014</v>
      </c>
      <c r="H1167" s="17">
        <v>1</v>
      </c>
      <c r="I1167" s="17">
        <v>0</v>
      </c>
      <c r="J1167" s="17">
        <v>0</v>
      </c>
      <c r="K1167" s="17">
        <f>SUM(I1167:J1167)</f>
        <v>0</v>
      </c>
      <c r="L1167" s="28">
        <f>IF(N1167&lt;7000000000,0,1)</f>
        <v>0</v>
      </c>
      <c r="M1167" s="28">
        <f>IF(N1167&gt;0,1,0)</f>
        <v>1</v>
      </c>
      <c r="N1167" s="29">
        <v>75257</v>
      </c>
      <c r="O1167" s="29">
        <f>IF($R1167="Minor",1,0)</f>
        <v>1</v>
      </c>
      <c r="P1167" s="29">
        <f>IF($R1167="Medium",1,0)</f>
        <v>0</v>
      </c>
      <c r="Q1167" s="29">
        <f>IF($R1167="Major",1,0)</f>
        <v>0</v>
      </c>
      <c r="R1167" s="2" t="str">
        <f>IF('Hazard Data'!N2229&lt;VLOOKUP(B1167,Thresholds!$B$2:$I$8,2,FALSE),"Minor",IF(AND(VLOOKUP(B1167,Thresholds!$B$2:$I$8,2,FALSE)&lt;='Hazard Data'!N2229,'Hazard Data'!N2229&lt;VLOOKUP(B1167,Thresholds!$B$2:$I$8,3,FALSE)),"Medium","Major"))</f>
        <v>Minor</v>
      </c>
      <c r="S1167" s="2" t="str">
        <f>IF(N1167&gt;0,"",IF('Hazard Data'!K2229&lt;VLOOKUP(B1167,Thresholds!$B$2:$I$8,5,FALSE),"Minor",IF(AND(VLOOKUP(B1167,Thresholds!$B$2:$I$8,5,FALSE)&lt;='Hazard Data'!K2229,'Hazard Data'!K2229&lt;VLOOKUP(B1167,Thresholds!$B$2:$I$8,6,FALSE)),"Medium","Major")))</f>
        <v/>
      </c>
      <c r="T1167" s="2"/>
      <c r="U1167" s="2"/>
      <c r="V1167" s="2"/>
      <c r="W1167" s="2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32">
      <c r="A1168" s="1"/>
      <c r="B1168" s="17">
        <v>2</v>
      </c>
      <c r="C1168" s="9" t="s">
        <v>44</v>
      </c>
      <c r="D1168" s="9" t="str">
        <f>VLOOKUP(C1168,'Hazard Categories'!$A$2:$B$52,2,FALSE)</f>
        <v>Severe Storm</v>
      </c>
      <c r="E1168" s="17">
        <v>2</v>
      </c>
      <c r="F1168" s="17">
        <v>1989</v>
      </c>
      <c r="G1168" s="17" t="str">
        <f>IF(F1168&lt;2000,(ROUNDDOWN((F1168-$G$10)/5,0))*5+$G$10&amp;"-"&amp;(ROUNDDOWN((F1168-$G$10)/5,0))*5+$G$10+4,(ROUNDDOWN((F1168-$G$10)/5,0))*5+$G$10&amp;"-"&amp;(ROUNDDOWN((F1168-$G$10)/5,0))*5+$G$10+4)</f>
        <v>1985-1989</v>
      </c>
      <c r="H1168" s="17">
        <v>1</v>
      </c>
      <c r="I1168" s="17">
        <v>0</v>
      </c>
      <c r="J1168" s="17">
        <v>45</v>
      </c>
      <c r="K1168" s="17">
        <f>SUM(I1168:J1168)</f>
        <v>45</v>
      </c>
      <c r="L1168" s="28">
        <f>IF(N1168&lt;7000000000,0,1)</f>
        <v>0</v>
      </c>
      <c r="M1168" s="28">
        <f>IF(N1168&gt;0,1,0)</f>
        <v>1</v>
      </c>
      <c r="N1168" s="29">
        <v>75233</v>
      </c>
      <c r="O1168" s="29">
        <f>IF($R1168="Minor",1,0)</f>
        <v>1</v>
      </c>
      <c r="P1168" s="29">
        <f>IF($R1168="Medium",1,0)</f>
        <v>0</v>
      </c>
      <c r="Q1168" s="29">
        <f>IF($R1168="Major",1,0)</f>
        <v>0</v>
      </c>
      <c r="R1168" s="2" t="str">
        <f>IF('Hazard Data'!N1469&lt;VLOOKUP(B1168,Thresholds!$B$2:$I$8,2,FALSE),"Minor",IF(AND(VLOOKUP(B1168,Thresholds!$B$2:$I$8,2,FALSE)&lt;='Hazard Data'!N1469,'Hazard Data'!N1469&lt;VLOOKUP(B1168,Thresholds!$B$2:$I$8,3,FALSE)),"Medium","Major"))</f>
        <v>Minor</v>
      </c>
      <c r="S1168" s="2" t="str">
        <f>IF(N1168&gt;0,"",IF('Hazard Data'!K1469&lt;VLOOKUP(B1168,Thresholds!$B$2:$I$8,5,FALSE),"Minor",IF(AND(VLOOKUP(B1168,Thresholds!$B$2:$I$8,5,FALSE)&lt;='Hazard Data'!K1469,'Hazard Data'!K1469&lt;VLOOKUP(B1168,Thresholds!$B$2:$I$8,6,FALSE)),"Medium","Major")))</f>
        <v/>
      </c>
      <c r="T1168" s="2"/>
      <c r="U1168" s="2"/>
      <c r="V1168" s="2"/>
      <c r="W1168" s="2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>
      <c r="A1169" s="1"/>
      <c r="B1169" s="17">
        <v>1</v>
      </c>
      <c r="C1169" s="9" t="s">
        <v>46</v>
      </c>
      <c r="D1169" s="9" t="str">
        <f>VLOOKUP(C1169,'Hazard Categories'!$A$2:$B$52,2,FALSE)</f>
        <v>Storm</v>
      </c>
      <c r="E1169" s="17">
        <v>2</v>
      </c>
      <c r="F1169" s="17">
        <v>2005</v>
      </c>
      <c r="G1169" s="17" t="str">
        <f>IF(F1169&lt;2000,(ROUNDDOWN((F1169-$G$10)/5,0))*5+$G$10&amp;"-"&amp;(ROUNDDOWN((F1169-$G$10)/5,0))*5+$G$10+4,(ROUNDDOWN((F1169-$G$10)/5,0))*5+$G$10&amp;"-"&amp;(ROUNDDOWN((F1169-$G$10)/5,0))*5+$G$10+4)</f>
        <v>2005-2009</v>
      </c>
      <c r="H1169" s="17">
        <v>1</v>
      </c>
      <c r="I1169" s="17">
        <v>0</v>
      </c>
      <c r="J1169" s="17">
        <v>0</v>
      </c>
      <c r="K1169" s="17">
        <f>SUM(I1169:J1169)</f>
        <v>0</v>
      </c>
      <c r="L1169" s="28">
        <f>IF(N1169&lt;7000000000,0,1)</f>
        <v>0</v>
      </c>
      <c r="M1169" s="28">
        <f>IF(N1169&gt;0,1,0)</f>
        <v>1</v>
      </c>
      <c r="N1169" s="29">
        <v>75201</v>
      </c>
      <c r="O1169" s="29">
        <f>IF($R1169="Minor",1,0)</f>
        <v>1</v>
      </c>
      <c r="P1169" s="29">
        <f>IF($R1169="Medium",1,0)</f>
        <v>0</v>
      </c>
      <c r="Q1169" s="29">
        <f>IF($R1169="Major",1,0)</f>
        <v>0</v>
      </c>
      <c r="R1169" s="2" t="str">
        <f>IF('Hazard Data'!N3117&lt;VLOOKUP(B1169,Thresholds!$B$2:$I$8,2,FALSE),"Minor",IF(AND(VLOOKUP(B1169,Thresholds!$B$2:$I$8,2,FALSE)&lt;='Hazard Data'!N3117,'Hazard Data'!N3117&lt;VLOOKUP(B1169,Thresholds!$B$2:$I$8,3,FALSE)),"Medium","Major"))</f>
        <v>Minor</v>
      </c>
      <c r="S1169" s="2" t="str">
        <f>IF(N1169&gt;0,"",IF('Hazard Data'!K3117&lt;VLOOKUP(B1169,Thresholds!$B$2:$I$8,5,FALSE),"Minor",IF(AND(VLOOKUP(B1169,Thresholds!$B$2:$I$8,5,FALSE)&lt;='Hazard Data'!K3117,'Hazard Data'!K3117&lt;VLOOKUP(B1169,Thresholds!$B$2:$I$8,6,FALSE)),"Medium","Major")))</f>
        <v/>
      </c>
      <c r="T1169" s="2"/>
      <c r="U1169" s="2"/>
      <c r="V1169" s="2"/>
      <c r="W1169" s="2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>
      <c r="A1170" s="1"/>
      <c r="B1170" s="17">
        <v>1</v>
      </c>
      <c r="C1170" s="9" t="s">
        <v>53</v>
      </c>
      <c r="D1170" s="9" t="str">
        <f>VLOOKUP(C1170,'Hazard Categories'!$A$2:$B$52,2,FALSE)</f>
        <v>Severe Storm</v>
      </c>
      <c r="E1170" s="17">
        <v>3</v>
      </c>
      <c r="F1170" s="17">
        <v>1982</v>
      </c>
      <c r="G1170" s="17" t="str">
        <f>IF(F1170&lt;2000,(ROUNDDOWN((F1170-$G$10)/5,0))*5+$G$10&amp;"-"&amp;(ROUNDDOWN((F1170-$G$10)/5,0))*5+$G$10+4,(ROUNDDOWN((F1170-$G$10)/5,0))*5+$G$10&amp;"-"&amp;(ROUNDDOWN((F1170-$G$10)/5,0))*5+$G$10+4)</f>
        <v>1980-1984</v>
      </c>
      <c r="H1170" s="17">
        <v>1</v>
      </c>
      <c r="I1170" s="17">
        <v>11</v>
      </c>
      <c r="J1170" s="17">
        <v>0</v>
      </c>
      <c r="K1170" s="17">
        <f>SUM(I1170:J1170)</f>
        <v>11</v>
      </c>
      <c r="L1170" s="28">
        <f>IF(N1170&lt;7000000000,0,1)</f>
        <v>0</v>
      </c>
      <c r="M1170" s="28">
        <f>IF(N1170&gt;0,1,0)</f>
        <v>1</v>
      </c>
      <c r="N1170" s="29">
        <v>75098</v>
      </c>
      <c r="O1170" s="29">
        <f>IF($R1170="Minor",1,0)</f>
        <v>1</v>
      </c>
      <c r="P1170" s="29">
        <f>IF($R1170="Medium",1,0)</f>
        <v>0</v>
      </c>
      <c r="Q1170" s="29">
        <f>IF($R1170="Major",1,0)</f>
        <v>0</v>
      </c>
      <c r="R1170" s="2" t="str">
        <f>IF('Hazard Data'!N863&lt;VLOOKUP(B1170,Thresholds!$B$2:$I$8,2,FALSE),"Minor",IF(AND(VLOOKUP(B1170,Thresholds!$B$2:$I$8,2,FALSE)&lt;='Hazard Data'!N863,'Hazard Data'!N863&lt;VLOOKUP(B1170,Thresholds!$B$2:$I$8,3,FALSE)),"Medium","Major"))</f>
        <v>Minor</v>
      </c>
      <c r="S1170" s="2" t="str">
        <f>IF(N1170&gt;0,"",IF('Hazard Data'!K863&lt;VLOOKUP(B1170,Thresholds!$B$2:$I$8,5,FALSE),"Minor",IF(AND(VLOOKUP(B1170,Thresholds!$B$2:$I$8,5,FALSE)&lt;='Hazard Data'!K863,'Hazard Data'!K863&lt;VLOOKUP(B1170,Thresholds!$B$2:$I$8,6,FALSE)),"Medium","Major")))</f>
        <v/>
      </c>
      <c r="T1170" s="2"/>
      <c r="U1170" s="2"/>
      <c r="V1170" s="2"/>
      <c r="W1170" s="2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>
      <c r="A1171" s="1"/>
      <c r="B1171" s="17">
        <v>3</v>
      </c>
      <c r="C1171" s="9" t="s">
        <v>45</v>
      </c>
      <c r="D1171" s="9" t="str">
        <f>VLOOKUP(C1171,'Hazard Categories'!$A$2:$B$52,2,FALSE)</f>
        <v>Storm</v>
      </c>
      <c r="E1171" s="17">
        <v>3</v>
      </c>
      <c r="F1171" s="17">
        <v>1994</v>
      </c>
      <c r="G1171" s="17" t="str">
        <f>IF(F1171&lt;2000,(ROUNDDOWN((F1171-$G$10)/5,0))*5+$G$10&amp;"-"&amp;(ROUNDDOWN((F1171-$G$10)/5,0))*5+$G$10+4,(ROUNDDOWN((F1171-$G$10)/5,0))*5+$G$10&amp;"-"&amp;(ROUNDDOWN((F1171-$G$10)/5,0))*5+$G$10+4)</f>
        <v>1990-1994</v>
      </c>
      <c r="H1171" s="17">
        <v>1</v>
      </c>
      <c r="I1171" s="17">
        <v>0</v>
      </c>
      <c r="J1171" s="17">
        <v>0</v>
      </c>
      <c r="K1171" s="17">
        <f>SUM(I1171:J1171)</f>
        <v>0</v>
      </c>
      <c r="L1171" s="28">
        <f>IF(N1171&lt;7000000000,0,1)</f>
        <v>0</v>
      </c>
      <c r="M1171" s="28">
        <f>IF(N1171&gt;0,1,0)</f>
        <v>1</v>
      </c>
      <c r="N1171" s="29">
        <v>75035</v>
      </c>
      <c r="O1171" s="29">
        <f>IF($R1171="Minor",1,0)</f>
        <v>1</v>
      </c>
      <c r="P1171" s="29">
        <f>IF($R1171="Medium",1,0)</f>
        <v>0</v>
      </c>
      <c r="Q1171" s="29">
        <f>IF($R1171="Major",1,0)</f>
        <v>0</v>
      </c>
      <c r="R1171" s="2" t="str">
        <f>IF('Hazard Data'!N1900&lt;VLOOKUP(B1171,Thresholds!$B$2:$I$8,2,FALSE),"Minor",IF(AND(VLOOKUP(B1171,Thresholds!$B$2:$I$8,2,FALSE)&lt;='Hazard Data'!N1900,'Hazard Data'!N1900&lt;VLOOKUP(B1171,Thresholds!$B$2:$I$8,3,FALSE)),"Medium","Major"))</f>
        <v>Minor</v>
      </c>
      <c r="S1171" s="2" t="str">
        <f>IF(N1171&gt;0,"",IF('Hazard Data'!K1900&lt;VLOOKUP(B1171,Thresholds!$B$2:$I$8,5,FALSE),"Minor",IF(AND(VLOOKUP(B1171,Thresholds!$B$2:$I$8,5,FALSE)&lt;='Hazard Data'!K1900,'Hazard Data'!K1900&lt;VLOOKUP(B1171,Thresholds!$B$2:$I$8,6,FALSE)),"Medium","Major")))</f>
        <v/>
      </c>
      <c r="T1171" s="2"/>
      <c r="U1171" s="2"/>
      <c r="V1171" s="2"/>
      <c r="W1171" s="2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>
      <c r="A1172" s="1"/>
      <c r="B1172" s="17">
        <v>4</v>
      </c>
      <c r="C1172" s="9" t="s">
        <v>45</v>
      </c>
      <c r="D1172" s="9" t="str">
        <f>VLOOKUP(C1172,'Hazard Categories'!$A$2:$B$52,2,FALSE)</f>
        <v>Storm</v>
      </c>
      <c r="E1172" s="17">
        <v>3</v>
      </c>
      <c r="F1172" s="17">
        <v>1994</v>
      </c>
      <c r="G1172" s="17" t="str">
        <f>IF(F1172&lt;2000,(ROUNDDOWN((F1172-$G$10)/5,0))*5+$G$10&amp;"-"&amp;(ROUNDDOWN((F1172-$G$10)/5,0))*5+$G$10+4,(ROUNDDOWN((F1172-$G$10)/5,0))*5+$G$10&amp;"-"&amp;(ROUNDDOWN((F1172-$G$10)/5,0))*5+$G$10+4)</f>
        <v>1990-1994</v>
      </c>
      <c r="H1172" s="17">
        <v>1</v>
      </c>
      <c r="I1172" s="17">
        <v>0</v>
      </c>
      <c r="J1172" s="17">
        <v>0</v>
      </c>
      <c r="K1172" s="17">
        <f>SUM(I1172:J1172)</f>
        <v>0</v>
      </c>
      <c r="L1172" s="28">
        <f>IF(N1172&lt;7000000000,0,1)</f>
        <v>0</v>
      </c>
      <c r="M1172" s="28">
        <f>IF(N1172&gt;0,1,0)</f>
        <v>1</v>
      </c>
      <c r="N1172" s="29">
        <v>74987</v>
      </c>
      <c r="O1172" s="29">
        <f>IF($R1172="Minor",1,0)</f>
        <v>1</v>
      </c>
      <c r="P1172" s="29">
        <f>IF($R1172="Medium",1,0)</f>
        <v>0</v>
      </c>
      <c r="Q1172" s="29">
        <f>IF($R1172="Major",1,0)</f>
        <v>0</v>
      </c>
      <c r="R1172" s="2" t="str">
        <f>IF('Hazard Data'!N1844&lt;VLOOKUP(B1172,Thresholds!$B$2:$I$8,2,FALSE),"Minor",IF(AND(VLOOKUP(B1172,Thresholds!$B$2:$I$8,2,FALSE)&lt;='Hazard Data'!N1844,'Hazard Data'!N1844&lt;VLOOKUP(B1172,Thresholds!$B$2:$I$8,3,FALSE)),"Medium","Major"))</f>
        <v>Minor</v>
      </c>
      <c r="S1172" s="2" t="str">
        <f>IF(N1172&gt;0,"",IF('Hazard Data'!K1844&lt;VLOOKUP(B1172,Thresholds!$B$2:$I$8,5,FALSE),"Minor",IF(AND(VLOOKUP(B1172,Thresholds!$B$2:$I$8,5,FALSE)&lt;='Hazard Data'!K1844,'Hazard Data'!K1844&lt;VLOOKUP(B1172,Thresholds!$B$2:$I$8,6,FALSE)),"Medium","Major")))</f>
        <v/>
      </c>
      <c r="T1172" s="2"/>
      <c r="U1172" s="2"/>
      <c r="V1172" s="2"/>
      <c r="W1172" s="2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>
      <c r="A1173" s="1"/>
      <c r="B1173" s="17">
        <v>3</v>
      </c>
      <c r="C1173" s="9" t="s">
        <v>39</v>
      </c>
      <c r="D1173" s="9" t="str">
        <f>VLOOKUP(C1173,'Hazard Categories'!$A$2:$B$52,2,FALSE)</f>
        <v>Severe Storm</v>
      </c>
      <c r="E1173" s="17">
        <v>2</v>
      </c>
      <c r="F1173" s="17">
        <v>2010</v>
      </c>
      <c r="G1173" s="17" t="str">
        <f>IF(F1173&lt;2000,(ROUNDDOWN((F1173-$G$10)/5,0))*5+$G$10&amp;"-"&amp;(ROUNDDOWN((F1173-$G$10)/5,0))*5+$G$10+4,(ROUNDDOWN((F1173-$G$10)/5,0))*5+$G$10&amp;"-"&amp;(ROUNDDOWN((F1173-$G$10)/5,0))*5+$G$10+4)</f>
        <v>2010-2014</v>
      </c>
      <c r="H1173" s="17">
        <v>1</v>
      </c>
      <c r="I1173" s="17">
        <v>0</v>
      </c>
      <c r="J1173" s="17">
        <v>0</v>
      </c>
      <c r="K1173" s="17">
        <f>SUM(I1173:J1173)</f>
        <v>0</v>
      </c>
      <c r="L1173" s="28">
        <f>IF(N1173&lt;7000000000,0,1)</f>
        <v>0</v>
      </c>
      <c r="M1173" s="28">
        <f>IF(N1173&gt;0,1,0)</f>
        <v>1</v>
      </c>
      <c r="N1173" s="29">
        <v>74972</v>
      </c>
      <c r="O1173" s="29">
        <f>IF($R1173="Minor",1,0)</f>
        <v>1</v>
      </c>
      <c r="P1173" s="29">
        <f>IF($R1173="Medium",1,0)</f>
        <v>0</v>
      </c>
      <c r="Q1173" s="29">
        <f>IF($R1173="Major",1,0)</f>
        <v>0</v>
      </c>
      <c r="R1173" s="2" t="str">
        <f>IF('Hazard Data'!N2202&lt;VLOOKUP(B1173,Thresholds!$B$2:$I$8,2,FALSE),"Minor",IF(AND(VLOOKUP(B1173,Thresholds!$B$2:$I$8,2,FALSE)&lt;='Hazard Data'!N2202,'Hazard Data'!N2202&lt;VLOOKUP(B1173,Thresholds!$B$2:$I$8,3,FALSE)),"Medium","Major"))</f>
        <v>Minor</v>
      </c>
      <c r="S1173" s="2" t="str">
        <f>IF(N1173&gt;0,"",IF('Hazard Data'!K2202&lt;VLOOKUP(B1173,Thresholds!$B$2:$I$8,5,FALSE),"Minor",IF(AND(VLOOKUP(B1173,Thresholds!$B$2:$I$8,5,FALSE)&lt;='Hazard Data'!K2202,'Hazard Data'!K2202&lt;VLOOKUP(B1173,Thresholds!$B$2:$I$8,6,FALSE)),"Medium","Major")))</f>
        <v/>
      </c>
      <c r="T1173" s="2"/>
      <c r="U1173" s="2"/>
      <c r="V1173" s="2"/>
      <c r="W1173" s="2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>
      <c r="A1174" s="1"/>
      <c r="B1174" s="17">
        <v>2</v>
      </c>
      <c r="C1174" s="9" t="s">
        <v>41</v>
      </c>
      <c r="D1174" s="9" t="str">
        <f>VLOOKUP(C1174,'Hazard Categories'!$A$2:$B$52,2,FALSE)</f>
        <v>Tornado</v>
      </c>
      <c r="E1174" s="17">
        <v>2</v>
      </c>
      <c r="F1174" s="17">
        <v>1965</v>
      </c>
      <c r="G1174" s="17" t="str">
        <f>IF(F1174&lt;2000,(ROUNDDOWN((F1174-$G$10)/5,0))*5+$G$10&amp;"-"&amp;(ROUNDDOWN((F1174-$G$10)/5,0))*5+$G$10+4,(ROUNDDOWN((F1174-$G$10)/5,0))*5+$G$10&amp;"-"&amp;(ROUNDDOWN((F1174-$G$10)/5,0))*5+$G$10+4)</f>
        <v>1965-1969</v>
      </c>
      <c r="H1174" s="17">
        <v>1</v>
      </c>
      <c r="I1174" s="17">
        <v>0</v>
      </c>
      <c r="J1174" s="17">
        <v>0</v>
      </c>
      <c r="K1174" s="17">
        <f>SUM(I1174:J1174)</f>
        <v>0</v>
      </c>
      <c r="L1174" s="28">
        <f>IF(N1174&lt;7000000000,0,1)</f>
        <v>0</v>
      </c>
      <c r="M1174" s="28">
        <f>IF(N1174&gt;0,1,0)</f>
        <v>1</v>
      </c>
      <c r="N1174" s="29">
        <v>74932</v>
      </c>
      <c r="O1174" s="29">
        <f>IF($R1174="Minor",1,0)</f>
        <v>1</v>
      </c>
      <c r="P1174" s="29">
        <f>IF($R1174="Medium",1,0)</f>
        <v>0</v>
      </c>
      <c r="Q1174" s="29">
        <f>IF($R1174="Major",1,0)</f>
        <v>0</v>
      </c>
      <c r="R1174" s="2" t="str">
        <f>IF('Hazard Data'!N915&lt;VLOOKUP(B1174,Thresholds!$B$2:$I$8,2,FALSE),"Minor",IF(AND(VLOOKUP(B1174,Thresholds!$B$2:$I$8,2,FALSE)&lt;='Hazard Data'!N915,'Hazard Data'!N915&lt;VLOOKUP(B1174,Thresholds!$B$2:$I$8,3,FALSE)),"Medium","Major"))</f>
        <v>Minor</v>
      </c>
      <c r="S1174" s="2" t="str">
        <f>IF(N1174&gt;0,"",IF('Hazard Data'!K915&lt;VLOOKUP(B1174,Thresholds!$B$2:$I$8,5,FALSE),"Minor",IF(AND(VLOOKUP(B1174,Thresholds!$B$2:$I$8,5,FALSE)&lt;='Hazard Data'!K915,'Hazard Data'!K915&lt;VLOOKUP(B1174,Thresholds!$B$2:$I$8,6,FALSE)),"Medium","Major")))</f>
        <v/>
      </c>
      <c r="T1174" s="2"/>
      <c r="U1174" s="2"/>
      <c r="V1174" s="2"/>
      <c r="W1174" s="2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>
      <c r="A1175" s="1"/>
      <c r="B1175" s="17">
        <v>3</v>
      </c>
      <c r="C1175" s="9" t="s">
        <v>39</v>
      </c>
      <c r="D1175" s="9" t="str">
        <f>VLOOKUP(C1175,'Hazard Categories'!$A$2:$B$52,2,FALSE)</f>
        <v>Severe Storm</v>
      </c>
      <c r="E1175" s="17">
        <v>1</v>
      </c>
      <c r="F1175" s="17">
        <v>2017</v>
      </c>
      <c r="G1175" s="17" t="str">
        <f>IF(F1175&lt;2000,(ROUNDDOWN((F1175-$G$10)/5,0))*5+$G$10&amp;"-"&amp;(ROUNDDOWN((F1175-$G$10)/5,0))*5+$G$10+4,(ROUNDDOWN((F1175-$G$10)/5,0))*5+$G$10&amp;"-"&amp;(ROUNDDOWN((F1175-$G$10)/5,0))*5+$G$10+4)</f>
        <v>2015-2019</v>
      </c>
      <c r="H1175" s="17">
        <v>1</v>
      </c>
      <c r="I1175" s="17">
        <v>0</v>
      </c>
      <c r="J1175" s="17">
        <v>0</v>
      </c>
      <c r="K1175" s="17">
        <f>SUM(I1175:J1175)</f>
        <v>0</v>
      </c>
      <c r="L1175" s="28">
        <f>IF(N1175&lt;7000000000,0,1)</f>
        <v>0</v>
      </c>
      <c r="M1175" s="28">
        <f>IF(N1175&gt;0,1,0)</f>
        <v>1</v>
      </c>
      <c r="N1175" s="29">
        <v>74829</v>
      </c>
      <c r="O1175" s="29">
        <f>IF($R1175="Minor",1,0)</f>
        <v>1</v>
      </c>
      <c r="P1175" s="29">
        <f>IF($R1175="Medium",1,0)</f>
        <v>0</v>
      </c>
      <c r="Q1175" s="29">
        <f>IF($R1175="Major",1,0)</f>
        <v>0</v>
      </c>
      <c r="R1175" s="2" t="str">
        <f>IF('Hazard Data'!N2884&lt;VLOOKUP(B1175,Thresholds!$B$2:$I$8,2,FALSE),"Minor",IF(AND(VLOOKUP(B1175,Thresholds!$B$2:$I$8,2,FALSE)&lt;='Hazard Data'!N2884,'Hazard Data'!N2884&lt;VLOOKUP(B1175,Thresholds!$B$2:$I$8,3,FALSE)),"Medium","Major"))</f>
        <v>Minor</v>
      </c>
      <c r="S1175" s="2" t="str">
        <f>IF(N1175&gt;0,"",IF('Hazard Data'!K2884&lt;VLOOKUP(B1175,Thresholds!$B$2:$I$8,5,FALSE),"Minor",IF(AND(VLOOKUP(B1175,Thresholds!$B$2:$I$8,5,FALSE)&lt;='Hazard Data'!K2884,'Hazard Data'!K2884&lt;VLOOKUP(B1175,Thresholds!$B$2:$I$8,6,FALSE)),"Medium","Major")))</f>
        <v/>
      </c>
      <c r="T1175" s="2"/>
      <c r="U1175" s="2"/>
      <c r="V1175" s="2"/>
      <c r="W1175" s="2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>
      <c r="A1176" s="1"/>
      <c r="B1176" s="17">
        <v>4</v>
      </c>
      <c r="C1176" s="9" t="s">
        <v>45</v>
      </c>
      <c r="D1176" s="9" t="str">
        <f>VLOOKUP(C1176,'Hazard Categories'!$A$2:$B$52,2,FALSE)</f>
        <v>Storm</v>
      </c>
      <c r="E1176" s="17">
        <v>2</v>
      </c>
      <c r="F1176" s="17">
        <v>1989</v>
      </c>
      <c r="G1176" s="17" t="str">
        <f>IF(F1176&lt;2000,(ROUNDDOWN((F1176-$G$10)/5,0))*5+$G$10&amp;"-"&amp;(ROUNDDOWN((F1176-$G$10)/5,0))*5+$G$10+4,(ROUNDDOWN((F1176-$G$10)/5,0))*5+$G$10&amp;"-"&amp;(ROUNDDOWN((F1176-$G$10)/5,0))*5+$G$10+4)</f>
        <v>1985-1989</v>
      </c>
      <c r="H1176" s="17">
        <v>1</v>
      </c>
      <c r="I1176" s="17">
        <v>0</v>
      </c>
      <c r="J1176" s="17">
        <v>0</v>
      </c>
      <c r="K1176" s="17">
        <f>SUM(I1176:J1176)</f>
        <v>0</v>
      </c>
      <c r="L1176" s="28">
        <f>IF(N1176&lt;7000000000,0,1)</f>
        <v>0</v>
      </c>
      <c r="M1176" s="28">
        <f>IF(N1176&gt;0,1,0)</f>
        <v>1</v>
      </c>
      <c r="N1176" s="29">
        <v>74773</v>
      </c>
      <c r="O1176" s="29">
        <f>IF($R1176="Minor",1,0)</f>
        <v>1</v>
      </c>
      <c r="P1176" s="29">
        <f>IF($R1176="Medium",1,0)</f>
        <v>0</v>
      </c>
      <c r="Q1176" s="29">
        <f>IF($R1176="Major",1,0)</f>
        <v>0</v>
      </c>
      <c r="R1176" s="2" t="str">
        <f>IF('Hazard Data'!N1482&lt;VLOOKUP(B1176,Thresholds!$B$2:$I$8,2,FALSE),"Minor",IF(AND(VLOOKUP(B1176,Thresholds!$B$2:$I$8,2,FALSE)&lt;='Hazard Data'!N1482,'Hazard Data'!N1482&lt;VLOOKUP(B1176,Thresholds!$B$2:$I$8,3,FALSE)),"Medium","Major"))</f>
        <v>Minor</v>
      </c>
      <c r="S1176" s="2" t="str">
        <f>IF(N1176&gt;0,"",IF('Hazard Data'!K1482&lt;VLOOKUP(B1176,Thresholds!$B$2:$I$8,5,FALSE),"Minor",IF(AND(VLOOKUP(B1176,Thresholds!$B$2:$I$8,5,FALSE)&lt;='Hazard Data'!K1482,'Hazard Data'!K1482&lt;VLOOKUP(B1176,Thresholds!$B$2:$I$8,6,FALSE)),"Medium","Major")))</f>
        <v/>
      </c>
      <c r="T1176" s="2"/>
      <c r="U1176" s="2"/>
      <c r="V1176" s="2"/>
      <c r="W1176" s="2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>
      <c r="A1177" s="1"/>
      <c r="B1177" s="17">
        <v>5</v>
      </c>
      <c r="C1177" s="9" t="s">
        <v>45</v>
      </c>
      <c r="D1177" s="9" t="str">
        <f>VLOOKUP(C1177,'Hazard Categories'!$A$2:$B$52,2,FALSE)</f>
        <v>Storm</v>
      </c>
      <c r="E1177" s="17">
        <v>3</v>
      </c>
      <c r="F1177" s="17">
        <v>1985</v>
      </c>
      <c r="G1177" s="17" t="str">
        <f>IF(F1177&lt;2000,(ROUNDDOWN((F1177-$G$10)/5,0))*5+$G$10&amp;"-"&amp;(ROUNDDOWN((F1177-$G$10)/5,0))*5+$G$10+4,(ROUNDDOWN((F1177-$G$10)/5,0))*5+$G$10&amp;"-"&amp;(ROUNDDOWN((F1177-$G$10)/5,0))*5+$G$10+4)</f>
        <v>1985-1989</v>
      </c>
      <c r="H1177" s="17">
        <v>1</v>
      </c>
      <c r="I1177" s="17">
        <v>0</v>
      </c>
      <c r="J1177" s="17">
        <v>0</v>
      </c>
      <c r="K1177" s="17">
        <f>SUM(I1177:J1177)</f>
        <v>0</v>
      </c>
      <c r="L1177" s="28">
        <f>IF(N1177&lt;7000000000,0,1)</f>
        <v>0</v>
      </c>
      <c r="M1177" s="28">
        <f>IF(N1177&gt;0,1,0)</f>
        <v>1</v>
      </c>
      <c r="N1177" s="29">
        <v>74773</v>
      </c>
      <c r="O1177" s="29">
        <f>IF($R1177="Minor",1,0)</f>
        <v>1</v>
      </c>
      <c r="P1177" s="29">
        <f>IF($R1177="Medium",1,0)</f>
        <v>0</v>
      </c>
      <c r="Q1177" s="29">
        <f>IF($R1177="Major",1,0)</f>
        <v>0</v>
      </c>
      <c r="R1177" s="2" t="str">
        <f>IF('Hazard Data'!N1746&lt;VLOOKUP(B1177,Thresholds!$B$2:$I$8,2,FALSE),"Minor",IF(AND(VLOOKUP(B1177,Thresholds!$B$2:$I$8,2,FALSE)&lt;='Hazard Data'!N1746,'Hazard Data'!N1746&lt;VLOOKUP(B1177,Thresholds!$B$2:$I$8,3,FALSE)),"Medium","Major"))</f>
        <v>Minor</v>
      </c>
      <c r="S1177" s="2" t="str">
        <f>IF(N1177&gt;0,"",IF('Hazard Data'!K1746&lt;VLOOKUP(B1177,Thresholds!$B$2:$I$8,5,FALSE),"Minor",IF(AND(VLOOKUP(B1177,Thresholds!$B$2:$I$8,5,FALSE)&lt;='Hazard Data'!K1746,'Hazard Data'!K1746&lt;VLOOKUP(B1177,Thresholds!$B$2:$I$8,6,FALSE)),"Medium","Major")))</f>
        <v/>
      </c>
      <c r="T1177" s="2"/>
      <c r="U1177" s="2"/>
      <c r="V1177" s="2"/>
      <c r="W1177" s="2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>
      <c r="A1178" s="1"/>
      <c r="B1178" s="17">
        <v>2</v>
      </c>
      <c r="C1178" s="9" t="s">
        <v>44</v>
      </c>
      <c r="D1178" s="9" t="str">
        <f>VLOOKUP(C1178,'Hazard Categories'!$A$2:$B$52,2,FALSE)</f>
        <v>Severe Storm</v>
      </c>
      <c r="E1178" s="17">
        <v>3</v>
      </c>
      <c r="F1178" s="17">
        <v>1990</v>
      </c>
      <c r="G1178" s="17" t="str">
        <f>IF(F1178&lt;2000,(ROUNDDOWN((F1178-$G$10)/5,0))*5+$G$10&amp;"-"&amp;(ROUNDDOWN((F1178-$G$10)/5,0))*5+$G$10+4,(ROUNDDOWN((F1178-$G$10)/5,0))*5+$G$10&amp;"-"&amp;(ROUNDDOWN((F1178-$G$10)/5,0))*5+$G$10+4)</f>
        <v>1990-1994</v>
      </c>
      <c r="H1178" s="17">
        <v>1</v>
      </c>
      <c r="I1178" s="17">
        <v>0</v>
      </c>
      <c r="J1178" s="17">
        <v>0</v>
      </c>
      <c r="K1178" s="17">
        <f>SUM(I1178:J1178)</f>
        <v>0</v>
      </c>
      <c r="L1178" s="28">
        <f>IF(N1178&lt;7000000000,0,1)</f>
        <v>0</v>
      </c>
      <c r="M1178" s="28">
        <f>IF(N1178&gt;0,1,0)</f>
        <v>1</v>
      </c>
      <c r="N1178" s="29">
        <v>74773</v>
      </c>
      <c r="O1178" s="29">
        <f>IF($R1178="Minor",1,0)</f>
        <v>1</v>
      </c>
      <c r="P1178" s="29">
        <f>IF($R1178="Medium",1,0)</f>
        <v>0</v>
      </c>
      <c r="Q1178" s="29">
        <f>IF($R1178="Major",1,0)</f>
        <v>0</v>
      </c>
      <c r="R1178" s="2" t="str">
        <f>IF('Hazard Data'!N1770&lt;VLOOKUP(B1178,Thresholds!$B$2:$I$8,2,FALSE),"Minor",IF(AND(VLOOKUP(B1178,Thresholds!$B$2:$I$8,2,FALSE)&lt;='Hazard Data'!N1770,'Hazard Data'!N1770&lt;VLOOKUP(B1178,Thresholds!$B$2:$I$8,3,FALSE)),"Medium","Major"))</f>
        <v>Minor</v>
      </c>
      <c r="S1178" s="2" t="str">
        <f>IF(N1178&gt;0,"",IF('Hazard Data'!K1770&lt;VLOOKUP(B1178,Thresholds!$B$2:$I$8,5,FALSE),"Minor",IF(AND(VLOOKUP(B1178,Thresholds!$B$2:$I$8,5,FALSE)&lt;='Hazard Data'!K1770,'Hazard Data'!K1770&lt;VLOOKUP(B1178,Thresholds!$B$2:$I$8,6,FALSE)),"Medium","Major")))</f>
        <v/>
      </c>
      <c r="T1178" s="2"/>
      <c r="U1178" s="2"/>
      <c r="V1178" s="2"/>
      <c r="W1178" s="2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>
      <c r="A1179" s="1"/>
      <c r="B1179" s="17">
        <v>3</v>
      </c>
      <c r="C1179" s="9" t="s">
        <v>39</v>
      </c>
      <c r="D1179" s="9" t="str">
        <f>VLOOKUP(C1179,'Hazard Categories'!$A$2:$B$52,2,FALSE)</f>
        <v>Severe Storm</v>
      </c>
      <c r="E1179" s="17">
        <v>4</v>
      </c>
      <c r="F1179" s="17">
        <v>2015</v>
      </c>
      <c r="G1179" s="17" t="str">
        <f>IF(F1179&lt;2000,(ROUNDDOWN((F1179-$G$10)/5,0))*5+$G$10&amp;"-"&amp;(ROUNDDOWN((F1179-$G$10)/5,0))*5+$G$10+4,(ROUNDDOWN((F1179-$G$10)/5,0))*5+$G$10&amp;"-"&amp;(ROUNDDOWN((F1179-$G$10)/5,0))*5+$G$10+4)</f>
        <v>2015-2019</v>
      </c>
      <c r="H1179" s="17">
        <v>1</v>
      </c>
      <c r="I1179" s="17">
        <v>0</v>
      </c>
      <c r="J1179" s="17">
        <v>0</v>
      </c>
      <c r="K1179" s="17">
        <f>SUM(I1179:J1179)</f>
        <v>0</v>
      </c>
      <c r="L1179" s="28">
        <f>IF(N1179&lt;7000000000,0,1)</f>
        <v>0</v>
      </c>
      <c r="M1179" s="28">
        <f>IF(N1179&gt;0,1,0)</f>
        <v>1</v>
      </c>
      <c r="N1179" s="29">
        <v>74662</v>
      </c>
      <c r="O1179" s="29">
        <f>IF($R1179="Minor",1,0)</f>
        <v>1</v>
      </c>
      <c r="P1179" s="29">
        <f>IF($R1179="Medium",1,0)</f>
        <v>0</v>
      </c>
      <c r="Q1179" s="29">
        <f>IF($R1179="Major",1,0)</f>
        <v>0</v>
      </c>
      <c r="R1179" s="2" t="str">
        <f>IF('Hazard Data'!N2657&lt;VLOOKUP(B1179,Thresholds!$B$2:$I$8,2,FALSE),"Minor",IF(AND(VLOOKUP(B1179,Thresholds!$B$2:$I$8,2,FALSE)&lt;='Hazard Data'!N2657,'Hazard Data'!N2657&lt;VLOOKUP(B1179,Thresholds!$B$2:$I$8,3,FALSE)),"Medium","Major"))</f>
        <v>Minor</v>
      </c>
      <c r="S1179" s="2" t="str">
        <f>IF(N1179&gt;0,"",IF('Hazard Data'!K2657&lt;VLOOKUP(B1179,Thresholds!$B$2:$I$8,5,FALSE),"Minor",IF(AND(VLOOKUP(B1179,Thresholds!$B$2:$I$8,5,FALSE)&lt;='Hazard Data'!K2657,'Hazard Data'!K2657&lt;VLOOKUP(B1179,Thresholds!$B$2:$I$8,6,FALSE)),"Medium","Major")))</f>
        <v/>
      </c>
      <c r="T1179" s="2"/>
      <c r="U1179" s="2"/>
      <c r="V1179" s="2"/>
      <c r="W1179" s="2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>
      <c r="A1180" s="1"/>
      <c r="B1180" s="17">
        <v>2</v>
      </c>
      <c r="C1180" s="9" t="s">
        <v>45</v>
      </c>
      <c r="D1180" s="9" t="str">
        <f>VLOOKUP(C1180,'Hazard Categories'!$A$2:$B$52,2,FALSE)</f>
        <v>Storm</v>
      </c>
      <c r="E1180" s="17">
        <v>3</v>
      </c>
      <c r="F1180" s="17">
        <v>1985</v>
      </c>
      <c r="G1180" s="17" t="str">
        <f>IF(F1180&lt;2000,(ROUNDDOWN((F1180-$G$10)/5,0))*5+$G$10&amp;"-"&amp;(ROUNDDOWN((F1180-$G$10)/5,0))*5+$G$10+4,(ROUNDDOWN((F1180-$G$10)/5,0))*5+$G$10&amp;"-"&amp;(ROUNDDOWN((F1180-$G$10)/5,0))*5+$G$10+4)</f>
        <v>1985-1989</v>
      </c>
      <c r="H1180" s="17">
        <v>1</v>
      </c>
      <c r="I1180" s="17">
        <v>0</v>
      </c>
      <c r="J1180" s="17">
        <v>0</v>
      </c>
      <c r="K1180" s="17">
        <f>SUM(I1180:J1180)</f>
        <v>0</v>
      </c>
      <c r="L1180" s="28">
        <f>IF(N1180&lt;7000000000,0,1)</f>
        <v>0</v>
      </c>
      <c r="M1180" s="28">
        <f>IF(N1180&gt;0,1,0)</f>
        <v>1</v>
      </c>
      <c r="N1180" s="29">
        <v>74639</v>
      </c>
      <c r="O1180" s="29">
        <f>IF($R1180="Minor",1,0)</f>
        <v>1</v>
      </c>
      <c r="P1180" s="29">
        <f>IF($R1180="Medium",1,0)</f>
        <v>0</v>
      </c>
      <c r="Q1180" s="29">
        <f>IF($R1180="Major",1,0)</f>
        <v>0</v>
      </c>
      <c r="R1180" s="2" t="str">
        <f>IF('Hazard Data'!N1745&lt;VLOOKUP(B1180,Thresholds!$B$2:$I$8,2,FALSE),"Minor",IF(AND(VLOOKUP(B1180,Thresholds!$B$2:$I$8,2,FALSE)&lt;='Hazard Data'!N1745,'Hazard Data'!N1745&lt;VLOOKUP(B1180,Thresholds!$B$2:$I$8,3,FALSE)),"Medium","Major"))</f>
        <v>Minor</v>
      </c>
      <c r="S1180" s="2" t="str">
        <f>IF(N1180&gt;0,"",IF('Hazard Data'!K1745&lt;VLOOKUP(B1180,Thresholds!$B$2:$I$8,5,FALSE),"Minor",IF(AND(VLOOKUP(B1180,Thresholds!$B$2:$I$8,5,FALSE)&lt;='Hazard Data'!K1745,'Hazard Data'!K1745&lt;VLOOKUP(B1180,Thresholds!$B$2:$I$8,6,FALSE)),"Medium","Major")))</f>
        <v/>
      </c>
      <c r="T1180" s="2"/>
      <c r="U1180" s="2"/>
      <c r="V1180" s="2"/>
      <c r="W1180" s="2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>
      <c r="A1181" s="1"/>
      <c r="B1181" s="17">
        <v>1</v>
      </c>
      <c r="C1181" s="9" t="s">
        <v>44</v>
      </c>
      <c r="D1181" s="9" t="str">
        <f>VLOOKUP(C1181,'Hazard Categories'!$A$2:$B$52,2,FALSE)</f>
        <v>Severe Storm</v>
      </c>
      <c r="E1181" s="17">
        <v>4</v>
      </c>
      <c r="F1181" s="17">
        <v>1989</v>
      </c>
      <c r="G1181" s="17" t="str">
        <f>IF(F1181&lt;2000,(ROUNDDOWN((F1181-$G$10)/5,0))*5+$G$10&amp;"-"&amp;(ROUNDDOWN((F1181-$G$10)/5,0))*5+$G$10+4,(ROUNDDOWN((F1181-$G$10)/5,0))*5+$G$10&amp;"-"&amp;(ROUNDDOWN((F1181-$G$10)/5,0))*5+$G$10+4)</f>
        <v>1985-1989</v>
      </c>
      <c r="H1181" s="17">
        <v>1</v>
      </c>
      <c r="I1181" s="17">
        <v>0</v>
      </c>
      <c r="J1181" s="17">
        <v>0</v>
      </c>
      <c r="K1181" s="17">
        <f>SUM(I1181:J1181)</f>
        <v>0</v>
      </c>
      <c r="L1181" s="28">
        <f>IF(N1181&lt;7000000000,0,1)</f>
        <v>0</v>
      </c>
      <c r="M1181" s="28">
        <f>IF(N1181&gt;0,1,0)</f>
        <v>1</v>
      </c>
      <c r="N1181" s="29">
        <v>74631</v>
      </c>
      <c r="O1181" s="29">
        <f>IF($R1181="Minor",1,0)</f>
        <v>1</v>
      </c>
      <c r="P1181" s="29">
        <f>IF($R1181="Medium",1,0)</f>
        <v>0</v>
      </c>
      <c r="Q1181" s="29">
        <f>IF($R1181="Major",1,0)</f>
        <v>0</v>
      </c>
      <c r="R1181" s="2" t="str">
        <f>IF('Hazard Data'!N1495&lt;VLOOKUP(B1181,Thresholds!$B$2:$I$8,2,FALSE),"Minor",IF(AND(VLOOKUP(B1181,Thresholds!$B$2:$I$8,2,FALSE)&lt;='Hazard Data'!N1495,'Hazard Data'!N1495&lt;VLOOKUP(B1181,Thresholds!$B$2:$I$8,3,FALSE)),"Medium","Major"))</f>
        <v>Minor</v>
      </c>
      <c r="S1181" s="2" t="str">
        <f>IF(N1181&gt;0,"",IF('Hazard Data'!K1495&lt;VLOOKUP(B1181,Thresholds!$B$2:$I$8,5,FALSE),"Minor",IF(AND(VLOOKUP(B1181,Thresholds!$B$2:$I$8,5,FALSE)&lt;='Hazard Data'!K1495,'Hazard Data'!K1495&lt;VLOOKUP(B1181,Thresholds!$B$2:$I$8,6,FALSE)),"Medium","Major")))</f>
        <v/>
      </c>
      <c r="T1181" s="2"/>
      <c r="U1181" s="2"/>
      <c r="V1181" s="2"/>
      <c r="W1181" s="2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>
      <c r="A1182" s="1"/>
      <c r="B1182" s="17">
        <v>1</v>
      </c>
      <c r="C1182" s="9" t="s">
        <v>44</v>
      </c>
      <c r="D1182" s="9" t="str">
        <f>VLOOKUP(C1182,'Hazard Categories'!$A$2:$B$52,2,FALSE)</f>
        <v>Severe Storm</v>
      </c>
      <c r="E1182" s="17">
        <v>2</v>
      </c>
      <c r="F1182" s="17">
        <v>1996</v>
      </c>
      <c r="G1182" s="17" t="str">
        <f>IF(F1182&lt;2000,(ROUNDDOWN((F1182-$G$10)/5,0))*5+$G$10&amp;"-"&amp;(ROUNDDOWN((F1182-$G$10)/5,0))*5+$G$10+4,(ROUNDDOWN((F1182-$G$10)/5,0))*5+$G$10&amp;"-"&amp;(ROUNDDOWN((F1182-$G$10)/5,0))*5+$G$10+4)</f>
        <v>1995-1999</v>
      </c>
      <c r="H1182" s="17">
        <v>1</v>
      </c>
      <c r="I1182" s="17">
        <v>0</v>
      </c>
      <c r="J1182" s="17">
        <v>0</v>
      </c>
      <c r="K1182" s="17">
        <f>SUM(I1182:J1182)</f>
        <v>0</v>
      </c>
      <c r="L1182" s="28">
        <f>IF(N1182&lt;7000000000,0,1)</f>
        <v>0</v>
      </c>
      <c r="M1182" s="28">
        <f>IF(N1182&gt;0,1,0)</f>
        <v>1</v>
      </c>
      <c r="N1182" s="29">
        <v>74623</v>
      </c>
      <c r="O1182" s="29">
        <f>IF($R1182="Minor",1,0)</f>
        <v>0</v>
      </c>
      <c r="P1182" s="29">
        <f>IF($R1182="Medium",1,0)</f>
        <v>0</v>
      </c>
      <c r="Q1182" s="29">
        <f>IF($R1182="Major",1,0)</f>
        <v>1</v>
      </c>
      <c r="R1182" s="2" t="str">
        <f>IF('Hazard Data'!N50&lt;VLOOKUP(B1182,Thresholds!$B$2:$I$8,2,FALSE),"Minor",IF(AND(VLOOKUP(B1182,Thresholds!$B$2:$I$8,2,FALSE)&lt;='Hazard Data'!N50,'Hazard Data'!N50&lt;VLOOKUP(B1182,Thresholds!$B$2:$I$8,3,FALSE)),"Medium","Major"))</f>
        <v>Major</v>
      </c>
      <c r="S1182" s="2" t="str">
        <f>IF(N1182&gt;0,"",IF('Hazard Data'!K50&lt;VLOOKUP(B1182,Thresholds!$B$2:$I$8,5,FALSE),"Minor",IF(AND(VLOOKUP(B1182,Thresholds!$B$2:$I$8,5,FALSE)&lt;='Hazard Data'!K50,'Hazard Data'!K50&lt;VLOOKUP(B1182,Thresholds!$B$2:$I$8,6,FALSE)),"Medium","Major")))</f>
        <v/>
      </c>
      <c r="T1182" s="2"/>
      <c r="U1182" s="2"/>
      <c r="V1182" s="2"/>
      <c r="W1182" s="2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>
      <c r="A1183" s="1"/>
      <c r="B1183" s="17">
        <v>3</v>
      </c>
      <c r="C1183" s="9" t="s">
        <v>45</v>
      </c>
      <c r="D1183" s="9" t="str">
        <f>VLOOKUP(C1183,'Hazard Categories'!$A$2:$B$52,2,FALSE)</f>
        <v>Storm</v>
      </c>
      <c r="E1183" s="17">
        <v>2</v>
      </c>
      <c r="F1183" s="17">
        <v>1965</v>
      </c>
      <c r="G1183" s="17" t="str">
        <f>IF(F1183&lt;2000,(ROUNDDOWN((F1183-$G$10)/5,0))*5+$G$10&amp;"-"&amp;(ROUNDDOWN((F1183-$G$10)/5,0))*5+$G$10+4,(ROUNDDOWN((F1183-$G$10)/5,0))*5+$G$10&amp;"-"&amp;(ROUNDDOWN((F1183-$G$10)/5,0))*5+$G$10+4)</f>
        <v>1965-1969</v>
      </c>
      <c r="H1183" s="17">
        <v>1</v>
      </c>
      <c r="I1183" s="17">
        <v>0</v>
      </c>
      <c r="J1183" s="17">
        <v>0</v>
      </c>
      <c r="K1183" s="17">
        <f>SUM(I1183:J1183)</f>
        <v>0</v>
      </c>
      <c r="L1183" s="28">
        <f>IF(N1183&lt;7000000000,0,1)</f>
        <v>0</v>
      </c>
      <c r="M1183" s="28">
        <f>IF(N1183&gt;0,1,0)</f>
        <v>1</v>
      </c>
      <c r="N1183" s="29">
        <v>74623</v>
      </c>
      <c r="O1183" s="29">
        <f>IF($R1183="Minor",1,0)</f>
        <v>1</v>
      </c>
      <c r="P1183" s="29">
        <f>IF($R1183="Medium",1,0)</f>
        <v>0</v>
      </c>
      <c r="Q1183" s="29">
        <f>IF($R1183="Major",1,0)</f>
        <v>0</v>
      </c>
      <c r="R1183" s="2" t="str">
        <f>IF('Hazard Data'!N920&lt;VLOOKUP(B1183,Thresholds!$B$2:$I$8,2,FALSE),"Minor",IF(AND(VLOOKUP(B1183,Thresholds!$B$2:$I$8,2,FALSE)&lt;='Hazard Data'!N920,'Hazard Data'!N920&lt;VLOOKUP(B1183,Thresholds!$B$2:$I$8,3,FALSE)),"Medium","Major"))</f>
        <v>Minor</v>
      </c>
      <c r="S1183" s="2" t="str">
        <f>IF(N1183&gt;0,"",IF('Hazard Data'!K920&lt;VLOOKUP(B1183,Thresholds!$B$2:$I$8,5,FALSE),"Minor",IF(AND(VLOOKUP(B1183,Thresholds!$B$2:$I$8,5,FALSE)&lt;='Hazard Data'!K920,'Hazard Data'!K920&lt;VLOOKUP(B1183,Thresholds!$B$2:$I$8,6,FALSE)),"Medium","Major")))</f>
        <v/>
      </c>
      <c r="T1183" s="2"/>
      <c r="U1183" s="2"/>
      <c r="V1183" s="2"/>
      <c r="W1183" s="2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>
      <c r="A1184" s="1"/>
      <c r="B1184" s="17">
        <v>3</v>
      </c>
      <c r="C1184" s="9" t="s">
        <v>44</v>
      </c>
      <c r="D1184" s="9" t="str">
        <f>VLOOKUP(C1184,'Hazard Categories'!$A$2:$B$52,2,FALSE)</f>
        <v>Severe Storm</v>
      </c>
      <c r="E1184" s="17">
        <v>1</v>
      </c>
      <c r="F1184" s="17">
        <v>1991</v>
      </c>
      <c r="G1184" s="17" t="str">
        <f>IF(F1184&lt;2000,(ROUNDDOWN((F1184-$G$10)/5,0))*5+$G$10&amp;"-"&amp;(ROUNDDOWN((F1184-$G$10)/5,0))*5+$G$10+4,(ROUNDDOWN((F1184-$G$10)/5,0))*5+$G$10&amp;"-"&amp;(ROUNDDOWN((F1184-$G$10)/5,0))*5+$G$10+4)</f>
        <v>1990-1994</v>
      </c>
      <c r="H1184" s="17">
        <v>1</v>
      </c>
      <c r="I1184" s="17">
        <v>0</v>
      </c>
      <c r="J1184" s="17">
        <v>0</v>
      </c>
      <c r="K1184" s="17">
        <f>SUM(I1184:J1184)</f>
        <v>0</v>
      </c>
      <c r="L1184" s="28">
        <f>IF(N1184&lt;7000000000,0,1)</f>
        <v>0</v>
      </c>
      <c r="M1184" s="28">
        <f>IF(N1184&gt;0,1,0)</f>
        <v>1</v>
      </c>
      <c r="N1184" s="29">
        <v>74575</v>
      </c>
      <c r="O1184" s="29">
        <f>IF($R1184="Minor",1,0)</f>
        <v>1</v>
      </c>
      <c r="P1184" s="29">
        <f>IF($R1184="Medium",1,0)</f>
        <v>0</v>
      </c>
      <c r="Q1184" s="29">
        <f>IF($R1184="Major",1,0)</f>
        <v>0</v>
      </c>
      <c r="R1184" s="2" t="str">
        <f>IF('Hazard Data'!N1778&lt;VLOOKUP(B1184,Thresholds!$B$2:$I$8,2,FALSE),"Minor",IF(AND(VLOOKUP(B1184,Thresholds!$B$2:$I$8,2,FALSE)&lt;='Hazard Data'!N1778,'Hazard Data'!N1778&lt;VLOOKUP(B1184,Thresholds!$B$2:$I$8,3,FALSE)),"Medium","Major"))</f>
        <v>Minor</v>
      </c>
      <c r="S1184" s="2" t="str">
        <f>IF(N1184&gt;0,"",IF('Hazard Data'!K1778&lt;VLOOKUP(B1184,Thresholds!$B$2:$I$8,5,FALSE),"Minor",IF(AND(VLOOKUP(B1184,Thresholds!$B$2:$I$8,5,FALSE)&lt;='Hazard Data'!K1778,'Hazard Data'!K1778&lt;VLOOKUP(B1184,Thresholds!$B$2:$I$8,6,FALSE)),"Medium","Major")))</f>
        <v/>
      </c>
      <c r="T1184" s="2"/>
      <c r="U1184" s="2"/>
      <c r="V1184" s="2"/>
      <c r="W1184" s="2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32">
      <c r="A1185" s="1"/>
      <c r="B1185" s="17">
        <v>2</v>
      </c>
      <c r="C1185" s="9" t="s">
        <v>52</v>
      </c>
      <c r="D1185" s="9" t="str">
        <f>VLOOKUP(C1185,'Hazard Categories'!$A$2:$B$52,2,FALSE)</f>
        <v>Severe Storm</v>
      </c>
      <c r="E1185" s="17">
        <v>2</v>
      </c>
      <c r="F1185" s="17">
        <v>1980</v>
      </c>
      <c r="G1185" s="17" t="str">
        <f>IF(F1185&lt;2000,(ROUNDDOWN((F1185-$G$10)/5,0))*5+$G$10&amp;"-"&amp;(ROUNDDOWN((F1185-$G$10)/5,0))*5+$G$10+4,(ROUNDDOWN((F1185-$G$10)/5,0))*5+$G$10&amp;"-"&amp;(ROUNDDOWN((F1185-$G$10)/5,0))*5+$G$10+4)</f>
        <v>1980-1984</v>
      </c>
      <c r="H1185" s="17">
        <v>1</v>
      </c>
      <c r="I1185" s="17">
        <v>0</v>
      </c>
      <c r="J1185" s="17">
        <v>0</v>
      </c>
      <c r="K1185" s="17">
        <f>SUM(I1185:J1185)</f>
        <v>0</v>
      </c>
      <c r="L1185" s="28">
        <f>IF(N1185&lt;7000000000,0,1)</f>
        <v>0</v>
      </c>
      <c r="M1185" s="28">
        <f>IF(N1185&gt;0,1,0)</f>
        <v>1</v>
      </c>
      <c r="N1185" s="29">
        <v>74559</v>
      </c>
      <c r="O1185" s="29">
        <f>IF($R1185="Minor",1,0)</f>
        <v>1</v>
      </c>
      <c r="P1185" s="29">
        <f>IF($R1185="Medium",1,0)</f>
        <v>0</v>
      </c>
      <c r="Q1185" s="29">
        <f>IF($R1185="Major",1,0)</f>
        <v>0</v>
      </c>
      <c r="R1185" s="2" t="str">
        <f>IF('Hazard Data'!N1604&lt;VLOOKUP(B1185,Thresholds!$B$2:$I$8,2,FALSE),"Minor",IF(AND(VLOOKUP(B1185,Thresholds!$B$2:$I$8,2,FALSE)&lt;='Hazard Data'!N1604,'Hazard Data'!N1604&lt;VLOOKUP(B1185,Thresholds!$B$2:$I$8,3,FALSE)),"Medium","Major"))</f>
        <v>Minor</v>
      </c>
      <c r="S1185" s="2" t="str">
        <f>IF(N1185&gt;0,"",IF('Hazard Data'!K1604&lt;VLOOKUP(B1185,Thresholds!$B$2:$I$8,5,FALSE),"Minor",IF(AND(VLOOKUP(B1185,Thresholds!$B$2:$I$8,5,FALSE)&lt;='Hazard Data'!K1604,'Hazard Data'!K1604&lt;VLOOKUP(B1185,Thresholds!$B$2:$I$8,6,FALSE)),"Medium","Major")))</f>
        <v/>
      </c>
      <c r="T1185" s="2"/>
      <c r="U1185" s="2"/>
      <c r="V1185" s="2"/>
      <c r="W1185" s="2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32">
      <c r="A1186" s="1"/>
      <c r="B1186" s="17">
        <v>1</v>
      </c>
      <c r="C1186" s="9" t="s">
        <v>45</v>
      </c>
      <c r="D1186" s="9" t="str">
        <f>VLOOKUP(C1186,'Hazard Categories'!$A$2:$B$52,2,FALSE)</f>
        <v>Storm</v>
      </c>
      <c r="E1186" s="17">
        <v>3</v>
      </c>
      <c r="F1186" s="17">
        <v>1964</v>
      </c>
      <c r="G1186" s="17" t="str">
        <f>IF(F1186&lt;2000,(ROUNDDOWN((F1186-$G$10)/5,0))*5+$G$10&amp;"-"&amp;(ROUNDDOWN((F1186-$G$10)/5,0))*5+$G$10+4,(ROUNDDOWN((F1186-$G$10)/5,0))*5+$G$10&amp;"-"&amp;(ROUNDDOWN((F1186-$G$10)/5,0))*5+$G$10+4)</f>
        <v>1960-1964</v>
      </c>
      <c r="H1186" s="17">
        <v>1</v>
      </c>
      <c r="I1186" s="17">
        <v>0</v>
      </c>
      <c r="J1186" s="17">
        <v>0</v>
      </c>
      <c r="K1186" s="17">
        <f>SUM(I1186:J1186)</f>
        <v>0</v>
      </c>
      <c r="L1186" s="28">
        <f>IF(N1186&lt;7000000000,0,1)</f>
        <v>0</v>
      </c>
      <c r="M1186" s="28">
        <f>IF(N1186&gt;0,1,0)</f>
        <v>1</v>
      </c>
      <c r="N1186" s="29">
        <v>74480</v>
      </c>
      <c r="O1186" s="29">
        <f>IF($R1186="Minor",1,0)</f>
        <v>1</v>
      </c>
      <c r="P1186" s="29">
        <f>IF($R1186="Medium",1,0)</f>
        <v>0</v>
      </c>
      <c r="Q1186" s="29">
        <f>IF($R1186="Major",1,0)</f>
        <v>0</v>
      </c>
      <c r="R1186" s="2" t="str">
        <f>IF('Hazard Data'!N1041&lt;VLOOKUP(B1186,Thresholds!$B$2:$I$8,2,FALSE),"Minor",IF(AND(VLOOKUP(B1186,Thresholds!$B$2:$I$8,2,FALSE)&lt;='Hazard Data'!N1041,'Hazard Data'!N1041&lt;VLOOKUP(B1186,Thresholds!$B$2:$I$8,3,FALSE)),"Medium","Major"))</f>
        <v>Minor</v>
      </c>
      <c r="S1186" s="2" t="str">
        <f>IF(N1186&gt;0,"",IF('Hazard Data'!K1041&lt;VLOOKUP(B1186,Thresholds!$B$2:$I$8,5,FALSE),"Minor",IF(AND(VLOOKUP(B1186,Thresholds!$B$2:$I$8,5,FALSE)&lt;='Hazard Data'!K1041,'Hazard Data'!K1041&lt;VLOOKUP(B1186,Thresholds!$B$2:$I$8,6,FALSE)),"Medium","Major")))</f>
        <v/>
      </c>
      <c r="T1186" s="2"/>
      <c r="U1186" s="2"/>
      <c r="V1186" s="2"/>
      <c r="W1186" s="2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32">
      <c r="A1187" s="1"/>
      <c r="B1187" s="17">
        <v>2</v>
      </c>
      <c r="C1187" s="9" t="s">
        <v>45</v>
      </c>
      <c r="D1187" s="9" t="str">
        <f>VLOOKUP(C1187,'Hazard Categories'!$A$2:$B$52,2,FALSE)</f>
        <v>Storm</v>
      </c>
      <c r="E1187" s="17">
        <v>2</v>
      </c>
      <c r="F1187" s="17">
        <v>1987</v>
      </c>
      <c r="G1187" s="17" t="str">
        <f>IF(F1187&lt;2000,(ROUNDDOWN((F1187-$G$10)/5,0))*5+$G$10&amp;"-"&amp;(ROUNDDOWN((F1187-$G$10)/5,0))*5+$G$10+4,(ROUNDDOWN((F1187-$G$10)/5,0))*5+$G$10&amp;"-"&amp;(ROUNDDOWN((F1187-$G$10)/5,0))*5+$G$10+4)</f>
        <v>1985-1989</v>
      </c>
      <c r="H1187" s="17">
        <v>1</v>
      </c>
      <c r="I1187" s="17">
        <v>0</v>
      </c>
      <c r="J1187" s="17">
        <v>0</v>
      </c>
      <c r="K1187" s="17">
        <f>SUM(I1187:J1187)</f>
        <v>0</v>
      </c>
      <c r="L1187" s="28">
        <f>IF(N1187&lt;7000000000,0,1)</f>
        <v>0</v>
      </c>
      <c r="M1187" s="28">
        <f>IF(N1187&gt;0,1,0)</f>
        <v>1</v>
      </c>
      <c r="N1187" s="29">
        <v>74472</v>
      </c>
      <c r="O1187" s="29">
        <f>IF($R1187="Minor",1,0)</f>
        <v>1</v>
      </c>
      <c r="P1187" s="29">
        <f>IF($R1187="Medium",1,0)</f>
        <v>0</v>
      </c>
      <c r="Q1187" s="29">
        <f>IF($R1187="Major",1,0)</f>
        <v>0</v>
      </c>
      <c r="R1187" s="2" t="str">
        <f>IF('Hazard Data'!N1595&lt;VLOOKUP(B1187,Thresholds!$B$2:$I$8,2,FALSE),"Minor",IF(AND(VLOOKUP(B1187,Thresholds!$B$2:$I$8,2,FALSE)&lt;='Hazard Data'!N1595,'Hazard Data'!N1595&lt;VLOOKUP(B1187,Thresholds!$B$2:$I$8,3,FALSE)),"Medium","Major"))</f>
        <v>Minor</v>
      </c>
      <c r="S1187" s="2" t="str">
        <f>IF(N1187&gt;0,"",IF('Hazard Data'!K1595&lt;VLOOKUP(B1187,Thresholds!$B$2:$I$8,5,FALSE),"Minor",IF(AND(VLOOKUP(B1187,Thresholds!$B$2:$I$8,5,FALSE)&lt;='Hazard Data'!K1595,'Hazard Data'!K1595&lt;VLOOKUP(B1187,Thresholds!$B$2:$I$8,6,FALSE)),"Medium","Major")))</f>
        <v/>
      </c>
      <c r="T1187" s="2"/>
      <c r="U1187" s="2"/>
      <c r="V1187" s="2"/>
      <c r="W1187" s="2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32">
      <c r="A1188" s="1"/>
      <c r="B1188" s="17">
        <v>2</v>
      </c>
      <c r="C1188" s="9" t="s">
        <v>45</v>
      </c>
      <c r="D1188" s="9" t="str">
        <f>VLOOKUP(C1188,'Hazard Categories'!$A$2:$B$52,2,FALSE)</f>
        <v>Storm</v>
      </c>
      <c r="E1188" s="17">
        <v>3</v>
      </c>
      <c r="F1188" s="17">
        <v>1986</v>
      </c>
      <c r="G1188" s="17" t="str">
        <f>IF(F1188&lt;2000,(ROUNDDOWN((F1188-$G$10)/5,0))*5+$G$10&amp;"-"&amp;(ROUNDDOWN((F1188-$G$10)/5,0))*5+$G$10+4,(ROUNDDOWN((F1188-$G$10)/5,0))*5+$G$10&amp;"-"&amp;(ROUNDDOWN((F1188-$G$10)/5,0))*5+$G$10+4)</f>
        <v>1985-1989</v>
      </c>
      <c r="H1188" s="17">
        <v>1</v>
      </c>
      <c r="I1188" s="17">
        <v>0</v>
      </c>
      <c r="J1188" s="17">
        <v>0</v>
      </c>
      <c r="K1188" s="17">
        <f>SUM(I1188:J1188)</f>
        <v>0</v>
      </c>
      <c r="L1188" s="28">
        <f>IF(N1188&lt;7000000000,0,1)</f>
        <v>0</v>
      </c>
      <c r="M1188" s="28">
        <f>IF(N1188&gt;0,1,0)</f>
        <v>1</v>
      </c>
      <c r="N1188" s="29">
        <v>74425</v>
      </c>
      <c r="O1188" s="29">
        <f>IF($R1188="Minor",1,0)</f>
        <v>1</v>
      </c>
      <c r="P1188" s="29">
        <f>IF($R1188="Medium",1,0)</f>
        <v>0</v>
      </c>
      <c r="Q1188" s="29">
        <f>IF($R1188="Major",1,0)</f>
        <v>0</v>
      </c>
      <c r="R1188" s="2" t="str">
        <f>IF('Hazard Data'!N1537&lt;VLOOKUP(B1188,Thresholds!$B$2:$I$8,2,FALSE),"Minor",IF(AND(VLOOKUP(B1188,Thresholds!$B$2:$I$8,2,FALSE)&lt;='Hazard Data'!N1537,'Hazard Data'!N1537&lt;VLOOKUP(B1188,Thresholds!$B$2:$I$8,3,FALSE)),"Medium","Major"))</f>
        <v>Minor</v>
      </c>
      <c r="S1188" s="2" t="str">
        <f>IF(N1188&gt;0,"",IF('Hazard Data'!K1537&lt;VLOOKUP(B1188,Thresholds!$B$2:$I$8,5,FALSE),"Minor",IF(AND(VLOOKUP(B1188,Thresholds!$B$2:$I$8,5,FALSE)&lt;='Hazard Data'!K1537,'Hazard Data'!K1537&lt;VLOOKUP(B1188,Thresholds!$B$2:$I$8,6,FALSE)),"Medium","Major")))</f>
        <v/>
      </c>
      <c r="T1188" s="2"/>
      <c r="U1188" s="2"/>
      <c r="V1188" s="2"/>
      <c r="W1188" s="2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32">
      <c r="A1189" s="1"/>
      <c r="B1189" s="17">
        <v>2</v>
      </c>
      <c r="C1189" s="9" t="s">
        <v>46</v>
      </c>
      <c r="D1189" s="9" t="str">
        <f>VLOOKUP(C1189,'Hazard Categories'!$A$2:$B$52,2,FALSE)</f>
        <v>Storm</v>
      </c>
      <c r="E1189" s="17">
        <v>1</v>
      </c>
      <c r="F1189" s="17">
        <v>1993</v>
      </c>
      <c r="G1189" s="17" t="str">
        <f>IF(F1189&lt;2000,(ROUNDDOWN((F1189-$G$10)/5,0))*5+$G$10&amp;"-"&amp;(ROUNDDOWN((F1189-$G$10)/5,0))*5+$G$10+4,(ROUNDDOWN((F1189-$G$10)/5,0))*5+$G$10&amp;"-"&amp;(ROUNDDOWN((F1189-$G$10)/5,0))*5+$G$10+4)</f>
        <v>1990-1994</v>
      </c>
      <c r="H1189" s="17">
        <v>1</v>
      </c>
      <c r="I1189" s="17">
        <v>0</v>
      </c>
      <c r="J1189" s="17">
        <v>0</v>
      </c>
      <c r="K1189" s="17">
        <f>SUM(I1189:J1189)</f>
        <v>0</v>
      </c>
      <c r="L1189" s="28">
        <f>IF(N1189&lt;7000000000,0,1)</f>
        <v>0</v>
      </c>
      <c r="M1189" s="28">
        <f>IF(N1189&gt;0,1,0)</f>
        <v>1</v>
      </c>
      <c r="N1189" s="29">
        <v>74393</v>
      </c>
      <c r="O1189" s="29">
        <f>IF($R1189="Minor",1,0)</f>
        <v>1</v>
      </c>
      <c r="P1189" s="29">
        <f>IF($R1189="Medium",1,0)</f>
        <v>0</v>
      </c>
      <c r="Q1189" s="29">
        <f>IF($R1189="Major",1,0)</f>
        <v>0</v>
      </c>
      <c r="R1189" s="2" t="str">
        <f>IF('Hazard Data'!N1783&lt;VLOOKUP(B1189,Thresholds!$B$2:$I$8,2,FALSE),"Minor",IF(AND(VLOOKUP(B1189,Thresholds!$B$2:$I$8,2,FALSE)&lt;='Hazard Data'!N1783,'Hazard Data'!N1783&lt;VLOOKUP(B1189,Thresholds!$B$2:$I$8,3,FALSE)),"Medium","Major"))</f>
        <v>Minor</v>
      </c>
      <c r="S1189" s="2" t="str">
        <f>IF(N1189&gt;0,"",IF('Hazard Data'!K1783&lt;VLOOKUP(B1189,Thresholds!$B$2:$I$8,5,FALSE),"Minor",IF(AND(VLOOKUP(B1189,Thresholds!$B$2:$I$8,5,FALSE)&lt;='Hazard Data'!K1783,'Hazard Data'!K1783&lt;VLOOKUP(B1189,Thresholds!$B$2:$I$8,6,FALSE)),"Medium","Major")))</f>
        <v/>
      </c>
      <c r="T1189" s="2"/>
      <c r="U1189" s="2"/>
      <c r="V1189" s="2"/>
      <c r="W1189" s="2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32">
      <c r="A1190" s="1"/>
      <c r="B1190" s="17">
        <v>5</v>
      </c>
      <c r="C1190" s="9" t="s">
        <v>44</v>
      </c>
      <c r="D1190" s="9" t="str">
        <f>VLOOKUP(C1190,'Hazard Categories'!$A$2:$B$52,2,FALSE)</f>
        <v>Severe Storm</v>
      </c>
      <c r="E1190" s="17">
        <v>2</v>
      </c>
      <c r="F1190" s="17">
        <v>2009</v>
      </c>
      <c r="G1190" s="17" t="str">
        <f>IF(F1190&lt;2000,(ROUNDDOWN((F1190-$G$10)/5,0))*5+$G$10&amp;"-"&amp;(ROUNDDOWN((F1190-$G$10)/5,0))*5+$G$10+4,(ROUNDDOWN((F1190-$G$10)/5,0))*5+$G$10&amp;"-"&amp;(ROUNDDOWN((F1190-$G$10)/5,0))*5+$G$10+4)</f>
        <v>2005-2009</v>
      </c>
      <c r="H1190" s="17">
        <v>1</v>
      </c>
      <c r="I1190" s="17">
        <v>0</v>
      </c>
      <c r="J1190" s="17">
        <v>0</v>
      </c>
      <c r="K1190" s="17">
        <f>SUM(I1190:J1190)</f>
        <v>0</v>
      </c>
      <c r="L1190" s="28">
        <f>IF(N1190&lt;7000000000,0,1)</f>
        <v>0</v>
      </c>
      <c r="M1190" s="28">
        <f>IF(N1190&gt;0,1,0)</f>
        <v>1</v>
      </c>
      <c r="N1190" s="29">
        <v>74393</v>
      </c>
      <c r="O1190" s="29">
        <f>IF($R1190="Minor",1,0)</f>
        <v>1</v>
      </c>
      <c r="P1190" s="29">
        <f>IF($R1190="Medium",1,0)</f>
        <v>0</v>
      </c>
      <c r="Q1190" s="29">
        <f>IF($R1190="Major",1,0)</f>
        <v>0</v>
      </c>
      <c r="R1190" s="2" t="str">
        <f>IF('Hazard Data'!N3214&lt;VLOOKUP(B1190,Thresholds!$B$2:$I$8,2,FALSE),"Minor",IF(AND(VLOOKUP(B1190,Thresholds!$B$2:$I$8,2,FALSE)&lt;='Hazard Data'!N3214,'Hazard Data'!N3214&lt;VLOOKUP(B1190,Thresholds!$B$2:$I$8,3,FALSE)),"Medium","Major"))</f>
        <v>Minor</v>
      </c>
      <c r="S1190" s="2" t="str">
        <f>IF(N1190&gt;0,"",IF('Hazard Data'!K3214&lt;VLOOKUP(B1190,Thresholds!$B$2:$I$8,5,FALSE),"Minor",IF(AND(VLOOKUP(B1190,Thresholds!$B$2:$I$8,5,FALSE)&lt;='Hazard Data'!K3214,'Hazard Data'!K3214&lt;VLOOKUP(B1190,Thresholds!$B$2:$I$8,6,FALSE)),"Medium","Major")))</f>
        <v/>
      </c>
      <c r="T1190" s="2"/>
      <c r="U1190" s="2"/>
      <c r="V1190" s="2"/>
      <c r="W1190" s="2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32">
      <c r="A1191" s="1"/>
      <c r="B1191" s="17">
        <v>3</v>
      </c>
      <c r="C1191" s="9" t="s">
        <v>39</v>
      </c>
      <c r="D1191" s="9" t="str">
        <f>VLOOKUP(C1191,'Hazard Categories'!$A$2:$B$52,2,FALSE)</f>
        <v>Severe Storm</v>
      </c>
      <c r="E1191" s="17">
        <v>3</v>
      </c>
      <c r="F1191" s="17">
        <v>2020</v>
      </c>
      <c r="G1191" s="17" t="str">
        <f>IF(F1191&lt;2000,(ROUNDDOWN((F1191-$G$10)/5,0))*5+$G$10&amp;"-"&amp;(ROUNDDOWN((F1191-$G$10)/5,0))*5+$G$10+4,(ROUNDDOWN((F1191-$G$10)/5,0))*5+$G$10&amp;"-"&amp;(ROUNDDOWN((F1191-$G$10)/5,0))*5+$G$10+4)</f>
        <v>2020-2024</v>
      </c>
      <c r="H1191" s="17">
        <v>1</v>
      </c>
      <c r="I1191" s="17">
        <v>0</v>
      </c>
      <c r="J1191" s="17">
        <v>0</v>
      </c>
      <c r="K1191" s="17">
        <f>SUM(I1191:J1191)</f>
        <v>0</v>
      </c>
      <c r="L1191" s="28">
        <f>IF(N1191&lt;7000000000,0,1)</f>
        <v>0</v>
      </c>
      <c r="M1191" s="28">
        <f>IF(N1191&gt;0,1,0)</f>
        <v>1</v>
      </c>
      <c r="N1191" s="29">
        <v>74377</v>
      </c>
      <c r="O1191" s="29">
        <f>IF($R1191="Minor",1,0)</f>
        <v>1</v>
      </c>
      <c r="P1191" s="29">
        <f>IF($R1191="Medium",1,0)</f>
        <v>0</v>
      </c>
      <c r="Q1191" s="29">
        <f>IF($R1191="Major",1,0)</f>
        <v>0</v>
      </c>
      <c r="R1191" s="2" t="str">
        <f>IF('Hazard Data'!N3349&lt;VLOOKUP(B1191,Thresholds!$B$2:$I$8,2,FALSE),"Minor",IF(AND(VLOOKUP(B1191,Thresholds!$B$2:$I$8,2,FALSE)&lt;='Hazard Data'!N3349,'Hazard Data'!N3349&lt;VLOOKUP(B1191,Thresholds!$B$2:$I$8,3,FALSE)),"Medium","Major"))</f>
        <v>Minor</v>
      </c>
      <c r="S1191" s="2" t="str">
        <f>IF(N1191&gt;0,"",IF('Hazard Data'!K3349&lt;VLOOKUP(B1191,Thresholds!$B$2:$I$8,5,FALSE),"Minor",IF(AND(VLOOKUP(B1191,Thresholds!$B$2:$I$8,5,FALSE)&lt;='Hazard Data'!K3349,'Hazard Data'!K3349&lt;VLOOKUP(B1191,Thresholds!$B$2:$I$8,6,FALSE)),"Medium","Major")))</f>
        <v/>
      </c>
      <c r="T1191" s="2"/>
      <c r="U1191" s="2"/>
      <c r="V1191" s="2"/>
      <c r="W1191" s="2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32">
      <c r="A1192" s="1"/>
      <c r="B1192" s="17">
        <v>2</v>
      </c>
      <c r="C1192" s="9" t="s">
        <v>46</v>
      </c>
      <c r="D1192" s="9" t="str">
        <f>VLOOKUP(C1192,'Hazard Categories'!$A$2:$B$52,2,FALSE)</f>
        <v>Storm</v>
      </c>
      <c r="E1192" s="17">
        <v>3</v>
      </c>
      <c r="F1192" s="17">
        <v>1980</v>
      </c>
      <c r="G1192" s="17" t="str">
        <f>IF(F1192&lt;2000,(ROUNDDOWN((F1192-$G$10)/5,0))*5+$G$10&amp;"-"&amp;(ROUNDDOWN((F1192-$G$10)/5,0))*5+$G$10+4,(ROUNDDOWN((F1192-$G$10)/5,0))*5+$G$10&amp;"-"&amp;(ROUNDDOWN((F1192-$G$10)/5,0))*5+$G$10+4)</f>
        <v>1980-1984</v>
      </c>
      <c r="H1192" s="17">
        <v>1</v>
      </c>
      <c r="I1192" s="17">
        <v>11</v>
      </c>
      <c r="J1192" s="17">
        <v>22</v>
      </c>
      <c r="K1192" s="17">
        <f>SUM(I1192:J1192)</f>
        <v>33</v>
      </c>
      <c r="L1192" s="28">
        <f>IF(N1192&lt;7000000000,0,1)</f>
        <v>0</v>
      </c>
      <c r="M1192" s="28">
        <f>IF(N1192&gt;0,1,0)</f>
        <v>1</v>
      </c>
      <c r="N1192" s="29">
        <v>74361</v>
      </c>
      <c r="O1192" s="29">
        <f>IF($R1192="Minor",1,0)</f>
        <v>1</v>
      </c>
      <c r="P1192" s="29">
        <f>IF($R1192="Medium",1,0)</f>
        <v>0</v>
      </c>
      <c r="Q1192" s="29">
        <f>IF($R1192="Major",1,0)</f>
        <v>0</v>
      </c>
      <c r="R1192" s="2" t="str">
        <f>IF('Hazard Data'!N851&lt;VLOOKUP(B1192,Thresholds!$B$2:$I$8,2,FALSE),"Minor",IF(AND(VLOOKUP(B1192,Thresholds!$B$2:$I$8,2,FALSE)&lt;='Hazard Data'!N851,'Hazard Data'!N851&lt;VLOOKUP(B1192,Thresholds!$B$2:$I$8,3,FALSE)),"Medium","Major"))</f>
        <v>Minor</v>
      </c>
      <c r="S1192" s="2" t="str">
        <f>IF(N1192&gt;0,"",IF('Hazard Data'!K851&lt;VLOOKUP(B1192,Thresholds!$B$2:$I$8,5,FALSE),"Minor",IF(AND(VLOOKUP(B1192,Thresholds!$B$2:$I$8,5,FALSE)&lt;='Hazard Data'!K851,'Hazard Data'!K851&lt;VLOOKUP(B1192,Thresholds!$B$2:$I$8,6,FALSE)),"Medium","Major")))</f>
        <v/>
      </c>
      <c r="T1192" s="2"/>
      <c r="U1192" s="2"/>
      <c r="V1192" s="2"/>
      <c r="W1192" s="2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32">
      <c r="A1193" s="1"/>
      <c r="B1193" s="17">
        <v>2</v>
      </c>
      <c r="C1193" s="9" t="s">
        <v>39</v>
      </c>
      <c r="D1193" s="9" t="str">
        <f>VLOOKUP(C1193,'Hazard Categories'!$A$2:$B$52,2,FALSE)</f>
        <v>Severe Storm</v>
      </c>
      <c r="E1193" s="17">
        <v>4</v>
      </c>
      <c r="F1193" s="17">
        <v>1985</v>
      </c>
      <c r="G1193" s="17" t="str">
        <f>IF(F1193&lt;2000,(ROUNDDOWN((F1193-$G$10)/5,0))*5+$G$10&amp;"-"&amp;(ROUNDDOWN((F1193-$G$10)/5,0))*5+$G$10+4,(ROUNDDOWN((F1193-$G$10)/5,0))*5+$G$10&amp;"-"&amp;(ROUNDDOWN((F1193-$G$10)/5,0))*5+$G$10+4)</f>
        <v>1985-1989</v>
      </c>
      <c r="H1193" s="17">
        <v>1</v>
      </c>
      <c r="I1193" s="17">
        <v>0</v>
      </c>
      <c r="J1193" s="17">
        <v>0</v>
      </c>
      <c r="K1193" s="17">
        <f>SUM(I1193:J1193)</f>
        <v>0</v>
      </c>
      <c r="L1193" s="28">
        <f>IF(N1193&lt;7000000000,0,1)</f>
        <v>0</v>
      </c>
      <c r="M1193" s="28">
        <f>IF(N1193&gt;0,1,0)</f>
        <v>1</v>
      </c>
      <c r="N1193" s="29">
        <v>74282</v>
      </c>
      <c r="O1193" s="29">
        <f>IF($R1193="Minor",1,0)</f>
        <v>1</v>
      </c>
      <c r="P1193" s="29">
        <f>IF($R1193="Medium",1,0)</f>
        <v>0</v>
      </c>
      <c r="Q1193" s="29">
        <f>IF($R1193="Major",1,0)</f>
        <v>0</v>
      </c>
      <c r="R1193" s="2" t="str">
        <f>IF('Hazard Data'!N1688&lt;VLOOKUP(B1193,Thresholds!$B$2:$I$8,2,FALSE),"Minor",IF(AND(VLOOKUP(B1193,Thresholds!$B$2:$I$8,2,FALSE)&lt;='Hazard Data'!N1688,'Hazard Data'!N1688&lt;VLOOKUP(B1193,Thresholds!$B$2:$I$8,3,FALSE)),"Medium","Major"))</f>
        <v>Minor</v>
      </c>
      <c r="S1193" s="2" t="str">
        <f>IF(N1193&gt;0,"",IF('Hazard Data'!K1688&lt;VLOOKUP(B1193,Thresholds!$B$2:$I$8,5,FALSE),"Minor",IF(AND(VLOOKUP(B1193,Thresholds!$B$2:$I$8,5,FALSE)&lt;='Hazard Data'!K1688,'Hazard Data'!K1688&lt;VLOOKUP(B1193,Thresholds!$B$2:$I$8,6,FALSE)),"Medium","Major")))</f>
        <v/>
      </c>
      <c r="T1193" s="2"/>
      <c r="U1193" s="2"/>
      <c r="V1193" s="2"/>
      <c r="W1193" s="2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32">
      <c r="A1194" s="1"/>
      <c r="B1194" s="17">
        <v>3</v>
      </c>
      <c r="C1194" s="9" t="s">
        <v>47</v>
      </c>
      <c r="D1194" s="9" t="str">
        <f>VLOOKUP(C1194,'Hazard Categories'!$A$2:$B$52,2,FALSE)</f>
        <v>Severe Storm</v>
      </c>
      <c r="E1194" s="17">
        <v>3</v>
      </c>
      <c r="F1194" s="17">
        <v>1960</v>
      </c>
      <c r="G1194" s="17" t="str">
        <f>IF(F1194&lt;2000,(ROUNDDOWN((F1194-$G$10)/5,0))*5+$G$10&amp;"-"&amp;(ROUNDDOWN((F1194-$G$10)/5,0))*5+$G$10+4,(ROUNDDOWN((F1194-$G$10)/5,0))*5+$G$10&amp;"-"&amp;(ROUNDDOWN((F1194-$G$10)/5,0))*5+$G$10+4)</f>
        <v>1960-1964</v>
      </c>
      <c r="H1194" s="17">
        <v>1</v>
      </c>
      <c r="I1194" s="17">
        <v>0</v>
      </c>
      <c r="J1194" s="17">
        <v>0</v>
      </c>
      <c r="K1194" s="17">
        <f>SUM(I1194:J1194)</f>
        <v>0</v>
      </c>
      <c r="L1194" s="28">
        <f>IF(N1194&lt;7000000000,0,1)</f>
        <v>0</v>
      </c>
      <c r="M1194" s="28">
        <f>IF(N1194&gt;0,1,0)</f>
        <v>1</v>
      </c>
      <c r="N1194" s="29">
        <v>74258</v>
      </c>
      <c r="O1194" s="29">
        <f>IF($R1194="Minor",1,0)</f>
        <v>1</v>
      </c>
      <c r="P1194" s="29">
        <f>IF($R1194="Medium",1,0)</f>
        <v>0</v>
      </c>
      <c r="Q1194" s="29">
        <f>IF($R1194="Major",1,0)</f>
        <v>0</v>
      </c>
      <c r="R1194" s="2" t="str">
        <f>IF('Hazard Data'!N955&lt;VLOOKUP(B1194,Thresholds!$B$2:$I$8,2,FALSE),"Minor",IF(AND(VLOOKUP(B1194,Thresholds!$B$2:$I$8,2,FALSE)&lt;='Hazard Data'!N955,'Hazard Data'!N955&lt;VLOOKUP(B1194,Thresholds!$B$2:$I$8,3,FALSE)),"Medium","Major"))</f>
        <v>Minor</v>
      </c>
      <c r="S1194" s="2" t="str">
        <f>IF(N1194&gt;0,"",IF('Hazard Data'!K955&lt;VLOOKUP(B1194,Thresholds!$B$2:$I$8,5,FALSE),"Minor",IF(AND(VLOOKUP(B1194,Thresholds!$B$2:$I$8,5,FALSE)&lt;='Hazard Data'!K955,'Hazard Data'!K955&lt;VLOOKUP(B1194,Thresholds!$B$2:$I$8,6,FALSE)),"Medium","Major")))</f>
        <v/>
      </c>
      <c r="T1194" s="2"/>
      <c r="U1194" s="2"/>
      <c r="V1194" s="2"/>
      <c r="W1194" s="2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32">
      <c r="A1195" s="1"/>
      <c r="B1195" s="17">
        <v>4</v>
      </c>
      <c r="C1195" s="9" t="s">
        <v>41</v>
      </c>
      <c r="D1195" s="9" t="str">
        <f>VLOOKUP(C1195,'Hazard Categories'!$A$2:$B$52,2,FALSE)</f>
        <v>Tornado</v>
      </c>
      <c r="E1195" s="17">
        <v>2</v>
      </c>
      <c r="F1195" s="17">
        <v>1978</v>
      </c>
      <c r="G1195" s="17" t="str">
        <f>IF(F1195&lt;2000,(ROUNDDOWN((F1195-$G$10)/5,0))*5+$G$10&amp;"-"&amp;(ROUNDDOWN((F1195-$G$10)/5,0))*5+$G$10+4,(ROUNDDOWN((F1195-$G$10)/5,0))*5+$G$10&amp;"-"&amp;(ROUNDDOWN((F1195-$G$10)/5,0))*5+$G$10+4)</f>
        <v>1975-1979</v>
      </c>
      <c r="H1195" s="17">
        <v>1</v>
      </c>
      <c r="I1195" s="17">
        <v>0</v>
      </c>
      <c r="J1195" s="17">
        <v>0</v>
      </c>
      <c r="K1195" s="17">
        <f>SUM(I1195:J1195)</f>
        <v>0</v>
      </c>
      <c r="L1195" s="28">
        <f>IF(N1195&lt;7000000000,0,1)</f>
        <v>0</v>
      </c>
      <c r="M1195" s="28">
        <f>IF(N1195&gt;0,1,0)</f>
        <v>1</v>
      </c>
      <c r="N1195" s="29">
        <v>74250</v>
      </c>
      <c r="O1195" s="29">
        <f>IF($R1195="Minor",1,0)</f>
        <v>1</v>
      </c>
      <c r="P1195" s="29">
        <f>IF($R1195="Medium",1,0)</f>
        <v>0</v>
      </c>
      <c r="Q1195" s="29">
        <f>IF($R1195="Major",1,0)</f>
        <v>0</v>
      </c>
      <c r="R1195" s="2" t="str">
        <f>IF('Hazard Data'!N1325&lt;VLOOKUP(B1195,Thresholds!$B$2:$I$8,2,FALSE),"Minor",IF(AND(VLOOKUP(B1195,Thresholds!$B$2:$I$8,2,FALSE)&lt;='Hazard Data'!N1325,'Hazard Data'!N1325&lt;VLOOKUP(B1195,Thresholds!$B$2:$I$8,3,FALSE)),"Medium","Major"))</f>
        <v>Minor</v>
      </c>
      <c r="S1195" s="2" t="str">
        <f>IF(N1195&gt;0,"",IF('Hazard Data'!K1325&lt;VLOOKUP(B1195,Thresholds!$B$2:$I$8,5,FALSE),"Minor",IF(AND(VLOOKUP(B1195,Thresholds!$B$2:$I$8,5,FALSE)&lt;='Hazard Data'!K1325,'Hazard Data'!K1325&lt;VLOOKUP(B1195,Thresholds!$B$2:$I$8,6,FALSE)),"Medium","Major")))</f>
        <v/>
      </c>
      <c r="T1195" s="2"/>
      <c r="U1195" s="2"/>
      <c r="V1195" s="2"/>
      <c r="W1195" s="2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32">
      <c r="A1196" s="1"/>
      <c r="B1196" s="17">
        <v>3</v>
      </c>
      <c r="C1196" s="9" t="s">
        <v>47</v>
      </c>
      <c r="D1196" s="9" t="str">
        <f>VLOOKUP(C1196,'Hazard Categories'!$A$2:$B$52,2,FALSE)</f>
        <v>Severe Storm</v>
      </c>
      <c r="E1196" s="17">
        <v>3</v>
      </c>
      <c r="F1196" s="17">
        <v>1994</v>
      </c>
      <c r="G1196" s="17" t="str">
        <f>IF(F1196&lt;2000,(ROUNDDOWN((F1196-$G$10)/5,0))*5+$G$10&amp;"-"&amp;(ROUNDDOWN((F1196-$G$10)/5,0))*5+$G$10+4,(ROUNDDOWN((F1196-$G$10)/5,0))*5+$G$10&amp;"-"&amp;(ROUNDDOWN((F1196-$G$10)/5,0))*5+$G$10+4)</f>
        <v>1990-1994</v>
      </c>
      <c r="H1196" s="17">
        <v>1</v>
      </c>
      <c r="I1196" s="17">
        <v>0</v>
      </c>
      <c r="J1196" s="17">
        <v>0</v>
      </c>
      <c r="K1196" s="17">
        <f>SUM(I1196:J1196)</f>
        <v>0</v>
      </c>
      <c r="L1196" s="28">
        <f>IF(N1196&lt;7000000000,0,1)</f>
        <v>0</v>
      </c>
      <c r="M1196" s="28">
        <f>IF(N1196&gt;0,1,0)</f>
        <v>1</v>
      </c>
      <c r="N1196" s="29">
        <v>74242</v>
      </c>
      <c r="O1196" s="29">
        <f>IF($R1196="Minor",1,0)</f>
        <v>1</v>
      </c>
      <c r="P1196" s="29">
        <f>IF($R1196="Medium",1,0)</f>
        <v>0</v>
      </c>
      <c r="Q1196" s="29">
        <f>IF($R1196="Major",1,0)</f>
        <v>0</v>
      </c>
      <c r="R1196" s="2" t="str">
        <f>IF('Hazard Data'!N1865&lt;VLOOKUP(B1196,Thresholds!$B$2:$I$8,2,FALSE),"Minor",IF(AND(VLOOKUP(B1196,Thresholds!$B$2:$I$8,2,FALSE)&lt;='Hazard Data'!N1865,'Hazard Data'!N1865&lt;VLOOKUP(B1196,Thresholds!$B$2:$I$8,3,FALSE)),"Medium","Major"))</f>
        <v>Minor</v>
      </c>
      <c r="S1196" s="2" t="str">
        <f>IF(N1196&gt;0,"",IF('Hazard Data'!K1865&lt;VLOOKUP(B1196,Thresholds!$B$2:$I$8,5,FALSE),"Minor",IF(AND(VLOOKUP(B1196,Thresholds!$B$2:$I$8,5,FALSE)&lt;='Hazard Data'!K1865,'Hazard Data'!K1865&lt;VLOOKUP(B1196,Thresholds!$B$2:$I$8,6,FALSE)),"Medium","Major")))</f>
        <v/>
      </c>
      <c r="T1196" s="2"/>
      <c r="U1196" s="2"/>
      <c r="V1196" s="2"/>
      <c r="W1196" s="2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32">
      <c r="A1197" s="1"/>
      <c r="B1197" s="17">
        <v>3</v>
      </c>
      <c r="C1197" s="9" t="s">
        <v>39</v>
      </c>
      <c r="D1197" s="9" t="str">
        <f>VLOOKUP(C1197,'Hazard Categories'!$A$2:$B$52,2,FALSE)</f>
        <v>Severe Storm</v>
      </c>
      <c r="E1197" s="17">
        <v>3</v>
      </c>
      <c r="F1197" s="17">
        <v>1986</v>
      </c>
      <c r="G1197" s="17" t="str">
        <f>IF(F1197&lt;2000,(ROUNDDOWN((F1197-$G$10)/5,0))*5+$G$10&amp;"-"&amp;(ROUNDDOWN((F1197-$G$10)/5,0))*5+$G$10+4,(ROUNDDOWN((F1197-$G$10)/5,0))*5+$G$10&amp;"-"&amp;(ROUNDDOWN((F1197-$G$10)/5,0))*5+$G$10+4)</f>
        <v>1985-1989</v>
      </c>
      <c r="H1197" s="17">
        <v>2</v>
      </c>
      <c r="I1197" s="17">
        <v>0</v>
      </c>
      <c r="J1197" s="17">
        <v>0</v>
      </c>
      <c r="K1197" s="17">
        <f>SUM(I1197:J1197)</f>
        <v>0</v>
      </c>
      <c r="L1197" s="28">
        <f>IF(N1197&lt;7000000000,0,1)</f>
        <v>0</v>
      </c>
      <c r="M1197" s="28">
        <f>IF(N1197&gt;0,1,0)</f>
        <v>1</v>
      </c>
      <c r="N1197" s="29">
        <v>74187</v>
      </c>
      <c r="O1197" s="29">
        <f>IF($R1197="Minor",1,0)</f>
        <v>1</v>
      </c>
      <c r="P1197" s="29">
        <f>IF($R1197="Medium",1,0)</f>
        <v>0</v>
      </c>
      <c r="Q1197" s="29">
        <f>IF($R1197="Major",1,0)</f>
        <v>0</v>
      </c>
      <c r="R1197" s="2" t="str">
        <f>IF('Hazard Data'!N1546&lt;VLOOKUP(B1197,Thresholds!$B$2:$I$8,2,FALSE),"Minor",IF(AND(VLOOKUP(B1197,Thresholds!$B$2:$I$8,2,FALSE)&lt;='Hazard Data'!N1546,'Hazard Data'!N1546&lt;VLOOKUP(B1197,Thresholds!$B$2:$I$8,3,FALSE)),"Medium","Major"))</f>
        <v>Minor</v>
      </c>
      <c r="S1197" s="2" t="str">
        <f>IF(N1197&gt;0,"",IF('Hazard Data'!K1546&lt;VLOOKUP(B1197,Thresholds!$B$2:$I$8,5,FALSE),"Minor",IF(AND(VLOOKUP(B1197,Thresholds!$B$2:$I$8,5,FALSE)&lt;='Hazard Data'!K1546,'Hazard Data'!K1546&lt;VLOOKUP(B1197,Thresholds!$B$2:$I$8,6,FALSE)),"Medium","Major")))</f>
        <v/>
      </c>
      <c r="T1197" s="2"/>
      <c r="U1197" s="2"/>
      <c r="V1197" s="2"/>
      <c r="W1197" s="2"/>
      <c r="X1197" s="1"/>
      <c r="Y1197" s="1"/>
      <c r="Z1197" s="1"/>
      <c r="AA1197" s="1"/>
      <c r="AB1197" s="1"/>
      <c r="AC1197" s="1"/>
      <c r="AD1197" s="1"/>
      <c r="AE1197" s="1"/>
      <c r="AF1197" s="1"/>
    </row>
    <row r="1198" spans="1:32">
      <c r="A1198" s="1"/>
      <c r="B1198" s="17">
        <v>5</v>
      </c>
      <c r="C1198" s="9" t="s">
        <v>76</v>
      </c>
      <c r="D1198" s="9" t="str">
        <f>VLOOKUP(C1198,'Hazard Categories'!$A$2:$B$52,2,FALSE)</f>
        <v>Tornado</v>
      </c>
      <c r="E1198" s="17">
        <v>2</v>
      </c>
      <c r="F1198" s="17">
        <v>1967</v>
      </c>
      <c r="G1198" s="17" t="str">
        <f>IF(F1198&lt;2000,(ROUNDDOWN((F1198-$G$10)/5,0))*5+$G$10&amp;"-"&amp;(ROUNDDOWN((F1198-$G$10)/5,0))*5+$G$10+4,(ROUNDDOWN((F1198-$G$10)/5,0))*5+$G$10&amp;"-"&amp;(ROUNDDOWN((F1198-$G$10)/5,0))*5+$G$10+4)</f>
        <v>1965-1969</v>
      </c>
      <c r="H1198" s="17">
        <v>1</v>
      </c>
      <c r="I1198" s="17">
        <v>0</v>
      </c>
      <c r="J1198" s="17">
        <v>0</v>
      </c>
      <c r="K1198" s="17">
        <f>SUM(I1198:J1198)</f>
        <v>0</v>
      </c>
      <c r="L1198" s="28">
        <f>IF(N1198&lt;7000000000,0,1)</f>
        <v>0</v>
      </c>
      <c r="M1198" s="28">
        <f>IF(N1198&gt;0,1,0)</f>
        <v>1</v>
      </c>
      <c r="N1198" s="29">
        <v>73902</v>
      </c>
      <c r="O1198" s="29">
        <f>IF($R1198="Minor",1,0)</f>
        <v>1</v>
      </c>
      <c r="P1198" s="29">
        <f>IF($R1198="Medium",1,0)</f>
        <v>0</v>
      </c>
      <c r="Q1198" s="29">
        <f>IF($R1198="Major",1,0)</f>
        <v>0</v>
      </c>
      <c r="R1198" s="2" t="str">
        <f>IF('Hazard Data'!N1034&lt;VLOOKUP(B1198,Thresholds!$B$2:$I$8,2,FALSE),"Minor",IF(AND(VLOOKUP(B1198,Thresholds!$B$2:$I$8,2,FALSE)&lt;='Hazard Data'!N1034,'Hazard Data'!N1034&lt;VLOOKUP(B1198,Thresholds!$B$2:$I$8,3,FALSE)),"Medium","Major"))</f>
        <v>Minor</v>
      </c>
      <c r="S1198" s="2" t="str">
        <f>IF(N1198&gt;0,"",IF('Hazard Data'!K1034&lt;VLOOKUP(B1198,Thresholds!$B$2:$I$8,5,FALSE),"Minor",IF(AND(VLOOKUP(B1198,Thresholds!$B$2:$I$8,5,FALSE)&lt;='Hazard Data'!K1034,'Hazard Data'!K1034&lt;VLOOKUP(B1198,Thresholds!$B$2:$I$8,6,FALSE)),"Medium","Major")))</f>
        <v/>
      </c>
      <c r="T1198" s="2"/>
      <c r="U1198" s="2"/>
      <c r="V1198" s="2"/>
      <c r="W1198" s="2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32">
      <c r="A1199" s="1"/>
      <c r="B1199" s="17">
        <v>2</v>
      </c>
      <c r="C1199" s="9" t="s">
        <v>47</v>
      </c>
      <c r="D1199" s="9" t="str">
        <f>VLOOKUP(C1199,'Hazard Categories'!$A$2:$B$52,2,FALSE)</f>
        <v>Severe Storm</v>
      </c>
      <c r="E1199" s="17">
        <v>3</v>
      </c>
      <c r="F1199" s="17">
        <v>1981</v>
      </c>
      <c r="G1199" s="17" t="str">
        <f>IF(F1199&lt;2000,(ROUNDDOWN((F1199-$G$10)/5,0))*5+$G$10&amp;"-"&amp;(ROUNDDOWN((F1199-$G$10)/5,0))*5+$G$10+4,(ROUNDDOWN((F1199-$G$10)/5,0))*5+$G$10&amp;"-"&amp;(ROUNDDOWN((F1199-$G$10)/5,0))*5+$G$10+4)</f>
        <v>1980-1984</v>
      </c>
      <c r="H1199" s="17">
        <v>1</v>
      </c>
      <c r="I1199" s="17">
        <v>0</v>
      </c>
      <c r="J1199" s="17">
        <v>0</v>
      </c>
      <c r="K1199" s="17">
        <f>SUM(I1199:J1199)</f>
        <v>0</v>
      </c>
      <c r="L1199" s="28">
        <f>IF(N1199&lt;7000000000,0,1)</f>
        <v>0</v>
      </c>
      <c r="M1199" s="28">
        <f>IF(N1199&gt;0,1,0)</f>
        <v>1</v>
      </c>
      <c r="N1199" s="29">
        <v>73680</v>
      </c>
      <c r="O1199" s="29">
        <f>IF($R1199="Minor",1,0)</f>
        <v>1</v>
      </c>
      <c r="P1199" s="29">
        <f>IF($R1199="Medium",1,0)</f>
        <v>0</v>
      </c>
      <c r="Q1199" s="29">
        <f>IF($R1199="Major",1,0)</f>
        <v>0</v>
      </c>
      <c r="R1199" s="2" t="str">
        <f>IF('Hazard Data'!N1655&lt;VLOOKUP(B1199,Thresholds!$B$2:$I$8,2,FALSE),"Minor",IF(AND(VLOOKUP(B1199,Thresholds!$B$2:$I$8,2,FALSE)&lt;='Hazard Data'!N1655,'Hazard Data'!N1655&lt;VLOOKUP(B1199,Thresholds!$B$2:$I$8,3,FALSE)),"Medium","Major"))</f>
        <v>Minor</v>
      </c>
      <c r="S1199" s="2" t="str">
        <f>IF(N1199&gt;0,"",IF('Hazard Data'!K1655&lt;VLOOKUP(B1199,Thresholds!$B$2:$I$8,5,FALSE),"Minor",IF(AND(VLOOKUP(B1199,Thresholds!$B$2:$I$8,5,FALSE)&lt;='Hazard Data'!K1655,'Hazard Data'!K1655&lt;VLOOKUP(B1199,Thresholds!$B$2:$I$8,6,FALSE)),"Medium","Major")))</f>
        <v/>
      </c>
      <c r="T1199" s="2"/>
      <c r="U1199" s="2"/>
      <c r="V1199" s="2"/>
      <c r="W1199" s="2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32">
      <c r="A1200" s="1"/>
      <c r="B1200" s="17">
        <v>1</v>
      </c>
      <c r="C1200" s="9" t="s">
        <v>59</v>
      </c>
      <c r="D1200" s="9" t="str">
        <f>VLOOKUP(C1200,'Hazard Categories'!$A$2:$B$52,2,FALSE)</f>
        <v>Storm</v>
      </c>
      <c r="E1200" s="17">
        <v>2</v>
      </c>
      <c r="F1200" s="17">
        <v>1987</v>
      </c>
      <c r="G1200" s="17" t="str">
        <f>IF(F1200&lt;2000,(ROUNDDOWN((F1200-$G$10)/5,0))*5+$G$10&amp;"-"&amp;(ROUNDDOWN((F1200-$G$10)/5,0))*5+$G$10+4,(ROUNDDOWN((F1200-$G$10)/5,0))*5+$G$10&amp;"-"&amp;(ROUNDDOWN((F1200-$G$10)/5,0))*5+$G$10+4)</f>
        <v>1985-1989</v>
      </c>
      <c r="H1200" s="17">
        <v>1</v>
      </c>
      <c r="I1200" s="17">
        <v>0</v>
      </c>
      <c r="J1200" s="17">
        <v>0</v>
      </c>
      <c r="K1200" s="17">
        <f>SUM(I1200:J1200)</f>
        <v>0</v>
      </c>
      <c r="L1200" s="28">
        <f>IF(N1200&lt;7000000000,0,1)</f>
        <v>0</v>
      </c>
      <c r="M1200" s="28">
        <f>IF(N1200&gt;0,1,0)</f>
        <v>1</v>
      </c>
      <c r="N1200" s="29">
        <v>73664</v>
      </c>
      <c r="O1200" s="29">
        <f>IF($R1200="Minor",1,0)</f>
        <v>1</v>
      </c>
      <c r="P1200" s="29">
        <f>IF($R1200="Medium",1,0)</f>
        <v>0</v>
      </c>
      <c r="Q1200" s="29">
        <f>IF($R1200="Major",1,0)</f>
        <v>0</v>
      </c>
      <c r="R1200" s="2" t="str">
        <f>IF('Hazard Data'!N1584&lt;VLOOKUP(B1200,Thresholds!$B$2:$I$8,2,FALSE),"Minor",IF(AND(VLOOKUP(B1200,Thresholds!$B$2:$I$8,2,FALSE)&lt;='Hazard Data'!N1584,'Hazard Data'!N1584&lt;VLOOKUP(B1200,Thresholds!$B$2:$I$8,3,FALSE)),"Medium","Major"))</f>
        <v>Minor</v>
      </c>
      <c r="S1200" s="2" t="str">
        <f>IF(N1200&gt;0,"",IF('Hazard Data'!K1584&lt;VLOOKUP(B1200,Thresholds!$B$2:$I$8,5,FALSE),"Minor",IF(AND(VLOOKUP(B1200,Thresholds!$B$2:$I$8,5,FALSE)&lt;='Hazard Data'!K1584,'Hazard Data'!K1584&lt;VLOOKUP(B1200,Thresholds!$B$2:$I$8,6,FALSE)),"Medium","Major")))</f>
        <v/>
      </c>
      <c r="T1200" s="2"/>
      <c r="U1200" s="2"/>
      <c r="V1200" s="2"/>
      <c r="W1200" s="2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>
      <c r="A1201" s="1"/>
      <c r="B1201" s="17">
        <v>6</v>
      </c>
      <c r="C1201" s="9" t="s">
        <v>44</v>
      </c>
      <c r="D1201" s="9" t="str">
        <f>VLOOKUP(C1201,'Hazard Categories'!$A$2:$B$52,2,FALSE)</f>
        <v>Severe Storm</v>
      </c>
      <c r="E1201" s="17">
        <v>3</v>
      </c>
      <c r="F1201" s="17">
        <v>1987</v>
      </c>
      <c r="G1201" s="17" t="str">
        <f>IF(F1201&lt;2000,(ROUNDDOWN((F1201-$G$10)/5,0))*5+$G$10&amp;"-"&amp;(ROUNDDOWN((F1201-$G$10)/5,0))*5+$G$10+4,(ROUNDDOWN((F1201-$G$10)/5,0))*5+$G$10&amp;"-"&amp;(ROUNDDOWN((F1201-$G$10)/5,0))*5+$G$10+4)</f>
        <v>1985-1989</v>
      </c>
      <c r="H1201" s="17">
        <v>1</v>
      </c>
      <c r="I1201" s="17">
        <v>0</v>
      </c>
      <c r="J1201" s="17">
        <v>0</v>
      </c>
      <c r="K1201" s="17">
        <f>SUM(I1201:J1201)</f>
        <v>0</v>
      </c>
      <c r="L1201" s="28">
        <f>IF(N1201&lt;7000000000,0,1)</f>
        <v>0</v>
      </c>
      <c r="M1201" s="28">
        <f>IF(N1201&gt;0,1,0)</f>
        <v>1</v>
      </c>
      <c r="N1201" s="29">
        <v>73608</v>
      </c>
      <c r="O1201" s="29">
        <f>IF($R1201="Minor",1,0)</f>
        <v>1</v>
      </c>
      <c r="P1201" s="29">
        <f>IF($R1201="Medium",1,0)</f>
        <v>0</v>
      </c>
      <c r="Q1201" s="29">
        <f>IF($R1201="Major",1,0)</f>
        <v>0</v>
      </c>
      <c r="R1201" s="2" t="str">
        <f>IF('Hazard Data'!N1624&lt;VLOOKUP(B1201,Thresholds!$B$2:$I$8,2,FALSE),"Minor",IF(AND(VLOOKUP(B1201,Thresholds!$B$2:$I$8,2,FALSE)&lt;='Hazard Data'!N1624,'Hazard Data'!N1624&lt;VLOOKUP(B1201,Thresholds!$B$2:$I$8,3,FALSE)),"Medium","Major"))</f>
        <v>Minor</v>
      </c>
      <c r="S1201" s="2" t="str">
        <f>IF(N1201&gt;0,"",IF('Hazard Data'!K1624&lt;VLOOKUP(B1201,Thresholds!$B$2:$I$8,5,FALSE),"Minor",IF(AND(VLOOKUP(B1201,Thresholds!$B$2:$I$8,5,FALSE)&lt;='Hazard Data'!K1624,'Hazard Data'!K1624&lt;VLOOKUP(B1201,Thresholds!$B$2:$I$8,6,FALSE)),"Medium","Major")))</f>
        <v/>
      </c>
      <c r="T1201" s="2"/>
      <c r="U1201" s="2"/>
      <c r="V1201" s="2"/>
      <c r="W1201" s="2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>
      <c r="A1202" s="1"/>
      <c r="B1202" s="17">
        <v>1</v>
      </c>
      <c r="C1202" s="9" t="s">
        <v>59</v>
      </c>
      <c r="D1202" s="9" t="str">
        <f>VLOOKUP(C1202,'Hazard Categories'!$A$2:$B$52,2,FALSE)</f>
        <v>Storm</v>
      </c>
      <c r="E1202" s="17">
        <v>2</v>
      </c>
      <c r="F1202" s="17">
        <v>1999</v>
      </c>
      <c r="G1202" s="17" t="str">
        <f>IF(F1202&lt;2000,(ROUNDDOWN((F1202-$G$10)/5,0))*5+$G$10&amp;"-"&amp;(ROUNDDOWN((F1202-$G$10)/5,0))*5+$G$10+4,(ROUNDDOWN((F1202-$G$10)/5,0))*5+$G$10&amp;"-"&amp;(ROUNDDOWN((F1202-$G$10)/5,0))*5+$G$10+4)</f>
        <v>1995-1999</v>
      </c>
      <c r="H1202" s="17">
        <v>1</v>
      </c>
      <c r="I1202" s="17">
        <v>0</v>
      </c>
      <c r="J1202" s="17">
        <v>0</v>
      </c>
      <c r="K1202" s="17">
        <f>SUM(I1202:J1202)</f>
        <v>0</v>
      </c>
      <c r="L1202" s="28">
        <f>IF(N1202&lt;7000000000,0,1)</f>
        <v>0</v>
      </c>
      <c r="M1202" s="28">
        <f>IF(N1202&gt;0,1,0)</f>
        <v>1</v>
      </c>
      <c r="N1202" s="29">
        <v>73537</v>
      </c>
      <c r="O1202" s="29">
        <f>IF($R1202="Minor",1,0)</f>
        <v>0</v>
      </c>
      <c r="P1202" s="29">
        <f>IF($R1202="Medium",1,0)</f>
        <v>0</v>
      </c>
      <c r="Q1202" s="29">
        <f>IF($R1202="Major",1,0)</f>
        <v>1</v>
      </c>
      <c r="R1202" s="2" t="str">
        <f>IF('Hazard Data'!N19&lt;VLOOKUP(B1202,Thresholds!$B$2:$I$8,2,FALSE),"Minor",IF(AND(VLOOKUP(B1202,Thresholds!$B$2:$I$8,2,FALSE)&lt;='Hazard Data'!N19,'Hazard Data'!N19&lt;VLOOKUP(B1202,Thresholds!$B$2:$I$8,3,FALSE)),"Medium","Major"))</f>
        <v>Major</v>
      </c>
      <c r="S1202" s="2" t="str">
        <f>IF(N1202&gt;0,"",IF('Hazard Data'!K19&lt;VLOOKUP(B1202,Thresholds!$B$2:$I$8,5,FALSE),"Minor",IF(AND(VLOOKUP(B1202,Thresholds!$B$2:$I$8,5,FALSE)&lt;='Hazard Data'!K19,'Hazard Data'!K19&lt;VLOOKUP(B1202,Thresholds!$B$2:$I$8,6,FALSE)),"Medium","Major")))</f>
        <v/>
      </c>
      <c r="T1202" s="2"/>
      <c r="U1202" s="2"/>
      <c r="V1202" s="2"/>
      <c r="W1202" s="2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>
      <c r="A1203" s="1"/>
      <c r="B1203" s="17">
        <v>2</v>
      </c>
      <c r="C1203" s="9" t="s">
        <v>46</v>
      </c>
      <c r="D1203" s="9" t="str">
        <f>VLOOKUP(C1203,'Hazard Categories'!$A$2:$B$52,2,FALSE)</f>
        <v>Storm</v>
      </c>
      <c r="E1203" s="17">
        <v>2</v>
      </c>
      <c r="F1203" s="17">
        <v>1961</v>
      </c>
      <c r="G1203" s="17" t="str">
        <f>IF(F1203&lt;2000,(ROUNDDOWN((F1203-$G$10)/5,0))*5+$G$10&amp;"-"&amp;(ROUNDDOWN((F1203-$G$10)/5,0))*5+$G$10+4,(ROUNDDOWN((F1203-$G$10)/5,0))*5+$G$10&amp;"-"&amp;(ROUNDDOWN((F1203-$G$10)/5,0))*5+$G$10+4)</f>
        <v>1960-1964</v>
      </c>
      <c r="H1203" s="17">
        <v>1</v>
      </c>
      <c r="I1203" s="17">
        <v>1</v>
      </c>
      <c r="J1203" s="17">
        <v>13</v>
      </c>
      <c r="K1203" s="17">
        <f>SUM(I1203:J1203)</f>
        <v>14</v>
      </c>
      <c r="L1203" s="28">
        <f>IF(N1203&lt;7000000000,0,1)</f>
        <v>0</v>
      </c>
      <c r="M1203" s="28">
        <f>IF(N1203&gt;0,1,0)</f>
        <v>1</v>
      </c>
      <c r="N1203" s="29">
        <v>73503</v>
      </c>
      <c r="O1203" s="29">
        <f>IF($R1203="Minor",1,0)</f>
        <v>0</v>
      </c>
      <c r="P1203" s="29">
        <f>IF($R1203="Medium",1,0)</f>
        <v>1</v>
      </c>
      <c r="Q1203" s="29">
        <f>IF($R1203="Major",1,0)</f>
        <v>0</v>
      </c>
      <c r="R1203" s="2" t="str">
        <f>IF('Hazard Data'!N231&lt;VLOOKUP(B1203,Thresholds!$B$2:$I$8,2,FALSE),"Minor",IF(AND(VLOOKUP(B1203,Thresholds!$B$2:$I$8,2,FALSE)&lt;='Hazard Data'!N231,'Hazard Data'!N231&lt;VLOOKUP(B1203,Thresholds!$B$2:$I$8,3,FALSE)),"Medium","Major"))</f>
        <v>Medium</v>
      </c>
      <c r="S1203" s="2" t="str">
        <f>IF(N1203&gt;0,"",IF('Hazard Data'!K231&lt;VLOOKUP(B1203,Thresholds!$B$2:$I$8,5,FALSE),"Minor",IF(AND(VLOOKUP(B1203,Thresholds!$B$2:$I$8,5,FALSE)&lt;='Hazard Data'!K231,'Hazard Data'!K231&lt;VLOOKUP(B1203,Thresholds!$B$2:$I$8,6,FALSE)),"Medium","Major")))</f>
        <v/>
      </c>
      <c r="T1203" s="2"/>
      <c r="U1203" s="2"/>
      <c r="V1203" s="2"/>
      <c r="W1203" s="2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>
      <c r="A1204" s="1"/>
      <c r="B1204" s="17">
        <v>1</v>
      </c>
      <c r="C1204" s="9" t="s">
        <v>39</v>
      </c>
      <c r="D1204" s="9" t="str">
        <f>VLOOKUP(C1204,'Hazard Categories'!$A$2:$B$52,2,FALSE)</f>
        <v>Severe Storm</v>
      </c>
      <c r="E1204" s="17">
        <v>3</v>
      </c>
      <c r="F1204" s="17">
        <v>1989</v>
      </c>
      <c r="G1204" s="17" t="str">
        <f>IF(F1204&lt;2000,(ROUNDDOWN((F1204-$G$10)/5,0))*5+$G$10&amp;"-"&amp;(ROUNDDOWN((F1204-$G$10)/5,0))*5+$G$10+4,(ROUNDDOWN((F1204-$G$10)/5,0))*5+$G$10&amp;"-"&amp;(ROUNDDOWN((F1204-$G$10)/5,0))*5+$G$10+4)</f>
        <v>1985-1989</v>
      </c>
      <c r="H1204" s="17">
        <v>1</v>
      </c>
      <c r="I1204" s="17">
        <v>0</v>
      </c>
      <c r="J1204" s="17">
        <v>0</v>
      </c>
      <c r="K1204" s="17">
        <f>SUM(I1204:J1204)</f>
        <v>0</v>
      </c>
      <c r="L1204" s="28">
        <f>IF(N1204&lt;7000000000,0,1)</f>
        <v>0</v>
      </c>
      <c r="M1204" s="28">
        <f>IF(N1204&gt;0,1,0)</f>
        <v>1</v>
      </c>
      <c r="N1204" s="29">
        <v>73458</v>
      </c>
      <c r="O1204" s="29">
        <f>IF($R1204="Minor",1,0)</f>
        <v>1</v>
      </c>
      <c r="P1204" s="29">
        <f>IF($R1204="Medium",1,0)</f>
        <v>0</v>
      </c>
      <c r="Q1204" s="29">
        <f>IF($R1204="Major",1,0)</f>
        <v>0</v>
      </c>
      <c r="R1204" s="2" t="str">
        <f>IF('Hazard Data'!N1484&lt;VLOOKUP(B1204,Thresholds!$B$2:$I$8,2,FALSE),"Minor",IF(AND(VLOOKUP(B1204,Thresholds!$B$2:$I$8,2,FALSE)&lt;='Hazard Data'!N1484,'Hazard Data'!N1484&lt;VLOOKUP(B1204,Thresholds!$B$2:$I$8,3,FALSE)),"Medium","Major"))</f>
        <v>Minor</v>
      </c>
      <c r="S1204" s="2" t="str">
        <f>IF(N1204&gt;0,"",IF('Hazard Data'!K1484&lt;VLOOKUP(B1204,Thresholds!$B$2:$I$8,5,FALSE),"Minor",IF(AND(VLOOKUP(B1204,Thresholds!$B$2:$I$8,5,FALSE)&lt;='Hazard Data'!K1484,'Hazard Data'!K1484&lt;VLOOKUP(B1204,Thresholds!$B$2:$I$8,6,FALSE)),"Medium","Major")))</f>
        <v/>
      </c>
      <c r="T1204" s="2"/>
      <c r="U1204" s="2"/>
      <c r="V1204" s="2"/>
      <c r="W1204" s="2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>
      <c r="A1205" s="1"/>
      <c r="B1205" s="17">
        <v>2</v>
      </c>
      <c r="C1205" s="9" t="s">
        <v>57</v>
      </c>
      <c r="D1205" s="9" t="str">
        <f>VLOOKUP(C1205,'Hazard Categories'!$A$2:$B$52,2,FALSE)</f>
        <v>Severe Storm</v>
      </c>
      <c r="E1205" s="17">
        <v>4</v>
      </c>
      <c r="F1205" s="17">
        <v>1975</v>
      </c>
      <c r="G1205" s="17" t="str">
        <f>IF(F1205&lt;2000,(ROUNDDOWN((F1205-$G$10)/5,0))*5+$G$10&amp;"-"&amp;(ROUNDDOWN((F1205-$G$10)/5,0))*5+$G$10+4,(ROUNDDOWN((F1205-$G$10)/5,0))*5+$G$10&amp;"-"&amp;(ROUNDDOWN((F1205-$G$10)/5,0))*5+$G$10+4)</f>
        <v>1975-1979</v>
      </c>
      <c r="H1205" s="17">
        <v>1</v>
      </c>
      <c r="I1205" s="17">
        <v>0</v>
      </c>
      <c r="J1205" s="17">
        <v>0</v>
      </c>
      <c r="K1205" s="17">
        <f>SUM(I1205:J1205)</f>
        <v>0</v>
      </c>
      <c r="L1205" s="28">
        <f>IF(N1205&lt;7000000000,0,1)</f>
        <v>0</v>
      </c>
      <c r="M1205" s="28">
        <f>IF(N1205&gt;0,1,0)</f>
        <v>1</v>
      </c>
      <c r="N1205" s="29">
        <v>73323</v>
      </c>
      <c r="O1205" s="29">
        <f>IF($R1205="Minor",1,0)</f>
        <v>1</v>
      </c>
      <c r="P1205" s="29">
        <f>IF($R1205="Medium",1,0)</f>
        <v>0</v>
      </c>
      <c r="Q1205" s="29">
        <f>IF($R1205="Major",1,0)</f>
        <v>0</v>
      </c>
      <c r="R1205" s="2" t="str">
        <f>IF('Hazard Data'!N1228&lt;VLOOKUP(B1205,Thresholds!$B$2:$I$8,2,FALSE),"Minor",IF(AND(VLOOKUP(B1205,Thresholds!$B$2:$I$8,2,FALSE)&lt;='Hazard Data'!N1228,'Hazard Data'!N1228&lt;VLOOKUP(B1205,Thresholds!$B$2:$I$8,3,FALSE)),"Medium","Major"))</f>
        <v>Minor</v>
      </c>
      <c r="S1205" s="2" t="str">
        <f>IF(N1205&gt;0,"",IF('Hazard Data'!K1228&lt;VLOOKUP(B1205,Thresholds!$B$2:$I$8,5,FALSE),"Minor",IF(AND(VLOOKUP(B1205,Thresholds!$B$2:$I$8,5,FALSE)&lt;='Hazard Data'!K1228,'Hazard Data'!K1228&lt;VLOOKUP(B1205,Thresholds!$B$2:$I$8,6,FALSE)),"Medium","Major")))</f>
        <v/>
      </c>
      <c r="T1205" s="2"/>
      <c r="U1205" s="2"/>
      <c r="V1205" s="2"/>
      <c r="W1205" s="2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>
      <c r="A1206" s="1"/>
      <c r="B1206" s="17">
        <v>1</v>
      </c>
      <c r="C1206" s="9" t="s">
        <v>47</v>
      </c>
      <c r="D1206" s="9" t="str">
        <f>VLOOKUP(C1206,'Hazard Categories'!$A$2:$B$52,2,FALSE)</f>
        <v>Severe Storm</v>
      </c>
      <c r="E1206" s="17">
        <v>3</v>
      </c>
      <c r="F1206" s="17">
        <v>1992</v>
      </c>
      <c r="G1206" s="17" t="str">
        <f>IF(F1206&lt;2000,(ROUNDDOWN((F1206-$G$10)/5,0))*5+$G$10&amp;"-"&amp;(ROUNDDOWN((F1206-$G$10)/5,0))*5+$G$10+4,(ROUNDDOWN((F1206-$G$10)/5,0))*5+$G$10&amp;"-"&amp;(ROUNDDOWN((F1206-$G$10)/5,0))*5+$G$10+4)</f>
        <v>1990-1994</v>
      </c>
      <c r="H1206" s="17">
        <v>1</v>
      </c>
      <c r="I1206" s="17">
        <v>0</v>
      </c>
      <c r="J1206" s="17">
        <v>0</v>
      </c>
      <c r="K1206" s="17">
        <f>SUM(I1206:J1206)</f>
        <v>0</v>
      </c>
      <c r="L1206" s="28">
        <f>IF(N1206&lt;7000000000,0,1)</f>
        <v>0</v>
      </c>
      <c r="M1206" s="28">
        <f>IF(N1206&gt;0,1,0)</f>
        <v>1</v>
      </c>
      <c r="N1206" s="29">
        <v>73236</v>
      </c>
      <c r="O1206" s="29">
        <f>IF($R1206="Minor",1,0)</f>
        <v>1</v>
      </c>
      <c r="P1206" s="29">
        <f>IF($R1206="Medium",1,0)</f>
        <v>0</v>
      </c>
      <c r="Q1206" s="29">
        <f>IF($R1206="Major",1,0)</f>
        <v>0</v>
      </c>
      <c r="R1206" s="2" t="str">
        <f>IF('Hazard Data'!N1829&lt;VLOOKUP(B1206,Thresholds!$B$2:$I$8,2,FALSE),"Minor",IF(AND(VLOOKUP(B1206,Thresholds!$B$2:$I$8,2,FALSE)&lt;='Hazard Data'!N1829,'Hazard Data'!N1829&lt;VLOOKUP(B1206,Thresholds!$B$2:$I$8,3,FALSE)),"Medium","Major"))</f>
        <v>Minor</v>
      </c>
      <c r="S1206" s="2" t="str">
        <f>IF(N1206&gt;0,"",IF('Hazard Data'!K1829&lt;VLOOKUP(B1206,Thresholds!$B$2:$I$8,5,FALSE),"Minor",IF(AND(VLOOKUP(B1206,Thresholds!$B$2:$I$8,5,FALSE)&lt;='Hazard Data'!K1829,'Hazard Data'!K1829&lt;VLOOKUP(B1206,Thresholds!$B$2:$I$8,6,FALSE)),"Medium","Major")))</f>
        <v/>
      </c>
      <c r="T1206" s="2"/>
      <c r="U1206" s="2"/>
      <c r="V1206" s="2"/>
      <c r="W1206" s="2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>
      <c r="A1207" s="1"/>
      <c r="B1207" s="17">
        <v>4</v>
      </c>
      <c r="C1207" s="9" t="s">
        <v>59</v>
      </c>
      <c r="D1207" s="9" t="str">
        <f>VLOOKUP(C1207,'Hazard Categories'!$A$2:$B$52,2,FALSE)</f>
        <v>Storm</v>
      </c>
      <c r="E1207" s="17">
        <v>2</v>
      </c>
      <c r="F1207" s="17">
        <v>1963</v>
      </c>
      <c r="G1207" s="17" t="str">
        <f>IF(F1207&lt;2000,(ROUNDDOWN((F1207-$G$10)/5,0))*5+$G$10&amp;"-"&amp;(ROUNDDOWN((F1207-$G$10)/5,0))*5+$G$10+4,(ROUNDDOWN((F1207-$G$10)/5,0))*5+$G$10&amp;"-"&amp;(ROUNDDOWN((F1207-$G$10)/5,0))*5+$G$10+4)</f>
        <v>1960-1964</v>
      </c>
      <c r="H1207" s="17">
        <v>1</v>
      </c>
      <c r="I1207" s="17">
        <v>0</v>
      </c>
      <c r="J1207" s="17">
        <v>0</v>
      </c>
      <c r="K1207" s="17">
        <f>SUM(I1207:J1207)</f>
        <v>0</v>
      </c>
      <c r="L1207" s="28">
        <f>IF(N1207&lt;7000000000,0,1)</f>
        <v>0</v>
      </c>
      <c r="M1207" s="28">
        <f>IF(N1207&gt;0,1,0)</f>
        <v>1</v>
      </c>
      <c r="N1207" s="29">
        <v>73133</v>
      </c>
      <c r="O1207" s="29">
        <f>IF($R1207="Minor",1,0)</f>
        <v>1</v>
      </c>
      <c r="P1207" s="29">
        <f>IF($R1207="Medium",1,0)</f>
        <v>0</v>
      </c>
      <c r="Q1207" s="29">
        <f>IF($R1207="Major",1,0)</f>
        <v>0</v>
      </c>
      <c r="R1207" s="2" t="str">
        <f>IF('Hazard Data'!N996&lt;VLOOKUP(B1207,Thresholds!$B$2:$I$8,2,FALSE),"Minor",IF(AND(VLOOKUP(B1207,Thresholds!$B$2:$I$8,2,FALSE)&lt;='Hazard Data'!N996,'Hazard Data'!N996&lt;VLOOKUP(B1207,Thresholds!$B$2:$I$8,3,FALSE)),"Medium","Major"))</f>
        <v>Minor</v>
      </c>
      <c r="S1207" s="2" t="str">
        <f>IF(N1207&gt;0,"",IF('Hazard Data'!K996&lt;VLOOKUP(B1207,Thresholds!$B$2:$I$8,5,FALSE),"Minor",IF(AND(VLOOKUP(B1207,Thresholds!$B$2:$I$8,5,FALSE)&lt;='Hazard Data'!K996,'Hazard Data'!K996&lt;VLOOKUP(B1207,Thresholds!$B$2:$I$8,6,FALSE)),"Medium","Major")))</f>
        <v/>
      </c>
      <c r="T1207" s="2"/>
      <c r="U1207" s="2"/>
      <c r="V1207" s="2"/>
      <c r="W1207" s="2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>
      <c r="A1208" s="1"/>
      <c r="B1208" s="17">
        <v>2</v>
      </c>
      <c r="C1208" s="9" t="s">
        <v>44</v>
      </c>
      <c r="D1208" s="9" t="str">
        <f>VLOOKUP(C1208,'Hazard Categories'!$A$2:$B$52,2,FALSE)</f>
        <v>Severe Storm</v>
      </c>
      <c r="E1208" s="17">
        <v>2</v>
      </c>
      <c r="F1208" s="17">
        <v>2016</v>
      </c>
      <c r="G1208" s="17" t="str">
        <f>IF(F1208&lt;2000,(ROUNDDOWN((F1208-$G$10)/5,0))*5+$G$10&amp;"-"&amp;(ROUNDDOWN((F1208-$G$10)/5,0))*5+$G$10+4,(ROUNDDOWN((F1208-$G$10)/5,0))*5+$G$10&amp;"-"&amp;(ROUNDDOWN((F1208-$G$10)/5,0))*5+$G$10+4)</f>
        <v>2015-2019</v>
      </c>
      <c r="H1208" s="17">
        <v>1</v>
      </c>
      <c r="I1208" s="17">
        <v>0</v>
      </c>
      <c r="J1208" s="17">
        <v>0</v>
      </c>
      <c r="K1208" s="17">
        <f>SUM(I1208:J1208)</f>
        <v>0</v>
      </c>
      <c r="L1208" s="28">
        <f>IF(N1208&lt;7000000000,0,1)</f>
        <v>0</v>
      </c>
      <c r="M1208" s="28">
        <f>IF(N1208&gt;0,1,0)</f>
        <v>1</v>
      </c>
      <c r="N1208" s="29">
        <v>73104</v>
      </c>
      <c r="O1208" s="29">
        <f>IF($R1208="Minor",1,0)</f>
        <v>1</v>
      </c>
      <c r="P1208" s="29">
        <f>IF($R1208="Medium",1,0)</f>
        <v>0</v>
      </c>
      <c r="Q1208" s="29">
        <f>IF($R1208="Major",1,0)</f>
        <v>0</v>
      </c>
      <c r="R1208" s="2" t="str">
        <f>IF('Hazard Data'!N2811&lt;VLOOKUP(B1208,Thresholds!$B$2:$I$8,2,FALSE),"Minor",IF(AND(VLOOKUP(B1208,Thresholds!$B$2:$I$8,2,FALSE)&lt;='Hazard Data'!N2811,'Hazard Data'!N2811&lt;VLOOKUP(B1208,Thresholds!$B$2:$I$8,3,FALSE)),"Medium","Major"))</f>
        <v>Minor</v>
      </c>
      <c r="S1208" s="2" t="str">
        <f>IF(N1208&gt;0,"",IF('Hazard Data'!K2811&lt;VLOOKUP(B1208,Thresholds!$B$2:$I$8,5,FALSE),"Minor",IF(AND(VLOOKUP(B1208,Thresholds!$B$2:$I$8,5,FALSE)&lt;='Hazard Data'!K2811,'Hazard Data'!K2811&lt;VLOOKUP(B1208,Thresholds!$B$2:$I$8,6,FALSE)),"Medium","Major")))</f>
        <v/>
      </c>
      <c r="T1208" s="2"/>
      <c r="U1208" s="2"/>
      <c r="V1208" s="2"/>
      <c r="W1208" s="2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>
      <c r="A1209" s="1"/>
      <c r="B1209" s="17">
        <v>1</v>
      </c>
      <c r="C1209" s="9" t="s">
        <v>66</v>
      </c>
      <c r="D1209" s="9" t="str">
        <f>VLOOKUP(C1209,'Hazard Categories'!$A$2:$B$52,2,FALSE)</f>
        <v>Storm</v>
      </c>
      <c r="E1209" s="17">
        <v>2</v>
      </c>
      <c r="F1209" s="17">
        <v>1984</v>
      </c>
      <c r="G1209" s="17" t="str">
        <f>IF(F1209&lt;2000,(ROUNDDOWN((F1209-$G$10)/5,0))*5+$G$10&amp;"-"&amp;(ROUNDDOWN((F1209-$G$10)/5,0))*5+$G$10+4,(ROUNDDOWN((F1209-$G$10)/5,0))*5+$G$10&amp;"-"&amp;(ROUNDDOWN((F1209-$G$10)/5,0))*5+$G$10+4)</f>
        <v>1980-1984</v>
      </c>
      <c r="H1209" s="17">
        <v>1</v>
      </c>
      <c r="I1209" s="17">
        <v>0</v>
      </c>
      <c r="J1209" s="17">
        <v>0</v>
      </c>
      <c r="K1209" s="17">
        <f>SUM(I1209:J1209)</f>
        <v>0</v>
      </c>
      <c r="L1209" s="28">
        <f>IF(N1209&lt;7000000000,0,1)</f>
        <v>0</v>
      </c>
      <c r="M1209" s="28">
        <f>IF(N1209&gt;0,1,0)</f>
        <v>1</v>
      </c>
      <c r="N1209" s="29">
        <v>73085</v>
      </c>
      <c r="O1209" s="29">
        <f>IF($R1209="Minor",1,0)</f>
        <v>1</v>
      </c>
      <c r="P1209" s="29">
        <f>IF($R1209="Medium",1,0)</f>
        <v>0</v>
      </c>
      <c r="Q1209" s="29">
        <f>IF($R1209="Major",1,0)</f>
        <v>0</v>
      </c>
      <c r="R1209" s="2" t="str">
        <f>IF('Hazard Data'!N1420&lt;VLOOKUP(B1209,Thresholds!$B$2:$I$8,2,FALSE),"Minor",IF(AND(VLOOKUP(B1209,Thresholds!$B$2:$I$8,2,FALSE)&lt;='Hazard Data'!N1420,'Hazard Data'!N1420&lt;VLOOKUP(B1209,Thresholds!$B$2:$I$8,3,FALSE)),"Medium","Major"))</f>
        <v>Minor</v>
      </c>
      <c r="S1209" s="2" t="str">
        <f>IF(N1209&gt;0,"",IF('Hazard Data'!K1420&lt;VLOOKUP(B1209,Thresholds!$B$2:$I$8,5,FALSE),"Minor",IF(AND(VLOOKUP(B1209,Thresholds!$B$2:$I$8,5,FALSE)&lt;='Hazard Data'!K1420,'Hazard Data'!K1420&lt;VLOOKUP(B1209,Thresholds!$B$2:$I$8,6,FALSE)),"Medium","Major")))</f>
        <v/>
      </c>
      <c r="T1209" s="2"/>
      <c r="U1209" s="2"/>
      <c r="V1209" s="2"/>
      <c r="W1209" s="2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>
      <c r="A1210" s="1"/>
      <c r="B1210" s="17">
        <v>2</v>
      </c>
      <c r="C1210" s="9" t="s">
        <v>44</v>
      </c>
      <c r="D1210" s="9" t="str">
        <f>VLOOKUP(C1210,'Hazard Categories'!$A$2:$B$52,2,FALSE)</f>
        <v>Severe Storm</v>
      </c>
      <c r="E1210" s="17">
        <v>3</v>
      </c>
      <c r="F1210" s="17">
        <v>2003</v>
      </c>
      <c r="G1210" s="17" t="str">
        <f>IF(F1210&lt;2000,(ROUNDDOWN((F1210-$G$10)/5,0))*5+$G$10&amp;"-"&amp;(ROUNDDOWN((F1210-$G$10)/5,0))*5+$G$10+4,(ROUNDDOWN((F1210-$G$10)/5,0))*5+$G$10&amp;"-"&amp;(ROUNDDOWN((F1210-$G$10)/5,0))*5+$G$10+4)</f>
        <v>2000-2004</v>
      </c>
      <c r="H1210" s="17">
        <v>1</v>
      </c>
      <c r="I1210" s="17">
        <v>0</v>
      </c>
      <c r="J1210" s="17">
        <v>0</v>
      </c>
      <c r="K1210" s="17">
        <f>SUM(I1210:J1210)</f>
        <v>0</v>
      </c>
      <c r="L1210" s="28">
        <f>IF(N1210&lt;7000000000,0,1)</f>
        <v>0</v>
      </c>
      <c r="M1210" s="28">
        <f>IF(N1210&gt;0,1,0)</f>
        <v>1</v>
      </c>
      <c r="N1210" s="29">
        <v>72958</v>
      </c>
      <c r="O1210" s="29">
        <f>IF($R1210="Minor",1,0)</f>
        <v>1</v>
      </c>
      <c r="P1210" s="29">
        <f>IF($R1210="Medium",1,0)</f>
        <v>0</v>
      </c>
      <c r="Q1210" s="29">
        <f>IF($R1210="Major",1,0)</f>
        <v>0</v>
      </c>
      <c r="R1210" s="2" t="str">
        <f>IF('Hazard Data'!N3084&lt;VLOOKUP(B1210,Thresholds!$B$2:$I$8,2,FALSE),"Minor",IF(AND(VLOOKUP(B1210,Thresholds!$B$2:$I$8,2,FALSE)&lt;='Hazard Data'!N3084,'Hazard Data'!N3084&lt;VLOOKUP(B1210,Thresholds!$B$2:$I$8,3,FALSE)),"Medium","Major"))</f>
        <v>Minor</v>
      </c>
      <c r="S1210" s="2" t="str">
        <f>IF(N1210&gt;0,"",IF('Hazard Data'!K3084&lt;VLOOKUP(B1210,Thresholds!$B$2:$I$8,5,FALSE),"Minor",IF(AND(VLOOKUP(B1210,Thresholds!$B$2:$I$8,5,FALSE)&lt;='Hazard Data'!K3084,'Hazard Data'!K3084&lt;VLOOKUP(B1210,Thresholds!$B$2:$I$8,6,FALSE)),"Medium","Major")))</f>
        <v/>
      </c>
      <c r="T1210" s="2"/>
      <c r="U1210" s="2"/>
      <c r="V1210" s="2"/>
      <c r="W1210" s="2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>
      <c r="A1211" s="1"/>
      <c r="B1211" s="17">
        <v>1</v>
      </c>
      <c r="C1211" s="9" t="s">
        <v>47</v>
      </c>
      <c r="D1211" s="9" t="str">
        <f>VLOOKUP(C1211,'Hazard Categories'!$A$2:$B$52,2,FALSE)</f>
        <v>Severe Storm</v>
      </c>
      <c r="E1211" s="17">
        <v>2</v>
      </c>
      <c r="F1211" s="17">
        <v>1994</v>
      </c>
      <c r="G1211" s="17" t="str">
        <f>IF(F1211&lt;2000,(ROUNDDOWN((F1211-$G$10)/5,0))*5+$G$10&amp;"-"&amp;(ROUNDDOWN((F1211-$G$10)/5,0))*5+$G$10+4,(ROUNDDOWN((F1211-$G$10)/5,0))*5+$G$10&amp;"-"&amp;(ROUNDDOWN((F1211-$G$10)/5,0))*5+$G$10+4)</f>
        <v>1990-1994</v>
      </c>
      <c r="H1211" s="17">
        <v>1</v>
      </c>
      <c r="I1211" s="17">
        <v>0</v>
      </c>
      <c r="J1211" s="17">
        <v>0</v>
      </c>
      <c r="K1211" s="17">
        <f>SUM(I1211:J1211)</f>
        <v>0</v>
      </c>
      <c r="L1211" s="28">
        <f>IF(N1211&lt;7000000000,0,1)</f>
        <v>0</v>
      </c>
      <c r="M1211" s="28">
        <f>IF(N1211&gt;0,1,0)</f>
        <v>1</v>
      </c>
      <c r="N1211" s="29">
        <v>72855</v>
      </c>
      <c r="O1211" s="29">
        <f>IF($R1211="Minor",1,0)</f>
        <v>1</v>
      </c>
      <c r="P1211" s="29">
        <f>IF($R1211="Medium",1,0)</f>
        <v>0</v>
      </c>
      <c r="Q1211" s="29">
        <f>IF($R1211="Major",1,0)</f>
        <v>0</v>
      </c>
      <c r="R1211" s="2" t="str">
        <f>IF('Hazard Data'!N1841&lt;VLOOKUP(B1211,Thresholds!$B$2:$I$8,2,FALSE),"Minor",IF(AND(VLOOKUP(B1211,Thresholds!$B$2:$I$8,2,FALSE)&lt;='Hazard Data'!N1841,'Hazard Data'!N1841&lt;VLOOKUP(B1211,Thresholds!$B$2:$I$8,3,FALSE)),"Medium","Major"))</f>
        <v>Minor</v>
      </c>
      <c r="S1211" s="2" t="str">
        <f>IF(N1211&gt;0,"",IF('Hazard Data'!K1841&lt;VLOOKUP(B1211,Thresholds!$B$2:$I$8,5,FALSE),"Minor",IF(AND(VLOOKUP(B1211,Thresholds!$B$2:$I$8,5,FALSE)&lt;='Hazard Data'!K1841,'Hazard Data'!K1841&lt;VLOOKUP(B1211,Thresholds!$B$2:$I$8,6,FALSE)),"Medium","Major")))</f>
        <v/>
      </c>
      <c r="T1211" s="2"/>
      <c r="U1211" s="2"/>
      <c r="V1211" s="2"/>
      <c r="W1211" s="2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>
      <c r="A1212" s="1"/>
      <c r="B1212" s="17">
        <v>1</v>
      </c>
      <c r="C1212" s="9" t="s">
        <v>46</v>
      </c>
      <c r="D1212" s="9" t="str">
        <f>VLOOKUP(C1212,'Hazard Categories'!$A$2:$B$52,2,FALSE)</f>
        <v>Storm</v>
      </c>
      <c r="E1212" s="17">
        <v>3</v>
      </c>
      <c r="F1212" s="17">
        <v>1985</v>
      </c>
      <c r="G1212" s="17" t="str">
        <f>IF(F1212&lt;2000,(ROUNDDOWN((F1212-$G$10)/5,0))*5+$G$10&amp;"-"&amp;(ROUNDDOWN((F1212-$G$10)/5,0))*5+$G$10+4,(ROUNDDOWN((F1212-$G$10)/5,0))*5+$G$10&amp;"-"&amp;(ROUNDDOWN((F1212-$G$10)/5,0))*5+$G$10+4)</f>
        <v>1985-1989</v>
      </c>
      <c r="H1212" s="17">
        <v>1</v>
      </c>
      <c r="I1212" s="17">
        <v>0</v>
      </c>
      <c r="J1212" s="17">
        <v>0</v>
      </c>
      <c r="K1212" s="17">
        <f>SUM(I1212:J1212)</f>
        <v>0</v>
      </c>
      <c r="L1212" s="28">
        <f>IF(N1212&lt;7000000000,0,1)</f>
        <v>0</v>
      </c>
      <c r="M1212" s="28">
        <f>IF(N1212&gt;0,1,0)</f>
        <v>1</v>
      </c>
      <c r="N1212" s="29">
        <v>72839</v>
      </c>
      <c r="O1212" s="29">
        <f>IF($R1212="Minor",1,0)</f>
        <v>1</v>
      </c>
      <c r="P1212" s="29">
        <f>IF($R1212="Medium",1,0)</f>
        <v>0</v>
      </c>
      <c r="Q1212" s="29">
        <f>IF($R1212="Major",1,0)</f>
        <v>0</v>
      </c>
      <c r="R1212" s="2" t="str">
        <f>IF('Hazard Data'!N1729&lt;VLOOKUP(B1212,Thresholds!$B$2:$I$8,2,FALSE),"Minor",IF(AND(VLOOKUP(B1212,Thresholds!$B$2:$I$8,2,FALSE)&lt;='Hazard Data'!N1729,'Hazard Data'!N1729&lt;VLOOKUP(B1212,Thresholds!$B$2:$I$8,3,FALSE)),"Medium","Major"))</f>
        <v>Minor</v>
      </c>
      <c r="S1212" s="2" t="str">
        <f>IF(N1212&gt;0,"",IF('Hazard Data'!K1729&lt;VLOOKUP(B1212,Thresholds!$B$2:$I$8,5,FALSE),"Minor",IF(AND(VLOOKUP(B1212,Thresholds!$B$2:$I$8,5,FALSE)&lt;='Hazard Data'!K1729,'Hazard Data'!K1729&lt;VLOOKUP(B1212,Thresholds!$B$2:$I$8,6,FALSE)),"Medium","Major")))</f>
        <v/>
      </c>
      <c r="T1212" s="2"/>
      <c r="U1212" s="2"/>
      <c r="V1212" s="2"/>
      <c r="W1212" s="2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>
      <c r="A1213" s="1"/>
      <c r="B1213" s="17">
        <v>1</v>
      </c>
      <c r="C1213" s="9" t="s">
        <v>46</v>
      </c>
      <c r="D1213" s="9" t="str">
        <f>VLOOKUP(C1213,'Hazard Categories'!$A$2:$B$52,2,FALSE)</f>
        <v>Storm</v>
      </c>
      <c r="E1213" s="17">
        <v>2</v>
      </c>
      <c r="F1213" s="17">
        <v>1985</v>
      </c>
      <c r="G1213" s="17" t="str">
        <f>IF(F1213&lt;2000,(ROUNDDOWN((F1213-$G$10)/5,0))*5+$G$10&amp;"-"&amp;(ROUNDDOWN((F1213-$G$10)/5,0))*5+$G$10+4,(ROUNDDOWN((F1213-$G$10)/5,0))*5+$G$10&amp;"-"&amp;(ROUNDDOWN((F1213-$G$10)/5,0))*5+$G$10+4)</f>
        <v>1985-1989</v>
      </c>
      <c r="H1213" s="17">
        <v>1</v>
      </c>
      <c r="I1213" s="17">
        <v>0</v>
      </c>
      <c r="J1213" s="17">
        <v>0</v>
      </c>
      <c r="K1213" s="17">
        <f>SUM(I1213:J1213)</f>
        <v>0</v>
      </c>
      <c r="L1213" s="28">
        <f>IF(N1213&lt;7000000000,0,1)</f>
        <v>0</v>
      </c>
      <c r="M1213" s="28">
        <f>IF(N1213&gt;0,1,0)</f>
        <v>1</v>
      </c>
      <c r="N1213" s="29">
        <v>72673</v>
      </c>
      <c r="O1213" s="29">
        <f>IF($R1213="Minor",1,0)</f>
        <v>1</v>
      </c>
      <c r="P1213" s="29">
        <f>IF($R1213="Medium",1,0)</f>
        <v>0</v>
      </c>
      <c r="Q1213" s="29">
        <f>IF($R1213="Major",1,0)</f>
        <v>0</v>
      </c>
      <c r="R1213" s="2" t="str">
        <f>IF('Hazard Data'!N1725&lt;VLOOKUP(B1213,Thresholds!$B$2:$I$8,2,FALSE),"Minor",IF(AND(VLOOKUP(B1213,Thresholds!$B$2:$I$8,2,FALSE)&lt;='Hazard Data'!N1725,'Hazard Data'!N1725&lt;VLOOKUP(B1213,Thresholds!$B$2:$I$8,3,FALSE)),"Medium","Major"))</f>
        <v>Minor</v>
      </c>
      <c r="S1213" s="2" t="str">
        <f>IF(N1213&gt;0,"",IF('Hazard Data'!K1725&lt;VLOOKUP(B1213,Thresholds!$B$2:$I$8,5,FALSE),"Minor",IF(AND(VLOOKUP(B1213,Thresholds!$B$2:$I$8,5,FALSE)&lt;='Hazard Data'!K1725,'Hazard Data'!K1725&lt;VLOOKUP(B1213,Thresholds!$B$2:$I$8,6,FALSE)),"Medium","Major")))</f>
        <v/>
      </c>
      <c r="T1213" s="2"/>
      <c r="U1213" s="2"/>
      <c r="V1213" s="2"/>
      <c r="W1213" s="2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>
      <c r="A1214" s="1"/>
      <c r="B1214" s="17">
        <v>1</v>
      </c>
      <c r="C1214" s="9" t="s">
        <v>52</v>
      </c>
      <c r="D1214" s="9" t="str">
        <f>VLOOKUP(C1214,'Hazard Categories'!$A$2:$B$52,2,FALSE)</f>
        <v>Severe Storm</v>
      </c>
      <c r="E1214" s="17">
        <v>2</v>
      </c>
      <c r="F1214" s="17">
        <v>1989</v>
      </c>
      <c r="G1214" s="17" t="str">
        <f>IF(F1214&lt;2000,(ROUNDDOWN((F1214-$G$10)/5,0))*5+$G$10&amp;"-"&amp;(ROUNDDOWN((F1214-$G$10)/5,0))*5+$G$10+4,(ROUNDDOWN((F1214-$G$10)/5,0))*5+$G$10&amp;"-"&amp;(ROUNDDOWN((F1214-$G$10)/5,0))*5+$G$10+4)</f>
        <v>1985-1989</v>
      </c>
      <c r="H1214" s="17">
        <v>1</v>
      </c>
      <c r="I1214" s="17">
        <v>0</v>
      </c>
      <c r="J1214" s="17">
        <v>0</v>
      </c>
      <c r="K1214" s="17">
        <f>SUM(I1214:J1214)</f>
        <v>0</v>
      </c>
      <c r="L1214" s="28">
        <f>IF(N1214&lt;7000000000,0,1)</f>
        <v>0</v>
      </c>
      <c r="M1214" s="28">
        <f>IF(N1214&gt;0,1,0)</f>
        <v>1</v>
      </c>
      <c r="N1214" s="29">
        <v>72649</v>
      </c>
      <c r="O1214" s="29">
        <f>IF($R1214="Minor",1,0)</f>
        <v>1</v>
      </c>
      <c r="P1214" s="29">
        <f>IF($R1214="Medium",1,0)</f>
        <v>0</v>
      </c>
      <c r="Q1214" s="29">
        <f>IF($R1214="Major",1,0)</f>
        <v>0</v>
      </c>
      <c r="R1214" s="2" t="str">
        <f>IF('Hazard Data'!N1473&lt;VLOOKUP(B1214,Thresholds!$B$2:$I$8,2,FALSE),"Minor",IF(AND(VLOOKUP(B1214,Thresholds!$B$2:$I$8,2,FALSE)&lt;='Hazard Data'!N1473,'Hazard Data'!N1473&lt;VLOOKUP(B1214,Thresholds!$B$2:$I$8,3,FALSE)),"Medium","Major"))</f>
        <v>Minor</v>
      </c>
      <c r="S1214" s="2" t="str">
        <f>IF(N1214&gt;0,"",IF('Hazard Data'!K1473&lt;VLOOKUP(B1214,Thresholds!$B$2:$I$8,5,FALSE),"Minor",IF(AND(VLOOKUP(B1214,Thresholds!$B$2:$I$8,5,FALSE)&lt;='Hazard Data'!K1473,'Hazard Data'!K1473&lt;VLOOKUP(B1214,Thresholds!$B$2:$I$8,6,FALSE)),"Medium","Major")))</f>
        <v/>
      </c>
      <c r="T1214" s="2"/>
      <c r="U1214" s="2"/>
      <c r="V1214" s="2"/>
      <c r="W1214" s="2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>
      <c r="A1215" s="1"/>
      <c r="B1215" s="17">
        <v>1</v>
      </c>
      <c r="C1215" s="9" t="s">
        <v>39</v>
      </c>
      <c r="D1215" s="9" t="str">
        <f>VLOOKUP(C1215,'Hazard Categories'!$A$2:$B$52,2,FALSE)</f>
        <v>Severe Storm</v>
      </c>
      <c r="E1215" s="17">
        <v>3</v>
      </c>
      <c r="F1215" s="17">
        <v>1989</v>
      </c>
      <c r="G1215" s="17" t="str">
        <f>IF(F1215&lt;2000,(ROUNDDOWN((F1215-$G$10)/5,0))*5+$G$10&amp;"-"&amp;(ROUNDDOWN((F1215-$G$10)/5,0))*5+$G$10+4,(ROUNDDOWN((F1215-$G$10)/5,0))*5+$G$10&amp;"-"&amp;(ROUNDDOWN((F1215-$G$10)/5,0))*5+$G$10+4)</f>
        <v>1985-1989</v>
      </c>
      <c r="H1215" s="17">
        <v>1</v>
      </c>
      <c r="I1215" s="17">
        <v>0</v>
      </c>
      <c r="J1215" s="17">
        <v>0</v>
      </c>
      <c r="K1215" s="17">
        <f>SUM(I1215:J1215)</f>
        <v>0</v>
      </c>
      <c r="L1215" s="28">
        <f>IF(N1215&lt;7000000000,0,1)</f>
        <v>0</v>
      </c>
      <c r="M1215" s="28">
        <f>IF(N1215&gt;0,1,0)</f>
        <v>1</v>
      </c>
      <c r="N1215" s="29">
        <v>72618</v>
      </c>
      <c r="O1215" s="29">
        <f>IF($R1215="Minor",1,0)</f>
        <v>1</v>
      </c>
      <c r="P1215" s="29">
        <f>IF($R1215="Medium",1,0)</f>
        <v>0</v>
      </c>
      <c r="Q1215" s="29">
        <f>IF($R1215="Major",1,0)</f>
        <v>0</v>
      </c>
      <c r="R1215" s="2" t="str">
        <f>IF('Hazard Data'!N1488&lt;VLOOKUP(B1215,Thresholds!$B$2:$I$8,2,FALSE),"Minor",IF(AND(VLOOKUP(B1215,Thresholds!$B$2:$I$8,2,FALSE)&lt;='Hazard Data'!N1488,'Hazard Data'!N1488&lt;VLOOKUP(B1215,Thresholds!$B$2:$I$8,3,FALSE)),"Medium","Major"))</f>
        <v>Minor</v>
      </c>
      <c r="S1215" s="2" t="str">
        <f>IF(N1215&gt;0,"",IF('Hazard Data'!K1488&lt;VLOOKUP(B1215,Thresholds!$B$2:$I$8,5,FALSE),"Minor",IF(AND(VLOOKUP(B1215,Thresholds!$B$2:$I$8,5,FALSE)&lt;='Hazard Data'!K1488,'Hazard Data'!K1488&lt;VLOOKUP(B1215,Thresholds!$B$2:$I$8,6,FALSE)),"Medium","Major")))</f>
        <v/>
      </c>
      <c r="T1215" s="2"/>
      <c r="U1215" s="2"/>
      <c r="V1215" s="2"/>
      <c r="W1215" s="2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>
      <c r="A1216" s="1"/>
      <c r="B1216" s="17">
        <v>3</v>
      </c>
      <c r="C1216" s="9" t="s">
        <v>45</v>
      </c>
      <c r="D1216" s="9" t="str">
        <f>VLOOKUP(C1216,'Hazard Categories'!$A$2:$B$52,2,FALSE)</f>
        <v>Storm</v>
      </c>
      <c r="E1216" s="17">
        <v>3</v>
      </c>
      <c r="F1216" s="17">
        <v>1985</v>
      </c>
      <c r="G1216" s="17" t="str">
        <f>IF(F1216&lt;2000,(ROUNDDOWN((F1216-$G$10)/5,0))*5+$G$10&amp;"-"&amp;(ROUNDDOWN((F1216-$G$10)/5,0))*5+$G$10+4,(ROUNDDOWN((F1216-$G$10)/5,0))*5+$G$10&amp;"-"&amp;(ROUNDDOWN((F1216-$G$10)/5,0))*5+$G$10+4)</f>
        <v>1985-1989</v>
      </c>
      <c r="H1216" s="17">
        <v>1</v>
      </c>
      <c r="I1216" s="17">
        <v>0</v>
      </c>
      <c r="J1216" s="17">
        <v>0</v>
      </c>
      <c r="K1216" s="17">
        <f>SUM(I1216:J1216)</f>
        <v>0</v>
      </c>
      <c r="L1216" s="28">
        <f>IF(N1216&lt;7000000000,0,1)</f>
        <v>0</v>
      </c>
      <c r="M1216" s="28">
        <f>IF(N1216&gt;0,1,0)</f>
        <v>1</v>
      </c>
      <c r="N1216" s="29">
        <v>72602</v>
      </c>
      <c r="O1216" s="29">
        <f>IF($R1216="Minor",1,0)</f>
        <v>1</v>
      </c>
      <c r="P1216" s="29">
        <f>IF($R1216="Medium",1,0)</f>
        <v>0</v>
      </c>
      <c r="Q1216" s="29">
        <f>IF($R1216="Major",1,0)</f>
        <v>0</v>
      </c>
      <c r="R1216" s="2" t="str">
        <f>IF('Hazard Data'!N1740&lt;VLOOKUP(B1216,Thresholds!$B$2:$I$8,2,FALSE),"Minor",IF(AND(VLOOKUP(B1216,Thresholds!$B$2:$I$8,2,FALSE)&lt;='Hazard Data'!N1740,'Hazard Data'!N1740&lt;VLOOKUP(B1216,Thresholds!$B$2:$I$8,3,FALSE)),"Medium","Major"))</f>
        <v>Minor</v>
      </c>
      <c r="S1216" s="2" t="str">
        <f>IF(N1216&gt;0,"",IF('Hazard Data'!K1740&lt;VLOOKUP(B1216,Thresholds!$B$2:$I$8,5,FALSE),"Minor",IF(AND(VLOOKUP(B1216,Thresholds!$B$2:$I$8,5,FALSE)&lt;='Hazard Data'!K1740,'Hazard Data'!K1740&lt;VLOOKUP(B1216,Thresholds!$B$2:$I$8,6,FALSE)),"Medium","Major")))</f>
        <v/>
      </c>
      <c r="T1216" s="2"/>
      <c r="U1216" s="2"/>
      <c r="V1216" s="2"/>
      <c r="W1216" s="2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32">
      <c r="A1217" s="1"/>
      <c r="B1217" s="17">
        <v>2</v>
      </c>
      <c r="C1217" s="9" t="s">
        <v>44</v>
      </c>
      <c r="D1217" s="9" t="str">
        <f>VLOOKUP(C1217,'Hazard Categories'!$A$2:$B$52,2,FALSE)</f>
        <v>Severe Storm</v>
      </c>
      <c r="E1217" s="17">
        <v>1</v>
      </c>
      <c r="F1217" s="17">
        <v>2008</v>
      </c>
      <c r="G1217" s="17" t="str">
        <f>IF(F1217&lt;2000,(ROUNDDOWN((F1217-$G$10)/5,0))*5+$G$10&amp;"-"&amp;(ROUNDDOWN((F1217-$G$10)/5,0))*5+$G$10+4,(ROUNDDOWN((F1217-$G$10)/5,0))*5+$G$10&amp;"-"&amp;(ROUNDDOWN((F1217-$G$10)/5,0))*5+$G$10+4)</f>
        <v>2005-2009</v>
      </c>
      <c r="H1217" s="17">
        <v>1</v>
      </c>
      <c r="I1217" s="17">
        <v>0</v>
      </c>
      <c r="J1217" s="17">
        <v>0</v>
      </c>
      <c r="K1217" s="17">
        <f>SUM(I1217:J1217)</f>
        <v>0</v>
      </c>
      <c r="L1217" s="28">
        <f>IF(N1217&lt;7000000000,0,1)</f>
        <v>0</v>
      </c>
      <c r="M1217" s="28">
        <f>IF(N1217&gt;0,1,0)</f>
        <v>1</v>
      </c>
      <c r="N1217" s="29">
        <v>72586</v>
      </c>
      <c r="O1217" s="29">
        <f>IF($R1217="Minor",1,0)</f>
        <v>1</v>
      </c>
      <c r="P1217" s="29">
        <f>IF($R1217="Medium",1,0)</f>
        <v>0</v>
      </c>
      <c r="Q1217" s="29">
        <f>IF($R1217="Major",1,0)</f>
        <v>0</v>
      </c>
      <c r="R1217" s="2" t="str">
        <f>IF('Hazard Data'!N3188&lt;VLOOKUP(B1217,Thresholds!$B$2:$I$8,2,FALSE),"Minor",IF(AND(VLOOKUP(B1217,Thresholds!$B$2:$I$8,2,FALSE)&lt;='Hazard Data'!N3188,'Hazard Data'!N3188&lt;VLOOKUP(B1217,Thresholds!$B$2:$I$8,3,FALSE)),"Medium","Major"))</f>
        <v>Minor</v>
      </c>
      <c r="S1217" s="2" t="str">
        <f>IF(N1217&gt;0,"",IF('Hazard Data'!K3188&lt;VLOOKUP(B1217,Thresholds!$B$2:$I$8,5,FALSE),"Minor",IF(AND(VLOOKUP(B1217,Thresholds!$B$2:$I$8,5,FALSE)&lt;='Hazard Data'!K3188,'Hazard Data'!K3188&lt;VLOOKUP(B1217,Thresholds!$B$2:$I$8,6,FALSE)),"Medium","Major")))</f>
        <v/>
      </c>
      <c r="T1217" s="2"/>
      <c r="U1217" s="2"/>
      <c r="V1217" s="2"/>
      <c r="W1217" s="2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32">
      <c r="A1218" s="1"/>
      <c r="B1218" s="17">
        <v>1</v>
      </c>
      <c r="C1218" s="9" t="s">
        <v>59</v>
      </c>
      <c r="D1218" s="9" t="str">
        <f>VLOOKUP(C1218,'Hazard Categories'!$A$2:$B$52,2,FALSE)</f>
        <v>Storm</v>
      </c>
      <c r="E1218" s="17">
        <v>2</v>
      </c>
      <c r="F1218" s="17">
        <v>1987</v>
      </c>
      <c r="G1218" s="17" t="str">
        <f>IF(F1218&lt;2000,(ROUNDDOWN((F1218-$G$10)/5,0))*5+$G$10&amp;"-"&amp;(ROUNDDOWN((F1218-$G$10)/5,0))*5+$G$10+4,(ROUNDDOWN((F1218-$G$10)/5,0))*5+$G$10&amp;"-"&amp;(ROUNDDOWN((F1218-$G$10)/5,0))*5+$G$10+4)</f>
        <v>1985-1989</v>
      </c>
      <c r="H1218" s="17">
        <v>1</v>
      </c>
      <c r="I1218" s="17">
        <v>0</v>
      </c>
      <c r="J1218" s="17">
        <v>0</v>
      </c>
      <c r="K1218" s="17">
        <f>SUM(I1218:J1218)</f>
        <v>0</v>
      </c>
      <c r="L1218" s="28">
        <f>IF(N1218&lt;7000000000,0,1)</f>
        <v>0</v>
      </c>
      <c r="M1218" s="28">
        <f>IF(N1218&gt;0,1,0)</f>
        <v>1</v>
      </c>
      <c r="N1218" s="29">
        <v>72332</v>
      </c>
      <c r="O1218" s="29">
        <f>IF($R1218="Minor",1,0)</f>
        <v>1</v>
      </c>
      <c r="P1218" s="29">
        <f>IF($R1218="Medium",1,0)</f>
        <v>0</v>
      </c>
      <c r="Q1218" s="29">
        <f>IF($R1218="Major",1,0)</f>
        <v>0</v>
      </c>
      <c r="R1218" s="2" t="str">
        <f>IF('Hazard Data'!N1586&lt;VLOOKUP(B1218,Thresholds!$B$2:$I$8,2,FALSE),"Minor",IF(AND(VLOOKUP(B1218,Thresholds!$B$2:$I$8,2,FALSE)&lt;='Hazard Data'!N1586,'Hazard Data'!N1586&lt;VLOOKUP(B1218,Thresholds!$B$2:$I$8,3,FALSE)),"Medium","Major"))</f>
        <v>Minor</v>
      </c>
      <c r="S1218" s="2" t="str">
        <f>IF(N1218&gt;0,"",IF('Hazard Data'!K1586&lt;VLOOKUP(B1218,Thresholds!$B$2:$I$8,5,FALSE),"Minor",IF(AND(VLOOKUP(B1218,Thresholds!$B$2:$I$8,5,FALSE)&lt;='Hazard Data'!K1586,'Hazard Data'!K1586&lt;VLOOKUP(B1218,Thresholds!$B$2:$I$8,6,FALSE)),"Medium","Major")))</f>
        <v/>
      </c>
      <c r="T1218" s="2"/>
      <c r="U1218" s="2"/>
      <c r="V1218" s="2"/>
      <c r="W1218" s="2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32">
      <c r="A1219" s="1"/>
      <c r="B1219" s="17">
        <v>5</v>
      </c>
      <c r="C1219" s="9" t="s">
        <v>39</v>
      </c>
      <c r="D1219" s="9" t="str">
        <f>VLOOKUP(C1219,'Hazard Categories'!$A$2:$B$52,2,FALSE)</f>
        <v>Severe Storm</v>
      </c>
      <c r="E1219" s="17">
        <v>3</v>
      </c>
      <c r="F1219" s="17">
        <v>1994</v>
      </c>
      <c r="G1219" s="17" t="str">
        <f>IF(F1219&lt;2000,(ROUNDDOWN((F1219-$G$10)/5,0))*5+$G$10&amp;"-"&amp;(ROUNDDOWN((F1219-$G$10)/5,0))*5+$G$10+4,(ROUNDDOWN((F1219-$G$10)/5,0))*5+$G$10&amp;"-"&amp;(ROUNDDOWN((F1219-$G$10)/5,0))*5+$G$10+4)</f>
        <v>1990-1994</v>
      </c>
      <c r="H1219" s="17">
        <v>1</v>
      </c>
      <c r="I1219" s="17">
        <v>0</v>
      </c>
      <c r="J1219" s="17">
        <v>0</v>
      </c>
      <c r="K1219" s="17">
        <f>SUM(I1219:J1219)</f>
        <v>0</v>
      </c>
      <c r="L1219" s="28">
        <f>IF(N1219&lt;7000000000,0,1)</f>
        <v>0</v>
      </c>
      <c r="M1219" s="28">
        <f>IF(N1219&gt;0,1,0)</f>
        <v>1</v>
      </c>
      <c r="N1219" s="29">
        <v>72300</v>
      </c>
      <c r="O1219" s="29">
        <f>IF($R1219="Minor",1,0)</f>
        <v>1</v>
      </c>
      <c r="P1219" s="29">
        <f>IF($R1219="Medium",1,0)</f>
        <v>0</v>
      </c>
      <c r="Q1219" s="29">
        <f>IF($R1219="Major",1,0)</f>
        <v>0</v>
      </c>
      <c r="R1219" s="2" t="str">
        <f>IF('Hazard Data'!N1902&lt;VLOOKUP(B1219,Thresholds!$B$2:$I$8,2,FALSE),"Minor",IF(AND(VLOOKUP(B1219,Thresholds!$B$2:$I$8,2,FALSE)&lt;='Hazard Data'!N1902,'Hazard Data'!N1902&lt;VLOOKUP(B1219,Thresholds!$B$2:$I$8,3,FALSE)),"Medium","Major"))</f>
        <v>Minor</v>
      </c>
      <c r="S1219" s="2" t="str">
        <f>IF(N1219&gt;0,"",IF('Hazard Data'!K1902&lt;VLOOKUP(B1219,Thresholds!$B$2:$I$8,5,FALSE),"Minor",IF(AND(VLOOKUP(B1219,Thresholds!$B$2:$I$8,5,FALSE)&lt;='Hazard Data'!K1902,'Hazard Data'!K1902&lt;VLOOKUP(B1219,Thresholds!$B$2:$I$8,6,FALSE)),"Medium","Major")))</f>
        <v/>
      </c>
      <c r="T1219" s="2"/>
      <c r="U1219" s="2"/>
      <c r="V1219" s="2"/>
      <c r="W1219" s="2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32">
      <c r="A1220" s="1"/>
      <c r="B1220" s="17">
        <v>5</v>
      </c>
      <c r="C1220" s="9" t="s">
        <v>41</v>
      </c>
      <c r="D1220" s="9" t="str">
        <f>VLOOKUP(C1220,'Hazard Categories'!$A$2:$B$52,2,FALSE)</f>
        <v>Tornado</v>
      </c>
      <c r="E1220" s="17">
        <v>3</v>
      </c>
      <c r="F1220" s="17">
        <v>1963</v>
      </c>
      <c r="G1220" s="17" t="str">
        <f>IF(F1220&lt;2000,(ROUNDDOWN((F1220-$G$10)/5,0))*5+$G$10&amp;"-"&amp;(ROUNDDOWN((F1220-$G$10)/5,0))*5+$G$10+4,(ROUNDDOWN((F1220-$G$10)/5,0))*5+$G$10&amp;"-"&amp;(ROUNDDOWN((F1220-$G$10)/5,0))*5+$G$10+4)</f>
        <v>1960-1964</v>
      </c>
      <c r="H1220" s="17">
        <v>1</v>
      </c>
      <c r="I1220" s="17">
        <v>0</v>
      </c>
      <c r="J1220" s="17">
        <v>0</v>
      </c>
      <c r="K1220" s="17">
        <f>SUM(I1220:J1220)</f>
        <v>0</v>
      </c>
      <c r="L1220" s="28">
        <f>IF(N1220&lt;7000000000,0,1)</f>
        <v>0</v>
      </c>
      <c r="M1220" s="28">
        <f>IF(N1220&gt;0,1,0)</f>
        <v>1</v>
      </c>
      <c r="N1220" s="29">
        <v>72285</v>
      </c>
      <c r="O1220" s="29">
        <f>IF($R1220="Minor",1,0)</f>
        <v>1</v>
      </c>
      <c r="P1220" s="29">
        <f>IF($R1220="Medium",1,0)</f>
        <v>0</v>
      </c>
      <c r="Q1220" s="29">
        <f>IF($R1220="Major",1,0)</f>
        <v>0</v>
      </c>
      <c r="R1220" s="2" t="str">
        <f>IF('Hazard Data'!N1002&lt;VLOOKUP(B1220,Thresholds!$B$2:$I$8,2,FALSE),"Minor",IF(AND(VLOOKUP(B1220,Thresholds!$B$2:$I$8,2,FALSE)&lt;='Hazard Data'!N1002,'Hazard Data'!N1002&lt;VLOOKUP(B1220,Thresholds!$B$2:$I$8,3,FALSE)),"Medium","Major"))</f>
        <v>Minor</v>
      </c>
      <c r="S1220" s="2" t="str">
        <f>IF(N1220&gt;0,"",IF('Hazard Data'!K1002&lt;VLOOKUP(B1220,Thresholds!$B$2:$I$8,5,FALSE),"Minor",IF(AND(VLOOKUP(B1220,Thresholds!$B$2:$I$8,5,FALSE)&lt;='Hazard Data'!K1002,'Hazard Data'!K1002&lt;VLOOKUP(B1220,Thresholds!$B$2:$I$8,6,FALSE)),"Medium","Major")))</f>
        <v/>
      </c>
      <c r="T1220" s="2"/>
      <c r="U1220" s="2"/>
      <c r="V1220" s="2"/>
      <c r="W1220" s="2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32">
      <c r="A1221" s="1"/>
      <c r="B1221" s="17">
        <v>1</v>
      </c>
      <c r="C1221" s="9" t="s">
        <v>39</v>
      </c>
      <c r="D1221" s="9" t="str">
        <f>VLOOKUP(C1221,'Hazard Categories'!$A$2:$B$52,2,FALSE)</f>
        <v>Severe Storm</v>
      </c>
      <c r="E1221" s="17">
        <v>3</v>
      </c>
      <c r="F1221" s="17">
        <v>1984</v>
      </c>
      <c r="G1221" s="17" t="str">
        <f>IF(F1221&lt;2000,(ROUNDDOWN((F1221-$G$10)/5,0))*5+$G$10&amp;"-"&amp;(ROUNDDOWN((F1221-$G$10)/5,0))*5+$G$10+4,(ROUNDDOWN((F1221-$G$10)/5,0))*5+$G$10&amp;"-"&amp;(ROUNDDOWN((F1221-$G$10)/5,0))*5+$G$10+4)</f>
        <v>1980-1984</v>
      </c>
      <c r="H1221" s="17">
        <v>2</v>
      </c>
      <c r="I1221" s="17">
        <v>0</v>
      </c>
      <c r="J1221" s="17">
        <v>0</v>
      </c>
      <c r="K1221" s="17">
        <f>SUM(I1221:J1221)</f>
        <v>0</v>
      </c>
      <c r="L1221" s="28">
        <f>IF(N1221&lt;7000000000,0,1)</f>
        <v>0</v>
      </c>
      <c r="M1221" s="28">
        <f>IF(N1221&gt;0,1,0)</f>
        <v>1</v>
      </c>
      <c r="N1221" s="29">
        <v>72174</v>
      </c>
      <c r="O1221" s="29">
        <f>IF($R1221="Minor",1,0)</f>
        <v>1</v>
      </c>
      <c r="P1221" s="29">
        <f>IF($R1221="Medium",1,0)</f>
        <v>0</v>
      </c>
      <c r="Q1221" s="29">
        <f>IF($R1221="Major",1,0)</f>
        <v>0</v>
      </c>
      <c r="R1221" s="2" t="str">
        <f>IF('Hazard Data'!N1432&lt;VLOOKUP(B1221,Thresholds!$B$2:$I$8,2,FALSE),"Minor",IF(AND(VLOOKUP(B1221,Thresholds!$B$2:$I$8,2,FALSE)&lt;='Hazard Data'!N1432,'Hazard Data'!N1432&lt;VLOOKUP(B1221,Thresholds!$B$2:$I$8,3,FALSE)),"Medium","Major"))</f>
        <v>Minor</v>
      </c>
      <c r="S1221" s="2" t="str">
        <f>IF(N1221&gt;0,"",IF('Hazard Data'!K1432&lt;VLOOKUP(B1221,Thresholds!$B$2:$I$8,5,FALSE),"Minor",IF(AND(VLOOKUP(B1221,Thresholds!$B$2:$I$8,5,FALSE)&lt;='Hazard Data'!K1432,'Hazard Data'!K1432&lt;VLOOKUP(B1221,Thresholds!$B$2:$I$8,6,FALSE)),"Medium","Major")))</f>
        <v/>
      </c>
      <c r="T1221" s="2"/>
      <c r="U1221" s="2"/>
      <c r="V1221" s="2"/>
      <c r="W1221" s="2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32">
      <c r="A1222" s="1"/>
      <c r="B1222" s="17">
        <v>4</v>
      </c>
      <c r="C1222" s="9" t="s">
        <v>44</v>
      </c>
      <c r="D1222" s="9" t="str">
        <f>VLOOKUP(C1222,'Hazard Categories'!$A$2:$B$52,2,FALSE)</f>
        <v>Severe Storm</v>
      </c>
      <c r="E1222" s="17">
        <v>2</v>
      </c>
      <c r="F1222" s="17">
        <v>1989</v>
      </c>
      <c r="G1222" s="17" t="str">
        <f>IF(F1222&lt;2000,(ROUNDDOWN((F1222-$G$10)/5,0))*5+$G$10&amp;"-"&amp;(ROUNDDOWN((F1222-$G$10)/5,0))*5+$G$10+4,(ROUNDDOWN((F1222-$G$10)/5,0))*5+$G$10&amp;"-"&amp;(ROUNDDOWN((F1222-$G$10)/5,0))*5+$G$10+4)</f>
        <v>1985-1989</v>
      </c>
      <c r="H1222" s="17">
        <v>1</v>
      </c>
      <c r="I1222" s="17">
        <v>0</v>
      </c>
      <c r="J1222" s="17">
        <v>0</v>
      </c>
      <c r="K1222" s="17">
        <f>SUM(I1222:J1222)</f>
        <v>0</v>
      </c>
      <c r="L1222" s="28">
        <f>IF(N1222&lt;7000000000,0,1)</f>
        <v>0</v>
      </c>
      <c r="M1222" s="28">
        <f>IF(N1222&gt;0,1,0)</f>
        <v>1</v>
      </c>
      <c r="N1222" s="29">
        <v>72102</v>
      </c>
      <c r="O1222" s="29">
        <f>IF($R1222="Minor",1,0)</f>
        <v>1</v>
      </c>
      <c r="P1222" s="29">
        <f>IF($R1222="Medium",1,0)</f>
        <v>0</v>
      </c>
      <c r="Q1222" s="29">
        <f>IF($R1222="Major",1,0)</f>
        <v>0</v>
      </c>
      <c r="R1222" s="2" t="str">
        <f>IF('Hazard Data'!N1476&lt;VLOOKUP(B1222,Thresholds!$B$2:$I$8,2,FALSE),"Minor",IF(AND(VLOOKUP(B1222,Thresholds!$B$2:$I$8,2,FALSE)&lt;='Hazard Data'!N1476,'Hazard Data'!N1476&lt;VLOOKUP(B1222,Thresholds!$B$2:$I$8,3,FALSE)),"Medium","Major"))</f>
        <v>Minor</v>
      </c>
      <c r="S1222" s="2" t="str">
        <f>IF(N1222&gt;0,"",IF('Hazard Data'!K1476&lt;VLOOKUP(B1222,Thresholds!$B$2:$I$8,5,FALSE),"Minor",IF(AND(VLOOKUP(B1222,Thresholds!$B$2:$I$8,5,FALSE)&lt;='Hazard Data'!K1476,'Hazard Data'!K1476&lt;VLOOKUP(B1222,Thresholds!$B$2:$I$8,6,FALSE)),"Medium","Major")))</f>
        <v/>
      </c>
      <c r="T1222" s="2"/>
      <c r="U1222" s="2"/>
      <c r="V1222" s="2"/>
      <c r="W1222" s="2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32">
      <c r="A1223" s="1"/>
      <c r="B1223" s="17">
        <v>2</v>
      </c>
      <c r="C1223" s="9" t="s">
        <v>29</v>
      </c>
      <c r="D1223" s="9" t="str">
        <f>VLOOKUP(C1223,'Hazard Categories'!$A$2:$B$52,2,FALSE)</f>
        <v>Tropical Storm</v>
      </c>
      <c r="E1223" s="17">
        <v>4</v>
      </c>
      <c r="F1223" s="17">
        <v>1985</v>
      </c>
      <c r="G1223" s="17" t="str">
        <f>IF(F1223&lt;2000,(ROUNDDOWN((F1223-$G$10)/5,0))*5+$G$10&amp;"-"&amp;(ROUNDDOWN((F1223-$G$10)/5,0))*5+$G$10+4,(ROUNDDOWN((F1223-$G$10)/5,0))*5+$G$10&amp;"-"&amp;(ROUNDDOWN((F1223-$G$10)/5,0))*5+$G$10+4)</f>
        <v>1985-1989</v>
      </c>
      <c r="H1223" s="17">
        <v>1</v>
      </c>
      <c r="I1223" s="17">
        <v>0</v>
      </c>
      <c r="J1223" s="17">
        <v>0</v>
      </c>
      <c r="K1223" s="17">
        <f>SUM(I1223:J1223)</f>
        <v>0</v>
      </c>
      <c r="L1223" s="28">
        <f>IF(N1223&lt;7000000000,0,1)</f>
        <v>0</v>
      </c>
      <c r="M1223" s="28">
        <f>IF(N1223&gt;0,1,0)</f>
        <v>1</v>
      </c>
      <c r="N1223" s="29">
        <v>72094</v>
      </c>
      <c r="O1223" s="29">
        <f>IF($R1223="Minor",1,0)</f>
        <v>1</v>
      </c>
      <c r="P1223" s="29">
        <f>IF($R1223="Medium",1,0)</f>
        <v>0</v>
      </c>
      <c r="Q1223" s="29">
        <f>IF($R1223="Major",1,0)</f>
        <v>0</v>
      </c>
      <c r="R1223" s="2" t="str">
        <f>IF('Hazard Data'!N1905&lt;VLOOKUP(B1223,Thresholds!$B$2:$I$8,2,FALSE),"Minor",IF(AND(VLOOKUP(B1223,Thresholds!$B$2:$I$8,2,FALSE)&lt;='Hazard Data'!N1905,'Hazard Data'!N1905&lt;VLOOKUP(B1223,Thresholds!$B$2:$I$8,3,FALSE)),"Medium","Major"))</f>
        <v>Minor</v>
      </c>
      <c r="S1223" s="2" t="str">
        <f>IF(N1223&gt;0,"",IF('Hazard Data'!K1905&lt;VLOOKUP(B1223,Thresholds!$B$2:$I$8,5,FALSE),"Minor",IF(AND(VLOOKUP(B1223,Thresholds!$B$2:$I$8,5,FALSE)&lt;='Hazard Data'!K1905,'Hazard Data'!K1905&lt;VLOOKUP(B1223,Thresholds!$B$2:$I$8,6,FALSE)),"Medium","Major")))</f>
        <v/>
      </c>
      <c r="T1223" s="2"/>
      <c r="U1223" s="2"/>
      <c r="V1223" s="2"/>
      <c r="W1223" s="2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32">
      <c r="A1224" s="1"/>
      <c r="B1224" s="17">
        <v>2</v>
      </c>
      <c r="C1224" s="9" t="s">
        <v>53</v>
      </c>
      <c r="D1224" s="9" t="str">
        <f>VLOOKUP(C1224,'Hazard Categories'!$A$2:$B$52,2,FALSE)</f>
        <v>Severe Storm</v>
      </c>
      <c r="E1224" s="17">
        <v>3</v>
      </c>
      <c r="F1224" s="17">
        <v>1972</v>
      </c>
      <c r="G1224" s="17" t="str">
        <f>IF(F1224&lt;2000,(ROUNDDOWN((F1224-$G$10)/5,0))*5+$G$10&amp;"-"&amp;(ROUNDDOWN((F1224-$G$10)/5,0))*5+$G$10+4,(ROUNDDOWN((F1224-$G$10)/5,0))*5+$G$10&amp;"-"&amp;(ROUNDDOWN((F1224-$G$10)/5,0))*5+$G$10+4)</f>
        <v>1970-1974</v>
      </c>
      <c r="H1224" s="17">
        <v>1</v>
      </c>
      <c r="I1224" s="17">
        <v>10</v>
      </c>
      <c r="J1224" s="17">
        <v>10</v>
      </c>
      <c r="K1224" s="17">
        <f>SUM(I1224:J1224)</f>
        <v>20</v>
      </c>
      <c r="L1224" s="28">
        <f>IF(N1224&lt;7000000000,0,1)</f>
        <v>0</v>
      </c>
      <c r="M1224" s="28">
        <f>IF(N1224&gt;0,1,0)</f>
        <v>1</v>
      </c>
      <c r="N1224" s="29">
        <v>72079</v>
      </c>
      <c r="O1224" s="29">
        <f>IF($R1224="Minor",1,0)</f>
        <v>1</v>
      </c>
      <c r="P1224" s="29">
        <f>IF($R1224="Medium",1,0)</f>
        <v>0</v>
      </c>
      <c r="Q1224" s="29">
        <f>IF($R1224="Major",1,0)</f>
        <v>0</v>
      </c>
      <c r="R1224" s="2" t="str">
        <f>IF('Hazard Data'!N846&lt;VLOOKUP(B1224,Thresholds!$B$2:$I$8,2,FALSE),"Minor",IF(AND(VLOOKUP(B1224,Thresholds!$B$2:$I$8,2,FALSE)&lt;='Hazard Data'!N846,'Hazard Data'!N846&lt;VLOOKUP(B1224,Thresholds!$B$2:$I$8,3,FALSE)),"Medium","Major"))</f>
        <v>Minor</v>
      </c>
      <c r="S1224" s="2" t="str">
        <f>IF(N1224&gt;0,"",IF('Hazard Data'!K846&lt;VLOOKUP(B1224,Thresholds!$B$2:$I$8,5,FALSE),"Minor",IF(AND(VLOOKUP(B1224,Thresholds!$B$2:$I$8,5,FALSE)&lt;='Hazard Data'!K846,'Hazard Data'!K846&lt;VLOOKUP(B1224,Thresholds!$B$2:$I$8,6,FALSE)),"Medium","Major")))</f>
        <v/>
      </c>
      <c r="T1224" s="2"/>
      <c r="U1224" s="2"/>
      <c r="V1224" s="2"/>
      <c r="W1224" s="2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32">
      <c r="A1225" s="1"/>
      <c r="B1225" s="17">
        <v>1</v>
      </c>
      <c r="C1225" s="9" t="s">
        <v>46</v>
      </c>
      <c r="D1225" s="9" t="str">
        <f>VLOOKUP(C1225,'Hazard Categories'!$A$2:$B$52,2,FALSE)</f>
        <v>Storm</v>
      </c>
      <c r="E1225" s="17">
        <v>1</v>
      </c>
      <c r="F1225" s="17">
        <v>2015</v>
      </c>
      <c r="G1225" s="17" t="str">
        <f>IF(F1225&lt;2000,(ROUNDDOWN((F1225-$G$10)/5,0))*5+$G$10&amp;"-"&amp;(ROUNDDOWN((F1225-$G$10)/5,0))*5+$G$10+4,(ROUNDDOWN((F1225-$G$10)/5,0))*5+$G$10&amp;"-"&amp;(ROUNDDOWN((F1225-$G$10)/5,0))*5+$G$10+4)</f>
        <v>2015-2019</v>
      </c>
      <c r="H1225" s="17">
        <v>2</v>
      </c>
      <c r="I1225" s="17">
        <v>0</v>
      </c>
      <c r="J1225" s="17">
        <v>0</v>
      </c>
      <c r="K1225" s="17">
        <f>SUM(I1225:J1225)</f>
        <v>0</v>
      </c>
      <c r="L1225" s="28">
        <f>IF(N1225&lt;7000000000,0,1)</f>
        <v>0</v>
      </c>
      <c r="M1225" s="28">
        <f>IF(N1225&gt;0,1,0)</f>
        <v>1</v>
      </c>
      <c r="N1225" s="29">
        <v>72047</v>
      </c>
      <c r="O1225" s="29">
        <f>IF($R1225="Minor",1,0)</f>
        <v>1</v>
      </c>
      <c r="P1225" s="29">
        <f>IF($R1225="Medium",1,0)</f>
        <v>0</v>
      </c>
      <c r="Q1225" s="29">
        <f>IF($R1225="Major",1,0)</f>
        <v>0</v>
      </c>
      <c r="R1225" s="2" t="str">
        <f>IF('Hazard Data'!N2645&lt;VLOOKUP(B1225,Thresholds!$B$2:$I$8,2,FALSE),"Minor",IF(AND(VLOOKUP(B1225,Thresholds!$B$2:$I$8,2,FALSE)&lt;='Hazard Data'!N2645,'Hazard Data'!N2645&lt;VLOOKUP(B1225,Thresholds!$B$2:$I$8,3,FALSE)),"Medium","Major"))</f>
        <v>Minor</v>
      </c>
      <c r="S1225" s="2" t="str">
        <f>IF(N1225&gt;0,"",IF('Hazard Data'!K2645&lt;VLOOKUP(B1225,Thresholds!$B$2:$I$8,5,FALSE),"Minor",IF(AND(VLOOKUP(B1225,Thresholds!$B$2:$I$8,5,FALSE)&lt;='Hazard Data'!K2645,'Hazard Data'!K2645&lt;VLOOKUP(B1225,Thresholds!$B$2:$I$8,6,FALSE)),"Medium","Major")))</f>
        <v/>
      </c>
      <c r="T1225" s="2"/>
      <c r="U1225" s="2"/>
      <c r="V1225" s="2"/>
      <c r="W1225" s="2"/>
      <c r="X1225" s="1"/>
      <c r="Y1225" s="1"/>
      <c r="Z1225" s="1"/>
      <c r="AA1225" s="1"/>
      <c r="AB1225" s="1"/>
      <c r="AC1225" s="1"/>
      <c r="AD1225" s="1"/>
      <c r="AE1225" s="1"/>
      <c r="AF1225" s="1"/>
    </row>
    <row r="1226" spans="1:32">
      <c r="A1226" s="1"/>
      <c r="B1226" s="17">
        <v>4</v>
      </c>
      <c r="C1226" s="9" t="s">
        <v>41</v>
      </c>
      <c r="D1226" s="9" t="str">
        <f>VLOOKUP(C1226,'Hazard Categories'!$A$2:$B$52,2,FALSE)</f>
        <v>Tornado</v>
      </c>
      <c r="E1226" s="17">
        <v>3</v>
      </c>
      <c r="F1226" s="17">
        <v>1983</v>
      </c>
      <c r="G1226" s="17" t="str">
        <f>IF(F1226&lt;2000,(ROUNDDOWN((F1226-$G$10)/5,0))*5+$G$10&amp;"-"&amp;(ROUNDDOWN((F1226-$G$10)/5,0))*5+$G$10+4,(ROUNDDOWN((F1226-$G$10)/5,0))*5+$G$10&amp;"-"&amp;(ROUNDDOWN((F1226-$G$10)/5,0))*5+$G$10+4)</f>
        <v>1980-1984</v>
      </c>
      <c r="H1226" s="17">
        <v>1</v>
      </c>
      <c r="I1226" s="17">
        <v>0</v>
      </c>
      <c r="J1226" s="17">
        <v>0</v>
      </c>
      <c r="K1226" s="17">
        <f>SUM(I1226:J1226)</f>
        <v>0</v>
      </c>
      <c r="L1226" s="28">
        <f>IF(N1226&lt;7000000000,0,1)</f>
        <v>0</v>
      </c>
      <c r="M1226" s="28">
        <f>IF(N1226&gt;0,1,0)</f>
        <v>1</v>
      </c>
      <c r="N1226" s="29">
        <v>71968</v>
      </c>
      <c r="O1226" s="29">
        <f>IF($R1226="Minor",1,0)</f>
        <v>1</v>
      </c>
      <c r="P1226" s="29">
        <f>IF($R1226="Medium",1,0)</f>
        <v>0</v>
      </c>
      <c r="Q1226" s="29">
        <f>IF($R1226="Major",1,0)</f>
        <v>0</v>
      </c>
      <c r="R1226" s="2" t="str">
        <f>IF('Hazard Data'!N1379&lt;VLOOKUP(B1226,Thresholds!$B$2:$I$8,2,FALSE),"Minor",IF(AND(VLOOKUP(B1226,Thresholds!$B$2:$I$8,2,FALSE)&lt;='Hazard Data'!N1379,'Hazard Data'!N1379&lt;VLOOKUP(B1226,Thresholds!$B$2:$I$8,3,FALSE)),"Medium","Major"))</f>
        <v>Minor</v>
      </c>
      <c r="S1226" s="2" t="str">
        <f>IF(N1226&gt;0,"",IF('Hazard Data'!K1379&lt;VLOOKUP(B1226,Thresholds!$B$2:$I$8,5,FALSE),"Minor",IF(AND(VLOOKUP(B1226,Thresholds!$B$2:$I$8,5,FALSE)&lt;='Hazard Data'!K1379,'Hazard Data'!K1379&lt;VLOOKUP(B1226,Thresholds!$B$2:$I$8,6,FALSE)),"Medium","Major")))</f>
        <v/>
      </c>
      <c r="T1226" s="2"/>
      <c r="U1226" s="2"/>
      <c r="V1226" s="2"/>
      <c r="W1226" s="2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32">
      <c r="A1227" s="1"/>
      <c r="B1227" s="17">
        <v>4</v>
      </c>
      <c r="C1227" s="9" t="s">
        <v>46</v>
      </c>
      <c r="D1227" s="9" t="str">
        <f>VLOOKUP(C1227,'Hazard Categories'!$A$2:$B$52,2,FALSE)</f>
        <v>Storm</v>
      </c>
      <c r="E1227" s="17">
        <v>1</v>
      </c>
      <c r="F1227" s="17">
        <v>1960</v>
      </c>
      <c r="G1227" s="17" t="str">
        <f>IF(F1227&lt;2000,(ROUNDDOWN((F1227-$G$10)/5,0))*5+$G$10&amp;"-"&amp;(ROUNDDOWN((F1227-$G$10)/5,0))*5+$G$10+4,(ROUNDDOWN((F1227-$G$10)/5,0))*5+$G$10&amp;"-"&amp;(ROUNDDOWN((F1227-$G$10)/5,0))*5+$G$10+4)</f>
        <v>1960-1964</v>
      </c>
      <c r="H1227" s="17">
        <v>1</v>
      </c>
      <c r="I1227" s="17">
        <v>0</v>
      </c>
      <c r="J1227" s="17">
        <v>0</v>
      </c>
      <c r="K1227" s="17">
        <f>SUM(I1227:J1227)</f>
        <v>0</v>
      </c>
      <c r="L1227" s="28">
        <f>IF(N1227&lt;7000000000,0,1)</f>
        <v>0</v>
      </c>
      <c r="M1227" s="28">
        <f>IF(N1227&gt;0,1,0)</f>
        <v>1</v>
      </c>
      <c r="N1227" s="29">
        <v>71952</v>
      </c>
      <c r="O1227" s="29">
        <f>IF($R1227="Minor",1,0)</f>
        <v>0</v>
      </c>
      <c r="P1227" s="29">
        <f>IF($R1227="Medium",1,0)</f>
        <v>1</v>
      </c>
      <c r="Q1227" s="29">
        <f>IF($R1227="Major",1,0)</f>
        <v>0</v>
      </c>
      <c r="R1227" s="2" t="str">
        <f>IF('Hazard Data'!N226&lt;VLOOKUP(B1227,Thresholds!$B$2:$I$8,2,FALSE),"Minor",IF(AND(VLOOKUP(B1227,Thresholds!$B$2:$I$8,2,FALSE)&lt;='Hazard Data'!N226,'Hazard Data'!N226&lt;VLOOKUP(B1227,Thresholds!$B$2:$I$8,3,FALSE)),"Medium","Major"))</f>
        <v>Medium</v>
      </c>
      <c r="S1227" s="2" t="str">
        <f>IF(N1227&gt;0,"",IF('Hazard Data'!K226&lt;VLOOKUP(B1227,Thresholds!$B$2:$I$8,5,FALSE),"Minor",IF(AND(VLOOKUP(B1227,Thresholds!$B$2:$I$8,5,FALSE)&lt;='Hazard Data'!K226,'Hazard Data'!K226&lt;VLOOKUP(B1227,Thresholds!$B$2:$I$8,6,FALSE)),"Medium","Major")))</f>
        <v/>
      </c>
      <c r="T1227" s="2"/>
      <c r="U1227" s="2"/>
      <c r="V1227" s="2"/>
      <c r="W1227" s="2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32">
      <c r="A1228" s="1"/>
      <c r="B1228" s="17">
        <v>5</v>
      </c>
      <c r="C1228" s="9" t="s">
        <v>44</v>
      </c>
      <c r="D1228" s="9" t="str">
        <f>VLOOKUP(C1228,'Hazard Categories'!$A$2:$B$52,2,FALSE)</f>
        <v>Severe Storm</v>
      </c>
      <c r="E1228" s="17">
        <v>2</v>
      </c>
      <c r="F1228" s="17">
        <v>1995</v>
      </c>
      <c r="G1228" s="17" t="str">
        <f>IF(F1228&lt;2000,(ROUNDDOWN((F1228-$G$10)/5,0))*5+$G$10&amp;"-"&amp;(ROUNDDOWN((F1228-$G$10)/5,0))*5+$G$10+4,(ROUNDDOWN((F1228-$G$10)/5,0))*5+$G$10&amp;"-"&amp;(ROUNDDOWN((F1228-$G$10)/5,0))*5+$G$10+4)</f>
        <v>1995-1999</v>
      </c>
      <c r="H1228" s="17">
        <v>1</v>
      </c>
      <c r="I1228" s="17">
        <v>0</v>
      </c>
      <c r="J1228" s="17">
        <v>0</v>
      </c>
      <c r="K1228" s="17">
        <f>SUM(I1228:J1228)</f>
        <v>0</v>
      </c>
      <c r="L1228" s="28">
        <f>IF(N1228&lt;7000000000,0,1)</f>
        <v>0</v>
      </c>
      <c r="M1228" s="28">
        <f>IF(N1228&gt;0,1,0)</f>
        <v>1</v>
      </c>
      <c r="N1228" s="29">
        <v>71841</v>
      </c>
      <c r="O1228" s="29">
        <f>IF($R1228="Minor",1,0)</f>
        <v>0</v>
      </c>
      <c r="P1228" s="29">
        <f>IF($R1228="Medium",1,0)</f>
        <v>0</v>
      </c>
      <c r="Q1228" s="29">
        <f>IF($R1228="Major",1,0)</f>
        <v>1</v>
      </c>
      <c r="R1228" s="2" t="str">
        <f>IF('Hazard Data'!N135&lt;VLOOKUP(B1228,Thresholds!$B$2:$I$8,2,FALSE),"Minor",IF(AND(VLOOKUP(B1228,Thresholds!$B$2:$I$8,2,FALSE)&lt;='Hazard Data'!N135,'Hazard Data'!N135&lt;VLOOKUP(B1228,Thresholds!$B$2:$I$8,3,FALSE)),"Medium","Major"))</f>
        <v>Major</v>
      </c>
      <c r="S1228" s="2" t="str">
        <f>IF(N1228&gt;0,"",IF('Hazard Data'!K135&lt;VLOOKUP(B1228,Thresholds!$B$2:$I$8,5,FALSE),"Minor",IF(AND(VLOOKUP(B1228,Thresholds!$B$2:$I$8,5,FALSE)&lt;='Hazard Data'!K135,'Hazard Data'!K135&lt;VLOOKUP(B1228,Thresholds!$B$2:$I$8,6,FALSE)),"Medium","Major")))</f>
        <v/>
      </c>
      <c r="T1228" s="2"/>
      <c r="U1228" s="2"/>
      <c r="V1228" s="2"/>
      <c r="W1228" s="2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32">
      <c r="A1229" s="1"/>
      <c r="B1229" s="17">
        <v>4</v>
      </c>
      <c r="C1229" s="9" t="s">
        <v>41</v>
      </c>
      <c r="D1229" s="9" t="str">
        <f>VLOOKUP(C1229,'Hazard Categories'!$A$2:$B$52,2,FALSE)</f>
        <v>Tornado</v>
      </c>
      <c r="E1229" s="17">
        <v>3</v>
      </c>
      <c r="F1229" s="17">
        <v>1963</v>
      </c>
      <c r="G1229" s="17" t="str">
        <f>IF(F1229&lt;2000,(ROUNDDOWN((F1229-$G$10)/5,0))*5+$G$10&amp;"-"&amp;(ROUNDDOWN((F1229-$G$10)/5,0))*5+$G$10+4,(ROUNDDOWN((F1229-$G$10)/5,0))*5+$G$10&amp;"-"&amp;(ROUNDDOWN((F1229-$G$10)/5,0))*5+$G$10+4)</f>
        <v>1960-1964</v>
      </c>
      <c r="H1229" s="17">
        <v>1</v>
      </c>
      <c r="I1229" s="17">
        <v>0</v>
      </c>
      <c r="J1229" s="17">
        <v>0</v>
      </c>
      <c r="K1229" s="17">
        <f>SUM(I1229:J1229)</f>
        <v>0</v>
      </c>
      <c r="L1229" s="28">
        <f>IF(N1229&lt;7000000000,0,1)</f>
        <v>0</v>
      </c>
      <c r="M1229" s="28">
        <f>IF(N1229&gt;0,1,0)</f>
        <v>1</v>
      </c>
      <c r="N1229" s="29">
        <v>71682</v>
      </c>
      <c r="O1229" s="29">
        <f>IF($R1229="Minor",1,0)</f>
        <v>1</v>
      </c>
      <c r="P1229" s="29">
        <f>IF($R1229="Medium",1,0)</f>
        <v>0</v>
      </c>
      <c r="Q1229" s="29">
        <f>IF($R1229="Major",1,0)</f>
        <v>0</v>
      </c>
      <c r="R1229" s="2" t="str">
        <f>IF('Hazard Data'!N1000&lt;VLOOKUP(B1229,Thresholds!$B$2:$I$8,2,FALSE),"Minor",IF(AND(VLOOKUP(B1229,Thresholds!$B$2:$I$8,2,FALSE)&lt;='Hazard Data'!N1000,'Hazard Data'!N1000&lt;VLOOKUP(B1229,Thresholds!$B$2:$I$8,3,FALSE)),"Medium","Major"))</f>
        <v>Minor</v>
      </c>
      <c r="S1229" s="2" t="str">
        <f>IF(N1229&gt;0,"",IF('Hazard Data'!K1000&lt;VLOOKUP(B1229,Thresholds!$B$2:$I$8,5,FALSE),"Minor",IF(AND(VLOOKUP(B1229,Thresholds!$B$2:$I$8,5,FALSE)&lt;='Hazard Data'!K1000,'Hazard Data'!K1000&lt;VLOOKUP(B1229,Thresholds!$B$2:$I$8,6,FALSE)),"Medium","Major")))</f>
        <v/>
      </c>
      <c r="T1229" s="2"/>
      <c r="U1229" s="2"/>
      <c r="V1229" s="2"/>
      <c r="W1229" s="2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32">
      <c r="A1230" s="1"/>
      <c r="B1230" s="17">
        <v>2</v>
      </c>
      <c r="C1230" s="9" t="s">
        <v>59</v>
      </c>
      <c r="D1230" s="9" t="str">
        <f>VLOOKUP(C1230,'Hazard Categories'!$A$2:$B$52,2,FALSE)</f>
        <v>Storm</v>
      </c>
      <c r="E1230" s="17">
        <v>2</v>
      </c>
      <c r="F1230" s="17">
        <v>2011</v>
      </c>
      <c r="G1230" s="17" t="str">
        <f>IF(F1230&lt;2000,(ROUNDDOWN((F1230-$G$10)/5,0))*5+$G$10&amp;"-"&amp;(ROUNDDOWN((F1230-$G$10)/5,0))*5+$G$10+4,(ROUNDDOWN((F1230-$G$10)/5,0))*5+$G$10&amp;"-"&amp;(ROUNDDOWN((F1230-$G$10)/5,0))*5+$G$10+4)</f>
        <v>2010-2014</v>
      </c>
      <c r="H1230" s="17">
        <v>1</v>
      </c>
      <c r="I1230" s="17">
        <v>0</v>
      </c>
      <c r="J1230" s="17">
        <v>0</v>
      </c>
      <c r="K1230" s="17">
        <f>SUM(I1230:J1230)</f>
        <v>0</v>
      </c>
      <c r="L1230" s="28">
        <f>IF(N1230&lt;7000000000,0,1)</f>
        <v>0</v>
      </c>
      <c r="M1230" s="28">
        <f>IF(N1230&gt;0,1,0)</f>
        <v>1</v>
      </c>
      <c r="N1230" s="29">
        <v>71603</v>
      </c>
      <c r="O1230" s="29">
        <f>IF($R1230="Minor",1,0)</f>
        <v>1</v>
      </c>
      <c r="P1230" s="29">
        <f>IF($R1230="Medium",1,0)</f>
        <v>0</v>
      </c>
      <c r="Q1230" s="29">
        <f>IF($R1230="Major",1,0)</f>
        <v>0</v>
      </c>
      <c r="R1230" s="2" t="str">
        <f>IF('Hazard Data'!N2469&lt;VLOOKUP(B1230,Thresholds!$B$2:$I$8,2,FALSE),"Minor",IF(AND(VLOOKUP(B1230,Thresholds!$B$2:$I$8,2,FALSE)&lt;='Hazard Data'!N2469,'Hazard Data'!N2469&lt;VLOOKUP(B1230,Thresholds!$B$2:$I$8,3,FALSE)),"Medium","Major"))</f>
        <v>Minor</v>
      </c>
      <c r="S1230" s="2" t="str">
        <f>IF(N1230&gt;0,"",IF('Hazard Data'!K2469&lt;VLOOKUP(B1230,Thresholds!$B$2:$I$8,5,FALSE),"Minor",IF(AND(VLOOKUP(B1230,Thresholds!$B$2:$I$8,5,FALSE)&lt;='Hazard Data'!K2469,'Hazard Data'!K2469&lt;VLOOKUP(B1230,Thresholds!$B$2:$I$8,6,FALSE)),"Medium","Major")))</f>
        <v/>
      </c>
      <c r="T1230" s="2"/>
      <c r="U1230" s="2"/>
      <c r="V1230" s="2"/>
      <c r="W1230" s="2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32">
      <c r="A1231" s="1"/>
      <c r="B1231" s="17">
        <v>3</v>
      </c>
      <c r="C1231" s="9" t="s">
        <v>47</v>
      </c>
      <c r="D1231" s="9" t="str">
        <f>VLOOKUP(C1231,'Hazard Categories'!$A$2:$B$52,2,FALSE)</f>
        <v>Severe Storm</v>
      </c>
      <c r="E1231" s="17">
        <v>3</v>
      </c>
      <c r="F1231" s="17">
        <v>1965</v>
      </c>
      <c r="G1231" s="17" t="str">
        <f>IF(F1231&lt;2000,(ROUNDDOWN((F1231-$G$10)/5,0))*5+$G$10&amp;"-"&amp;(ROUNDDOWN((F1231-$G$10)/5,0))*5+$G$10+4,(ROUNDDOWN((F1231-$G$10)/5,0))*5+$G$10&amp;"-"&amp;(ROUNDDOWN((F1231-$G$10)/5,0))*5+$G$10+4)</f>
        <v>1965-1969</v>
      </c>
      <c r="H1231" s="17">
        <v>1</v>
      </c>
      <c r="I1231" s="17">
        <v>0</v>
      </c>
      <c r="J1231" s="17">
        <v>21</v>
      </c>
      <c r="K1231" s="17">
        <f>SUM(I1231:J1231)</f>
        <v>21</v>
      </c>
      <c r="L1231" s="28">
        <f>IF(N1231&lt;7000000000,0,1)</f>
        <v>0</v>
      </c>
      <c r="M1231" s="28">
        <f>IF(N1231&gt;0,1,0)</f>
        <v>1</v>
      </c>
      <c r="N1231" s="29">
        <v>71413</v>
      </c>
      <c r="O1231" s="29">
        <f>IF($R1231="Minor",1,0)</f>
        <v>1</v>
      </c>
      <c r="P1231" s="29">
        <f>IF($R1231="Medium",1,0)</f>
        <v>0</v>
      </c>
      <c r="Q1231" s="29">
        <f>IF($R1231="Major",1,0)</f>
        <v>0</v>
      </c>
      <c r="R1231" s="2" t="str">
        <f>IF('Hazard Data'!N940&lt;VLOOKUP(B1231,Thresholds!$B$2:$I$8,2,FALSE),"Minor",IF(AND(VLOOKUP(B1231,Thresholds!$B$2:$I$8,2,FALSE)&lt;='Hazard Data'!N940,'Hazard Data'!N940&lt;VLOOKUP(B1231,Thresholds!$B$2:$I$8,3,FALSE)),"Medium","Major"))</f>
        <v>Minor</v>
      </c>
      <c r="S1231" s="2" t="str">
        <f>IF(N1231&gt;0,"",IF('Hazard Data'!K940&lt;VLOOKUP(B1231,Thresholds!$B$2:$I$8,5,FALSE),"Minor",IF(AND(VLOOKUP(B1231,Thresholds!$B$2:$I$8,5,FALSE)&lt;='Hazard Data'!K940,'Hazard Data'!K940&lt;VLOOKUP(B1231,Thresholds!$B$2:$I$8,6,FALSE)),"Medium","Major")))</f>
        <v/>
      </c>
      <c r="T1231" s="2"/>
      <c r="U1231" s="2"/>
      <c r="V1231" s="2"/>
      <c r="W1231" s="2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32">
      <c r="A1232" s="1"/>
      <c r="B1232" s="17">
        <v>2</v>
      </c>
      <c r="C1232" s="9" t="s">
        <v>47</v>
      </c>
      <c r="D1232" s="9" t="str">
        <f>VLOOKUP(C1232,'Hazard Categories'!$A$2:$B$52,2,FALSE)</f>
        <v>Severe Storm</v>
      </c>
      <c r="E1232" s="17">
        <v>2</v>
      </c>
      <c r="F1232" s="17">
        <v>1995</v>
      </c>
      <c r="G1232" s="17" t="str">
        <f>IF(F1232&lt;2000,(ROUNDDOWN((F1232-$G$10)/5,0))*5+$G$10&amp;"-"&amp;(ROUNDDOWN((F1232-$G$10)/5,0))*5+$G$10+4,(ROUNDDOWN((F1232-$G$10)/5,0))*5+$G$10&amp;"-"&amp;(ROUNDDOWN((F1232-$G$10)/5,0))*5+$G$10+4)</f>
        <v>1995-1999</v>
      </c>
      <c r="H1232" s="17">
        <v>1</v>
      </c>
      <c r="I1232" s="17">
        <v>0</v>
      </c>
      <c r="J1232" s="17">
        <v>0</v>
      </c>
      <c r="K1232" s="17">
        <f>SUM(I1232:J1232)</f>
        <v>0</v>
      </c>
      <c r="L1232" s="28">
        <f>IF(N1232&lt;7000000000,0,1)</f>
        <v>0</v>
      </c>
      <c r="M1232" s="28">
        <f>IF(N1232&gt;0,1,0)</f>
        <v>1</v>
      </c>
      <c r="N1232" s="29">
        <v>71381</v>
      </c>
      <c r="O1232" s="29">
        <f>IF($R1232="Minor",1,0)</f>
        <v>1</v>
      </c>
      <c r="P1232" s="29">
        <f>IF($R1232="Medium",1,0)</f>
        <v>0</v>
      </c>
      <c r="Q1232" s="29">
        <f>IF($R1232="Major",1,0)</f>
        <v>0</v>
      </c>
      <c r="R1232" s="2" t="str">
        <f>IF('Hazard Data'!N1933&lt;VLOOKUP(B1232,Thresholds!$B$2:$I$8,2,FALSE),"Minor",IF(AND(VLOOKUP(B1232,Thresholds!$B$2:$I$8,2,FALSE)&lt;='Hazard Data'!N1933,'Hazard Data'!N1933&lt;VLOOKUP(B1232,Thresholds!$B$2:$I$8,3,FALSE)),"Medium","Major"))</f>
        <v>Minor</v>
      </c>
      <c r="S1232" s="2" t="str">
        <f>IF(N1232&gt;0,"",IF('Hazard Data'!K1933&lt;VLOOKUP(B1232,Thresholds!$B$2:$I$8,5,FALSE),"Minor",IF(AND(VLOOKUP(B1232,Thresholds!$B$2:$I$8,5,FALSE)&lt;='Hazard Data'!K1933,'Hazard Data'!K1933&lt;VLOOKUP(B1232,Thresholds!$B$2:$I$8,6,FALSE)),"Medium","Major")))</f>
        <v/>
      </c>
      <c r="T1232" s="2"/>
      <c r="U1232" s="2"/>
      <c r="V1232" s="2"/>
      <c r="W1232" s="2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>
      <c r="A1233" s="1"/>
      <c r="B1233" s="17">
        <v>3</v>
      </c>
      <c r="C1233" s="9" t="s">
        <v>39</v>
      </c>
      <c r="D1233" s="9" t="str">
        <f>VLOOKUP(C1233,'Hazard Categories'!$A$2:$B$52,2,FALSE)</f>
        <v>Severe Storm</v>
      </c>
      <c r="E1233" s="17">
        <v>2</v>
      </c>
      <c r="F1233" s="17">
        <v>2020</v>
      </c>
      <c r="G1233" s="17" t="str">
        <f>IF(F1233&lt;2000,(ROUNDDOWN((F1233-$G$10)/5,0))*5+$G$10&amp;"-"&amp;(ROUNDDOWN((F1233-$G$10)/5,0))*5+$G$10+4,(ROUNDDOWN((F1233-$G$10)/5,0))*5+$G$10&amp;"-"&amp;(ROUNDDOWN((F1233-$G$10)/5,0))*5+$G$10+4)</f>
        <v>2020-2024</v>
      </c>
      <c r="H1233" s="17">
        <v>1</v>
      </c>
      <c r="I1233" s="17">
        <v>0</v>
      </c>
      <c r="J1233" s="17">
        <v>0</v>
      </c>
      <c r="K1233" s="17">
        <f>SUM(I1233:J1233)</f>
        <v>0</v>
      </c>
      <c r="L1233" s="28">
        <f>IF(N1233&lt;7000000000,0,1)</f>
        <v>0</v>
      </c>
      <c r="M1233" s="28">
        <f>IF(N1233&gt;0,1,0)</f>
        <v>1</v>
      </c>
      <c r="N1233" s="29">
        <v>71357</v>
      </c>
      <c r="O1233" s="29">
        <f>IF($R1233="Minor",1,0)</f>
        <v>1</v>
      </c>
      <c r="P1233" s="29">
        <f>IF($R1233="Medium",1,0)</f>
        <v>0</v>
      </c>
      <c r="Q1233" s="29">
        <f>IF($R1233="Major",1,0)</f>
        <v>0</v>
      </c>
      <c r="R1233" s="2" t="str">
        <f>IF('Hazard Data'!N3321&lt;VLOOKUP(B1233,Thresholds!$B$2:$I$8,2,FALSE),"Minor",IF(AND(VLOOKUP(B1233,Thresholds!$B$2:$I$8,2,FALSE)&lt;='Hazard Data'!N3321,'Hazard Data'!N3321&lt;VLOOKUP(B1233,Thresholds!$B$2:$I$8,3,FALSE)),"Medium","Major"))</f>
        <v>Minor</v>
      </c>
      <c r="S1233" s="2" t="str">
        <f>IF(N1233&gt;0,"",IF('Hazard Data'!K3321&lt;VLOOKUP(B1233,Thresholds!$B$2:$I$8,5,FALSE),"Minor",IF(AND(VLOOKUP(B1233,Thresholds!$B$2:$I$8,5,FALSE)&lt;='Hazard Data'!K3321,'Hazard Data'!K3321&lt;VLOOKUP(B1233,Thresholds!$B$2:$I$8,6,FALSE)),"Medium","Major")))</f>
        <v/>
      </c>
      <c r="T1233" s="2"/>
      <c r="U1233" s="2"/>
      <c r="V1233" s="2"/>
      <c r="W1233" s="2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>
      <c r="A1234" s="1"/>
      <c r="B1234" s="17">
        <v>3</v>
      </c>
      <c r="C1234" s="9" t="s">
        <v>59</v>
      </c>
      <c r="D1234" s="9" t="str">
        <f>VLOOKUP(C1234,'Hazard Categories'!$A$2:$B$52,2,FALSE)</f>
        <v>Storm</v>
      </c>
      <c r="E1234" s="17">
        <v>2</v>
      </c>
      <c r="F1234" s="17">
        <v>1986</v>
      </c>
      <c r="G1234" s="17" t="str">
        <f>IF(F1234&lt;2000,(ROUNDDOWN((F1234-$G$10)/5,0))*5+$G$10&amp;"-"&amp;(ROUNDDOWN((F1234-$G$10)/5,0))*5+$G$10+4,(ROUNDDOWN((F1234-$G$10)/5,0))*5+$G$10&amp;"-"&amp;(ROUNDDOWN((F1234-$G$10)/5,0))*5+$G$10+4)</f>
        <v>1985-1989</v>
      </c>
      <c r="H1234" s="17">
        <v>1</v>
      </c>
      <c r="I1234" s="17">
        <v>0</v>
      </c>
      <c r="J1234" s="17">
        <v>0</v>
      </c>
      <c r="K1234" s="17">
        <f>SUM(I1234:J1234)</f>
        <v>0</v>
      </c>
      <c r="L1234" s="28">
        <f>IF(N1234&lt;7000000000,0,1)</f>
        <v>0</v>
      </c>
      <c r="M1234" s="28">
        <f>IF(N1234&gt;0,1,0)</f>
        <v>1</v>
      </c>
      <c r="N1234" s="29">
        <v>71341</v>
      </c>
      <c r="O1234" s="29">
        <f>IF($R1234="Minor",1,0)</f>
        <v>1</v>
      </c>
      <c r="P1234" s="29">
        <f>IF($R1234="Medium",1,0)</f>
        <v>0</v>
      </c>
      <c r="Q1234" s="29">
        <f>IF($R1234="Major",1,0)</f>
        <v>0</v>
      </c>
      <c r="R1234" s="2" t="str">
        <f>IF('Hazard Data'!N1512&lt;VLOOKUP(B1234,Thresholds!$B$2:$I$8,2,FALSE),"Minor",IF(AND(VLOOKUP(B1234,Thresholds!$B$2:$I$8,2,FALSE)&lt;='Hazard Data'!N1512,'Hazard Data'!N1512&lt;VLOOKUP(B1234,Thresholds!$B$2:$I$8,3,FALSE)),"Medium","Major"))</f>
        <v>Minor</v>
      </c>
      <c r="S1234" s="2" t="str">
        <f>IF(N1234&gt;0,"",IF('Hazard Data'!K1512&lt;VLOOKUP(B1234,Thresholds!$B$2:$I$8,5,FALSE),"Minor",IF(AND(VLOOKUP(B1234,Thresholds!$B$2:$I$8,5,FALSE)&lt;='Hazard Data'!K1512,'Hazard Data'!K1512&lt;VLOOKUP(B1234,Thresholds!$B$2:$I$8,6,FALSE)),"Medium","Major")))</f>
        <v/>
      </c>
      <c r="T1234" s="2"/>
      <c r="U1234" s="2"/>
      <c r="V1234" s="2"/>
      <c r="W1234" s="2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>
      <c r="A1235" s="1"/>
      <c r="B1235" s="17">
        <v>3</v>
      </c>
      <c r="C1235" s="9" t="s">
        <v>45</v>
      </c>
      <c r="D1235" s="9" t="str">
        <f>VLOOKUP(C1235,'Hazard Categories'!$A$2:$B$52,2,FALSE)</f>
        <v>Storm</v>
      </c>
      <c r="E1235" s="17">
        <v>2</v>
      </c>
      <c r="F1235" s="17">
        <v>1991</v>
      </c>
      <c r="G1235" s="17" t="str">
        <f>IF(F1235&lt;2000,(ROUNDDOWN((F1235-$G$10)/5,0))*5+$G$10&amp;"-"&amp;(ROUNDDOWN((F1235-$G$10)/5,0))*5+$G$10+4,(ROUNDDOWN((F1235-$G$10)/5,0))*5+$G$10&amp;"-"&amp;(ROUNDDOWN((F1235-$G$10)/5,0))*5+$G$10+4)</f>
        <v>1990-1994</v>
      </c>
      <c r="H1235" s="17">
        <v>1</v>
      </c>
      <c r="I1235" s="17">
        <v>0</v>
      </c>
      <c r="J1235" s="17">
        <v>0</v>
      </c>
      <c r="K1235" s="17">
        <f>SUM(I1235:J1235)</f>
        <v>0</v>
      </c>
      <c r="L1235" s="28">
        <f>IF(N1235&lt;7000000000,0,1)</f>
        <v>0</v>
      </c>
      <c r="M1235" s="28">
        <f>IF(N1235&gt;0,1,0)</f>
        <v>1</v>
      </c>
      <c r="N1235" s="29">
        <v>70707</v>
      </c>
      <c r="O1235" s="29">
        <f>IF($R1235="Minor",1,0)</f>
        <v>1</v>
      </c>
      <c r="P1235" s="29">
        <f>IF($R1235="Medium",1,0)</f>
        <v>0</v>
      </c>
      <c r="Q1235" s="29">
        <f>IF($R1235="Major",1,0)</f>
        <v>0</v>
      </c>
      <c r="R1235" s="2" t="str">
        <f>IF('Hazard Data'!N1801&lt;VLOOKUP(B1235,Thresholds!$B$2:$I$8,2,FALSE),"Minor",IF(AND(VLOOKUP(B1235,Thresholds!$B$2:$I$8,2,FALSE)&lt;='Hazard Data'!N1801,'Hazard Data'!N1801&lt;VLOOKUP(B1235,Thresholds!$B$2:$I$8,3,FALSE)),"Medium","Major"))</f>
        <v>Minor</v>
      </c>
      <c r="S1235" s="2" t="str">
        <f>IF(N1235&gt;0,"",IF('Hazard Data'!K1801&lt;VLOOKUP(B1235,Thresholds!$B$2:$I$8,5,FALSE),"Minor",IF(AND(VLOOKUP(B1235,Thresholds!$B$2:$I$8,5,FALSE)&lt;='Hazard Data'!K1801,'Hazard Data'!K1801&lt;VLOOKUP(B1235,Thresholds!$B$2:$I$8,6,FALSE)),"Medium","Major")))</f>
        <v/>
      </c>
      <c r="T1235" s="2"/>
      <c r="U1235" s="2"/>
      <c r="V1235" s="2"/>
      <c r="W1235" s="2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>
      <c r="A1236" s="1"/>
      <c r="B1236" s="17">
        <v>6</v>
      </c>
      <c r="C1236" s="9" t="s">
        <v>48</v>
      </c>
      <c r="D1236" s="9" t="str">
        <f>VLOOKUP(C1236,'Hazard Categories'!$A$2:$B$52,2,FALSE)</f>
        <v>Severe Storm</v>
      </c>
      <c r="E1236" s="17">
        <v>2</v>
      </c>
      <c r="F1236" s="17">
        <v>2013</v>
      </c>
      <c r="G1236" s="17" t="str">
        <f>IF(F1236&lt;2000,(ROUNDDOWN((F1236-$G$10)/5,0))*5+$G$10&amp;"-"&amp;(ROUNDDOWN((F1236-$G$10)/5,0))*5+$G$10+4,(ROUNDDOWN((F1236-$G$10)/5,0))*5+$G$10&amp;"-"&amp;(ROUNDDOWN((F1236-$G$10)/5,0))*5+$G$10+4)</f>
        <v>2010-2014</v>
      </c>
      <c r="H1236" s="17">
        <v>1</v>
      </c>
      <c r="I1236" s="17">
        <v>0</v>
      </c>
      <c r="J1236" s="17">
        <v>0</v>
      </c>
      <c r="K1236" s="17">
        <f>SUM(I1236:J1236)</f>
        <v>0</v>
      </c>
      <c r="L1236" s="28">
        <f>IF(N1236&lt;7000000000,0,1)</f>
        <v>0</v>
      </c>
      <c r="M1236" s="28">
        <f>IF(N1236&gt;0,1,0)</f>
        <v>1</v>
      </c>
      <c r="N1236" s="29">
        <v>69691</v>
      </c>
      <c r="O1236" s="29">
        <f>IF($R1236="Minor",1,0)</f>
        <v>1</v>
      </c>
      <c r="P1236" s="29">
        <f>IF($R1236="Medium",1,0)</f>
        <v>0</v>
      </c>
      <c r="Q1236" s="29">
        <f>IF($R1236="Major",1,0)</f>
        <v>0</v>
      </c>
      <c r="R1236" s="2" t="str">
        <f>IF('Hazard Data'!N1868&lt;VLOOKUP(B1236,Thresholds!$B$2:$I$8,2,FALSE),"Minor",IF(AND(VLOOKUP(B1236,Thresholds!$B$2:$I$8,2,FALSE)&lt;='Hazard Data'!N1868,'Hazard Data'!N1868&lt;VLOOKUP(B1236,Thresholds!$B$2:$I$8,3,FALSE)),"Medium","Major"))</f>
        <v>Minor</v>
      </c>
      <c r="S1236" s="2" t="str">
        <f>IF(N1236&gt;0,"",IF('Hazard Data'!K1868&lt;VLOOKUP(B1236,Thresholds!$B$2:$I$8,5,FALSE),"Minor",IF(AND(VLOOKUP(B1236,Thresholds!$B$2:$I$8,5,FALSE)&lt;='Hazard Data'!K1868,'Hazard Data'!K1868&lt;VLOOKUP(B1236,Thresholds!$B$2:$I$8,6,FALSE)),"Medium","Major")))</f>
        <v/>
      </c>
      <c r="T1236" s="2"/>
      <c r="U1236" s="2"/>
      <c r="V1236" s="2"/>
      <c r="W1236" s="2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>
      <c r="A1237" s="1"/>
      <c r="B1237" s="17">
        <v>5</v>
      </c>
      <c r="C1237" s="9" t="s">
        <v>44</v>
      </c>
      <c r="D1237" s="9" t="str">
        <f>VLOOKUP(C1237,'Hazard Categories'!$A$2:$B$52,2,FALSE)</f>
        <v>Severe Storm</v>
      </c>
      <c r="E1237" s="17">
        <v>3</v>
      </c>
      <c r="F1237" s="17">
        <v>2010</v>
      </c>
      <c r="G1237" s="17" t="str">
        <f>IF(F1237&lt;2000,(ROUNDDOWN((F1237-$G$10)/5,0))*5+$G$10&amp;"-"&amp;(ROUNDDOWN((F1237-$G$10)/5,0))*5+$G$10+4,(ROUNDDOWN((F1237-$G$10)/5,0))*5+$G$10&amp;"-"&amp;(ROUNDDOWN((F1237-$G$10)/5,0))*5+$G$10+4)</f>
        <v>2010-2014</v>
      </c>
      <c r="H1237" s="17">
        <v>1</v>
      </c>
      <c r="I1237" s="17">
        <v>0</v>
      </c>
      <c r="J1237" s="17">
        <v>0</v>
      </c>
      <c r="K1237" s="17">
        <f>SUM(I1237:J1237)</f>
        <v>0</v>
      </c>
      <c r="L1237" s="28">
        <f>IF(N1237&lt;7000000000,0,1)</f>
        <v>0</v>
      </c>
      <c r="M1237" s="28">
        <f>IF(N1237&gt;0,1,0)</f>
        <v>1</v>
      </c>
      <c r="N1237" s="29">
        <v>69660</v>
      </c>
      <c r="O1237" s="29">
        <f>IF($R1237="Minor",1,0)</f>
        <v>1</v>
      </c>
      <c r="P1237" s="29">
        <f>IF($R1237="Medium",1,0)</f>
        <v>0</v>
      </c>
      <c r="Q1237" s="29">
        <f>IF($R1237="Major",1,0)</f>
        <v>0</v>
      </c>
      <c r="R1237" s="2" t="str">
        <f>IF('Hazard Data'!N2286&lt;VLOOKUP(B1237,Thresholds!$B$2:$I$8,2,FALSE),"Minor",IF(AND(VLOOKUP(B1237,Thresholds!$B$2:$I$8,2,FALSE)&lt;='Hazard Data'!N2286,'Hazard Data'!N2286&lt;VLOOKUP(B1237,Thresholds!$B$2:$I$8,3,FALSE)),"Medium","Major"))</f>
        <v>Minor</v>
      </c>
      <c r="S1237" s="2" t="str">
        <f>IF(N1237&gt;0,"",IF('Hazard Data'!K2286&lt;VLOOKUP(B1237,Thresholds!$B$2:$I$8,5,FALSE),"Minor",IF(AND(VLOOKUP(B1237,Thresholds!$B$2:$I$8,5,FALSE)&lt;='Hazard Data'!K2286,'Hazard Data'!K2286&lt;VLOOKUP(B1237,Thresholds!$B$2:$I$8,6,FALSE)),"Medium","Major")))</f>
        <v/>
      </c>
      <c r="T1237" s="2"/>
      <c r="U1237" s="2"/>
      <c r="V1237" s="2"/>
      <c r="W1237" s="2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>
      <c r="A1238" s="1"/>
      <c r="B1238" s="17">
        <v>3</v>
      </c>
      <c r="C1238" s="9" t="s">
        <v>44</v>
      </c>
      <c r="D1238" s="9" t="str">
        <f>VLOOKUP(C1238,'Hazard Categories'!$A$2:$B$52,2,FALSE)</f>
        <v>Severe Storm</v>
      </c>
      <c r="E1238" s="17">
        <v>2</v>
      </c>
      <c r="F1238" s="17">
        <v>2012</v>
      </c>
      <c r="G1238" s="17" t="str">
        <f>IF(F1238&lt;2000,(ROUNDDOWN((F1238-$G$10)/5,0))*5+$G$10&amp;"-"&amp;(ROUNDDOWN((F1238-$G$10)/5,0))*5+$G$10+4,(ROUNDDOWN((F1238-$G$10)/5,0))*5+$G$10&amp;"-"&amp;(ROUNDDOWN((F1238-$G$10)/5,0))*5+$G$10+4)</f>
        <v>2010-2014</v>
      </c>
      <c r="H1238" s="17">
        <v>1</v>
      </c>
      <c r="I1238" s="17">
        <v>0</v>
      </c>
      <c r="J1238" s="17">
        <v>0</v>
      </c>
      <c r="K1238" s="17">
        <f>SUM(I1238:J1238)</f>
        <v>0</v>
      </c>
      <c r="L1238" s="28">
        <f>IF(N1238&lt;7000000000,0,1)</f>
        <v>0</v>
      </c>
      <c r="M1238" s="28">
        <f>IF(N1238&gt;0,1,0)</f>
        <v>1</v>
      </c>
      <c r="N1238" s="29">
        <v>69602</v>
      </c>
      <c r="O1238" s="29">
        <f>IF($R1238="Minor",1,0)</f>
        <v>1</v>
      </c>
      <c r="P1238" s="29">
        <f>IF($R1238="Medium",1,0)</f>
        <v>0</v>
      </c>
      <c r="Q1238" s="29">
        <f>IF($R1238="Major",1,0)</f>
        <v>0</v>
      </c>
      <c r="R1238" s="2" t="str">
        <f>IF('Hazard Data'!N2102&lt;VLOOKUP(B1238,Thresholds!$B$2:$I$8,2,FALSE),"Minor",IF(AND(VLOOKUP(B1238,Thresholds!$B$2:$I$8,2,FALSE)&lt;='Hazard Data'!N2102,'Hazard Data'!N2102&lt;VLOOKUP(B1238,Thresholds!$B$2:$I$8,3,FALSE)),"Medium","Major"))</f>
        <v>Minor</v>
      </c>
      <c r="S1238" s="2" t="str">
        <f>IF(N1238&gt;0,"",IF('Hazard Data'!K2102&lt;VLOOKUP(B1238,Thresholds!$B$2:$I$8,5,FALSE),"Minor",IF(AND(VLOOKUP(B1238,Thresholds!$B$2:$I$8,5,FALSE)&lt;='Hazard Data'!K2102,'Hazard Data'!K2102&lt;VLOOKUP(B1238,Thresholds!$B$2:$I$8,6,FALSE)),"Medium","Major")))</f>
        <v/>
      </c>
      <c r="T1238" s="2"/>
      <c r="U1238" s="2"/>
      <c r="V1238" s="2"/>
      <c r="W1238" s="2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>
      <c r="A1239" s="1"/>
      <c r="B1239" s="17">
        <v>3</v>
      </c>
      <c r="C1239" s="9" t="s">
        <v>44</v>
      </c>
      <c r="D1239" s="9" t="str">
        <f>VLOOKUP(C1239,'Hazard Categories'!$A$2:$B$52,2,FALSE)</f>
        <v>Severe Storm</v>
      </c>
      <c r="E1239" s="17">
        <v>2</v>
      </c>
      <c r="F1239" s="17">
        <v>2015</v>
      </c>
      <c r="G1239" s="17" t="str">
        <f>IF(F1239&lt;2000,(ROUNDDOWN((F1239-$G$10)/5,0))*5+$G$10&amp;"-"&amp;(ROUNDDOWN((F1239-$G$10)/5,0))*5+$G$10+4,(ROUNDDOWN((F1239-$G$10)/5,0))*5+$G$10&amp;"-"&amp;(ROUNDDOWN((F1239-$G$10)/5,0))*5+$G$10+4)</f>
        <v>2015-2019</v>
      </c>
      <c r="H1239" s="17">
        <v>1</v>
      </c>
      <c r="I1239" s="17">
        <v>0</v>
      </c>
      <c r="J1239" s="17">
        <v>0</v>
      </c>
      <c r="K1239" s="17">
        <f>SUM(I1239:J1239)</f>
        <v>0</v>
      </c>
      <c r="L1239" s="28">
        <f>IF(N1239&lt;7000000000,0,1)</f>
        <v>0</v>
      </c>
      <c r="M1239" s="28">
        <f>IF(N1239&gt;0,1,0)</f>
        <v>1</v>
      </c>
      <c r="N1239" s="29">
        <v>69507</v>
      </c>
      <c r="O1239" s="29">
        <f>IF($R1239="Minor",1,0)</f>
        <v>1</v>
      </c>
      <c r="P1239" s="29">
        <f>IF($R1239="Medium",1,0)</f>
        <v>0</v>
      </c>
      <c r="Q1239" s="29">
        <f>IF($R1239="Major",1,0)</f>
        <v>0</v>
      </c>
      <c r="R1239" s="2" t="str">
        <f>IF('Hazard Data'!N2791&lt;VLOOKUP(B1239,Thresholds!$B$2:$I$8,2,FALSE),"Minor",IF(AND(VLOOKUP(B1239,Thresholds!$B$2:$I$8,2,FALSE)&lt;='Hazard Data'!N2791,'Hazard Data'!N2791&lt;VLOOKUP(B1239,Thresholds!$B$2:$I$8,3,FALSE)),"Medium","Major"))</f>
        <v>Minor</v>
      </c>
      <c r="S1239" s="2" t="str">
        <f>IF(N1239&gt;0,"",IF('Hazard Data'!K2791&lt;VLOOKUP(B1239,Thresholds!$B$2:$I$8,5,FALSE),"Minor",IF(AND(VLOOKUP(B1239,Thresholds!$B$2:$I$8,5,FALSE)&lt;='Hazard Data'!K2791,'Hazard Data'!K2791&lt;VLOOKUP(B1239,Thresholds!$B$2:$I$8,6,FALSE)),"Medium","Major")))</f>
        <v/>
      </c>
      <c r="T1239" s="2"/>
      <c r="U1239" s="2"/>
      <c r="V1239" s="2"/>
      <c r="W1239" s="2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>
      <c r="A1240" s="1"/>
      <c r="B1240" s="17">
        <v>3</v>
      </c>
      <c r="C1240" s="9" t="s">
        <v>44</v>
      </c>
      <c r="D1240" s="9" t="str">
        <f>VLOOKUP(C1240,'Hazard Categories'!$A$2:$B$52,2,FALSE)</f>
        <v>Severe Storm</v>
      </c>
      <c r="E1240" s="17">
        <v>2</v>
      </c>
      <c r="F1240" s="17">
        <v>2011</v>
      </c>
      <c r="G1240" s="17" t="str">
        <f>IF(F1240&lt;2000,(ROUNDDOWN((F1240-$G$10)/5,0))*5+$G$10&amp;"-"&amp;(ROUNDDOWN((F1240-$G$10)/5,0))*5+$G$10+4,(ROUNDDOWN((F1240-$G$10)/5,0))*5+$G$10&amp;"-"&amp;(ROUNDDOWN((F1240-$G$10)/5,0))*5+$G$10+4)</f>
        <v>2010-2014</v>
      </c>
      <c r="H1240" s="17">
        <v>1</v>
      </c>
      <c r="I1240" s="17">
        <v>0</v>
      </c>
      <c r="J1240" s="17">
        <v>0</v>
      </c>
      <c r="K1240" s="17">
        <f>SUM(I1240:J1240)</f>
        <v>0</v>
      </c>
      <c r="L1240" s="28">
        <f>IF(N1240&lt;7000000000,0,1)</f>
        <v>0</v>
      </c>
      <c r="M1240" s="28">
        <f>IF(N1240&gt;0,1,0)</f>
        <v>1</v>
      </c>
      <c r="N1240" s="29">
        <v>69419</v>
      </c>
      <c r="O1240" s="29">
        <f>IF($R1240="Minor",1,0)</f>
        <v>1</v>
      </c>
      <c r="P1240" s="29">
        <f>IF($R1240="Medium",1,0)</f>
        <v>0</v>
      </c>
      <c r="Q1240" s="29">
        <f>IF($R1240="Major",1,0)</f>
        <v>0</v>
      </c>
      <c r="R1240" s="2" t="str">
        <f>IF('Hazard Data'!N2389&lt;VLOOKUP(B1240,Thresholds!$B$2:$I$8,2,FALSE),"Minor",IF(AND(VLOOKUP(B1240,Thresholds!$B$2:$I$8,2,FALSE)&lt;='Hazard Data'!N2389,'Hazard Data'!N2389&lt;VLOOKUP(B1240,Thresholds!$B$2:$I$8,3,FALSE)),"Medium","Major"))</f>
        <v>Minor</v>
      </c>
      <c r="S1240" s="2" t="str">
        <f>IF(N1240&gt;0,"",IF('Hazard Data'!K2389&lt;VLOOKUP(B1240,Thresholds!$B$2:$I$8,5,FALSE),"Minor",IF(AND(VLOOKUP(B1240,Thresholds!$B$2:$I$8,5,FALSE)&lt;='Hazard Data'!K2389,'Hazard Data'!K2389&lt;VLOOKUP(B1240,Thresholds!$B$2:$I$8,6,FALSE)),"Medium","Major")))</f>
        <v/>
      </c>
      <c r="T1240" s="2"/>
      <c r="U1240" s="2"/>
      <c r="V1240" s="2"/>
      <c r="W1240" s="2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>
      <c r="A1241" s="1"/>
      <c r="B1241" s="17">
        <v>3</v>
      </c>
      <c r="C1241" s="9" t="s">
        <v>44</v>
      </c>
      <c r="D1241" s="9" t="str">
        <f>VLOOKUP(C1241,'Hazard Categories'!$A$2:$B$52,2,FALSE)</f>
        <v>Severe Storm</v>
      </c>
      <c r="E1241" s="17">
        <v>2</v>
      </c>
      <c r="F1241" s="17">
        <v>2015</v>
      </c>
      <c r="G1241" s="17" t="str">
        <f>IF(F1241&lt;2000,(ROUNDDOWN((F1241-$G$10)/5,0))*5+$G$10&amp;"-"&amp;(ROUNDDOWN((F1241-$G$10)/5,0))*5+$G$10+4,(ROUNDDOWN((F1241-$G$10)/5,0))*5+$G$10&amp;"-"&amp;(ROUNDDOWN((F1241-$G$10)/5,0))*5+$G$10+4)</f>
        <v>2015-2019</v>
      </c>
      <c r="H1241" s="17">
        <v>1</v>
      </c>
      <c r="I1241" s="17">
        <v>0</v>
      </c>
      <c r="J1241" s="17">
        <v>0</v>
      </c>
      <c r="K1241" s="17">
        <f>SUM(I1241:J1241)</f>
        <v>0</v>
      </c>
      <c r="L1241" s="28">
        <f>IF(N1241&lt;7000000000,0,1)</f>
        <v>0</v>
      </c>
      <c r="M1241" s="28">
        <f>IF(N1241&gt;0,1,0)</f>
        <v>1</v>
      </c>
      <c r="N1241" s="29">
        <v>69247</v>
      </c>
      <c r="O1241" s="29">
        <f>IF($R1241="Minor",1,0)</f>
        <v>1</v>
      </c>
      <c r="P1241" s="29">
        <f>IF($R1241="Medium",1,0)</f>
        <v>0</v>
      </c>
      <c r="Q1241" s="29">
        <f>IF($R1241="Major",1,0)</f>
        <v>0</v>
      </c>
      <c r="R1241" s="2" t="str">
        <f>IF('Hazard Data'!N2782&lt;VLOOKUP(B1241,Thresholds!$B$2:$I$8,2,FALSE),"Minor",IF(AND(VLOOKUP(B1241,Thresholds!$B$2:$I$8,2,FALSE)&lt;='Hazard Data'!N2782,'Hazard Data'!N2782&lt;VLOOKUP(B1241,Thresholds!$B$2:$I$8,3,FALSE)),"Medium","Major"))</f>
        <v>Minor</v>
      </c>
      <c r="S1241" s="2" t="str">
        <f>IF(N1241&gt;0,"",IF('Hazard Data'!K2782&lt;VLOOKUP(B1241,Thresholds!$B$2:$I$8,5,FALSE),"Minor",IF(AND(VLOOKUP(B1241,Thresholds!$B$2:$I$8,5,FALSE)&lt;='Hazard Data'!K2782,'Hazard Data'!K2782&lt;VLOOKUP(B1241,Thresholds!$B$2:$I$8,6,FALSE)),"Medium","Major")))</f>
        <v/>
      </c>
      <c r="T1241" s="2"/>
      <c r="U1241" s="2"/>
      <c r="V1241" s="2"/>
      <c r="W1241" s="2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>
      <c r="A1242" s="1"/>
      <c r="B1242" s="17">
        <v>3</v>
      </c>
      <c r="C1242" s="9" t="s">
        <v>44</v>
      </c>
      <c r="D1242" s="9" t="str">
        <f>VLOOKUP(C1242,'Hazard Categories'!$A$2:$B$52,2,FALSE)</f>
        <v>Severe Storm</v>
      </c>
      <c r="E1242" s="17">
        <v>1</v>
      </c>
      <c r="F1242" s="17">
        <v>2012</v>
      </c>
      <c r="G1242" s="17" t="str">
        <f>IF(F1242&lt;2000,(ROUNDDOWN((F1242-$G$10)/5,0))*5+$G$10&amp;"-"&amp;(ROUNDDOWN((F1242-$G$10)/5,0))*5+$G$10+4,(ROUNDDOWN((F1242-$G$10)/5,0))*5+$G$10&amp;"-"&amp;(ROUNDDOWN((F1242-$G$10)/5,0))*5+$G$10+4)</f>
        <v>2010-2014</v>
      </c>
      <c r="H1242" s="17">
        <v>1</v>
      </c>
      <c r="I1242" s="17">
        <v>0</v>
      </c>
      <c r="J1242" s="17">
        <v>0</v>
      </c>
      <c r="K1242" s="17">
        <f>SUM(I1242:J1242)</f>
        <v>0</v>
      </c>
      <c r="L1242" s="28">
        <f>IF(N1242&lt;7000000000,0,1)</f>
        <v>0</v>
      </c>
      <c r="M1242" s="28">
        <f>IF(N1242&gt;0,1,0)</f>
        <v>1</v>
      </c>
      <c r="N1242" s="29">
        <v>69083</v>
      </c>
      <c r="O1242" s="29">
        <f>IF($R1242="Minor",1,0)</f>
        <v>1</v>
      </c>
      <c r="P1242" s="29">
        <f>IF($R1242="Medium",1,0)</f>
        <v>0</v>
      </c>
      <c r="Q1242" s="29">
        <f>IF($R1242="Major",1,0)</f>
        <v>0</v>
      </c>
      <c r="R1242" s="2" t="str">
        <f>IF('Hazard Data'!N2078&lt;VLOOKUP(B1242,Thresholds!$B$2:$I$8,2,FALSE),"Minor",IF(AND(VLOOKUP(B1242,Thresholds!$B$2:$I$8,2,FALSE)&lt;='Hazard Data'!N2078,'Hazard Data'!N2078&lt;VLOOKUP(B1242,Thresholds!$B$2:$I$8,3,FALSE)),"Medium","Major"))</f>
        <v>Minor</v>
      </c>
      <c r="S1242" s="2" t="str">
        <f>IF(N1242&gt;0,"",IF('Hazard Data'!K2078&lt;VLOOKUP(B1242,Thresholds!$B$2:$I$8,5,FALSE),"Minor",IF(AND(VLOOKUP(B1242,Thresholds!$B$2:$I$8,5,FALSE)&lt;='Hazard Data'!K2078,'Hazard Data'!K2078&lt;VLOOKUP(B1242,Thresholds!$B$2:$I$8,6,FALSE)),"Medium","Major")))</f>
        <v/>
      </c>
      <c r="T1242" s="2"/>
      <c r="U1242" s="2"/>
      <c r="V1242" s="2"/>
      <c r="W1242" s="2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>
      <c r="A1243" s="1"/>
      <c r="B1243" s="17">
        <v>2</v>
      </c>
      <c r="C1243" s="9" t="s">
        <v>44</v>
      </c>
      <c r="D1243" s="9" t="str">
        <f>VLOOKUP(C1243,'Hazard Categories'!$A$2:$B$52,2,FALSE)</f>
        <v>Severe Storm</v>
      </c>
      <c r="E1243" s="17">
        <v>2</v>
      </c>
      <c r="F1243" s="17">
        <v>2011</v>
      </c>
      <c r="G1243" s="17" t="str">
        <f>IF(F1243&lt;2000,(ROUNDDOWN((F1243-$G$10)/5,0))*5+$G$10&amp;"-"&amp;(ROUNDDOWN((F1243-$G$10)/5,0))*5+$G$10+4,(ROUNDDOWN((F1243-$G$10)/5,0))*5+$G$10&amp;"-"&amp;(ROUNDDOWN((F1243-$G$10)/5,0))*5+$G$10+4)</f>
        <v>2010-2014</v>
      </c>
      <c r="H1243" s="17">
        <v>1</v>
      </c>
      <c r="I1243" s="17">
        <v>0</v>
      </c>
      <c r="J1243" s="17">
        <v>0</v>
      </c>
      <c r="K1243" s="17">
        <f>SUM(I1243:J1243)</f>
        <v>0</v>
      </c>
      <c r="L1243" s="28">
        <f>IF(N1243&lt;7000000000,0,1)</f>
        <v>0</v>
      </c>
      <c r="M1243" s="28">
        <f>IF(N1243&gt;0,1,0)</f>
        <v>1</v>
      </c>
      <c r="N1243" s="29">
        <v>69038</v>
      </c>
      <c r="O1243" s="29">
        <f>IF($R1243="Minor",1,0)</f>
        <v>1</v>
      </c>
      <c r="P1243" s="29">
        <f>IF($R1243="Medium",1,0)</f>
        <v>0</v>
      </c>
      <c r="Q1243" s="29">
        <f>IF($R1243="Major",1,0)</f>
        <v>0</v>
      </c>
      <c r="R1243" s="2" t="str">
        <f>IF('Hazard Data'!N2459&lt;VLOOKUP(B1243,Thresholds!$B$2:$I$8,2,FALSE),"Minor",IF(AND(VLOOKUP(B1243,Thresholds!$B$2:$I$8,2,FALSE)&lt;='Hazard Data'!N2459,'Hazard Data'!N2459&lt;VLOOKUP(B1243,Thresholds!$B$2:$I$8,3,FALSE)),"Medium","Major"))</f>
        <v>Minor</v>
      </c>
      <c r="S1243" s="2" t="str">
        <f>IF(N1243&gt;0,"",IF('Hazard Data'!K2459&lt;VLOOKUP(B1243,Thresholds!$B$2:$I$8,5,FALSE),"Minor",IF(AND(VLOOKUP(B1243,Thresholds!$B$2:$I$8,5,FALSE)&lt;='Hazard Data'!K2459,'Hazard Data'!K2459&lt;VLOOKUP(B1243,Thresholds!$B$2:$I$8,6,FALSE)),"Medium","Major")))</f>
        <v/>
      </c>
      <c r="T1243" s="2"/>
      <c r="U1243" s="2"/>
      <c r="V1243" s="2"/>
      <c r="W1243" s="2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>
      <c r="A1244" s="1"/>
      <c r="B1244" s="17">
        <v>3</v>
      </c>
      <c r="C1244" s="9" t="s">
        <v>44</v>
      </c>
      <c r="D1244" s="9" t="str">
        <f>VLOOKUP(C1244,'Hazard Categories'!$A$2:$B$52,2,FALSE)</f>
        <v>Severe Storm</v>
      </c>
      <c r="E1244" s="17">
        <v>2</v>
      </c>
      <c r="F1244" s="17">
        <v>2012</v>
      </c>
      <c r="G1244" s="17" t="str">
        <f>IF(F1244&lt;2000,(ROUNDDOWN((F1244-$G$10)/5,0))*5+$G$10&amp;"-"&amp;(ROUNDDOWN((F1244-$G$10)/5,0))*5+$G$10+4,(ROUNDDOWN((F1244-$G$10)/5,0))*5+$G$10&amp;"-"&amp;(ROUNDDOWN((F1244-$G$10)/5,0))*5+$G$10+4)</f>
        <v>2010-2014</v>
      </c>
      <c r="H1244" s="17">
        <v>1</v>
      </c>
      <c r="I1244" s="17">
        <v>0</v>
      </c>
      <c r="J1244" s="17">
        <v>0</v>
      </c>
      <c r="K1244" s="17">
        <f>SUM(I1244:J1244)</f>
        <v>0</v>
      </c>
      <c r="L1244" s="28">
        <f>IF(N1244&lt;7000000000,0,1)</f>
        <v>0</v>
      </c>
      <c r="M1244" s="28">
        <f>IF(N1244&gt;0,1,0)</f>
        <v>1</v>
      </c>
      <c r="N1244" s="29">
        <v>68924</v>
      </c>
      <c r="O1244" s="29">
        <f>IF($R1244="Minor",1,0)</f>
        <v>1</v>
      </c>
      <c r="P1244" s="29">
        <f>IF($R1244="Medium",1,0)</f>
        <v>0</v>
      </c>
      <c r="Q1244" s="29">
        <f>IF($R1244="Major",1,0)</f>
        <v>0</v>
      </c>
      <c r="R1244" s="2" t="str">
        <f>IF('Hazard Data'!N2103&lt;VLOOKUP(B1244,Thresholds!$B$2:$I$8,2,FALSE),"Minor",IF(AND(VLOOKUP(B1244,Thresholds!$B$2:$I$8,2,FALSE)&lt;='Hazard Data'!N2103,'Hazard Data'!N2103&lt;VLOOKUP(B1244,Thresholds!$B$2:$I$8,3,FALSE)),"Medium","Major"))</f>
        <v>Minor</v>
      </c>
      <c r="S1244" s="2" t="str">
        <f>IF(N1244&gt;0,"",IF('Hazard Data'!K2103&lt;VLOOKUP(B1244,Thresholds!$B$2:$I$8,5,FALSE),"Minor",IF(AND(VLOOKUP(B1244,Thresholds!$B$2:$I$8,5,FALSE)&lt;='Hazard Data'!K2103,'Hazard Data'!K2103&lt;VLOOKUP(B1244,Thresholds!$B$2:$I$8,6,FALSE)),"Medium","Major")))</f>
        <v/>
      </c>
      <c r="T1244" s="2"/>
      <c r="U1244" s="2"/>
      <c r="V1244" s="2"/>
      <c r="W1244" s="2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>
      <c r="A1245" s="1"/>
      <c r="B1245" s="17">
        <v>3</v>
      </c>
      <c r="C1245" s="9" t="s">
        <v>44</v>
      </c>
      <c r="D1245" s="9" t="str">
        <f>VLOOKUP(C1245,'Hazard Categories'!$A$2:$B$52,2,FALSE)</f>
        <v>Severe Storm</v>
      </c>
      <c r="E1245" s="17">
        <v>3</v>
      </c>
      <c r="F1245" s="17">
        <v>2012</v>
      </c>
      <c r="G1245" s="17" t="str">
        <f>IF(F1245&lt;2000,(ROUNDDOWN((F1245-$G$10)/5,0))*5+$G$10&amp;"-"&amp;(ROUNDDOWN((F1245-$G$10)/5,0))*5+$G$10+4,(ROUNDDOWN((F1245-$G$10)/5,0))*5+$G$10&amp;"-"&amp;(ROUNDDOWN((F1245-$G$10)/5,0))*5+$G$10+4)</f>
        <v>2010-2014</v>
      </c>
      <c r="H1245" s="17">
        <v>1</v>
      </c>
      <c r="I1245" s="17">
        <v>0</v>
      </c>
      <c r="J1245" s="17">
        <v>0</v>
      </c>
      <c r="K1245" s="17">
        <f>SUM(I1245:J1245)</f>
        <v>0</v>
      </c>
      <c r="L1245" s="28">
        <f>IF(N1245&lt;7000000000,0,1)</f>
        <v>0</v>
      </c>
      <c r="M1245" s="28">
        <f>IF(N1245&gt;0,1,0)</f>
        <v>1</v>
      </c>
      <c r="N1245" s="29">
        <v>68867</v>
      </c>
      <c r="O1245" s="29">
        <f>IF($R1245="Minor",1,0)</f>
        <v>1</v>
      </c>
      <c r="P1245" s="29">
        <f>IF($R1245="Medium",1,0)</f>
        <v>0</v>
      </c>
      <c r="Q1245" s="29">
        <f>IF($R1245="Major",1,0)</f>
        <v>0</v>
      </c>
      <c r="R1245" s="2" t="str">
        <f>IF('Hazard Data'!N2141&lt;VLOOKUP(B1245,Thresholds!$B$2:$I$8,2,FALSE),"Minor",IF(AND(VLOOKUP(B1245,Thresholds!$B$2:$I$8,2,FALSE)&lt;='Hazard Data'!N2141,'Hazard Data'!N2141&lt;VLOOKUP(B1245,Thresholds!$B$2:$I$8,3,FALSE)),"Medium","Major"))</f>
        <v>Minor</v>
      </c>
      <c r="S1245" s="2" t="str">
        <f>IF(N1245&gt;0,"",IF('Hazard Data'!K2141&lt;VLOOKUP(B1245,Thresholds!$B$2:$I$8,5,FALSE),"Minor",IF(AND(VLOOKUP(B1245,Thresholds!$B$2:$I$8,5,FALSE)&lt;='Hazard Data'!K2141,'Hazard Data'!K2141&lt;VLOOKUP(B1245,Thresholds!$B$2:$I$8,6,FALSE)),"Medium","Major")))</f>
        <v/>
      </c>
      <c r="T1245" s="2"/>
      <c r="U1245" s="2"/>
      <c r="V1245" s="2"/>
      <c r="W1245" s="2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>
      <c r="A1246" s="1"/>
      <c r="B1246" s="17">
        <v>3</v>
      </c>
      <c r="C1246" s="9" t="s">
        <v>44</v>
      </c>
      <c r="D1246" s="9" t="str">
        <f>VLOOKUP(C1246,'Hazard Categories'!$A$2:$B$52,2,FALSE)</f>
        <v>Severe Storm</v>
      </c>
      <c r="E1246" s="17">
        <v>3</v>
      </c>
      <c r="F1246" s="17">
        <v>2012</v>
      </c>
      <c r="G1246" s="17" t="str">
        <f>IF(F1246&lt;2000,(ROUNDDOWN((F1246-$G$10)/5,0))*5+$G$10&amp;"-"&amp;(ROUNDDOWN((F1246-$G$10)/5,0))*5+$G$10+4,(ROUNDDOWN((F1246-$G$10)/5,0))*5+$G$10&amp;"-"&amp;(ROUNDDOWN((F1246-$G$10)/5,0))*5+$G$10+4)</f>
        <v>2010-2014</v>
      </c>
      <c r="H1246" s="17">
        <v>1</v>
      </c>
      <c r="I1246" s="17">
        <v>0</v>
      </c>
      <c r="J1246" s="17">
        <v>0</v>
      </c>
      <c r="K1246" s="17">
        <f>SUM(I1246:J1246)</f>
        <v>0</v>
      </c>
      <c r="L1246" s="28">
        <f>IF(N1246&lt;7000000000,0,1)</f>
        <v>0</v>
      </c>
      <c r="M1246" s="28">
        <f>IF(N1246&gt;0,1,0)</f>
        <v>1</v>
      </c>
      <c r="N1246" s="29">
        <v>68683</v>
      </c>
      <c r="O1246" s="29">
        <f>IF($R1246="Minor",1,0)</f>
        <v>1</v>
      </c>
      <c r="P1246" s="29">
        <f>IF($R1246="Medium",1,0)</f>
        <v>0</v>
      </c>
      <c r="Q1246" s="29">
        <f>IF($R1246="Major",1,0)</f>
        <v>0</v>
      </c>
      <c r="R1246" s="2" t="str">
        <f>IF('Hazard Data'!N2142&lt;VLOOKUP(B1246,Thresholds!$B$2:$I$8,2,FALSE),"Minor",IF(AND(VLOOKUP(B1246,Thresholds!$B$2:$I$8,2,FALSE)&lt;='Hazard Data'!N2142,'Hazard Data'!N2142&lt;VLOOKUP(B1246,Thresholds!$B$2:$I$8,3,FALSE)),"Medium","Major"))</f>
        <v>Minor</v>
      </c>
      <c r="S1246" s="2" t="str">
        <f>IF(N1246&gt;0,"",IF('Hazard Data'!K2142&lt;VLOOKUP(B1246,Thresholds!$B$2:$I$8,5,FALSE),"Minor",IF(AND(VLOOKUP(B1246,Thresholds!$B$2:$I$8,5,FALSE)&lt;='Hazard Data'!K2142,'Hazard Data'!K2142&lt;VLOOKUP(B1246,Thresholds!$B$2:$I$8,6,FALSE)),"Medium","Major")))</f>
        <v/>
      </c>
      <c r="T1246" s="2"/>
      <c r="U1246" s="2"/>
      <c r="V1246" s="2"/>
      <c r="W1246" s="2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>
      <c r="A1247" s="1"/>
      <c r="B1247" s="17">
        <v>5</v>
      </c>
      <c r="C1247" s="9" t="s">
        <v>44</v>
      </c>
      <c r="D1247" s="9" t="str">
        <f>VLOOKUP(C1247,'Hazard Categories'!$A$2:$B$52,2,FALSE)</f>
        <v>Severe Storm</v>
      </c>
      <c r="E1247" s="17">
        <v>3</v>
      </c>
      <c r="F1247" s="17">
        <v>2009</v>
      </c>
      <c r="G1247" s="17" t="str">
        <f>IF(F1247&lt;2000,(ROUNDDOWN((F1247-$G$10)/5,0))*5+$G$10&amp;"-"&amp;(ROUNDDOWN((F1247-$G$10)/5,0))*5+$G$10+4,(ROUNDDOWN((F1247-$G$10)/5,0))*5+$G$10&amp;"-"&amp;(ROUNDDOWN((F1247-$G$10)/5,0))*5+$G$10+4)</f>
        <v>2005-2009</v>
      </c>
      <c r="H1247" s="17">
        <v>1</v>
      </c>
      <c r="I1247" s="17">
        <v>0</v>
      </c>
      <c r="J1247" s="17">
        <v>0</v>
      </c>
      <c r="K1247" s="17">
        <f>SUM(I1247:J1247)</f>
        <v>0</v>
      </c>
      <c r="L1247" s="28">
        <f>IF(N1247&lt;7000000000,0,1)</f>
        <v>0</v>
      </c>
      <c r="M1247" s="28">
        <f>IF(N1247&gt;0,1,0)</f>
        <v>1</v>
      </c>
      <c r="N1247" s="29">
        <v>68626</v>
      </c>
      <c r="O1247" s="29">
        <f>IF($R1247="Minor",1,0)</f>
        <v>1</v>
      </c>
      <c r="P1247" s="29">
        <f>IF($R1247="Medium",1,0)</f>
        <v>0</v>
      </c>
      <c r="Q1247" s="29">
        <f>IF($R1247="Major",1,0)</f>
        <v>0</v>
      </c>
      <c r="R1247" s="2" t="str">
        <f>IF('Hazard Data'!N3203&lt;VLOOKUP(B1247,Thresholds!$B$2:$I$8,2,FALSE),"Minor",IF(AND(VLOOKUP(B1247,Thresholds!$B$2:$I$8,2,FALSE)&lt;='Hazard Data'!N3203,'Hazard Data'!N3203&lt;VLOOKUP(B1247,Thresholds!$B$2:$I$8,3,FALSE)),"Medium","Major"))</f>
        <v>Minor</v>
      </c>
      <c r="S1247" s="2" t="str">
        <f>IF(N1247&gt;0,"",IF('Hazard Data'!K3203&lt;VLOOKUP(B1247,Thresholds!$B$2:$I$8,5,FALSE),"Minor",IF(AND(VLOOKUP(B1247,Thresholds!$B$2:$I$8,5,FALSE)&lt;='Hazard Data'!K3203,'Hazard Data'!K3203&lt;VLOOKUP(B1247,Thresholds!$B$2:$I$8,6,FALSE)),"Medium","Major")))</f>
        <v/>
      </c>
      <c r="T1247" s="2"/>
      <c r="U1247" s="2"/>
      <c r="V1247" s="2"/>
      <c r="W1247" s="2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>
      <c r="A1248" s="1"/>
      <c r="B1248" s="17">
        <v>2</v>
      </c>
      <c r="C1248" s="9" t="s">
        <v>39</v>
      </c>
      <c r="D1248" s="9" t="str">
        <f>VLOOKUP(C1248,'Hazard Categories'!$A$2:$B$52,2,FALSE)</f>
        <v>Severe Storm</v>
      </c>
      <c r="E1248" s="17">
        <v>4</v>
      </c>
      <c r="F1248" s="17">
        <v>2015</v>
      </c>
      <c r="G1248" s="17" t="str">
        <f>IF(F1248&lt;2000,(ROUNDDOWN((F1248-$G$10)/5,0))*5+$G$10&amp;"-"&amp;(ROUNDDOWN((F1248-$G$10)/5,0))*5+$G$10+4,(ROUNDDOWN((F1248-$G$10)/5,0))*5+$G$10&amp;"-"&amp;(ROUNDDOWN((F1248-$G$10)/5,0))*5+$G$10+4)</f>
        <v>2015-2019</v>
      </c>
      <c r="H1248" s="17">
        <v>1</v>
      </c>
      <c r="I1248" s="17">
        <v>0</v>
      </c>
      <c r="J1248" s="17">
        <v>0</v>
      </c>
      <c r="K1248" s="17">
        <f>SUM(I1248:J1248)</f>
        <v>0</v>
      </c>
      <c r="L1248" s="28">
        <f>IF(N1248&lt;7000000000,0,1)</f>
        <v>0</v>
      </c>
      <c r="M1248" s="28">
        <f>IF(N1248&gt;0,1,0)</f>
        <v>1</v>
      </c>
      <c r="N1248" s="29">
        <v>68512</v>
      </c>
      <c r="O1248" s="29">
        <f>IF($R1248="Minor",1,0)</f>
        <v>1</v>
      </c>
      <c r="P1248" s="29">
        <f>IF($R1248="Medium",1,0)</f>
        <v>0</v>
      </c>
      <c r="Q1248" s="29">
        <f>IF($R1248="Major",1,0)</f>
        <v>0</v>
      </c>
      <c r="R1248" s="2" t="str">
        <f>IF('Hazard Data'!N2719&lt;VLOOKUP(B1248,Thresholds!$B$2:$I$8,2,FALSE),"Minor",IF(AND(VLOOKUP(B1248,Thresholds!$B$2:$I$8,2,FALSE)&lt;='Hazard Data'!N2719,'Hazard Data'!N2719&lt;VLOOKUP(B1248,Thresholds!$B$2:$I$8,3,FALSE)),"Medium","Major"))</f>
        <v>Minor</v>
      </c>
      <c r="S1248" s="2" t="str">
        <f>IF(N1248&gt;0,"",IF('Hazard Data'!K2719&lt;VLOOKUP(B1248,Thresholds!$B$2:$I$8,5,FALSE),"Minor",IF(AND(VLOOKUP(B1248,Thresholds!$B$2:$I$8,5,FALSE)&lt;='Hazard Data'!K2719,'Hazard Data'!K2719&lt;VLOOKUP(B1248,Thresholds!$B$2:$I$8,6,FALSE)),"Medium","Major")))</f>
        <v/>
      </c>
      <c r="T1248" s="2"/>
      <c r="U1248" s="2"/>
      <c r="V1248" s="2"/>
      <c r="W1248" s="2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32">
      <c r="A1249" s="1"/>
      <c r="B1249" s="17">
        <v>3</v>
      </c>
      <c r="C1249" s="9" t="s">
        <v>44</v>
      </c>
      <c r="D1249" s="9" t="str">
        <f>VLOOKUP(C1249,'Hazard Categories'!$A$2:$B$52,2,FALSE)</f>
        <v>Severe Storm</v>
      </c>
      <c r="E1249" s="17">
        <v>2</v>
      </c>
      <c r="F1249" s="17">
        <v>2015</v>
      </c>
      <c r="G1249" s="17" t="str">
        <f>IF(F1249&lt;2000,(ROUNDDOWN((F1249-$G$10)/5,0))*5+$G$10&amp;"-"&amp;(ROUNDDOWN((F1249-$G$10)/5,0))*5+$G$10+4,(ROUNDDOWN((F1249-$G$10)/5,0))*5+$G$10&amp;"-"&amp;(ROUNDDOWN((F1249-$G$10)/5,0))*5+$G$10+4)</f>
        <v>2015-2019</v>
      </c>
      <c r="H1249" s="17">
        <v>1</v>
      </c>
      <c r="I1249" s="17">
        <v>0</v>
      </c>
      <c r="J1249" s="17">
        <v>0</v>
      </c>
      <c r="K1249" s="17">
        <f>SUM(I1249:J1249)</f>
        <v>0</v>
      </c>
      <c r="L1249" s="28">
        <f>IF(N1249&lt;7000000000,0,1)</f>
        <v>0</v>
      </c>
      <c r="M1249" s="28">
        <f>IF(N1249&gt;0,1,0)</f>
        <v>1</v>
      </c>
      <c r="N1249" s="29">
        <v>68366</v>
      </c>
      <c r="O1249" s="29">
        <f>IF($R1249="Minor",1,0)</f>
        <v>1</v>
      </c>
      <c r="P1249" s="29">
        <f>IF($R1249="Medium",1,0)</f>
        <v>0</v>
      </c>
      <c r="Q1249" s="29">
        <f>IF($R1249="Major",1,0)</f>
        <v>0</v>
      </c>
      <c r="R1249" s="2" t="str">
        <f>IF('Hazard Data'!N2702&lt;VLOOKUP(B1249,Thresholds!$B$2:$I$8,2,FALSE),"Minor",IF(AND(VLOOKUP(B1249,Thresholds!$B$2:$I$8,2,FALSE)&lt;='Hazard Data'!N2702,'Hazard Data'!N2702&lt;VLOOKUP(B1249,Thresholds!$B$2:$I$8,3,FALSE)),"Medium","Major"))</f>
        <v>Minor</v>
      </c>
      <c r="S1249" s="2" t="str">
        <f>IF(N1249&gt;0,"",IF('Hazard Data'!K2702&lt;VLOOKUP(B1249,Thresholds!$B$2:$I$8,5,FALSE),"Minor",IF(AND(VLOOKUP(B1249,Thresholds!$B$2:$I$8,5,FALSE)&lt;='Hazard Data'!K2702,'Hazard Data'!K2702&lt;VLOOKUP(B1249,Thresholds!$B$2:$I$8,6,FALSE)),"Medium","Major")))</f>
        <v/>
      </c>
      <c r="T1249" s="2"/>
      <c r="U1249" s="2"/>
      <c r="V1249" s="2"/>
      <c r="W1249" s="2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32">
      <c r="A1250" s="1"/>
      <c r="B1250" s="17">
        <v>3</v>
      </c>
      <c r="C1250" s="9" t="s">
        <v>44</v>
      </c>
      <c r="D1250" s="9" t="str">
        <f>VLOOKUP(C1250,'Hazard Categories'!$A$2:$B$52,2,FALSE)</f>
        <v>Severe Storm</v>
      </c>
      <c r="E1250" s="17">
        <v>3</v>
      </c>
      <c r="F1250" s="17">
        <v>2010</v>
      </c>
      <c r="G1250" s="17" t="str">
        <f>IF(F1250&lt;2000,(ROUNDDOWN((F1250-$G$10)/5,0))*5+$G$10&amp;"-"&amp;(ROUNDDOWN((F1250-$G$10)/5,0))*5+$G$10+4,(ROUNDDOWN((F1250-$G$10)/5,0))*5+$G$10&amp;"-"&amp;(ROUNDDOWN((F1250-$G$10)/5,0))*5+$G$10+4)</f>
        <v>2010-2014</v>
      </c>
      <c r="H1250" s="17">
        <v>1</v>
      </c>
      <c r="I1250" s="17">
        <v>0</v>
      </c>
      <c r="J1250" s="17">
        <v>0</v>
      </c>
      <c r="K1250" s="17">
        <f>SUM(I1250:J1250)</f>
        <v>0</v>
      </c>
      <c r="L1250" s="28">
        <f>IF(N1250&lt;7000000000,0,1)</f>
        <v>0</v>
      </c>
      <c r="M1250" s="28">
        <f>IF(N1250&gt;0,1,0)</f>
        <v>1</v>
      </c>
      <c r="N1250" s="29">
        <v>67973</v>
      </c>
      <c r="O1250" s="29">
        <f>IF($R1250="Minor",1,0)</f>
        <v>1</v>
      </c>
      <c r="P1250" s="29">
        <f>IF($R1250="Medium",1,0)</f>
        <v>0</v>
      </c>
      <c r="Q1250" s="29">
        <f>IF($R1250="Major",1,0)</f>
        <v>0</v>
      </c>
      <c r="R1250" s="2" t="str">
        <f>IF('Hazard Data'!N2264&lt;VLOOKUP(B1250,Thresholds!$B$2:$I$8,2,FALSE),"Minor",IF(AND(VLOOKUP(B1250,Thresholds!$B$2:$I$8,2,FALSE)&lt;='Hazard Data'!N2264,'Hazard Data'!N2264&lt;VLOOKUP(B1250,Thresholds!$B$2:$I$8,3,FALSE)),"Medium","Major"))</f>
        <v>Minor</v>
      </c>
      <c r="S1250" s="2" t="str">
        <f>IF(N1250&gt;0,"",IF('Hazard Data'!K2264&lt;VLOOKUP(B1250,Thresholds!$B$2:$I$8,5,FALSE),"Minor",IF(AND(VLOOKUP(B1250,Thresholds!$B$2:$I$8,5,FALSE)&lt;='Hazard Data'!K2264,'Hazard Data'!K2264&lt;VLOOKUP(B1250,Thresholds!$B$2:$I$8,6,FALSE)),"Medium","Major")))</f>
        <v/>
      </c>
      <c r="T1250" s="2"/>
      <c r="U1250" s="2"/>
      <c r="V1250" s="2"/>
      <c r="W1250" s="2"/>
      <c r="X1250" s="1"/>
      <c r="Y1250" s="1"/>
      <c r="Z1250" s="1"/>
      <c r="AA1250" s="1"/>
      <c r="AB1250" s="1"/>
      <c r="AC1250" s="1"/>
      <c r="AD1250" s="1"/>
      <c r="AE1250" s="1"/>
      <c r="AF1250" s="1"/>
    </row>
    <row r="1251" spans="1:32">
      <c r="A1251" s="1"/>
      <c r="B1251" s="17">
        <v>5</v>
      </c>
      <c r="C1251" s="9" t="s">
        <v>44</v>
      </c>
      <c r="D1251" s="9" t="str">
        <f>VLOOKUP(C1251,'Hazard Categories'!$A$2:$B$52,2,FALSE)</f>
        <v>Severe Storm</v>
      </c>
      <c r="E1251" s="17">
        <v>3</v>
      </c>
      <c r="F1251" s="17">
        <v>2009</v>
      </c>
      <c r="G1251" s="17" t="str">
        <f>IF(F1251&lt;2000,(ROUNDDOWN((F1251-$G$10)/5,0))*5+$G$10&amp;"-"&amp;(ROUNDDOWN((F1251-$G$10)/5,0))*5+$G$10+4,(ROUNDDOWN((F1251-$G$10)/5,0))*5+$G$10&amp;"-"&amp;(ROUNDDOWN((F1251-$G$10)/5,0))*5+$G$10+4)</f>
        <v>2005-2009</v>
      </c>
      <c r="H1251" s="17">
        <v>1</v>
      </c>
      <c r="I1251" s="17">
        <v>0</v>
      </c>
      <c r="J1251" s="17">
        <v>0</v>
      </c>
      <c r="K1251" s="17">
        <f>SUM(I1251:J1251)</f>
        <v>0</v>
      </c>
      <c r="L1251" s="28">
        <f>IF(N1251&lt;7000000000,0,1)</f>
        <v>0</v>
      </c>
      <c r="M1251" s="28">
        <f>IF(N1251&gt;0,1,0)</f>
        <v>1</v>
      </c>
      <c r="N1251" s="29">
        <v>67954</v>
      </c>
      <c r="O1251" s="29">
        <f>IF($R1251="Minor",1,0)</f>
        <v>1</v>
      </c>
      <c r="P1251" s="29">
        <f>IF($R1251="Medium",1,0)</f>
        <v>0</v>
      </c>
      <c r="Q1251" s="29">
        <f>IF($R1251="Major",1,0)</f>
        <v>0</v>
      </c>
      <c r="R1251" s="2" t="str">
        <f>IF('Hazard Data'!N3195&lt;VLOOKUP(B1251,Thresholds!$B$2:$I$8,2,FALSE),"Minor",IF(AND(VLOOKUP(B1251,Thresholds!$B$2:$I$8,2,FALSE)&lt;='Hazard Data'!N3195,'Hazard Data'!N3195&lt;VLOOKUP(B1251,Thresholds!$B$2:$I$8,3,FALSE)),"Medium","Major"))</f>
        <v>Minor</v>
      </c>
      <c r="S1251" s="2" t="str">
        <f>IF(N1251&gt;0,"",IF('Hazard Data'!K3195&lt;VLOOKUP(B1251,Thresholds!$B$2:$I$8,5,FALSE),"Minor",IF(AND(VLOOKUP(B1251,Thresholds!$B$2:$I$8,5,FALSE)&lt;='Hazard Data'!K3195,'Hazard Data'!K3195&lt;VLOOKUP(B1251,Thresholds!$B$2:$I$8,6,FALSE)),"Medium","Major")))</f>
        <v/>
      </c>
      <c r="T1251" s="2"/>
      <c r="U1251" s="2"/>
      <c r="V1251" s="2"/>
      <c r="W1251" s="2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32">
      <c r="A1252" s="1"/>
      <c r="B1252" s="17">
        <v>4</v>
      </c>
      <c r="C1252" s="9" t="s">
        <v>44</v>
      </c>
      <c r="D1252" s="9" t="str">
        <f>VLOOKUP(C1252,'Hazard Categories'!$A$2:$B$52,2,FALSE)</f>
        <v>Severe Storm</v>
      </c>
      <c r="E1252" s="17">
        <v>3</v>
      </c>
      <c r="F1252" s="17">
        <v>2014</v>
      </c>
      <c r="G1252" s="17" t="str">
        <f>IF(F1252&lt;2000,(ROUNDDOWN((F1252-$G$10)/5,0))*5+$G$10&amp;"-"&amp;(ROUNDDOWN((F1252-$G$10)/5,0))*5+$G$10+4,(ROUNDDOWN((F1252-$G$10)/5,0))*5+$G$10&amp;"-"&amp;(ROUNDDOWN((F1252-$G$10)/5,0))*5+$G$10+4)</f>
        <v>2010-2014</v>
      </c>
      <c r="H1252" s="17">
        <v>1</v>
      </c>
      <c r="I1252" s="17">
        <v>0</v>
      </c>
      <c r="J1252" s="17">
        <v>0</v>
      </c>
      <c r="K1252" s="17">
        <f>SUM(I1252:J1252)</f>
        <v>0</v>
      </c>
      <c r="L1252" s="28">
        <f>IF(N1252&lt;7000000000,0,1)</f>
        <v>0</v>
      </c>
      <c r="M1252" s="28">
        <f>IF(N1252&gt;0,1,0)</f>
        <v>1</v>
      </c>
      <c r="N1252" s="29">
        <v>67916</v>
      </c>
      <c r="O1252" s="29">
        <f>IF($R1252="Minor",1,0)</f>
        <v>1</v>
      </c>
      <c r="P1252" s="29">
        <f>IF($R1252="Medium",1,0)</f>
        <v>0</v>
      </c>
      <c r="Q1252" s="29">
        <f>IF($R1252="Major",1,0)</f>
        <v>0</v>
      </c>
      <c r="R1252" s="2" t="str">
        <f>IF('Hazard Data'!N2628&lt;VLOOKUP(B1252,Thresholds!$B$2:$I$8,2,FALSE),"Minor",IF(AND(VLOOKUP(B1252,Thresholds!$B$2:$I$8,2,FALSE)&lt;='Hazard Data'!N2628,'Hazard Data'!N2628&lt;VLOOKUP(B1252,Thresholds!$B$2:$I$8,3,FALSE)),"Medium","Major"))</f>
        <v>Minor</v>
      </c>
      <c r="S1252" s="2" t="str">
        <f>IF(N1252&gt;0,"",IF('Hazard Data'!K2628&lt;VLOOKUP(B1252,Thresholds!$B$2:$I$8,5,FALSE),"Minor",IF(AND(VLOOKUP(B1252,Thresholds!$B$2:$I$8,5,FALSE)&lt;='Hazard Data'!K2628,'Hazard Data'!K2628&lt;VLOOKUP(B1252,Thresholds!$B$2:$I$8,6,FALSE)),"Medium","Major")))</f>
        <v/>
      </c>
      <c r="T1252" s="2"/>
      <c r="U1252" s="2"/>
      <c r="V1252" s="2"/>
      <c r="W1252" s="2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32">
      <c r="A1253" s="1"/>
      <c r="B1253" s="17">
        <v>6</v>
      </c>
      <c r="C1253" s="9" t="s">
        <v>39</v>
      </c>
      <c r="D1253" s="9" t="str">
        <f>VLOOKUP(C1253,'Hazard Categories'!$A$2:$B$52,2,FALSE)</f>
        <v>Severe Storm</v>
      </c>
      <c r="E1253" s="17">
        <v>2</v>
      </c>
      <c r="F1253" s="17">
        <v>2013</v>
      </c>
      <c r="G1253" s="17" t="str">
        <f>IF(F1253&lt;2000,(ROUNDDOWN((F1253-$G$10)/5,0))*5+$G$10&amp;"-"&amp;(ROUNDDOWN((F1253-$G$10)/5,0))*5+$G$10+4,(ROUNDDOWN((F1253-$G$10)/5,0))*5+$G$10&amp;"-"&amp;(ROUNDDOWN((F1253-$G$10)/5,0))*5+$G$10+4)</f>
        <v>2010-2014</v>
      </c>
      <c r="H1253" s="17">
        <v>1</v>
      </c>
      <c r="I1253" s="17">
        <v>0</v>
      </c>
      <c r="J1253" s="17">
        <v>0</v>
      </c>
      <c r="K1253" s="17">
        <f>SUM(I1253:J1253)</f>
        <v>0</v>
      </c>
      <c r="L1253" s="28">
        <f>IF(N1253&lt;7000000000,0,1)</f>
        <v>0</v>
      </c>
      <c r="M1253" s="28">
        <f>IF(N1253&gt;0,1,0)</f>
        <v>1</v>
      </c>
      <c r="N1253" s="29">
        <v>67890</v>
      </c>
      <c r="O1253" s="29">
        <f>IF($R1253="Minor",1,0)</f>
        <v>1</v>
      </c>
      <c r="P1253" s="29">
        <f>IF($R1253="Medium",1,0)</f>
        <v>0</v>
      </c>
      <c r="Q1253" s="29">
        <f>IF($R1253="Major",1,0)</f>
        <v>0</v>
      </c>
      <c r="R1253" s="2" t="str">
        <f>IF('Hazard Data'!N2031&lt;VLOOKUP(B1253,Thresholds!$B$2:$I$8,2,FALSE),"Minor",IF(AND(VLOOKUP(B1253,Thresholds!$B$2:$I$8,2,FALSE)&lt;='Hazard Data'!N2031,'Hazard Data'!N2031&lt;VLOOKUP(B1253,Thresholds!$B$2:$I$8,3,FALSE)),"Medium","Major"))</f>
        <v>Minor</v>
      </c>
      <c r="S1253" s="2" t="str">
        <f>IF(N1253&gt;0,"",IF('Hazard Data'!K2031&lt;VLOOKUP(B1253,Thresholds!$B$2:$I$8,5,FALSE),"Minor",IF(AND(VLOOKUP(B1253,Thresholds!$B$2:$I$8,5,FALSE)&lt;='Hazard Data'!K2031,'Hazard Data'!K2031&lt;VLOOKUP(B1253,Thresholds!$B$2:$I$8,6,FALSE)),"Medium","Major")))</f>
        <v/>
      </c>
      <c r="T1253" s="2"/>
      <c r="U1253" s="2"/>
      <c r="V1253" s="2"/>
      <c r="W1253" s="2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32">
      <c r="A1254" s="1"/>
      <c r="B1254" s="17">
        <v>3</v>
      </c>
      <c r="C1254" s="9" t="s">
        <v>44</v>
      </c>
      <c r="D1254" s="9" t="str">
        <f>VLOOKUP(C1254,'Hazard Categories'!$A$2:$B$52,2,FALSE)</f>
        <v>Severe Storm</v>
      </c>
      <c r="E1254" s="17">
        <v>2</v>
      </c>
      <c r="F1254" s="17">
        <v>2011</v>
      </c>
      <c r="G1254" s="17" t="str">
        <f>IF(F1254&lt;2000,(ROUNDDOWN((F1254-$G$10)/5,0))*5+$G$10&amp;"-"&amp;(ROUNDDOWN((F1254-$G$10)/5,0))*5+$G$10+4,(ROUNDDOWN((F1254-$G$10)/5,0))*5+$G$10&amp;"-"&amp;(ROUNDDOWN((F1254-$G$10)/5,0))*5+$G$10+4)</f>
        <v>2010-2014</v>
      </c>
      <c r="H1254" s="17">
        <v>1</v>
      </c>
      <c r="I1254" s="17">
        <v>0</v>
      </c>
      <c r="J1254" s="17">
        <v>0</v>
      </c>
      <c r="K1254" s="17">
        <f>SUM(I1254:J1254)</f>
        <v>0</v>
      </c>
      <c r="L1254" s="28">
        <f>IF(N1254&lt;7000000000,0,1)</f>
        <v>0</v>
      </c>
      <c r="M1254" s="28">
        <f>IF(N1254&gt;0,1,0)</f>
        <v>1</v>
      </c>
      <c r="N1254" s="29">
        <v>67827</v>
      </c>
      <c r="O1254" s="29">
        <f>IF($R1254="Minor",1,0)</f>
        <v>1</v>
      </c>
      <c r="P1254" s="29">
        <f>IF($R1254="Medium",1,0)</f>
        <v>0</v>
      </c>
      <c r="Q1254" s="29">
        <f>IF($R1254="Major",1,0)</f>
        <v>0</v>
      </c>
      <c r="R1254" s="2" t="str">
        <f>IF('Hazard Data'!N2349&lt;VLOOKUP(B1254,Thresholds!$B$2:$I$8,2,FALSE),"Minor",IF(AND(VLOOKUP(B1254,Thresholds!$B$2:$I$8,2,FALSE)&lt;='Hazard Data'!N2349,'Hazard Data'!N2349&lt;VLOOKUP(B1254,Thresholds!$B$2:$I$8,3,FALSE)),"Medium","Major"))</f>
        <v>Minor</v>
      </c>
      <c r="S1254" s="2" t="str">
        <f>IF(N1254&gt;0,"",IF('Hazard Data'!K2349&lt;VLOOKUP(B1254,Thresholds!$B$2:$I$8,5,FALSE),"Minor",IF(AND(VLOOKUP(B1254,Thresholds!$B$2:$I$8,5,FALSE)&lt;='Hazard Data'!K2349,'Hazard Data'!K2349&lt;VLOOKUP(B1254,Thresholds!$B$2:$I$8,6,FALSE)),"Medium","Major")))</f>
        <v/>
      </c>
      <c r="T1254" s="2"/>
      <c r="U1254" s="2"/>
      <c r="V1254" s="2"/>
      <c r="W1254" s="2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32">
      <c r="A1255" s="1"/>
      <c r="B1255" s="17">
        <v>5</v>
      </c>
      <c r="C1255" s="9" t="s">
        <v>44</v>
      </c>
      <c r="D1255" s="9" t="str">
        <f>VLOOKUP(C1255,'Hazard Categories'!$A$2:$B$52,2,FALSE)</f>
        <v>Severe Storm</v>
      </c>
      <c r="E1255" s="17">
        <v>3</v>
      </c>
      <c r="F1255" s="17">
        <v>2009</v>
      </c>
      <c r="G1255" s="17" t="str">
        <f>IF(F1255&lt;2000,(ROUNDDOWN((F1255-$G$10)/5,0))*5+$G$10&amp;"-"&amp;(ROUNDDOWN((F1255-$G$10)/5,0))*5+$G$10+4,(ROUNDDOWN((F1255-$G$10)/5,0))*5+$G$10&amp;"-"&amp;(ROUNDDOWN((F1255-$G$10)/5,0))*5+$G$10+4)</f>
        <v>2005-2009</v>
      </c>
      <c r="H1255" s="17">
        <v>1</v>
      </c>
      <c r="I1255" s="17">
        <v>0</v>
      </c>
      <c r="J1255" s="17">
        <v>0</v>
      </c>
      <c r="K1255" s="17">
        <f>SUM(I1255:J1255)</f>
        <v>0</v>
      </c>
      <c r="L1255" s="28">
        <f>IF(N1255&lt;7000000000,0,1)</f>
        <v>0</v>
      </c>
      <c r="M1255" s="28">
        <f>IF(N1255&gt;0,1,0)</f>
        <v>1</v>
      </c>
      <c r="N1255" s="29">
        <v>67757</v>
      </c>
      <c r="O1255" s="29">
        <f>IF($R1255="Minor",1,0)</f>
        <v>1</v>
      </c>
      <c r="P1255" s="29">
        <f>IF($R1255="Medium",1,0)</f>
        <v>0</v>
      </c>
      <c r="Q1255" s="29">
        <f>IF($R1255="Major",1,0)</f>
        <v>0</v>
      </c>
      <c r="R1255" s="2" t="str">
        <f>IF('Hazard Data'!N3199&lt;VLOOKUP(B1255,Thresholds!$B$2:$I$8,2,FALSE),"Minor",IF(AND(VLOOKUP(B1255,Thresholds!$B$2:$I$8,2,FALSE)&lt;='Hazard Data'!N3199,'Hazard Data'!N3199&lt;VLOOKUP(B1255,Thresholds!$B$2:$I$8,3,FALSE)),"Medium","Major"))</f>
        <v>Minor</v>
      </c>
      <c r="S1255" s="2" t="str">
        <f>IF(N1255&gt;0,"",IF('Hazard Data'!K3199&lt;VLOOKUP(B1255,Thresholds!$B$2:$I$8,5,FALSE),"Minor",IF(AND(VLOOKUP(B1255,Thresholds!$B$2:$I$8,5,FALSE)&lt;='Hazard Data'!K3199,'Hazard Data'!K3199&lt;VLOOKUP(B1255,Thresholds!$B$2:$I$8,6,FALSE)),"Medium","Major")))</f>
        <v/>
      </c>
      <c r="T1255" s="2"/>
      <c r="U1255" s="2"/>
      <c r="V1255" s="2"/>
      <c r="W1255" s="2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32">
      <c r="A1256" s="1"/>
      <c r="B1256" s="17">
        <v>4</v>
      </c>
      <c r="C1256" s="9" t="s">
        <v>44</v>
      </c>
      <c r="D1256" s="9" t="str">
        <f>VLOOKUP(C1256,'Hazard Categories'!$A$2:$B$52,2,FALSE)</f>
        <v>Severe Storm</v>
      </c>
      <c r="E1256" s="17">
        <v>3</v>
      </c>
      <c r="F1256" s="17">
        <v>2012</v>
      </c>
      <c r="G1256" s="17" t="str">
        <f>IF(F1256&lt;2000,(ROUNDDOWN((F1256-$G$10)/5,0))*5+$G$10&amp;"-"&amp;(ROUNDDOWN((F1256-$G$10)/5,0))*5+$G$10+4,(ROUNDDOWN((F1256-$G$10)/5,0))*5+$G$10&amp;"-"&amp;(ROUNDDOWN((F1256-$G$10)/5,0))*5+$G$10+4)</f>
        <v>2010-2014</v>
      </c>
      <c r="H1256" s="17">
        <v>1</v>
      </c>
      <c r="I1256" s="17">
        <v>0</v>
      </c>
      <c r="J1256" s="17">
        <v>0</v>
      </c>
      <c r="K1256" s="17">
        <f>SUM(I1256:J1256)</f>
        <v>0</v>
      </c>
      <c r="L1256" s="28">
        <f>IF(N1256&lt;7000000000,0,1)</f>
        <v>0</v>
      </c>
      <c r="M1256" s="28">
        <f>IF(N1256&gt;0,1,0)</f>
        <v>1</v>
      </c>
      <c r="N1256" s="29">
        <v>67751</v>
      </c>
      <c r="O1256" s="29">
        <f>IF($R1256="Minor",1,0)</f>
        <v>1</v>
      </c>
      <c r="P1256" s="29">
        <f>IF($R1256="Medium",1,0)</f>
        <v>0</v>
      </c>
      <c r="Q1256" s="29">
        <f>IF($R1256="Major",1,0)</f>
        <v>0</v>
      </c>
      <c r="R1256" s="2" t="str">
        <f>IF('Hazard Data'!N2166&lt;VLOOKUP(B1256,Thresholds!$B$2:$I$8,2,FALSE),"Minor",IF(AND(VLOOKUP(B1256,Thresholds!$B$2:$I$8,2,FALSE)&lt;='Hazard Data'!N2166,'Hazard Data'!N2166&lt;VLOOKUP(B1256,Thresholds!$B$2:$I$8,3,FALSE)),"Medium","Major"))</f>
        <v>Minor</v>
      </c>
      <c r="S1256" s="2" t="str">
        <f>IF(N1256&gt;0,"",IF('Hazard Data'!K2166&lt;VLOOKUP(B1256,Thresholds!$B$2:$I$8,5,FALSE),"Minor",IF(AND(VLOOKUP(B1256,Thresholds!$B$2:$I$8,5,FALSE)&lt;='Hazard Data'!K2166,'Hazard Data'!K2166&lt;VLOOKUP(B1256,Thresholds!$B$2:$I$8,6,FALSE)),"Medium","Major")))</f>
        <v/>
      </c>
      <c r="T1256" s="2"/>
      <c r="U1256" s="2"/>
      <c r="V1256" s="2"/>
      <c r="W1256" s="2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32">
      <c r="A1257" s="1"/>
      <c r="B1257" s="17">
        <v>3</v>
      </c>
      <c r="C1257" s="9" t="s">
        <v>44</v>
      </c>
      <c r="D1257" s="9" t="str">
        <f>VLOOKUP(C1257,'Hazard Categories'!$A$2:$B$52,2,FALSE)</f>
        <v>Severe Storm</v>
      </c>
      <c r="E1257" s="17">
        <v>2</v>
      </c>
      <c r="F1257" s="17">
        <v>2011</v>
      </c>
      <c r="G1257" s="17" t="str">
        <f>IF(F1257&lt;2000,(ROUNDDOWN((F1257-$G$10)/5,0))*5+$G$10&amp;"-"&amp;(ROUNDDOWN((F1257-$G$10)/5,0))*5+$G$10+4,(ROUNDDOWN((F1257-$G$10)/5,0))*5+$G$10&amp;"-"&amp;(ROUNDDOWN((F1257-$G$10)/5,0))*5+$G$10+4)</f>
        <v>2010-2014</v>
      </c>
      <c r="H1257" s="17">
        <v>1</v>
      </c>
      <c r="I1257" s="17">
        <v>0</v>
      </c>
      <c r="J1257" s="17">
        <v>0</v>
      </c>
      <c r="K1257" s="17">
        <f>SUM(I1257:J1257)</f>
        <v>0</v>
      </c>
      <c r="L1257" s="28">
        <f>IF(N1257&lt;7000000000,0,1)</f>
        <v>0</v>
      </c>
      <c r="M1257" s="28">
        <f>IF(N1257&gt;0,1,0)</f>
        <v>1</v>
      </c>
      <c r="N1257" s="29">
        <v>67649</v>
      </c>
      <c r="O1257" s="29">
        <f>IF($R1257="Minor",1,0)</f>
        <v>1</v>
      </c>
      <c r="P1257" s="29">
        <f>IF($R1257="Medium",1,0)</f>
        <v>0</v>
      </c>
      <c r="Q1257" s="29">
        <f>IF($R1257="Major",1,0)</f>
        <v>0</v>
      </c>
      <c r="R1257" s="2" t="str">
        <f>IF('Hazard Data'!N2463&lt;VLOOKUP(B1257,Thresholds!$B$2:$I$8,2,FALSE),"Minor",IF(AND(VLOOKUP(B1257,Thresholds!$B$2:$I$8,2,FALSE)&lt;='Hazard Data'!N2463,'Hazard Data'!N2463&lt;VLOOKUP(B1257,Thresholds!$B$2:$I$8,3,FALSE)),"Medium","Major"))</f>
        <v>Minor</v>
      </c>
      <c r="S1257" s="2" t="str">
        <f>IF(N1257&gt;0,"",IF('Hazard Data'!K2463&lt;VLOOKUP(B1257,Thresholds!$B$2:$I$8,5,FALSE),"Minor",IF(AND(VLOOKUP(B1257,Thresholds!$B$2:$I$8,5,FALSE)&lt;='Hazard Data'!K2463,'Hazard Data'!K2463&lt;VLOOKUP(B1257,Thresholds!$B$2:$I$8,6,FALSE)),"Medium","Major")))</f>
        <v/>
      </c>
      <c r="T1257" s="2"/>
      <c r="U1257" s="2"/>
      <c r="V1257" s="2"/>
      <c r="W1257" s="2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32">
      <c r="A1258" s="1"/>
      <c r="B1258" s="17">
        <v>5</v>
      </c>
      <c r="C1258" s="9" t="s">
        <v>44</v>
      </c>
      <c r="D1258" s="9" t="str">
        <f>VLOOKUP(C1258,'Hazard Categories'!$A$2:$B$52,2,FALSE)</f>
        <v>Severe Storm</v>
      </c>
      <c r="E1258" s="17">
        <v>1</v>
      </c>
      <c r="F1258" s="17">
        <v>2013</v>
      </c>
      <c r="G1258" s="17" t="str">
        <f>IF(F1258&lt;2000,(ROUNDDOWN((F1258-$G$10)/5,0))*5+$G$10&amp;"-"&amp;(ROUNDDOWN((F1258-$G$10)/5,0))*5+$G$10+4,(ROUNDDOWN((F1258-$G$10)/5,0))*5+$G$10&amp;"-"&amp;(ROUNDDOWN((F1258-$G$10)/5,0))*5+$G$10+4)</f>
        <v>2010-2014</v>
      </c>
      <c r="H1258" s="17">
        <v>1</v>
      </c>
      <c r="I1258" s="17">
        <v>0</v>
      </c>
      <c r="J1258" s="17">
        <v>0</v>
      </c>
      <c r="K1258" s="17">
        <f>SUM(I1258:J1258)</f>
        <v>0</v>
      </c>
      <c r="L1258" s="28">
        <f>IF(N1258&lt;7000000000,0,1)</f>
        <v>0</v>
      </c>
      <c r="M1258" s="28">
        <f>IF(N1258&gt;0,1,0)</f>
        <v>1</v>
      </c>
      <c r="N1258" s="29">
        <v>67529</v>
      </c>
      <c r="O1258" s="29">
        <f>IF($R1258="Minor",1,0)</f>
        <v>1</v>
      </c>
      <c r="P1258" s="29">
        <f>IF($R1258="Medium",1,0)</f>
        <v>0</v>
      </c>
      <c r="Q1258" s="29">
        <f>IF($R1258="Major",1,0)</f>
        <v>0</v>
      </c>
      <c r="R1258" s="2" t="str">
        <f>IF('Hazard Data'!N2059&lt;VLOOKUP(B1258,Thresholds!$B$2:$I$8,2,FALSE),"Minor",IF(AND(VLOOKUP(B1258,Thresholds!$B$2:$I$8,2,FALSE)&lt;='Hazard Data'!N2059,'Hazard Data'!N2059&lt;VLOOKUP(B1258,Thresholds!$B$2:$I$8,3,FALSE)),"Medium","Major"))</f>
        <v>Minor</v>
      </c>
      <c r="S1258" s="2" t="str">
        <f>IF(N1258&gt;0,"",IF('Hazard Data'!K2059&lt;VLOOKUP(B1258,Thresholds!$B$2:$I$8,5,FALSE),"Minor",IF(AND(VLOOKUP(B1258,Thresholds!$B$2:$I$8,5,FALSE)&lt;='Hazard Data'!K2059,'Hazard Data'!K2059&lt;VLOOKUP(B1258,Thresholds!$B$2:$I$8,6,FALSE)),"Medium","Major")))</f>
        <v/>
      </c>
      <c r="T1258" s="2"/>
      <c r="U1258" s="2"/>
      <c r="V1258" s="2"/>
      <c r="W1258" s="2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32">
      <c r="A1259" s="1"/>
      <c r="B1259" s="17">
        <v>5</v>
      </c>
      <c r="C1259" s="9" t="s">
        <v>44</v>
      </c>
      <c r="D1259" s="9" t="str">
        <f>VLOOKUP(C1259,'Hazard Categories'!$A$2:$B$52,2,FALSE)</f>
        <v>Severe Storm</v>
      </c>
      <c r="E1259" s="17">
        <v>2</v>
      </c>
      <c r="F1259" s="17">
        <v>2012</v>
      </c>
      <c r="G1259" s="17" t="str">
        <f>IF(F1259&lt;2000,(ROUNDDOWN((F1259-$G$10)/5,0))*5+$G$10&amp;"-"&amp;(ROUNDDOWN((F1259-$G$10)/5,0))*5+$G$10+4,(ROUNDDOWN((F1259-$G$10)/5,0))*5+$G$10&amp;"-"&amp;(ROUNDDOWN((F1259-$G$10)/5,0))*5+$G$10+4)</f>
        <v>2010-2014</v>
      </c>
      <c r="H1259" s="17">
        <v>1</v>
      </c>
      <c r="I1259" s="17">
        <v>0</v>
      </c>
      <c r="J1259" s="17">
        <v>0</v>
      </c>
      <c r="K1259" s="17">
        <f>SUM(I1259:J1259)</f>
        <v>0</v>
      </c>
      <c r="L1259" s="28">
        <f>IF(N1259&lt;7000000000,0,1)</f>
        <v>0</v>
      </c>
      <c r="M1259" s="28">
        <f>IF(N1259&gt;0,1,0)</f>
        <v>1</v>
      </c>
      <c r="N1259" s="29">
        <v>67510</v>
      </c>
      <c r="O1259" s="29">
        <f>IF($R1259="Minor",1,0)</f>
        <v>1</v>
      </c>
      <c r="P1259" s="29">
        <f>IF($R1259="Medium",1,0)</f>
        <v>0</v>
      </c>
      <c r="Q1259" s="29">
        <f>IF($R1259="Major",1,0)</f>
        <v>0</v>
      </c>
      <c r="R1259" s="2" t="str">
        <f>IF('Hazard Data'!N2117&lt;VLOOKUP(B1259,Thresholds!$B$2:$I$8,2,FALSE),"Minor",IF(AND(VLOOKUP(B1259,Thresholds!$B$2:$I$8,2,FALSE)&lt;='Hazard Data'!N2117,'Hazard Data'!N2117&lt;VLOOKUP(B1259,Thresholds!$B$2:$I$8,3,FALSE)),"Medium","Major"))</f>
        <v>Minor</v>
      </c>
      <c r="S1259" s="2" t="str">
        <f>IF(N1259&gt;0,"",IF('Hazard Data'!K2117&lt;VLOOKUP(B1259,Thresholds!$B$2:$I$8,5,FALSE),"Minor",IF(AND(VLOOKUP(B1259,Thresholds!$B$2:$I$8,5,FALSE)&lt;='Hazard Data'!K2117,'Hazard Data'!K2117&lt;VLOOKUP(B1259,Thresholds!$B$2:$I$8,6,FALSE)),"Medium","Major")))</f>
        <v/>
      </c>
      <c r="T1259" s="2"/>
      <c r="U1259" s="2"/>
      <c r="V1259" s="2"/>
      <c r="W1259" s="2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32">
      <c r="A1260" s="1"/>
      <c r="B1260" s="17">
        <v>3</v>
      </c>
      <c r="C1260" s="9" t="s">
        <v>44</v>
      </c>
      <c r="D1260" s="9" t="str">
        <f>VLOOKUP(C1260,'Hazard Categories'!$A$2:$B$52,2,FALSE)</f>
        <v>Severe Storm</v>
      </c>
      <c r="E1260" s="17">
        <v>4</v>
      </c>
      <c r="F1260" s="17">
        <v>2014</v>
      </c>
      <c r="G1260" s="17" t="str">
        <f>IF(F1260&lt;2000,(ROUNDDOWN((F1260-$G$10)/5,0))*5+$G$10&amp;"-"&amp;(ROUNDDOWN((F1260-$G$10)/5,0))*5+$G$10+4,(ROUNDDOWN((F1260-$G$10)/5,0))*5+$G$10&amp;"-"&amp;(ROUNDDOWN((F1260-$G$10)/5,0))*5+$G$10+4)</f>
        <v>2010-2014</v>
      </c>
      <c r="H1260" s="17">
        <v>1</v>
      </c>
      <c r="I1260" s="17">
        <v>0</v>
      </c>
      <c r="J1260" s="17">
        <v>0</v>
      </c>
      <c r="K1260" s="17">
        <f>SUM(I1260:J1260)</f>
        <v>0</v>
      </c>
      <c r="L1260" s="28">
        <f>IF(N1260&lt;7000000000,0,1)</f>
        <v>0</v>
      </c>
      <c r="M1260" s="28">
        <f>IF(N1260&gt;0,1,0)</f>
        <v>1</v>
      </c>
      <c r="N1260" s="29">
        <v>67326</v>
      </c>
      <c r="O1260" s="29">
        <f>IF($R1260="Minor",1,0)</f>
        <v>1</v>
      </c>
      <c r="P1260" s="29">
        <f>IF($R1260="Medium",1,0)</f>
        <v>0</v>
      </c>
      <c r="Q1260" s="29">
        <f>IF($R1260="Major",1,0)</f>
        <v>0</v>
      </c>
      <c r="R1260" s="2" t="str">
        <f>IF('Hazard Data'!N2546&lt;VLOOKUP(B1260,Thresholds!$B$2:$I$8,2,FALSE),"Minor",IF(AND(VLOOKUP(B1260,Thresholds!$B$2:$I$8,2,FALSE)&lt;='Hazard Data'!N2546,'Hazard Data'!N2546&lt;VLOOKUP(B1260,Thresholds!$B$2:$I$8,3,FALSE)),"Medium","Major"))</f>
        <v>Minor</v>
      </c>
      <c r="S1260" s="2" t="str">
        <f>IF(N1260&gt;0,"",IF('Hazard Data'!K2546&lt;VLOOKUP(B1260,Thresholds!$B$2:$I$8,5,FALSE),"Minor",IF(AND(VLOOKUP(B1260,Thresholds!$B$2:$I$8,5,FALSE)&lt;='Hazard Data'!K2546,'Hazard Data'!K2546&lt;VLOOKUP(B1260,Thresholds!$B$2:$I$8,6,FALSE)),"Medium","Major")))</f>
        <v/>
      </c>
      <c r="T1260" s="2"/>
      <c r="U1260" s="2"/>
      <c r="V1260" s="2"/>
      <c r="W1260" s="2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32">
      <c r="A1261" s="1"/>
      <c r="B1261" s="17">
        <v>5</v>
      </c>
      <c r="C1261" s="9" t="s">
        <v>44</v>
      </c>
      <c r="D1261" s="9" t="str">
        <f>VLOOKUP(C1261,'Hazard Categories'!$A$2:$B$52,2,FALSE)</f>
        <v>Severe Storm</v>
      </c>
      <c r="E1261" s="17">
        <v>3</v>
      </c>
      <c r="F1261" s="17">
        <v>2015</v>
      </c>
      <c r="G1261" s="17" t="str">
        <f>IF(F1261&lt;2000,(ROUNDDOWN((F1261-$G$10)/5,0))*5+$G$10&amp;"-"&amp;(ROUNDDOWN((F1261-$G$10)/5,0))*5+$G$10+4,(ROUNDDOWN((F1261-$G$10)/5,0))*5+$G$10&amp;"-"&amp;(ROUNDDOWN((F1261-$G$10)/5,0))*5+$G$10+4)</f>
        <v>2015-2019</v>
      </c>
      <c r="H1261" s="17">
        <v>1</v>
      </c>
      <c r="I1261" s="17">
        <v>0</v>
      </c>
      <c r="J1261" s="17">
        <v>0</v>
      </c>
      <c r="K1261" s="17">
        <f>SUM(I1261:J1261)</f>
        <v>0</v>
      </c>
      <c r="L1261" s="28">
        <f>IF(N1261&lt;7000000000,0,1)</f>
        <v>0</v>
      </c>
      <c r="M1261" s="28">
        <f>IF(N1261&gt;0,1,0)</f>
        <v>1</v>
      </c>
      <c r="N1261" s="29">
        <v>67288</v>
      </c>
      <c r="O1261" s="29">
        <f>IF($R1261="Minor",1,0)</f>
        <v>1</v>
      </c>
      <c r="P1261" s="29">
        <f>IF($R1261="Medium",1,0)</f>
        <v>0</v>
      </c>
      <c r="Q1261" s="29">
        <f>IF($R1261="Major",1,0)</f>
        <v>0</v>
      </c>
      <c r="R1261" s="2" t="str">
        <f>IF('Hazard Data'!N2698&lt;VLOOKUP(B1261,Thresholds!$B$2:$I$8,2,FALSE),"Minor",IF(AND(VLOOKUP(B1261,Thresholds!$B$2:$I$8,2,FALSE)&lt;='Hazard Data'!N2698,'Hazard Data'!N2698&lt;VLOOKUP(B1261,Thresholds!$B$2:$I$8,3,FALSE)),"Medium","Major"))</f>
        <v>Minor</v>
      </c>
      <c r="S1261" s="2" t="str">
        <f>IF(N1261&gt;0,"",IF('Hazard Data'!K2698&lt;VLOOKUP(B1261,Thresholds!$B$2:$I$8,5,FALSE),"Minor",IF(AND(VLOOKUP(B1261,Thresholds!$B$2:$I$8,5,FALSE)&lt;='Hazard Data'!K2698,'Hazard Data'!K2698&lt;VLOOKUP(B1261,Thresholds!$B$2:$I$8,6,FALSE)),"Medium","Major")))</f>
        <v/>
      </c>
      <c r="T1261" s="2"/>
      <c r="U1261" s="2"/>
      <c r="V1261" s="2"/>
      <c r="W1261" s="2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32">
      <c r="A1262" s="1"/>
      <c r="B1262" s="17">
        <v>3</v>
      </c>
      <c r="C1262" s="9" t="s">
        <v>44</v>
      </c>
      <c r="D1262" s="9" t="str">
        <f>VLOOKUP(C1262,'Hazard Categories'!$A$2:$B$52,2,FALSE)</f>
        <v>Severe Storm</v>
      </c>
      <c r="E1262" s="17">
        <v>2</v>
      </c>
      <c r="F1262" s="17">
        <v>2014</v>
      </c>
      <c r="G1262" s="17" t="str">
        <f>IF(F1262&lt;2000,(ROUNDDOWN((F1262-$G$10)/5,0))*5+$G$10&amp;"-"&amp;(ROUNDDOWN((F1262-$G$10)/5,0))*5+$G$10+4,(ROUNDDOWN((F1262-$G$10)/5,0))*5+$G$10&amp;"-"&amp;(ROUNDDOWN((F1262-$G$10)/5,0))*5+$G$10+4)</f>
        <v>2010-2014</v>
      </c>
      <c r="H1262" s="17">
        <v>1</v>
      </c>
      <c r="I1262" s="17">
        <v>0</v>
      </c>
      <c r="J1262" s="17">
        <v>0</v>
      </c>
      <c r="K1262" s="17">
        <f>SUM(I1262:J1262)</f>
        <v>0</v>
      </c>
      <c r="L1262" s="28">
        <f>IF(N1262&lt;7000000000,0,1)</f>
        <v>0</v>
      </c>
      <c r="M1262" s="28">
        <f>IF(N1262&gt;0,1,0)</f>
        <v>1</v>
      </c>
      <c r="N1262" s="29">
        <v>67161</v>
      </c>
      <c r="O1262" s="29">
        <f>IF($R1262="Minor",1,0)</f>
        <v>1</v>
      </c>
      <c r="P1262" s="29">
        <f>IF($R1262="Medium",1,0)</f>
        <v>0</v>
      </c>
      <c r="Q1262" s="29">
        <f>IF($R1262="Major",1,0)</f>
        <v>0</v>
      </c>
      <c r="R1262" s="2" t="str">
        <f>IF('Hazard Data'!N2555&lt;VLOOKUP(B1262,Thresholds!$B$2:$I$8,2,FALSE),"Minor",IF(AND(VLOOKUP(B1262,Thresholds!$B$2:$I$8,2,FALSE)&lt;='Hazard Data'!N2555,'Hazard Data'!N2555&lt;VLOOKUP(B1262,Thresholds!$B$2:$I$8,3,FALSE)),"Medium","Major"))</f>
        <v>Minor</v>
      </c>
      <c r="S1262" s="2" t="str">
        <f>IF(N1262&gt;0,"",IF('Hazard Data'!K2555&lt;VLOOKUP(B1262,Thresholds!$B$2:$I$8,5,FALSE),"Minor",IF(AND(VLOOKUP(B1262,Thresholds!$B$2:$I$8,5,FALSE)&lt;='Hazard Data'!K2555,'Hazard Data'!K2555&lt;VLOOKUP(B1262,Thresholds!$B$2:$I$8,6,FALSE)),"Medium","Major")))</f>
        <v/>
      </c>
      <c r="T1262" s="2"/>
      <c r="U1262" s="2"/>
      <c r="V1262" s="2"/>
      <c r="W1262" s="2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32">
      <c r="A1263" s="1"/>
      <c r="B1263" s="17">
        <v>3</v>
      </c>
      <c r="C1263" s="9" t="s">
        <v>44</v>
      </c>
      <c r="D1263" s="9" t="str">
        <f>VLOOKUP(C1263,'Hazard Categories'!$A$2:$B$52,2,FALSE)</f>
        <v>Severe Storm</v>
      </c>
      <c r="E1263" s="17">
        <v>2</v>
      </c>
      <c r="F1263" s="17">
        <v>2013</v>
      </c>
      <c r="G1263" s="17" t="str">
        <f>IF(F1263&lt;2000,(ROUNDDOWN((F1263-$G$10)/5,0))*5+$G$10&amp;"-"&amp;(ROUNDDOWN((F1263-$G$10)/5,0))*5+$G$10+4,(ROUNDDOWN((F1263-$G$10)/5,0))*5+$G$10&amp;"-"&amp;(ROUNDDOWN((F1263-$G$10)/5,0))*5+$G$10+4)</f>
        <v>2010-2014</v>
      </c>
      <c r="H1263" s="17">
        <v>1</v>
      </c>
      <c r="I1263" s="17">
        <v>0</v>
      </c>
      <c r="J1263" s="17">
        <v>0</v>
      </c>
      <c r="K1263" s="17">
        <f>SUM(I1263:J1263)</f>
        <v>0</v>
      </c>
      <c r="L1263" s="28">
        <f>IF(N1263&lt;7000000000,0,1)</f>
        <v>0</v>
      </c>
      <c r="M1263" s="28">
        <f>IF(N1263&gt;0,1,0)</f>
        <v>1</v>
      </c>
      <c r="N1263" s="29">
        <v>67085</v>
      </c>
      <c r="O1263" s="29">
        <f>IF($R1263="Minor",1,0)</f>
        <v>1</v>
      </c>
      <c r="P1263" s="29">
        <f>IF($R1263="Medium",1,0)</f>
        <v>0</v>
      </c>
      <c r="Q1263" s="29">
        <f>IF($R1263="Major",1,0)</f>
        <v>0</v>
      </c>
      <c r="R1263" s="2" t="str">
        <f>IF('Hazard Data'!N2061&lt;VLOOKUP(B1263,Thresholds!$B$2:$I$8,2,FALSE),"Minor",IF(AND(VLOOKUP(B1263,Thresholds!$B$2:$I$8,2,FALSE)&lt;='Hazard Data'!N2061,'Hazard Data'!N2061&lt;VLOOKUP(B1263,Thresholds!$B$2:$I$8,3,FALSE)),"Medium","Major"))</f>
        <v>Minor</v>
      </c>
      <c r="S1263" s="2" t="str">
        <f>IF(N1263&gt;0,"",IF('Hazard Data'!K2061&lt;VLOOKUP(B1263,Thresholds!$B$2:$I$8,5,FALSE),"Minor",IF(AND(VLOOKUP(B1263,Thresholds!$B$2:$I$8,5,FALSE)&lt;='Hazard Data'!K2061,'Hazard Data'!K2061&lt;VLOOKUP(B1263,Thresholds!$B$2:$I$8,6,FALSE)),"Medium","Major")))</f>
        <v/>
      </c>
      <c r="T1263" s="2"/>
      <c r="U1263" s="2"/>
      <c r="V1263" s="2"/>
      <c r="W1263" s="2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32">
      <c r="A1264" s="1"/>
      <c r="B1264" s="17">
        <v>5</v>
      </c>
      <c r="C1264" s="9" t="s">
        <v>44</v>
      </c>
      <c r="D1264" s="9" t="str">
        <f>VLOOKUP(C1264,'Hazard Categories'!$A$2:$B$52,2,FALSE)</f>
        <v>Severe Storm</v>
      </c>
      <c r="E1264" s="17">
        <v>3</v>
      </c>
      <c r="F1264" s="17">
        <v>2010</v>
      </c>
      <c r="G1264" s="17" t="str">
        <f>IF(F1264&lt;2000,(ROUNDDOWN((F1264-$G$10)/5,0))*5+$G$10&amp;"-"&amp;(ROUNDDOWN((F1264-$G$10)/5,0))*5+$G$10+4,(ROUNDDOWN((F1264-$G$10)/5,0))*5+$G$10&amp;"-"&amp;(ROUNDDOWN((F1264-$G$10)/5,0))*5+$G$10+4)</f>
        <v>2010-2014</v>
      </c>
      <c r="H1264" s="17">
        <v>1</v>
      </c>
      <c r="I1264" s="17">
        <v>0</v>
      </c>
      <c r="J1264" s="17">
        <v>0</v>
      </c>
      <c r="K1264" s="17">
        <f>SUM(I1264:J1264)</f>
        <v>0</v>
      </c>
      <c r="L1264" s="28">
        <f>IF(N1264&lt;7000000000,0,1)</f>
        <v>0</v>
      </c>
      <c r="M1264" s="28">
        <f>IF(N1264&gt;0,1,0)</f>
        <v>1</v>
      </c>
      <c r="N1264" s="29">
        <v>67053</v>
      </c>
      <c r="O1264" s="29">
        <f>IF($R1264="Minor",1,0)</f>
        <v>1</v>
      </c>
      <c r="P1264" s="29">
        <f>IF($R1264="Medium",1,0)</f>
        <v>0</v>
      </c>
      <c r="Q1264" s="29">
        <f>IF($R1264="Major",1,0)</f>
        <v>0</v>
      </c>
      <c r="R1264" s="2" t="str">
        <f>IF('Hazard Data'!N2287&lt;VLOOKUP(B1264,Thresholds!$B$2:$I$8,2,FALSE),"Minor",IF(AND(VLOOKUP(B1264,Thresholds!$B$2:$I$8,2,FALSE)&lt;='Hazard Data'!N2287,'Hazard Data'!N2287&lt;VLOOKUP(B1264,Thresholds!$B$2:$I$8,3,FALSE)),"Medium","Major"))</f>
        <v>Minor</v>
      </c>
      <c r="S1264" s="2" t="str">
        <f>IF(N1264&gt;0,"",IF('Hazard Data'!K2287&lt;VLOOKUP(B1264,Thresholds!$B$2:$I$8,5,FALSE),"Minor",IF(AND(VLOOKUP(B1264,Thresholds!$B$2:$I$8,5,FALSE)&lt;='Hazard Data'!K2287,'Hazard Data'!K2287&lt;VLOOKUP(B1264,Thresholds!$B$2:$I$8,6,FALSE)),"Medium","Major")))</f>
        <v/>
      </c>
      <c r="T1264" s="2"/>
      <c r="U1264" s="2"/>
      <c r="V1264" s="2"/>
      <c r="W1264" s="2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>
      <c r="A1265" s="1"/>
      <c r="B1265" s="17">
        <v>4</v>
      </c>
      <c r="C1265" s="9" t="s">
        <v>44</v>
      </c>
      <c r="D1265" s="9" t="str">
        <f>VLOOKUP(C1265,'Hazard Categories'!$A$2:$B$52,2,FALSE)</f>
        <v>Severe Storm</v>
      </c>
      <c r="E1265" s="17">
        <v>2</v>
      </c>
      <c r="F1265" s="17">
        <v>2011</v>
      </c>
      <c r="G1265" s="17" t="str">
        <f>IF(F1265&lt;2000,(ROUNDDOWN((F1265-$G$10)/5,0))*5+$G$10&amp;"-"&amp;(ROUNDDOWN((F1265-$G$10)/5,0))*5+$G$10+4,(ROUNDDOWN((F1265-$G$10)/5,0))*5+$G$10&amp;"-"&amp;(ROUNDDOWN((F1265-$G$10)/5,0))*5+$G$10+4)</f>
        <v>2010-2014</v>
      </c>
      <c r="H1265" s="17">
        <v>1</v>
      </c>
      <c r="I1265" s="17">
        <v>0</v>
      </c>
      <c r="J1265" s="17">
        <v>0</v>
      </c>
      <c r="K1265" s="17">
        <f>SUM(I1265:J1265)</f>
        <v>0</v>
      </c>
      <c r="L1265" s="28">
        <f>IF(N1265&lt;7000000000,0,1)</f>
        <v>0</v>
      </c>
      <c r="M1265" s="28">
        <f>IF(N1265&gt;0,1,0)</f>
        <v>1</v>
      </c>
      <c r="N1265" s="29">
        <v>66952</v>
      </c>
      <c r="O1265" s="29">
        <f>IF($R1265="Minor",1,0)</f>
        <v>1</v>
      </c>
      <c r="P1265" s="29">
        <f>IF($R1265="Medium",1,0)</f>
        <v>0</v>
      </c>
      <c r="Q1265" s="29">
        <f>IF($R1265="Major",1,0)</f>
        <v>0</v>
      </c>
      <c r="R1265" s="2" t="str">
        <f>IF('Hazard Data'!N2367&lt;VLOOKUP(B1265,Thresholds!$B$2:$I$8,2,FALSE),"Minor",IF(AND(VLOOKUP(B1265,Thresholds!$B$2:$I$8,2,FALSE)&lt;='Hazard Data'!N2367,'Hazard Data'!N2367&lt;VLOOKUP(B1265,Thresholds!$B$2:$I$8,3,FALSE)),"Medium","Major"))</f>
        <v>Minor</v>
      </c>
      <c r="S1265" s="2" t="str">
        <f>IF(N1265&gt;0,"",IF('Hazard Data'!K2367&lt;VLOOKUP(B1265,Thresholds!$B$2:$I$8,5,FALSE),"Minor",IF(AND(VLOOKUP(B1265,Thresholds!$B$2:$I$8,5,FALSE)&lt;='Hazard Data'!K2367,'Hazard Data'!K2367&lt;VLOOKUP(B1265,Thresholds!$B$2:$I$8,6,FALSE)),"Medium","Major")))</f>
        <v/>
      </c>
      <c r="T1265" s="2"/>
      <c r="U1265" s="2"/>
      <c r="V1265" s="2"/>
      <c r="W1265" s="2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>
      <c r="A1266" s="1"/>
      <c r="B1266" s="17">
        <v>5</v>
      </c>
      <c r="C1266" s="9" t="s">
        <v>44</v>
      </c>
      <c r="D1266" s="9" t="str">
        <f>VLOOKUP(C1266,'Hazard Categories'!$A$2:$B$52,2,FALSE)</f>
        <v>Severe Storm</v>
      </c>
      <c r="E1266" s="17">
        <v>2</v>
      </c>
      <c r="F1266" s="17">
        <v>2013</v>
      </c>
      <c r="G1266" s="17" t="str">
        <f>IF(F1266&lt;2000,(ROUNDDOWN((F1266-$G$10)/5,0))*5+$G$10&amp;"-"&amp;(ROUNDDOWN((F1266-$G$10)/5,0))*5+$G$10+4,(ROUNDDOWN((F1266-$G$10)/5,0))*5+$G$10&amp;"-"&amp;(ROUNDDOWN((F1266-$G$10)/5,0))*5+$G$10+4)</f>
        <v>2010-2014</v>
      </c>
      <c r="H1266" s="17">
        <v>1</v>
      </c>
      <c r="I1266" s="17">
        <v>0</v>
      </c>
      <c r="J1266" s="17">
        <v>0</v>
      </c>
      <c r="K1266" s="17">
        <f>SUM(I1266:J1266)</f>
        <v>0</v>
      </c>
      <c r="L1266" s="28">
        <f>IF(N1266&lt;7000000000,0,1)</f>
        <v>0</v>
      </c>
      <c r="M1266" s="28">
        <f>IF(N1266&gt;0,1,0)</f>
        <v>1</v>
      </c>
      <c r="N1266" s="29">
        <v>66603</v>
      </c>
      <c r="O1266" s="29">
        <f>IF($R1266="Minor",1,0)</f>
        <v>1</v>
      </c>
      <c r="P1266" s="29">
        <f>IF($R1266="Medium",1,0)</f>
        <v>0</v>
      </c>
      <c r="Q1266" s="29">
        <f>IF($R1266="Major",1,0)</f>
        <v>0</v>
      </c>
      <c r="R1266" s="2" t="str">
        <f>IF('Hazard Data'!N2037&lt;VLOOKUP(B1266,Thresholds!$B$2:$I$8,2,FALSE),"Minor",IF(AND(VLOOKUP(B1266,Thresholds!$B$2:$I$8,2,FALSE)&lt;='Hazard Data'!N2037,'Hazard Data'!N2037&lt;VLOOKUP(B1266,Thresholds!$B$2:$I$8,3,FALSE)),"Medium","Major"))</f>
        <v>Minor</v>
      </c>
      <c r="S1266" s="2" t="str">
        <f>IF(N1266&gt;0,"",IF('Hazard Data'!K2037&lt;VLOOKUP(B1266,Thresholds!$B$2:$I$8,5,FALSE),"Minor",IF(AND(VLOOKUP(B1266,Thresholds!$B$2:$I$8,5,FALSE)&lt;='Hazard Data'!K2037,'Hazard Data'!K2037&lt;VLOOKUP(B1266,Thresholds!$B$2:$I$8,6,FALSE)),"Medium","Major")))</f>
        <v/>
      </c>
      <c r="T1266" s="2"/>
      <c r="U1266" s="2"/>
      <c r="V1266" s="2"/>
      <c r="W1266" s="2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>
      <c r="A1267" s="1"/>
      <c r="B1267" s="17">
        <v>4</v>
      </c>
      <c r="C1267" s="9" t="s">
        <v>44</v>
      </c>
      <c r="D1267" s="9" t="str">
        <f>VLOOKUP(C1267,'Hazard Categories'!$A$2:$B$52,2,FALSE)</f>
        <v>Severe Storm</v>
      </c>
      <c r="E1267" s="17">
        <v>3</v>
      </c>
      <c r="F1267" s="17">
        <v>2010</v>
      </c>
      <c r="G1267" s="17" t="str">
        <f>IF(F1267&lt;2000,(ROUNDDOWN((F1267-$G$10)/5,0))*5+$G$10&amp;"-"&amp;(ROUNDDOWN((F1267-$G$10)/5,0))*5+$G$10+4,(ROUNDDOWN((F1267-$G$10)/5,0))*5+$G$10&amp;"-"&amp;(ROUNDDOWN((F1267-$G$10)/5,0))*5+$G$10+4)</f>
        <v>2010-2014</v>
      </c>
      <c r="H1267" s="17">
        <v>1</v>
      </c>
      <c r="I1267" s="17">
        <v>0</v>
      </c>
      <c r="J1267" s="17">
        <v>0</v>
      </c>
      <c r="K1267" s="17">
        <f>SUM(I1267:J1267)</f>
        <v>0</v>
      </c>
      <c r="L1267" s="28">
        <f>IF(N1267&lt;7000000000,0,1)</f>
        <v>0</v>
      </c>
      <c r="M1267" s="28">
        <f>IF(N1267&gt;0,1,0)</f>
        <v>1</v>
      </c>
      <c r="N1267" s="29">
        <v>66502</v>
      </c>
      <c r="O1267" s="29">
        <f>IF($R1267="Minor",1,0)</f>
        <v>1</v>
      </c>
      <c r="P1267" s="29">
        <f>IF($R1267="Medium",1,0)</f>
        <v>0</v>
      </c>
      <c r="Q1267" s="29">
        <f>IF($R1267="Major",1,0)</f>
        <v>0</v>
      </c>
      <c r="R1267" s="2" t="str">
        <f>IF('Hazard Data'!N2288&lt;VLOOKUP(B1267,Thresholds!$B$2:$I$8,2,FALSE),"Minor",IF(AND(VLOOKUP(B1267,Thresholds!$B$2:$I$8,2,FALSE)&lt;='Hazard Data'!N2288,'Hazard Data'!N2288&lt;VLOOKUP(B1267,Thresholds!$B$2:$I$8,3,FALSE)),"Medium","Major"))</f>
        <v>Minor</v>
      </c>
      <c r="S1267" s="2" t="str">
        <f>IF(N1267&gt;0,"",IF('Hazard Data'!K2288&lt;VLOOKUP(B1267,Thresholds!$B$2:$I$8,5,FALSE),"Minor",IF(AND(VLOOKUP(B1267,Thresholds!$B$2:$I$8,5,FALSE)&lt;='Hazard Data'!K2288,'Hazard Data'!K2288&lt;VLOOKUP(B1267,Thresholds!$B$2:$I$8,6,FALSE)),"Medium","Major")))</f>
        <v/>
      </c>
      <c r="T1267" s="2"/>
      <c r="U1267" s="2"/>
      <c r="V1267" s="2"/>
      <c r="W1267" s="2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>
      <c r="A1268" s="1"/>
      <c r="B1268" s="17">
        <v>5</v>
      </c>
      <c r="C1268" s="9" t="s">
        <v>44</v>
      </c>
      <c r="D1268" s="9" t="str">
        <f>VLOOKUP(C1268,'Hazard Categories'!$A$2:$B$52,2,FALSE)</f>
        <v>Severe Storm</v>
      </c>
      <c r="E1268" s="17">
        <v>2</v>
      </c>
      <c r="F1268" s="17">
        <v>2010</v>
      </c>
      <c r="G1268" s="17" t="str">
        <f>IF(F1268&lt;2000,(ROUNDDOWN((F1268-$G$10)/5,0))*5+$G$10&amp;"-"&amp;(ROUNDDOWN((F1268-$G$10)/5,0))*5+$G$10+4,(ROUNDDOWN((F1268-$G$10)/5,0))*5+$G$10&amp;"-"&amp;(ROUNDDOWN((F1268-$G$10)/5,0))*5+$G$10+4)</f>
        <v>2010-2014</v>
      </c>
      <c r="H1268" s="17">
        <v>1</v>
      </c>
      <c r="I1268" s="17">
        <v>0</v>
      </c>
      <c r="J1268" s="17">
        <v>0</v>
      </c>
      <c r="K1268" s="17">
        <f>SUM(I1268:J1268)</f>
        <v>0</v>
      </c>
      <c r="L1268" s="28">
        <f>IF(N1268&lt;7000000000,0,1)</f>
        <v>0</v>
      </c>
      <c r="M1268" s="28">
        <f>IF(N1268&gt;0,1,0)</f>
        <v>1</v>
      </c>
      <c r="N1268" s="29">
        <v>66438</v>
      </c>
      <c r="O1268" s="29">
        <f>IF($R1268="Minor",1,0)</f>
        <v>1</v>
      </c>
      <c r="P1268" s="29">
        <f>IF($R1268="Medium",1,0)</f>
        <v>0</v>
      </c>
      <c r="Q1268" s="29">
        <f>IF($R1268="Major",1,0)</f>
        <v>0</v>
      </c>
      <c r="R1268" s="2" t="str">
        <f>IF('Hazard Data'!N2226&lt;VLOOKUP(B1268,Thresholds!$B$2:$I$8,2,FALSE),"Minor",IF(AND(VLOOKUP(B1268,Thresholds!$B$2:$I$8,2,FALSE)&lt;='Hazard Data'!N2226,'Hazard Data'!N2226&lt;VLOOKUP(B1268,Thresholds!$B$2:$I$8,3,FALSE)),"Medium","Major"))</f>
        <v>Minor</v>
      </c>
      <c r="S1268" s="2" t="str">
        <f>IF(N1268&gt;0,"",IF('Hazard Data'!K2226&lt;VLOOKUP(B1268,Thresholds!$B$2:$I$8,5,FALSE),"Minor",IF(AND(VLOOKUP(B1268,Thresholds!$B$2:$I$8,5,FALSE)&lt;='Hazard Data'!K2226,'Hazard Data'!K2226&lt;VLOOKUP(B1268,Thresholds!$B$2:$I$8,6,FALSE)),"Medium","Major")))</f>
        <v/>
      </c>
      <c r="T1268" s="2"/>
      <c r="U1268" s="2"/>
      <c r="V1268" s="2"/>
      <c r="W1268" s="2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>
      <c r="A1269" s="1"/>
      <c r="B1269" s="17">
        <v>6</v>
      </c>
      <c r="C1269" s="9" t="s">
        <v>44</v>
      </c>
      <c r="D1269" s="9" t="str">
        <f>VLOOKUP(C1269,'Hazard Categories'!$A$2:$B$52,2,FALSE)</f>
        <v>Severe Storm</v>
      </c>
      <c r="E1269" s="17">
        <v>2</v>
      </c>
      <c r="F1269" s="17">
        <v>2010</v>
      </c>
      <c r="G1269" s="17" t="str">
        <f>IF(F1269&lt;2000,(ROUNDDOWN((F1269-$G$10)/5,0))*5+$G$10&amp;"-"&amp;(ROUNDDOWN((F1269-$G$10)/5,0))*5+$G$10+4,(ROUNDDOWN((F1269-$G$10)/5,0))*5+$G$10&amp;"-"&amp;(ROUNDDOWN((F1269-$G$10)/5,0))*5+$G$10+4)</f>
        <v>2010-2014</v>
      </c>
      <c r="H1269" s="17">
        <v>1</v>
      </c>
      <c r="I1269" s="17">
        <v>0</v>
      </c>
      <c r="J1269" s="17">
        <v>0</v>
      </c>
      <c r="K1269" s="17">
        <f>SUM(I1269:J1269)</f>
        <v>0</v>
      </c>
      <c r="L1269" s="28">
        <f>IF(N1269&lt;7000000000,0,1)</f>
        <v>0</v>
      </c>
      <c r="M1269" s="28">
        <f>IF(N1269&gt;0,1,0)</f>
        <v>1</v>
      </c>
      <c r="N1269" s="29">
        <v>66153</v>
      </c>
      <c r="O1269" s="29">
        <f>IF($R1269="Minor",1,0)</f>
        <v>1</v>
      </c>
      <c r="P1269" s="29">
        <f>IF($R1269="Medium",1,0)</f>
        <v>0</v>
      </c>
      <c r="Q1269" s="29">
        <f>IF($R1269="Major",1,0)</f>
        <v>0</v>
      </c>
      <c r="R1269" s="2" t="str">
        <f>IF('Hazard Data'!N2228&lt;VLOOKUP(B1269,Thresholds!$B$2:$I$8,2,FALSE),"Minor",IF(AND(VLOOKUP(B1269,Thresholds!$B$2:$I$8,2,FALSE)&lt;='Hazard Data'!N2228,'Hazard Data'!N2228&lt;VLOOKUP(B1269,Thresholds!$B$2:$I$8,3,FALSE)),"Medium","Major"))</f>
        <v>Minor</v>
      </c>
      <c r="S1269" s="2" t="str">
        <f>IF(N1269&gt;0,"",IF('Hazard Data'!K2228&lt;VLOOKUP(B1269,Thresholds!$B$2:$I$8,5,FALSE),"Minor",IF(AND(VLOOKUP(B1269,Thresholds!$B$2:$I$8,5,FALSE)&lt;='Hazard Data'!K2228,'Hazard Data'!K2228&lt;VLOOKUP(B1269,Thresholds!$B$2:$I$8,6,FALSE)),"Medium","Major")))</f>
        <v/>
      </c>
      <c r="T1269" s="2"/>
      <c r="U1269" s="2"/>
      <c r="V1269" s="2"/>
      <c r="W1269" s="2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>
      <c r="A1270" s="1"/>
      <c r="B1270" s="17">
        <v>3</v>
      </c>
      <c r="C1270" s="9" t="s">
        <v>44</v>
      </c>
      <c r="D1270" s="9" t="str">
        <f>VLOOKUP(C1270,'Hazard Categories'!$A$2:$B$52,2,FALSE)</f>
        <v>Severe Storm</v>
      </c>
      <c r="E1270" s="17">
        <v>4</v>
      </c>
      <c r="F1270" s="17">
        <v>2011</v>
      </c>
      <c r="G1270" s="17" t="str">
        <f>IF(F1270&lt;2000,(ROUNDDOWN((F1270-$G$10)/5,0))*5+$G$10&amp;"-"&amp;(ROUNDDOWN((F1270-$G$10)/5,0))*5+$G$10+4,(ROUNDDOWN((F1270-$G$10)/5,0))*5+$G$10&amp;"-"&amp;(ROUNDDOWN((F1270-$G$10)/5,0))*5+$G$10+4)</f>
        <v>2010-2014</v>
      </c>
      <c r="H1270" s="17">
        <v>1</v>
      </c>
      <c r="I1270" s="17">
        <v>0</v>
      </c>
      <c r="J1270" s="17">
        <v>0</v>
      </c>
      <c r="K1270" s="17">
        <f>SUM(I1270:J1270)</f>
        <v>0</v>
      </c>
      <c r="L1270" s="28">
        <f>IF(N1270&lt;7000000000,0,1)</f>
        <v>0</v>
      </c>
      <c r="M1270" s="28">
        <f>IF(N1270&gt;0,1,0)</f>
        <v>1</v>
      </c>
      <c r="N1270" s="29">
        <v>65817</v>
      </c>
      <c r="O1270" s="29">
        <f>IF($R1270="Minor",1,0)</f>
        <v>1</v>
      </c>
      <c r="P1270" s="29">
        <f>IF($R1270="Medium",1,0)</f>
        <v>0</v>
      </c>
      <c r="Q1270" s="29">
        <f>IF($R1270="Major",1,0)</f>
        <v>0</v>
      </c>
      <c r="R1270" s="2" t="str">
        <f>IF('Hazard Data'!N2408&lt;VLOOKUP(B1270,Thresholds!$B$2:$I$8,2,FALSE),"Minor",IF(AND(VLOOKUP(B1270,Thresholds!$B$2:$I$8,2,FALSE)&lt;='Hazard Data'!N2408,'Hazard Data'!N2408&lt;VLOOKUP(B1270,Thresholds!$B$2:$I$8,3,FALSE)),"Medium","Major"))</f>
        <v>Minor</v>
      </c>
      <c r="S1270" s="2" t="str">
        <f>IF(N1270&gt;0,"",IF('Hazard Data'!K2408&lt;VLOOKUP(B1270,Thresholds!$B$2:$I$8,5,FALSE),"Minor",IF(AND(VLOOKUP(B1270,Thresholds!$B$2:$I$8,5,FALSE)&lt;='Hazard Data'!K2408,'Hazard Data'!K2408&lt;VLOOKUP(B1270,Thresholds!$B$2:$I$8,6,FALSE)),"Medium","Major")))</f>
        <v/>
      </c>
      <c r="T1270" s="2"/>
      <c r="U1270" s="2"/>
      <c r="V1270" s="2"/>
      <c r="W1270" s="2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>
      <c r="A1271" s="1"/>
      <c r="B1271" s="17">
        <v>3</v>
      </c>
      <c r="C1271" s="9" t="s">
        <v>39</v>
      </c>
      <c r="D1271" s="9" t="str">
        <f>VLOOKUP(C1271,'Hazard Categories'!$A$2:$B$52,2,FALSE)</f>
        <v>Severe Storm</v>
      </c>
      <c r="E1271" s="17">
        <v>3</v>
      </c>
      <c r="F1271" s="17">
        <v>2015</v>
      </c>
      <c r="G1271" s="17" t="str">
        <f>IF(F1271&lt;2000,(ROUNDDOWN((F1271-$G$10)/5,0))*5+$G$10&amp;"-"&amp;(ROUNDDOWN((F1271-$G$10)/5,0))*5+$G$10+4,(ROUNDDOWN((F1271-$G$10)/5,0))*5+$G$10&amp;"-"&amp;(ROUNDDOWN((F1271-$G$10)/5,0))*5+$G$10+4)</f>
        <v>2015-2019</v>
      </c>
      <c r="H1271" s="17">
        <v>1</v>
      </c>
      <c r="I1271" s="17">
        <v>0</v>
      </c>
      <c r="J1271" s="17">
        <v>0</v>
      </c>
      <c r="K1271" s="17">
        <f>SUM(I1271:J1271)</f>
        <v>0</v>
      </c>
      <c r="L1271" s="28">
        <f>IF(N1271&lt;7000000000,0,1)</f>
        <v>0</v>
      </c>
      <c r="M1271" s="28">
        <f>IF(N1271&gt;0,1,0)</f>
        <v>1</v>
      </c>
      <c r="N1271" s="29">
        <v>65811</v>
      </c>
      <c r="O1271" s="29">
        <f>IF($R1271="Minor",1,0)</f>
        <v>1</v>
      </c>
      <c r="P1271" s="29">
        <f>IF($R1271="Medium",1,0)</f>
        <v>0</v>
      </c>
      <c r="Q1271" s="29">
        <f>IF($R1271="Major",1,0)</f>
        <v>0</v>
      </c>
      <c r="R1271" s="2" t="str">
        <f>IF('Hazard Data'!N2635&lt;VLOOKUP(B1271,Thresholds!$B$2:$I$8,2,FALSE),"Minor",IF(AND(VLOOKUP(B1271,Thresholds!$B$2:$I$8,2,FALSE)&lt;='Hazard Data'!N2635,'Hazard Data'!N2635&lt;VLOOKUP(B1271,Thresholds!$B$2:$I$8,3,FALSE)),"Medium","Major"))</f>
        <v>Minor</v>
      </c>
      <c r="S1271" s="2" t="str">
        <f>IF(N1271&gt;0,"",IF('Hazard Data'!K2635&lt;VLOOKUP(B1271,Thresholds!$B$2:$I$8,5,FALSE),"Minor",IF(AND(VLOOKUP(B1271,Thresholds!$B$2:$I$8,5,FALSE)&lt;='Hazard Data'!K2635,'Hazard Data'!K2635&lt;VLOOKUP(B1271,Thresholds!$B$2:$I$8,6,FALSE)),"Medium","Major")))</f>
        <v/>
      </c>
      <c r="T1271" s="2"/>
      <c r="U1271" s="2"/>
      <c r="V1271" s="2"/>
      <c r="W1271" s="2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>
      <c r="A1272" s="1"/>
      <c r="B1272" s="17">
        <v>6</v>
      </c>
      <c r="C1272" s="9" t="s">
        <v>44</v>
      </c>
      <c r="D1272" s="9" t="str">
        <f>VLOOKUP(C1272,'Hazard Categories'!$A$2:$B$52,2,FALSE)</f>
        <v>Severe Storm</v>
      </c>
      <c r="E1272" s="17">
        <v>2</v>
      </c>
      <c r="F1272" s="17">
        <v>2009</v>
      </c>
      <c r="G1272" s="17" t="str">
        <f>IF(F1272&lt;2000,(ROUNDDOWN((F1272-$G$10)/5,0))*5+$G$10&amp;"-"&amp;(ROUNDDOWN((F1272-$G$10)/5,0))*5+$G$10+4,(ROUNDDOWN((F1272-$G$10)/5,0))*5+$G$10&amp;"-"&amp;(ROUNDDOWN((F1272-$G$10)/5,0))*5+$G$10+4)</f>
        <v>2005-2009</v>
      </c>
      <c r="H1272" s="17">
        <v>1</v>
      </c>
      <c r="I1272" s="17">
        <v>0</v>
      </c>
      <c r="J1272" s="17">
        <v>0</v>
      </c>
      <c r="K1272" s="17">
        <f>SUM(I1272:J1272)</f>
        <v>0</v>
      </c>
      <c r="L1272" s="28">
        <f>IF(N1272&lt;7000000000,0,1)</f>
        <v>0</v>
      </c>
      <c r="M1272" s="28">
        <f>IF(N1272&gt;0,1,0)</f>
        <v>1</v>
      </c>
      <c r="N1272" s="29">
        <v>65804</v>
      </c>
      <c r="O1272" s="29">
        <f>IF($R1272="Minor",1,0)</f>
        <v>1</v>
      </c>
      <c r="P1272" s="29">
        <f>IF($R1272="Medium",1,0)</f>
        <v>0</v>
      </c>
      <c r="Q1272" s="29">
        <f>IF($R1272="Major",1,0)</f>
        <v>0</v>
      </c>
      <c r="R1272" s="2" t="str">
        <f>IF('Hazard Data'!N3223&lt;VLOOKUP(B1272,Thresholds!$B$2:$I$8,2,FALSE),"Minor",IF(AND(VLOOKUP(B1272,Thresholds!$B$2:$I$8,2,FALSE)&lt;='Hazard Data'!N3223,'Hazard Data'!N3223&lt;VLOOKUP(B1272,Thresholds!$B$2:$I$8,3,FALSE)),"Medium","Major"))</f>
        <v>Minor</v>
      </c>
      <c r="S1272" s="2" t="str">
        <f>IF(N1272&gt;0,"",IF('Hazard Data'!K3223&lt;VLOOKUP(B1272,Thresholds!$B$2:$I$8,5,FALSE),"Minor",IF(AND(VLOOKUP(B1272,Thresholds!$B$2:$I$8,5,FALSE)&lt;='Hazard Data'!K3223,'Hazard Data'!K3223&lt;VLOOKUP(B1272,Thresholds!$B$2:$I$8,6,FALSE)),"Medium","Major")))</f>
        <v/>
      </c>
      <c r="T1272" s="2"/>
      <c r="U1272" s="2"/>
      <c r="V1272" s="2"/>
      <c r="W1272" s="2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>
      <c r="A1273" s="1"/>
      <c r="B1273" s="17">
        <v>4</v>
      </c>
      <c r="C1273" s="9" t="s">
        <v>44</v>
      </c>
      <c r="D1273" s="9" t="str">
        <f>VLOOKUP(C1273,'Hazard Categories'!$A$2:$B$52,2,FALSE)</f>
        <v>Severe Storm</v>
      </c>
      <c r="E1273" s="17">
        <v>3</v>
      </c>
      <c r="F1273" s="17">
        <v>2009</v>
      </c>
      <c r="G1273" s="17" t="str">
        <f>IF(F1273&lt;2000,(ROUNDDOWN((F1273-$G$10)/5,0))*5+$G$10&amp;"-"&amp;(ROUNDDOWN((F1273-$G$10)/5,0))*5+$G$10+4,(ROUNDDOWN((F1273-$G$10)/5,0))*5+$G$10&amp;"-"&amp;(ROUNDDOWN((F1273-$G$10)/5,0))*5+$G$10+4)</f>
        <v>2005-2009</v>
      </c>
      <c r="H1273" s="17">
        <v>1</v>
      </c>
      <c r="I1273" s="17">
        <v>0</v>
      </c>
      <c r="J1273" s="17">
        <v>0</v>
      </c>
      <c r="K1273" s="17">
        <f>SUM(I1273:J1273)</f>
        <v>0</v>
      </c>
      <c r="L1273" s="28">
        <f>IF(N1273&lt;7000000000,0,1)</f>
        <v>0</v>
      </c>
      <c r="M1273" s="28">
        <f>IF(N1273&gt;0,1,0)</f>
        <v>1</v>
      </c>
      <c r="N1273" s="29">
        <v>65760</v>
      </c>
      <c r="O1273" s="29">
        <f>IF($R1273="Minor",1,0)</f>
        <v>1</v>
      </c>
      <c r="P1273" s="29">
        <f>IF($R1273="Medium",1,0)</f>
        <v>0</v>
      </c>
      <c r="Q1273" s="29">
        <f>IF($R1273="Major",1,0)</f>
        <v>0</v>
      </c>
      <c r="R1273" s="2" t="str">
        <f>IF('Hazard Data'!N3200&lt;VLOOKUP(B1273,Thresholds!$B$2:$I$8,2,FALSE),"Minor",IF(AND(VLOOKUP(B1273,Thresholds!$B$2:$I$8,2,FALSE)&lt;='Hazard Data'!N3200,'Hazard Data'!N3200&lt;VLOOKUP(B1273,Thresholds!$B$2:$I$8,3,FALSE)),"Medium","Major"))</f>
        <v>Minor</v>
      </c>
      <c r="S1273" s="2" t="str">
        <f>IF(N1273&gt;0,"",IF('Hazard Data'!K3200&lt;VLOOKUP(B1273,Thresholds!$B$2:$I$8,5,FALSE),"Minor",IF(AND(VLOOKUP(B1273,Thresholds!$B$2:$I$8,5,FALSE)&lt;='Hazard Data'!K3200,'Hazard Data'!K3200&lt;VLOOKUP(B1273,Thresholds!$B$2:$I$8,6,FALSE)),"Medium","Major")))</f>
        <v/>
      </c>
      <c r="T1273" s="2"/>
      <c r="U1273" s="2"/>
      <c r="V1273" s="2"/>
      <c r="W1273" s="2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>
      <c r="A1274" s="1"/>
      <c r="B1274" s="17">
        <v>4</v>
      </c>
      <c r="C1274" s="9" t="s">
        <v>44</v>
      </c>
      <c r="D1274" s="9" t="str">
        <f>VLOOKUP(C1274,'Hazard Categories'!$A$2:$B$52,2,FALSE)</f>
        <v>Severe Storm</v>
      </c>
      <c r="E1274" s="17">
        <v>2</v>
      </c>
      <c r="F1274" s="17">
        <v>2010</v>
      </c>
      <c r="G1274" s="17" t="str">
        <f>IF(F1274&lt;2000,(ROUNDDOWN((F1274-$G$10)/5,0))*5+$G$10&amp;"-"&amp;(ROUNDDOWN((F1274-$G$10)/5,0))*5+$G$10+4,(ROUNDDOWN((F1274-$G$10)/5,0))*5+$G$10&amp;"-"&amp;(ROUNDDOWN((F1274-$G$10)/5,0))*5+$G$10+4)</f>
        <v>2010-2014</v>
      </c>
      <c r="H1274" s="17">
        <v>1</v>
      </c>
      <c r="I1274" s="17">
        <v>0</v>
      </c>
      <c r="J1274" s="17">
        <v>0</v>
      </c>
      <c r="K1274" s="17">
        <f>SUM(I1274:J1274)</f>
        <v>0</v>
      </c>
      <c r="L1274" s="28">
        <f>IF(N1274&lt;7000000000,0,1)</f>
        <v>0</v>
      </c>
      <c r="M1274" s="28">
        <f>IF(N1274&gt;0,1,0)</f>
        <v>1</v>
      </c>
      <c r="N1274" s="29">
        <v>65601</v>
      </c>
      <c r="O1274" s="29">
        <f>IF($R1274="Minor",1,0)</f>
        <v>1</v>
      </c>
      <c r="P1274" s="29">
        <f>IF($R1274="Medium",1,0)</f>
        <v>0</v>
      </c>
      <c r="Q1274" s="29">
        <f>IF($R1274="Major",1,0)</f>
        <v>0</v>
      </c>
      <c r="R1274" s="2" t="str">
        <f>IF('Hazard Data'!N2231&lt;VLOOKUP(B1274,Thresholds!$B$2:$I$8,2,FALSE),"Minor",IF(AND(VLOOKUP(B1274,Thresholds!$B$2:$I$8,2,FALSE)&lt;='Hazard Data'!N2231,'Hazard Data'!N2231&lt;VLOOKUP(B1274,Thresholds!$B$2:$I$8,3,FALSE)),"Medium","Major"))</f>
        <v>Minor</v>
      </c>
      <c r="S1274" s="2" t="str">
        <f>IF(N1274&gt;0,"",IF('Hazard Data'!K2231&lt;VLOOKUP(B1274,Thresholds!$B$2:$I$8,5,FALSE),"Minor",IF(AND(VLOOKUP(B1274,Thresholds!$B$2:$I$8,5,FALSE)&lt;='Hazard Data'!K2231,'Hazard Data'!K2231&lt;VLOOKUP(B1274,Thresholds!$B$2:$I$8,6,FALSE)),"Medium","Major")))</f>
        <v/>
      </c>
      <c r="T1274" s="2"/>
      <c r="U1274" s="2"/>
      <c r="V1274" s="2"/>
      <c r="W1274" s="2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>
      <c r="A1275" s="1"/>
      <c r="B1275" s="17">
        <v>5</v>
      </c>
      <c r="C1275" s="9" t="s">
        <v>44</v>
      </c>
      <c r="D1275" s="9" t="str">
        <f>VLOOKUP(C1275,'Hazard Categories'!$A$2:$B$52,2,FALSE)</f>
        <v>Severe Storm</v>
      </c>
      <c r="E1275" s="17">
        <v>2</v>
      </c>
      <c r="F1275" s="17">
        <v>2015</v>
      </c>
      <c r="G1275" s="17" t="str">
        <f>IF(F1275&lt;2000,(ROUNDDOWN((F1275-$G$10)/5,0))*5+$G$10&amp;"-"&amp;(ROUNDDOWN((F1275-$G$10)/5,0))*5+$G$10+4,(ROUNDDOWN((F1275-$G$10)/5,0))*5+$G$10&amp;"-"&amp;(ROUNDDOWN((F1275-$G$10)/5,0))*5+$G$10+4)</f>
        <v>2015-2019</v>
      </c>
      <c r="H1275" s="17">
        <v>1</v>
      </c>
      <c r="I1275" s="17">
        <v>0</v>
      </c>
      <c r="J1275" s="17">
        <v>0</v>
      </c>
      <c r="K1275" s="17">
        <f>SUM(I1275:J1275)</f>
        <v>0</v>
      </c>
      <c r="L1275" s="28">
        <f>IF(N1275&lt;7000000000,0,1)</f>
        <v>0</v>
      </c>
      <c r="M1275" s="28">
        <f>IF(N1275&gt;0,1,0)</f>
        <v>1</v>
      </c>
      <c r="N1275" s="29">
        <v>65576</v>
      </c>
      <c r="O1275" s="29">
        <f>IF($R1275="Minor",1,0)</f>
        <v>1</v>
      </c>
      <c r="P1275" s="29">
        <f>IF($R1275="Medium",1,0)</f>
        <v>0</v>
      </c>
      <c r="Q1275" s="29">
        <f>IF($R1275="Major",1,0)</f>
        <v>0</v>
      </c>
      <c r="R1275" s="2" t="str">
        <f>IF('Hazard Data'!N2789&lt;VLOOKUP(B1275,Thresholds!$B$2:$I$8,2,FALSE),"Minor",IF(AND(VLOOKUP(B1275,Thresholds!$B$2:$I$8,2,FALSE)&lt;='Hazard Data'!N2789,'Hazard Data'!N2789&lt;VLOOKUP(B1275,Thresholds!$B$2:$I$8,3,FALSE)),"Medium","Major"))</f>
        <v>Minor</v>
      </c>
      <c r="S1275" s="2" t="str">
        <f>IF(N1275&gt;0,"",IF('Hazard Data'!K2789&lt;VLOOKUP(B1275,Thresholds!$B$2:$I$8,5,FALSE),"Minor",IF(AND(VLOOKUP(B1275,Thresholds!$B$2:$I$8,5,FALSE)&lt;='Hazard Data'!K2789,'Hazard Data'!K2789&lt;VLOOKUP(B1275,Thresholds!$B$2:$I$8,6,FALSE)),"Medium","Major")))</f>
        <v/>
      </c>
      <c r="T1275" s="2"/>
      <c r="U1275" s="2"/>
      <c r="V1275" s="2"/>
      <c r="W1275" s="2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>
      <c r="A1276" s="1"/>
      <c r="B1276" s="17">
        <v>4</v>
      </c>
      <c r="C1276" s="9" t="s">
        <v>44</v>
      </c>
      <c r="D1276" s="9" t="str">
        <f>VLOOKUP(C1276,'Hazard Categories'!$A$2:$B$52,2,FALSE)</f>
        <v>Severe Storm</v>
      </c>
      <c r="E1276" s="17">
        <v>2</v>
      </c>
      <c r="F1276" s="17">
        <v>2011</v>
      </c>
      <c r="G1276" s="17" t="str">
        <f>IF(F1276&lt;2000,(ROUNDDOWN((F1276-$G$10)/5,0))*5+$G$10&amp;"-"&amp;(ROUNDDOWN((F1276-$G$10)/5,0))*5+$G$10+4,(ROUNDDOWN((F1276-$G$10)/5,0))*5+$G$10&amp;"-"&amp;(ROUNDDOWN((F1276-$G$10)/5,0))*5+$G$10+4)</f>
        <v>2010-2014</v>
      </c>
      <c r="H1276" s="17">
        <v>1</v>
      </c>
      <c r="I1276" s="17">
        <v>0</v>
      </c>
      <c r="J1276" s="17">
        <v>0</v>
      </c>
      <c r="K1276" s="17">
        <f>SUM(I1276:J1276)</f>
        <v>0</v>
      </c>
      <c r="L1276" s="28">
        <f>IF(N1276&lt;7000000000,0,1)</f>
        <v>0</v>
      </c>
      <c r="M1276" s="28">
        <f>IF(N1276&gt;0,1,0)</f>
        <v>1</v>
      </c>
      <c r="N1276" s="29">
        <v>65424</v>
      </c>
      <c r="O1276" s="29">
        <f>IF($R1276="Minor",1,0)</f>
        <v>1</v>
      </c>
      <c r="P1276" s="29">
        <f>IF($R1276="Medium",1,0)</f>
        <v>0</v>
      </c>
      <c r="Q1276" s="29">
        <f>IF($R1276="Major",1,0)</f>
        <v>0</v>
      </c>
      <c r="R1276" s="2" t="str">
        <f>IF('Hazard Data'!N2449&lt;VLOOKUP(B1276,Thresholds!$B$2:$I$8,2,FALSE),"Minor",IF(AND(VLOOKUP(B1276,Thresholds!$B$2:$I$8,2,FALSE)&lt;='Hazard Data'!N2449,'Hazard Data'!N2449&lt;VLOOKUP(B1276,Thresholds!$B$2:$I$8,3,FALSE)),"Medium","Major"))</f>
        <v>Minor</v>
      </c>
      <c r="S1276" s="2" t="str">
        <f>IF(N1276&gt;0,"",IF('Hazard Data'!K2449&lt;VLOOKUP(B1276,Thresholds!$B$2:$I$8,5,FALSE),"Minor",IF(AND(VLOOKUP(B1276,Thresholds!$B$2:$I$8,5,FALSE)&lt;='Hazard Data'!K2449,'Hazard Data'!K2449&lt;VLOOKUP(B1276,Thresholds!$B$2:$I$8,6,FALSE)),"Medium","Major")))</f>
        <v/>
      </c>
      <c r="T1276" s="2"/>
      <c r="U1276" s="2"/>
      <c r="V1276" s="2"/>
      <c r="W1276" s="2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>
      <c r="A1277" s="1"/>
      <c r="B1277" s="17">
        <v>2</v>
      </c>
      <c r="C1277" s="9" t="s">
        <v>44</v>
      </c>
      <c r="D1277" s="9" t="str">
        <f>VLOOKUP(C1277,'Hazard Categories'!$A$2:$B$52,2,FALSE)</f>
        <v>Severe Storm</v>
      </c>
      <c r="E1277" s="17">
        <v>1</v>
      </c>
      <c r="F1277" s="17">
        <v>1998</v>
      </c>
      <c r="G1277" s="17" t="str">
        <f>IF(F1277&lt;2000,(ROUNDDOWN((F1277-$G$10)/5,0))*5+$G$10&amp;"-"&amp;(ROUNDDOWN((F1277-$G$10)/5,0))*5+$G$10+4,(ROUNDDOWN((F1277-$G$10)/5,0))*5+$G$10&amp;"-"&amp;(ROUNDDOWN((F1277-$G$10)/5,0))*5+$G$10+4)</f>
        <v>1995-1999</v>
      </c>
      <c r="H1277" s="17">
        <v>1</v>
      </c>
      <c r="I1277" s="17">
        <v>0</v>
      </c>
      <c r="J1277" s="17">
        <v>0</v>
      </c>
      <c r="K1277" s="17">
        <f>SUM(I1277:J1277)</f>
        <v>0</v>
      </c>
      <c r="L1277" s="28">
        <f>IF(N1277&lt;7000000000,0,1)</f>
        <v>0</v>
      </c>
      <c r="M1277" s="28">
        <f>IF(N1277&gt;0,1,0)</f>
        <v>1</v>
      </c>
      <c r="N1277" s="29">
        <v>65354</v>
      </c>
      <c r="O1277" s="29">
        <f>IF($R1277="Minor",1,0)</f>
        <v>0</v>
      </c>
      <c r="P1277" s="29">
        <f>IF($R1277="Medium",1,0)</f>
        <v>1</v>
      </c>
      <c r="Q1277" s="29">
        <f>IF($R1277="Major",1,0)</f>
        <v>0</v>
      </c>
      <c r="R1277" s="2" t="str">
        <f>IF('Hazard Data'!N150&lt;VLOOKUP(B1277,Thresholds!$B$2:$I$8,2,FALSE),"Minor",IF(AND(VLOOKUP(B1277,Thresholds!$B$2:$I$8,2,FALSE)&lt;='Hazard Data'!N150,'Hazard Data'!N150&lt;VLOOKUP(B1277,Thresholds!$B$2:$I$8,3,FALSE)),"Medium","Major"))</f>
        <v>Medium</v>
      </c>
      <c r="S1277" s="2" t="str">
        <f>IF(N1277&gt;0,"",IF('Hazard Data'!K150&lt;VLOOKUP(B1277,Thresholds!$B$2:$I$8,5,FALSE),"Minor",IF(AND(VLOOKUP(B1277,Thresholds!$B$2:$I$8,5,FALSE)&lt;='Hazard Data'!K150,'Hazard Data'!K150&lt;VLOOKUP(B1277,Thresholds!$B$2:$I$8,6,FALSE)),"Medium","Major")))</f>
        <v/>
      </c>
      <c r="T1277" s="2"/>
      <c r="U1277" s="2"/>
      <c r="V1277" s="2"/>
      <c r="W1277" s="2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>
      <c r="A1278" s="1"/>
      <c r="B1278" s="17">
        <v>3</v>
      </c>
      <c r="C1278" s="9" t="s">
        <v>44</v>
      </c>
      <c r="D1278" s="9" t="str">
        <f>VLOOKUP(C1278,'Hazard Categories'!$A$2:$B$52,2,FALSE)</f>
        <v>Severe Storm</v>
      </c>
      <c r="E1278" s="17">
        <v>2</v>
      </c>
      <c r="F1278" s="17">
        <v>2010</v>
      </c>
      <c r="G1278" s="17" t="str">
        <f>IF(F1278&lt;2000,(ROUNDDOWN((F1278-$G$10)/5,0))*5+$G$10&amp;"-"&amp;(ROUNDDOWN((F1278-$G$10)/5,0))*5+$G$10+4,(ROUNDDOWN((F1278-$G$10)/5,0))*5+$G$10&amp;"-"&amp;(ROUNDDOWN((F1278-$G$10)/5,0))*5+$G$10+4)</f>
        <v>2010-2014</v>
      </c>
      <c r="H1278" s="17">
        <v>1</v>
      </c>
      <c r="I1278" s="17">
        <v>0</v>
      </c>
      <c r="J1278" s="17">
        <v>0</v>
      </c>
      <c r="K1278" s="17">
        <f>SUM(I1278:J1278)</f>
        <v>0</v>
      </c>
      <c r="L1278" s="28">
        <f>IF(N1278&lt;7000000000,0,1)</f>
        <v>0</v>
      </c>
      <c r="M1278" s="28">
        <f>IF(N1278&gt;0,1,0)</f>
        <v>1</v>
      </c>
      <c r="N1278" s="29">
        <v>65227</v>
      </c>
      <c r="O1278" s="29">
        <f>IF($R1278="Minor",1,0)</f>
        <v>1</v>
      </c>
      <c r="P1278" s="29">
        <f>IF($R1278="Medium",1,0)</f>
        <v>0</v>
      </c>
      <c r="Q1278" s="29">
        <f>IF($R1278="Major",1,0)</f>
        <v>0</v>
      </c>
      <c r="R1278" s="2" t="str">
        <f>IF('Hazard Data'!N2325&lt;VLOOKUP(B1278,Thresholds!$B$2:$I$8,2,FALSE),"Minor",IF(AND(VLOOKUP(B1278,Thresholds!$B$2:$I$8,2,FALSE)&lt;='Hazard Data'!N2325,'Hazard Data'!N2325&lt;VLOOKUP(B1278,Thresholds!$B$2:$I$8,3,FALSE)),"Medium","Major"))</f>
        <v>Minor</v>
      </c>
      <c r="S1278" s="2" t="str">
        <f>IF(N1278&gt;0,"",IF('Hazard Data'!K2325&lt;VLOOKUP(B1278,Thresholds!$B$2:$I$8,5,FALSE),"Minor",IF(AND(VLOOKUP(B1278,Thresholds!$B$2:$I$8,5,FALSE)&lt;='Hazard Data'!K2325,'Hazard Data'!K2325&lt;VLOOKUP(B1278,Thresholds!$B$2:$I$8,6,FALSE)),"Medium","Major")))</f>
        <v/>
      </c>
      <c r="T1278" s="2"/>
      <c r="U1278" s="2"/>
      <c r="V1278" s="2"/>
      <c r="W1278" s="2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>
      <c r="A1279" s="1"/>
      <c r="B1279" s="17">
        <v>5</v>
      </c>
      <c r="C1279" s="9" t="s">
        <v>39</v>
      </c>
      <c r="D1279" s="9" t="str">
        <f>VLOOKUP(C1279,'Hazard Categories'!$A$2:$B$52,2,FALSE)</f>
        <v>Severe Storm</v>
      </c>
      <c r="E1279" s="17">
        <v>3</v>
      </c>
      <c r="F1279" s="17">
        <v>2015</v>
      </c>
      <c r="G1279" s="17" t="str">
        <f>IF(F1279&lt;2000,(ROUNDDOWN((F1279-$G$10)/5,0))*5+$G$10&amp;"-"&amp;(ROUNDDOWN((F1279-$G$10)/5,0))*5+$G$10+4,(ROUNDDOWN((F1279-$G$10)/5,0))*5+$G$10&amp;"-"&amp;(ROUNDDOWN((F1279-$G$10)/5,0))*5+$G$10+4)</f>
        <v>2015-2019</v>
      </c>
      <c r="H1279" s="17">
        <v>1</v>
      </c>
      <c r="I1279" s="17">
        <v>0</v>
      </c>
      <c r="J1279" s="17">
        <v>0</v>
      </c>
      <c r="K1279" s="17">
        <f>SUM(I1279:J1279)</f>
        <v>0</v>
      </c>
      <c r="L1279" s="28">
        <f>IF(N1279&lt;7000000000,0,1)</f>
        <v>0</v>
      </c>
      <c r="M1279" s="28">
        <f>IF(N1279&gt;0,1,0)</f>
        <v>1</v>
      </c>
      <c r="N1279" s="29">
        <v>65189</v>
      </c>
      <c r="O1279" s="29">
        <f>IF($R1279="Minor",1,0)</f>
        <v>1</v>
      </c>
      <c r="P1279" s="29">
        <f>IF($R1279="Medium",1,0)</f>
        <v>0</v>
      </c>
      <c r="Q1279" s="29">
        <f>IF($R1279="Major",1,0)</f>
        <v>0</v>
      </c>
      <c r="R1279" s="2" t="str">
        <f>IF('Hazard Data'!N2739&lt;VLOOKUP(B1279,Thresholds!$B$2:$I$8,2,FALSE),"Minor",IF(AND(VLOOKUP(B1279,Thresholds!$B$2:$I$8,2,FALSE)&lt;='Hazard Data'!N2739,'Hazard Data'!N2739&lt;VLOOKUP(B1279,Thresholds!$B$2:$I$8,3,FALSE)),"Medium","Major"))</f>
        <v>Minor</v>
      </c>
      <c r="S1279" s="2" t="str">
        <f>IF(N1279&gt;0,"",IF('Hazard Data'!K2739&lt;VLOOKUP(B1279,Thresholds!$B$2:$I$8,5,FALSE),"Minor",IF(AND(VLOOKUP(B1279,Thresholds!$B$2:$I$8,5,FALSE)&lt;='Hazard Data'!K2739,'Hazard Data'!K2739&lt;VLOOKUP(B1279,Thresholds!$B$2:$I$8,6,FALSE)),"Medium","Major")))</f>
        <v/>
      </c>
      <c r="T1279" s="2"/>
      <c r="U1279" s="2"/>
      <c r="V1279" s="2"/>
      <c r="W1279" s="2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>
      <c r="A1280" s="1"/>
      <c r="B1280" s="17">
        <v>5</v>
      </c>
      <c r="C1280" s="9" t="s">
        <v>44</v>
      </c>
      <c r="D1280" s="9" t="str">
        <f>VLOOKUP(C1280,'Hazard Categories'!$A$2:$B$52,2,FALSE)</f>
        <v>Severe Storm</v>
      </c>
      <c r="E1280" s="17">
        <v>2</v>
      </c>
      <c r="F1280" s="17">
        <v>2010</v>
      </c>
      <c r="G1280" s="17" t="str">
        <f>IF(F1280&lt;2000,(ROUNDDOWN((F1280-$G$10)/5,0))*5+$G$10&amp;"-"&amp;(ROUNDDOWN((F1280-$G$10)/5,0))*5+$G$10+4,(ROUNDDOWN((F1280-$G$10)/5,0))*5+$G$10&amp;"-"&amp;(ROUNDDOWN((F1280-$G$10)/5,0))*5+$G$10+4)</f>
        <v>2010-2014</v>
      </c>
      <c r="H1280" s="17">
        <v>1</v>
      </c>
      <c r="I1280" s="17">
        <v>0</v>
      </c>
      <c r="J1280" s="17">
        <v>0</v>
      </c>
      <c r="K1280" s="17">
        <f>SUM(I1280:J1280)</f>
        <v>0</v>
      </c>
      <c r="L1280" s="28">
        <f>IF(N1280&lt;7000000000,0,1)</f>
        <v>0</v>
      </c>
      <c r="M1280" s="28">
        <f>IF(N1280&gt;0,1,0)</f>
        <v>1</v>
      </c>
      <c r="N1280" s="29">
        <v>65081</v>
      </c>
      <c r="O1280" s="29">
        <f>IF($R1280="Minor",1,0)</f>
        <v>1</v>
      </c>
      <c r="P1280" s="29">
        <f>IF($R1280="Medium",1,0)</f>
        <v>0</v>
      </c>
      <c r="Q1280" s="29">
        <f>IF($R1280="Major",1,0)</f>
        <v>0</v>
      </c>
      <c r="R1280" s="2" t="str">
        <f>IF('Hazard Data'!N2237&lt;VLOOKUP(B1280,Thresholds!$B$2:$I$8,2,FALSE),"Minor",IF(AND(VLOOKUP(B1280,Thresholds!$B$2:$I$8,2,FALSE)&lt;='Hazard Data'!N2237,'Hazard Data'!N2237&lt;VLOOKUP(B1280,Thresholds!$B$2:$I$8,3,FALSE)),"Medium","Major"))</f>
        <v>Minor</v>
      </c>
      <c r="S1280" s="2" t="str">
        <f>IF(N1280&gt;0,"",IF('Hazard Data'!K2237&lt;VLOOKUP(B1280,Thresholds!$B$2:$I$8,5,FALSE),"Minor",IF(AND(VLOOKUP(B1280,Thresholds!$B$2:$I$8,5,FALSE)&lt;='Hazard Data'!K2237,'Hazard Data'!K2237&lt;VLOOKUP(B1280,Thresholds!$B$2:$I$8,6,FALSE)),"Medium","Major")))</f>
        <v/>
      </c>
      <c r="T1280" s="2"/>
      <c r="U1280" s="2"/>
      <c r="V1280" s="2"/>
      <c r="W1280" s="2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32">
      <c r="A1281" s="1"/>
      <c r="B1281" s="17">
        <v>5</v>
      </c>
      <c r="C1281" s="9" t="s">
        <v>44</v>
      </c>
      <c r="D1281" s="9" t="str">
        <f>VLOOKUP(C1281,'Hazard Categories'!$A$2:$B$52,2,FALSE)</f>
        <v>Severe Storm</v>
      </c>
      <c r="E1281" s="17">
        <v>2</v>
      </c>
      <c r="F1281" s="17">
        <v>2011</v>
      </c>
      <c r="G1281" s="17" t="str">
        <f>IF(F1281&lt;2000,(ROUNDDOWN((F1281-$G$10)/5,0))*5+$G$10&amp;"-"&amp;(ROUNDDOWN((F1281-$G$10)/5,0))*5+$G$10+4,(ROUNDDOWN((F1281-$G$10)/5,0))*5+$G$10&amp;"-"&amp;(ROUNDDOWN((F1281-$G$10)/5,0))*5+$G$10+4)</f>
        <v>2010-2014</v>
      </c>
      <c r="H1281" s="17">
        <v>1</v>
      </c>
      <c r="I1281" s="17">
        <v>0</v>
      </c>
      <c r="J1281" s="17">
        <v>0</v>
      </c>
      <c r="K1281" s="17">
        <f>SUM(I1281:J1281)</f>
        <v>0</v>
      </c>
      <c r="L1281" s="28">
        <f>IF(N1281&lt;7000000000,0,1)</f>
        <v>0</v>
      </c>
      <c r="M1281" s="28">
        <f>IF(N1281&gt;0,1,0)</f>
        <v>1</v>
      </c>
      <c r="N1281" s="29">
        <v>64764</v>
      </c>
      <c r="O1281" s="29">
        <f>IF($R1281="Minor",1,0)</f>
        <v>1</v>
      </c>
      <c r="P1281" s="29">
        <f>IF($R1281="Medium",1,0)</f>
        <v>0</v>
      </c>
      <c r="Q1281" s="29">
        <f>IF($R1281="Major",1,0)</f>
        <v>0</v>
      </c>
      <c r="R1281" s="2" t="str">
        <f>IF('Hazard Data'!N2361&lt;VLOOKUP(B1281,Thresholds!$B$2:$I$8,2,FALSE),"Minor",IF(AND(VLOOKUP(B1281,Thresholds!$B$2:$I$8,2,FALSE)&lt;='Hazard Data'!N2361,'Hazard Data'!N2361&lt;VLOOKUP(B1281,Thresholds!$B$2:$I$8,3,FALSE)),"Medium","Major"))</f>
        <v>Minor</v>
      </c>
      <c r="S1281" s="2" t="str">
        <f>IF(N1281&gt;0,"",IF('Hazard Data'!K2361&lt;VLOOKUP(B1281,Thresholds!$B$2:$I$8,5,FALSE),"Minor",IF(AND(VLOOKUP(B1281,Thresholds!$B$2:$I$8,5,FALSE)&lt;='Hazard Data'!K2361,'Hazard Data'!K2361&lt;VLOOKUP(B1281,Thresholds!$B$2:$I$8,6,FALSE)),"Medium","Major")))</f>
        <v/>
      </c>
      <c r="T1281" s="2"/>
      <c r="U1281" s="2"/>
      <c r="V1281" s="2"/>
      <c r="W1281" s="2"/>
      <c r="X1281" s="1"/>
      <c r="Y1281" s="1"/>
      <c r="Z1281" s="1"/>
      <c r="AA1281" s="1"/>
      <c r="AB1281" s="1"/>
      <c r="AC1281" s="1"/>
      <c r="AD1281" s="1"/>
      <c r="AE1281" s="1"/>
      <c r="AF1281" s="1"/>
    </row>
    <row r="1282" spans="1:32">
      <c r="A1282" s="1"/>
      <c r="B1282" s="17">
        <v>5</v>
      </c>
      <c r="C1282" s="9" t="s">
        <v>44</v>
      </c>
      <c r="D1282" s="9" t="str">
        <f>VLOOKUP(C1282,'Hazard Categories'!$A$2:$B$52,2,FALSE)</f>
        <v>Severe Storm</v>
      </c>
      <c r="E1282" s="17">
        <v>2</v>
      </c>
      <c r="F1282" s="17">
        <v>2011</v>
      </c>
      <c r="G1282" s="17" t="str">
        <f>IF(F1282&lt;2000,(ROUNDDOWN((F1282-$G$10)/5,0))*5+$G$10&amp;"-"&amp;(ROUNDDOWN((F1282-$G$10)/5,0))*5+$G$10+4,(ROUNDDOWN((F1282-$G$10)/5,0))*5+$G$10&amp;"-"&amp;(ROUNDDOWN((F1282-$G$10)/5,0))*5+$G$10+4)</f>
        <v>2010-2014</v>
      </c>
      <c r="H1282" s="17">
        <v>1</v>
      </c>
      <c r="I1282" s="17">
        <v>0</v>
      </c>
      <c r="J1282" s="17">
        <v>0</v>
      </c>
      <c r="K1282" s="17">
        <f>SUM(I1282:J1282)</f>
        <v>0</v>
      </c>
      <c r="L1282" s="28">
        <f>IF(N1282&lt;7000000000,0,1)</f>
        <v>0</v>
      </c>
      <c r="M1282" s="28">
        <f>IF(N1282&gt;0,1,0)</f>
        <v>1</v>
      </c>
      <c r="N1282" s="29">
        <v>64435</v>
      </c>
      <c r="O1282" s="29">
        <f>IF($R1282="Minor",1,0)</f>
        <v>1</v>
      </c>
      <c r="P1282" s="29">
        <f>IF($R1282="Medium",1,0)</f>
        <v>0</v>
      </c>
      <c r="Q1282" s="29">
        <f>IF($R1282="Major",1,0)</f>
        <v>0</v>
      </c>
      <c r="R1282" s="2" t="str">
        <f>IF('Hazard Data'!N2350&lt;VLOOKUP(B1282,Thresholds!$B$2:$I$8,2,FALSE),"Minor",IF(AND(VLOOKUP(B1282,Thresholds!$B$2:$I$8,2,FALSE)&lt;='Hazard Data'!N2350,'Hazard Data'!N2350&lt;VLOOKUP(B1282,Thresholds!$B$2:$I$8,3,FALSE)),"Medium","Major"))</f>
        <v>Minor</v>
      </c>
      <c r="S1282" s="2" t="str">
        <f>IF(N1282&gt;0,"",IF('Hazard Data'!K2350&lt;VLOOKUP(B1282,Thresholds!$B$2:$I$8,5,FALSE),"Minor",IF(AND(VLOOKUP(B1282,Thresholds!$B$2:$I$8,5,FALSE)&lt;='Hazard Data'!K2350,'Hazard Data'!K2350&lt;VLOOKUP(B1282,Thresholds!$B$2:$I$8,6,FALSE)),"Medium","Major")))</f>
        <v/>
      </c>
      <c r="T1282" s="2"/>
      <c r="U1282" s="2"/>
      <c r="V1282" s="2"/>
      <c r="W1282" s="2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32">
      <c r="A1283" s="1"/>
      <c r="B1283" s="17">
        <v>6</v>
      </c>
      <c r="C1283" s="9" t="s">
        <v>44</v>
      </c>
      <c r="D1283" s="9" t="str">
        <f>VLOOKUP(C1283,'Hazard Categories'!$A$2:$B$52,2,FALSE)</f>
        <v>Severe Storm</v>
      </c>
      <c r="E1283" s="17">
        <v>3</v>
      </c>
      <c r="F1283" s="17">
        <v>2012</v>
      </c>
      <c r="G1283" s="17" t="str">
        <f>IF(F1283&lt;2000,(ROUNDDOWN((F1283-$G$10)/5,0))*5+$G$10&amp;"-"&amp;(ROUNDDOWN((F1283-$G$10)/5,0))*5+$G$10+4,(ROUNDDOWN((F1283-$G$10)/5,0))*5+$G$10&amp;"-"&amp;(ROUNDDOWN((F1283-$G$10)/5,0))*5+$G$10+4)</f>
        <v>2010-2014</v>
      </c>
      <c r="H1283" s="17">
        <v>1</v>
      </c>
      <c r="I1283" s="17">
        <v>0</v>
      </c>
      <c r="J1283" s="17">
        <v>0</v>
      </c>
      <c r="K1283" s="17">
        <f>SUM(I1283:J1283)</f>
        <v>0</v>
      </c>
      <c r="L1283" s="28">
        <f>IF(N1283&lt;7000000000,0,1)</f>
        <v>0</v>
      </c>
      <c r="M1283" s="28">
        <f>IF(N1283&gt;0,1,0)</f>
        <v>1</v>
      </c>
      <c r="N1283" s="29">
        <v>64181</v>
      </c>
      <c r="O1283" s="29">
        <f>IF($R1283="Minor",1,0)</f>
        <v>1</v>
      </c>
      <c r="P1283" s="29">
        <f>IF($R1283="Medium",1,0)</f>
        <v>0</v>
      </c>
      <c r="Q1283" s="29">
        <f>IF($R1283="Major",1,0)</f>
        <v>0</v>
      </c>
      <c r="R1283" s="2" t="str">
        <f>IF('Hazard Data'!N2108&lt;VLOOKUP(B1283,Thresholds!$B$2:$I$8,2,FALSE),"Minor",IF(AND(VLOOKUP(B1283,Thresholds!$B$2:$I$8,2,FALSE)&lt;='Hazard Data'!N2108,'Hazard Data'!N2108&lt;VLOOKUP(B1283,Thresholds!$B$2:$I$8,3,FALSE)),"Medium","Major"))</f>
        <v>Minor</v>
      </c>
      <c r="S1283" s="2" t="str">
        <f>IF(N1283&gt;0,"",IF('Hazard Data'!K2108&lt;VLOOKUP(B1283,Thresholds!$B$2:$I$8,5,FALSE),"Minor",IF(AND(VLOOKUP(B1283,Thresholds!$B$2:$I$8,5,FALSE)&lt;='Hazard Data'!K2108,'Hazard Data'!K2108&lt;VLOOKUP(B1283,Thresholds!$B$2:$I$8,6,FALSE)),"Medium","Major")))</f>
        <v/>
      </c>
      <c r="T1283" s="2"/>
      <c r="U1283" s="2"/>
      <c r="V1283" s="2"/>
      <c r="W1283" s="2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32">
      <c r="A1284" s="1"/>
      <c r="B1284" s="17">
        <v>4</v>
      </c>
      <c r="C1284" s="9" t="s">
        <v>44</v>
      </c>
      <c r="D1284" s="9" t="str">
        <f>VLOOKUP(C1284,'Hazard Categories'!$A$2:$B$52,2,FALSE)</f>
        <v>Severe Storm</v>
      </c>
      <c r="E1284" s="17">
        <v>2</v>
      </c>
      <c r="F1284" s="17">
        <v>2012</v>
      </c>
      <c r="G1284" s="17" t="str">
        <f>IF(F1284&lt;2000,(ROUNDDOWN((F1284-$G$10)/5,0))*5+$G$10&amp;"-"&amp;(ROUNDDOWN((F1284-$G$10)/5,0))*5+$G$10+4,(ROUNDDOWN((F1284-$G$10)/5,0))*5+$G$10&amp;"-"&amp;(ROUNDDOWN((F1284-$G$10)/5,0))*5+$G$10+4)</f>
        <v>2010-2014</v>
      </c>
      <c r="H1284" s="17">
        <v>1</v>
      </c>
      <c r="I1284" s="17">
        <v>0</v>
      </c>
      <c r="J1284" s="17">
        <v>0</v>
      </c>
      <c r="K1284" s="17">
        <f>SUM(I1284:J1284)</f>
        <v>0</v>
      </c>
      <c r="L1284" s="28">
        <f>IF(N1284&lt;7000000000,0,1)</f>
        <v>0</v>
      </c>
      <c r="M1284" s="28">
        <f>IF(N1284&gt;0,1,0)</f>
        <v>1</v>
      </c>
      <c r="N1284" s="29">
        <v>63965</v>
      </c>
      <c r="O1284" s="29">
        <f>IF($R1284="Minor",1,0)</f>
        <v>1</v>
      </c>
      <c r="P1284" s="29">
        <f>IF($R1284="Medium",1,0)</f>
        <v>0</v>
      </c>
      <c r="Q1284" s="29">
        <f>IF($R1284="Major",1,0)</f>
        <v>0</v>
      </c>
      <c r="R1284" s="2" t="str">
        <f>IF('Hazard Data'!N2196&lt;VLOOKUP(B1284,Thresholds!$B$2:$I$8,2,FALSE),"Minor",IF(AND(VLOOKUP(B1284,Thresholds!$B$2:$I$8,2,FALSE)&lt;='Hazard Data'!N2196,'Hazard Data'!N2196&lt;VLOOKUP(B1284,Thresholds!$B$2:$I$8,3,FALSE)),"Medium","Major"))</f>
        <v>Minor</v>
      </c>
      <c r="S1284" s="2" t="str">
        <f>IF(N1284&gt;0,"",IF('Hazard Data'!K2196&lt;VLOOKUP(B1284,Thresholds!$B$2:$I$8,5,FALSE),"Minor",IF(AND(VLOOKUP(B1284,Thresholds!$B$2:$I$8,5,FALSE)&lt;='Hazard Data'!K2196,'Hazard Data'!K2196&lt;VLOOKUP(B1284,Thresholds!$B$2:$I$8,6,FALSE)),"Medium","Major")))</f>
        <v/>
      </c>
      <c r="T1284" s="2"/>
      <c r="U1284" s="2"/>
      <c r="V1284" s="2"/>
      <c r="W1284" s="2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32">
      <c r="A1285" s="1"/>
      <c r="B1285" s="17">
        <v>5</v>
      </c>
      <c r="C1285" s="9" t="s">
        <v>44</v>
      </c>
      <c r="D1285" s="9" t="str">
        <f>VLOOKUP(C1285,'Hazard Categories'!$A$2:$B$52,2,FALSE)</f>
        <v>Severe Storm</v>
      </c>
      <c r="E1285" s="17">
        <v>2</v>
      </c>
      <c r="F1285" s="17">
        <v>2010</v>
      </c>
      <c r="G1285" s="17" t="str">
        <f>IF(F1285&lt;2000,(ROUNDDOWN((F1285-$G$10)/5,0))*5+$G$10&amp;"-"&amp;(ROUNDDOWN((F1285-$G$10)/5,0))*5+$G$10+4,(ROUNDDOWN((F1285-$G$10)/5,0))*5+$G$10&amp;"-"&amp;(ROUNDDOWN((F1285-$G$10)/5,0))*5+$G$10+4)</f>
        <v>2010-2014</v>
      </c>
      <c r="H1285" s="17">
        <v>1</v>
      </c>
      <c r="I1285" s="17">
        <v>0</v>
      </c>
      <c r="J1285" s="17">
        <v>0</v>
      </c>
      <c r="K1285" s="17">
        <f>SUM(I1285:J1285)</f>
        <v>0</v>
      </c>
      <c r="L1285" s="28">
        <f>IF(N1285&lt;7000000000,0,1)</f>
        <v>0</v>
      </c>
      <c r="M1285" s="28">
        <f>IF(N1285&gt;0,1,0)</f>
        <v>1</v>
      </c>
      <c r="N1285" s="29">
        <v>63946</v>
      </c>
      <c r="O1285" s="29">
        <f>IF($R1285="Minor",1,0)</f>
        <v>1</v>
      </c>
      <c r="P1285" s="29">
        <f>IF($R1285="Medium",1,0)</f>
        <v>0</v>
      </c>
      <c r="Q1285" s="29">
        <f>IF($R1285="Major",1,0)</f>
        <v>0</v>
      </c>
      <c r="R1285" s="2" t="str">
        <f>IF('Hazard Data'!N2217&lt;VLOOKUP(B1285,Thresholds!$B$2:$I$8,2,FALSE),"Minor",IF(AND(VLOOKUP(B1285,Thresholds!$B$2:$I$8,2,FALSE)&lt;='Hazard Data'!N2217,'Hazard Data'!N2217&lt;VLOOKUP(B1285,Thresholds!$B$2:$I$8,3,FALSE)),"Medium","Major"))</f>
        <v>Minor</v>
      </c>
      <c r="S1285" s="2" t="str">
        <f>IF(N1285&gt;0,"",IF('Hazard Data'!K2217&lt;VLOOKUP(B1285,Thresholds!$B$2:$I$8,5,FALSE),"Minor",IF(AND(VLOOKUP(B1285,Thresholds!$B$2:$I$8,5,FALSE)&lt;='Hazard Data'!K2217,'Hazard Data'!K2217&lt;VLOOKUP(B1285,Thresholds!$B$2:$I$8,6,FALSE)),"Medium","Major")))</f>
        <v/>
      </c>
      <c r="T1285" s="2"/>
      <c r="U1285" s="2"/>
      <c r="V1285" s="2"/>
      <c r="W1285" s="2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32">
      <c r="A1286" s="1"/>
      <c r="B1286" s="17">
        <v>3</v>
      </c>
      <c r="C1286" s="9" t="s">
        <v>39</v>
      </c>
      <c r="D1286" s="9" t="str">
        <f>VLOOKUP(C1286,'Hazard Categories'!$A$2:$B$52,2,FALSE)</f>
        <v>Severe Storm</v>
      </c>
      <c r="E1286" s="17">
        <v>3</v>
      </c>
      <c r="F1286" s="17">
        <v>2014</v>
      </c>
      <c r="G1286" s="17" t="str">
        <f>IF(F1286&lt;2000,(ROUNDDOWN((F1286-$G$10)/5,0))*5+$G$10&amp;"-"&amp;(ROUNDDOWN((F1286-$G$10)/5,0))*5+$G$10+4,(ROUNDDOWN((F1286-$G$10)/5,0))*5+$G$10&amp;"-"&amp;(ROUNDDOWN((F1286-$G$10)/5,0))*5+$G$10+4)</f>
        <v>2010-2014</v>
      </c>
      <c r="H1286" s="17">
        <v>1</v>
      </c>
      <c r="I1286" s="17">
        <v>0</v>
      </c>
      <c r="J1286" s="17">
        <v>0</v>
      </c>
      <c r="K1286" s="17">
        <f>SUM(I1286:J1286)</f>
        <v>0</v>
      </c>
      <c r="L1286" s="28">
        <f>IF(N1286&lt;7000000000,0,1)</f>
        <v>0</v>
      </c>
      <c r="M1286" s="28">
        <f>IF(N1286&gt;0,1,0)</f>
        <v>1</v>
      </c>
      <c r="N1286" s="29">
        <v>63870</v>
      </c>
      <c r="O1286" s="29">
        <f>IF($R1286="Minor",1,0)</f>
        <v>1</v>
      </c>
      <c r="P1286" s="29">
        <f>IF($R1286="Medium",1,0)</f>
        <v>0</v>
      </c>
      <c r="Q1286" s="29">
        <f>IF($R1286="Major",1,0)</f>
        <v>0</v>
      </c>
      <c r="R1286" s="2" t="str">
        <f>IF('Hazard Data'!N2576&lt;VLOOKUP(B1286,Thresholds!$B$2:$I$8,2,FALSE),"Minor",IF(AND(VLOOKUP(B1286,Thresholds!$B$2:$I$8,2,FALSE)&lt;='Hazard Data'!N2576,'Hazard Data'!N2576&lt;VLOOKUP(B1286,Thresholds!$B$2:$I$8,3,FALSE)),"Medium","Major"))</f>
        <v>Minor</v>
      </c>
      <c r="S1286" s="2" t="str">
        <f>IF(N1286&gt;0,"",IF('Hazard Data'!K2576&lt;VLOOKUP(B1286,Thresholds!$B$2:$I$8,5,FALSE),"Minor",IF(AND(VLOOKUP(B1286,Thresholds!$B$2:$I$8,5,FALSE)&lt;='Hazard Data'!K2576,'Hazard Data'!K2576&lt;VLOOKUP(B1286,Thresholds!$B$2:$I$8,6,FALSE)),"Medium","Major")))</f>
        <v/>
      </c>
      <c r="T1286" s="2"/>
      <c r="U1286" s="2"/>
      <c r="V1286" s="2"/>
      <c r="W1286" s="2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32">
      <c r="A1287" s="1"/>
      <c r="B1287" s="17">
        <v>3</v>
      </c>
      <c r="C1287" s="9" t="s">
        <v>52</v>
      </c>
      <c r="D1287" s="9" t="str">
        <f>VLOOKUP(C1287,'Hazard Categories'!$A$2:$B$52,2,FALSE)</f>
        <v>Severe Storm</v>
      </c>
      <c r="E1287" s="17">
        <v>2</v>
      </c>
      <c r="F1287" s="17">
        <v>1971</v>
      </c>
      <c r="G1287" s="17" t="str">
        <f>IF(F1287&lt;2000,(ROUNDDOWN((F1287-$G$10)/5,0))*5+$G$10&amp;"-"&amp;(ROUNDDOWN((F1287-$G$10)/5,0))*5+$G$10+4,(ROUNDDOWN((F1287-$G$10)/5,0))*5+$G$10&amp;"-"&amp;(ROUNDDOWN((F1287-$G$10)/5,0))*5+$G$10+4)</f>
        <v>1970-1974</v>
      </c>
      <c r="H1287" s="17">
        <v>1</v>
      </c>
      <c r="I1287" s="17">
        <v>0</v>
      </c>
      <c r="J1287" s="17">
        <v>0</v>
      </c>
      <c r="K1287" s="17">
        <f>SUM(I1287:J1287)</f>
        <v>0</v>
      </c>
      <c r="L1287" s="28">
        <f>IF(N1287&lt;7000000000,0,1)</f>
        <v>0</v>
      </c>
      <c r="M1287" s="28">
        <f>IF(N1287&gt;0,1,0)</f>
        <v>1</v>
      </c>
      <c r="N1287" s="29">
        <v>63657</v>
      </c>
      <c r="O1287" s="29">
        <f>IF($R1287="Minor",1,0)</f>
        <v>0</v>
      </c>
      <c r="P1287" s="29">
        <f>IF($R1287="Medium",1,0)</f>
        <v>1</v>
      </c>
      <c r="Q1287" s="29">
        <f>IF($R1287="Major",1,0)</f>
        <v>0</v>
      </c>
      <c r="R1287" s="2" t="str">
        <f>IF('Hazard Data'!N331&lt;VLOOKUP(B1287,Thresholds!$B$2:$I$8,2,FALSE),"Minor",IF(AND(VLOOKUP(B1287,Thresholds!$B$2:$I$8,2,FALSE)&lt;='Hazard Data'!N331,'Hazard Data'!N331&lt;VLOOKUP(B1287,Thresholds!$B$2:$I$8,3,FALSE)),"Medium","Major"))</f>
        <v>Medium</v>
      </c>
      <c r="S1287" s="2" t="str">
        <f>IF(N1287&gt;0,"",IF('Hazard Data'!K331&lt;VLOOKUP(B1287,Thresholds!$B$2:$I$8,5,FALSE),"Minor",IF(AND(VLOOKUP(B1287,Thresholds!$B$2:$I$8,5,FALSE)&lt;='Hazard Data'!K331,'Hazard Data'!K331&lt;VLOOKUP(B1287,Thresholds!$B$2:$I$8,6,FALSE)),"Medium","Major")))</f>
        <v/>
      </c>
      <c r="T1287" s="2"/>
      <c r="U1287" s="2"/>
      <c r="V1287" s="2"/>
      <c r="W1287" s="2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32">
      <c r="A1288" s="1"/>
      <c r="B1288" s="17">
        <v>3</v>
      </c>
      <c r="C1288" s="9" t="s">
        <v>44</v>
      </c>
      <c r="D1288" s="9" t="str">
        <f>VLOOKUP(C1288,'Hazard Categories'!$A$2:$B$52,2,FALSE)</f>
        <v>Severe Storm</v>
      </c>
      <c r="E1288" s="17">
        <v>3</v>
      </c>
      <c r="F1288" s="17">
        <v>2009</v>
      </c>
      <c r="G1288" s="17" t="str">
        <f>IF(F1288&lt;2000,(ROUNDDOWN((F1288-$G$10)/5,0))*5+$G$10&amp;"-"&amp;(ROUNDDOWN((F1288-$G$10)/5,0))*5+$G$10+4,(ROUNDDOWN((F1288-$G$10)/5,0))*5+$G$10&amp;"-"&amp;(ROUNDDOWN((F1288-$G$10)/5,0))*5+$G$10+4)</f>
        <v>2005-2009</v>
      </c>
      <c r="H1288" s="17">
        <v>1</v>
      </c>
      <c r="I1288" s="17">
        <v>0</v>
      </c>
      <c r="J1288" s="17">
        <v>0</v>
      </c>
      <c r="K1288" s="17">
        <f>SUM(I1288:J1288)</f>
        <v>0</v>
      </c>
      <c r="L1288" s="28">
        <f>IF(N1288&lt;7000000000,0,1)</f>
        <v>0</v>
      </c>
      <c r="M1288" s="28">
        <f>IF(N1288&gt;0,1,0)</f>
        <v>1</v>
      </c>
      <c r="N1288" s="29">
        <v>63566</v>
      </c>
      <c r="O1288" s="29">
        <f>IF($R1288="Minor",1,0)</f>
        <v>1</v>
      </c>
      <c r="P1288" s="29">
        <f>IF($R1288="Medium",1,0)</f>
        <v>0</v>
      </c>
      <c r="Q1288" s="29">
        <f>IF($R1288="Major",1,0)</f>
        <v>0</v>
      </c>
      <c r="R1288" s="2" t="str">
        <f>IF('Hazard Data'!N3230&lt;VLOOKUP(B1288,Thresholds!$B$2:$I$8,2,FALSE),"Minor",IF(AND(VLOOKUP(B1288,Thresholds!$B$2:$I$8,2,FALSE)&lt;='Hazard Data'!N3230,'Hazard Data'!N3230&lt;VLOOKUP(B1288,Thresholds!$B$2:$I$8,3,FALSE)),"Medium","Major"))</f>
        <v>Minor</v>
      </c>
      <c r="S1288" s="2" t="str">
        <f>IF(N1288&gt;0,"",IF('Hazard Data'!K3230&lt;VLOOKUP(B1288,Thresholds!$B$2:$I$8,5,FALSE),"Minor",IF(AND(VLOOKUP(B1288,Thresholds!$B$2:$I$8,5,FALSE)&lt;='Hazard Data'!K3230,'Hazard Data'!K3230&lt;VLOOKUP(B1288,Thresholds!$B$2:$I$8,6,FALSE)),"Medium","Major")))</f>
        <v/>
      </c>
      <c r="T1288" s="2"/>
      <c r="U1288" s="2"/>
      <c r="V1288" s="2"/>
      <c r="W1288" s="2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32">
      <c r="A1289" s="1"/>
      <c r="B1289" s="17">
        <v>2</v>
      </c>
      <c r="C1289" s="9" t="s">
        <v>44</v>
      </c>
      <c r="D1289" s="9" t="str">
        <f>VLOOKUP(C1289,'Hazard Categories'!$A$2:$B$52,2,FALSE)</f>
        <v>Severe Storm</v>
      </c>
      <c r="E1289" s="17">
        <v>2</v>
      </c>
      <c r="F1289" s="17">
        <v>2011</v>
      </c>
      <c r="G1289" s="17" t="str">
        <f>IF(F1289&lt;2000,(ROUNDDOWN((F1289-$G$10)/5,0))*5+$G$10&amp;"-"&amp;(ROUNDDOWN((F1289-$G$10)/5,0))*5+$G$10+4,(ROUNDDOWN((F1289-$G$10)/5,0))*5+$G$10&amp;"-"&amp;(ROUNDDOWN((F1289-$G$10)/5,0))*5+$G$10+4)</f>
        <v>2010-2014</v>
      </c>
      <c r="H1289" s="17">
        <v>1</v>
      </c>
      <c r="I1289" s="17">
        <v>0</v>
      </c>
      <c r="J1289" s="17">
        <v>0</v>
      </c>
      <c r="K1289" s="17">
        <f>SUM(I1289:J1289)</f>
        <v>0</v>
      </c>
      <c r="L1289" s="28">
        <f>IF(N1289&lt;7000000000,0,1)</f>
        <v>0</v>
      </c>
      <c r="M1289" s="28">
        <f>IF(N1289&gt;0,1,0)</f>
        <v>1</v>
      </c>
      <c r="N1289" s="29">
        <v>63452</v>
      </c>
      <c r="O1289" s="29">
        <f>IF($R1289="Minor",1,0)</f>
        <v>1</v>
      </c>
      <c r="P1289" s="29">
        <f>IF($R1289="Medium",1,0)</f>
        <v>0</v>
      </c>
      <c r="Q1289" s="29">
        <f>IF($R1289="Major",1,0)</f>
        <v>0</v>
      </c>
      <c r="R1289" s="2" t="str">
        <f>IF('Hazard Data'!N2441&lt;VLOOKUP(B1289,Thresholds!$B$2:$I$8,2,FALSE),"Minor",IF(AND(VLOOKUP(B1289,Thresholds!$B$2:$I$8,2,FALSE)&lt;='Hazard Data'!N2441,'Hazard Data'!N2441&lt;VLOOKUP(B1289,Thresholds!$B$2:$I$8,3,FALSE)),"Medium","Major"))</f>
        <v>Minor</v>
      </c>
      <c r="S1289" s="2" t="str">
        <f>IF(N1289&gt;0,"",IF('Hazard Data'!K2441&lt;VLOOKUP(B1289,Thresholds!$B$2:$I$8,5,FALSE),"Minor",IF(AND(VLOOKUP(B1289,Thresholds!$B$2:$I$8,5,FALSE)&lt;='Hazard Data'!K2441,'Hazard Data'!K2441&lt;VLOOKUP(B1289,Thresholds!$B$2:$I$8,6,FALSE)),"Medium","Major")))</f>
        <v/>
      </c>
      <c r="T1289" s="2"/>
      <c r="U1289" s="2"/>
      <c r="V1289" s="2"/>
      <c r="W1289" s="2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32">
      <c r="A1290" s="1"/>
      <c r="B1290" s="17">
        <v>3</v>
      </c>
      <c r="C1290" s="9" t="s">
        <v>44</v>
      </c>
      <c r="D1290" s="9" t="str">
        <f>VLOOKUP(C1290,'Hazard Categories'!$A$2:$B$52,2,FALSE)</f>
        <v>Severe Storm</v>
      </c>
      <c r="E1290" s="17">
        <v>1</v>
      </c>
      <c r="F1290" s="17">
        <v>2015</v>
      </c>
      <c r="G1290" s="17" t="str">
        <f>IF(F1290&lt;2000,(ROUNDDOWN((F1290-$G$10)/5,0))*5+$G$10&amp;"-"&amp;(ROUNDDOWN((F1290-$G$10)/5,0))*5+$G$10+4,(ROUNDDOWN((F1290-$G$10)/5,0))*5+$G$10&amp;"-"&amp;(ROUNDDOWN((F1290-$G$10)/5,0))*5+$G$10+4)</f>
        <v>2015-2019</v>
      </c>
      <c r="H1290" s="17">
        <v>1</v>
      </c>
      <c r="I1290" s="17">
        <v>0</v>
      </c>
      <c r="J1290" s="17">
        <v>0</v>
      </c>
      <c r="K1290" s="17">
        <f>SUM(I1290:J1290)</f>
        <v>0</v>
      </c>
      <c r="L1290" s="28">
        <f>IF(N1290&lt;7000000000,0,1)</f>
        <v>0</v>
      </c>
      <c r="M1290" s="28">
        <f>IF(N1290&gt;0,1,0)</f>
        <v>1</v>
      </c>
      <c r="N1290" s="29">
        <v>63420</v>
      </c>
      <c r="O1290" s="29">
        <f>IF($R1290="Minor",1,0)</f>
        <v>1</v>
      </c>
      <c r="P1290" s="29">
        <f>IF($R1290="Medium",1,0)</f>
        <v>0</v>
      </c>
      <c r="Q1290" s="29">
        <f>IF($R1290="Major",1,0)</f>
        <v>0</v>
      </c>
      <c r="R1290" s="2" t="str">
        <f>IF('Hazard Data'!N2655&lt;VLOOKUP(B1290,Thresholds!$B$2:$I$8,2,FALSE),"Minor",IF(AND(VLOOKUP(B1290,Thresholds!$B$2:$I$8,2,FALSE)&lt;='Hazard Data'!N2655,'Hazard Data'!N2655&lt;VLOOKUP(B1290,Thresholds!$B$2:$I$8,3,FALSE)),"Medium","Major"))</f>
        <v>Minor</v>
      </c>
      <c r="S1290" s="2" t="str">
        <f>IF(N1290&gt;0,"",IF('Hazard Data'!K2655&lt;VLOOKUP(B1290,Thresholds!$B$2:$I$8,5,FALSE),"Minor",IF(AND(VLOOKUP(B1290,Thresholds!$B$2:$I$8,5,FALSE)&lt;='Hazard Data'!K2655,'Hazard Data'!K2655&lt;VLOOKUP(B1290,Thresholds!$B$2:$I$8,6,FALSE)),"Medium","Major")))</f>
        <v/>
      </c>
      <c r="T1290" s="2"/>
      <c r="U1290" s="2"/>
      <c r="V1290" s="2"/>
      <c r="W1290" s="2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32">
      <c r="A1291" s="1"/>
      <c r="B1291" s="17">
        <v>3</v>
      </c>
      <c r="C1291" s="9" t="s">
        <v>44</v>
      </c>
      <c r="D1291" s="9" t="str">
        <f>VLOOKUP(C1291,'Hazard Categories'!$A$2:$B$52,2,FALSE)</f>
        <v>Severe Storm</v>
      </c>
      <c r="E1291" s="17">
        <v>3</v>
      </c>
      <c r="F1291" s="17">
        <v>2014</v>
      </c>
      <c r="G1291" s="17" t="str">
        <f>IF(F1291&lt;2000,(ROUNDDOWN((F1291-$G$10)/5,0))*5+$G$10&amp;"-"&amp;(ROUNDDOWN((F1291-$G$10)/5,0))*5+$G$10+4,(ROUNDDOWN((F1291-$G$10)/5,0))*5+$G$10&amp;"-"&amp;(ROUNDDOWN((F1291-$G$10)/5,0))*5+$G$10+4)</f>
        <v>2010-2014</v>
      </c>
      <c r="H1291" s="17">
        <v>1</v>
      </c>
      <c r="I1291" s="17">
        <v>0</v>
      </c>
      <c r="J1291" s="17">
        <v>0</v>
      </c>
      <c r="K1291" s="17">
        <f>SUM(I1291:J1291)</f>
        <v>0</v>
      </c>
      <c r="L1291" s="28">
        <f>IF(N1291&lt;7000000000,0,1)</f>
        <v>0</v>
      </c>
      <c r="M1291" s="28">
        <f>IF(N1291&gt;0,1,0)</f>
        <v>1</v>
      </c>
      <c r="N1291" s="29">
        <v>63414</v>
      </c>
      <c r="O1291" s="29">
        <f>IF($R1291="Minor",1,0)</f>
        <v>1</v>
      </c>
      <c r="P1291" s="29">
        <f>IF($R1291="Medium",1,0)</f>
        <v>0</v>
      </c>
      <c r="Q1291" s="29">
        <f>IF($R1291="Major",1,0)</f>
        <v>0</v>
      </c>
      <c r="R1291" s="2" t="str">
        <f>IF('Hazard Data'!N2544&lt;VLOOKUP(B1291,Thresholds!$B$2:$I$8,2,FALSE),"Minor",IF(AND(VLOOKUP(B1291,Thresholds!$B$2:$I$8,2,FALSE)&lt;='Hazard Data'!N2544,'Hazard Data'!N2544&lt;VLOOKUP(B1291,Thresholds!$B$2:$I$8,3,FALSE)),"Medium","Major"))</f>
        <v>Minor</v>
      </c>
      <c r="S1291" s="2" t="str">
        <f>IF(N1291&gt;0,"",IF('Hazard Data'!K2544&lt;VLOOKUP(B1291,Thresholds!$B$2:$I$8,5,FALSE),"Minor",IF(AND(VLOOKUP(B1291,Thresholds!$B$2:$I$8,5,FALSE)&lt;='Hazard Data'!K2544,'Hazard Data'!K2544&lt;VLOOKUP(B1291,Thresholds!$B$2:$I$8,6,FALSE)),"Medium","Major")))</f>
        <v/>
      </c>
      <c r="T1291" s="2"/>
      <c r="U1291" s="2"/>
      <c r="V1291" s="2"/>
      <c r="W1291" s="2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32">
      <c r="A1292" s="1"/>
      <c r="B1292" s="17">
        <v>3</v>
      </c>
      <c r="C1292" s="9" t="s">
        <v>44</v>
      </c>
      <c r="D1292" s="9" t="str">
        <f>VLOOKUP(C1292,'Hazard Categories'!$A$2:$B$52,2,FALSE)</f>
        <v>Severe Storm</v>
      </c>
      <c r="E1292" s="17">
        <v>2</v>
      </c>
      <c r="F1292" s="17">
        <v>2012</v>
      </c>
      <c r="G1292" s="17" t="str">
        <f>IF(F1292&lt;2000,(ROUNDDOWN((F1292-$G$10)/5,0))*5+$G$10&amp;"-"&amp;(ROUNDDOWN((F1292-$G$10)/5,0))*5+$G$10+4,(ROUNDDOWN((F1292-$G$10)/5,0))*5+$G$10&amp;"-"&amp;(ROUNDDOWN((F1292-$G$10)/5,0))*5+$G$10+4)</f>
        <v>2010-2014</v>
      </c>
      <c r="H1292" s="17">
        <v>1</v>
      </c>
      <c r="I1292" s="17">
        <v>0</v>
      </c>
      <c r="J1292" s="17">
        <v>0</v>
      </c>
      <c r="K1292" s="17">
        <f>SUM(I1292:J1292)</f>
        <v>0</v>
      </c>
      <c r="L1292" s="28">
        <f>IF(N1292&lt;7000000000,0,1)</f>
        <v>0</v>
      </c>
      <c r="M1292" s="28">
        <f>IF(N1292&gt;0,1,0)</f>
        <v>1</v>
      </c>
      <c r="N1292" s="29">
        <v>63205</v>
      </c>
      <c r="O1292" s="29">
        <f>IF($R1292="Minor",1,0)</f>
        <v>1</v>
      </c>
      <c r="P1292" s="29">
        <f>IF($R1292="Medium",1,0)</f>
        <v>0</v>
      </c>
      <c r="Q1292" s="29">
        <f>IF($R1292="Major",1,0)</f>
        <v>0</v>
      </c>
      <c r="R1292" s="2" t="str">
        <f>IF('Hazard Data'!N2172&lt;VLOOKUP(B1292,Thresholds!$B$2:$I$8,2,FALSE),"Minor",IF(AND(VLOOKUP(B1292,Thresholds!$B$2:$I$8,2,FALSE)&lt;='Hazard Data'!N2172,'Hazard Data'!N2172&lt;VLOOKUP(B1292,Thresholds!$B$2:$I$8,3,FALSE)),"Medium","Major"))</f>
        <v>Minor</v>
      </c>
      <c r="S1292" s="2" t="str">
        <f>IF(N1292&gt;0,"",IF('Hazard Data'!K2172&lt;VLOOKUP(B1292,Thresholds!$B$2:$I$8,5,FALSE),"Minor",IF(AND(VLOOKUP(B1292,Thresholds!$B$2:$I$8,5,FALSE)&lt;='Hazard Data'!K2172,'Hazard Data'!K2172&lt;VLOOKUP(B1292,Thresholds!$B$2:$I$8,6,FALSE)),"Medium","Major")))</f>
        <v/>
      </c>
      <c r="T1292" s="2"/>
      <c r="U1292" s="2"/>
      <c r="V1292" s="2"/>
      <c r="W1292" s="2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32">
      <c r="A1293" s="1"/>
      <c r="B1293" s="17">
        <v>3</v>
      </c>
      <c r="C1293" s="9" t="s">
        <v>39</v>
      </c>
      <c r="D1293" s="9" t="str">
        <f>VLOOKUP(C1293,'Hazard Categories'!$A$2:$B$52,2,FALSE)</f>
        <v>Severe Storm</v>
      </c>
      <c r="E1293" s="17">
        <v>3</v>
      </c>
      <c r="F1293" s="17">
        <v>2012</v>
      </c>
      <c r="G1293" s="17" t="str">
        <f>IF(F1293&lt;2000,(ROUNDDOWN((F1293-$G$10)/5,0))*5+$G$10&amp;"-"&amp;(ROUNDDOWN((F1293-$G$10)/5,0))*5+$G$10+4,(ROUNDDOWN((F1293-$G$10)/5,0))*5+$G$10&amp;"-"&amp;(ROUNDDOWN((F1293-$G$10)/5,0))*5+$G$10+4)</f>
        <v>2010-2014</v>
      </c>
      <c r="H1293" s="17">
        <v>1</v>
      </c>
      <c r="I1293" s="17">
        <v>0</v>
      </c>
      <c r="J1293" s="17">
        <v>0</v>
      </c>
      <c r="K1293" s="17">
        <f>SUM(I1293:J1293)</f>
        <v>0</v>
      </c>
      <c r="L1293" s="28">
        <f>IF(N1293&lt;7000000000,0,1)</f>
        <v>0</v>
      </c>
      <c r="M1293" s="28">
        <f>IF(N1293&gt;0,1,0)</f>
        <v>1</v>
      </c>
      <c r="N1293" s="29">
        <v>63154</v>
      </c>
      <c r="O1293" s="29">
        <f>IF($R1293="Minor",1,0)</f>
        <v>1</v>
      </c>
      <c r="P1293" s="29">
        <f>IF($R1293="Medium",1,0)</f>
        <v>0</v>
      </c>
      <c r="Q1293" s="29">
        <f>IF($R1293="Major",1,0)</f>
        <v>0</v>
      </c>
      <c r="R1293" s="2" t="str">
        <f>IF('Hazard Data'!N2162&lt;VLOOKUP(B1293,Thresholds!$B$2:$I$8,2,FALSE),"Minor",IF(AND(VLOOKUP(B1293,Thresholds!$B$2:$I$8,2,FALSE)&lt;='Hazard Data'!N2162,'Hazard Data'!N2162&lt;VLOOKUP(B1293,Thresholds!$B$2:$I$8,3,FALSE)),"Medium","Major"))</f>
        <v>Minor</v>
      </c>
      <c r="S1293" s="2" t="str">
        <f>IF(N1293&gt;0,"",IF('Hazard Data'!K2162&lt;VLOOKUP(B1293,Thresholds!$B$2:$I$8,5,FALSE),"Minor",IF(AND(VLOOKUP(B1293,Thresholds!$B$2:$I$8,5,FALSE)&lt;='Hazard Data'!K2162,'Hazard Data'!K2162&lt;VLOOKUP(B1293,Thresholds!$B$2:$I$8,6,FALSE)),"Medium","Major")))</f>
        <v/>
      </c>
      <c r="T1293" s="2"/>
      <c r="U1293" s="2"/>
      <c r="V1293" s="2"/>
      <c r="W1293" s="2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32">
      <c r="A1294" s="1"/>
      <c r="B1294" s="17">
        <v>3</v>
      </c>
      <c r="C1294" s="9" t="s">
        <v>44</v>
      </c>
      <c r="D1294" s="9" t="str">
        <f>VLOOKUP(C1294,'Hazard Categories'!$A$2:$B$52,2,FALSE)</f>
        <v>Severe Storm</v>
      </c>
      <c r="E1294" s="17">
        <v>3</v>
      </c>
      <c r="F1294" s="17">
        <v>2010</v>
      </c>
      <c r="G1294" s="17" t="str">
        <f>IF(F1294&lt;2000,(ROUNDDOWN((F1294-$G$10)/5,0))*5+$G$10&amp;"-"&amp;(ROUNDDOWN((F1294-$G$10)/5,0))*5+$G$10+4,(ROUNDDOWN((F1294-$G$10)/5,0))*5+$G$10&amp;"-"&amp;(ROUNDDOWN((F1294-$G$10)/5,0))*5+$G$10+4)</f>
        <v>2010-2014</v>
      </c>
      <c r="H1294" s="17">
        <v>1</v>
      </c>
      <c r="I1294" s="17">
        <v>0</v>
      </c>
      <c r="J1294" s="17">
        <v>0</v>
      </c>
      <c r="K1294" s="17">
        <f>SUM(I1294:J1294)</f>
        <v>0</v>
      </c>
      <c r="L1294" s="28">
        <f>IF(N1294&lt;7000000000,0,1)</f>
        <v>0</v>
      </c>
      <c r="M1294" s="28">
        <f>IF(N1294&gt;0,1,0)</f>
        <v>1</v>
      </c>
      <c r="N1294" s="29">
        <v>62983</v>
      </c>
      <c r="O1294" s="29">
        <f>IF($R1294="Minor",1,0)</f>
        <v>1</v>
      </c>
      <c r="P1294" s="29">
        <f>IF($R1294="Medium",1,0)</f>
        <v>0</v>
      </c>
      <c r="Q1294" s="29">
        <f>IF($R1294="Major",1,0)</f>
        <v>0</v>
      </c>
      <c r="R1294" s="2" t="str">
        <f>IF('Hazard Data'!N2283&lt;VLOOKUP(B1294,Thresholds!$B$2:$I$8,2,FALSE),"Minor",IF(AND(VLOOKUP(B1294,Thresholds!$B$2:$I$8,2,FALSE)&lt;='Hazard Data'!N2283,'Hazard Data'!N2283&lt;VLOOKUP(B1294,Thresholds!$B$2:$I$8,3,FALSE)),"Medium","Major"))</f>
        <v>Minor</v>
      </c>
      <c r="S1294" s="2" t="str">
        <f>IF(N1294&gt;0,"",IF('Hazard Data'!K2283&lt;VLOOKUP(B1294,Thresholds!$B$2:$I$8,5,FALSE),"Minor",IF(AND(VLOOKUP(B1294,Thresholds!$B$2:$I$8,5,FALSE)&lt;='Hazard Data'!K2283,'Hazard Data'!K2283&lt;VLOOKUP(B1294,Thresholds!$B$2:$I$8,6,FALSE)),"Medium","Major")))</f>
        <v/>
      </c>
      <c r="T1294" s="2"/>
      <c r="U1294" s="2"/>
      <c r="V1294" s="2"/>
      <c r="W1294" s="2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32">
      <c r="A1295" s="1"/>
      <c r="B1295" s="17">
        <v>5</v>
      </c>
      <c r="C1295" s="9" t="s">
        <v>44</v>
      </c>
      <c r="D1295" s="9" t="str">
        <f>VLOOKUP(C1295,'Hazard Categories'!$A$2:$B$52,2,FALSE)</f>
        <v>Severe Storm</v>
      </c>
      <c r="E1295" s="17">
        <v>3</v>
      </c>
      <c r="F1295" s="17">
        <v>2013</v>
      </c>
      <c r="G1295" s="17" t="str">
        <f>IF(F1295&lt;2000,(ROUNDDOWN((F1295-$G$10)/5,0))*5+$G$10&amp;"-"&amp;(ROUNDDOWN((F1295-$G$10)/5,0))*5+$G$10+4,(ROUNDDOWN((F1295-$G$10)/5,0))*5+$G$10&amp;"-"&amp;(ROUNDDOWN((F1295-$G$10)/5,0))*5+$G$10+4)</f>
        <v>2010-2014</v>
      </c>
      <c r="H1295" s="17">
        <v>1</v>
      </c>
      <c r="I1295" s="17">
        <v>0</v>
      </c>
      <c r="J1295" s="17">
        <v>0</v>
      </c>
      <c r="K1295" s="17">
        <f>SUM(I1295:J1295)</f>
        <v>0</v>
      </c>
      <c r="L1295" s="28">
        <f>IF(N1295&lt;7000000000,0,1)</f>
        <v>0</v>
      </c>
      <c r="M1295" s="28">
        <f>IF(N1295&gt;0,1,0)</f>
        <v>1</v>
      </c>
      <c r="N1295" s="29">
        <v>62976</v>
      </c>
      <c r="O1295" s="29">
        <f>IF($R1295="Minor",1,0)</f>
        <v>1</v>
      </c>
      <c r="P1295" s="29">
        <f>IF($R1295="Medium",1,0)</f>
        <v>0</v>
      </c>
      <c r="Q1295" s="29">
        <f>IF($R1295="Major",1,0)</f>
        <v>0</v>
      </c>
      <c r="R1295" s="2" t="str">
        <f>IF('Hazard Data'!N2040&lt;VLOOKUP(B1295,Thresholds!$B$2:$I$8,2,FALSE),"Minor",IF(AND(VLOOKUP(B1295,Thresholds!$B$2:$I$8,2,FALSE)&lt;='Hazard Data'!N2040,'Hazard Data'!N2040&lt;VLOOKUP(B1295,Thresholds!$B$2:$I$8,3,FALSE)),"Medium","Major"))</f>
        <v>Minor</v>
      </c>
      <c r="S1295" s="2" t="str">
        <f>IF(N1295&gt;0,"",IF('Hazard Data'!K2040&lt;VLOOKUP(B1295,Thresholds!$B$2:$I$8,5,FALSE),"Minor",IF(AND(VLOOKUP(B1295,Thresholds!$B$2:$I$8,5,FALSE)&lt;='Hazard Data'!K2040,'Hazard Data'!K2040&lt;VLOOKUP(B1295,Thresholds!$B$2:$I$8,6,FALSE)),"Medium","Major")))</f>
        <v/>
      </c>
      <c r="T1295" s="2"/>
      <c r="U1295" s="2"/>
      <c r="V1295" s="2"/>
      <c r="W1295" s="2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32">
      <c r="A1296" s="1"/>
      <c r="B1296" s="17">
        <v>3</v>
      </c>
      <c r="C1296" s="9" t="s">
        <v>44</v>
      </c>
      <c r="D1296" s="9" t="str">
        <f>VLOOKUP(C1296,'Hazard Categories'!$A$2:$B$52,2,FALSE)</f>
        <v>Severe Storm</v>
      </c>
      <c r="E1296" s="17">
        <v>3</v>
      </c>
      <c r="F1296" s="17">
        <v>2010</v>
      </c>
      <c r="G1296" s="17" t="str">
        <f>IF(F1296&lt;2000,(ROUNDDOWN((F1296-$G$10)/5,0))*5+$G$10&amp;"-"&amp;(ROUNDDOWN((F1296-$G$10)/5,0))*5+$G$10+4,(ROUNDDOWN((F1296-$G$10)/5,0))*5+$G$10&amp;"-"&amp;(ROUNDDOWN((F1296-$G$10)/5,0))*5+$G$10+4)</f>
        <v>2010-2014</v>
      </c>
      <c r="H1296" s="17">
        <v>1</v>
      </c>
      <c r="I1296" s="17">
        <v>0</v>
      </c>
      <c r="J1296" s="17">
        <v>0</v>
      </c>
      <c r="K1296" s="17">
        <f>SUM(I1296:J1296)</f>
        <v>0</v>
      </c>
      <c r="L1296" s="28">
        <f>IF(N1296&lt;7000000000,0,1)</f>
        <v>0</v>
      </c>
      <c r="M1296" s="28">
        <f>IF(N1296&gt;0,1,0)</f>
        <v>1</v>
      </c>
      <c r="N1296" s="29">
        <v>62843</v>
      </c>
      <c r="O1296" s="29">
        <f>IF($R1296="Minor",1,0)</f>
        <v>1</v>
      </c>
      <c r="P1296" s="29">
        <f>IF($R1296="Medium",1,0)</f>
        <v>0</v>
      </c>
      <c r="Q1296" s="29">
        <f>IF($R1296="Major",1,0)</f>
        <v>0</v>
      </c>
      <c r="R1296" s="2" t="str">
        <f>IF('Hazard Data'!N2257&lt;VLOOKUP(B1296,Thresholds!$B$2:$I$8,2,FALSE),"Minor",IF(AND(VLOOKUP(B1296,Thresholds!$B$2:$I$8,2,FALSE)&lt;='Hazard Data'!N2257,'Hazard Data'!N2257&lt;VLOOKUP(B1296,Thresholds!$B$2:$I$8,3,FALSE)),"Medium","Major"))</f>
        <v>Minor</v>
      </c>
      <c r="S1296" s="2" t="str">
        <f>IF(N1296&gt;0,"",IF('Hazard Data'!K2257&lt;VLOOKUP(B1296,Thresholds!$B$2:$I$8,5,FALSE),"Minor",IF(AND(VLOOKUP(B1296,Thresholds!$B$2:$I$8,5,FALSE)&lt;='Hazard Data'!K2257,'Hazard Data'!K2257&lt;VLOOKUP(B1296,Thresholds!$B$2:$I$8,6,FALSE)),"Medium","Major")))</f>
        <v/>
      </c>
      <c r="T1296" s="2"/>
      <c r="U1296" s="2"/>
      <c r="V1296" s="2"/>
      <c r="W1296" s="2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>
      <c r="A1297" s="1"/>
      <c r="B1297" s="17">
        <v>3</v>
      </c>
      <c r="C1297" s="9" t="s">
        <v>39</v>
      </c>
      <c r="D1297" s="9" t="str">
        <f>VLOOKUP(C1297,'Hazard Categories'!$A$2:$B$52,2,FALSE)</f>
        <v>Severe Storm</v>
      </c>
      <c r="E1297" s="17">
        <v>3</v>
      </c>
      <c r="F1297" s="17">
        <v>2012</v>
      </c>
      <c r="G1297" s="17" t="str">
        <f>IF(F1297&lt;2000,(ROUNDDOWN((F1297-$G$10)/5,0))*5+$G$10&amp;"-"&amp;(ROUNDDOWN((F1297-$G$10)/5,0))*5+$G$10+4,(ROUNDDOWN((F1297-$G$10)/5,0))*5+$G$10&amp;"-"&amp;(ROUNDDOWN((F1297-$G$10)/5,0))*5+$G$10+4)</f>
        <v>2010-2014</v>
      </c>
      <c r="H1297" s="17">
        <v>1</v>
      </c>
      <c r="I1297" s="17">
        <v>0</v>
      </c>
      <c r="J1297" s="17">
        <v>0</v>
      </c>
      <c r="K1297" s="17">
        <f>SUM(I1297:J1297)</f>
        <v>0</v>
      </c>
      <c r="L1297" s="28">
        <f>IF(N1297&lt;7000000000,0,1)</f>
        <v>0</v>
      </c>
      <c r="M1297" s="28">
        <f>IF(N1297&gt;0,1,0)</f>
        <v>1</v>
      </c>
      <c r="N1297" s="29">
        <v>62450</v>
      </c>
      <c r="O1297" s="29">
        <f>IF($R1297="Minor",1,0)</f>
        <v>1</v>
      </c>
      <c r="P1297" s="29">
        <f>IF($R1297="Medium",1,0)</f>
        <v>0</v>
      </c>
      <c r="Q1297" s="29">
        <f>IF($R1297="Major",1,0)</f>
        <v>0</v>
      </c>
      <c r="R1297" s="2" t="str">
        <f>IF('Hazard Data'!N2158&lt;VLOOKUP(B1297,Thresholds!$B$2:$I$8,2,FALSE),"Minor",IF(AND(VLOOKUP(B1297,Thresholds!$B$2:$I$8,2,FALSE)&lt;='Hazard Data'!N2158,'Hazard Data'!N2158&lt;VLOOKUP(B1297,Thresholds!$B$2:$I$8,3,FALSE)),"Medium","Major"))</f>
        <v>Minor</v>
      </c>
      <c r="S1297" s="2" t="str">
        <f>IF(N1297&gt;0,"",IF('Hazard Data'!K2158&lt;VLOOKUP(B1297,Thresholds!$B$2:$I$8,5,FALSE),"Minor",IF(AND(VLOOKUP(B1297,Thresholds!$B$2:$I$8,5,FALSE)&lt;='Hazard Data'!K2158,'Hazard Data'!K2158&lt;VLOOKUP(B1297,Thresholds!$B$2:$I$8,6,FALSE)),"Medium","Major")))</f>
        <v/>
      </c>
      <c r="T1297" s="2"/>
      <c r="U1297" s="2"/>
      <c r="V1297" s="2"/>
      <c r="W1297" s="2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>
      <c r="A1298" s="1"/>
      <c r="B1298" s="17">
        <v>2</v>
      </c>
      <c r="C1298" s="9" t="s">
        <v>29</v>
      </c>
      <c r="D1298" s="9" t="str">
        <f>VLOOKUP(C1298,'Hazard Categories'!$A$2:$B$52,2,FALSE)</f>
        <v>Tropical Storm</v>
      </c>
      <c r="E1298" s="17">
        <v>4</v>
      </c>
      <c r="F1298" s="17">
        <v>2018</v>
      </c>
      <c r="G1298" s="17" t="str">
        <f>IF(F1298&lt;2000,(ROUNDDOWN((F1298-$G$10)/5,0))*5+$G$10&amp;"-"&amp;(ROUNDDOWN((F1298-$G$10)/5,0))*5+$G$10+4,(ROUNDDOWN((F1298-$G$10)/5,0))*5+$G$10&amp;"-"&amp;(ROUNDDOWN((F1298-$G$10)/5,0))*5+$G$10+4)</f>
        <v>2015-2019</v>
      </c>
      <c r="H1298" s="17">
        <v>1</v>
      </c>
      <c r="I1298" s="17">
        <v>0</v>
      </c>
      <c r="J1298" s="17">
        <v>0</v>
      </c>
      <c r="K1298" s="17">
        <f>SUM(I1298:J1298)</f>
        <v>0</v>
      </c>
      <c r="L1298" s="28">
        <f>IF(N1298&lt;7000000000,0,1)</f>
        <v>0</v>
      </c>
      <c r="M1298" s="28">
        <f>IF(N1298&gt;0,1,0)</f>
        <v>1</v>
      </c>
      <c r="N1298" s="29">
        <v>62279</v>
      </c>
      <c r="O1298" s="29">
        <f>IF($R1298="Minor",1,0)</f>
        <v>1</v>
      </c>
      <c r="P1298" s="29">
        <f>IF($R1298="Medium",1,0)</f>
        <v>0</v>
      </c>
      <c r="Q1298" s="29">
        <f>IF($R1298="Major",1,0)</f>
        <v>0</v>
      </c>
      <c r="R1298" s="2" t="str">
        <f>IF('Hazard Data'!N2975&lt;VLOOKUP(B1298,Thresholds!$B$2:$I$8,2,FALSE),"Minor",IF(AND(VLOOKUP(B1298,Thresholds!$B$2:$I$8,2,FALSE)&lt;='Hazard Data'!N2975,'Hazard Data'!N2975&lt;VLOOKUP(B1298,Thresholds!$B$2:$I$8,3,FALSE)),"Medium","Major"))</f>
        <v>Minor</v>
      </c>
      <c r="S1298" s="2" t="str">
        <f>IF(N1298&gt;0,"",IF('Hazard Data'!K2975&lt;VLOOKUP(B1298,Thresholds!$B$2:$I$8,5,FALSE),"Minor",IF(AND(VLOOKUP(B1298,Thresholds!$B$2:$I$8,5,FALSE)&lt;='Hazard Data'!K2975,'Hazard Data'!K2975&lt;VLOOKUP(B1298,Thresholds!$B$2:$I$8,6,FALSE)),"Medium","Major")))</f>
        <v/>
      </c>
      <c r="T1298" s="2"/>
      <c r="U1298" s="2"/>
      <c r="V1298" s="2"/>
      <c r="W1298" s="2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>
      <c r="A1299" s="1"/>
      <c r="B1299" s="17">
        <v>2</v>
      </c>
      <c r="C1299" s="9" t="s">
        <v>46</v>
      </c>
      <c r="D1299" s="9" t="str">
        <f>VLOOKUP(C1299,'Hazard Categories'!$A$2:$B$52,2,FALSE)</f>
        <v>Storm</v>
      </c>
      <c r="E1299" s="17">
        <v>1</v>
      </c>
      <c r="F1299" s="17">
        <v>1978</v>
      </c>
      <c r="G1299" s="17" t="str">
        <f>IF(F1299&lt;2000,(ROUNDDOWN((F1299-$G$10)/5,0))*5+$G$10&amp;"-"&amp;(ROUNDDOWN((F1299-$G$10)/5,0))*5+$G$10+4,(ROUNDDOWN((F1299-$G$10)/5,0))*5+$G$10&amp;"-"&amp;(ROUNDDOWN((F1299-$G$10)/5,0))*5+$G$10+4)</f>
        <v>1975-1979</v>
      </c>
      <c r="H1299" s="17">
        <v>2</v>
      </c>
      <c r="I1299" s="17">
        <v>0</v>
      </c>
      <c r="J1299" s="17">
        <v>0</v>
      </c>
      <c r="K1299" s="17">
        <f>SUM(I1299:J1299)</f>
        <v>0</v>
      </c>
      <c r="L1299" s="28">
        <f>IF(N1299&lt;7000000000,0,1)</f>
        <v>0</v>
      </c>
      <c r="M1299" s="28">
        <f>IF(N1299&gt;0,1,0)</f>
        <v>1</v>
      </c>
      <c r="N1299" s="29">
        <v>62197</v>
      </c>
      <c r="O1299" s="29">
        <f>IF($R1299="Minor",1,0)</f>
        <v>1</v>
      </c>
      <c r="P1299" s="29">
        <f>IF($R1299="Medium",1,0)</f>
        <v>0</v>
      </c>
      <c r="Q1299" s="29">
        <f>IF($R1299="Major",1,0)</f>
        <v>0</v>
      </c>
      <c r="R1299" s="2" t="str">
        <f>IF('Hazard Data'!N436&lt;VLOOKUP(B1299,Thresholds!$B$2:$I$8,2,FALSE),"Minor",IF(AND(VLOOKUP(B1299,Thresholds!$B$2:$I$8,2,FALSE)&lt;='Hazard Data'!N436,'Hazard Data'!N436&lt;VLOOKUP(B1299,Thresholds!$B$2:$I$8,3,FALSE)),"Medium","Major"))</f>
        <v>Minor</v>
      </c>
      <c r="S1299" s="2" t="str">
        <f>IF(N1299&gt;0,"",IF('Hazard Data'!K436&lt;VLOOKUP(B1299,Thresholds!$B$2:$I$8,5,FALSE),"Minor",IF(AND(VLOOKUP(B1299,Thresholds!$B$2:$I$8,5,FALSE)&lt;='Hazard Data'!K436,'Hazard Data'!K436&lt;VLOOKUP(B1299,Thresholds!$B$2:$I$8,6,FALSE)),"Medium","Major")))</f>
        <v/>
      </c>
      <c r="T1299" s="2"/>
      <c r="U1299" s="2"/>
      <c r="V1299" s="2"/>
      <c r="W1299" s="2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>
      <c r="A1300" s="1"/>
      <c r="B1300" s="17">
        <v>3</v>
      </c>
      <c r="C1300" s="9" t="s">
        <v>44</v>
      </c>
      <c r="D1300" s="9" t="str">
        <f>VLOOKUP(C1300,'Hazard Categories'!$A$2:$B$52,2,FALSE)</f>
        <v>Severe Storm</v>
      </c>
      <c r="E1300" s="17">
        <v>3</v>
      </c>
      <c r="F1300" s="17">
        <v>2010</v>
      </c>
      <c r="G1300" s="17" t="str">
        <f>IF(F1300&lt;2000,(ROUNDDOWN((F1300-$G$10)/5,0))*5+$G$10&amp;"-"&amp;(ROUNDDOWN((F1300-$G$10)/5,0))*5+$G$10+4,(ROUNDDOWN((F1300-$G$10)/5,0))*5+$G$10&amp;"-"&amp;(ROUNDDOWN((F1300-$G$10)/5,0))*5+$G$10+4)</f>
        <v>2010-2014</v>
      </c>
      <c r="H1300" s="17">
        <v>1</v>
      </c>
      <c r="I1300" s="17">
        <v>0</v>
      </c>
      <c r="J1300" s="17">
        <v>0</v>
      </c>
      <c r="K1300" s="17">
        <f>SUM(I1300:J1300)</f>
        <v>0</v>
      </c>
      <c r="L1300" s="28">
        <f>IF(N1300&lt;7000000000,0,1)</f>
        <v>0</v>
      </c>
      <c r="M1300" s="28">
        <f>IF(N1300&gt;0,1,0)</f>
        <v>1</v>
      </c>
      <c r="N1300" s="29">
        <v>62082</v>
      </c>
      <c r="O1300" s="29">
        <f>IF($R1300="Minor",1,0)</f>
        <v>1</v>
      </c>
      <c r="P1300" s="29">
        <f>IF($R1300="Medium",1,0)</f>
        <v>0</v>
      </c>
      <c r="Q1300" s="29">
        <f>IF($R1300="Major",1,0)</f>
        <v>0</v>
      </c>
      <c r="R1300" s="2" t="str">
        <f>IF('Hazard Data'!N2270&lt;VLOOKUP(B1300,Thresholds!$B$2:$I$8,2,FALSE),"Minor",IF(AND(VLOOKUP(B1300,Thresholds!$B$2:$I$8,2,FALSE)&lt;='Hazard Data'!N2270,'Hazard Data'!N2270&lt;VLOOKUP(B1300,Thresholds!$B$2:$I$8,3,FALSE)),"Medium","Major"))</f>
        <v>Minor</v>
      </c>
      <c r="S1300" s="2" t="str">
        <f>IF(N1300&gt;0,"",IF('Hazard Data'!K2270&lt;VLOOKUP(B1300,Thresholds!$B$2:$I$8,5,FALSE),"Minor",IF(AND(VLOOKUP(B1300,Thresholds!$B$2:$I$8,5,FALSE)&lt;='Hazard Data'!K2270,'Hazard Data'!K2270&lt;VLOOKUP(B1300,Thresholds!$B$2:$I$8,6,FALSE)),"Medium","Major")))</f>
        <v/>
      </c>
      <c r="T1300" s="2"/>
      <c r="U1300" s="2"/>
      <c r="V1300" s="2"/>
      <c r="W1300" s="2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>
      <c r="A1301" s="1"/>
      <c r="B1301" s="17">
        <v>4</v>
      </c>
      <c r="C1301" s="9" t="s">
        <v>44</v>
      </c>
      <c r="D1301" s="9" t="str">
        <f>VLOOKUP(C1301,'Hazard Categories'!$A$2:$B$52,2,FALSE)</f>
        <v>Severe Storm</v>
      </c>
      <c r="E1301" s="17">
        <v>1</v>
      </c>
      <c r="F1301" s="17">
        <v>2012</v>
      </c>
      <c r="G1301" s="17" t="str">
        <f>IF(F1301&lt;2000,(ROUNDDOWN((F1301-$G$10)/5,0))*5+$G$10&amp;"-"&amp;(ROUNDDOWN((F1301-$G$10)/5,0))*5+$G$10+4,(ROUNDDOWN((F1301-$G$10)/5,0))*5+$G$10&amp;"-"&amp;(ROUNDDOWN((F1301-$G$10)/5,0))*5+$G$10+4)</f>
        <v>2010-2014</v>
      </c>
      <c r="H1301" s="17">
        <v>1</v>
      </c>
      <c r="I1301" s="17">
        <v>0</v>
      </c>
      <c r="J1301" s="17">
        <v>0</v>
      </c>
      <c r="K1301" s="17">
        <f>SUM(I1301:J1301)</f>
        <v>0</v>
      </c>
      <c r="L1301" s="28">
        <f>IF(N1301&lt;7000000000,0,1)</f>
        <v>0</v>
      </c>
      <c r="M1301" s="28">
        <f>IF(N1301&gt;0,1,0)</f>
        <v>1</v>
      </c>
      <c r="N1301" s="29">
        <v>62057</v>
      </c>
      <c r="O1301" s="29">
        <f>IF($R1301="Minor",1,0)</f>
        <v>1</v>
      </c>
      <c r="P1301" s="29">
        <f>IF($R1301="Medium",1,0)</f>
        <v>0</v>
      </c>
      <c r="Q1301" s="29">
        <f>IF($R1301="Major",1,0)</f>
        <v>0</v>
      </c>
      <c r="R1301" s="2" t="str">
        <f>IF('Hazard Data'!N2081&lt;VLOOKUP(B1301,Thresholds!$B$2:$I$8,2,FALSE),"Minor",IF(AND(VLOOKUP(B1301,Thresholds!$B$2:$I$8,2,FALSE)&lt;='Hazard Data'!N2081,'Hazard Data'!N2081&lt;VLOOKUP(B1301,Thresholds!$B$2:$I$8,3,FALSE)),"Medium","Major"))</f>
        <v>Minor</v>
      </c>
      <c r="S1301" s="2" t="str">
        <f>IF(N1301&gt;0,"",IF('Hazard Data'!K2081&lt;VLOOKUP(B1301,Thresholds!$B$2:$I$8,5,FALSE),"Minor",IF(AND(VLOOKUP(B1301,Thresholds!$B$2:$I$8,5,FALSE)&lt;='Hazard Data'!K2081,'Hazard Data'!K2081&lt;VLOOKUP(B1301,Thresholds!$B$2:$I$8,6,FALSE)),"Medium","Major")))</f>
        <v/>
      </c>
      <c r="T1301" s="2"/>
      <c r="U1301" s="2"/>
      <c r="V1301" s="2"/>
      <c r="W1301" s="2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>
      <c r="A1302" s="1"/>
      <c r="B1302" s="17">
        <v>3</v>
      </c>
      <c r="C1302" s="9" t="s">
        <v>44</v>
      </c>
      <c r="D1302" s="9" t="str">
        <f>VLOOKUP(C1302,'Hazard Categories'!$A$2:$B$52,2,FALSE)</f>
        <v>Severe Storm</v>
      </c>
      <c r="E1302" s="17">
        <v>3</v>
      </c>
      <c r="F1302" s="17">
        <v>2010</v>
      </c>
      <c r="G1302" s="17" t="str">
        <f>IF(F1302&lt;2000,(ROUNDDOWN((F1302-$G$10)/5,0))*5+$G$10&amp;"-"&amp;(ROUNDDOWN((F1302-$G$10)/5,0))*5+$G$10+4,(ROUNDDOWN((F1302-$G$10)/5,0))*5+$G$10&amp;"-"&amp;(ROUNDDOWN((F1302-$G$10)/5,0))*5+$G$10+4)</f>
        <v>2010-2014</v>
      </c>
      <c r="H1302" s="17">
        <v>1</v>
      </c>
      <c r="I1302" s="17">
        <v>0</v>
      </c>
      <c r="J1302" s="17">
        <v>0</v>
      </c>
      <c r="K1302" s="17">
        <f>SUM(I1302:J1302)</f>
        <v>0</v>
      </c>
      <c r="L1302" s="28">
        <f>IF(N1302&lt;7000000000,0,1)</f>
        <v>0</v>
      </c>
      <c r="M1302" s="28">
        <f>IF(N1302&gt;0,1,0)</f>
        <v>1</v>
      </c>
      <c r="N1302" s="29">
        <v>62057</v>
      </c>
      <c r="O1302" s="29">
        <f>IF($R1302="Minor",1,0)</f>
        <v>1</v>
      </c>
      <c r="P1302" s="29">
        <f>IF($R1302="Medium",1,0)</f>
        <v>0</v>
      </c>
      <c r="Q1302" s="29">
        <f>IF($R1302="Major",1,0)</f>
        <v>0</v>
      </c>
      <c r="R1302" s="2" t="str">
        <f>IF('Hazard Data'!N2275&lt;VLOOKUP(B1302,Thresholds!$B$2:$I$8,2,FALSE),"Minor",IF(AND(VLOOKUP(B1302,Thresholds!$B$2:$I$8,2,FALSE)&lt;='Hazard Data'!N2275,'Hazard Data'!N2275&lt;VLOOKUP(B1302,Thresholds!$B$2:$I$8,3,FALSE)),"Medium","Major"))</f>
        <v>Minor</v>
      </c>
      <c r="S1302" s="2" t="str">
        <f>IF(N1302&gt;0,"",IF('Hazard Data'!K2275&lt;VLOOKUP(B1302,Thresholds!$B$2:$I$8,5,FALSE),"Minor",IF(AND(VLOOKUP(B1302,Thresholds!$B$2:$I$8,5,FALSE)&lt;='Hazard Data'!K2275,'Hazard Data'!K2275&lt;VLOOKUP(B1302,Thresholds!$B$2:$I$8,6,FALSE)),"Medium","Major")))</f>
        <v/>
      </c>
      <c r="T1302" s="2"/>
      <c r="U1302" s="2"/>
      <c r="V1302" s="2"/>
      <c r="W1302" s="2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>
      <c r="A1303" s="1"/>
      <c r="B1303" s="17">
        <v>2</v>
      </c>
      <c r="C1303" s="9" t="s">
        <v>59</v>
      </c>
      <c r="D1303" s="9" t="str">
        <f>VLOOKUP(C1303,'Hazard Categories'!$A$2:$B$52,2,FALSE)</f>
        <v>Storm</v>
      </c>
      <c r="E1303" s="17">
        <v>2</v>
      </c>
      <c r="F1303" s="17">
        <v>2011</v>
      </c>
      <c r="G1303" s="17" t="str">
        <f>IF(F1303&lt;2000,(ROUNDDOWN((F1303-$G$10)/5,0))*5+$G$10&amp;"-"&amp;(ROUNDDOWN((F1303-$G$10)/5,0))*5+$G$10+4,(ROUNDDOWN((F1303-$G$10)/5,0))*5+$G$10&amp;"-"&amp;(ROUNDDOWN((F1303-$G$10)/5,0))*5+$G$10+4)</f>
        <v>2010-2014</v>
      </c>
      <c r="H1303" s="17">
        <v>1</v>
      </c>
      <c r="I1303" s="17">
        <v>0</v>
      </c>
      <c r="J1303" s="17">
        <v>0</v>
      </c>
      <c r="K1303" s="17">
        <f>SUM(I1303:J1303)</f>
        <v>0</v>
      </c>
      <c r="L1303" s="28">
        <f>IF(N1303&lt;7000000000,0,1)</f>
        <v>0</v>
      </c>
      <c r="M1303" s="28">
        <f>IF(N1303&gt;0,1,0)</f>
        <v>1</v>
      </c>
      <c r="N1303" s="29">
        <v>61955</v>
      </c>
      <c r="O1303" s="29">
        <f>IF($R1303="Minor",1,0)</f>
        <v>1</v>
      </c>
      <c r="P1303" s="29">
        <f>IF($R1303="Medium",1,0)</f>
        <v>0</v>
      </c>
      <c r="Q1303" s="29">
        <f>IF($R1303="Major",1,0)</f>
        <v>0</v>
      </c>
      <c r="R1303" s="2" t="str">
        <f>IF('Hazard Data'!N2455&lt;VLOOKUP(B1303,Thresholds!$B$2:$I$8,2,FALSE),"Minor",IF(AND(VLOOKUP(B1303,Thresholds!$B$2:$I$8,2,FALSE)&lt;='Hazard Data'!N2455,'Hazard Data'!N2455&lt;VLOOKUP(B1303,Thresholds!$B$2:$I$8,3,FALSE)),"Medium","Major"))</f>
        <v>Minor</v>
      </c>
      <c r="S1303" s="2" t="str">
        <f>IF(N1303&gt;0,"",IF('Hazard Data'!K2455&lt;VLOOKUP(B1303,Thresholds!$B$2:$I$8,5,FALSE),"Minor",IF(AND(VLOOKUP(B1303,Thresholds!$B$2:$I$8,5,FALSE)&lt;='Hazard Data'!K2455,'Hazard Data'!K2455&lt;VLOOKUP(B1303,Thresholds!$B$2:$I$8,6,FALSE)),"Medium","Major")))</f>
        <v/>
      </c>
      <c r="T1303" s="2"/>
      <c r="U1303" s="2"/>
      <c r="V1303" s="2"/>
      <c r="W1303" s="2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>
      <c r="A1304" s="1"/>
      <c r="B1304" s="17">
        <v>3</v>
      </c>
      <c r="C1304" s="9" t="s">
        <v>44</v>
      </c>
      <c r="D1304" s="9" t="str">
        <f>VLOOKUP(C1304,'Hazard Categories'!$A$2:$B$52,2,FALSE)</f>
        <v>Severe Storm</v>
      </c>
      <c r="E1304" s="17">
        <v>3</v>
      </c>
      <c r="F1304" s="17">
        <v>2015</v>
      </c>
      <c r="G1304" s="17" t="str">
        <f>IF(F1304&lt;2000,(ROUNDDOWN((F1304-$G$10)/5,0))*5+$G$10&amp;"-"&amp;(ROUNDDOWN((F1304-$G$10)/5,0))*5+$G$10+4,(ROUNDDOWN((F1304-$G$10)/5,0))*5+$G$10&amp;"-"&amp;(ROUNDDOWN((F1304-$G$10)/5,0))*5+$G$10+4)</f>
        <v>2015-2019</v>
      </c>
      <c r="H1304" s="17">
        <v>1</v>
      </c>
      <c r="I1304" s="17">
        <v>0</v>
      </c>
      <c r="J1304" s="17">
        <v>0</v>
      </c>
      <c r="K1304" s="17">
        <f>SUM(I1304:J1304)</f>
        <v>0</v>
      </c>
      <c r="L1304" s="28">
        <f>IF(N1304&lt;7000000000,0,1)</f>
        <v>0</v>
      </c>
      <c r="M1304" s="28">
        <f>IF(N1304&gt;0,1,0)</f>
        <v>1</v>
      </c>
      <c r="N1304" s="29">
        <v>61784</v>
      </c>
      <c r="O1304" s="29">
        <f>IF($R1304="Minor",1,0)</f>
        <v>1</v>
      </c>
      <c r="P1304" s="29">
        <f>IF($R1304="Medium",1,0)</f>
        <v>0</v>
      </c>
      <c r="Q1304" s="29">
        <f>IF($R1304="Major",1,0)</f>
        <v>0</v>
      </c>
      <c r="R1304" s="2" t="str">
        <f>IF('Hazard Data'!N2648&lt;VLOOKUP(B1304,Thresholds!$B$2:$I$8,2,FALSE),"Minor",IF(AND(VLOOKUP(B1304,Thresholds!$B$2:$I$8,2,FALSE)&lt;='Hazard Data'!N2648,'Hazard Data'!N2648&lt;VLOOKUP(B1304,Thresholds!$B$2:$I$8,3,FALSE)),"Medium","Major"))</f>
        <v>Minor</v>
      </c>
      <c r="S1304" s="2" t="str">
        <f>IF(N1304&gt;0,"",IF('Hazard Data'!K2648&lt;VLOOKUP(B1304,Thresholds!$B$2:$I$8,5,FALSE),"Minor",IF(AND(VLOOKUP(B1304,Thresholds!$B$2:$I$8,5,FALSE)&lt;='Hazard Data'!K2648,'Hazard Data'!K2648&lt;VLOOKUP(B1304,Thresholds!$B$2:$I$8,6,FALSE)),"Medium","Major")))</f>
        <v/>
      </c>
      <c r="T1304" s="2"/>
      <c r="U1304" s="2"/>
      <c r="V1304" s="2"/>
      <c r="W1304" s="2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>
      <c r="A1305" s="1"/>
      <c r="B1305" s="17">
        <v>3</v>
      </c>
      <c r="C1305" s="9" t="s">
        <v>44</v>
      </c>
      <c r="D1305" s="9" t="str">
        <f>VLOOKUP(C1305,'Hazard Categories'!$A$2:$B$52,2,FALSE)</f>
        <v>Severe Storm</v>
      </c>
      <c r="E1305" s="17">
        <v>3</v>
      </c>
      <c r="F1305" s="17">
        <v>2010</v>
      </c>
      <c r="G1305" s="17" t="str">
        <f>IF(F1305&lt;2000,(ROUNDDOWN((F1305-$G$10)/5,0))*5+$G$10&amp;"-"&amp;(ROUNDDOWN((F1305-$G$10)/5,0))*5+$G$10+4,(ROUNDDOWN((F1305-$G$10)/5,0))*5+$G$10&amp;"-"&amp;(ROUNDDOWN((F1305-$G$10)/5,0))*5+$G$10+4)</f>
        <v>2010-2014</v>
      </c>
      <c r="H1305" s="17">
        <v>1</v>
      </c>
      <c r="I1305" s="17">
        <v>0</v>
      </c>
      <c r="J1305" s="17">
        <v>0</v>
      </c>
      <c r="K1305" s="17">
        <f>SUM(I1305:J1305)</f>
        <v>0</v>
      </c>
      <c r="L1305" s="28">
        <f>IF(N1305&lt;7000000000,0,1)</f>
        <v>0</v>
      </c>
      <c r="M1305" s="28">
        <f>IF(N1305&gt;0,1,0)</f>
        <v>1</v>
      </c>
      <c r="N1305" s="29">
        <v>61594</v>
      </c>
      <c r="O1305" s="29">
        <f>IF($R1305="Minor",1,0)</f>
        <v>1</v>
      </c>
      <c r="P1305" s="29">
        <f>IF($R1305="Medium",1,0)</f>
        <v>0</v>
      </c>
      <c r="Q1305" s="29">
        <f>IF($R1305="Major",1,0)</f>
        <v>0</v>
      </c>
      <c r="R1305" s="2" t="str">
        <f>IF('Hazard Data'!N2272&lt;VLOOKUP(B1305,Thresholds!$B$2:$I$8,2,FALSE),"Minor",IF(AND(VLOOKUP(B1305,Thresholds!$B$2:$I$8,2,FALSE)&lt;='Hazard Data'!N2272,'Hazard Data'!N2272&lt;VLOOKUP(B1305,Thresholds!$B$2:$I$8,3,FALSE)),"Medium","Major"))</f>
        <v>Minor</v>
      </c>
      <c r="S1305" s="2" t="str">
        <f>IF(N1305&gt;0,"",IF('Hazard Data'!K2272&lt;VLOOKUP(B1305,Thresholds!$B$2:$I$8,5,FALSE),"Minor",IF(AND(VLOOKUP(B1305,Thresholds!$B$2:$I$8,5,FALSE)&lt;='Hazard Data'!K2272,'Hazard Data'!K2272&lt;VLOOKUP(B1305,Thresholds!$B$2:$I$8,6,FALSE)),"Medium","Major")))</f>
        <v/>
      </c>
      <c r="T1305" s="2"/>
      <c r="U1305" s="2"/>
      <c r="V1305" s="2"/>
      <c r="W1305" s="2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>
      <c r="A1306" s="1"/>
      <c r="B1306" s="17">
        <v>2</v>
      </c>
      <c r="C1306" s="9" t="s">
        <v>44</v>
      </c>
      <c r="D1306" s="9" t="str">
        <f>VLOOKUP(C1306,'Hazard Categories'!$A$2:$B$52,2,FALSE)</f>
        <v>Severe Storm</v>
      </c>
      <c r="E1306" s="17">
        <v>2</v>
      </c>
      <c r="F1306" s="17">
        <v>2011</v>
      </c>
      <c r="G1306" s="17" t="str">
        <f>IF(F1306&lt;2000,(ROUNDDOWN((F1306-$G$10)/5,0))*5+$G$10&amp;"-"&amp;(ROUNDDOWN((F1306-$G$10)/5,0))*5+$G$10+4,(ROUNDDOWN((F1306-$G$10)/5,0))*5+$G$10&amp;"-"&amp;(ROUNDDOWN((F1306-$G$10)/5,0))*5+$G$10+4)</f>
        <v>2010-2014</v>
      </c>
      <c r="H1306" s="17">
        <v>1</v>
      </c>
      <c r="I1306" s="17">
        <v>0</v>
      </c>
      <c r="J1306" s="17">
        <v>0</v>
      </c>
      <c r="K1306" s="17">
        <f>SUM(I1306:J1306)</f>
        <v>0</v>
      </c>
      <c r="L1306" s="28">
        <f>IF(N1306&lt;7000000000,0,1)</f>
        <v>0</v>
      </c>
      <c r="M1306" s="28">
        <f>IF(N1306&gt;0,1,0)</f>
        <v>1</v>
      </c>
      <c r="N1306" s="29">
        <v>61397</v>
      </c>
      <c r="O1306" s="29">
        <f>IF($R1306="Minor",1,0)</f>
        <v>1</v>
      </c>
      <c r="P1306" s="29">
        <f>IF($R1306="Medium",1,0)</f>
        <v>0</v>
      </c>
      <c r="Q1306" s="29">
        <f>IF($R1306="Major",1,0)</f>
        <v>0</v>
      </c>
      <c r="R1306" s="2" t="str">
        <f>IF('Hazard Data'!N2440&lt;VLOOKUP(B1306,Thresholds!$B$2:$I$8,2,FALSE),"Minor",IF(AND(VLOOKUP(B1306,Thresholds!$B$2:$I$8,2,FALSE)&lt;='Hazard Data'!N2440,'Hazard Data'!N2440&lt;VLOOKUP(B1306,Thresholds!$B$2:$I$8,3,FALSE)),"Medium","Major"))</f>
        <v>Minor</v>
      </c>
      <c r="S1306" s="2" t="str">
        <f>IF(N1306&gt;0,"",IF('Hazard Data'!K2440&lt;VLOOKUP(B1306,Thresholds!$B$2:$I$8,5,FALSE),"Minor",IF(AND(VLOOKUP(B1306,Thresholds!$B$2:$I$8,5,FALSE)&lt;='Hazard Data'!K2440,'Hazard Data'!K2440&lt;VLOOKUP(B1306,Thresholds!$B$2:$I$8,6,FALSE)),"Medium","Major")))</f>
        <v/>
      </c>
      <c r="T1306" s="2"/>
      <c r="U1306" s="2"/>
      <c r="V1306" s="2"/>
      <c r="W1306" s="2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>
      <c r="A1307" s="1"/>
      <c r="B1307" s="17">
        <v>2</v>
      </c>
      <c r="C1307" s="9" t="s">
        <v>44</v>
      </c>
      <c r="D1307" s="9" t="str">
        <f>VLOOKUP(C1307,'Hazard Categories'!$A$2:$B$52,2,FALSE)</f>
        <v>Severe Storm</v>
      </c>
      <c r="E1307" s="17">
        <v>2</v>
      </c>
      <c r="F1307" s="17">
        <v>2011</v>
      </c>
      <c r="G1307" s="17" t="str">
        <f>IF(F1307&lt;2000,(ROUNDDOWN((F1307-$G$10)/5,0))*5+$G$10&amp;"-"&amp;(ROUNDDOWN((F1307-$G$10)/5,0))*5+$G$10+4,(ROUNDDOWN((F1307-$G$10)/5,0))*5+$G$10&amp;"-"&amp;(ROUNDDOWN((F1307-$G$10)/5,0))*5+$G$10+4)</f>
        <v>2010-2014</v>
      </c>
      <c r="H1307" s="17">
        <v>1</v>
      </c>
      <c r="I1307" s="17">
        <v>0</v>
      </c>
      <c r="J1307" s="17">
        <v>0</v>
      </c>
      <c r="K1307" s="17">
        <f>SUM(I1307:J1307)</f>
        <v>0</v>
      </c>
      <c r="L1307" s="28">
        <f>IF(N1307&lt;7000000000,0,1)</f>
        <v>0</v>
      </c>
      <c r="M1307" s="28">
        <f>IF(N1307&gt;0,1,0)</f>
        <v>1</v>
      </c>
      <c r="N1307" s="29">
        <v>61328</v>
      </c>
      <c r="O1307" s="29">
        <f>IF($R1307="Minor",1,0)</f>
        <v>1</v>
      </c>
      <c r="P1307" s="29">
        <f>IF($R1307="Medium",1,0)</f>
        <v>0</v>
      </c>
      <c r="Q1307" s="29">
        <f>IF($R1307="Major",1,0)</f>
        <v>0</v>
      </c>
      <c r="R1307" s="2" t="str">
        <f>IF('Hazard Data'!N2476&lt;VLOOKUP(B1307,Thresholds!$B$2:$I$8,2,FALSE),"Minor",IF(AND(VLOOKUP(B1307,Thresholds!$B$2:$I$8,2,FALSE)&lt;='Hazard Data'!N2476,'Hazard Data'!N2476&lt;VLOOKUP(B1307,Thresholds!$B$2:$I$8,3,FALSE)),"Medium","Major"))</f>
        <v>Minor</v>
      </c>
      <c r="S1307" s="2" t="str">
        <f>IF(N1307&gt;0,"",IF('Hazard Data'!K2476&lt;VLOOKUP(B1307,Thresholds!$B$2:$I$8,5,FALSE),"Minor",IF(AND(VLOOKUP(B1307,Thresholds!$B$2:$I$8,5,FALSE)&lt;='Hazard Data'!K2476,'Hazard Data'!K2476&lt;VLOOKUP(B1307,Thresholds!$B$2:$I$8,6,FALSE)),"Medium","Major")))</f>
        <v/>
      </c>
      <c r="T1307" s="2"/>
      <c r="U1307" s="2"/>
      <c r="V1307" s="2"/>
      <c r="W1307" s="2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>
      <c r="A1308" s="1"/>
      <c r="B1308" s="17">
        <v>3</v>
      </c>
      <c r="C1308" s="9" t="s">
        <v>44</v>
      </c>
      <c r="D1308" s="9" t="str">
        <f>VLOOKUP(C1308,'Hazard Categories'!$A$2:$B$52,2,FALSE)</f>
        <v>Severe Storm</v>
      </c>
      <c r="E1308" s="17">
        <v>3</v>
      </c>
      <c r="F1308" s="17">
        <v>2010</v>
      </c>
      <c r="G1308" s="17" t="str">
        <f>IF(F1308&lt;2000,(ROUNDDOWN((F1308-$G$10)/5,0))*5+$G$10&amp;"-"&amp;(ROUNDDOWN((F1308-$G$10)/5,0))*5+$G$10+4,(ROUNDDOWN((F1308-$G$10)/5,0))*5+$G$10&amp;"-"&amp;(ROUNDDOWN((F1308-$G$10)/5,0))*5+$G$10+4)</f>
        <v>2010-2014</v>
      </c>
      <c r="H1308" s="17">
        <v>1</v>
      </c>
      <c r="I1308" s="17">
        <v>0</v>
      </c>
      <c r="J1308" s="17">
        <v>0</v>
      </c>
      <c r="K1308" s="17">
        <f>SUM(I1308:J1308)</f>
        <v>0</v>
      </c>
      <c r="L1308" s="28">
        <f>IF(N1308&lt;7000000000,0,1)</f>
        <v>0</v>
      </c>
      <c r="M1308" s="28">
        <f>IF(N1308&gt;0,1,0)</f>
        <v>1</v>
      </c>
      <c r="N1308" s="29">
        <v>61315</v>
      </c>
      <c r="O1308" s="29">
        <f>IF($R1308="Minor",1,0)</f>
        <v>1</v>
      </c>
      <c r="P1308" s="29">
        <f>IF($R1308="Medium",1,0)</f>
        <v>0</v>
      </c>
      <c r="Q1308" s="29">
        <f>IF($R1308="Major",1,0)</f>
        <v>0</v>
      </c>
      <c r="R1308" s="2" t="str">
        <f>IF('Hazard Data'!N2256&lt;VLOOKUP(B1308,Thresholds!$B$2:$I$8,2,FALSE),"Minor",IF(AND(VLOOKUP(B1308,Thresholds!$B$2:$I$8,2,FALSE)&lt;='Hazard Data'!N2256,'Hazard Data'!N2256&lt;VLOOKUP(B1308,Thresholds!$B$2:$I$8,3,FALSE)),"Medium","Major"))</f>
        <v>Minor</v>
      </c>
      <c r="S1308" s="2" t="str">
        <f>IF(N1308&gt;0,"",IF('Hazard Data'!K2256&lt;VLOOKUP(B1308,Thresholds!$B$2:$I$8,5,FALSE),"Minor",IF(AND(VLOOKUP(B1308,Thresholds!$B$2:$I$8,5,FALSE)&lt;='Hazard Data'!K2256,'Hazard Data'!K2256&lt;VLOOKUP(B1308,Thresholds!$B$2:$I$8,6,FALSE)),"Medium","Major")))</f>
        <v/>
      </c>
      <c r="T1308" s="2"/>
      <c r="U1308" s="2"/>
      <c r="V1308" s="2"/>
      <c r="W1308" s="2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>
      <c r="A1309" s="1"/>
      <c r="B1309" s="17">
        <v>3</v>
      </c>
      <c r="C1309" s="9" t="s">
        <v>39</v>
      </c>
      <c r="D1309" s="9" t="str">
        <f>VLOOKUP(C1309,'Hazard Categories'!$A$2:$B$52,2,FALSE)</f>
        <v>Severe Storm</v>
      </c>
      <c r="E1309" s="17">
        <v>4</v>
      </c>
      <c r="F1309" s="17">
        <v>2009</v>
      </c>
      <c r="G1309" s="17" t="str">
        <f>IF(F1309&lt;2000,(ROUNDDOWN((F1309-$G$10)/5,0))*5+$G$10&amp;"-"&amp;(ROUNDDOWN((F1309-$G$10)/5,0))*5+$G$10+4,(ROUNDDOWN((F1309-$G$10)/5,0))*5+$G$10&amp;"-"&amp;(ROUNDDOWN((F1309-$G$10)/5,0))*5+$G$10+4)</f>
        <v>2005-2009</v>
      </c>
      <c r="H1309" s="17">
        <v>1</v>
      </c>
      <c r="I1309" s="17">
        <v>0</v>
      </c>
      <c r="J1309" s="17">
        <v>0</v>
      </c>
      <c r="K1309" s="17">
        <f>SUM(I1309:J1309)</f>
        <v>0</v>
      </c>
      <c r="L1309" s="28">
        <f>IF(N1309&lt;7000000000,0,1)</f>
        <v>0</v>
      </c>
      <c r="M1309" s="28">
        <f>IF(N1309&gt;0,1,0)</f>
        <v>1</v>
      </c>
      <c r="N1309" s="29">
        <v>61315</v>
      </c>
      <c r="O1309" s="29">
        <f>IF($R1309="Minor",1,0)</f>
        <v>1</v>
      </c>
      <c r="P1309" s="29">
        <f>IF($R1309="Medium",1,0)</f>
        <v>0</v>
      </c>
      <c r="Q1309" s="29">
        <f>IF($R1309="Major",1,0)</f>
        <v>0</v>
      </c>
      <c r="R1309" s="2" t="str">
        <f>IF('Hazard Data'!N3190&lt;VLOOKUP(B1309,Thresholds!$B$2:$I$8,2,FALSE),"Minor",IF(AND(VLOOKUP(B1309,Thresholds!$B$2:$I$8,2,FALSE)&lt;='Hazard Data'!N3190,'Hazard Data'!N3190&lt;VLOOKUP(B1309,Thresholds!$B$2:$I$8,3,FALSE)),"Medium","Major"))</f>
        <v>Minor</v>
      </c>
      <c r="S1309" s="2" t="str">
        <f>IF(N1309&gt;0,"",IF('Hazard Data'!K3190&lt;VLOOKUP(B1309,Thresholds!$B$2:$I$8,5,FALSE),"Minor",IF(AND(VLOOKUP(B1309,Thresholds!$B$2:$I$8,5,FALSE)&lt;='Hazard Data'!K3190,'Hazard Data'!K3190&lt;VLOOKUP(B1309,Thresholds!$B$2:$I$8,6,FALSE)),"Medium","Major")))</f>
        <v/>
      </c>
      <c r="T1309" s="2"/>
      <c r="U1309" s="2"/>
      <c r="V1309" s="2"/>
      <c r="W1309" s="2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>
      <c r="A1310" s="1"/>
      <c r="B1310" s="17">
        <v>4</v>
      </c>
      <c r="C1310" s="9" t="s">
        <v>44</v>
      </c>
      <c r="D1310" s="9" t="str">
        <f>VLOOKUP(C1310,'Hazard Categories'!$A$2:$B$52,2,FALSE)</f>
        <v>Severe Storm</v>
      </c>
      <c r="E1310" s="17">
        <v>3</v>
      </c>
      <c r="F1310" s="17">
        <v>2008</v>
      </c>
      <c r="G1310" s="17" t="str">
        <f>IF(F1310&lt;2000,(ROUNDDOWN((F1310-$G$10)/5,0))*5+$G$10&amp;"-"&amp;(ROUNDDOWN((F1310-$G$10)/5,0))*5+$G$10+4,(ROUNDDOWN((F1310-$G$10)/5,0))*5+$G$10&amp;"-"&amp;(ROUNDDOWN((F1310-$G$10)/5,0))*5+$G$10+4)</f>
        <v>2005-2009</v>
      </c>
      <c r="H1310" s="17">
        <v>1</v>
      </c>
      <c r="I1310" s="17">
        <v>0</v>
      </c>
      <c r="J1310" s="17">
        <v>0</v>
      </c>
      <c r="K1310" s="17">
        <f>SUM(I1310:J1310)</f>
        <v>0</v>
      </c>
      <c r="L1310" s="28">
        <f>IF(N1310&lt;7000000000,0,1)</f>
        <v>0</v>
      </c>
      <c r="M1310" s="28">
        <f>IF(N1310&gt;0,1,0)</f>
        <v>1</v>
      </c>
      <c r="N1310" s="29">
        <v>61239</v>
      </c>
      <c r="O1310" s="29">
        <f>IF($R1310="Minor",1,0)</f>
        <v>1</v>
      </c>
      <c r="P1310" s="29">
        <f>IF($R1310="Medium",1,0)</f>
        <v>0</v>
      </c>
      <c r="Q1310" s="29">
        <f>IF($R1310="Major",1,0)</f>
        <v>0</v>
      </c>
      <c r="R1310" s="2" t="str">
        <f>IF('Hazard Data'!N3173&lt;VLOOKUP(B1310,Thresholds!$B$2:$I$8,2,FALSE),"Minor",IF(AND(VLOOKUP(B1310,Thresholds!$B$2:$I$8,2,FALSE)&lt;='Hazard Data'!N3173,'Hazard Data'!N3173&lt;VLOOKUP(B1310,Thresholds!$B$2:$I$8,3,FALSE)),"Medium","Major"))</f>
        <v>Minor</v>
      </c>
      <c r="S1310" s="2" t="str">
        <f>IF(N1310&gt;0,"",IF('Hazard Data'!K3173&lt;VLOOKUP(B1310,Thresholds!$B$2:$I$8,5,FALSE),"Minor",IF(AND(VLOOKUP(B1310,Thresholds!$B$2:$I$8,5,FALSE)&lt;='Hazard Data'!K3173,'Hazard Data'!K3173&lt;VLOOKUP(B1310,Thresholds!$B$2:$I$8,6,FALSE)),"Medium","Major")))</f>
        <v/>
      </c>
      <c r="T1310" s="2"/>
      <c r="U1310" s="2"/>
      <c r="V1310" s="2"/>
      <c r="W1310" s="2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>
      <c r="A1311" s="1"/>
      <c r="B1311" s="17">
        <v>4</v>
      </c>
      <c r="C1311" s="9" t="s">
        <v>44</v>
      </c>
      <c r="D1311" s="9" t="str">
        <f>VLOOKUP(C1311,'Hazard Categories'!$A$2:$B$52,2,FALSE)</f>
        <v>Severe Storm</v>
      </c>
      <c r="E1311" s="17">
        <v>2</v>
      </c>
      <c r="F1311" s="17">
        <v>2013</v>
      </c>
      <c r="G1311" s="17" t="str">
        <f>IF(F1311&lt;2000,(ROUNDDOWN((F1311-$G$10)/5,0))*5+$G$10&amp;"-"&amp;(ROUNDDOWN((F1311-$G$10)/5,0))*5+$G$10+4,(ROUNDDOWN((F1311-$G$10)/5,0))*5+$G$10&amp;"-"&amp;(ROUNDDOWN((F1311-$G$10)/5,0))*5+$G$10+4)</f>
        <v>2010-2014</v>
      </c>
      <c r="H1311" s="17">
        <v>1</v>
      </c>
      <c r="I1311" s="17">
        <v>0</v>
      </c>
      <c r="J1311" s="17">
        <v>0</v>
      </c>
      <c r="K1311" s="17">
        <f>SUM(I1311:J1311)</f>
        <v>0</v>
      </c>
      <c r="L1311" s="28">
        <f>IF(N1311&lt;7000000000,0,1)</f>
        <v>0</v>
      </c>
      <c r="M1311" s="28">
        <f>IF(N1311&gt;0,1,0)</f>
        <v>1</v>
      </c>
      <c r="N1311" s="29">
        <v>61074</v>
      </c>
      <c r="O1311" s="29">
        <f>IF($R1311="Minor",1,0)</f>
        <v>1</v>
      </c>
      <c r="P1311" s="29">
        <f>IF($R1311="Medium",1,0)</f>
        <v>0</v>
      </c>
      <c r="Q1311" s="29">
        <f>IF($R1311="Major",1,0)</f>
        <v>0</v>
      </c>
      <c r="R1311" s="2" t="str">
        <f>IF('Hazard Data'!N2066&lt;VLOOKUP(B1311,Thresholds!$B$2:$I$8,2,FALSE),"Minor",IF(AND(VLOOKUP(B1311,Thresholds!$B$2:$I$8,2,FALSE)&lt;='Hazard Data'!N2066,'Hazard Data'!N2066&lt;VLOOKUP(B1311,Thresholds!$B$2:$I$8,3,FALSE)),"Medium","Major"))</f>
        <v>Minor</v>
      </c>
      <c r="S1311" s="2" t="str">
        <f>IF(N1311&gt;0,"",IF('Hazard Data'!K2066&lt;VLOOKUP(B1311,Thresholds!$B$2:$I$8,5,FALSE),"Minor",IF(AND(VLOOKUP(B1311,Thresholds!$B$2:$I$8,5,FALSE)&lt;='Hazard Data'!K2066,'Hazard Data'!K2066&lt;VLOOKUP(B1311,Thresholds!$B$2:$I$8,6,FALSE)),"Medium","Major")))</f>
        <v/>
      </c>
      <c r="T1311" s="2"/>
      <c r="U1311" s="2"/>
      <c r="V1311" s="2"/>
      <c r="W1311" s="2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>
      <c r="A1312" s="1"/>
      <c r="B1312" s="17">
        <v>4</v>
      </c>
      <c r="C1312" s="9" t="s">
        <v>44</v>
      </c>
      <c r="D1312" s="9" t="str">
        <f>VLOOKUP(C1312,'Hazard Categories'!$A$2:$B$52,2,FALSE)</f>
        <v>Severe Storm</v>
      </c>
      <c r="E1312" s="17">
        <v>3</v>
      </c>
      <c r="F1312" s="17">
        <v>2010</v>
      </c>
      <c r="G1312" s="17" t="str">
        <f>IF(F1312&lt;2000,(ROUNDDOWN((F1312-$G$10)/5,0))*5+$G$10&amp;"-"&amp;(ROUNDDOWN((F1312-$G$10)/5,0))*5+$G$10+4,(ROUNDDOWN((F1312-$G$10)/5,0))*5+$G$10&amp;"-"&amp;(ROUNDDOWN((F1312-$G$10)/5,0))*5+$G$10+4)</f>
        <v>2010-2014</v>
      </c>
      <c r="H1312" s="17">
        <v>1</v>
      </c>
      <c r="I1312" s="17">
        <v>0</v>
      </c>
      <c r="J1312" s="17">
        <v>0</v>
      </c>
      <c r="K1312" s="17">
        <f>SUM(I1312:J1312)</f>
        <v>0</v>
      </c>
      <c r="L1312" s="28">
        <f>IF(N1312&lt;7000000000,0,1)</f>
        <v>0</v>
      </c>
      <c r="M1312" s="28">
        <f>IF(N1312&gt;0,1,0)</f>
        <v>1</v>
      </c>
      <c r="N1312" s="29">
        <v>60884</v>
      </c>
      <c r="O1312" s="29">
        <f>IF($R1312="Minor",1,0)</f>
        <v>1</v>
      </c>
      <c r="P1312" s="29">
        <f>IF($R1312="Medium",1,0)</f>
        <v>0</v>
      </c>
      <c r="Q1312" s="29">
        <f>IF($R1312="Major",1,0)</f>
        <v>0</v>
      </c>
      <c r="R1312" s="2" t="str">
        <f>IF('Hazard Data'!N1867&lt;VLOOKUP(B1312,Thresholds!$B$2:$I$8,2,FALSE),"Minor",IF(AND(VLOOKUP(B1312,Thresholds!$B$2:$I$8,2,FALSE)&lt;='Hazard Data'!N1867,'Hazard Data'!N1867&lt;VLOOKUP(B1312,Thresholds!$B$2:$I$8,3,FALSE)),"Medium","Major"))</f>
        <v>Minor</v>
      </c>
      <c r="S1312" s="2" t="str">
        <f>IF(N1312&gt;0,"",IF('Hazard Data'!K1867&lt;VLOOKUP(B1312,Thresholds!$B$2:$I$8,5,FALSE),"Minor",IF(AND(VLOOKUP(B1312,Thresholds!$B$2:$I$8,5,FALSE)&lt;='Hazard Data'!K1867,'Hazard Data'!K1867&lt;VLOOKUP(B1312,Thresholds!$B$2:$I$8,6,FALSE)),"Medium","Major")))</f>
        <v/>
      </c>
      <c r="T1312" s="2"/>
      <c r="U1312" s="2"/>
      <c r="V1312" s="2"/>
      <c r="W1312" s="2"/>
      <c r="X1312" s="1"/>
      <c r="Y1312" s="1"/>
      <c r="Z1312" s="1"/>
      <c r="AA1312" s="1"/>
      <c r="AB1312" s="1"/>
      <c r="AC1312" s="1"/>
      <c r="AD1312" s="1"/>
      <c r="AE1312" s="1"/>
      <c r="AF1312" s="1"/>
    </row>
    <row r="1313" spans="1:32">
      <c r="A1313" s="1"/>
      <c r="B1313" s="17">
        <v>5</v>
      </c>
      <c r="C1313" s="9" t="s">
        <v>52</v>
      </c>
      <c r="D1313" s="9" t="str">
        <f>VLOOKUP(C1313,'Hazard Categories'!$A$2:$B$52,2,FALSE)</f>
        <v>Severe Storm</v>
      </c>
      <c r="E1313" s="17">
        <v>2</v>
      </c>
      <c r="F1313" s="17">
        <v>1971</v>
      </c>
      <c r="G1313" s="17" t="str">
        <f>IF(F1313&lt;2000,(ROUNDDOWN((F1313-$G$10)/5,0))*5+$G$10&amp;"-"&amp;(ROUNDDOWN((F1313-$G$10)/5,0))*5+$G$10+4,(ROUNDDOWN((F1313-$G$10)/5,0))*5+$G$10&amp;"-"&amp;(ROUNDDOWN((F1313-$G$10)/5,0))*5+$G$10+4)</f>
        <v>1970-1974</v>
      </c>
      <c r="H1313" s="17">
        <v>1</v>
      </c>
      <c r="I1313" s="17">
        <v>0</v>
      </c>
      <c r="J1313" s="17">
        <v>33</v>
      </c>
      <c r="K1313" s="17">
        <f>SUM(I1313:J1313)</f>
        <v>33</v>
      </c>
      <c r="L1313" s="28">
        <f>IF(N1313&lt;7000000000,0,1)</f>
        <v>0</v>
      </c>
      <c r="M1313" s="28">
        <f>IF(N1313&gt;0,1,0)</f>
        <v>1</v>
      </c>
      <c r="N1313" s="29">
        <v>60750</v>
      </c>
      <c r="O1313" s="29">
        <f>IF($R1313="Minor",1,0)</f>
        <v>0</v>
      </c>
      <c r="P1313" s="29">
        <f>IF($R1313="Medium",1,0)</f>
        <v>1</v>
      </c>
      <c r="Q1313" s="29">
        <f>IF($R1313="Major",1,0)</f>
        <v>0</v>
      </c>
      <c r="R1313" s="2" t="str">
        <f>IF('Hazard Data'!N334&lt;VLOOKUP(B1313,Thresholds!$B$2:$I$8,2,FALSE),"Minor",IF(AND(VLOOKUP(B1313,Thresholds!$B$2:$I$8,2,FALSE)&lt;='Hazard Data'!N334,'Hazard Data'!N334&lt;VLOOKUP(B1313,Thresholds!$B$2:$I$8,3,FALSE)),"Medium","Major"))</f>
        <v>Medium</v>
      </c>
      <c r="S1313" s="2" t="str">
        <f>IF(N1313&gt;0,"",IF('Hazard Data'!K334&lt;VLOOKUP(B1313,Thresholds!$B$2:$I$8,5,FALSE),"Minor",IF(AND(VLOOKUP(B1313,Thresholds!$B$2:$I$8,5,FALSE)&lt;='Hazard Data'!K334,'Hazard Data'!K334&lt;VLOOKUP(B1313,Thresholds!$B$2:$I$8,6,FALSE)),"Medium","Major")))</f>
        <v/>
      </c>
      <c r="T1313" s="2"/>
      <c r="U1313" s="2"/>
      <c r="V1313" s="2"/>
      <c r="W1313" s="2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32">
      <c r="A1314" s="1"/>
      <c r="B1314" s="17">
        <v>3</v>
      </c>
      <c r="C1314" s="9" t="s">
        <v>44</v>
      </c>
      <c r="D1314" s="9" t="str">
        <f>VLOOKUP(C1314,'Hazard Categories'!$A$2:$B$52,2,FALSE)</f>
        <v>Severe Storm</v>
      </c>
      <c r="E1314" s="17">
        <v>3</v>
      </c>
      <c r="F1314" s="17">
        <v>2010</v>
      </c>
      <c r="G1314" s="17" t="str">
        <f>IF(F1314&lt;2000,(ROUNDDOWN((F1314-$G$10)/5,0))*5+$G$10&amp;"-"&amp;(ROUNDDOWN((F1314-$G$10)/5,0))*5+$G$10+4,(ROUNDDOWN((F1314-$G$10)/5,0))*5+$G$10&amp;"-"&amp;(ROUNDDOWN((F1314-$G$10)/5,0))*5+$G$10+4)</f>
        <v>2010-2014</v>
      </c>
      <c r="H1314" s="17">
        <v>1</v>
      </c>
      <c r="I1314" s="17">
        <v>0</v>
      </c>
      <c r="J1314" s="17">
        <v>0</v>
      </c>
      <c r="K1314" s="17">
        <f>SUM(I1314:J1314)</f>
        <v>0</v>
      </c>
      <c r="L1314" s="28">
        <f>IF(N1314&lt;7000000000,0,1)</f>
        <v>0</v>
      </c>
      <c r="M1314" s="28">
        <f>IF(N1314&gt;0,1,0)</f>
        <v>1</v>
      </c>
      <c r="N1314" s="29">
        <v>60700</v>
      </c>
      <c r="O1314" s="29">
        <f>IF($R1314="Minor",1,0)</f>
        <v>1</v>
      </c>
      <c r="P1314" s="29">
        <f>IF($R1314="Medium",1,0)</f>
        <v>0</v>
      </c>
      <c r="Q1314" s="29">
        <f>IF($R1314="Major",1,0)</f>
        <v>0</v>
      </c>
      <c r="R1314" s="2" t="str">
        <f>IF('Hazard Data'!N2284&lt;VLOOKUP(B1314,Thresholds!$B$2:$I$8,2,FALSE),"Minor",IF(AND(VLOOKUP(B1314,Thresholds!$B$2:$I$8,2,FALSE)&lt;='Hazard Data'!N2284,'Hazard Data'!N2284&lt;VLOOKUP(B1314,Thresholds!$B$2:$I$8,3,FALSE)),"Medium","Major"))</f>
        <v>Minor</v>
      </c>
      <c r="S1314" s="2" t="str">
        <f>IF(N1314&gt;0,"",IF('Hazard Data'!K2284&lt;VLOOKUP(B1314,Thresholds!$B$2:$I$8,5,FALSE),"Minor",IF(AND(VLOOKUP(B1314,Thresholds!$B$2:$I$8,5,FALSE)&lt;='Hazard Data'!K2284,'Hazard Data'!K2284&lt;VLOOKUP(B1314,Thresholds!$B$2:$I$8,6,FALSE)),"Medium","Major")))</f>
        <v/>
      </c>
      <c r="T1314" s="2"/>
      <c r="U1314" s="2"/>
      <c r="V1314" s="2"/>
      <c r="W1314" s="2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32">
      <c r="A1315" s="1"/>
      <c r="B1315" s="17">
        <v>3</v>
      </c>
      <c r="C1315" s="9" t="s">
        <v>44</v>
      </c>
      <c r="D1315" s="9" t="str">
        <f>VLOOKUP(C1315,'Hazard Categories'!$A$2:$B$52,2,FALSE)</f>
        <v>Severe Storm</v>
      </c>
      <c r="E1315" s="17">
        <v>3</v>
      </c>
      <c r="F1315" s="17">
        <v>2010</v>
      </c>
      <c r="G1315" s="17" t="str">
        <f>IF(F1315&lt;2000,(ROUNDDOWN((F1315-$G$10)/5,0))*5+$G$10&amp;"-"&amp;(ROUNDDOWN((F1315-$G$10)/5,0))*5+$G$10+4,(ROUNDDOWN((F1315-$G$10)/5,0))*5+$G$10&amp;"-"&amp;(ROUNDDOWN((F1315-$G$10)/5,0))*5+$G$10+4)</f>
        <v>2010-2014</v>
      </c>
      <c r="H1315" s="17">
        <v>1</v>
      </c>
      <c r="I1315" s="17">
        <v>0</v>
      </c>
      <c r="J1315" s="17">
        <v>0</v>
      </c>
      <c r="K1315" s="17">
        <f>SUM(I1315:J1315)</f>
        <v>0</v>
      </c>
      <c r="L1315" s="28">
        <f>IF(N1315&lt;7000000000,0,1)</f>
        <v>0</v>
      </c>
      <c r="M1315" s="28">
        <f>IF(N1315&gt;0,1,0)</f>
        <v>1</v>
      </c>
      <c r="N1315" s="29">
        <v>60605</v>
      </c>
      <c r="O1315" s="29">
        <f>IF($R1315="Minor",1,0)</f>
        <v>1</v>
      </c>
      <c r="P1315" s="29">
        <f>IF($R1315="Medium",1,0)</f>
        <v>0</v>
      </c>
      <c r="Q1315" s="29">
        <f>IF($R1315="Major",1,0)</f>
        <v>0</v>
      </c>
      <c r="R1315" s="2" t="str">
        <f>IF('Hazard Data'!N2271&lt;VLOOKUP(B1315,Thresholds!$B$2:$I$8,2,FALSE),"Minor",IF(AND(VLOOKUP(B1315,Thresholds!$B$2:$I$8,2,FALSE)&lt;='Hazard Data'!N2271,'Hazard Data'!N2271&lt;VLOOKUP(B1315,Thresholds!$B$2:$I$8,3,FALSE)),"Medium","Major"))</f>
        <v>Minor</v>
      </c>
      <c r="S1315" s="2" t="str">
        <f>IF(N1315&gt;0,"",IF('Hazard Data'!K2271&lt;VLOOKUP(B1315,Thresholds!$B$2:$I$8,5,FALSE),"Minor",IF(AND(VLOOKUP(B1315,Thresholds!$B$2:$I$8,5,FALSE)&lt;='Hazard Data'!K2271,'Hazard Data'!K2271&lt;VLOOKUP(B1315,Thresholds!$B$2:$I$8,6,FALSE)),"Medium","Major")))</f>
        <v/>
      </c>
      <c r="T1315" s="2"/>
      <c r="U1315" s="2"/>
      <c r="V1315" s="2"/>
      <c r="W1315" s="2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32">
      <c r="A1316" s="1"/>
      <c r="B1316" s="17">
        <v>4</v>
      </c>
      <c r="C1316" s="9" t="s">
        <v>44</v>
      </c>
      <c r="D1316" s="9" t="str">
        <f>VLOOKUP(C1316,'Hazard Categories'!$A$2:$B$52,2,FALSE)</f>
        <v>Severe Storm</v>
      </c>
      <c r="E1316" s="17">
        <v>2</v>
      </c>
      <c r="F1316" s="17">
        <v>2011</v>
      </c>
      <c r="G1316" s="17" t="str">
        <f>IF(F1316&lt;2000,(ROUNDDOWN((F1316-$G$10)/5,0))*5+$G$10&amp;"-"&amp;(ROUNDDOWN((F1316-$G$10)/5,0))*5+$G$10+4,(ROUNDDOWN((F1316-$G$10)/5,0))*5+$G$10&amp;"-"&amp;(ROUNDDOWN((F1316-$G$10)/5,0))*5+$G$10+4)</f>
        <v>2010-2014</v>
      </c>
      <c r="H1316" s="17">
        <v>1</v>
      </c>
      <c r="I1316" s="17">
        <v>0</v>
      </c>
      <c r="J1316" s="17">
        <v>0</v>
      </c>
      <c r="K1316" s="17">
        <f>SUM(I1316:J1316)</f>
        <v>0</v>
      </c>
      <c r="L1316" s="28">
        <f>IF(N1316&lt;7000000000,0,1)</f>
        <v>0</v>
      </c>
      <c r="M1316" s="28">
        <f>IF(N1316&gt;0,1,0)</f>
        <v>1</v>
      </c>
      <c r="N1316" s="29">
        <v>60339</v>
      </c>
      <c r="O1316" s="29">
        <f>IF($R1316="Minor",1,0)</f>
        <v>1</v>
      </c>
      <c r="P1316" s="29">
        <f>IF($R1316="Medium",1,0)</f>
        <v>0</v>
      </c>
      <c r="Q1316" s="29">
        <f>IF($R1316="Major",1,0)</f>
        <v>0</v>
      </c>
      <c r="R1316" s="2" t="str">
        <f>IF('Hazard Data'!N2438&lt;VLOOKUP(B1316,Thresholds!$B$2:$I$8,2,FALSE),"Minor",IF(AND(VLOOKUP(B1316,Thresholds!$B$2:$I$8,2,FALSE)&lt;='Hazard Data'!N2438,'Hazard Data'!N2438&lt;VLOOKUP(B1316,Thresholds!$B$2:$I$8,3,FALSE)),"Medium","Major"))</f>
        <v>Minor</v>
      </c>
      <c r="S1316" s="2" t="str">
        <f>IF(N1316&gt;0,"",IF('Hazard Data'!K2438&lt;VLOOKUP(B1316,Thresholds!$B$2:$I$8,5,FALSE),"Minor",IF(AND(VLOOKUP(B1316,Thresholds!$B$2:$I$8,5,FALSE)&lt;='Hazard Data'!K2438,'Hazard Data'!K2438&lt;VLOOKUP(B1316,Thresholds!$B$2:$I$8,6,FALSE)),"Medium","Major")))</f>
        <v/>
      </c>
      <c r="T1316" s="2"/>
      <c r="U1316" s="2"/>
      <c r="V1316" s="2"/>
      <c r="W1316" s="2"/>
      <c r="X1316" s="1"/>
      <c r="Y1316" s="1"/>
      <c r="Z1316" s="1"/>
      <c r="AA1316" s="1"/>
      <c r="AB1316" s="1"/>
      <c r="AC1316" s="1"/>
      <c r="AD1316" s="1"/>
      <c r="AE1316" s="1"/>
      <c r="AF1316" s="1"/>
    </row>
    <row r="1317" spans="1:32">
      <c r="A1317" s="1"/>
      <c r="B1317" s="17">
        <v>6</v>
      </c>
      <c r="C1317" s="9" t="s">
        <v>44</v>
      </c>
      <c r="D1317" s="9" t="str">
        <f>VLOOKUP(C1317,'Hazard Categories'!$A$2:$B$52,2,FALSE)</f>
        <v>Severe Storm</v>
      </c>
      <c r="E1317" s="17">
        <v>4</v>
      </c>
      <c r="F1317" s="17">
        <v>2011</v>
      </c>
      <c r="G1317" s="17" t="str">
        <f>IF(F1317&lt;2000,(ROUNDDOWN((F1317-$G$10)/5,0))*5+$G$10&amp;"-"&amp;(ROUNDDOWN((F1317-$G$10)/5,0))*5+$G$10+4,(ROUNDDOWN((F1317-$G$10)/5,0))*5+$G$10&amp;"-"&amp;(ROUNDDOWN((F1317-$G$10)/5,0))*5+$G$10+4)</f>
        <v>2010-2014</v>
      </c>
      <c r="H1317" s="17">
        <v>1</v>
      </c>
      <c r="I1317" s="17">
        <v>0</v>
      </c>
      <c r="J1317" s="17">
        <v>0</v>
      </c>
      <c r="K1317" s="17">
        <f>SUM(I1317:J1317)</f>
        <v>0</v>
      </c>
      <c r="L1317" s="28">
        <f>IF(N1317&lt;7000000000,0,1)</f>
        <v>0</v>
      </c>
      <c r="M1317" s="28">
        <f>IF(N1317&gt;0,1,0)</f>
        <v>1</v>
      </c>
      <c r="N1317" s="29">
        <v>60098</v>
      </c>
      <c r="O1317" s="29">
        <f>IF($R1317="Minor",1,0)</f>
        <v>1</v>
      </c>
      <c r="P1317" s="29">
        <f>IF($R1317="Medium",1,0)</f>
        <v>0</v>
      </c>
      <c r="Q1317" s="29">
        <f>IF($R1317="Major",1,0)</f>
        <v>0</v>
      </c>
      <c r="R1317" s="2" t="str">
        <f>IF('Hazard Data'!N2398&lt;VLOOKUP(B1317,Thresholds!$B$2:$I$8,2,FALSE),"Minor",IF(AND(VLOOKUP(B1317,Thresholds!$B$2:$I$8,2,FALSE)&lt;='Hazard Data'!N2398,'Hazard Data'!N2398&lt;VLOOKUP(B1317,Thresholds!$B$2:$I$8,3,FALSE)),"Medium","Major"))</f>
        <v>Minor</v>
      </c>
      <c r="S1317" s="2" t="str">
        <f>IF(N1317&gt;0,"",IF('Hazard Data'!K2398&lt;VLOOKUP(B1317,Thresholds!$B$2:$I$8,5,FALSE),"Minor",IF(AND(VLOOKUP(B1317,Thresholds!$B$2:$I$8,5,FALSE)&lt;='Hazard Data'!K2398,'Hazard Data'!K2398&lt;VLOOKUP(B1317,Thresholds!$B$2:$I$8,6,FALSE)),"Medium","Major")))</f>
        <v/>
      </c>
      <c r="T1317" s="2"/>
      <c r="U1317" s="2"/>
      <c r="V1317" s="2"/>
      <c r="W1317" s="2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32">
      <c r="A1318" s="1"/>
      <c r="B1318" s="17">
        <v>5</v>
      </c>
      <c r="C1318" s="9" t="s">
        <v>41</v>
      </c>
      <c r="D1318" s="9" t="str">
        <f>VLOOKUP(C1318,'Hazard Categories'!$A$2:$B$52,2,FALSE)</f>
        <v>Tornado</v>
      </c>
      <c r="E1318" s="17">
        <v>3</v>
      </c>
      <c r="F1318" s="17">
        <v>2010</v>
      </c>
      <c r="G1318" s="17" t="str">
        <f>IF(F1318&lt;2000,(ROUNDDOWN((F1318-$G$10)/5,0))*5+$G$10&amp;"-"&amp;(ROUNDDOWN((F1318-$G$10)/5,0))*5+$G$10+4,(ROUNDDOWN((F1318-$G$10)/5,0))*5+$G$10&amp;"-"&amp;(ROUNDDOWN((F1318-$G$10)/5,0))*5+$G$10+4)</f>
        <v>2010-2014</v>
      </c>
      <c r="H1318" s="17">
        <v>1</v>
      </c>
      <c r="I1318" s="17">
        <v>0</v>
      </c>
      <c r="J1318" s="17">
        <v>0</v>
      </c>
      <c r="K1318" s="17">
        <f>SUM(I1318:J1318)</f>
        <v>0</v>
      </c>
      <c r="L1318" s="28">
        <f>IF(N1318&lt;7000000000,0,1)</f>
        <v>0</v>
      </c>
      <c r="M1318" s="28">
        <f>IF(N1318&gt;0,1,0)</f>
        <v>1</v>
      </c>
      <c r="N1318" s="29">
        <v>59920</v>
      </c>
      <c r="O1318" s="29">
        <f>IF($R1318="Minor",1,0)</f>
        <v>1</v>
      </c>
      <c r="P1318" s="29">
        <f>IF($R1318="Medium",1,0)</f>
        <v>0</v>
      </c>
      <c r="Q1318" s="29">
        <f>IF($R1318="Major",1,0)</f>
        <v>0</v>
      </c>
      <c r="R1318" s="2" t="str">
        <f>IF('Hazard Data'!N2259&lt;VLOOKUP(B1318,Thresholds!$B$2:$I$8,2,FALSE),"Minor",IF(AND(VLOOKUP(B1318,Thresholds!$B$2:$I$8,2,FALSE)&lt;='Hazard Data'!N2259,'Hazard Data'!N2259&lt;VLOOKUP(B1318,Thresholds!$B$2:$I$8,3,FALSE)),"Medium","Major"))</f>
        <v>Minor</v>
      </c>
      <c r="S1318" s="2" t="str">
        <f>IF(N1318&gt;0,"",IF('Hazard Data'!K2259&lt;VLOOKUP(B1318,Thresholds!$B$2:$I$8,5,FALSE),"Minor",IF(AND(VLOOKUP(B1318,Thresholds!$B$2:$I$8,5,FALSE)&lt;='Hazard Data'!K2259,'Hazard Data'!K2259&lt;VLOOKUP(B1318,Thresholds!$B$2:$I$8,6,FALSE)),"Medium","Major")))</f>
        <v/>
      </c>
      <c r="T1318" s="2"/>
      <c r="U1318" s="2"/>
      <c r="V1318" s="2"/>
      <c r="W1318" s="2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32">
      <c r="A1319" s="1"/>
      <c r="B1319" s="17">
        <v>2</v>
      </c>
      <c r="C1319" s="9" t="s">
        <v>44</v>
      </c>
      <c r="D1319" s="9" t="str">
        <f>VLOOKUP(C1319,'Hazard Categories'!$A$2:$B$52,2,FALSE)</f>
        <v>Severe Storm</v>
      </c>
      <c r="E1319" s="17">
        <v>2</v>
      </c>
      <c r="F1319" s="17">
        <v>2011</v>
      </c>
      <c r="G1319" s="17" t="str">
        <f>IF(F1319&lt;2000,(ROUNDDOWN((F1319-$G$10)/5,0))*5+$G$10&amp;"-"&amp;(ROUNDDOWN((F1319-$G$10)/5,0))*5+$G$10+4,(ROUNDDOWN((F1319-$G$10)/5,0))*5+$G$10&amp;"-"&amp;(ROUNDDOWN((F1319-$G$10)/5,0))*5+$G$10+4)</f>
        <v>2010-2014</v>
      </c>
      <c r="H1319" s="17">
        <v>1</v>
      </c>
      <c r="I1319" s="17">
        <v>0</v>
      </c>
      <c r="J1319" s="17">
        <v>0</v>
      </c>
      <c r="K1319" s="17">
        <f>SUM(I1319:J1319)</f>
        <v>0</v>
      </c>
      <c r="L1319" s="28">
        <f>IF(N1319&lt;7000000000,0,1)</f>
        <v>0</v>
      </c>
      <c r="M1319" s="28">
        <f>IF(N1319&gt;0,1,0)</f>
        <v>1</v>
      </c>
      <c r="N1319" s="29">
        <v>59762</v>
      </c>
      <c r="O1319" s="29">
        <f>IF($R1319="Minor",1,0)</f>
        <v>1</v>
      </c>
      <c r="P1319" s="29">
        <f>IF($R1319="Medium",1,0)</f>
        <v>0</v>
      </c>
      <c r="Q1319" s="29">
        <f>IF($R1319="Major",1,0)</f>
        <v>0</v>
      </c>
      <c r="R1319" s="2" t="str">
        <f>IF('Hazard Data'!N2442&lt;VLOOKUP(B1319,Thresholds!$B$2:$I$8,2,FALSE),"Minor",IF(AND(VLOOKUP(B1319,Thresholds!$B$2:$I$8,2,FALSE)&lt;='Hazard Data'!N2442,'Hazard Data'!N2442&lt;VLOOKUP(B1319,Thresholds!$B$2:$I$8,3,FALSE)),"Medium","Major"))</f>
        <v>Minor</v>
      </c>
      <c r="S1319" s="2" t="str">
        <f>IF(N1319&gt;0,"",IF('Hazard Data'!K2442&lt;VLOOKUP(B1319,Thresholds!$B$2:$I$8,5,FALSE),"Minor",IF(AND(VLOOKUP(B1319,Thresholds!$B$2:$I$8,5,FALSE)&lt;='Hazard Data'!K2442,'Hazard Data'!K2442&lt;VLOOKUP(B1319,Thresholds!$B$2:$I$8,6,FALSE)),"Medium","Major")))</f>
        <v/>
      </c>
      <c r="T1319" s="2"/>
      <c r="U1319" s="2"/>
      <c r="V1319" s="2"/>
      <c r="W1319" s="2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32">
      <c r="A1320" s="1"/>
      <c r="B1320" s="17">
        <v>3</v>
      </c>
      <c r="C1320" s="9" t="s">
        <v>44</v>
      </c>
      <c r="D1320" s="9" t="str">
        <f>VLOOKUP(C1320,'Hazard Categories'!$A$2:$B$52,2,FALSE)</f>
        <v>Severe Storm</v>
      </c>
      <c r="E1320" s="17">
        <v>4</v>
      </c>
      <c r="F1320" s="17">
        <v>2011</v>
      </c>
      <c r="G1320" s="17" t="str">
        <f>IF(F1320&lt;2000,(ROUNDDOWN((F1320-$G$10)/5,0))*5+$G$10&amp;"-"&amp;(ROUNDDOWN((F1320-$G$10)/5,0))*5+$G$10+4,(ROUNDDOWN((F1320-$G$10)/5,0))*5+$G$10&amp;"-"&amp;(ROUNDDOWN((F1320-$G$10)/5,0))*5+$G$10+4)</f>
        <v>2010-2014</v>
      </c>
      <c r="H1320" s="17">
        <v>1</v>
      </c>
      <c r="I1320" s="17">
        <v>0</v>
      </c>
      <c r="J1320" s="17">
        <v>0</v>
      </c>
      <c r="K1320" s="17">
        <f>SUM(I1320:J1320)</f>
        <v>0</v>
      </c>
      <c r="L1320" s="28">
        <f>IF(N1320&lt;7000000000,0,1)</f>
        <v>0</v>
      </c>
      <c r="M1320" s="28">
        <f>IF(N1320&gt;0,1,0)</f>
        <v>1</v>
      </c>
      <c r="N1320" s="29">
        <v>59711</v>
      </c>
      <c r="O1320" s="29">
        <f>IF($R1320="Minor",1,0)</f>
        <v>1</v>
      </c>
      <c r="P1320" s="29">
        <f>IF($R1320="Medium",1,0)</f>
        <v>0</v>
      </c>
      <c r="Q1320" s="29">
        <f>IF($R1320="Major",1,0)</f>
        <v>0</v>
      </c>
      <c r="R1320" s="2" t="str">
        <f>IF('Hazard Data'!N2406&lt;VLOOKUP(B1320,Thresholds!$B$2:$I$8,2,FALSE),"Minor",IF(AND(VLOOKUP(B1320,Thresholds!$B$2:$I$8,2,FALSE)&lt;='Hazard Data'!N2406,'Hazard Data'!N2406&lt;VLOOKUP(B1320,Thresholds!$B$2:$I$8,3,FALSE)),"Medium","Major"))</f>
        <v>Minor</v>
      </c>
      <c r="S1320" s="2" t="str">
        <f>IF(N1320&gt;0,"",IF('Hazard Data'!K2406&lt;VLOOKUP(B1320,Thresholds!$B$2:$I$8,5,FALSE),"Minor",IF(AND(VLOOKUP(B1320,Thresholds!$B$2:$I$8,5,FALSE)&lt;='Hazard Data'!K2406,'Hazard Data'!K2406&lt;VLOOKUP(B1320,Thresholds!$B$2:$I$8,6,FALSE)),"Medium","Major")))</f>
        <v/>
      </c>
      <c r="T1320" s="2"/>
      <c r="U1320" s="2"/>
      <c r="V1320" s="2"/>
      <c r="W1320" s="2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32">
      <c r="A1321" s="1"/>
      <c r="B1321" s="17">
        <v>5</v>
      </c>
      <c r="C1321" s="9" t="s">
        <v>44</v>
      </c>
      <c r="D1321" s="9" t="str">
        <f>VLOOKUP(C1321,'Hazard Categories'!$A$2:$B$52,2,FALSE)</f>
        <v>Severe Storm</v>
      </c>
      <c r="E1321" s="17">
        <v>3</v>
      </c>
      <c r="F1321" s="17">
        <v>2015</v>
      </c>
      <c r="G1321" s="17" t="str">
        <f>IF(F1321&lt;2000,(ROUNDDOWN((F1321-$G$10)/5,0))*5+$G$10&amp;"-"&amp;(ROUNDDOWN((F1321-$G$10)/5,0))*5+$G$10+4,(ROUNDDOWN((F1321-$G$10)/5,0))*5+$G$10&amp;"-"&amp;(ROUNDDOWN((F1321-$G$10)/5,0))*5+$G$10+4)</f>
        <v>2015-2019</v>
      </c>
      <c r="H1321" s="17">
        <v>1</v>
      </c>
      <c r="I1321" s="17">
        <v>0</v>
      </c>
      <c r="J1321" s="17">
        <v>0</v>
      </c>
      <c r="K1321" s="17">
        <f>SUM(I1321:J1321)</f>
        <v>0</v>
      </c>
      <c r="L1321" s="28">
        <f>IF(N1321&lt;7000000000,0,1)</f>
        <v>0</v>
      </c>
      <c r="M1321" s="28">
        <f>IF(N1321&gt;0,1,0)</f>
        <v>1</v>
      </c>
      <c r="N1321" s="29">
        <v>59673</v>
      </c>
      <c r="O1321" s="29">
        <f>IF($R1321="Minor",1,0)</f>
        <v>1</v>
      </c>
      <c r="P1321" s="29">
        <f>IF($R1321="Medium",1,0)</f>
        <v>0</v>
      </c>
      <c r="Q1321" s="29">
        <f>IF($R1321="Major",1,0)</f>
        <v>0</v>
      </c>
      <c r="R1321" s="2" t="str">
        <f>IF('Hazard Data'!N2736&lt;VLOOKUP(B1321,Thresholds!$B$2:$I$8,2,FALSE),"Minor",IF(AND(VLOOKUP(B1321,Thresholds!$B$2:$I$8,2,FALSE)&lt;='Hazard Data'!N2736,'Hazard Data'!N2736&lt;VLOOKUP(B1321,Thresholds!$B$2:$I$8,3,FALSE)),"Medium","Major"))</f>
        <v>Minor</v>
      </c>
      <c r="S1321" s="2" t="str">
        <f>IF(N1321&gt;0,"",IF('Hazard Data'!K2736&lt;VLOOKUP(B1321,Thresholds!$B$2:$I$8,5,FALSE),"Minor",IF(AND(VLOOKUP(B1321,Thresholds!$B$2:$I$8,5,FALSE)&lt;='Hazard Data'!K2736,'Hazard Data'!K2736&lt;VLOOKUP(B1321,Thresholds!$B$2:$I$8,6,FALSE)),"Medium","Major")))</f>
        <v/>
      </c>
      <c r="T1321" s="2"/>
      <c r="U1321" s="2"/>
      <c r="V1321" s="2"/>
      <c r="W1321" s="2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32">
      <c r="A1322" s="1"/>
      <c r="B1322" s="17">
        <v>4</v>
      </c>
      <c r="C1322" s="9" t="s">
        <v>44</v>
      </c>
      <c r="D1322" s="9" t="str">
        <f>VLOOKUP(C1322,'Hazard Categories'!$A$2:$B$52,2,FALSE)</f>
        <v>Severe Storm</v>
      </c>
      <c r="E1322" s="17">
        <v>2</v>
      </c>
      <c r="F1322" s="17">
        <v>2012</v>
      </c>
      <c r="G1322" s="17" t="str">
        <f>IF(F1322&lt;2000,(ROUNDDOWN((F1322-$G$10)/5,0))*5+$G$10&amp;"-"&amp;(ROUNDDOWN((F1322-$G$10)/5,0))*5+$G$10+4,(ROUNDDOWN((F1322-$G$10)/5,0))*5+$G$10&amp;"-"&amp;(ROUNDDOWN((F1322-$G$10)/5,0))*5+$G$10+4)</f>
        <v>2010-2014</v>
      </c>
      <c r="H1322" s="17">
        <v>1</v>
      </c>
      <c r="I1322" s="17">
        <v>11</v>
      </c>
      <c r="J1322" s="17">
        <v>0</v>
      </c>
      <c r="K1322" s="17">
        <f>SUM(I1322:J1322)</f>
        <v>11</v>
      </c>
      <c r="L1322" s="28">
        <f>IF(N1322&lt;7000000000,0,1)</f>
        <v>0</v>
      </c>
      <c r="M1322" s="28">
        <f>IF(N1322&gt;0,1,0)</f>
        <v>1</v>
      </c>
      <c r="N1322" s="29">
        <v>59502</v>
      </c>
      <c r="O1322" s="29">
        <f>IF($R1322="Minor",1,0)</f>
        <v>1</v>
      </c>
      <c r="P1322" s="29">
        <f>IF($R1322="Medium",1,0)</f>
        <v>0</v>
      </c>
      <c r="Q1322" s="29">
        <f>IF($R1322="Major",1,0)</f>
        <v>0</v>
      </c>
      <c r="R1322" s="2" t="str">
        <f>IF('Hazard Data'!N2175&lt;VLOOKUP(B1322,Thresholds!$B$2:$I$8,2,FALSE),"Minor",IF(AND(VLOOKUP(B1322,Thresholds!$B$2:$I$8,2,FALSE)&lt;='Hazard Data'!N2175,'Hazard Data'!N2175&lt;VLOOKUP(B1322,Thresholds!$B$2:$I$8,3,FALSE)),"Medium","Major"))</f>
        <v>Minor</v>
      </c>
      <c r="S1322" s="2" t="str">
        <f>IF(N1322&gt;0,"",IF('Hazard Data'!K2175&lt;VLOOKUP(B1322,Thresholds!$B$2:$I$8,5,FALSE),"Minor",IF(AND(VLOOKUP(B1322,Thresholds!$B$2:$I$8,5,FALSE)&lt;='Hazard Data'!K2175,'Hazard Data'!K2175&lt;VLOOKUP(B1322,Thresholds!$B$2:$I$8,6,FALSE)),"Medium","Major")))</f>
        <v/>
      </c>
      <c r="T1322" s="2"/>
      <c r="U1322" s="2"/>
      <c r="V1322" s="2"/>
      <c r="W1322" s="2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32">
      <c r="A1323" s="1"/>
      <c r="B1323" s="17">
        <v>5</v>
      </c>
      <c r="C1323" s="9" t="s">
        <v>44</v>
      </c>
      <c r="D1323" s="9" t="str">
        <f>VLOOKUP(C1323,'Hazard Categories'!$A$2:$B$52,2,FALSE)</f>
        <v>Severe Storm</v>
      </c>
      <c r="E1323" s="17">
        <v>3</v>
      </c>
      <c r="F1323" s="17">
        <v>2011</v>
      </c>
      <c r="G1323" s="17" t="str">
        <f>IF(F1323&lt;2000,(ROUNDDOWN((F1323-$G$10)/5,0))*5+$G$10&amp;"-"&amp;(ROUNDDOWN((F1323-$G$10)/5,0))*5+$G$10+4,(ROUNDDOWN((F1323-$G$10)/5,0))*5+$G$10&amp;"-"&amp;(ROUNDDOWN((F1323-$G$10)/5,0))*5+$G$10+4)</f>
        <v>2010-2014</v>
      </c>
      <c r="H1323" s="17">
        <v>1</v>
      </c>
      <c r="I1323" s="17">
        <v>0</v>
      </c>
      <c r="J1323" s="17">
        <v>0</v>
      </c>
      <c r="K1323" s="17">
        <f>SUM(I1323:J1323)</f>
        <v>0</v>
      </c>
      <c r="L1323" s="28">
        <f>IF(N1323&lt;7000000000,0,1)</f>
        <v>0</v>
      </c>
      <c r="M1323" s="28">
        <f>IF(N1323&gt;0,1,0)</f>
        <v>1</v>
      </c>
      <c r="N1323" s="29">
        <v>59387</v>
      </c>
      <c r="O1323" s="29">
        <f>IF($R1323="Minor",1,0)</f>
        <v>1</v>
      </c>
      <c r="P1323" s="29">
        <f>IF($R1323="Medium",1,0)</f>
        <v>0</v>
      </c>
      <c r="Q1323" s="29">
        <f>IF($R1323="Major",1,0)</f>
        <v>0</v>
      </c>
      <c r="R1323" s="2" t="str">
        <f>IF('Hazard Data'!N2354&lt;VLOOKUP(B1323,Thresholds!$B$2:$I$8,2,FALSE),"Minor",IF(AND(VLOOKUP(B1323,Thresholds!$B$2:$I$8,2,FALSE)&lt;='Hazard Data'!N2354,'Hazard Data'!N2354&lt;VLOOKUP(B1323,Thresholds!$B$2:$I$8,3,FALSE)),"Medium","Major"))</f>
        <v>Minor</v>
      </c>
      <c r="S1323" s="2" t="str">
        <f>IF(N1323&gt;0,"",IF('Hazard Data'!K2354&lt;VLOOKUP(B1323,Thresholds!$B$2:$I$8,5,FALSE),"Minor",IF(AND(VLOOKUP(B1323,Thresholds!$B$2:$I$8,5,FALSE)&lt;='Hazard Data'!K2354,'Hazard Data'!K2354&lt;VLOOKUP(B1323,Thresholds!$B$2:$I$8,6,FALSE)),"Medium","Major")))</f>
        <v/>
      </c>
      <c r="T1323" s="2"/>
      <c r="U1323" s="2"/>
      <c r="V1323" s="2"/>
      <c r="W1323" s="2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32">
      <c r="A1324" s="1"/>
      <c r="B1324" s="17">
        <v>3</v>
      </c>
      <c r="C1324" s="9" t="s">
        <v>44</v>
      </c>
      <c r="D1324" s="9" t="str">
        <f>VLOOKUP(C1324,'Hazard Categories'!$A$2:$B$52,2,FALSE)</f>
        <v>Severe Storm</v>
      </c>
      <c r="E1324" s="17">
        <v>2</v>
      </c>
      <c r="F1324" s="17">
        <v>2011</v>
      </c>
      <c r="G1324" s="17" t="str">
        <f>IF(F1324&lt;2000,(ROUNDDOWN((F1324-$G$10)/5,0))*5+$G$10&amp;"-"&amp;(ROUNDDOWN((F1324-$G$10)/5,0))*5+$G$10+4,(ROUNDDOWN((F1324-$G$10)/5,0))*5+$G$10&amp;"-"&amp;(ROUNDDOWN((F1324-$G$10)/5,0))*5+$G$10+4)</f>
        <v>2010-2014</v>
      </c>
      <c r="H1324" s="17">
        <v>1</v>
      </c>
      <c r="I1324" s="17">
        <v>0</v>
      </c>
      <c r="J1324" s="17">
        <v>0</v>
      </c>
      <c r="K1324" s="17">
        <f>SUM(I1324:J1324)</f>
        <v>0</v>
      </c>
      <c r="L1324" s="28">
        <f>IF(N1324&lt;7000000000,0,1)</f>
        <v>0</v>
      </c>
      <c r="M1324" s="28">
        <f>IF(N1324&gt;0,1,0)</f>
        <v>1</v>
      </c>
      <c r="N1324" s="29">
        <v>59387</v>
      </c>
      <c r="O1324" s="29">
        <f>IF($R1324="Minor",1,0)</f>
        <v>1</v>
      </c>
      <c r="P1324" s="29">
        <f>IF($R1324="Medium",1,0)</f>
        <v>0</v>
      </c>
      <c r="Q1324" s="29">
        <f>IF($R1324="Major",1,0)</f>
        <v>0</v>
      </c>
      <c r="R1324" s="2" t="str">
        <f>IF('Hazard Data'!N2426&lt;VLOOKUP(B1324,Thresholds!$B$2:$I$8,2,FALSE),"Minor",IF(AND(VLOOKUP(B1324,Thresholds!$B$2:$I$8,2,FALSE)&lt;='Hazard Data'!N2426,'Hazard Data'!N2426&lt;VLOOKUP(B1324,Thresholds!$B$2:$I$8,3,FALSE)),"Medium","Major"))</f>
        <v>Minor</v>
      </c>
      <c r="S1324" s="2" t="str">
        <f>IF(N1324&gt;0,"",IF('Hazard Data'!K2426&lt;VLOOKUP(B1324,Thresholds!$B$2:$I$8,5,FALSE),"Minor",IF(AND(VLOOKUP(B1324,Thresholds!$B$2:$I$8,5,FALSE)&lt;='Hazard Data'!K2426,'Hazard Data'!K2426&lt;VLOOKUP(B1324,Thresholds!$B$2:$I$8,6,FALSE)),"Medium","Major")))</f>
        <v/>
      </c>
      <c r="T1324" s="2"/>
      <c r="U1324" s="2"/>
      <c r="V1324" s="2"/>
      <c r="W1324" s="2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32">
      <c r="A1325" s="1"/>
      <c r="B1325" s="17">
        <v>3</v>
      </c>
      <c r="C1325" s="9" t="s">
        <v>44</v>
      </c>
      <c r="D1325" s="9" t="str">
        <f>VLOOKUP(C1325,'Hazard Categories'!$A$2:$B$52,2,FALSE)</f>
        <v>Severe Storm</v>
      </c>
      <c r="E1325" s="17">
        <v>2</v>
      </c>
      <c r="F1325" s="17">
        <v>2011</v>
      </c>
      <c r="G1325" s="17" t="str">
        <f>IF(F1325&lt;2000,(ROUNDDOWN((F1325-$G$10)/5,0))*5+$G$10&amp;"-"&amp;(ROUNDDOWN((F1325-$G$10)/5,0))*5+$G$10+4,(ROUNDDOWN((F1325-$G$10)/5,0))*5+$G$10&amp;"-"&amp;(ROUNDDOWN((F1325-$G$10)/5,0))*5+$G$10+4)</f>
        <v>2010-2014</v>
      </c>
      <c r="H1325" s="17">
        <v>1</v>
      </c>
      <c r="I1325" s="17">
        <v>0</v>
      </c>
      <c r="J1325" s="17">
        <v>0</v>
      </c>
      <c r="K1325" s="17">
        <f>SUM(I1325:J1325)</f>
        <v>0</v>
      </c>
      <c r="L1325" s="28">
        <f>IF(N1325&lt;7000000000,0,1)</f>
        <v>0</v>
      </c>
      <c r="M1325" s="28">
        <f>IF(N1325&gt;0,1,0)</f>
        <v>1</v>
      </c>
      <c r="N1325" s="29">
        <v>59292</v>
      </c>
      <c r="O1325" s="29">
        <f>IF($R1325="Minor",1,0)</f>
        <v>1</v>
      </c>
      <c r="P1325" s="29">
        <f>IF($R1325="Medium",1,0)</f>
        <v>0</v>
      </c>
      <c r="Q1325" s="29">
        <f>IF($R1325="Major",1,0)</f>
        <v>0</v>
      </c>
      <c r="R1325" s="2" t="str">
        <f>IF('Hazard Data'!N2377&lt;VLOOKUP(B1325,Thresholds!$B$2:$I$8,2,FALSE),"Minor",IF(AND(VLOOKUP(B1325,Thresholds!$B$2:$I$8,2,FALSE)&lt;='Hazard Data'!N2377,'Hazard Data'!N2377&lt;VLOOKUP(B1325,Thresholds!$B$2:$I$8,3,FALSE)),"Medium","Major"))</f>
        <v>Minor</v>
      </c>
      <c r="S1325" s="2" t="str">
        <f>IF(N1325&gt;0,"",IF('Hazard Data'!K2377&lt;VLOOKUP(B1325,Thresholds!$B$2:$I$8,5,FALSE),"Minor",IF(AND(VLOOKUP(B1325,Thresholds!$B$2:$I$8,5,FALSE)&lt;='Hazard Data'!K2377,'Hazard Data'!K2377&lt;VLOOKUP(B1325,Thresholds!$B$2:$I$8,6,FALSE)),"Medium","Major")))</f>
        <v/>
      </c>
      <c r="T1325" s="2"/>
      <c r="U1325" s="2"/>
      <c r="V1325" s="2"/>
      <c r="W1325" s="2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32">
      <c r="A1326" s="1"/>
      <c r="B1326" s="17">
        <v>5</v>
      </c>
      <c r="C1326" s="9" t="s">
        <v>44</v>
      </c>
      <c r="D1326" s="9" t="str">
        <f>VLOOKUP(C1326,'Hazard Categories'!$A$2:$B$52,2,FALSE)</f>
        <v>Severe Storm</v>
      </c>
      <c r="E1326" s="17">
        <v>3</v>
      </c>
      <c r="F1326" s="17">
        <v>2009</v>
      </c>
      <c r="G1326" s="17" t="str">
        <f>IF(F1326&lt;2000,(ROUNDDOWN((F1326-$G$10)/5,0))*5+$G$10&amp;"-"&amp;(ROUNDDOWN((F1326-$G$10)/5,0))*5+$G$10+4,(ROUNDDOWN((F1326-$G$10)/5,0))*5+$G$10&amp;"-"&amp;(ROUNDDOWN((F1326-$G$10)/5,0))*5+$G$10+4)</f>
        <v>2005-2009</v>
      </c>
      <c r="H1326" s="17">
        <v>1</v>
      </c>
      <c r="I1326" s="17">
        <v>0</v>
      </c>
      <c r="J1326" s="17">
        <v>0</v>
      </c>
      <c r="K1326" s="17">
        <f>SUM(I1326:J1326)</f>
        <v>0</v>
      </c>
      <c r="L1326" s="28">
        <f>IF(N1326&lt;7000000000,0,1)</f>
        <v>0</v>
      </c>
      <c r="M1326" s="28">
        <f>IF(N1326&gt;0,1,0)</f>
        <v>1</v>
      </c>
      <c r="N1326" s="29">
        <v>59235</v>
      </c>
      <c r="O1326" s="29">
        <f>IF($R1326="Minor",1,0)</f>
        <v>1</v>
      </c>
      <c r="P1326" s="29">
        <f>IF($R1326="Medium",1,0)</f>
        <v>0</v>
      </c>
      <c r="Q1326" s="29">
        <f>IF($R1326="Major",1,0)</f>
        <v>0</v>
      </c>
      <c r="R1326" s="2" t="str">
        <f>IF('Hazard Data'!N3197&lt;VLOOKUP(B1326,Thresholds!$B$2:$I$8,2,FALSE),"Minor",IF(AND(VLOOKUP(B1326,Thresholds!$B$2:$I$8,2,FALSE)&lt;='Hazard Data'!N3197,'Hazard Data'!N3197&lt;VLOOKUP(B1326,Thresholds!$B$2:$I$8,3,FALSE)),"Medium","Major"))</f>
        <v>Minor</v>
      </c>
      <c r="S1326" s="2" t="str">
        <f>IF(N1326&gt;0,"",IF('Hazard Data'!K3197&lt;VLOOKUP(B1326,Thresholds!$B$2:$I$8,5,FALSE),"Minor",IF(AND(VLOOKUP(B1326,Thresholds!$B$2:$I$8,5,FALSE)&lt;='Hazard Data'!K3197,'Hazard Data'!K3197&lt;VLOOKUP(B1326,Thresholds!$B$2:$I$8,6,FALSE)),"Medium","Major")))</f>
        <v/>
      </c>
      <c r="T1326" s="2"/>
      <c r="U1326" s="2"/>
      <c r="V1326" s="2"/>
      <c r="W1326" s="2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32">
      <c r="A1327" s="1"/>
      <c r="B1327" s="17">
        <v>5</v>
      </c>
      <c r="C1327" s="9" t="s">
        <v>44</v>
      </c>
      <c r="D1327" s="9" t="str">
        <f>VLOOKUP(C1327,'Hazard Categories'!$A$2:$B$52,2,FALSE)</f>
        <v>Severe Storm</v>
      </c>
      <c r="E1327" s="17">
        <v>3</v>
      </c>
      <c r="F1327" s="17">
        <v>2009</v>
      </c>
      <c r="G1327" s="17" t="str">
        <f>IF(F1327&lt;2000,(ROUNDDOWN((F1327-$G$10)/5,0))*5+$G$10&amp;"-"&amp;(ROUNDDOWN((F1327-$G$10)/5,0))*5+$G$10+4,(ROUNDDOWN((F1327-$G$10)/5,0))*5+$G$10&amp;"-"&amp;(ROUNDDOWN((F1327-$G$10)/5,0))*5+$G$10+4)</f>
        <v>2005-2009</v>
      </c>
      <c r="H1327" s="17">
        <v>1</v>
      </c>
      <c r="I1327" s="17">
        <v>0</v>
      </c>
      <c r="J1327" s="17">
        <v>0</v>
      </c>
      <c r="K1327" s="17">
        <f>SUM(I1327:J1327)</f>
        <v>0</v>
      </c>
      <c r="L1327" s="28">
        <f>IF(N1327&lt;7000000000,0,1)</f>
        <v>0</v>
      </c>
      <c r="M1327" s="28">
        <f>IF(N1327&gt;0,1,0)</f>
        <v>1</v>
      </c>
      <c r="N1327" s="29">
        <v>59166</v>
      </c>
      <c r="O1327" s="29">
        <f>IF($R1327="Minor",1,0)</f>
        <v>1</v>
      </c>
      <c r="P1327" s="29">
        <f>IF($R1327="Medium",1,0)</f>
        <v>0</v>
      </c>
      <c r="Q1327" s="29">
        <f>IF($R1327="Major",1,0)</f>
        <v>0</v>
      </c>
      <c r="R1327" s="2" t="str">
        <f>IF('Hazard Data'!N3196&lt;VLOOKUP(B1327,Thresholds!$B$2:$I$8,2,FALSE),"Minor",IF(AND(VLOOKUP(B1327,Thresholds!$B$2:$I$8,2,FALSE)&lt;='Hazard Data'!N3196,'Hazard Data'!N3196&lt;VLOOKUP(B1327,Thresholds!$B$2:$I$8,3,FALSE)),"Medium","Major"))</f>
        <v>Minor</v>
      </c>
      <c r="S1327" s="2" t="str">
        <f>IF(N1327&gt;0,"",IF('Hazard Data'!K3196&lt;VLOOKUP(B1327,Thresholds!$B$2:$I$8,5,FALSE),"Minor",IF(AND(VLOOKUP(B1327,Thresholds!$B$2:$I$8,5,FALSE)&lt;='Hazard Data'!K3196,'Hazard Data'!K3196&lt;VLOOKUP(B1327,Thresholds!$B$2:$I$8,6,FALSE)),"Medium","Major")))</f>
        <v/>
      </c>
      <c r="T1327" s="2"/>
      <c r="U1327" s="2"/>
      <c r="V1327" s="2"/>
      <c r="W1327" s="2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32">
      <c r="A1328" s="1"/>
      <c r="B1328" s="17">
        <v>5</v>
      </c>
      <c r="C1328" s="9" t="s">
        <v>44</v>
      </c>
      <c r="D1328" s="9" t="str">
        <f>VLOOKUP(C1328,'Hazard Categories'!$A$2:$B$52,2,FALSE)</f>
        <v>Severe Storm</v>
      </c>
      <c r="E1328" s="17">
        <v>2</v>
      </c>
      <c r="F1328" s="17">
        <v>2014</v>
      </c>
      <c r="G1328" s="17" t="str">
        <f>IF(F1328&lt;2000,(ROUNDDOWN((F1328-$G$10)/5,0))*5+$G$10&amp;"-"&amp;(ROUNDDOWN((F1328-$G$10)/5,0))*5+$G$10+4,(ROUNDDOWN((F1328-$G$10)/5,0))*5+$G$10&amp;"-"&amp;(ROUNDDOWN((F1328-$G$10)/5,0))*5+$G$10+4)</f>
        <v>2010-2014</v>
      </c>
      <c r="H1328" s="17">
        <v>1</v>
      </c>
      <c r="I1328" s="17">
        <v>0</v>
      </c>
      <c r="J1328" s="17">
        <v>0</v>
      </c>
      <c r="K1328" s="17">
        <f>SUM(I1328:J1328)</f>
        <v>0</v>
      </c>
      <c r="L1328" s="28">
        <f>IF(N1328&lt;7000000000,0,1)</f>
        <v>0</v>
      </c>
      <c r="M1328" s="28">
        <f>IF(N1328&gt;0,1,0)</f>
        <v>1</v>
      </c>
      <c r="N1328" s="29">
        <v>59134</v>
      </c>
      <c r="O1328" s="29">
        <f>IF($R1328="Minor",1,0)</f>
        <v>1</v>
      </c>
      <c r="P1328" s="29">
        <f>IF($R1328="Medium",1,0)</f>
        <v>0</v>
      </c>
      <c r="Q1328" s="29">
        <f>IF($R1328="Major",1,0)</f>
        <v>0</v>
      </c>
      <c r="R1328" s="2" t="str">
        <f>IF('Hazard Data'!N2571&lt;VLOOKUP(B1328,Thresholds!$B$2:$I$8,2,FALSE),"Minor",IF(AND(VLOOKUP(B1328,Thresholds!$B$2:$I$8,2,FALSE)&lt;='Hazard Data'!N2571,'Hazard Data'!N2571&lt;VLOOKUP(B1328,Thresholds!$B$2:$I$8,3,FALSE)),"Medium","Major"))</f>
        <v>Minor</v>
      </c>
      <c r="S1328" s="2" t="str">
        <f>IF(N1328&gt;0,"",IF('Hazard Data'!K2571&lt;VLOOKUP(B1328,Thresholds!$B$2:$I$8,5,FALSE),"Minor",IF(AND(VLOOKUP(B1328,Thresholds!$B$2:$I$8,5,FALSE)&lt;='Hazard Data'!K2571,'Hazard Data'!K2571&lt;VLOOKUP(B1328,Thresholds!$B$2:$I$8,6,FALSE)),"Medium","Major")))</f>
        <v/>
      </c>
      <c r="T1328" s="2"/>
      <c r="U1328" s="2"/>
      <c r="V1328" s="2"/>
      <c r="W1328" s="2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32">
      <c r="A1329" s="1"/>
      <c r="B1329" s="17">
        <v>4</v>
      </c>
      <c r="C1329" s="9" t="s">
        <v>44</v>
      </c>
      <c r="D1329" s="9" t="str">
        <f>VLOOKUP(C1329,'Hazard Categories'!$A$2:$B$52,2,FALSE)</f>
        <v>Severe Storm</v>
      </c>
      <c r="E1329" s="17">
        <v>3</v>
      </c>
      <c r="F1329" s="17">
        <v>2010</v>
      </c>
      <c r="G1329" s="17" t="str">
        <f>IF(F1329&lt;2000,(ROUNDDOWN((F1329-$G$10)/5,0))*5+$G$10&amp;"-"&amp;(ROUNDDOWN((F1329-$G$10)/5,0))*5+$G$10+4,(ROUNDDOWN((F1329-$G$10)/5,0))*5+$G$10&amp;"-"&amp;(ROUNDDOWN((F1329-$G$10)/5,0))*5+$G$10+4)</f>
        <v>2010-2014</v>
      </c>
      <c r="H1329" s="17">
        <v>1</v>
      </c>
      <c r="I1329" s="17">
        <v>0</v>
      </c>
      <c r="J1329" s="17">
        <v>0</v>
      </c>
      <c r="K1329" s="17">
        <f>SUM(I1329:J1329)</f>
        <v>0</v>
      </c>
      <c r="L1329" s="28">
        <f>IF(N1329&lt;7000000000,0,1)</f>
        <v>0</v>
      </c>
      <c r="M1329" s="28">
        <f>IF(N1329&gt;0,1,0)</f>
        <v>1</v>
      </c>
      <c r="N1329" s="29">
        <v>58994</v>
      </c>
      <c r="O1329" s="29">
        <f>IF($R1329="Minor",1,0)</f>
        <v>1</v>
      </c>
      <c r="P1329" s="29">
        <f>IF($R1329="Medium",1,0)</f>
        <v>0</v>
      </c>
      <c r="Q1329" s="29">
        <f>IF($R1329="Major",1,0)</f>
        <v>0</v>
      </c>
      <c r="R1329" s="2" t="str">
        <f>IF('Hazard Data'!N2209&lt;VLOOKUP(B1329,Thresholds!$B$2:$I$8,2,FALSE),"Minor",IF(AND(VLOOKUP(B1329,Thresholds!$B$2:$I$8,2,FALSE)&lt;='Hazard Data'!N2209,'Hazard Data'!N2209&lt;VLOOKUP(B1329,Thresholds!$B$2:$I$8,3,FALSE)),"Medium","Major"))</f>
        <v>Minor</v>
      </c>
      <c r="S1329" s="2" t="str">
        <f>IF(N1329&gt;0,"",IF('Hazard Data'!K2209&lt;VLOOKUP(B1329,Thresholds!$B$2:$I$8,5,FALSE),"Minor",IF(AND(VLOOKUP(B1329,Thresholds!$B$2:$I$8,5,FALSE)&lt;='Hazard Data'!K2209,'Hazard Data'!K2209&lt;VLOOKUP(B1329,Thresholds!$B$2:$I$8,6,FALSE)),"Medium","Major")))</f>
        <v/>
      </c>
      <c r="T1329" s="2"/>
      <c r="U1329" s="2"/>
      <c r="V1329" s="2"/>
      <c r="W1329" s="2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32">
      <c r="A1330" s="1"/>
      <c r="B1330" s="17">
        <v>4</v>
      </c>
      <c r="C1330" s="9" t="s">
        <v>44</v>
      </c>
      <c r="D1330" s="9" t="str">
        <f>VLOOKUP(C1330,'Hazard Categories'!$A$2:$B$52,2,FALSE)</f>
        <v>Severe Storm</v>
      </c>
      <c r="E1330" s="17">
        <v>2</v>
      </c>
      <c r="F1330" s="17">
        <v>2011</v>
      </c>
      <c r="G1330" s="17" t="str">
        <f>IF(F1330&lt;2000,(ROUNDDOWN((F1330-$G$10)/5,0))*5+$G$10&amp;"-"&amp;(ROUNDDOWN((F1330-$G$10)/5,0))*5+$G$10+4,(ROUNDDOWN((F1330-$G$10)/5,0))*5+$G$10&amp;"-"&amp;(ROUNDDOWN((F1330-$G$10)/5,0))*5+$G$10+4)</f>
        <v>2010-2014</v>
      </c>
      <c r="H1330" s="17">
        <v>1</v>
      </c>
      <c r="I1330" s="17">
        <v>0</v>
      </c>
      <c r="J1330" s="17">
        <v>0</v>
      </c>
      <c r="K1330" s="17">
        <f>SUM(I1330:J1330)</f>
        <v>0</v>
      </c>
      <c r="L1330" s="28">
        <f>IF(N1330&lt;7000000000,0,1)</f>
        <v>0</v>
      </c>
      <c r="M1330" s="28">
        <f>IF(N1330&gt;0,1,0)</f>
        <v>1</v>
      </c>
      <c r="N1330" s="29">
        <v>58969</v>
      </c>
      <c r="O1330" s="29">
        <f>IF($R1330="Minor",1,0)</f>
        <v>1</v>
      </c>
      <c r="P1330" s="29">
        <f>IF($R1330="Medium",1,0)</f>
        <v>0</v>
      </c>
      <c r="Q1330" s="29">
        <f>IF($R1330="Major",1,0)</f>
        <v>0</v>
      </c>
      <c r="R1330" s="2" t="str">
        <f>IF('Hazard Data'!N2437&lt;VLOOKUP(B1330,Thresholds!$B$2:$I$8,2,FALSE),"Minor",IF(AND(VLOOKUP(B1330,Thresholds!$B$2:$I$8,2,FALSE)&lt;='Hazard Data'!N2437,'Hazard Data'!N2437&lt;VLOOKUP(B1330,Thresholds!$B$2:$I$8,3,FALSE)),"Medium","Major"))</f>
        <v>Minor</v>
      </c>
      <c r="S1330" s="2" t="str">
        <f>IF(N1330&gt;0,"",IF('Hazard Data'!K2437&lt;VLOOKUP(B1330,Thresholds!$B$2:$I$8,5,FALSE),"Minor",IF(AND(VLOOKUP(B1330,Thresholds!$B$2:$I$8,5,FALSE)&lt;='Hazard Data'!K2437,'Hazard Data'!K2437&lt;VLOOKUP(B1330,Thresholds!$B$2:$I$8,6,FALSE)),"Medium","Major")))</f>
        <v/>
      </c>
      <c r="T1330" s="2"/>
      <c r="U1330" s="2"/>
      <c r="V1330" s="2"/>
      <c r="W1330" s="2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32">
      <c r="A1331" s="1"/>
      <c r="B1331" s="17">
        <v>5</v>
      </c>
      <c r="C1331" s="9" t="s">
        <v>44</v>
      </c>
      <c r="D1331" s="9" t="str">
        <f>VLOOKUP(C1331,'Hazard Categories'!$A$2:$B$52,2,FALSE)</f>
        <v>Severe Storm</v>
      </c>
      <c r="E1331" s="17">
        <v>4</v>
      </c>
      <c r="F1331" s="17">
        <v>2011</v>
      </c>
      <c r="G1331" s="17" t="str">
        <f>IF(F1331&lt;2000,(ROUNDDOWN((F1331-$G$10)/5,0))*5+$G$10&amp;"-"&amp;(ROUNDDOWN((F1331-$G$10)/5,0))*5+$G$10+4,(ROUNDDOWN((F1331-$G$10)/5,0))*5+$G$10&amp;"-"&amp;(ROUNDDOWN((F1331-$G$10)/5,0))*5+$G$10+4)</f>
        <v>2010-2014</v>
      </c>
      <c r="H1331" s="17">
        <v>1</v>
      </c>
      <c r="I1331" s="17">
        <v>0</v>
      </c>
      <c r="J1331" s="17">
        <v>0</v>
      </c>
      <c r="K1331" s="17">
        <f>SUM(I1331:J1331)</f>
        <v>0</v>
      </c>
      <c r="L1331" s="28">
        <f>IF(N1331&lt;7000000000,0,1)</f>
        <v>0</v>
      </c>
      <c r="M1331" s="28">
        <f>IF(N1331&gt;0,1,0)</f>
        <v>1</v>
      </c>
      <c r="N1331" s="29">
        <v>58785</v>
      </c>
      <c r="O1331" s="29">
        <f>IF($R1331="Minor",1,0)</f>
        <v>1</v>
      </c>
      <c r="P1331" s="29">
        <f>IF($R1331="Medium",1,0)</f>
        <v>0</v>
      </c>
      <c r="Q1331" s="29">
        <f>IF($R1331="Major",1,0)</f>
        <v>0</v>
      </c>
      <c r="R1331" s="2" t="str">
        <f>IF('Hazard Data'!N2375&lt;VLOOKUP(B1331,Thresholds!$B$2:$I$8,2,FALSE),"Minor",IF(AND(VLOOKUP(B1331,Thresholds!$B$2:$I$8,2,FALSE)&lt;='Hazard Data'!N2375,'Hazard Data'!N2375&lt;VLOOKUP(B1331,Thresholds!$B$2:$I$8,3,FALSE)),"Medium","Major"))</f>
        <v>Minor</v>
      </c>
      <c r="S1331" s="2" t="str">
        <f>IF(N1331&gt;0,"",IF('Hazard Data'!K2375&lt;VLOOKUP(B1331,Thresholds!$B$2:$I$8,5,FALSE),"Minor",IF(AND(VLOOKUP(B1331,Thresholds!$B$2:$I$8,5,FALSE)&lt;='Hazard Data'!K2375,'Hazard Data'!K2375&lt;VLOOKUP(B1331,Thresholds!$B$2:$I$8,6,FALSE)),"Medium","Major")))</f>
        <v/>
      </c>
      <c r="T1331" s="2"/>
      <c r="U1331" s="2"/>
      <c r="V1331" s="2"/>
      <c r="W1331" s="2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32">
      <c r="A1332" s="1"/>
      <c r="B1332" s="17">
        <v>6</v>
      </c>
      <c r="C1332" s="9" t="s">
        <v>44</v>
      </c>
      <c r="D1332" s="9" t="str">
        <f>VLOOKUP(C1332,'Hazard Categories'!$A$2:$B$52,2,FALSE)</f>
        <v>Severe Storm</v>
      </c>
      <c r="E1332" s="17">
        <v>2</v>
      </c>
      <c r="F1332" s="17">
        <v>2010</v>
      </c>
      <c r="G1332" s="17" t="str">
        <f>IF(F1332&lt;2000,(ROUNDDOWN((F1332-$G$10)/5,0))*5+$G$10&amp;"-"&amp;(ROUNDDOWN((F1332-$G$10)/5,0))*5+$G$10+4,(ROUNDDOWN((F1332-$G$10)/5,0))*5+$G$10&amp;"-"&amp;(ROUNDDOWN((F1332-$G$10)/5,0))*5+$G$10+4)</f>
        <v>2010-2014</v>
      </c>
      <c r="H1332" s="17">
        <v>1</v>
      </c>
      <c r="I1332" s="17">
        <v>0</v>
      </c>
      <c r="J1332" s="17">
        <v>0</v>
      </c>
      <c r="K1332" s="17">
        <f>SUM(I1332:J1332)</f>
        <v>0</v>
      </c>
      <c r="L1332" s="28">
        <f>IF(N1332&lt;7000000000,0,1)</f>
        <v>0</v>
      </c>
      <c r="M1332" s="28">
        <f>IF(N1332&gt;0,1,0)</f>
        <v>1</v>
      </c>
      <c r="N1332" s="29">
        <v>58741</v>
      </c>
      <c r="O1332" s="29">
        <f>IF($R1332="Minor",1,0)</f>
        <v>1</v>
      </c>
      <c r="P1332" s="29">
        <f>IF($R1332="Medium",1,0)</f>
        <v>0</v>
      </c>
      <c r="Q1332" s="29">
        <f>IF($R1332="Major",1,0)</f>
        <v>0</v>
      </c>
      <c r="R1332" s="2" t="str">
        <f>IF('Hazard Data'!N2227&lt;VLOOKUP(B1332,Thresholds!$B$2:$I$8,2,FALSE),"Minor",IF(AND(VLOOKUP(B1332,Thresholds!$B$2:$I$8,2,FALSE)&lt;='Hazard Data'!N2227,'Hazard Data'!N2227&lt;VLOOKUP(B1332,Thresholds!$B$2:$I$8,3,FALSE)),"Medium","Major"))</f>
        <v>Minor</v>
      </c>
      <c r="S1332" s="2" t="str">
        <f>IF(N1332&gt;0,"",IF('Hazard Data'!K2227&lt;VLOOKUP(B1332,Thresholds!$B$2:$I$8,5,FALSE),"Minor",IF(AND(VLOOKUP(B1332,Thresholds!$B$2:$I$8,5,FALSE)&lt;='Hazard Data'!K2227,'Hazard Data'!K2227&lt;VLOOKUP(B1332,Thresholds!$B$2:$I$8,6,FALSE)),"Medium","Major")))</f>
        <v/>
      </c>
      <c r="T1332" s="2"/>
      <c r="U1332" s="2"/>
      <c r="V1332" s="2"/>
      <c r="W1332" s="2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32">
      <c r="A1333" s="1"/>
      <c r="B1333" s="17">
        <v>3</v>
      </c>
      <c r="C1333" s="9" t="s">
        <v>44</v>
      </c>
      <c r="D1333" s="9" t="str">
        <f>VLOOKUP(C1333,'Hazard Categories'!$A$2:$B$52,2,FALSE)</f>
        <v>Severe Storm</v>
      </c>
      <c r="E1333" s="17">
        <v>2</v>
      </c>
      <c r="F1333" s="17">
        <v>2010</v>
      </c>
      <c r="G1333" s="17" t="str">
        <f>IF(F1333&lt;2000,(ROUNDDOWN((F1333-$G$10)/5,0))*5+$G$10&amp;"-"&amp;(ROUNDDOWN((F1333-$G$10)/5,0))*5+$G$10+4,(ROUNDDOWN((F1333-$G$10)/5,0))*5+$G$10&amp;"-"&amp;(ROUNDDOWN((F1333-$G$10)/5,0))*5+$G$10+4)</f>
        <v>2010-2014</v>
      </c>
      <c r="H1333" s="17">
        <v>1</v>
      </c>
      <c r="I1333" s="17">
        <v>0</v>
      </c>
      <c r="J1333" s="17">
        <v>0</v>
      </c>
      <c r="K1333" s="17">
        <f>SUM(I1333:J1333)</f>
        <v>0</v>
      </c>
      <c r="L1333" s="28">
        <f>IF(N1333&lt;7000000000,0,1)</f>
        <v>0</v>
      </c>
      <c r="M1333" s="28">
        <f>IF(N1333&gt;0,1,0)</f>
        <v>1</v>
      </c>
      <c r="N1333" s="29">
        <v>58614</v>
      </c>
      <c r="O1333" s="29">
        <f>IF($R1333="Minor",1,0)</f>
        <v>1</v>
      </c>
      <c r="P1333" s="29">
        <f>IF($R1333="Medium",1,0)</f>
        <v>0</v>
      </c>
      <c r="Q1333" s="29">
        <f>IF($R1333="Major",1,0)</f>
        <v>0</v>
      </c>
      <c r="R1333" s="2" t="str">
        <f>IF('Hazard Data'!N2220&lt;VLOOKUP(B1333,Thresholds!$B$2:$I$8,2,FALSE),"Minor",IF(AND(VLOOKUP(B1333,Thresholds!$B$2:$I$8,2,FALSE)&lt;='Hazard Data'!N2220,'Hazard Data'!N2220&lt;VLOOKUP(B1333,Thresholds!$B$2:$I$8,3,FALSE)),"Medium","Major"))</f>
        <v>Minor</v>
      </c>
      <c r="S1333" s="2" t="str">
        <f>IF(N1333&gt;0,"",IF('Hazard Data'!K2220&lt;VLOOKUP(B1333,Thresholds!$B$2:$I$8,5,FALSE),"Minor",IF(AND(VLOOKUP(B1333,Thresholds!$B$2:$I$8,5,FALSE)&lt;='Hazard Data'!K2220,'Hazard Data'!K2220&lt;VLOOKUP(B1333,Thresholds!$B$2:$I$8,6,FALSE)),"Medium","Major")))</f>
        <v/>
      </c>
      <c r="T1333" s="2"/>
      <c r="U1333" s="2"/>
      <c r="V1333" s="2"/>
      <c r="W1333" s="2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32">
      <c r="A1334" s="1"/>
      <c r="B1334" s="17">
        <v>2</v>
      </c>
      <c r="C1334" s="9" t="s">
        <v>44</v>
      </c>
      <c r="D1334" s="9" t="str">
        <f>VLOOKUP(C1334,'Hazard Categories'!$A$2:$B$52,2,FALSE)</f>
        <v>Severe Storm</v>
      </c>
      <c r="E1334" s="17">
        <v>2</v>
      </c>
      <c r="F1334" s="17">
        <v>2011</v>
      </c>
      <c r="G1334" s="17" t="str">
        <f>IF(F1334&lt;2000,(ROUNDDOWN((F1334-$G$10)/5,0))*5+$G$10&amp;"-"&amp;(ROUNDDOWN((F1334-$G$10)/5,0))*5+$G$10+4,(ROUNDDOWN((F1334-$G$10)/5,0))*5+$G$10&amp;"-"&amp;(ROUNDDOWN((F1334-$G$10)/5,0))*5+$G$10+4)</f>
        <v>2010-2014</v>
      </c>
      <c r="H1334" s="17">
        <v>1</v>
      </c>
      <c r="I1334" s="17">
        <v>0</v>
      </c>
      <c r="J1334" s="17">
        <v>0</v>
      </c>
      <c r="K1334" s="17">
        <f>SUM(I1334:J1334)</f>
        <v>0</v>
      </c>
      <c r="L1334" s="28">
        <f>IF(N1334&lt;7000000000,0,1)</f>
        <v>0</v>
      </c>
      <c r="M1334" s="28">
        <f>IF(N1334&gt;0,1,0)</f>
        <v>1</v>
      </c>
      <c r="N1334" s="29">
        <v>58386</v>
      </c>
      <c r="O1334" s="29">
        <f>IF($R1334="Minor",1,0)</f>
        <v>1</v>
      </c>
      <c r="P1334" s="29">
        <f>IF($R1334="Medium",1,0)</f>
        <v>0</v>
      </c>
      <c r="Q1334" s="29">
        <f>IF($R1334="Major",1,0)</f>
        <v>0</v>
      </c>
      <c r="R1334" s="2" t="str">
        <f>IF('Hazard Data'!N2443&lt;VLOOKUP(B1334,Thresholds!$B$2:$I$8,2,FALSE),"Minor",IF(AND(VLOOKUP(B1334,Thresholds!$B$2:$I$8,2,FALSE)&lt;='Hazard Data'!N2443,'Hazard Data'!N2443&lt;VLOOKUP(B1334,Thresholds!$B$2:$I$8,3,FALSE)),"Medium","Major"))</f>
        <v>Minor</v>
      </c>
      <c r="S1334" s="2" t="str">
        <f>IF(N1334&gt;0,"",IF('Hazard Data'!K2443&lt;VLOOKUP(B1334,Thresholds!$B$2:$I$8,5,FALSE),"Minor",IF(AND(VLOOKUP(B1334,Thresholds!$B$2:$I$8,5,FALSE)&lt;='Hazard Data'!K2443,'Hazard Data'!K2443&lt;VLOOKUP(B1334,Thresholds!$B$2:$I$8,6,FALSE)),"Medium","Major")))</f>
        <v/>
      </c>
      <c r="T1334" s="2"/>
      <c r="U1334" s="2"/>
      <c r="V1334" s="2"/>
      <c r="W1334" s="2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32">
      <c r="A1335" s="1"/>
      <c r="B1335" s="17">
        <v>2</v>
      </c>
      <c r="C1335" s="9" t="s">
        <v>44</v>
      </c>
      <c r="D1335" s="9" t="str">
        <f>VLOOKUP(C1335,'Hazard Categories'!$A$2:$B$52,2,FALSE)</f>
        <v>Severe Storm</v>
      </c>
      <c r="E1335" s="17">
        <v>2</v>
      </c>
      <c r="F1335" s="17">
        <v>2011</v>
      </c>
      <c r="G1335" s="17" t="str">
        <f>IF(F1335&lt;2000,(ROUNDDOWN((F1335-$G$10)/5,0))*5+$G$10&amp;"-"&amp;(ROUNDDOWN((F1335-$G$10)/5,0))*5+$G$10+4,(ROUNDDOWN((F1335-$G$10)/5,0))*5+$G$10&amp;"-"&amp;(ROUNDDOWN((F1335-$G$10)/5,0))*5+$G$10+4)</f>
        <v>2010-2014</v>
      </c>
      <c r="H1335" s="17">
        <v>1</v>
      </c>
      <c r="I1335" s="17">
        <v>0</v>
      </c>
      <c r="J1335" s="17">
        <v>0</v>
      </c>
      <c r="K1335" s="17">
        <f>SUM(I1335:J1335)</f>
        <v>0</v>
      </c>
      <c r="L1335" s="28">
        <f>IF(N1335&lt;7000000000,0,1)</f>
        <v>0</v>
      </c>
      <c r="M1335" s="28">
        <f>IF(N1335&gt;0,1,0)</f>
        <v>1</v>
      </c>
      <c r="N1335" s="29">
        <v>58335</v>
      </c>
      <c r="O1335" s="29">
        <f>IF($R1335="Minor",1,0)</f>
        <v>1</v>
      </c>
      <c r="P1335" s="29">
        <f>IF($R1335="Medium",1,0)</f>
        <v>0</v>
      </c>
      <c r="Q1335" s="29">
        <f>IF($R1335="Major",1,0)</f>
        <v>0</v>
      </c>
      <c r="R1335" s="2" t="str">
        <f>IF('Hazard Data'!N2435&lt;VLOOKUP(B1335,Thresholds!$B$2:$I$8,2,FALSE),"Minor",IF(AND(VLOOKUP(B1335,Thresholds!$B$2:$I$8,2,FALSE)&lt;='Hazard Data'!N2435,'Hazard Data'!N2435&lt;VLOOKUP(B1335,Thresholds!$B$2:$I$8,3,FALSE)),"Medium","Major"))</f>
        <v>Minor</v>
      </c>
      <c r="S1335" s="2" t="str">
        <f>IF(N1335&gt;0,"",IF('Hazard Data'!K2435&lt;VLOOKUP(B1335,Thresholds!$B$2:$I$8,5,FALSE),"Minor",IF(AND(VLOOKUP(B1335,Thresholds!$B$2:$I$8,5,FALSE)&lt;='Hazard Data'!K2435,'Hazard Data'!K2435&lt;VLOOKUP(B1335,Thresholds!$B$2:$I$8,6,FALSE)),"Medium","Major")))</f>
        <v/>
      </c>
      <c r="T1335" s="2"/>
      <c r="U1335" s="2"/>
      <c r="V1335" s="2"/>
      <c r="W1335" s="2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32">
      <c r="A1336" s="1"/>
      <c r="B1336" s="17">
        <v>5</v>
      </c>
      <c r="C1336" s="9" t="s">
        <v>44</v>
      </c>
      <c r="D1336" s="9" t="str">
        <f>VLOOKUP(C1336,'Hazard Categories'!$A$2:$B$52,2,FALSE)</f>
        <v>Severe Storm</v>
      </c>
      <c r="E1336" s="17">
        <v>2</v>
      </c>
      <c r="F1336" s="17">
        <v>2012</v>
      </c>
      <c r="G1336" s="17" t="str">
        <f>IF(F1336&lt;2000,(ROUNDDOWN((F1336-$G$10)/5,0))*5+$G$10&amp;"-"&amp;(ROUNDDOWN((F1336-$G$10)/5,0))*5+$G$10+4,(ROUNDDOWN((F1336-$G$10)/5,0))*5+$G$10&amp;"-"&amp;(ROUNDDOWN((F1336-$G$10)/5,0))*5+$G$10+4)</f>
        <v>2010-2014</v>
      </c>
      <c r="H1336" s="17">
        <v>1</v>
      </c>
      <c r="I1336" s="17">
        <v>0</v>
      </c>
      <c r="J1336" s="17">
        <v>0</v>
      </c>
      <c r="K1336" s="17">
        <f>SUM(I1336:J1336)</f>
        <v>0</v>
      </c>
      <c r="L1336" s="28">
        <f>IF(N1336&lt;7000000000,0,1)</f>
        <v>0</v>
      </c>
      <c r="M1336" s="28">
        <f>IF(N1336&gt;0,1,0)</f>
        <v>1</v>
      </c>
      <c r="N1336" s="29">
        <v>58233</v>
      </c>
      <c r="O1336" s="29">
        <f>IF($R1336="Minor",1,0)</f>
        <v>1</v>
      </c>
      <c r="P1336" s="29">
        <f>IF($R1336="Medium",1,0)</f>
        <v>0</v>
      </c>
      <c r="Q1336" s="29">
        <f>IF($R1336="Major",1,0)</f>
        <v>0</v>
      </c>
      <c r="R1336" s="2" t="str">
        <f>IF('Hazard Data'!N2110&lt;VLOOKUP(B1336,Thresholds!$B$2:$I$8,2,FALSE),"Minor",IF(AND(VLOOKUP(B1336,Thresholds!$B$2:$I$8,2,FALSE)&lt;='Hazard Data'!N2110,'Hazard Data'!N2110&lt;VLOOKUP(B1336,Thresholds!$B$2:$I$8,3,FALSE)),"Medium","Major"))</f>
        <v>Minor</v>
      </c>
      <c r="S1336" s="2" t="str">
        <f>IF(N1336&gt;0,"",IF('Hazard Data'!K2110&lt;VLOOKUP(B1336,Thresholds!$B$2:$I$8,5,FALSE),"Minor",IF(AND(VLOOKUP(B1336,Thresholds!$B$2:$I$8,5,FALSE)&lt;='Hazard Data'!K2110,'Hazard Data'!K2110&lt;VLOOKUP(B1336,Thresholds!$B$2:$I$8,6,FALSE)),"Medium","Major")))</f>
        <v/>
      </c>
      <c r="T1336" s="2"/>
      <c r="U1336" s="2"/>
      <c r="V1336" s="2"/>
      <c r="W1336" s="2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32">
      <c r="A1337" s="1"/>
      <c r="B1337" s="17">
        <v>6</v>
      </c>
      <c r="C1337" s="9" t="s">
        <v>44</v>
      </c>
      <c r="D1337" s="9" t="str">
        <f>VLOOKUP(C1337,'Hazard Categories'!$A$2:$B$52,2,FALSE)</f>
        <v>Severe Storm</v>
      </c>
      <c r="E1337" s="17">
        <v>4</v>
      </c>
      <c r="F1337" s="17">
        <v>2010</v>
      </c>
      <c r="G1337" s="17" t="str">
        <f>IF(F1337&lt;2000,(ROUNDDOWN((F1337-$G$10)/5,0))*5+$G$10&amp;"-"&amp;(ROUNDDOWN((F1337-$G$10)/5,0))*5+$G$10+4,(ROUNDDOWN((F1337-$G$10)/5,0))*5+$G$10&amp;"-"&amp;(ROUNDDOWN((F1337-$G$10)/5,0))*5+$G$10+4)</f>
        <v>2010-2014</v>
      </c>
      <c r="H1337" s="17">
        <v>1</v>
      </c>
      <c r="I1337" s="17">
        <v>0</v>
      </c>
      <c r="J1337" s="17">
        <v>0</v>
      </c>
      <c r="K1337" s="17">
        <f>SUM(I1337:J1337)</f>
        <v>0</v>
      </c>
      <c r="L1337" s="28">
        <f>IF(N1337&lt;7000000000,0,1)</f>
        <v>0</v>
      </c>
      <c r="M1337" s="28">
        <f>IF(N1337&gt;0,1,0)</f>
        <v>1</v>
      </c>
      <c r="N1337" s="29">
        <v>58170</v>
      </c>
      <c r="O1337" s="29">
        <f>IF($R1337="Minor",1,0)</f>
        <v>1</v>
      </c>
      <c r="P1337" s="29">
        <f>IF($R1337="Medium",1,0)</f>
        <v>0</v>
      </c>
      <c r="Q1337" s="29">
        <f>IF($R1337="Major",1,0)</f>
        <v>0</v>
      </c>
      <c r="R1337" s="2" t="str">
        <f>IF('Hazard Data'!N2252&lt;VLOOKUP(B1337,Thresholds!$B$2:$I$8,2,FALSE),"Minor",IF(AND(VLOOKUP(B1337,Thresholds!$B$2:$I$8,2,FALSE)&lt;='Hazard Data'!N2252,'Hazard Data'!N2252&lt;VLOOKUP(B1337,Thresholds!$B$2:$I$8,3,FALSE)),"Medium","Major"))</f>
        <v>Minor</v>
      </c>
      <c r="S1337" s="2" t="str">
        <f>IF(N1337&gt;0,"",IF('Hazard Data'!K2252&lt;VLOOKUP(B1337,Thresholds!$B$2:$I$8,5,FALSE),"Minor",IF(AND(VLOOKUP(B1337,Thresholds!$B$2:$I$8,5,FALSE)&lt;='Hazard Data'!K2252,'Hazard Data'!K2252&lt;VLOOKUP(B1337,Thresholds!$B$2:$I$8,6,FALSE)),"Medium","Major")))</f>
        <v/>
      </c>
      <c r="T1337" s="2"/>
      <c r="U1337" s="2"/>
      <c r="V1337" s="2"/>
      <c r="W1337" s="2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32">
      <c r="A1338" s="1"/>
      <c r="B1338" s="17">
        <v>4</v>
      </c>
      <c r="C1338" s="9" t="s">
        <v>44</v>
      </c>
      <c r="D1338" s="9" t="str">
        <f>VLOOKUP(C1338,'Hazard Categories'!$A$2:$B$52,2,FALSE)</f>
        <v>Severe Storm</v>
      </c>
      <c r="E1338" s="17">
        <v>2</v>
      </c>
      <c r="F1338" s="17">
        <v>2010</v>
      </c>
      <c r="G1338" s="17" t="str">
        <f>IF(F1338&lt;2000,(ROUNDDOWN((F1338-$G$10)/5,0))*5+$G$10&amp;"-"&amp;(ROUNDDOWN((F1338-$G$10)/5,0))*5+$G$10+4,(ROUNDDOWN((F1338-$G$10)/5,0))*5+$G$10&amp;"-"&amp;(ROUNDDOWN((F1338-$G$10)/5,0))*5+$G$10+4)</f>
        <v>2010-2014</v>
      </c>
      <c r="H1338" s="17">
        <v>1</v>
      </c>
      <c r="I1338" s="17">
        <v>0</v>
      </c>
      <c r="J1338" s="17">
        <v>0</v>
      </c>
      <c r="K1338" s="17">
        <f>SUM(I1338:J1338)</f>
        <v>0</v>
      </c>
      <c r="L1338" s="28">
        <f>IF(N1338&lt;7000000000,0,1)</f>
        <v>0</v>
      </c>
      <c r="M1338" s="28">
        <f>IF(N1338&gt;0,1,0)</f>
        <v>1</v>
      </c>
      <c r="N1338" s="29">
        <v>58075</v>
      </c>
      <c r="O1338" s="29">
        <f>IF($R1338="Minor",1,0)</f>
        <v>1</v>
      </c>
      <c r="P1338" s="29">
        <f>IF($R1338="Medium",1,0)</f>
        <v>0</v>
      </c>
      <c r="Q1338" s="29">
        <f>IF($R1338="Major",1,0)</f>
        <v>0</v>
      </c>
      <c r="R1338" s="2" t="str">
        <f>IF('Hazard Data'!N2216&lt;VLOOKUP(B1338,Thresholds!$B$2:$I$8,2,FALSE),"Minor",IF(AND(VLOOKUP(B1338,Thresholds!$B$2:$I$8,2,FALSE)&lt;='Hazard Data'!N2216,'Hazard Data'!N2216&lt;VLOOKUP(B1338,Thresholds!$B$2:$I$8,3,FALSE)),"Medium","Major"))</f>
        <v>Minor</v>
      </c>
      <c r="S1338" s="2" t="str">
        <f>IF(N1338&gt;0,"",IF('Hazard Data'!K2216&lt;VLOOKUP(B1338,Thresholds!$B$2:$I$8,5,FALSE),"Minor",IF(AND(VLOOKUP(B1338,Thresholds!$B$2:$I$8,5,FALSE)&lt;='Hazard Data'!K2216,'Hazard Data'!K2216&lt;VLOOKUP(B1338,Thresholds!$B$2:$I$8,6,FALSE)),"Medium","Major")))</f>
        <v/>
      </c>
      <c r="T1338" s="2"/>
      <c r="U1338" s="2"/>
      <c r="V1338" s="2"/>
      <c r="W1338" s="2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32">
      <c r="A1339" s="1"/>
      <c r="B1339" s="17">
        <v>4</v>
      </c>
      <c r="C1339" s="9" t="s">
        <v>44</v>
      </c>
      <c r="D1339" s="9" t="str">
        <f>VLOOKUP(C1339,'Hazard Categories'!$A$2:$B$52,2,FALSE)</f>
        <v>Severe Storm</v>
      </c>
      <c r="E1339" s="17">
        <v>3</v>
      </c>
      <c r="F1339" s="17">
        <v>2010</v>
      </c>
      <c r="G1339" s="17" t="str">
        <f>IF(F1339&lt;2000,(ROUNDDOWN((F1339-$G$10)/5,0))*5+$G$10&amp;"-"&amp;(ROUNDDOWN((F1339-$G$10)/5,0))*5+$G$10+4,(ROUNDDOWN((F1339-$G$10)/5,0))*5+$G$10&amp;"-"&amp;(ROUNDDOWN((F1339-$G$10)/5,0))*5+$G$10+4)</f>
        <v>2010-2014</v>
      </c>
      <c r="H1339" s="17">
        <v>1</v>
      </c>
      <c r="I1339" s="17">
        <v>0</v>
      </c>
      <c r="J1339" s="17">
        <v>0</v>
      </c>
      <c r="K1339" s="17">
        <f>SUM(I1339:J1339)</f>
        <v>0</v>
      </c>
      <c r="L1339" s="28">
        <f>IF(N1339&lt;7000000000,0,1)</f>
        <v>0</v>
      </c>
      <c r="M1339" s="28">
        <f>IF(N1339&gt;0,1,0)</f>
        <v>1</v>
      </c>
      <c r="N1339" s="29">
        <v>57885</v>
      </c>
      <c r="O1339" s="29">
        <f>IF($R1339="Minor",1,0)</f>
        <v>1</v>
      </c>
      <c r="P1339" s="29">
        <f>IF($R1339="Medium",1,0)</f>
        <v>0</v>
      </c>
      <c r="Q1339" s="29">
        <f>IF($R1339="Major",1,0)</f>
        <v>0</v>
      </c>
      <c r="R1339" s="2" t="str">
        <f>IF('Hazard Data'!N2266&lt;VLOOKUP(B1339,Thresholds!$B$2:$I$8,2,FALSE),"Minor",IF(AND(VLOOKUP(B1339,Thresholds!$B$2:$I$8,2,FALSE)&lt;='Hazard Data'!N2266,'Hazard Data'!N2266&lt;VLOOKUP(B1339,Thresholds!$B$2:$I$8,3,FALSE)),"Medium","Major"))</f>
        <v>Minor</v>
      </c>
      <c r="S1339" s="2" t="str">
        <f>IF(N1339&gt;0,"",IF('Hazard Data'!K2266&lt;VLOOKUP(B1339,Thresholds!$B$2:$I$8,5,FALSE),"Minor",IF(AND(VLOOKUP(B1339,Thresholds!$B$2:$I$8,5,FALSE)&lt;='Hazard Data'!K2266,'Hazard Data'!K2266&lt;VLOOKUP(B1339,Thresholds!$B$2:$I$8,6,FALSE)),"Medium","Major")))</f>
        <v/>
      </c>
      <c r="T1339" s="2"/>
      <c r="U1339" s="2"/>
      <c r="V1339" s="2"/>
      <c r="W1339" s="2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32">
      <c r="A1340" s="1"/>
      <c r="B1340" s="17">
        <v>4</v>
      </c>
      <c r="C1340" s="9" t="s">
        <v>44</v>
      </c>
      <c r="D1340" s="9" t="str">
        <f>VLOOKUP(C1340,'Hazard Categories'!$A$2:$B$52,2,FALSE)</f>
        <v>Severe Storm</v>
      </c>
      <c r="E1340" s="17">
        <v>2</v>
      </c>
      <c r="F1340" s="17">
        <v>2013</v>
      </c>
      <c r="G1340" s="17" t="str">
        <f>IF(F1340&lt;2000,(ROUNDDOWN((F1340-$G$10)/5,0))*5+$G$10&amp;"-"&amp;(ROUNDDOWN((F1340-$G$10)/5,0))*5+$G$10+4,(ROUNDDOWN((F1340-$G$10)/5,0))*5+$G$10&amp;"-"&amp;(ROUNDDOWN((F1340-$G$10)/5,0))*5+$G$10+4)</f>
        <v>2010-2014</v>
      </c>
      <c r="H1340" s="17">
        <v>1</v>
      </c>
      <c r="I1340" s="17">
        <v>0</v>
      </c>
      <c r="J1340" s="17">
        <v>0</v>
      </c>
      <c r="K1340" s="17">
        <f>SUM(I1340:J1340)</f>
        <v>0</v>
      </c>
      <c r="L1340" s="28">
        <f>IF(N1340&lt;7000000000,0,1)</f>
        <v>0</v>
      </c>
      <c r="M1340" s="28">
        <f>IF(N1340&gt;0,1,0)</f>
        <v>1</v>
      </c>
      <c r="N1340" s="29">
        <v>57771</v>
      </c>
      <c r="O1340" s="29">
        <f>IF($R1340="Minor",1,0)</f>
        <v>1</v>
      </c>
      <c r="P1340" s="29">
        <f>IF($R1340="Medium",1,0)</f>
        <v>0</v>
      </c>
      <c r="Q1340" s="29">
        <f>IF($R1340="Major",1,0)</f>
        <v>0</v>
      </c>
      <c r="R1340" s="2" t="str">
        <f>IF('Hazard Data'!N2063&lt;VLOOKUP(B1340,Thresholds!$B$2:$I$8,2,FALSE),"Minor",IF(AND(VLOOKUP(B1340,Thresholds!$B$2:$I$8,2,FALSE)&lt;='Hazard Data'!N2063,'Hazard Data'!N2063&lt;VLOOKUP(B1340,Thresholds!$B$2:$I$8,3,FALSE)),"Medium","Major"))</f>
        <v>Minor</v>
      </c>
      <c r="S1340" s="2" t="str">
        <f>IF(N1340&gt;0,"",IF('Hazard Data'!K2063&lt;VLOOKUP(B1340,Thresholds!$B$2:$I$8,5,FALSE),"Minor",IF(AND(VLOOKUP(B1340,Thresholds!$B$2:$I$8,5,FALSE)&lt;='Hazard Data'!K2063,'Hazard Data'!K2063&lt;VLOOKUP(B1340,Thresholds!$B$2:$I$8,6,FALSE)),"Medium","Major")))</f>
        <v/>
      </c>
      <c r="T1340" s="2"/>
      <c r="U1340" s="2"/>
      <c r="V1340" s="2"/>
      <c r="W1340" s="2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32">
      <c r="A1341" s="1"/>
      <c r="B1341" s="17">
        <v>4</v>
      </c>
      <c r="C1341" s="9" t="s">
        <v>44</v>
      </c>
      <c r="D1341" s="9" t="str">
        <f>VLOOKUP(C1341,'Hazard Categories'!$A$2:$B$52,2,FALSE)</f>
        <v>Severe Storm</v>
      </c>
      <c r="E1341" s="17">
        <v>3</v>
      </c>
      <c r="F1341" s="17">
        <v>2012</v>
      </c>
      <c r="G1341" s="17" t="str">
        <f>IF(F1341&lt;2000,(ROUNDDOWN((F1341-$G$10)/5,0))*5+$G$10&amp;"-"&amp;(ROUNDDOWN((F1341-$G$10)/5,0))*5+$G$10+4,(ROUNDDOWN((F1341-$G$10)/5,0))*5+$G$10&amp;"-"&amp;(ROUNDDOWN((F1341-$G$10)/5,0))*5+$G$10+4)</f>
        <v>2010-2014</v>
      </c>
      <c r="H1341" s="17">
        <v>1</v>
      </c>
      <c r="I1341" s="17">
        <v>0</v>
      </c>
      <c r="J1341" s="17">
        <v>0</v>
      </c>
      <c r="K1341" s="17">
        <f>SUM(I1341:J1341)</f>
        <v>0</v>
      </c>
      <c r="L1341" s="28">
        <f>IF(N1341&lt;7000000000,0,1)</f>
        <v>0</v>
      </c>
      <c r="M1341" s="28">
        <f>IF(N1341&gt;0,1,0)</f>
        <v>1</v>
      </c>
      <c r="N1341" s="29">
        <v>57752</v>
      </c>
      <c r="O1341" s="29">
        <f>IF($R1341="Minor",1,0)</f>
        <v>1</v>
      </c>
      <c r="P1341" s="29">
        <f>IF($R1341="Medium",1,0)</f>
        <v>0</v>
      </c>
      <c r="Q1341" s="29">
        <f>IF($R1341="Major",1,0)</f>
        <v>0</v>
      </c>
      <c r="R1341" s="2" t="str">
        <f>IF('Hazard Data'!N2086&lt;VLOOKUP(B1341,Thresholds!$B$2:$I$8,2,FALSE),"Minor",IF(AND(VLOOKUP(B1341,Thresholds!$B$2:$I$8,2,FALSE)&lt;='Hazard Data'!N2086,'Hazard Data'!N2086&lt;VLOOKUP(B1341,Thresholds!$B$2:$I$8,3,FALSE)),"Medium","Major"))</f>
        <v>Minor</v>
      </c>
      <c r="S1341" s="2" t="str">
        <f>IF(N1341&gt;0,"",IF('Hazard Data'!K2086&lt;VLOOKUP(B1341,Thresholds!$B$2:$I$8,5,FALSE),"Minor",IF(AND(VLOOKUP(B1341,Thresholds!$B$2:$I$8,5,FALSE)&lt;='Hazard Data'!K2086,'Hazard Data'!K2086&lt;VLOOKUP(B1341,Thresholds!$B$2:$I$8,6,FALSE)),"Medium","Major")))</f>
        <v/>
      </c>
      <c r="T1341" s="2"/>
      <c r="U1341" s="2"/>
      <c r="V1341" s="2"/>
      <c r="W1341" s="2"/>
      <c r="X1341" s="1"/>
      <c r="Y1341" s="1"/>
      <c r="Z1341" s="1"/>
      <c r="AA1341" s="1"/>
      <c r="AB1341" s="1"/>
      <c r="AC1341" s="1"/>
      <c r="AD1341" s="1"/>
      <c r="AE1341" s="1"/>
      <c r="AF1341" s="1"/>
    </row>
    <row r="1342" spans="1:32">
      <c r="A1342" s="1"/>
      <c r="B1342" s="17">
        <v>3</v>
      </c>
      <c r="C1342" s="9" t="s">
        <v>44</v>
      </c>
      <c r="D1342" s="9" t="str">
        <f>VLOOKUP(C1342,'Hazard Categories'!$A$2:$B$52,2,FALSE)</f>
        <v>Severe Storm</v>
      </c>
      <c r="E1342" s="17">
        <v>2</v>
      </c>
      <c r="F1342" s="17">
        <v>2011</v>
      </c>
      <c r="G1342" s="17" t="str">
        <f>IF(F1342&lt;2000,(ROUNDDOWN((F1342-$G$10)/5,0))*5+$G$10&amp;"-"&amp;(ROUNDDOWN((F1342-$G$10)/5,0))*5+$G$10+4,(ROUNDDOWN((F1342-$G$10)/5,0))*5+$G$10&amp;"-"&amp;(ROUNDDOWN((F1342-$G$10)/5,0))*5+$G$10+4)</f>
        <v>2010-2014</v>
      </c>
      <c r="H1342" s="17">
        <v>1</v>
      </c>
      <c r="I1342" s="17">
        <v>0</v>
      </c>
      <c r="J1342" s="17">
        <v>0</v>
      </c>
      <c r="K1342" s="17">
        <f>SUM(I1342:J1342)</f>
        <v>0</v>
      </c>
      <c r="L1342" s="28">
        <f>IF(N1342&lt;7000000000,0,1)</f>
        <v>0</v>
      </c>
      <c r="M1342" s="28">
        <f>IF(N1342&gt;0,1,0)</f>
        <v>1</v>
      </c>
      <c r="N1342" s="29">
        <v>57745</v>
      </c>
      <c r="O1342" s="29">
        <f>IF($R1342="Minor",1,0)</f>
        <v>1</v>
      </c>
      <c r="P1342" s="29">
        <f>IF($R1342="Medium",1,0)</f>
        <v>0</v>
      </c>
      <c r="Q1342" s="29">
        <f>IF($R1342="Major",1,0)</f>
        <v>0</v>
      </c>
      <c r="R1342" s="2" t="str">
        <f>IF('Hazard Data'!N2383&lt;VLOOKUP(B1342,Thresholds!$B$2:$I$8,2,FALSE),"Minor",IF(AND(VLOOKUP(B1342,Thresholds!$B$2:$I$8,2,FALSE)&lt;='Hazard Data'!N2383,'Hazard Data'!N2383&lt;VLOOKUP(B1342,Thresholds!$B$2:$I$8,3,FALSE)),"Medium","Major"))</f>
        <v>Minor</v>
      </c>
      <c r="S1342" s="2" t="str">
        <f>IF(N1342&gt;0,"",IF('Hazard Data'!K2383&lt;VLOOKUP(B1342,Thresholds!$B$2:$I$8,5,FALSE),"Minor",IF(AND(VLOOKUP(B1342,Thresholds!$B$2:$I$8,5,FALSE)&lt;='Hazard Data'!K2383,'Hazard Data'!K2383&lt;VLOOKUP(B1342,Thresholds!$B$2:$I$8,6,FALSE)),"Medium","Major")))</f>
        <v/>
      </c>
      <c r="T1342" s="2"/>
      <c r="U1342" s="2"/>
      <c r="V1342" s="2"/>
      <c r="W1342" s="2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32">
      <c r="A1343" s="1"/>
      <c r="B1343" s="17">
        <v>4</v>
      </c>
      <c r="C1343" s="9" t="s">
        <v>44</v>
      </c>
      <c r="D1343" s="9" t="str">
        <f>VLOOKUP(C1343,'Hazard Categories'!$A$2:$B$52,2,FALSE)</f>
        <v>Severe Storm</v>
      </c>
      <c r="E1343" s="17">
        <v>2</v>
      </c>
      <c r="F1343" s="17">
        <v>2014</v>
      </c>
      <c r="G1343" s="17" t="str">
        <f>IF(F1343&lt;2000,(ROUNDDOWN((F1343-$G$10)/5,0))*5+$G$10&amp;"-"&amp;(ROUNDDOWN((F1343-$G$10)/5,0))*5+$G$10+4,(ROUNDDOWN((F1343-$G$10)/5,0))*5+$G$10&amp;"-"&amp;(ROUNDDOWN((F1343-$G$10)/5,0))*5+$G$10+4)</f>
        <v>2010-2014</v>
      </c>
      <c r="H1343" s="17">
        <v>1</v>
      </c>
      <c r="I1343" s="17">
        <v>0</v>
      </c>
      <c r="J1343" s="17">
        <v>0</v>
      </c>
      <c r="K1343" s="17">
        <f>SUM(I1343:J1343)</f>
        <v>0</v>
      </c>
      <c r="L1343" s="28">
        <f>IF(N1343&lt;7000000000,0,1)</f>
        <v>0</v>
      </c>
      <c r="M1343" s="28">
        <f>IF(N1343&gt;0,1,0)</f>
        <v>1</v>
      </c>
      <c r="N1343" s="29">
        <v>57726</v>
      </c>
      <c r="O1343" s="29">
        <f>IF($R1343="Minor",1,0)</f>
        <v>1</v>
      </c>
      <c r="P1343" s="29">
        <f>IF($R1343="Medium",1,0)</f>
        <v>0</v>
      </c>
      <c r="Q1343" s="29">
        <f>IF($R1343="Major",1,0)</f>
        <v>0</v>
      </c>
      <c r="R1343" s="2" t="str">
        <f>IF('Hazard Data'!N2568&lt;VLOOKUP(B1343,Thresholds!$B$2:$I$8,2,FALSE),"Minor",IF(AND(VLOOKUP(B1343,Thresholds!$B$2:$I$8,2,FALSE)&lt;='Hazard Data'!N2568,'Hazard Data'!N2568&lt;VLOOKUP(B1343,Thresholds!$B$2:$I$8,3,FALSE)),"Medium","Major"))</f>
        <v>Minor</v>
      </c>
      <c r="S1343" s="2" t="str">
        <f>IF(N1343&gt;0,"",IF('Hazard Data'!K2568&lt;VLOOKUP(B1343,Thresholds!$B$2:$I$8,5,FALSE),"Minor",IF(AND(VLOOKUP(B1343,Thresholds!$B$2:$I$8,5,FALSE)&lt;='Hazard Data'!K2568,'Hazard Data'!K2568&lt;VLOOKUP(B1343,Thresholds!$B$2:$I$8,6,FALSE)),"Medium","Major")))</f>
        <v/>
      </c>
      <c r="T1343" s="2"/>
      <c r="U1343" s="2"/>
      <c r="V1343" s="2"/>
      <c r="W1343" s="2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32">
      <c r="A1344" s="1"/>
      <c r="B1344" s="17">
        <v>4</v>
      </c>
      <c r="C1344" s="9" t="s">
        <v>44</v>
      </c>
      <c r="D1344" s="9" t="str">
        <f>VLOOKUP(C1344,'Hazard Categories'!$A$2:$B$52,2,FALSE)</f>
        <v>Severe Storm</v>
      </c>
      <c r="E1344" s="17">
        <v>2</v>
      </c>
      <c r="F1344" s="17">
        <v>2011</v>
      </c>
      <c r="G1344" s="17" t="str">
        <f>IF(F1344&lt;2000,(ROUNDDOWN((F1344-$G$10)/5,0))*5+$G$10&amp;"-"&amp;(ROUNDDOWN((F1344-$G$10)/5,0))*5+$G$10+4,(ROUNDDOWN((F1344-$G$10)/5,0))*5+$G$10&amp;"-"&amp;(ROUNDDOWN((F1344-$G$10)/5,0))*5+$G$10+4)</f>
        <v>2010-2014</v>
      </c>
      <c r="H1344" s="17">
        <v>1</v>
      </c>
      <c r="I1344" s="17">
        <v>0</v>
      </c>
      <c r="J1344" s="17">
        <v>0</v>
      </c>
      <c r="K1344" s="17">
        <f>SUM(I1344:J1344)</f>
        <v>0</v>
      </c>
      <c r="L1344" s="28">
        <f>IF(N1344&lt;7000000000,0,1)</f>
        <v>0</v>
      </c>
      <c r="M1344" s="28">
        <f>IF(N1344&gt;0,1,0)</f>
        <v>1</v>
      </c>
      <c r="N1344" s="29">
        <v>57701</v>
      </c>
      <c r="O1344" s="29">
        <f>IF($R1344="Minor",1,0)</f>
        <v>1</v>
      </c>
      <c r="P1344" s="29">
        <f>IF($R1344="Medium",1,0)</f>
        <v>0</v>
      </c>
      <c r="Q1344" s="29">
        <f>IF($R1344="Major",1,0)</f>
        <v>0</v>
      </c>
      <c r="R1344" s="2" t="str">
        <f>IF('Hazard Data'!N2447&lt;VLOOKUP(B1344,Thresholds!$B$2:$I$8,2,FALSE),"Minor",IF(AND(VLOOKUP(B1344,Thresholds!$B$2:$I$8,2,FALSE)&lt;='Hazard Data'!N2447,'Hazard Data'!N2447&lt;VLOOKUP(B1344,Thresholds!$B$2:$I$8,3,FALSE)),"Medium","Major"))</f>
        <v>Minor</v>
      </c>
      <c r="S1344" s="2" t="str">
        <f>IF(N1344&gt;0,"",IF('Hazard Data'!K2447&lt;VLOOKUP(B1344,Thresholds!$B$2:$I$8,5,FALSE),"Minor",IF(AND(VLOOKUP(B1344,Thresholds!$B$2:$I$8,5,FALSE)&lt;='Hazard Data'!K2447,'Hazard Data'!K2447&lt;VLOOKUP(B1344,Thresholds!$B$2:$I$8,6,FALSE)),"Medium","Major")))</f>
        <v/>
      </c>
      <c r="T1344" s="2"/>
      <c r="U1344" s="2"/>
      <c r="V1344" s="2"/>
      <c r="W1344" s="2"/>
      <c r="X1344" s="1"/>
      <c r="Y1344" s="1"/>
      <c r="Z1344" s="1"/>
      <c r="AA1344" s="1"/>
      <c r="AB1344" s="1"/>
      <c r="AC1344" s="1"/>
      <c r="AD1344" s="1"/>
      <c r="AE1344" s="1"/>
      <c r="AF1344" s="1"/>
    </row>
    <row r="1345" spans="1:32">
      <c r="A1345" s="1"/>
      <c r="B1345" s="17">
        <v>5</v>
      </c>
      <c r="C1345" s="9" t="s">
        <v>48</v>
      </c>
      <c r="D1345" s="9" t="str">
        <f>VLOOKUP(C1345,'Hazard Categories'!$A$2:$B$52,2,FALSE)</f>
        <v>Severe Storm</v>
      </c>
      <c r="E1345" s="17">
        <v>2</v>
      </c>
      <c r="F1345" s="17">
        <v>2013</v>
      </c>
      <c r="G1345" s="17" t="str">
        <f>IF(F1345&lt;2000,(ROUNDDOWN((F1345-$G$10)/5,0))*5+$G$10&amp;"-"&amp;(ROUNDDOWN((F1345-$G$10)/5,0))*5+$G$10+4,(ROUNDDOWN((F1345-$G$10)/5,0))*5+$G$10&amp;"-"&amp;(ROUNDDOWN((F1345-$G$10)/5,0))*5+$G$10+4)</f>
        <v>2010-2014</v>
      </c>
      <c r="H1345" s="17">
        <v>1</v>
      </c>
      <c r="I1345" s="17">
        <v>0</v>
      </c>
      <c r="J1345" s="17">
        <v>0</v>
      </c>
      <c r="K1345" s="17">
        <f>SUM(I1345:J1345)</f>
        <v>0</v>
      </c>
      <c r="L1345" s="28">
        <f>IF(N1345&lt;7000000000,0,1)</f>
        <v>0</v>
      </c>
      <c r="M1345" s="28">
        <f>IF(N1345&gt;0,1,0)</f>
        <v>1</v>
      </c>
      <c r="N1345" s="29">
        <v>57536</v>
      </c>
      <c r="O1345" s="29">
        <f>IF($R1345="Minor",1,0)</f>
        <v>1</v>
      </c>
      <c r="P1345" s="29">
        <f>IF($R1345="Medium",1,0)</f>
        <v>0</v>
      </c>
      <c r="Q1345" s="29">
        <f>IF($R1345="Major",1,0)</f>
        <v>0</v>
      </c>
      <c r="R1345" s="2" t="str">
        <f>IF('Hazard Data'!N1879&lt;VLOOKUP(B1345,Thresholds!$B$2:$I$8,2,FALSE),"Minor",IF(AND(VLOOKUP(B1345,Thresholds!$B$2:$I$8,2,FALSE)&lt;='Hazard Data'!N1879,'Hazard Data'!N1879&lt;VLOOKUP(B1345,Thresholds!$B$2:$I$8,3,FALSE)),"Medium","Major"))</f>
        <v>Minor</v>
      </c>
      <c r="S1345" s="2" t="str">
        <f>IF(N1345&gt;0,"",IF('Hazard Data'!K1879&lt;VLOOKUP(B1345,Thresholds!$B$2:$I$8,5,FALSE),"Minor",IF(AND(VLOOKUP(B1345,Thresholds!$B$2:$I$8,5,FALSE)&lt;='Hazard Data'!K1879,'Hazard Data'!K1879&lt;VLOOKUP(B1345,Thresholds!$B$2:$I$8,6,FALSE)),"Medium","Major")))</f>
        <v/>
      </c>
      <c r="T1345" s="2"/>
      <c r="U1345" s="2"/>
      <c r="V1345" s="2"/>
      <c r="W1345" s="2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>
      <c r="A1346" s="1"/>
      <c r="B1346" s="17">
        <v>4</v>
      </c>
      <c r="C1346" s="9" t="s">
        <v>44</v>
      </c>
      <c r="D1346" s="9" t="str">
        <f>VLOOKUP(C1346,'Hazard Categories'!$A$2:$B$52,2,FALSE)</f>
        <v>Severe Storm</v>
      </c>
      <c r="E1346" s="17">
        <v>2</v>
      </c>
      <c r="F1346" s="17">
        <v>2012</v>
      </c>
      <c r="G1346" s="17" t="str">
        <f>IF(F1346&lt;2000,(ROUNDDOWN((F1346-$G$10)/5,0))*5+$G$10&amp;"-"&amp;(ROUNDDOWN((F1346-$G$10)/5,0))*5+$G$10+4,(ROUNDDOWN((F1346-$G$10)/5,0))*5+$G$10&amp;"-"&amp;(ROUNDDOWN((F1346-$G$10)/5,0))*5+$G$10+4)</f>
        <v>2010-2014</v>
      </c>
      <c r="H1346" s="17">
        <v>1</v>
      </c>
      <c r="I1346" s="17">
        <v>0</v>
      </c>
      <c r="J1346" s="17">
        <v>0</v>
      </c>
      <c r="K1346" s="17">
        <f>SUM(I1346:J1346)</f>
        <v>0</v>
      </c>
      <c r="L1346" s="28">
        <f>IF(N1346&lt;7000000000,0,1)</f>
        <v>0</v>
      </c>
      <c r="M1346" s="28">
        <f>IF(N1346&gt;0,1,0)</f>
        <v>1</v>
      </c>
      <c r="N1346" s="29">
        <v>57517</v>
      </c>
      <c r="O1346" s="29">
        <f>IF($R1346="Minor",1,0)</f>
        <v>1</v>
      </c>
      <c r="P1346" s="29">
        <f>IF($R1346="Medium",1,0)</f>
        <v>0</v>
      </c>
      <c r="Q1346" s="29">
        <f>IF($R1346="Major",1,0)</f>
        <v>0</v>
      </c>
      <c r="R1346" s="2" t="str">
        <f>IF('Hazard Data'!N2122&lt;VLOOKUP(B1346,Thresholds!$B$2:$I$8,2,FALSE),"Minor",IF(AND(VLOOKUP(B1346,Thresholds!$B$2:$I$8,2,FALSE)&lt;='Hazard Data'!N2122,'Hazard Data'!N2122&lt;VLOOKUP(B1346,Thresholds!$B$2:$I$8,3,FALSE)),"Medium","Major"))</f>
        <v>Minor</v>
      </c>
      <c r="S1346" s="2" t="str">
        <f>IF(N1346&gt;0,"",IF('Hazard Data'!K2122&lt;VLOOKUP(B1346,Thresholds!$B$2:$I$8,5,FALSE),"Minor",IF(AND(VLOOKUP(B1346,Thresholds!$B$2:$I$8,5,FALSE)&lt;='Hazard Data'!K2122,'Hazard Data'!K2122&lt;VLOOKUP(B1346,Thresholds!$B$2:$I$8,6,FALSE)),"Medium","Major")))</f>
        <v/>
      </c>
      <c r="T1346" s="2"/>
      <c r="U1346" s="2"/>
      <c r="V1346" s="2"/>
      <c r="W1346" s="2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>
      <c r="A1347" s="1"/>
      <c r="B1347" s="17">
        <v>4</v>
      </c>
      <c r="C1347" s="9" t="s">
        <v>44</v>
      </c>
      <c r="D1347" s="9" t="str">
        <f>VLOOKUP(C1347,'Hazard Categories'!$A$2:$B$52,2,FALSE)</f>
        <v>Severe Storm</v>
      </c>
      <c r="E1347" s="17">
        <v>3</v>
      </c>
      <c r="F1347" s="17">
        <v>2010</v>
      </c>
      <c r="G1347" s="17" t="str">
        <f>IF(F1347&lt;2000,(ROUNDDOWN((F1347-$G$10)/5,0))*5+$G$10&amp;"-"&amp;(ROUNDDOWN((F1347-$G$10)/5,0))*5+$G$10+4,(ROUNDDOWN((F1347-$G$10)/5,0))*5+$G$10&amp;"-"&amp;(ROUNDDOWN((F1347-$G$10)/5,0))*5+$G$10+4)</f>
        <v>2010-2014</v>
      </c>
      <c r="H1347" s="17">
        <v>1</v>
      </c>
      <c r="I1347" s="17">
        <v>0</v>
      </c>
      <c r="J1347" s="17">
        <v>0</v>
      </c>
      <c r="K1347" s="17">
        <f>SUM(I1347:J1347)</f>
        <v>0</v>
      </c>
      <c r="L1347" s="28">
        <f>IF(N1347&lt;7000000000,0,1)</f>
        <v>0</v>
      </c>
      <c r="M1347" s="28">
        <f>IF(N1347&gt;0,1,0)</f>
        <v>1</v>
      </c>
      <c r="N1347" s="29">
        <v>52140</v>
      </c>
      <c r="O1347" s="29">
        <f>IF($R1347="Minor",1,0)</f>
        <v>1</v>
      </c>
      <c r="P1347" s="29">
        <f>IF($R1347="Medium",1,0)</f>
        <v>0</v>
      </c>
      <c r="Q1347" s="29">
        <f>IF($R1347="Major",1,0)</f>
        <v>0</v>
      </c>
      <c r="R1347" s="2" t="str">
        <f>IF('Hazard Data'!N2280&lt;VLOOKUP(B1347,Thresholds!$B$2:$I$8,2,FALSE),"Minor",IF(AND(VLOOKUP(B1347,Thresholds!$B$2:$I$8,2,FALSE)&lt;='Hazard Data'!N2280,'Hazard Data'!N2280&lt;VLOOKUP(B1347,Thresholds!$B$2:$I$8,3,FALSE)),"Medium","Major"))</f>
        <v>Minor</v>
      </c>
      <c r="S1347" s="2" t="str">
        <f>IF(N1347&gt;0,"",IF('Hazard Data'!K2280&lt;VLOOKUP(B1347,Thresholds!$B$2:$I$8,5,FALSE),"Minor",IF(AND(VLOOKUP(B1347,Thresholds!$B$2:$I$8,5,FALSE)&lt;='Hazard Data'!K2280,'Hazard Data'!K2280&lt;VLOOKUP(B1347,Thresholds!$B$2:$I$8,6,FALSE)),"Medium","Major")))</f>
        <v/>
      </c>
      <c r="T1347" s="2"/>
      <c r="U1347" s="2"/>
      <c r="V1347" s="2"/>
      <c r="W1347" s="2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>
      <c r="A1348" s="1"/>
      <c r="B1348" s="17">
        <v>3</v>
      </c>
      <c r="C1348" s="9" t="s">
        <v>44</v>
      </c>
      <c r="D1348" s="9" t="str">
        <f>VLOOKUP(C1348,'Hazard Categories'!$A$2:$B$52,2,FALSE)</f>
        <v>Severe Storm</v>
      </c>
      <c r="E1348" s="17">
        <v>3</v>
      </c>
      <c r="F1348" s="17">
        <v>2013</v>
      </c>
      <c r="G1348" s="17" t="str">
        <f>IF(F1348&lt;2000,(ROUNDDOWN((F1348-$G$10)/5,0))*5+$G$10&amp;"-"&amp;(ROUNDDOWN((F1348-$G$10)/5,0))*5+$G$10+4,(ROUNDDOWN((F1348-$G$10)/5,0))*5+$G$10&amp;"-"&amp;(ROUNDDOWN((F1348-$G$10)/5,0))*5+$G$10+4)</f>
        <v>2010-2014</v>
      </c>
      <c r="H1348" s="17">
        <v>1</v>
      </c>
      <c r="I1348" s="17">
        <v>0</v>
      </c>
      <c r="J1348" s="17">
        <v>0</v>
      </c>
      <c r="K1348" s="17">
        <f>SUM(I1348:J1348)</f>
        <v>0</v>
      </c>
      <c r="L1348" s="28">
        <f>IF(N1348&lt;7000000000,0,1)</f>
        <v>0</v>
      </c>
      <c r="M1348" s="28">
        <f>IF(N1348&gt;0,1,0)</f>
        <v>1</v>
      </c>
      <c r="N1348" s="29">
        <v>52126</v>
      </c>
      <c r="O1348" s="29">
        <f>IF($R1348="Minor",1,0)</f>
        <v>1</v>
      </c>
      <c r="P1348" s="29">
        <f>IF($R1348="Medium",1,0)</f>
        <v>0</v>
      </c>
      <c r="Q1348" s="29">
        <f>IF($R1348="Major",1,0)</f>
        <v>0</v>
      </c>
      <c r="R1348" s="2" t="str">
        <f>IF('Hazard Data'!N2011&lt;VLOOKUP(B1348,Thresholds!$B$2:$I$8,2,FALSE),"Minor",IF(AND(VLOOKUP(B1348,Thresholds!$B$2:$I$8,2,FALSE)&lt;='Hazard Data'!N2011,'Hazard Data'!N2011&lt;VLOOKUP(B1348,Thresholds!$B$2:$I$8,3,FALSE)),"Medium","Major"))</f>
        <v>Minor</v>
      </c>
      <c r="S1348" s="2" t="str">
        <f>IF(N1348&gt;0,"",IF('Hazard Data'!K2011&lt;VLOOKUP(B1348,Thresholds!$B$2:$I$8,5,FALSE),"Minor",IF(AND(VLOOKUP(B1348,Thresholds!$B$2:$I$8,5,FALSE)&lt;='Hazard Data'!K2011,'Hazard Data'!K2011&lt;VLOOKUP(B1348,Thresholds!$B$2:$I$8,6,FALSE)),"Medium","Major")))</f>
        <v/>
      </c>
      <c r="T1348" s="2"/>
      <c r="U1348" s="2"/>
      <c r="V1348" s="2"/>
      <c r="W1348" s="2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>
      <c r="A1349" s="1"/>
      <c r="B1349" s="17">
        <v>6</v>
      </c>
      <c r="C1349" s="9" t="s">
        <v>48</v>
      </c>
      <c r="D1349" s="9" t="str">
        <f>VLOOKUP(C1349,'Hazard Categories'!$A$2:$B$52,2,FALSE)</f>
        <v>Severe Storm</v>
      </c>
      <c r="E1349" s="17">
        <v>2</v>
      </c>
      <c r="F1349" s="17">
        <v>2013</v>
      </c>
      <c r="G1349" s="17" t="str">
        <f>IF(F1349&lt;2000,(ROUNDDOWN((F1349-$G$10)/5,0))*5+$G$10&amp;"-"&amp;(ROUNDDOWN((F1349-$G$10)/5,0))*5+$G$10+4,(ROUNDDOWN((F1349-$G$10)/5,0))*5+$G$10&amp;"-"&amp;(ROUNDDOWN((F1349-$G$10)/5,0))*5+$G$10+4)</f>
        <v>2010-2014</v>
      </c>
      <c r="H1349" s="17">
        <v>1</v>
      </c>
      <c r="I1349" s="17">
        <v>0</v>
      </c>
      <c r="J1349" s="17">
        <v>0</v>
      </c>
      <c r="K1349" s="17">
        <f>SUM(I1349:J1349)</f>
        <v>0</v>
      </c>
      <c r="L1349" s="28">
        <f>IF(N1349&lt;7000000000,0,1)</f>
        <v>0</v>
      </c>
      <c r="M1349" s="28">
        <f>IF(N1349&gt;0,1,0)</f>
        <v>1</v>
      </c>
      <c r="N1349" s="29">
        <v>52069</v>
      </c>
      <c r="O1349" s="29">
        <f>IF($R1349="Minor",1,0)</f>
        <v>1</v>
      </c>
      <c r="P1349" s="29">
        <f>IF($R1349="Medium",1,0)</f>
        <v>0</v>
      </c>
      <c r="Q1349" s="29">
        <f>IF($R1349="Major",1,0)</f>
        <v>0</v>
      </c>
      <c r="R1349" s="2" t="str">
        <f>IF('Hazard Data'!N1882&lt;VLOOKUP(B1349,Thresholds!$B$2:$I$8,2,FALSE),"Minor",IF(AND(VLOOKUP(B1349,Thresholds!$B$2:$I$8,2,FALSE)&lt;='Hazard Data'!N1882,'Hazard Data'!N1882&lt;VLOOKUP(B1349,Thresholds!$B$2:$I$8,3,FALSE)),"Medium","Major"))</f>
        <v>Minor</v>
      </c>
      <c r="S1349" s="2" t="str">
        <f>IF(N1349&gt;0,"",IF('Hazard Data'!K1882&lt;VLOOKUP(B1349,Thresholds!$B$2:$I$8,5,FALSE),"Minor",IF(AND(VLOOKUP(B1349,Thresholds!$B$2:$I$8,5,FALSE)&lt;='Hazard Data'!K1882,'Hazard Data'!K1882&lt;VLOOKUP(B1349,Thresholds!$B$2:$I$8,6,FALSE)),"Medium","Major")))</f>
        <v/>
      </c>
      <c r="T1349" s="2"/>
      <c r="U1349" s="2"/>
      <c r="V1349" s="2"/>
      <c r="W1349" s="2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>
      <c r="A1350" s="1"/>
      <c r="B1350" s="17">
        <v>3</v>
      </c>
      <c r="C1350" s="9" t="s">
        <v>39</v>
      </c>
      <c r="D1350" s="9" t="str">
        <f>VLOOKUP(C1350,'Hazard Categories'!$A$2:$B$52,2,FALSE)</f>
        <v>Severe Storm</v>
      </c>
      <c r="E1350" s="17">
        <v>2</v>
      </c>
      <c r="F1350" s="17">
        <v>2019</v>
      </c>
      <c r="G1350" s="17" t="str">
        <f>IF(F1350&lt;2000,(ROUNDDOWN((F1350-$G$10)/5,0))*5+$G$10&amp;"-"&amp;(ROUNDDOWN((F1350-$G$10)/5,0))*5+$G$10+4,(ROUNDDOWN((F1350-$G$10)/5,0))*5+$G$10&amp;"-"&amp;(ROUNDDOWN((F1350-$G$10)/5,0))*5+$G$10+4)</f>
        <v>2015-2019</v>
      </c>
      <c r="H1350" s="17">
        <v>1</v>
      </c>
      <c r="I1350" s="17">
        <v>0</v>
      </c>
      <c r="J1350" s="17">
        <v>0</v>
      </c>
      <c r="K1350" s="17">
        <f>SUM(I1350:J1350)</f>
        <v>0</v>
      </c>
      <c r="L1350" s="28">
        <f>IF(N1350&lt;7000000000,0,1)</f>
        <v>0</v>
      </c>
      <c r="M1350" s="28">
        <f>IF(N1350&gt;0,1,0)</f>
        <v>1</v>
      </c>
      <c r="N1350" s="29">
        <v>51883</v>
      </c>
      <c r="O1350" s="29">
        <f>IF($R1350="Minor",1,0)</f>
        <v>1</v>
      </c>
      <c r="P1350" s="29">
        <f>IF($R1350="Medium",1,0)</f>
        <v>0</v>
      </c>
      <c r="Q1350" s="29">
        <f>IF($R1350="Major",1,0)</f>
        <v>0</v>
      </c>
      <c r="R1350" s="2" t="str">
        <f>IF('Hazard Data'!N3283&lt;VLOOKUP(B1350,Thresholds!$B$2:$I$8,2,FALSE),"Minor",IF(AND(VLOOKUP(B1350,Thresholds!$B$2:$I$8,2,FALSE)&lt;='Hazard Data'!N3283,'Hazard Data'!N3283&lt;VLOOKUP(B1350,Thresholds!$B$2:$I$8,3,FALSE)),"Medium","Major"))</f>
        <v>Minor</v>
      </c>
      <c r="S1350" s="2" t="str">
        <f>IF(N1350&gt;0,"",IF('Hazard Data'!K3283&lt;VLOOKUP(B1350,Thresholds!$B$2:$I$8,5,FALSE),"Minor",IF(AND(VLOOKUP(B1350,Thresholds!$B$2:$I$8,5,FALSE)&lt;='Hazard Data'!K3283,'Hazard Data'!K3283&lt;VLOOKUP(B1350,Thresholds!$B$2:$I$8,6,FALSE)),"Medium","Major")))</f>
        <v/>
      </c>
      <c r="T1350" s="2"/>
      <c r="U1350" s="2"/>
      <c r="V1350" s="2"/>
      <c r="W1350" s="2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>
      <c r="A1351" s="1"/>
      <c r="B1351" s="17">
        <v>2</v>
      </c>
      <c r="C1351" s="9" t="s">
        <v>44</v>
      </c>
      <c r="D1351" s="9" t="str">
        <f>VLOOKUP(C1351,'Hazard Categories'!$A$2:$B$52,2,FALSE)</f>
        <v>Severe Storm</v>
      </c>
      <c r="E1351" s="17">
        <v>3</v>
      </c>
      <c r="F1351" s="17">
        <v>1995</v>
      </c>
      <c r="G1351" s="17" t="str">
        <f>IF(F1351&lt;2000,(ROUNDDOWN((F1351-$G$10)/5,0))*5+$G$10&amp;"-"&amp;(ROUNDDOWN((F1351-$G$10)/5,0))*5+$G$10+4,(ROUNDDOWN((F1351-$G$10)/5,0))*5+$G$10&amp;"-"&amp;(ROUNDDOWN((F1351-$G$10)/5,0))*5+$G$10+4)</f>
        <v>1995-1999</v>
      </c>
      <c r="H1351" s="17">
        <v>1</v>
      </c>
      <c r="I1351" s="17">
        <v>0</v>
      </c>
      <c r="J1351" s="17">
        <v>0</v>
      </c>
      <c r="K1351" s="17">
        <f>SUM(I1351:J1351)</f>
        <v>0</v>
      </c>
      <c r="L1351" s="28">
        <f>IF(N1351&lt;7000000000,0,1)</f>
        <v>0</v>
      </c>
      <c r="M1351" s="28">
        <f>IF(N1351&gt;0,1,0)</f>
        <v>1</v>
      </c>
      <c r="N1351" s="29">
        <v>51850</v>
      </c>
      <c r="O1351" s="29">
        <f>IF($R1351="Minor",1,0)</f>
        <v>0</v>
      </c>
      <c r="P1351" s="29">
        <f>IF($R1351="Medium",1,0)</f>
        <v>1</v>
      </c>
      <c r="Q1351" s="29">
        <f>IF($R1351="Major",1,0)</f>
        <v>0</v>
      </c>
      <c r="R1351" s="2" t="str">
        <f>IF('Hazard Data'!N140&lt;VLOOKUP(B1351,Thresholds!$B$2:$I$8,2,FALSE),"Minor",IF(AND(VLOOKUP(B1351,Thresholds!$B$2:$I$8,2,FALSE)&lt;='Hazard Data'!N140,'Hazard Data'!N140&lt;VLOOKUP(B1351,Thresholds!$B$2:$I$8,3,FALSE)),"Medium","Major"))</f>
        <v>Medium</v>
      </c>
      <c r="S1351" s="2" t="str">
        <f>IF(N1351&gt;0,"",IF('Hazard Data'!K140&lt;VLOOKUP(B1351,Thresholds!$B$2:$I$8,5,FALSE),"Minor",IF(AND(VLOOKUP(B1351,Thresholds!$B$2:$I$8,5,FALSE)&lt;='Hazard Data'!K140,'Hazard Data'!K140&lt;VLOOKUP(B1351,Thresholds!$B$2:$I$8,6,FALSE)),"Medium","Major")))</f>
        <v/>
      </c>
      <c r="T1351" s="2"/>
      <c r="U1351" s="2"/>
      <c r="V1351" s="2"/>
      <c r="W1351" s="2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>
      <c r="A1352" s="1"/>
      <c r="B1352" s="17">
        <v>3</v>
      </c>
      <c r="C1352" s="9" t="s">
        <v>44</v>
      </c>
      <c r="D1352" s="9" t="str">
        <f>VLOOKUP(C1352,'Hazard Categories'!$A$2:$B$52,2,FALSE)</f>
        <v>Severe Storm</v>
      </c>
      <c r="E1352" s="17">
        <v>3</v>
      </c>
      <c r="F1352" s="17">
        <v>2011</v>
      </c>
      <c r="G1352" s="17" t="str">
        <f>IF(F1352&lt;2000,(ROUNDDOWN((F1352-$G$10)/5,0))*5+$G$10&amp;"-"&amp;(ROUNDDOWN((F1352-$G$10)/5,0))*5+$G$10+4,(ROUNDDOWN((F1352-$G$10)/5,0))*5+$G$10&amp;"-"&amp;(ROUNDDOWN((F1352-$G$10)/5,0))*5+$G$10+4)</f>
        <v>2010-2014</v>
      </c>
      <c r="H1352" s="17">
        <v>1</v>
      </c>
      <c r="I1352" s="17">
        <v>0</v>
      </c>
      <c r="J1352" s="17">
        <v>0</v>
      </c>
      <c r="K1352" s="17">
        <f>SUM(I1352:J1352)</f>
        <v>0</v>
      </c>
      <c r="L1352" s="28">
        <f>IF(N1352&lt;7000000000,0,1)</f>
        <v>0</v>
      </c>
      <c r="M1352" s="28">
        <f>IF(N1352&gt;0,1,0)</f>
        <v>1</v>
      </c>
      <c r="N1352" s="29">
        <v>51778</v>
      </c>
      <c r="O1352" s="29">
        <f>IF($R1352="Minor",1,0)</f>
        <v>1</v>
      </c>
      <c r="P1352" s="29">
        <f>IF($R1352="Medium",1,0)</f>
        <v>0</v>
      </c>
      <c r="Q1352" s="29">
        <f>IF($R1352="Major",1,0)</f>
        <v>0</v>
      </c>
      <c r="R1352" s="2" t="str">
        <f>IF('Hazard Data'!N2532&lt;VLOOKUP(B1352,Thresholds!$B$2:$I$8,2,FALSE),"Minor",IF(AND(VLOOKUP(B1352,Thresholds!$B$2:$I$8,2,FALSE)&lt;='Hazard Data'!N2532,'Hazard Data'!N2532&lt;VLOOKUP(B1352,Thresholds!$B$2:$I$8,3,FALSE)),"Medium","Major"))</f>
        <v>Minor</v>
      </c>
      <c r="S1352" s="2" t="str">
        <f>IF(N1352&gt;0,"",IF('Hazard Data'!K2532&lt;VLOOKUP(B1352,Thresholds!$B$2:$I$8,5,FALSE),"Minor",IF(AND(VLOOKUP(B1352,Thresholds!$B$2:$I$8,5,FALSE)&lt;='Hazard Data'!K2532,'Hazard Data'!K2532&lt;VLOOKUP(B1352,Thresholds!$B$2:$I$8,6,FALSE)),"Medium","Major")))</f>
        <v/>
      </c>
      <c r="T1352" s="2"/>
      <c r="U1352" s="2"/>
      <c r="V1352" s="2"/>
      <c r="W1352" s="2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>
      <c r="A1353" s="1"/>
      <c r="B1353" s="17">
        <v>6</v>
      </c>
      <c r="C1353" s="9" t="s">
        <v>44</v>
      </c>
      <c r="D1353" s="9" t="str">
        <f>VLOOKUP(C1353,'Hazard Categories'!$A$2:$B$52,2,FALSE)</f>
        <v>Severe Storm</v>
      </c>
      <c r="E1353" s="17">
        <v>2</v>
      </c>
      <c r="F1353" s="17">
        <v>2011</v>
      </c>
      <c r="G1353" s="17" t="str">
        <f>IF(F1353&lt;2000,(ROUNDDOWN((F1353-$G$10)/5,0))*5+$G$10&amp;"-"&amp;(ROUNDDOWN((F1353-$G$10)/5,0))*5+$G$10+4,(ROUNDDOWN((F1353-$G$10)/5,0))*5+$G$10&amp;"-"&amp;(ROUNDDOWN((F1353-$G$10)/5,0))*5+$G$10+4)</f>
        <v>2010-2014</v>
      </c>
      <c r="H1353" s="17">
        <v>1</v>
      </c>
      <c r="I1353" s="17">
        <v>0</v>
      </c>
      <c r="J1353" s="17">
        <v>0</v>
      </c>
      <c r="K1353" s="17">
        <f>SUM(I1353:J1353)</f>
        <v>0</v>
      </c>
      <c r="L1353" s="28">
        <f>IF(N1353&lt;7000000000,0,1)</f>
        <v>0</v>
      </c>
      <c r="M1353" s="28">
        <f>IF(N1353&gt;0,1,0)</f>
        <v>1</v>
      </c>
      <c r="N1353" s="29">
        <v>51593</v>
      </c>
      <c r="O1353" s="29">
        <f>IF($R1353="Minor",1,0)</f>
        <v>1</v>
      </c>
      <c r="P1353" s="29">
        <f>IF($R1353="Medium",1,0)</f>
        <v>0</v>
      </c>
      <c r="Q1353" s="29">
        <f>IF($R1353="Major",1,0)</f>
        <v>0</v>
      </c>
      <c r="R1353" s="2" t="str">
        <f>IF('Hazard Data'!N2388&lt;VLOOKUP(B1353,Thresholds!$B$2:$I$8,2,FALSE),"Minor",IF(AND(VLOOKUP(B1353,Thresholds!$B$2:$I$8,2,FALSE)&lt;='Hazard Data'!N2388,'Hazard Data'!N2388&lt;VLOOKUP(B1353,Thresholds!$B$2:$I$8,3,FALSE)),"Medium","Major"))</f>
        <v>Minor</v>
      </c>
      <c r="S1353" s="2" t="str">
        <f>IF(N1353&gt;0,"",IF('Hazard Data'!K2388&lt;VLOOKUP(B1353,Thresholds!$B$2:$I$8,5,FALSE),"Minor",IF(AND(VLOOKUP(B1353,Thresholds!$B$2:$I$8,5,FALSE)&lt;='Hazard Data'!K2388,'Hazard Data'!K2388&lt;VLOOKUP(B1353,Thresholds!$B$2:$I$8,6,FALSE)),"Medium","Major")))</f>
        <v/>
      </c>
      <c r="T1353" s="2"/>
      <c r="U1353" s="2"/>
      <c r="V1353" s="2"/>
      <c r="W1353" s="2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>
      <c r="A1354" s="1"/>
      <c r="B1354" s="17">
        <v>3</v>
      </c>
      <c r="C1354" s="9" t="s">
        <v>44</v>
      </c>
      <c r="D1354" s="9" t="str">
        <f>VLOOKUP(C1354,'Hazard Categories'!$A$2:$B$52,2,FALSE)</f>
        <v>Severe Storm</v>
      </c>
      <c r="E1354" s="17">
        <v>1</v>
      </c>
      <c r="F1354" s="17">
        <v>2012</v>
      </c>
      <c r="G1354" s="17" t="str">
        <f>IF(F1354&lt;2000,(ROUNDDOWN((F1354-$G$10)/5,0))*5+$G$10&amp;"-"&amp;(ROUNDDOWN((F1354-$G$10)/5,0))*5+$G$10+4,(ROUNDDOWN((F1354-$G$10)/5,0))*5+$G$10&amp;"-"&amp;(ROUNDDOWN((F1354-$G$10)/5,0))*5+$G$10+4)</f>
        <v>2010-2014</v>
      </c>
      <c r="H1354" s="17">
        <v>1</v>
      </c>
      <c r="I1354" s="17">
        <v>0</v>
      </c>
      <c r="J1354" s="17">
        <v>0</v>
      </c>
      <c r="K1354" s="17">
        <f>SUM(I1354:J1354)</f>
        <v>0</v>
      </c>
      <c r="L1354" s="28">
        <f>IF(N1354&lt;7000000000,0,1)</f>
        <v>0</v>
      </c>
      <c r="M1354" s="28">
        <f>IF(N1354&gt;0,1,0)</f>
        <v>1</v>
      </c>
      <c r="N1354" s="29">
        <v>51517</v>
      </c>
      <c r="O1354" s="29">
        <f>IF($R1354="Minor",1,0)</f>
        <v>1</v>
      </c>
      <c r="P1354" s="29">
        <f>IF($R1354="Medium",1,0)</f>
        <v>0</v>
      </c>
      <c r="Q1354" s="29">
        <f>IF($R1354="Major",1,0)</f>
        <v>0</v>
      </c>
      <c r="R1354" s="2" t="str">
        <f>IF('Hazard Data'!N2080&lt;VLOOKUP(B1354,Thresholds!$B$2:$I$8,2,FALSE),"Minor",IF(AND(VLOOKUP(B1354,Thresholds!$B$2:$I$8,2,FALSE)&lt;='Hazard Data'!N2080,'Hazard Data'!N2080&lt;VLOOKUP(B1354,Thresholds!$B$2:$I$8,3,FALSE)),"Medium","Major"))</f>
        <v>Minor</v>
      </c>
      <c r="S1354" s="2" t="str">
        <f>IF(N1354&gt;0,"",IF('Hazard Data'!K2080&lt;VLOOKUP(B1354,Thresholds!$B$2:$I$8,5,FALSE),"Minor",IF(AND(VLOOKUP(B1354,Thresholds!$B$2:$I$8,5,FALSE)&lt;='Hazard Data'!K2080,'Hazard Data'!K2080&lt;VLOOKUP(B1354,Thresholds!$B$2:$I$8,6,FALSE)),"Medium","Major")))</f>
        <v/>
      </c>
      <c r="T1354" s="2"/>
      <c r="U1354" s="2"/>
      <c r="V1354" s="2"/>
      <c r="W1354" s="2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>
      <c r="A1355" s="1"/>
      <c r="B1355" s="17">
        <v>5</v>
      </c>
      <c r="C1355" s="9" t="s">
        <v>44</v>
      </c>
      <c r="D1355" s="9" t="str">
        <f>VLOOKUP(C1355,'Hazard Categories'!$A$2:$B$52,2,FALSE)</f>
        <v>Severe Storm</v>
      </c>
      <c r="E1355" s="17">
        <v>4</v>
      </c>
      <c r="F1355" s="17">
        <v>2011</v>
      </c>
      <c r="G1355" s="17" t="str">
        <f>IF(F1355&lt;2000,(ROUNDDOWN((F1355-$G$10)/5,0))*5+$G$10&amp;"-"&amp;(ROUNDDOWN((F1355-$G$10)/5,0))*5+$G$10+4,(ROUNDDOWN((F1355-$G$10)/5,0))*5+$G$10&amp;"-"&amp;(ROUNDDOWN((F1355-$G$10)/5,0))*5+$G$10+4)</f>
        <v>2010-2014</v>
      </c>
      <c r="H1355" s="17">
        <v>1</v>
      </c>
      <c r="I1355" s="17">
        <v>0</v>
      </c>
      <c r="J1355" s="17">
        <v>0</v>
      </c>
      <c r="K1355" s="17">
        <f>SUM(I1355:J1355)</f>
        <v>0</v>
      </c>
      <c r="L1355" s="28">
        <f>IF(N1355&lt;7000000000,0,1)</f>
        <v>0</v>
      </c>
      <c r="M1355" s="28">
        <f>IF(N1355&gt;0,1,0)</f>
        <v>1</v>
      </c>
      <c r="N1355" s="29">
        <v>51493</v>
      </c>
      <c r="O1355" s="29">
        <f>IF($R1355="Minor",1,0)</f>
        <v>1</v>
      </c>
      <c r="P1355" s="29">
        <f>IF($R1355="Medium",1,0)</f>
        <v>0</v>
      </c>
      <c r="Q1355" s="29">
        <f>IF($R1355="Major",1,0)</f>
        <v>0</v>
      </c>
      <c r="R1355" s="2" t="str">
        <f>IF('Hazard Data'!N2376&lt;VLOOKUP(B1355,Thresholds!$B$2:$I$8,2,FALSE),"Minor",IF(AND(VLOOKUP(B1355,Thresholds!$B$2:$I$8,2,FALSE)&lt;='Hazard Data'!N2376,'Hazard Data'!N2376&lt;VLOOKUP(B1355,Thresholds!$B$2:$I$8,3,FALSE)),"Medium","Major"))</f>
        <v>Minor</v>
      </c>
      <c r="S1355" s="2" t="str">
        <f>IF(N1355&gt;0,"",IF('Hazard Data'!K2376&lt;VLOOKUP(B1355,Thresholds!$B$2:$I$8,5,FALSE),"Minor",IF(AND(VLOOKUP(B1355,Thresholds!$B$2:$I$8,5,FALSE)&lt;='Hazard Data'!K2376,'Hazard Data'!K2376&lt;VLOOKUP(B1355,Thresholds!$B$2:$I$8,6,FALSE)),"Medium","Major")))</f>
        <v/>
      </c>
      <c r="T1355" s="2"/>
      <c r="U1355" s="2"/>
      <c r="V1355" s="2"/>
      <c r="W1355" s="2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>
      <c r="A1356" s="1"/>
      <c r="B1356" s="17">
        <v>4</v>
      </c>
      <c r="C1356" s="9" t="s">
        <v>44</v>
      </c>
      <c r="D1356" s="9" t="str">
        <f>VLOOKUP(C1356,'Hazard Categories'!$A$2:$B$52,2,FALSE)</f>
        <v>Severe Storm</v>
      </c>
      <c r="E1356" s="17">
        <v>3</v>
      </c>
      <c r="F1356" s="17">
        <v>2015</v>
      </c>
      <c r="G1356" s="17" t="str">
        <f>IF(F1356&lt;2000,(ROUNDDOWN((F1356-$G$10)/5,0))*5+$G$10&amp;"-"&amp;(ROUNDDOWN((F1356-$G$10)/5,0))*5+$G$10+4,(ROUNDDOWN((F1356-$G$10)/5,0))*5+$G$10&amp;"-"&amp;(ROUNDDOWN((F1356-$G$10)/5,0))*5+$G$10+4)</f>
        <v>2015-2019</v>
      </c>
      <c r="H1356" s="17">
        <v>1</v>
      </c>
      <c r="I1356" s="17">
        <v>0</v>
      </c>
      <c r="J1356" s="17">
        <v>0</v>
      </c>
      <c r="K1356" s="17">
        <f>SUM(I1356:J1356)</f>
        <v>0</v>
      </c>
      <c r="L1356" s="28">
        <f>IF(N1356&lt;7000000000,0,1)</f>
        <v>0</v>
      </c>
      <c r="M1356" s="28">
        <f>IF(N1356&gt;0,1,0)</f>
        <v>1</v>
      </c>
      <c r="N1356" s="29">
        <v>51474</v>
      </c>
      <c r="O1356" s="29">
        <f>IF($R1356="Minor",1,0)</f>
        <v>1</v>
      </c>
      <c r="P1356" s="29">
        <f>IF($R1356="Medium",1,0)</f>
        <v>0</v>
      </c>
      <c r="Q1356" s="29">
        <f>IF($R1356="Major",1,0)</f>
        <v>0</v>
      </c>
      <c r="R1356" s="2" t="str">
        <f>IF('Hazard Data'!N2646&lt;VLOOKUP(B1356,Thresholds!$B$2:$I$8,2,FALSE),"Minor",IF(AND(VLOOKUP(B1356,Thresholds!$B$2:$I$8,2,FALSE)&lt;='Hazard Data'!N2646,'Hazard Data'!N2646&lt;VLOOKUP(B1356,Thresholds!$B$2:$I$8,3,FALSE)),"Medium","Major"))</f>
        <v>Minor</v>
      </c>
      <c r="S1356" s="2" t="str">
        <f>IF(N1356&gt;0,"",IF('Hazard Data'!K2646&lt;VLOOKUP(B1356,Thresholds!$B$2:$I$8,5,FALSE),"Minor",IF(AND(VLOOKUP(B1356,Thresholds!$B$2:$I$8,5,FALSE)&lt;='Hazard Data'!K2646,'Hazard Data'!K2646&lt;VLOOKUP(B1356,Thresholds!$B$2:$I$8,6,FALSE)),"Medium","Major")))</f>
        <v/>
      </c>
      <c r="T1356" s="2"/>
      <c r="U1356" s="2"/>
      <c r="V1356" s="2"/>
      <c r="W1356" s="2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>
      <c r="A1357" s="1"/>
      <c r="B1357" s="17">
        <v>4</v>
      </c>
      <c r="C1357" s="9" t="s">
        <v>44</v>
      </c>
      <c r="D1357" s="9" t="str">
        <f>VLOOKUP(C1357,'Hazard Categories'!$A$2:$B$52,2,FALSE)</f>
        <v>Severe Storm</v>
      </c>
      <c r="E1357" s="17">
        <v>2</v>
      </c>
      <c r="F1357" s="17">
        <v>2015</v>
      </c>
      <c r="G1357" s="17" t="str">
        <f>IF(F1357&lt;2000,(ROUNDDOWN((F1357-$G$10)/5,0))*5+$G$10&amp;"-"&amp;(ROUNDDOWN((F1357-$G$10)/5,0))*5+$G$10+4,(ROUNDDOWN((F1357-$G$10)/5,0))*5+$G$10&amp;"-"&amp;(ROUNDDOWN((F1357-$G$10)/5,0))*5+$G$10+4)</f>
        <v>2015-2019</v>
      </c>
      <c r="H1357" s="17">
        <v>1</v>
      </c>
      <c r="I1357" s="17">
        <v>0</v>
      </c>
      <c r="J1357" s="17">
        <v>0</v>
      </c>
      <c r="K1357" s="17">
        <f>SUM(I1357:J1357)</f>
        <v>0</v>
      </c>
      <c r="L1357" s="28">
        <f>IF(N1357&lt;7000000000,0,1)</f>
        <v>0</v>
      </c>
      <c r="M1357" s="28">
        <f>IF(N1357&gt;0,1,0)</f>
        <v>1</v>
      </c>
      <c r="N1357" s="29">
        <v>51336</v>
      </c>
      <c r="O1357" s="29">
        <f>IF($R1357="Minor",1,0)</f>
        <v>1</v>
      </c>
      <c r="P1357" s="29">
        <f>IF($R1357="Medium",1,0)</f>
        <v>0</v>
      </c>
      <c r="Q1357" s="29">
        <f>IF($R1357="Major",1,0)</f>
        <v>0</v>
      </c>
      <c r="R1357" s="2" t="str">
        <f>IF('Hazard Data'!N2780&lt;VLOOKUP(B1357,Thresholds!$B$2:$I$8,2,FALSE),"Minor",IF(AND(VLOOKUP(B1357,Thresholds!$B$2:$I$8,2,FALSE)&lt;='Hazard Data'!N2780,'Hazard Data'!N2780&lt;VLOOKUP(B1357,Thresholds!$B$2:$I$8,3,FALSE)),"Medium","Major"))</f>
        <v>Minor</v>
      </c>
      <c r="S1357" s="2" t="str">
        <f>IF(N1357&gt;0,"",IF('Hazard Data'!K2780&lt;VLOOKUP(B1357,Thresholds!$B$2:$I$8,5,FALSE),"Minor",IF(AND(VLOOKUP(B1357,Thresholds!$B$2:$I$8,5,FALSE)&lt;='Hazard Data'!K2780,'Hazard Data'!K2780&lt;VLOOKUP(B1357,Thresholds!$B$2:$I$8,6,FALSE)),"Medium","Major")))</f>
        <v/>
      </c>
      <c r="T1357" s="2"/>
      <c r="U1357" s="2"/>
      <c r="V1357" s="2"/>
      <c r="W1357" s="2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>
      <c r="A1358" s="1"/>
      <c r="B1358" s="17">
        <v>3</v>
      </c>
      <c r="C1358" s="9" t="s">
        <v>39</v>
      </c>
      <c r="D1358" s="9" t="str">
        <f>VLOOKUP(C1358,'Hazard Categories'!$A$2:$B$52,2,FALSE)</f>
        <v>Severe Storm</v>
      </c>
      <c r="E1358" s="17">
        <v>2</v>
      </c>
      <c r="F1358" s="17">
        <v>2015</v>
      </c>
      <c r="G1358" s="17" t="str">
        <f>IF(F1358&lt;2000,(ROUNDDOWN((F1358-$G$10)/5,0))*5+$G$10&amp;"-"&amp;(ROUNDDOWN((F1358-$G$10)/5,0))*5+$G$10+4,(ROUNDDOWN((F1358-$G$10)/5,0))*5+$G$10&amp;"-"&amp;(ROUNDDOWN((F1358-$G$10)/5,0))*5+$G$10+4)</f>
        <v>2015-2019</v>
      </c>
      <c r="H1358" s="17">
        <v>1</v>
      </c>
      <c r="I1358" s="17">
        <v>0</v>
      </c>
      <c r="J1358" s="17">
        <v>0</v>
      </c>
      <c r="K1358" s="17">
        <f>SUM(I1358:J1358)</f>
        <v>0</v>
      </c>
      <c r="L1358" s="28">
        <f>IF(N1358&lt;7000000000,0,1)</f>
        <v>0</v>
      </c>
      <c r="M1358" s="28">
        <f>IF(N1358&gt;0,1,0)</f>
        <v>1</v>
      </c>
      <c r="N1358" s="29">
        <v>51331</v>
      </c>
      <c r="O1358" s="29">
        <f>IF($R1358="Minor",1,0)</f>
        <v>1</v>
      </c>
      <c r="P1358" s="29">
        <f>IF($R1358="Medium",1,0)</f>
        <v>0</v>
      </c>
      <c r="Q1358" s="29">
        <f>IF($R1358="Major",1,0)</f>
        <v>0</v>
      </c>
      <c r="R1358" s="2" t="str">
        <f>IF('Hazard Data'!N2776&lt;VLOOKUP(B1358,Thresholds!$B$2:$I$8,2,FALSE),"Minor",IF(AND(VLOOKUP(B1358,Thresholds!$B$2:$I$8,2,FALSE)&lt;='Hazard Data'!N2776,'Hazard Data'!N2776&lt;VLOOKUP(B1358,Thresholds!$B$2:$I$8,3,FALSE)),"Medium","Major"))</f>
        <v>Minor</v>
      </c>
      <c r="S1358" s="2" t="str">
        <f>IF(N1358&gt;0,"",IF('Hazard Data'!K2776&lt;VLOOKUP(B1358,Thresholds!$B$2:$I$8,5,FALSE),"Minor",IF(AND(VLOOKUP(B1358,Thresholds!$B$2:$I$8,5,FALSE)&lt;='Hazard Data'!K2776,'Hazard Data'!K2776&lt;VLOOKUP(B1358,Thresholds!$B$2:$I$8,6,FALSE)),"Medium","Major")))</f>
        <v/>
      </c>
      <c r="T1358" s="2"/>
      <c r="U1358" s="2"/>
      <c r="V1358" s="2"/>
      <c r="W1358" s="2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>
      <c r="A1359" s="1"/>
      <c r="B1359" s="17">
        <v>3</v>
      </c>
      <c r="C1359" s="9" t="s">
        <v>44</v>
      </c>
      <c r="D1359" s="9" t="str">
        <f>VLOOKUP(C1359,'Hazard Categories'!$A$2:$B$52,2,FALSE)</f>
        <v>Severe Storm</v>
      </c>
      <c r="E1359" s="17">
        <v>2</v>
      </c>
      <c r="F1359" s="17">
        <v>2015</v>
      </c>
      <c r="G1359" s="17" t="str">
        <f>IF(F1359&lt;2000,(ROUNDDOWN((F1359-$G$10)/5,0))*5+$G$10&amp;"-"&amp;(ROUNDDOWN((F1359-$G$10)/5,0))*5+$G$10+4,(ROUNDDOWN((F1359-$G$10)/5,0))*5+$G$10&amp;"-"&amp;(ROUNDDOWN((F1359-$G$10)/5,0))*5+$G$10+4)</f>
        <v>2015-2019</v>
      </c>
      <c r="H1359" s="17">
        <v>1</v>
      </c>
      <c r="I1359" s="17">
        <v>0</v>
      </c>
      <c r="J1359" s="17">
        <v>0</v>
      </c>
      <c r="K1359" s="17">
        <f>SUM(I1359:J1359)</f>
        <v>0</v>
      </c>
      <c r="L1359" s="28">
        <f>IF(N1359&lt;7000000000,0,1)</f>
        <v>0</v>
      </c>
      <c r="M1359" s="28">
        <f>IF(N1359&gt;0,1,0)</f>
        <v>1</v>
      </c>
      <c r="N1359" s="29">
        <v>51241</v>
      </c>
      <c r="O1359" s="29">
        <f>IF($R1359="Minor",1,0)</f>
        <v>1</v>
      </c>
      <c r="P1359" s="29">
        <f>IF($R1359="Medium",1,0)</f>
        <v>0</v>
      </c>
      <c r="Q1359" s="29">
        <f>IF($R1359="Major",1,0)</f>
        <v>0</v>
      </c>
      <c r="R1359" s="2" t="str">
        <f>IF('Hazard Data'!N2802&lt;VLOOKUP(B1359,Thresholds!$B$2:$I$8,2,FALSE),"Minor",IF(AND(VLOOKUP(B1359,Thresholds!$B$2:$I$8,2,FALSE)&lt;='Hazard Data'!N2802,'Hazard Data'!N2802&lt;VLOOKUP(B1359,Thresholds!$B$2:$I$8,3,FALSE)),"Medium","Major"))</f>
        <v>Minor</v>
      </c>
      <c r="S1359" s="2" t="str">
        <f>IF(N1359&gt;0,"",IF('Hazard Data'!K2802&lt;VLOOKUP(B1359,Thresholds!$B$2:$I$8,5,FALSE),"Minor",IF(AND(VLOOKUP(B1359,Thresholds!$B$2:$I$8,5,FALSE)&lt;='Hazard Data'!K2802,'Hazard Data'!K2802&lt;VLOOKUP(B1359,Thresholds!$B$2:$I$8,6,FALSE)),"Medium","Major")))</f>
        <v/>
      </c>
      <c r="T1359" s="2"/>
      <c r="U1359" s="2"/>
      <c r="V1359" s="2"/>
      <c r="W1359" s="2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>
      <c r="A1360" s="1"/>
      <c r="B1360" s="17">
        <v>3</v>
      </c>
      <c r="C1360" s="9" t="s">
        <v>39</v>
      </c>
      <c r="D1360" s="9" t="str">
        <f>VLOOKUP(C1360,'Hazard Categories'!$A$2:$B$52,2,FALSE)</f>
        <v>Severe Storm</v>
      </c>
      <c r="E1360" s="17">
        <v>2</v>
      </c>
      <c r="F1360" s="17">
        <v>2020</v>
      </c>
      <c r="G1360" s="17" t="str">
        <f>IF(F1360&lt;2000,(ROUNDDOWN((F1360-$G$10)/5,0))*5+$G$10&amp;"-"&amp;(ROUNDDOWN((F1360-$G$10)/5,0))*5+$G$10+4,(ROUNDDOWN((F1360-$G$10)/5,0))*5+$G$10&amp;"-"&amp;(ROUNDDOWN((F1360-$G$10)/5,0))*5+$G$10+4)</f>
        <v>2020-2024</v>
      </c>
      <c r="H1360" s="17">
        <v>1</v>
      </c>
      <c r="I1360" s="17">
        <v>0</v>
      </c>
      <c r="J1360" s="17">
        <v>0</v>
      </c>
      <c r="K1360" s="17">
        <f>SUM(I1360:J1360)</f>
        <v>0</v>
      </c>
      <c r="L1360" s="28">
        <f>IF(N1360&lt;7000000000,0,1)</f>
        <v>0</v>
      </c>
      <c r="M1360" s="28">
        <f>IF(N1360&gt;0,1,0)</f>
        <v>1</v>
      </c>
      <c r="N1360" s="29">
        <v>51065</v>
      </c>
      <c r="O1360" s="29">
        <f>IF($R1360="Minor",1,0)</f>
        <v>1</v>
      </c>
      <c r="P1360" s="29">
        <f>IF($R1360="Medium",1,0)</f>
        <v>0</v>
      </c>
      <c r="Q1360" s="29">
        <f>IF($R1360="Major",1,0)</f>
        <v>0</v>
      </c>
      <c r="R1360" s="2" t="str">
        <f>IF('Hazard Data'!N3368&lt;VLOOKUP(B1360,Thresholds!$B$2:$I$8,2,FALSE),"Minor",IF(AND(VLOOKUP(B1360,Thresholds!$B$2:$I$8,2,FALSE)&lt;='Hazard Data'!N3368,'Hazard Data'!N3368&lt;VLOOKUP(B1360,Thresholds!$B$2:$I$8,3,FALSE)),"Medium","Major"))</f>
        <v>Minor</v>
      </c>
      <c r="S1360" s="2" t="str">
        <f>IF(N1360&gt;0,"",IF('Hazard Data'!K3368&lt;VLOOKUP(B1360,Thresholds!$B$2:$I$8,5,FALSE),"Minor",IF(AND(VLOOKUP(B1360,Thresholds!$B$2:$I$8,5,FALSE)&lt;='Hazard Data'!K3368,'Hazard Data'!K3368&lt;VLOOKUP(B1360,Thresholds!$B$2:$I$8,6,FALSE)),"Medium","Major")))</f>
        <v/>
      </c>
      <c r="T1360" s="2"/>
      <c r="U1360" s="2"/>
      <c r="V1360" s="2"/>
      <c r="W1360" s="2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>
      <c r="A1361" s="1"/>
      <c r="B1361" s="17">
        <v>5</v>
      </c>
      <c r="C1361" s="9" t="s">
        <v>44</v>
      </c>
      <c r="D1361" s="9" t="str">
        <f>VLOOKUP(C1361,'Hazard Categories'!$A$2:$B$52,2,FALSE)</f>
        <v>Severe Storm</v>
      </c>
      <c r="E1361" s="17">
        <v>2</v>
      </c>
      <c r="F1361" s="17">
        <v>2015</v>
      </c>
      <c r="G1361" s="17" t="str">
        <f>IF(F1361&lt;2000,(ROUNDDOWN((F1361-$G$10)/5,0))*5+$G$10&amp;"-"&amp;(ROUNDDOWN((F1361-$G$10)/5,0))*5+$G$10+4,(ROUNDDOWN((F1361-$G$10)/5,0))*5+$G$10&amp;"-"&amp;(ROUNDDOWN((F1361-$G$10)/5,0))*5+$G$10+4)</f>
        <v>2015-2019</v>
      </c>
      <c r="H1361" s="17">
        <v>1</v>
      </c>
      <c r="I1361" s="17">
        <v>0</v>
      </c>
      <c r="J1361" s="17">
        <v>0</v>
      </c>
      <c r="K1361" s="17">
        <f>SUM(I1361:J1361)</f>
        <v>0</v>
      </c>
      <c r="L1361" s="28">
        <f>IF(N1361&lt;7000000000,0,1)</f>
        <v>0</v>
      </c>
      <c r="M1361" s="28">
        <f>IF(N1361&gt;0,1,0)</f>
        <v>1</v>
      </c>
      <c r="N1361" s="29">
        <v>50761</v>
      </c>
      <c r="O1361" s="29">
        <f>IF($R1361="Minor",1,0)</f>
        <v>1</v>
      </c>
      <c r="P1361" s="29">
        <f>IF($R1361="Medium",1,0)</f>
        <v>0</v>
      </c>
      <c r="Q1361" s="29">
        <f>IF($R1361="Major",1,0)</f>
        <v>0</v>
      </c>
      <c r="R1361" s="2" t="str">
        <f>IF('Hazard Data'!N2692&lt;VLOOKUP(B1361,Thresholds!$B$2:$I$8,2,FALSE),"Minor",IF(AND(VLOOKUP(B1361,Thresholds!$B$2:$I$8,2,FALSE)&lt;='Hazard Data'!N2692,'Hazard Data'!N2692&lt;VLOOKUP(B1361,Thresholds!$B$2:$I$8,3,FALSE)),"Medium","Major"))</f>
        <v>Minor</v>
      </c>
      <c r="S1361" s="2" t="str">
        <f>IF(N1361&gt;0,"",IF('Hazard Data'!K2692&lt;VLOOKUP(B1361,Thresholds!$B$2:$I$8,5,FALSE),"Minor",IF(AND(VLOOKUP(B1361,Thresholds!$B$2:$I$8,5,FALSE)&lt;='Hazard Data'!K2692,'Hazard Data'!K2692&lt;VLOOKUP(B1361,Thresholds!$B$2:$I$8,6,FALSE)),"Medium","Major")))</f>
        <v/>
      </c>
      <c r="T1361" s="2"/>
      <c r="U1361" s="2"/>
      <c r="V1361" s="2"/>
      <c r="W1361" s="2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>
      <c r="A1362" s="1"/>
      <c r="B1362" s="17">
        <v>4</v>
      </c>
      <c r="C1362" s="9" t="s">
        <v>44</v>
      </c>
      <c r="D1362" s="9" t="str">
        <f>VLOOKUP(C1362,'Hazard Categories'!$A$2:$B$52,2,FALSE)</f>
        <v>Severe Storm</v>
      </c>
      <c r="E1362" s="17">
        <v>2</v>
      </c>
      <c r="F1362" s="17">
        <v>2013</v>
      </c>
      <c r="G1362" s="17" t="str">
        <f>IF(F1362&lt;2000,(ROUNDDOWN((F1362-$G$10)/5,0))*5+$G$10&amp;"-"&amp;(ROUNDDOWN((F1362-$G$10)/5,0))*5+$G$10+4,(ROUNDDOWN((F1362-$G$10)/5,0))*5+$G$10&amp;"-"&amp;(ROUNDDOWN((F1362-$G$10)/5,0))*5+$G$10+4)</f>
        <v>2010-2014</v>
      </c>
      <c r="H1362" s="17">
        <v>1</v>
      </c>
      <c r="I1362" s="17">
        <v>0</v>
      </c>
      <c r="J1362" s="17">
        <v>0</v>
      </c>
      <c r="K1362" s="17">
        <f>SUM(I1362:J1362)</f>
        <v>0</v>
      </c>
      <c r="L1362" s="28">
        <f>IF(N1362&lt;7000000000,0,1)</f>
        <v>0</v>
      </c>
      <c r="M1362" s="28">
        <f>IF(N1362&gt;0,1,0)</f>
        <v>1</v>
      </c>
      <c r="N1362" s="29">
        <v>50618</v>
      </c>
      <c r="O1362" s="29">
        <f>IF($R1362="Minor",1,0)</f>
        <v>1</v>
      </c>
      <c r="P1362" s="29">
        <f>IF($R1362="Medium",1,0)</f>
        <v>0</v>
      </c>
      <c r="Q1362" s="29">
        <f>IF($R1362="Major",1,0)</f>
        <v>0</v>
      </c>
      <c r="R1362" s="2" t="str">
        <f>IF('Hazard Data'!N2068&lt;VLOOKUP(B1362,Thresholds!$B$2:$I$8,2,FALSE),"Minor",IF(AND(VLOOKUP(B1362,Thresholds!$B$2:$I$8,2,FALSE)&lt;='Hazard Data'!N2068,'Hazard Data'!N2068&lt;VLOOKUP(B1362,Thresholds!$B$2:$I$8,3,FALSE)),"Medium","Major"))</f>
        <v>Minor</v>
      </c>
      <c r="S1362" s="2" t="str">
        <f>IF(N1362&gt;0,"",IF('Hazard Data'!K2068&lt;VLOOKUP(B1362,Thresholds!$B$2:$I$8,5,FALSE),"Minor",IF(AND(VLOOKUP(B1362,Thresholds!$B$2:$I$8,5,FALSE)&lt;='Hazard Data'!K2068,'Hazard Data'!K2068&lt;VLOOKUP(B1362,Thresholds!$B$2:$I$8,6,FALSE)),"Medium","Major")))</f>
        <v/>
      </c>
      <c r="T1362" s="2"/>
      <c r="U1362" s="2"/>
      <c r="V1362" s="2"/>
      <c r="W1362" s="2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>
      <c r="A1363" s="1"/>
      <c r="B1363" s="17">
        <v>4</v>
      </c>
      <c r="C1363" s="9" t="s">
        <v>44</v>
      </c>
      <c r="D1363" s="9" t="str">
        <f>VLOOKUP(C1363,'Hazard Categories'!$A$2:$B$52,2,FALSE)</f>
        <v>Severe Storm</v>
      </c>
      <c r="E1363" s="17">
        <v>3</v>
      </c>
      <c r="F1363" s="17">
        <v>2015</v>
      </c>
      <c r="G1363" s="17" t="str">
        <f>IF(F1363&lt;2000,(ROUNDDOWN((F1363-$G$10)/5,0))*5+$G$10&amp;"-"&amp;(ROUNDDOWN((F1363-$G$10)/5,0))*5+$G$10+4,(ROUNDDOWN((F1363-$G$10)/5,0))*5+$G$10&amp;"-"&amp;(ROUNDDOWN((F1363-$G$10)/5,0))*5+$G$10+4)</f>
        <v>2015-2019</v>
      </c>
      <c r="H1363" s="17">
        <v>1</v>
      </c>
      <c r="I1363" s="17">
        <v>0</v>
      </c>
      <c r="J1363" s="17">
        <v>0</v>
      </c>
      <c r="K1363" s="17">
        <f>SUM(I1363:J1363)</f>
        <v>0</v>
      </c>
      <c r="L1363" s="28">
        <f>IF(N1363&lt;7000000000,0,1)</f>
        <v>0</v>
      </c>
      <c r="M1363" s="28">
        <f>IF(N1363&gt;0,1,0)</f>
        <v>1</v>
      </c>
      <c r="N1363" s="29">
        <v>50613</v>
      </c>
      <c r="O1363" s="29">
        <f>IF($R1363="Minor",1,0)</f>
        <v>1</v>
      </c>
      <c r="P1363" s="29">
        <f>IF($R1363="Medium",1,0)</f>
        <v>0</v>
      </c>
      <c r="Q1363" s="29">
        <f>IF($R1363="Major",1,0)</f>
        <v>0</v>
      </c>
      <c r="R1363" s="2" t="str">
        <f>IF('Hazard Data'!N2656&lt;VLOOKUP(B1363,Thresholds!$B$2:$I$8,2,FALSE),"Minor",IF(AND(VLOOKUP(B1363,Thresholds!$B$2:$I$8,2,FALSE)&lt;='Hazard Data'!N2656,'Hazard Data'!N2656&lt;VLOOKUP(B1363,Thresholds!$B$2:$I$8,3,FALSE)),"Medium","Major"))</f>
        <v>Minor</v>
      </c>
      <c r="S1363" s="2" t="str">
        <f>IF(N1363&gt;0,"",IF('Hazard Data'!K2656&lt;VLOOKUP(B1363,Thresholds!$B$2:$I$8,5,FALSE),"Minor",IF(AND(VLOOKUP(B1363,Thresholds!$B$2:$I$8,5,FALSE)&lt;='Hazard Data'!K2656,'Hazard Data'!K2656&lt;VLOOKUP(B1363,Thresholds!$B$2:$I$8,6,FALSE)),"Medium","Major")))</f>
        <v/>
      </c>
      <c r="T1363" s="2"/>
      <c r="U1363" s="2"/>
      <c r="V1363" s="2"/>
      <c r="W1363" s="2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>
      <c r="A1364" s="1"/>
      <c r="B1364" s="17">
        <v>4</v>
      </c>
      <c r="C1364" s="9" t="s">
        <v>44</v>
      </c>
      <c r="D1364" s="9" t="str">
        <f>VLOOKUP(C1364,'Hazard Categories'!$A$2:$B$52,2,FALSE)</f>
        <v>Severe Storm</v>
      </c>
      <c r="E1364" s="17">
        <v>3</v>
      </c>
      <c r="F1364" s="17">
        <v>2012</v>
      </c>
      <c r="G1364" s="17" t="str">
        <f>IF(F1364&lt;2000,(ROUNDDOWN((F1364-$G$10)/5,0))*5+$G$10&amp;"-"&amp;(ROUNDDOWN((F1364-$G$10)/5,0))*5+$G$10+4,(ROUNDDOWN((F1364-$G$10)/5,0))*5+$G$10&amp;"-"&amp;(ROUNDDOWN((F1364-$G$10)/5,0))*5+$G$10+4)</f>
        <v>2010-2014</v>
      </c>
      <c r="H1364" s="17">
        <v>1</v>
      </c>
      <c r="I1364" s="17">
        <v>0</v>
      </c>
      <c r="J1364" s="17">
        <v>0</v>
      </c>
      <c r="K1364" s="17">
        <f>SUM(I1364:J1364)</f>
        <v>0</v>
      </c>
      <c r="L1364" s="28">
        <f>IF(N1364&lt;7000000000,0,1)</f>
        <v>0</v>
      </c>
      <c r="M1364" s="28">
        <f>IF(N1364&gt;0,1,0)</f>
        <v>1</v>
      </c>
      <c r="N1364" s="29">
        <v>50604</v>
      </c>
      <c r="O1364" s="29">
        <f>IF($R1364="Minor",1,0)</f>
        <v>1</v>
      </c>
      <c r="P1364" s="29">
        <f>IF($R1364="Medium",1,0)</f>
        <v>0</v>
      </c>
      <c r="Q1364" s="29">
        <f>IF($R1364="Major",1,0)</f>
        <v>0</v>
      </c>
      <c r="R1364" s="2" t="str">
        <f>IF('Hazard Data'!N2090&lt;VLOOKUP(B1364,Thresholds!$B$2:$I$8,2,FALSE),"Minor",IF(AND(VLOOKUP(B1364,Thresholds!$B$2:$I$8,2,FALSE)&lt;='Hazard Data'!N2090,'Hazard Data'!N2090&lt;VLOOKUP(B1364,Thresholds!$B$2:$I$8,3,FALSE)),"Medium","Major"))</f>
        <v>Minor</v>
      </c>
      <c r="S1364" s="2" t="str">
        <f>IF(N1364&gt;0,"",IF('Hazard Data'!K2090&lt;VLOOKUP(B1364,Thresholds!$B$2:$I$8,5,FALSE),"Minor",IF(AND(VLOOKUP(B1364,Thresholds!$B$2:$I$8,5,FALSE)&lt;='Hazard Data'!K2090,'Hazard Data'!K2090&lt;VLOOKUP(B1364,Thresholds!$B$2:$I$8,6,FALSE)),"Medium","Major")))</f>
        <v/>
      </c>
      <c r="T1364" s="2"/>
      <c r="U1364" s="2"/>
      <c r="V1364" s="2"/>
      <c r="W1364" s="2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>
      <c r="A1365" s="1"/>
      <c r="B1365" s="17">
        <v>2</v>
      </c>
      <c r="C1365" s="9" t="s">
        <v>59</v>
      </c>
      <c r="D1365" s="9" t="str">
        <f>VLOOKUP(C1365,'Hazard Categories'!$A$2:$B$52,2,FALSE)</f>
        <v>Storm</v>
      </c>
      <c r="E1365" s="17">
        <v>2</v>
      </c>
      <c r="F1365" s="17">
        <v>2012</v>
      </c>
      <c r="G1365" s="17" t="str">
        <f>IF(F1365&lt;2000,(ROUNDDOWN((F1365-$G$10)/5,0))*5+$G$10&amp;"-"&amp;(ROUNDDOWN((F1365-$G$10)/5,0))*5+$G$10+4,(ROUNDDOWN((F1365-$G$10)/5,0))*5+$G$10&amp;"-"&amp;(ROUNDDOWN((F1365-$G$10)/5,0))*5+$G$10+4)</f>
        <v>2010-2014</v>
      </c>
      <c r="H1365" s="17">
        <v>1</v>
      </c>
      <c r="I1365" s="17">
        <v>0</v>
      </c>
      <c r="J1365" s="17">
        <v>0</v>
      </c>
      <c r="K1365" s="17">
        <f>SUM(I1365:J1365)</f>
        <v>0</v>
      </c>
      <c r="L1365" s="28">
        <f>IF(N1365&lt;7000000000,0,1)</f>
        <v>0</v>
      </c>
      <c r="M1365" s="28">
        <f>IF(N1365&gt;0,1,0)</f>
        <v>1</v>
      </c>
      <c r="N1365" s="29">
        <v>50490</v>
      </c>
      <c r="O1365" s="29">
        <f>IF($R1365="Minor",1,0)</f>
        <v>1</v>
      </c>
      <c r="P1365" s="29">
        <f>IF($R1365="Medium",1,0)</f>
        <v>0</v>
      </c>
      <c r="Q1365" s="29">
        <f>IF($R1365="Major",1,0)</f>
        <v>0</v>
      </c>
      <c r="R1365" s="2" t="str">
        <f>IF('Hazard Data'!N2085&lt;VLOOKUP(B1365,Thresholds!$B$2:$I$8,2,FALSE),"Minor",IF(AND(VLOOKUP(B1365,Thresholds!$B$2:$I$8,2,FALSE)&lt;='Hazard Data'!N2085,'Hazard Data'!N2085&lt;VLOOKUP(B1365,Thresholds!$B$2:$I$8,3,FALSE)),"Medium","Major"))</f>
        <v>Minor</v>
      </c>
      <c r="S1365" s="2" t="str">
        <f>IF(N1365&gt;0,"",IF('Hazard Data'!K2085&lt;VLOOKUP(B1365,Thresholds!$B$2:$I$8,5,FALSE),"Minor",IF(AND(VLOOKUP(B1365,Thresholds!$B$2:$I$8,5,FALSE)&lt;='Hazard Data'!K2085,'Hazard Data'!K2085&lt;VLOOKUP(B1365,Thresholds!$B$2:$I$8,6,FALSE)),"Medium","Major")))</f>
        <v/>
      </c>
      <c r="T1365" s="2"/>
      <c r="U1365" s="2"/>
      <c r="V1365" s="2"/>
      <c r="W1365" s="2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>
      <c r="A1366" s="1"/>
      <c r="B1366" s="17">
        <v>3</v>
      </c>
      <c r="C1366" s="9" t="s">
        <v>44</v>
      </c>
      <c r="D1366" s="9" t="str">
        <f>VLOOKUP(C1366,'Hazard Categories'!$A$2:$B$52,2,FALSE)</f>
        <v>Severe Storm</v>
      </c>
      <c r="E1366" s="17">
        <v>2</v>
      </c>
      <c r="F1366" s="17">
        <v>2012</v>
      </c>
      <c r="G1366" s="17" t="str">
        <f>IF(F1366&lt;2000,(ROUNDDOWN((F1366-$G$10)/5,0))*5+$G$10&amp;"-"&amp;(ROUNDDOWN((F1366-$G$10)/5,0))*5+$G$10+4,(ROUNDDOWN((F1366-$G$10)/5,0))*5+$G$10&amp;"-"&amp;(ROUNDDOWN((F1366-$G$10)/5,0))*5+$G$10+4)</f>
        <v>2010-2014</v>
      </c>
      <c r="H1366" s="17">
        <v>1</v>
      </c>
      <c r="I1366" s="17">
        <v>0</v>
      </c>
      <c r="J1366" s="17">
        <v>0</v>
      </c>
      <c r="K1366" s="17">
        <f>SUM(I1366:J1366)</f>
        <v>0</v>
      </c>
      <c r="L1366" s="28">
        <f>IF(N1366&lt;7000000000,0,1)</f>
        <v>0</v>
      </c>
      <c r="M1366" s="28">
        <f>IF(N1366&gt;0,1,0)</f>
        <v>1</v>
      </c>
      <c r="N1366" s="29">
        <v>50242</v>
      </c>
      <c r="O1366" s="29">
        <f>IF($R1366="Minor",1,0)</f>
        <v>1</v>
      </c>
      <c r="P1366" s="29">
        <f>IF($R1366="Medium",1,0)</f>
        <v>0</v>
      </c>
      <c r="Q1366" s="29">
        <f>IF($R1366="Major",1,0)</f>
        <v>0</v>
      </c>
      <c r="R1366" s="2" t="str">
        <f>IF('Hazard Data'!N2193&lt;VLOOKUP(B1366,Thresholds!$B$2:$I$8,2,FALSE),"Minor",IF(AND(VLOOKUP(B1366,Thresholds!$B$2:$I$8,2,FALSE)&lt;='Hazard Data'!N2193,'Hazard Data'!N2193&lt;VLOOKUP(B1366,Thresholds!$B$2:$I$8,3,FALSE)),"Medium","Major"))</f>
        <v>Minor</v>
      </c>
      <c r="S1366" s="2" t="str">
        <f>IF(N1366&gt;0,"",IF('Hazard Data'!K2193&lt;VLOOKUP(B1366,Thresholds!$B$2:$I$8,5,FALSE),"Minor",IF(AND(VLOOKUP(B1366,Thresholds!$B$2:$I$8,5,FALSE)&lt;='Hazard Data'!K2193,'Hazard Data'!K2193&lt;VLOOKUP(B1366,Thresholds!$B$2:$I$8,6,FALSE)),"Medium","Major")))</f>
        <v/>
      </c>
      <c r="T1366" s="2"/>
      <c r="U1366" s="2"/>
      <c r="V1366" s="2"/>
      <c r="W1366" s="2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>
      <c r="A1367" s="1"/>
      <c r="B1367" s="17">
        <v>1</v>
      </c>
      <c r="C1367" s="9" t="s">
        <v>44</v>
      </c>
      <c r="D1367" s="9" t="str">
        <f>VLOOKUP(C1367,'Hazard Categories'!$A$2:$B$52,2,FALSE)</f>
        <v>Severe Storm</v>
      </c>
      <c r="E1367" s="17">
        <v>2</v>
      </c>
      <c r="F1367" s="17">
        <v>2003</v>
      </c>
      <c r="G1367" s="17" t="str">
        <f>IF(F1367&lt;2000,(ROUNDDOWN((F1367-$G$10)/5,0))*5+$G$10&amp;"-"&amp;(ROUNDDOWN((F1367-$G$10)/5,0))*5+$G$10+4,(ROUNDDOWN((F1367-$G$10)/5,0))*5+$G$10&amp;"-"&amp;(ROUNDDOWN((F1367-$G$10)/5,0))*5+$G$10+4)</f>
        <v>2000-2004</v>
      </c>
      <c r="H1367" s="17">
        <v>1</v>
      </c>
      <c r="I1367" s="17">
        <v>0</v>
      </c>
      <c r="J1367" s="17">
        <v>0</v>
      </c>
      <c r="K1367" s="17">
        <f>SUM(I1367:J1367)</f>
        <v>0</v>
      </c>
      <c r="L1367" s="28">
        <f>IF(N1367&lt;7000000000,0,1)</f>
        <v>0</v>
      </c>
      <c r="M1367" s="28">
        <f>IF(N1367&gt;0,1,0)</f>
        <v>1</v>
      </c>
      <c r="N1367" s="29">
        <v>50228</v>
      </c>
      <c r="O1367" s="29">
        <f>IF($R1367="Minor",1,0)</f>
        <v>1</v>
      </c>
      <c r="P1367" s="29">
        <f>IF($R1367="Medium",1,0)</f>
        <v>0</v>
      </c>
      <c r="Q1367" s="29">
        <f>IF($R1367="Major",1,0)</f>
        <v>0</v>
      </c>
      <c r="R1367" s="2" t="str">
        <f>IF('Hazard Data'!N3079&lt;VLOOKUP(B1367,Thresholds!$B$2:$I$8,2,FALSE),"Minor",IF(AND(VLOOKUP(B1367,Thresholds!$B$2:$I$8,2,FALSE)&lt;='Hazard Data'!N3079,'Hazard Data'!N3079&lt;VLOOKUP(B1367,Thresholds!$B$2:$I$8,3,FALSE)),"Medium","Major"))</f>
        <v>Minor</v>
      </c>
      <c r="S1367" s="2" t="str">
        <f>IF(N1367&gt;0,"",IF('Hazard Data'!K3079&lt;VLOOKUP(B1367,Thresholds!$B$2:$I$8,5,FALSE),"Minor",IF(AND(VLOOKUP(B1367,Thresholds!$B$2:$I$8,5,FALSE)&lt;='Hazard Data'!K3079,'Hazard Data'!K3079&lt;VLOOKUP(B1367,Thresholds!$B$2:$I$8,6,FALSE)),"Medium","Major")))</f>
        <v/>
      </c>
      <c r="T1367" s="2"/>
      <c r="U1367" s="2"/>
      <c r="V1367" s="2"/>
      <c r="W1367" s="2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>
      <c r="A1368" s="1"/>
      <c r="B1368" s="17">
        <v>2</v>
      </c>
      <c r="C1368" s="9" t="s">
        <v>41</v>
      </c>
      <c r="D1368" s="9" t="str">
        <f>VLOOKUP(C1368,'Hazard Categories'!$A$2:$B$52,2,FALSE)</f>
        <v>Tornado</v>
      </c>
      <c r="E1368" s="17">
        <v>3</v>
      </c>
      <c r="F1368" s="17">
        <v>2020</v>
      </c>
      <c r="G1368" s="17" t="str">
        <f>IF(F1368&lt;2000,(ROUNDDOWN((F1368-$G$10)/5,0))*5+$G$10&amp;"-"&amp;(ROUNDDOWN((F1368-$G$10)/5,0))*5+$G$10+4,(ROUNDDOWN((F1368-$G$10)/5,0))*5+$G$10&amp;"-"&amp;(ROUNDDOWN((F1368-$G$10)/5,0))*5+$G$10+4)</f>
        <v>2020-2024</v>
      </c>
      <c r="H1368" s="17">
        <v>1</v>
      </c>
      <c r="I1368" s="17">
        <v>0</v>
      </c>
      <c r="J1368" s="17">
        <v>0</v>
      </c>
      <c r="K1368" s="17">
        <f>SUM(I1368:J1368)</f>
        <v>0</v>
      </c>
      <c r="L1368" s="28">
        <f>IF(N1368&lt;7000000000,0,1)</f>
        <v>0</v>
      </c>
      <c r="M1368" s="28">
        <f>IF(N1368&gt;0,1,0)</f>
        <v>1</v>
      </c>
      <c r="N1368" s="29">
        <v>50223</v>
      </c>
      <c r="O1368" s="29">
        <f>IF($R1368="Minor",1,0)</f>
        <v>1</v>
      </c>
      <c r="P1368" s="29">
        <f>IF($R1368="Medium",1,0)</f>
        <v>0</v>
      </c>
      <c r="Q1368" s="29">
        <f>IF($R1368="Major",1,0)</f>
        <v>0</v>
      </c>
      <c r="R1368" s="2" t="str">
        <f>IF('Hazard Data'!N3352&lt;VLOOKUP(B1368,Thresholds!$B$2:$I$8,2,FALSE),"Minor",IF(AND(VLOOKUP(B1368,Thresholds!$B$2:$I$8,2,FALSE)&lt;='Hazard Data'!N3352,'Hazard Data'!N3352&lt;VLOOKUP(B1368,Thresholds!$B$2:$I$8,3,FALSE)),"Medium","Major"))</f>
        <v>Minor</v>
      </c>
      <c r="S1368" s="2" t="str">
        <f>IF(N1368&gt;0,"",IF('Hazard Data'!K3352&lt;VLOOKUP(B1368,Thresholds!$B$2:$I$8,5,FALSE),"Minor",IF(AND(VLOOKUP(B1368,Thresholds!$B$2:$I$8,5,FALSE)&lt;='Hazard Data'!K3352,'Hazard Data'!K3352&lt;VLOOKUP(B1368,Thresholds!$B$2:$I$8,6,FALSE)),"Medium","Major")))</f>
        <v/>
      </c>
      <c r="T1368" s="2"/>
      <c r="U1368" s="2"/>
      <c r="V1368" s="2"/>
      <c r="W1368" s="2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>
      <c r="A1369" s="1"/>
      <c r="B1369" s="17">
        <v>2</v>
      </c>
      <c r="C1369" s="9" t="s">
        <v>44</v>
      </c>
      <c r="D1369" s="9" t="str">
        <f>VLOOKUP(C1369,'Hazard Categories'!$A$2:$B$52,2,FALSE)</f>
        <v>Severe Storm</v>
      </c>
      <c r="E1369" s="17">
        <v>1</v>
      </c>
      <c r="F1369" s="17">
        <v>2001</v>
      </c>
      <c r="G1369" s="17" t="str">
        <f>IF(F1369&lt;2000,(ROUNDDOWN((F1369-$G$10)/5,0))*5+$G$10&amp;"-"&amp;(ROUNDDOWN((F1369-$G$10)/5,0))*5+$G$10+4,(ROUNDDOWN((F1369-$G$10)/5,0))*5+$G$10&amp;"-"&amp;(ROUNDDOWN((F1369-$G$10)/5,0))*5+$G$10+4)</f>
        <v>2000-2004</v>
      </c>
      <c r="H1369" s="17">
        <v>1</v>
      </c>
      <c r="I1369" s="17">
        <v>0</v>
      </c>
      <c r="J1369" s="17">
        <v>0</v>
      </c>
      <c r="K1369" s="17">
        <f>SUM(I1369:J1369)</f>
        <v>0</v>
      </c>
      <c r="L1369" s="28">
        <f>IF(N1369&lt;7000000000,0,1)</f>
        <v>0</v>
      </c>
      <c r="M1369" s="28">
        <f>IF(N1369&gt;0,1,0)</f>
        <v>1</v>
      </c>
      <c r="N1369" s="29">
        <v>50219</v>
      </c>
      <c r="O1369" s="29">
        <f>IF($R1369="Minor",1,0)</f>
        <v>1</v>
      </c>
      <c r="P1369" s="29">
        <f>IF($R1369="Medium",1,0)</f>
        <v>0</v>
      </c>
      <c r="Q1369" s="29">
        <f>IF($R1369="Major",1,0)</f>
        <v>0</v>
      </c>
      <c r="R1369" s="2" t="str">
        <f>IF('Hazard Data'!N3040&lt;VLOOKUP(B1369,Thresholds!$B$2:$I$8,2,FALSE),"Minor",IF(AND(VLOOKUP(B1369,Thresholds!$B$2:$I$8,2,FALSE)&lt;='Hazard Data'!N3040,'Hazard Data'!N3040&lt;VLOOKUP(B1369,Thresholds!$B$2:$I$8,3,FALSE)),"Medium","Major"))</f>
        <v>Minor</v>
      </c>
      <c r="S1369" s="2" t="str">
        <f>IF(N1369&gt;0,"",IF('Hazard Data'!K3040&lt;VLOOKUP(B1369,Thresholds!$B$2:$I$8,5,FALSE),"Minor",IF(AND(VLOOKUP(B1369,Thresholds!$B$2:$I$8,5,FALSE)&lt;='Hazard Data'!K3040,'Hazard Data'!K3040&lt;VLOOKUP(B1369,Thresholds!$B$2:$I$8,6,FALSE)),"Medium","Major")))</f>
        <v/>
      </c>
      <c r="T1369" s="2"/>
      <c r="U1369" s="2"/>
      <c r="V1369" s="2"/>
      <c r="W1369" s="2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>
      <c r="A1370" s="1"/>
      <c r="B1370" s="17">
        <v>3</v>
      </c>
      <c r="C1370" s="9" t="s">
        <v>44</v>
      </c>
      <c r="D1370" s="9" t="str">
        <f>VLOOKUP(C1370,'Hazard Categories'!$A$2:$B$52,2,FALSE)</f>
        <v>Severe Storm</v>
      </c>
      <c r="E1370" s="17">
        <v>1</v>
      </c>
      <c r="F1370" s="17">
        <v>2013</v>
      </c>
      <c r="G1370" s="17" t="str">
        <f>IF(F1370&lt;2000,(ROUNDDOWN((F1370-$G$10)/5,0))*5+$G$10&amp;"-"&amp;(ROUNDDOWN((F1370-$G$10)/5,0))*5+$G$10+4,(ROUNDDOWN((F1370-$G$10)/5,0))*5+$G$10&amp;"-"&amp;(ROUNDDOWN((F1370-$G$10)/5,0))*5+$G$10+4)</f>
        <v>2010-2014</v>
      </c>
      <c r="H1370" s="17">
        <v>1</v>
      </c>
      <c r="I1370" s="17">
        <v>0</v>
      </c>
      <c r="J1370" s="17">
        <v>0</v>
      </c>
      <c r="K1370" s="17">
        <f>SUM(I1370:J1370)</f>
        <v>0</v>
      </c>
      <c r="L1370" s="28">
        <f>IF(N1370&lt;7000000000,0,1)</f>
        <v>0</v>
      </c>
      <c r="M1370" s="28">
        <f>IF(N1370&gt;0,1,0)</f>
        <v>1</v>
      </c>
      <c r="N1370" s="29">
        <v>49976</v>
      </c>
      <c r="O1370" s="29">
        <f>IF($R1370="Minor",1,0)</f>
        <v>1</v>
      </c>
      <c r="P1370" s="29">
        <f>IF($R1370="Medium",1,0)</f>
        <v>0</v>
      </c>
      <c r="Q1370" s="29">
        <f>IF($R1370="Major",1,0)</f>
        <v>0</v>
      </c>
      <c r="R1370" s="2" t="str">
        <f>IF('Hazard Data'!N2045&lt;VLOOKUP(B1370,Thresholds!$B$2:$I$8,2,FALSE),"Minor",IF(AND(VLOOKUP(B1370,Thresholds!$B$2:$I$8,2,FALSE)&lt;='Hazard Data'!N2045,'Hazard Data'!N2045&lt;VLOOKUP(B1370,Thresholds!$B$2:$I$8,3,FALSE)),"Medium","Major"))</f>
        <v>Minor</v>
      </c>
      <c r="S1370" s="2" t="str">
        <f>IF(N1370&gt;0,"",IF('Hazard Data'!K2045&lt;VLOOKUP(B1370,Thresholds!$B$2:$I$8,5,FALSE),"Minor",IF(AND(VLOOKUP(B1370,Thresholds!$B$2:$I$8,5,FALSE)&lt;='Hazard Data'!K2045,'Hazard Data'!K2045&lt;VLOOKUP(B1370,Thresholds!$B$2:$I$8,6,FALSE)),"Medium","Major")))</f>
        <v/>
      </c>
      <c r="T1370" s="2"/>
      <c r="U1370" s="2"/>
      <c r="V1370" s="2"/>
      <c r="W1370" s="2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>
      <c r="A1371" s="1"/>
      <c r="B1371" s="17">
        <v>4</v>
      </c>
      <c r="C1371" s="9" t="s">
        <v>44</v>
      </c>
      <c r="D1371" s="9" t="str">
        <f>VLOOKUP(C1371,'Hazard Categories'!$A$2:$B$52,2,FALSE)</f>
        <v>Severe Storm</v>
      </c>
      <c r="E1371" s="17">
        <v>2</v>
      </c>
      <c r="F1371" s="17">
        <v>2010</v>
      </c>
      <c r="G1371" s="17" t="str">
        <f>IF(F1371&lt;2000,(ROUNDDOWN((F1371-$G$10)/5,0))*5+$G$10&amp;"-"&amp;(ROUNDDOWN((F1371-$G$10)/5,0))*5+$G$10+4,(ROUNDDOWN((F1371-$G$10)/5,0))*5+$G$10&amp;"-"&amp;(ROUNDDOWN((F1371-$G$10)/5,0))*5+$G$10+4)</f>
        <v>2010-2014</v>
      </c>
      <c r="H1371" s="17">
        <v>1</v>
      </c>
      <c r="I1371" s="17">
        <v>0</v>
      </c>
      <c r="J1371" s="17">
        <v>0</v>
      </c>
      <c r="K1371" s="17">
        <f>SUM(I1371:J1371)</f>
        <v>0</v>
      </c>
      <c r="L1371" s="28">
        <f>IF(N1371&lt;7000000000,0,1)</f>
        <v>0</v>
      </c>
      <c r="M1371" s="28">
        <f>IF(N1371&gt;0,1,0)</f>
        <v>1</v>
      </c>
      <c r="N1371" s="29">
        <v>49976</v>
      </c>
      <c r="O1371" s="29">
        <f>IF($R1371="Minor",1,0)</f>
        <v>1</v>
      </c>
      <c r="P1371" s="29">
        <f>IF($R1371="Medium",1,0)</f>
        <v>0</v>
      </c>
      <c r="Q1371" s="29">
        <f>IF($R1371="Major",1,0)</f>
        <v>0</v>
      </c>
      <c r="R1371" s="2" t="str">
        <f>IF('Hazard Data'!N2223&lt;VLOOKUP(B1371,Thresholds!$B$2:$I$8,2,FALSE),"Minor",IF(AND(VLOOKUP(B1371,Thresholds!$B$2:$I$8,2,FALSE)&lt;='Hazard Data'!N2223,'Hazard Data'!N2223&lt;VLOOKUP(B1371,Thresholds!$B$2:$I$8,3,FALSE)),"Medium","Major"))</f>
        <v>Minor</v>
      </c>
      <c r="S1371" s="2" t="str">
        <f>IF(N1371&gt;0,"",IF('Hazard Data'!K2223&lt;VLOOKUP(B1371,Thresholds!$B$2:$I$8,5,FALSE),"Minor",IF(AND(VLOOKUP(B1371,Thresholds!$B$2:$I$8,5,FALSE)&lt;='Hazard Data'!K2223,'Hazard Data'!K2223&lt;VLOOKUP(B1371,Thresholds!$B$2:$I$8,6,FALSE)),"Medium","Major")))</f>
        <v/>
      </c>
      <c r="T1371" s="2"/>
      <c r="U1371" s="2"/>
      <c r="V1371" s="2"/>
      <c r="W1371" s="2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>
      <c r="A1372" s="1"/>
      <c r="B1372" s="17">
        <v>5</v>
      </c>
      <c r="C1372" s="9" t="s">
        <v>44</v>
      </c>
      <c r="D1372" s="9" t="str">
        <f>VLOOKUP(C1372,'Hazard Categories'!$A$2:$B$52,2,FALSE)</f>
        <v>Severe Storm</v>
      </c>
      <c r="E1372" s="17">
        <v>3</v>
      </c>
      <c r="F1372" s="17">
        <v>2012</v>
      </c>
      <c r="G1372" s="17" t="str">
        <f>IF(F1372&lt;2000,(ROUNDDOWN((F1372-$G$10)/5,0))*5+$G$10&amp;"-"&amp;(ROUNDDOWN((F1372-$G$10)/5,0))*5+$G$10+4,(ROUNDDOWN((F1372-$G$10)/5,0))*5+$G$10&amp;"-"&amp;(ROUNDDOWN((F1372-$G$10)/5,0))*5+$G$10+4)</f>
        <v>2010-2014</v>
      </c>
      <c r="H1372" s="17">
        <v>1</v>
      </c>
      <c r="I1372" s="17">
        <v>0</v>
      </c>
      <c r="J1372" s="17">
        <v>0</v>
      </c>
      <c r="K1372" s="17">
        <f>SUM(I1372:J1372)</f>
        <v>0</v>
      </c>
      <c r="L1372" s="28">
        <f>IF(N1372&lt;7000000000,0,1)</f>
        <v>0</v>
      </c>
      <c r="M1372" s="28">
        <f>IF(N1372&gt;0,1,0)</f>
        <v>1</v>
      </c>
      <c r="N1372" s="29">
        <v>49924</v>
      </c>
      <c r="O1372" s="29">
        <f>IF($R1372="Minor",1,0)</f>
        <v>1</v>
      </c>
      <c r="P1372" s="29">
        <f>IF($R1372="Medium",1,0)</f>
        <v>0</v>
      </c>
      <c r="Q1372" s="29">
        <f>IF($R1372="Major",1,0)</f>
        <v>0</v>
      </c>
      <c r="R1372" s="2" t="str">
        <f>IF('Hazard Data'!N2096&lt;VLOOKUP(B1372,Thresholds!$B$2:$I$8,2,FALSE),"Minor",IF(AND(VLOOKUP(B1372,Thresholds!$B$2:$I$8,2,FALSE)&lt;='Hazard Data'!N2096,'Hazard Data'!N2096&lt;VLOOKUP(B1372,Thresholds!$B$2:$I$8,3,FALSE)),"Medium","Major"))</f>
        <v>Minor</v>
      </c>
      <c r="S1372" s="2" t="str">
        <f>IF(N1372&gt;0,"",IF('Hazard Data'!K2096&lt;VLOOKUP(B1372,Thresholds!$B$2:$I$8,5,FALSE),"Minor",IF(AND(VLOOKUP(B1372,Thresholds!$B$2:$I$8,5,FALSE)&lt;='Hazard Data'!K2096,'Hazard Data'!K2096&lt;VLOOKUP(B1372,Thresholds!$B$2:$I$8,6,FALSE)),"Medium","Major")))</f>
        <v/>
      </c>
      <c r="T1372" s="2"/>
      <c r="U1372" s="2"/>
      <c r="V1372" s="2"/>
      <c r="W1372" s="2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>
      <c r="A1373" s="1"/>
      <c r="B1373" s="17">
        <v>4</v>
      </c>
      <c r="C1373" s="9" t="s">
        <v>39</v>
      </c>
      <c r="D1373" s="9" t="str">
        <f>VLOOKUP(C1373,'Hazard Categories'!$A$2:$B$52,2,FALSE)</f>
        <v>Severe Storm</v>
      </c>
      <c r="E1373" s="17">
        <v>4</v>
      </c>
      <c r="F1373" s="17">
        <v>2016</v>
      </c>
      <c r="G1373" s="17" t="str">
        <f>IF(F1373&lt;2000,(ROUNDDOWN((F1373-$G$10)/5,0))*5+$G$10&amp;"-"&amp;(ROUNDDOWN((F1373-$G$10)/5,0))*5+$G$10+4,(ROUNDDOWN((F1373-$G$10)/5,0))*5+$G$10&amp;"-"&amp;(ROUNDDOWN((F1373-$G$10)/5,0))*5+$G$10+4)</f>
        <v>2015-2019</v>
      </c>
      <c r="H1373" s="17">
        <v>1</v>
      </c>
      <c r="I1373" s="17">
        <v>0</v>
      </c>
      <c r="J1373" s="17">
        <v>0</v>
      </c>
      <c r="K1373" s="17">
        <f>SUM(I1373:J1373)</f>
        <v>0</v>
      </c>
      <c r="L1373" s="28">
        <f>IF(N1373&lt;7000000000,0,1)</f>
        <v>0</v>
      </c>
      <c r="M1373" s="28">
        <f>IF(N1373&gt;0,1,0)</f>
        <v>1</v>
      </c>
      <c r="N1373" s="29">
        <v>49843</v>
      </c>
      <c r="O1373" s="29">
        <f>IF($R1373="Minor",1,0)</f>
        <v>1</v>
      </c>
      <c r="P1373" s="29">
        <f>IF($R1373="Medium",1,0)</f>
        <v>0</v>
      </c>
      <c r="Q1373" s="29">
        <f>IF($R1373="Major",1,0)</f>
        <v>0</v>
      </c>
      <c r="R1373" s="2" t="str">
        <f>IF('Hazard Data'!N2859&lt;VLOOKUP(B1373,Thresholds!$B$2:$I$8,2,FALSE),"Minor",IF(AND(VLOOKUP(B1373,Thresholds!$B$2:$I$8,2,FALSE)&lt;='Hazard Data'!N2859,'Hazard Data'!N2859&lt;VLOOKUP(B1373,Thresholds!$B$2:$I$8,3,FALSE)),"Medium","Major"))</f>
        <v>Minor</v>
      </c>
      <c r="S1373" s="2" t="str">
        <f>IF(N1373&gt;0,"",IF('Hazard Data'!K2859&lt;VLOOKUP(B1373,Thresholds!$B$2:$I$8,5,FALSE),"Minor",IF(AND(VLOOKUP(B1373,Thresholds!$B$2:$I$8,5,FALSE)&lt;='Hazard Data'!K2859,'Hazard Data'!K2859&lt;VLOOKUP(B1373,Thresholds!$B$2:$I$8,6,FALSE)),"Medium","Major")))</f>
        <v/>
      </c>
      <c r="T1373" s="2"/>
      <c r="U1373" s="2"/>
      <c r="V1373" s="2"/>
      <c r="W1373" s="2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>
      <c r="A1374" s="1"/>
      <c r="B1374" s="17">
        <v>2</v>
      </c>
      <c r="C1374" s="9" t="s">
        <v>44</v>
      </c>
      <c r="D1374" s="9" t="str">
        <f>VLOOKUP(C1374,'Hazard Categories'!$A$2:$B$52,2,FALSE)</f>
        <v>Severe Storm</v>
      </c>
      <c r="E1374" s="17">
        <v>2</v>
      </c>
      <c r="F1374" s="17">
        <v>2017</v>
      </c>
      <c r="G1374" s="17" t="str">
        <f>IF(F1374&lt;2000,(ROUNDDOWN((F1374-$G$10)/5,0))*5+$G$10&amp;"-"&amp;(ROUNDDOWN((F1374-$G$10)/5,0))*5+$G$10+4,(ROUNDDOWN((F1374-$G$10)/5,0))*5+$G$10&amp;"-"&amp;(ROUNDDOWN((F1374-$G$10)/5,0))*5+$G$10+4)</f>
        <v>2015-2019</v>
      </c>
      <c r="H1374" s="17">
        <v>1</v>
      </c>
      <c r="I1374" s="17">
        <v>0</v>
      </c>
      <c r="J1374" s="17">
        <v>0</v>
      </c>
      <c r="K1374" s="17">
        <f>SUM(I1374:J1374)</f>
        <v>0</v>
      </c>
      <c r="L1374" s="28">
        <f>IF(N1374&lt;7000000000,0,1)</f>
        <v>0</v>
      </c>
      <c r="M1374" s="28">
        <f>IF(N1374&gt;0,1,0)</f>
        <v>1</v>
      </c>
      <c r="N1374" s="29">
        <v>49824</v>
      </c>
      <c r="O1374" s="29">
        <f>IF($R1374="Minor",1,0)</f>
        <v>1</v>
      </c>
      <c r="P1374" s="29">
        <f>IF($R1374="Medium",1,0)</f>
        <v>0</v>
      </c>
      <c r="Q1374" s="29">
        <f>IF($R1374="Major",1,0)</f>
        <v>0</v>
      </c>
      <c r="R1374" s="2" t="str">
        <f>IF('Hazard Data'!N2893&lt;VLOOKUP(B1374,Thresholds!$B$2:$I$8,2,FALSE),"Minor",IF(AND(VLOOKUP(B1374,Thresholds!$B$2:$I$8,2,FALSE)&lt;='Hazard Data'!N2893,'Hazard Data'!N2893&lt;VLOOKUP(B1374,Thresholds!$B$2:$I$8,3,FALSE)),"Medium","Major"))</f>
        <v>Minor</v>
      </c>
      <c r="S1374" s="2" t="str">
        <f>IF(N1374&gt;0,"",IF('Hazard Data'!K2893&lt;VLOOKUP(B1374,Thresholds!$B$2:$I$8,5,FALSE),"Minor",IF(AND(VLOOKUP(B1374,Thresholds!$B$2:$I$8,5,FALSE)&lt;='Hazard Data'!K2893,'Hazard Data'!K2893&lt;VLOOKUP(B1374,Thresholds!$B$2:$I$8,6,FALSE)),"Medium","Major")))</f>
        <v/>
      </c>
      <c r="T1374" s="2"/>
      <c r="U1374" s="2"/>
      <c r="V1374" s="2"/>
      <c r="W1374" s="2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>
      <c r="A1375" s="1"/>
      <c r="B1375" s="17">
        <v>4</v>
      </c>
      <c r="C1375" s="9" t="s">
        <v>44</v>
      </c>
      <c r="D1375" s="9" t="str">
        <f>VLOOKUP(C1375,'Hazard Categories'!$A$2:$B$52,2,FALSE)</f>
        <v>Severe Storm</v>
      </c>
      <c r="E1375" s="17">
        <v>2</v>
      </c>
      <c r="F1375" s="17">
        <v>2011</v>
      </c>
      <c r="G1375" s="17" t="str">
        <f>IF(F1375&lt;2000,(ROUNDDOWN((F1375-$G$10)/5,0))*5+$G$10&amp;"-"&amp;(ROUNDDOWN((F1375-$G$10)/5,0))*5+$G$10+4,(ROUNDDOWN((F1375-$G$10)/5,0))*5+$G$10&amp;"-"&amp;(ROUNDDOWN((F1375-$G$10)/5,0))*5+$G$10+4)</f>
        <v>2010-2014</v>
      </c>
      <c r="H1375" s="17">
        <v>1</v>
      </c>
      <c r="I1375" s="17">
        <v>0</v>
      </c>
      <c r="J1375" s="17">
        <v>0</v>
      </c>
      <c r="K1375" s="17">
        <f>SUM(I1375:J1375)</f>
        <v>0</v>
      </c>
      <c r="L1375" s="28">
        <f>IF(N1375&lt;7000000000,0,1)</f>
        <v>0</v>
      </c>
      <c r="M1375" s="28">
        <f>IF(N1375&gt;0,1,0)</f>
        <v>1</v>
      </c>
      <c r="N1375" s="29">
        <v>49800</v>
      </c>
      <c r="O1375" s="29">
        <f>IF($R1375="Minor",1,0)</f>
        <v>1</v>
      </c>
      <c r="P1375" s="29">
        <f>IF($R1375="Medium",1,0)</f>
        <v>0</v>
      </c>
      <c r="Q1375" s="29">
        <f>IF($R1375="Major",1,0)</f>
        <v>0</v>
      </c>
      <c r="R1375" s="2" t="str">
        <f>IF('Hazard Data'!N2365&lt;VLOOKUP(B1375,Thresholds!$B$2:$I$8,2,FALSE),"Minor",IF(AND(VLOOKUP(B1375,Thresholds!$B$2:$I$8,2,FALSE)&lt;='Hazard Data'!N2365,'Hazard Data'!N2365&lt;VLOOKUP(B1375,Thresholds!$B$2:$I$8,3,FALSE)),"Medium","Major"))</f>
        <v>Minor</v>
      </c>
      <c r="S1375" s="2" t="str">
        <f>IF(N1375&gt;0,"",IF('Hazard Data'!K2365&lt;VLOOKUP(B1375,Thresholds!$B$2:$I$8,5,FALSE),"Minor",IF(AND(VLOOKUP(B1375,Thresholds!$B$2:$I$8,5,FALSE)&lt;='Hazard Data'!K2365,'Hazard Data'!K2365&lt;VLOOKUP(B1375,Thresholds!$B$2:$I$8,6,FALSE)),"Medium","Major")))</f>
        <v/>
      </c>
      <c r="T1375" s="2"/>
      <c r="U1375" s="2"/>
      <c r="V1375" s="2"/>
      <c r="W1375" s="2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>
      <c r="A1376" s="1"/>
      <c r="B1376" s="17">
        <v>3</v>
      </c>
      <c r="C1376" s="9" t="s">
        <v>44</v>
      </c>
      <c r="D1376" s="9" t="str">
        <f>VLOOKUP(C1376,'Hazard Categories'!$A$2:$B$52,2,FALSE)</f>
        <v>Severe Storm</v>
      </c>
      <c r="E1376" s="17">
        <v>2</v>
      </c>
      <c r="F1376" s="17">
        <v>2015</v>
      </c>
      <c r="G1376" s="17" t="str">
        <f>IF(F1376&lt;2000,(ROUNDDOWN((F1376-$G$10)/5,0))*5+$G$10&amp;"-"&amp;(ROUNDDOWN((F1376-$G$10)/5,0))*5+$G$10+4,(ROUNDDOWN((F1376-$G$10)/5,0))*5+$G$10&amp;"-"&amp;(ROUNDDOWN((F1376-$G$10)/5,0))*5+$G$10+4)</f>
        <v>2015-2019</v>
      </c>
      <c r="H1376" s="17">
        <v>1</v>
      </c>
      <c r="I1376" s="17">
        <v>0</v>
      </c>
      <c r="J1376" s="17">
        <v>0</v>
      </c>
      <c r="K1376" s="17">
        <f>SUM(I1376:J1376)</f>
        <v>0</v>
      </c>
      <c r="L1376" s="28">
        <f>IF(N1376&lt;7000000000,0,1)</f>
        <v>0</v>
      </c>
      <c r="M1376" s="28">
        <f>IF(N1376&gt;0,1,0)</f>
        <v>1</v>
      </c>
      <c r="N1376" s="29">
        <v>49791</v>
      </c>
      <c r="O1376" s="29">
        <f>IF($R1376="Minor",1,0)</f>
        <v>1</v>
      </c>
      <c r="P1376" s="29">
        <f>IF($R1376="Medium",1,0)</f>
        <v>0</v>
      </c>
      <c r="Q1376" s="29">
        <f>IF($R1376="Major",1,0)</f>
        <v>0</v>
      </c>
      <c r="R1376" s="2" t="str">
        <f>IF('Hazard Data'!N2689&lt;VLOOKUP(B1376,Thresholds!$B$2:$I$8,2,FALSE),"Minor",IF(AND(VLOOKUP(B1376,Thresholds!$B$2:$I$8,2,FALSE)&lt;='Hazard Data'!N2689,'Hazard Data'!N2689&lt;VLOOKUP(B1376,Thresholds!$B$2:$I$8,3,FALSE)),"Medium","Major"))</f>
        <v>Minor</v>
      </c>
      <c r="S1376" s="2" t="str">
        <f>IF(N1376&gt;0,"",IF('Hazard Data'!K2689&lt;VLOOKUP(B1376,Thresholds!$B$2:$I$8,5,FALSE),"Minor",IF(AND(VLOOKUP(B1376,Thresholds!$B$2:$I$8,5,FALSE)&lt;='Hazard Data'!K2689,'Hazard Data'!K2689&lt;VLOOKUP(B1376,Thresholds!$B$2:$I$8,6,FALSE)),"Medium","Major")))</f>
        <v/>
      </c>
      <c r="T1376" s="2"/>
      <c r="U1376" s="2"/>
      <c r="V1376" s="2"/>
      <c r="W1376" s="2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32">
      <c r="A1377" s="1"/>
      <c r="B1377" s="17">
        <v>2</v>
      </c>
      <c r="C1377" s="9" t="s">
        <v>44</v>
      </c>
      <c r="D1377" s="9" t="str">
        <f>VLOOKUP(C1377,'Hazard Categories'!$A$2:$B$52,2,FALSE)</f>
        <v>Severe Storm</v>
      </c>
      <c r="E1377" s="17">
        <v>2</v>
      </c>
      <c r="F1377" s="17">
        <v>2016</v>
      </c>
      <c r="G1377" s="17" t="str">
        <f>IF(F1377&lt;2000,(ROUNDDOWN((F1377-$G$10)/5,0))*5+$G$10&amp;"-"&amp;(ROUNDDOWN((F1377-$G$10)/5,0))*5+$G$10+4,(ROUNDDOWN((F1377-$G$10)/5,0))*5+$G$10&amp;"-"&amp;(ROUNDDOWN((F1377-$G$10)/5,0))*5+$G$10+4)</f>
        <v>2015-2019</v>
      </c>
      <c r="H1377" s="17">
        <v>1</v>
      </c>
      <c r="I1377" s="17">
        <v>0</v>
      </c>
      <c r="J1377" s="17">
        <v>0</v>
      </c>
      <c r="K1377" s="17">
        <f>SUM(I1377:J1377)</f>
        <v>0</v>
      </c>
      <c r="L1377" s="28">
        <f>IF(N1377&lt;7000000000,0,1)</f>
        <v>0</v>
      </c>
      <c r="M1377" s="28">
        <f>IF(N1377&gt;0,1,0)</f>
        <v>1</v>
      </c>
      <c r="N1377" s="29">
        <v>49696</v>
      </c>
      <c r="O1377" s="29">
        <f>IF($R1377="Minor",1,0)</f>
        <v>1</v>
      </c>
      <c r="P1377" s="29">
        <f>IF($R1377="Medium",1,0)</f>
        <v>0</v>
      </c>
      <c r="Q1377" s="29">
        <f>IF($R1377="Major",1,0)</f>
        <v>0</v>
      </c>
      <c r="R1377" s="2" t="str">
        <f>IF('Hazard Data'!N2810&lt;VLOOKUP(B1377,Thresholds!$B$2:$I$8,2,FALSE),"Minor",IF(AND(VLOOKUP(B1377,Thresholds!$B$2:$I$8,2,FALSE)&lt;='Hazard Data'!N2810,'Hazard Data'!N2810&lt;VLOOKUP(B1377,Thresholds!$B$2:$I$8,3,FALSE)),"Medium","Major"))</f>
        <v>Minor</v>
      </c>
      <c r="S1377" s="2" t="str">
        <f>IF(N1377&gt;0,"",IF('Hazard Data'!K2810&lt;VLOOKUP(B1377,Thresholds!$B$2:$I$8,5,FALSE),"Minor",IF(AND(VLOOKUP(B1377,Thresholds!$B$2:$I$8,5,FALSE)&lt;='Hazard Data'!K2810,'Hazard Data'!K2810&lt;VLOOKUP(B1377,Thresholds!$B$2:$I$8,6,FALSE)),"Medium","Major")))</f>
        <v/>
      </c>
      <c r="T1377" s="2"/>
      <c r="U1377" s="2"/>
      <c r="V1377" s="2"/>
      <c r="W1377" s="2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32">
      <c r="A1378" s="1"/>
      <c r="B1378" s="17">
        <v>4</v>
      </c>
      <c r="C1378" s="9" t="s">
        <v>44</v>
      </c>
      <c r="D1378" s="9" t="str">
        <f>VLOOKUP(C1378,'Hazard Categories'!$A$2:$B$52,2,FALSE)</f>
        <v>Severe Storm</v>
      </c>
      <c r="E1378" s="17">
        <v>2</v>
      </c>
      <c r="F1378" s="17">
        <v>2012</v>
      </c>
      <c r="G1378" s="17" t="str">
        <f>IF(F1378&lt;2000,(ROUNDDOWN((F1378-$G$10)/5,0))*5+$G$10&amp;"-"&amp;(ROUNDDOWN((F1378-$G$10)/5,0))*5+$G$10+4,(ROUNDDOWN((F1378-$G$10)/5,0))*5+$G$10&amp;"-"&amp;(ROUNDDOWN((F1378-$G$10)/5,0))*5+$G$10+4)</f>
        <v>2010-2014</v>
      </c>
      <c r="H1378" s="17">
        <v>1</v>
      </c>
      <c r="I1378" s="17">
        <v>0</v>
      </c>
      <c r="J1378" s="17">
        <v>0</v>
      </c>
      <c r="K1378" s="17">
        <f>SUM(I1378:J1378)</f>
        <v>0</v>
      </c>
      <c r="L1378" s="28">
        <f>IF(N1378&lt;7000000000,0,1)</f>
        <v>0</v>
      </c>
      <c r="M1378" s="28">
        <f>IF(N1378&gt;0,1,0)</f>
        <v>1</v>
      </c>
      <c r="N1378" s="29">
        <v>49577</v>
      </c>
      <c r="O1378" s="29">
        <f>IF($R1378="Minor",1,0)</f>
        <v>1</v>
      </c>
      <c r="P1378" s="29">
        <f>IF($R1378="Medium",1,0)</f>
        <v>0</v>
      </c>
      <c r="Q1378" s="29">
        <f>IF($R1378="Major",1,0)</f>
        <v>0</v>
      </c>
      <c r="R1378" s="2" t="str">
        <f>IF('Hazard Data'!N2123&lt;VLOOKUP(B1378,Thresholds!$B$2:$I$8,2,FALSE),"Minor",IF(AND(VLOOKUP(B1378,Thresholds!$B$2:$I$8,2,FALSE)&lt;='Hazard Data'!N2123,'Hazard Data'!N2123&lt;VLOOKUP(B1378,Thresholds!$B$2:$I$8,3,FALSE)),"Medium","Major"))</f>
        <v>Minor</v>
      </c>
      <c r="S1378" s="2" t="str">
        <f>IF(N1378&gt;0,"",IF('Hazard Data'!K2123&lt;VLOOKUP(B1378,Thresholds!$B$2:$I$8,5,FALSE),"Minor",IF(AND(VLOOKUP(B1378,Thresholds!$B$2:$I$8,5,FALSE)&lt;='Hazard Data'!K2123,'Hazard Data'!K2123&lt;VLOOKUP(B1378,Thresholds!$B$2:$I$8,6,FALSE)),"Medium","Major")))</f>
        <v/>
      </c>
      <c r="T1378" s="2"/>
      <c r="U1378" s="2"/>
      <c r="V1378" s="2"/>
      <c r="W1378" s="2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32">
      <c r="A1379" s="1"/>
      <c r="B1379" s="17">
        <v>3</v>
      </c>
      <c r="C1379" s="9" t="s">
        <v>44</v>
      </c>
      <c r="D1379" s="9" t="str">
        <f>VLOOKUP(C1379,'Hazard Categories'!$A$2:$B$52,2,FALSE)</f>
        <v>Severe Storm</v>
      </c>
      <c r="E1379" s="17">
        <v>2</v>
      </c>
      <c r="F1379" s="17">
        <v>2011</v>
      </c>
      <c r="G1379" s="17" t="str">
        <f>IF(F1379&lt;2000,(ROUNDDOWN((F1379-$G$10)/5,0))*5+$G$10&amp;"-"&amp;(ROUNDDOWN((F1379-$G$10)/5,0))*5+$G$10+4,(ROUNDDOWN((F1379-$G$10)/5,0))*5+$G$10&amp;"-"&amp;(ROUNDDOWN((F1379-$G$10)/5,0))*5+$G$10+4)</f>
        <v>2010-2014</v>
      </c>
      <c r="H1379" s="17">
        <v>1</v>
      </c>
      <c r="I1379" s="17">
        <v>0</v>
      </c>
      <c r="J1379" s="17">
        <v>0</v>
      </c>
      <c r="K1379" s="17">
        <f>SUM(I1379:J1379)</f>
        <v>0</v>
      </c>
      <c r="L1379" s="28">
        <f>IF(N1379&lt;7000000000,0,1)</f>
        <v>0</v>
      </c>
      <c r="M1379" s="28">
        <f>IF(N1379&gt;0,1,0)</f>
        <v>1</v>
      </c>
      <c r="N1379" s="29">
        <v>49567</v>
      </c>
      <c r="O1379" s="29">
        <f>IF($R1379="Minor",1,0)</f>
        <v>1</v>
      </c>
      <c r="P1379" s="29">
        <f>IF($R1379="Medium",1,0)</f>
        <v>0</v>
      </c>
      <c r="Q1379" s="29">
        <f>IF($R1379="Major",1,0)</f>
        <v>0</v>
      </c>
      <c r="R1379" s="2" t="str">
        <f>IF('Hazard Data'!N2436&lt;VLOOKUP(B1379,Thresholds!$B$2:$I$8,2,FALSE),"Minor",IF(AND(VLOOKUP(B1379,Thresholds!$B$2:$I$8,2,FALSE)&lt;='Hazard Data'!N2436,'Hazard Data'!N2436&lt;VLOOKUP(B1379,Thresholds!$B$2:$I$8,3,FALSE)),"Medium","Major"))</f>
        <v>Minor</v>
      </c>
      <c r="S1379" s="2" t="str">
        <f>IF(N1379&gt;0,"",IF('Hazard Data'!K2436&lt;VLOOKUP(B1379,Thresholds!$B$2:$I$8,5,FALSE),"Minor",IF(AND(VLOOKUP(B1379,Thresholds!$B$2:$I$8,5,FALSE)&lt;='Hazard Data'!K2436,'Hazard Data'!K2436&lt;VLOOKUP(B1379,Thresholds!$B$2:$I$8,6,FALSE)),"Medium","Major")))</f>
        <v/>
      </c>
      <c r="T1379" s="2"/>
      <c r="U1379" s="2"/>
      <c r="V1379" s="2"/>
      <c r="W1379" s="2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32">
      <c r="A1380" s="1"/>
      <c r="B1380" s="17">
        <v>6</v>
      </c>
      <c r="C1380" s="9" t="s">
        <v>44</v>
      </c>
      <c r="D1380" s="9" t="str">
        <f>VLOOKUP(C1380,'Hazard Categories'!$A$2:$B$52,2,FALSE)</f>
        <v>Severe Storm</v>
      </c>
      <c r="E1380" s="17">
        <v>1</v>
      </c>
      <c r="F1380" s="17">
        <v>2010</v>
      </c>
      <c r="G1380" s="17" t="str">
        <f>IF(F1380&lt;2000,(ROUNDDOWN((F1380-$G$10)/5,0))*5+$G$10&amp;"-"&amp;(ROUNDDOWN((F1380-$G$10)/5,0))*5+$G$10+4,(ROUNDDOWN((F1380-$G$10)/5,0))*5+$G$10&amp;"-"&amp;(ROUNDDOWN((F1380-$G$10)/5,0))*5+$G$10+4)</f>
        <v>2010-2014</v>
      </c>
      <c r="H1380" s="17">
        <v>1</v>
      </c>
      <c r="I1380" s="17">
        <v>0</v>
      </c>
      <c r="J1380" s="17">
        <v>0</v>
      </c>
      <c r="K1380" s="17">
        <f>SUM(I1380:J1380)</f>
        <v>0</v>
      </c>
      <c r="L1380" s="28">
        <f>IF(N1380&lt;7000000000,0,1)</f>
        <v>0</v>
      </c>
      <c r="M1380" s="28">
        <f>IF(N1380&gt;0,1,0)</f>
        <v>1</v>
      </c>
      <c r="N1380" s="29">
        <v>49553</v>
      </c>
      <c r="O1380" s="29">
        <f>IF($R1380="Minor",1,0)</f>
        <v>1</v>
      </c>
      <c r="P1380" s="29">
        <f>IF($R1380="Medium",1,0)</f>
        <v>0</v>
      </c>
      <c r="Q1380" s="29">
        <f>IF($R1380="Major",1,0)</f>
        <v>0</v>
      </c>
      <c r="R1380" s="2" t="str">
        <f>IF('Hazard Data'!N2203&lt;VLOOKUP(B1380,Thresholds!$B$2:$I$8,2,FALSE),"Minor",IF(AND(VLOOKUP(B1380,Thresholds!$B$2:$I$8,2,FALSE)&lt;='Hazard Data'!N2203,'Hazard Data'!N2203&lt;VLOOKUP(B1380,Thresholds!$B$2:$I$8,3,FALSE)),"Medium","Major"))</f>
        <v>Minor</v>
      </c>
      <c r="S1380" s="2" t="str">
        <f>IF(N1380&gt;0,"",IF('Hazard Data'!K2203&lt;VLOOKUP(B1380,Thresholds!$B$2:$I$8,5,FALSE),"Minor",IF(AND(VLOOKUP(B1380,Thresholds!$B$2:$I$8,5,FALSE)&lt;='Hazard Data'!K2203,'Hazard Data'!K2203&lt;VLOOKUP(B1380,Thresholds!$B$2:$I$8,6,FALSE)),"Medium","Major")))</f>
        <v/>
      </c>
      <c r="T1380" s="2"/>
      <c r="U1380" s="2"/>
      <c r="V1380" s="2"/>
      <c r="W1380" s="2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32">
      <c r="A1381" s="1"/>
      <c r="B1381" s="17">
        <v>3</v>
      </c>
      <c r="C1381" s="9" t="s">
        <v>44</v>
      </c>
      <c r="D1381" s="9" t="str">
        <f>VLOOKUP(C1381,'Hazard Categories'!$A$2:$B$52,2,FALSE)</f>
        <v>Severe Storm</v>
      </c>
      <c r="E1381" s="17">
        <v>1</v>
      </c>
      <c r="F1381" s="17">
        <v>2013</v>
      </c>
      <c r="G1381" s="17" t="str">
        <f>IF(F1381&lt;2000,(ROUNDDOWN((F1381-$G$10)/5,0))*5+$G$10&amp;"-"&amp;(ROUNDDOWN((F1381-$G$10)/5,0))*5+$G$10+4,(ROUNDDOWN((F1381-$G$10)/5,0))*5+$G$10&amp;"-"&amp;(ROUNDDOWN((F1381-$G$10)/5,0))*5+$G$10+4)</f>
        <v>2010-2014</v>
      </c>
      <c r="H1381" s="17">
        <v>1</v>
      </c>
      <c r="I1381" s="17">
        <v>0</v>
      </c>
      <c r="J1381" s="17">
        <v>0</v>
      </c>
      <c r="K1381" s="17">
        <f>SUM(I1381:J1381)</f>
        <v>0</v>
      </c>
      <c r="L1381" s="28">
        <f>IF(N1381&lt;7000000000,0,1)</f>
        <v>0</v>
      </c>
      <c r="M1381" s="28">
        <f>IF(N1381&gt;0,1,0)</f>
        <v>1</v>
      </c>
      <c r="N1381" s="29">
        <v>49429</v>
      </c>
      <c r="O1381" s="29">
        <f>IF($R1381="Minor",1,0)</f>
        <v>1</v>
      </c>
      <c r="P1381" s="29">
        <f>IF($R1381="Medium",1,0)</f>
        <v>0</v>
      </c>
      <c r="Q1381" s="29">
        <f>IF($R1381="Major",1,0)</f>
        <v>0</v>
      </c>
      <c r="R1381" s="2" t="str">
        <f>IF('Hazard Data'!N2044&lt;VLOOKUP(B1381,Thresholds!$B$2:$I$8,2,FALSE),"Minor",IF(AND(VLOOKUP(B1381,Thresholds!$B$2:$I$8,2,FALSE)&lt;='Hazard Data'!N2044,'Hazard Data'!N2044&lt;VLOOKUP(B1381,Thresholds!$B$2:$I$8,3,FALSE)),"Medium","Major"))</f>
        <v>Minor</v>
      </c>
      <c r="S1381" s="2" t="str">
        <f>IF(N1381&gt;0,"",IF('Hazard Data'!K2044&lt;VLOOKUP(B1381,Thresholds!$B$2:$I$8,5,FALSE),"Minor",IF(AND(VLOOKUP(B1381,Thresholds!$B$2:$I$8,5,FALSE)&lt;='Hazard Data'!K2044,'Hazard Data'!K2044&lt;VLOOKUP(B1381,Thresholds!$B$2:$I$8,6,FALSE)),"Medium","Major")))</f>
        <v/>
      </c>
      <c r="T1381" s="2"/>
      <c r="U1381" s="2"/>
      <c r="V1381" s="2"/>
      <c r="W1381" s="2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32">
      <c r="A1382" s="1"/>
      <c r="B1382" s="17">
        <v>4</v>
      </c>
      <c r="C1382" s="9" t="s">
        <v>44</v>
      </c>
      <c r="D1382" s="9" t="str">
        <f>VLOOKUP(C1382,'Hazard Categories'!$A$2:$B$52,2,FALSE)</f>
        <v>Severe Storm</v>
      </c>
      <c r="E1382" s="17">
        <v>3</v>
      </c>
      <c r="F1382" s="17">
        <v>2015</v>
      </c>
      <c r="G1382" s="17" t="str">
        <f>IF(F1382&lt;2000,(ROUNDDOWN((F1382-$G$10)/5,0))*5+$G$10&amp;"-"&amp;(ROUNDDOWN((F1382-$G$10)/5,0))*5+$G$10+4,(ROUNDDOWN((F1382-$G$10)/5,0))*5+$G$10&amp;"-"&amp;(ROUNDDOWN((F1382-$G$10)/5,0))*5+$G$10+4)</f>
        <v>2015-2019</v>
      </c>
      <c r="H1382" s="17">
        <v>1</v>
      </c>
      <c r="I1382" s="17">
        <v>0</v>
      </c>
      <c r="J1382" s="17">
        <v>0</v>
      </c>
      <c r="K1382" s="17">
        <f>SUM(I1382:J1382)</f>
        <v>0</v>
      </c>
      <c r="L1382" s="28">
        <f>IF(N1382&lt;7000000000,0,1)</f>
        <v>0</v>
      </c>
      <c r="M1382" s="28">
        <f>IF(N1382&gt;0,1,0)</f>
        <v>1</v>
      </c>
      <c r="N1382" s="29">
        <v>49320</v>
      </c>
      <c r="O1382" s="29">
        <f>IF($R1382="Minor",1,0)</f>
        <v>1</v>
      </c>
      <c r="P1382" s="29">
        <f>IF($R1382="Medium",1,0)</f>
        <v>0</v>
      </c>
      <c r="Q1382" s="29">
        <f>IF($R1382="Major",1,0)</f>
        <v>0</v>
      </c>
      <c r="R1382" s="2" t="str">
        <f>IF('Hazard Data'!N2697&lt;VLOOKUP(B1382,Thresholds!$B$2:$I$8,2,FALSE),"Minor",IF(AND(VLOOKUP(B1382,Thresholds!$B$2:$I$8,2,FALSE)&lt;='Hazard Data'!N2697,'Hazard Data'!N2697&lt;VLOOKUP(B1382,Thresholds!$B$2:$I$8,3,FALSE)),"Medium","Major"))</f>
        <v>Minor</v>
      </c>
      <c r="S1382" s="2" t="str">
        <f>IF(N1382&gt;0,"",IF('Hazard Data'!K2697&lt;VLOOKUP(B1382,Thresholds!$B$2:$I$8,5,FALSE),"Minor",IF(AND(VLOOKUP(B1382,Thresholds!$B$2:$I$8,5,FALSE)&lt;='Hazard Data'!K2697,'Hazard Data'!K2697&lt;VLOOKUP(B1382,Thresholds!$B$2:$I$8,6,FALSE)),"Medium","Major")))</f>
        <v/>
      </c>
      <c r="T1382" s="2"/>
      <c r="U1382" s="2"/>
      <c r="V1382" s="2"/>
      <c r="W1382" s="2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32">
      <c r="A1383" s="1"/>
      <c r="B1383" s="17">
        <v>3</v>
      </c>
      <c r="C1383" s="9" t="s">
        <v>44</v>
      </c>
      <c r="D1383" s="9" t="str">
        <f>VLOOKUP(C1383,'Hazard Categories'!$A$2:$B$52,2,FALSE)</f>
        <v>Severe Storm</v>
      </c>
      <c r="E1383" s="17">
        <v>4</v>
      </c>
      <c r="F1383" s="17">
        <v>2011</v>
      </c>
      <c r="G1383" s="17" t="str">
        <f>IF(F1383&lt;2000,(ROUNDDOWN((F1383-$G$10)/5,0))*5+$G$10&amp;"-"&amp;(ROUNDDOWN((F1383-$G$10)/5,0))*5+$G$10+4,(ROUNDDOWN((F1383-$G$10)/5,0))*5+$G$10&amp;"-"&amp;(ROUNDDOWN((F1383-$G$10)/5,0))*5+$G$10+4)</f>
        <v>2010-2014</v>
      </c>
      <c r="H1383" s="17">
        <v>1</v>
      </c>
      <c r="I1383" s="17">
        <v>0</v>
      </c>
      <c r="J1383" s="17">
        <v>0</v>
      </c>
      <c r="K1383" s="17">
        <f>SUM(I1383:J1383)</f>
        <v>0</v>
      </c>
      <c r="L1383" s="28">
        <f>IF(N1383&lt;7000000000,0,1)</f>
        <v>0</v>
      </c>
      <c r="M1383" s="28">
        <f>IF(N1383&gt;0,1,0)</f>
        <v>1</v>
      </c>
      <c r="N1383" s="29">
        <v>49258</v>
      </c>
      <c r="O1383" s="29">
        <f>IF($R1383="Minor",1,0)</f>
        <v>1</v>
      </c>
      <c r="P1383" s="29">
        <f>IF($R1383="Medium",1,0)</f>
        <v>0</v>
      </c>
      <c r="Q1383" s="29">
        <f>IF($R1383="Major",1,0)</f>
        <v>0</v>
      </c>
      <c r="R1383" s="2" t="str">
        <f>IF('Hazard Data'!N2407&lt;VLOOKUP(B1383,Thresholds!$B$2:$I$8,2,FALSE),"Minor",IF(AND(VLOOKUP(B1383,Thresholds!$B$2:$I$8,2,FALSE)&lt;='Hazard Data'!N2407,'Hazard Data'!N2407&lt;VLOOKUP(B1383,Thresholds!$B$2:$I$8,3,FALSE)),"Medium","Major"))</f>
        <v>Minor</v>
      </c>
      <c r="S1383" s="2" t="str">
        <f>IF(N1383&gt;0,"",IF('Hazard Data'!K2407&lt;VLOOKUP(B1383,Thresholds!$B$2:$I$8,5,FALSE),"Minor",IF(AND(VLOOKUP(B1383,Thresholds!$B$2:$I$8,5,FALSE)&lt;='Hazard Data'!K2407,'Hazard Data'!K2407&lt;VLOOKUP(B1383,Thresholds!$B$2:$I$8,6,FALSE)),"Medium","Major")))</f>
        <v/>
      </c>
      <c r="T1383" s="2"/>
      <c r="U1383" s="2"/>
      <c r="V1383" s="2"/>
      <c r="W1383" s="2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32">
      <c r="A1384" s="1"/>
      <c r="B1384" s="17">
        <v>3</v>
      </c>
      <c r="C1384" s="9" t="s">
        <v>44</v>
      </c>
      <c r="D1384" s="9" t="str">
        <f>VLOOKUP(C1384,'Hazard Categories'!$A$2:$B$52,2,FALSE)</f>
        <v>Severe Storm</v>
      </c>
      <c r="E1384" s="17">
        <v>2</v>
      </c>
      <c r="F1384" s="17">
        <v>2011</v>
      </c>
      <c r="G1384" s="17" t="str">
        <f>IF(F1384&lt;2000,(ROUNDDOWN((F1384-$G$10)/5,0))*5+$G$10&amp;"-"&amp;(ROUNDDOWN((F1384-$G$10)/5,0))*5+$G$10+4,(ROUNDDOWN((F1384-$G$10)/5,0))*5+$G$10&amp;"-"&amp;(ROUNDDOWN((F1384-$G$10)/5,0))*5+$G$10+4)</f>
        <v>2010-2014</v>
      </c>
      <c r="H1384" s="17">
        <v>1</v>
      </c>
      <c r="I1384" s="17">
        <v>0</v>
      </c>
      <c r="J1384" s="17">
        <v>0</v>
      </c>
      <c r="K1384" s="17">
        <f>SUM(I1384:J1384)</f>
        <v>0</v>
      </c>
      <c r="L1384" s="28">
        <f>IF(N1384&lt;7000000000,0,1)</f>
        <v>0</v>
      </c>
      <c r="M1384" s="28">
        <f>IF(N1384&gt;0,1,0)</f>
        <v>1</v>
      </c>
      <c r="N1384" s="29">
        <v>49210</v>
      </c>
      <c r="O1384" s="29">
        <f>IF($R1384="Minor",1,0)</f>
        <v>1</v>
      </c>
      <c r="P1384" s="29">
        <f>IF($R1384="Medium",1,0)</f>
        <v>0</v>
      </c>
      <c r="Q1384" s="29">
        <f>IF($R1384="Major",1,0)</f>
        <v>0</v>
      </c>
      <c r="R1384" s="2" t="str">
        <f>IF('Hazard Data'!N2453&lt;VLOOKUP(B1384,Thresholds!$B$2:$I$8,2,FALSE),"Minor",IF(AND(VLOOKUP(B1384,Thresholds!$B$2:$I$8,2,FALSE)&lt;='Hazard Data'!N2453,'Hazard Data'!N2453&lt;VLOOKUP(B1384,Thresholds!$B$2:$I$8,3,FALSE)),"Medium","Major"))</f>
        <v>Minor</v>
      </c>
      <c r="S1384" s="2" t="str">
        <f>IF(N1384&gt;0,"",IF('Hazard Data'!K2453&lt;VLOOKUP(B1384,Thresholds!$B$2:$I$8,5,FALSE),"Minor",IF(AND(VLOOKUP(B1384,Thresholds!$B$2:$I$8,5,FALSE)&lt;='Hazard Data'!K2453,'Hazard Data'!K2453&lt;VLOOKUP(B1384,Thresholds!$B$2:$I$8,6,FALSE)),"Medium","Major")))</f>
        <v/>
      </c>
      <c r="T1384" s="2"/>
      <c r="U1384" s="2"/>
      <c r="V1384" s="2"/>
      <c r="W1384" s="2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32">
      <c r="A1385" s="1"/>
      <c r="B1385" s="17">
        <v>2</v>
      </c>
      <c r="C1385" s="9" t="s">
        <v>59</v>
      </c>
      <c r="D1385" s="9" t="str">
        <f>VLOOKUP(C1385,'Hazard Categories'!$A$2:$B$52,2,FALSE)</f>
        <v>Storm</v>
      </c>
      <c r="E1385" s="17">
        <v>2</v>
      </c>
      <c r="F1385" s="17">
        <v>2010</v>
      </c>
      <c r="G1385" s="17" t="str">
        <f>IF(F1385&lt;2000,(ROUNDDOWN((F1385-$G$10)/5,0))*5+$G$10&amp;"-"&amp;(ROUNDDOWN((F1385-$G$10)/5,0))*5+$G$10+4,(ROUNDDOWN((F1385-$G$10)/5,0))*5+$G$10&amp;"-"&amp;(ROUNDDOWN((F1385-$G$10)/5,0))*5+$G$10+4)</f>
        <v>2010-2014</v>
      </c>
      <c r="H1385" s="17">
        <v>1</v>
      </c>
      <c r="I1385" s="17">
        <v>0</v>
      </c>
      <c r="J1385" s="17">
        <v>0</v>
      </c>
      <c r="K1385" s="17">
        <f>SUM(I1385:J1385)</f>
        <v>0</v>
      </c>
      <c r="L1385" s="28">
        <f>IF(N1385&lt;7000000000,0,1)</f>
        <v>0</v>
      </c>
      <c r="M1385" s="28">
        <f>IF(N1385&gt;0,1,0)</f>
        <v>1</v>
      </c>
      <c r="N1385" s="29">
        <v>48882</v>
      </c>
      <c r="O1385" s="29">
        <f>IF($R1385="Minor",1,0)</f>
        <v>1</v>
      </c>
      <c r="P1385" s="29">
        <f>IF($R1385="Medium",1,0)</f>
        <v>0</v>
      </c>
      <c r="Q1385" s="29">
        <f>IF($R1385="Major",1,0)</f>
        <v>0</v>
      </c>
      <c r="R1385" s="2" t="str">
        <f>IF('Hazard Data'!N2300&lt;VLOOKUP(B1385,Thresholds!$B$2:$I$8,2,FALSE),"Minor",IF(AND(VLOOKUP(B1385,Thresholds!$B$2:$I$8,2,FALSE)&lt;='Hazard Data'!N2300,'Hazard Data'!N2300&lt;VLOOKUP(B1385,Thresholds!$B$2:$I$8,3,FALSE)),"Medium","Major"))</f>
        <v>Minor</v>
      </c>
      <c r="S1385" s="2" t="str">
        <f>IF(N1385&gt;0,"",IF('Hazard Data'!K2300&lt;VLOOKUP(B1385,Thresholds!$B$2:$I$8,5,FALSE),"Minor",IF(AND(VLOOKUP(B1385,Thresholds!$B$2:$I$8,5,FALSE)&lt;='Hazard Data'!K2300,'Hazard Data'!K2300&lt;VLOOKUP(B1385,Thresholds!$B$2:$I$8,6,FALSE)),"Medium","Major")))</f>
        <v/>
      </c>
      <c r="T1385" s="2"/>
      <c r="U1385" s="2"/>
      <c r="V1385" s="2"/>
      <c r="W1385" s="2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32">
      <c r="A1386" s="1"/>
      <c r="B1386" s="17">
        <v>3</v>
      </c>
      <c r="C1386" s="9" t="s">
        <v>44</v>
      </c>
      <c r="D1386" s="9" t="str">
        <f>VLOOKUP(C1386,'Hazard Categories'!$A$2:$B$52,2,FALSE)</f>
        <v>Severe Storm</v>
      </c>
      <c r="E1386" s="17">
        <v>3</v>
      </c>
      <c r="F1386" s="17">
        <v>2010</v>
      </c>
      <c r="G1386" s="17" t="str">
        <f>IF(F1386&lt;2000,(ROUNDDOWN((F1386-$G$10)/5,0))*5+$G$10&amp;"-"&amp;(ROUNDDOWN((F1386-$G$10)/5,0))*5+$G$10+4,(ROUNDDOWN((F1386-$G$10)/5,0))*5+$G$10&amp;"-"&amp;(ROUNDDOWN((F1386-$G$10)/5,0))*5+$G$10+4)</f>
        <v>2010-2014</v>
      </c>
      <c r="H1386" s="17">
        <v>1</v>
      </c>
      <c r="I1386" s="17">
        <v>0</v>
      </c>
      <c r="J1386" s="17">
        <v>0</v>
      </c>
      <c r="K1386" s="17">
        <f>SUM(I1386:J1386)</f>
        <v>0</v>
      </c>
      <c r="L1386" s="28">
        <f>IF(N1386&lt;7000000000,0,1)</f>
        <v>0</v>
      </c>
      <c r="M1386" s="28">
        <f>IF(N1386&gt;0,1,0)</f>
        <v>1</v>
      </c>
      <c r="N1386" s="29">
        <v>48878</v>
      </c>
      <c r="O1386" s="29">
        <f>IF($R1386="Minor",1,0)</f>
        <v>1</v>
      </c>
      <c r="P1386" s="29">
        <f>IF($R1386="Medium",1,0)</f>
        <v>0</v>
      </c>
      <c r="Q1386" s="29">
        <f>IF($R1386="Major",1,0)</f>
        <v>0</v>
      </c>
      <c r="R1386" s="2" t="str">
        <f>IF('Hazard Data'!N2277&lt;VLOOKUP(B1386,Thresholds!$B$2:$I$8,2,FALSE),"Minor",IF(AND(VLOOKUP(B1386,Thresholds!$B$2:$I$8,2,FALSE)&lt;='Hazard Data'!N2277,'Hazard Data'!N2277&lt;VLOOKUP(B1386,Thresholds!$B$2:$I$8,3,FALSE)),"Medium","Major"))</f>
        <v>Minor</v>
      </c>
      <c r="S1386" s="2" t="str">
        <f>IF(N1386&gt;0,"",IF('Hazard Data'!K2277&lt;VLOOKUP(B1386,Thresholds!$B$2:$I$8,5,FALSE),"Minor",IF(AND(VLOOKUP(B1386,Thresholds!$B$2:$I$8,5,FALSE)&lt;='Hazard Data'!K2277,'Hazard Data'!K2277&lt;VLOOKUP(B1386,Thresholds!$B$2:$I$8,6,FALSE)),"Medium","Major")))</f>
        <v/>
      </c>
      <c r="T1386" s="2"/>
      <c r="U1386" s="2"/>
      <c r="V1386" s="2"/>
      <c r="W1386" s="2"/>
      <c r="X1386" s="1"/>
      <c r="Y1386" s="1"/>
      <c r="Z1386" s="1"/>
      <c r="AA1386" s="1"/>
      <c r="AB1386" s="1"/>
      <c r="AC1386" s="1"/>
      <c r="AD1386" s="1"/>
      <c r="AE1386" s="1"/>
      <c r="AF1386" s="1"/>
    </row>
    <row r="1387" spans="1:32">
      <c r="A1387" s="1"/>
      <c r="B1387" s="17">
        <v>6</v>
      </c>
      <c r="C1387" s="9" t="s">
        <v>44</v>
      </c>
      <c r="D1387" s="9" t="str">
        <f>VLOOKUP(C1387,'Hazard Categories'!$A$2:$B$52,2,FALSE)</f>
        <v>Severe Storm</v>
      </c>
      <c r="E1387" s="17">
        <v>3</v>
      </c>
      <c r="F1387" s="17">
        <v>2011</v>
      </c>
      <c r="G1387" s="17" t="str">
        <f>IF(F1387&lt;2000,(ROUNDDOWN((F1387-$G$10)/5,0))*5+$G$10&amp;"-"&amp;(ROUNDDOWN((F1387-$G$10)/5,0))*5+$G$10+4,(ROUNDDOWN((F1387-$G$10)/5,0))*5+$G$10&amp;"-"&amp;(ROUNDDOWN((F1387-$G$10)/5,0))*5+$G$10+4)</f>
        <v>2010-2014</v>
      </c>
      <c r="H1387" s="17">
        <v>1</v>
      </c>
      <c r="I1387" s="17">
        <v>0</v>
      </c>
      <c r="J1387" s="17">
        <v>0</v>
      </c>
      <c r="K1387" s="17">
        <f>SUM(I1387:J1387)</f>
        <v>0</v>
      </c>
      <c r="L1387" s="28">
        <f>IF(N1387&lt;7000000000,0,1)</f>
        <v>0</v>
      </c>
      <c r="M1387" s="28">
        <f>IF(N1387&gt;0,1,0)</f>
        <v>1</v>
      </c>
      <c r="N1387" s="29">
        <v>48801</v>
      </c>
      <c r="O1387" s="29">
        <f>IF($R1387="Minor",1,0)</f>
        <v>1</v>
      </c>
      <c r="P1387" s="29">
        <f>IF($R1387="Medium",1,0)</f>
        <v>0</v>
      </c>
      <c r="Q1387" s="29">
        <f>IF($R1387="Major",1,0)</f>
        <v>0</v>
      </c>
      <c r="R1387" s="2" t="str">
        <f>IF('Hazard Data'!N2373&lt;VLOOKUP(B1387,Thresholds!$B$2:$I$8,2,FALSE),"Minor",IF(AND(VLOOKUP(B1387,Thresholds!$B$2:$I$8,2,FALSE)&lt;='Hazard Data'!N2373,'Hazard Data'!N2373&lt;VLOOKUP(B1387,Thresholds!$B$2:$I$8,3,FALSE)),"Medium","Major"))</f>
        <v>Minor</v>
      </c>
      <c r="S1387" s="2" t="str">
        <f>IF(N1387&gt;0,"",IF('Hazard Data'!K2373&lt;VLOOKUP(B1387,Thresholds!$B$2:$I$8,5,FALSE),"Minor",IF(AND(VLOOKUP(B1387,Thresholds!$B$2:$I$8,5,FALSE)&lt;='Hazard Data'!K2373,'Hazard Data'!K2373&lt;VLOOKUP(B1387,Thresholds!$B$2:$I$8,6,FALSE)),"Medium","Major")))</f>
        <v/>
      </c>
      <c r="T1387" s="2"/>
      <c r="U1387" s="2"/>
      <c r="V1387" s="2"/>
      <c r="W1387" s="2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32">
      <c r="A1388" s="1"/>
      <c r="B1388" s="17">
        <v>3</v>
      </c>
      <c r="C1388" s="9" t="s">
        <v>44</v>
      </c>
      <c r="D1388" s="9" t="str">
        <f>VLOOKUP(C1388,'Hazard Categories'!$A$2:$B$52,2,FALSE)</f>
        <v>Severe Storm</v>
      </c>
      <c r="E1388" s="17">
        <v>3</v>
      </c>
      <c r="F1388" s="17">
        <v>2014</v>
      </c>
      <c r="G1388" s="17" t="str">
        <f>IF(F1388&lt;2000,(ROUNDDOWN((F1388-$G$10)/5,0))*5+$G$10&amp;"-"&amp;(ROUNDDOWN((F1388-$G$10)/5,0))*5+$G$10+4,(ROUNDDOWN((F1388-$G$10)/5,0))*5+$G$10&amp;"-"&amp;(ROUNDDOWN((F1388-$G$10)/5,0))*5+$G$10+4)</f>
        <v>2010-2014</v>
      </c>
      <c r="H1388" s="17">
        <v>1</v>
      </c>
      <c r="I1388" s="17">
        <v>0</v>
      </c>
      <c r="J1388" s="17">
        <v>0</v>
      </c>
      <c r="K1388" s="17">
        <f>SUM(I1388:J1388)</f>
        <v>0</v>
      </c>
      <c r="L1388" s="28">
        <f>IF(N1388&lt;7000000000,0,1)</f>
        <v>0</v>
      </c>
      <c r="M1388" s="28">
        <f>IF(N1388&gt;0,1,0)</f>
        <v>1</v>
      </c>
      <c r="N1388" s="29">
        <v>48725</v>
      </c>
      <c r="O1388" s="29">
        <f>IF($R1388="Minor",1,0)</f>
        <v>1</v>
      </c>
      <c r="P1388" s="29">
        <f>IF($R1388="Medium",1,0)</f>
        <v>0</v>
      </c>
      <c r="Q1388" s="29">
        <f>IF($R1388="Major",1,0)</f>
        <v>0</v>
      </c>
      <c r="R1388" s="2" t="str">
        <f>IF('Hazard Data'!N2539&lt;VLOOKUP(B1388,Thresholds!$B$2:$I$8,2,FALSE),"Minor",IF(AND(VLOOKUP(B1388,Thresholds!$B$2:$I$8,2,FALSE)&lt;='Hazard Data'!N2539,'Hazard Data'!N2539&lt;VLOOKUP(B1388,Thresholds!$B$2:$I$8,3,FALSE)),"Medium","Major"))</f>
        <v>Minor</v>
      </c>
      <c r="S1388" s="2" t="str">
        <f>IF(N1388&gt;0,"",IF('Hazard Data'!K2539&lt;VLOOKUP(B1388,Thresholds!$B$2:$I$8,5,FALSE),"Minor",IF(AND(VLOOKUP(B1388,Thresholds!$B$2:$I$8,5,FALSE)&lt;='Hazard Data'!K2539,'Hazard Data'!K2539&lt;VLOOKUP(B1388,Thresholds!$B$2:$I$8,6,FALSE)),"Medium","Major")))</f>
        <v/>
      </c>
      <c r="T1388" s="2"/>
      <c r="U1388" s="2"/>
      <c r="V1388" s="2"/>
      <c r="W1388" s="2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32">
      <c r="A1389" s="1"/>
      <c r="B1389" s="17">
        <v>2</v>
      </c>
      <c r="C1389" s="9" t="s">
        <v>59</v>
      </c>
      <c r="D1389" s="9" t="str">
        <f>VLOOKUP(C1389,'Hazard Categories'!$A$2:$B$52,2,FALSE)</f>
        <v>Storm</v>
      </c>
      <c r="E1389" s="17">
        <v>2</v>
      </c>
      <c r="F1389" s="17">
        <v>2011</v>
      </c>
      <c r="G1389" s="17" t="str">
        <f>IF(F1389&lt;2000,(ROUNDDOWN((F1389-$G$10)/5,0))*5+$G$10&amp;"-"&amp;(ROUNDDOWN((F1389-$G$10)/5,0))*5+$G$10+4,(ROUNDDOWN((F1389-$G$10)/5,0))*5+$G$10&amp;"-"&amp;(ROUNDDOWN((F1389-$G$10)/5,0))*5+$G$10+4)</f>
        <v>2010-2014</v>
      </c>
      <c r="H1389" s="17">
        <v>1</v>
      </c>
      <c r="I1389" s="17">
        <v>0</v>
      </c>
      <c r="J1389" s="17">
        <v>0</v>
      </c>
      <c r="K1389" s="17">
        <f>SUM(I1389:J1389)</f>
        <v>0</v>
      </c>
      <c r="L1389" s="28">
        <f>IF(N1389&lt;7000000000,0,1)</f>
        <v>0</v>
      </c>
      <c r="M1389" s="28">
        <f>IF(N1389&gt;0,1,0)</f>
        <v>1</v>
      </c>
      <c r="N1389" s="29">
        <v>48702</v>
      </c>
      <c r="O1389" s="29">
        <f>IF($R1389="Minor",1,0)</f>
        <v>1</v>
      </c>
      <c r="P1389" s="29">
        <f>IF($R1389="Medium",1,0)</f>
        <v>0</v>
      </c>
      <c r="Q1389" s="29">
        <f>IF($R1389="Major",1,0)</f>
        <v>0</v>
      </c>
      <c r="R1389" s="2" t="str">
        <f>IF('Hazard Data'!N2472&lt;VLOOKUP(B1389,Thresholds!$B$2:$I$8,2,FALSE),"Minor",IF(AND(VLOOKUP(B1389,Thresholds!$B$2:$I$8,2,FALSE)&lt;='Hazard Data'!N2472,'Hazard Data'!N2472&lt;VLOOKUP(B1389,Thresholds!$B$2:$I$8,3,FALSE)),"Medium","Major"))</f>
        <v>Minor</v>
      </c>
      <c r="S1389" s="2" t="str">
        <f>IF(N1389&gt;0,"",IF('Hazard Data'!K2472&lt;VLOOKUP(B1389,Thresholds!$B$2:$I$8,5,FALSE),"Minor",IF(AND(VLOOKUP(B1389,Thresholds!$B$2:$I$8,5,FALSE)&lt;='Hazard Data'!K2472,'Hazard Data'!K2472&lt;VLOOKUP(B1389,Thresholds!$B$2:$I$8,6,FALSE)),"Medium","Major")))</f>
        <v/>
      </c>
      <c r="T1389" s="2"/>
      <c r="U1389" s="2"/>
      <c r="V1389" s="2"/>
      <c r="W1389" s="2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32">
      <c r="A1390" s="1"/>
      <c r="B1390" s="17">
        <v>4</v>
      </c>
      <c r="C1390" s="9" t="s">
        <v>44</v>
      </c>
      <c r="D1390" s="9" t="str">
        <f>VLOOKUP(C1390,'Hazard Categories'!$A$2:$B$52,2,FALSE)</f>
        <v>Severe Storm</v>
      </c>
      <c r="E1390" s="17">
        <v>2</v>
      </c>
      <c r="F1390" s="17">
        <v>2015</v>
      </c>
      <c r="G1390" s="17" t="str">
        <f>IF(F1390&lt;2000,(ROUNDDOWN((F1390-$G$10)/5,0))*5+$G$10&amp;"-"&amp;(ROUNDDOWN((F1390-$G$10)/5,0))*5+$G$10+4,(ROUNDDOWN((F1390-$G$10)/5,0))*5+$G$10&amp;"-"&amp;(ROUNDDOWN((F1390-$G$10)/5,0))*5+$G$10+4)</f>
        <v>2015-2019</v>
      </c>
      <c r="H1390" s="17">
        <v>1</v>
      </c>
      <c r="I1390" s="17">
        <v>0</v>
      </c>
      <c r="J1390" s="17">
        <v>0</v>
      </c>
      <c r="K1390" s="17">
        <f>SUM(I1390:J1390)</f>
        <v>0</v>
      </c>
      <c r="L1390" s="28">
        <f>IF(N1390&lt;7000000000,0,1)</f>
        <v>0</v>
      </c>
      <c r="M1390" s="28">
        <f>IF(N1390&gt;0,1,0)</f>
        <v>1</v>
      </c>
      <c r="N1390" s="29">
        <v>48597</v>
      </c>
      <c r="O1390" s="29">
        <f>IF($R1390="Minor",1,0)</f>
        <v>1</v>
      </c>
      <c r="P1390" s="29">
        <f>IF($R1390="Medium",1,0)</f>
        <v>0</v>
      </c>
      <c r="Q1390" s="29">
        <f>IF($R1390="Major",1,0)</f>
        <v>0</v>
      </c>
      <c r="R1390" s="2" t="str">
        <f>IF('Hazard Data'!N2795&lt;VLOOKUP(B1390,Thresholds!$B$2:$I$8,2,FALSE),"Minor",IF(AND(VLOOKUP(B1390,Thresholds!$B$2:$I$8,2,FALSE)&lt;='Hazard Data'!N2795,'Hazard Data'!N2795&lt;VLOOKUP(B1390,Thresholds!$B$2:$I$8,3,FALSE)),"Medium","Major"))</f>
        <v>Minor</v>
      </c>
      <c r="S1390" s="2" t="str">
        <f>IF(N1390&gt;0,"",IF('Hazard Data'!K2795&lt;VLOOKUP(B1390,Thresholds!$B$2:$I$8,5,FALSE),"Minor",IF(AND(VLOOKUP(B1390,Thresholds!$B$2:$I$8,5,FALSE)&lt;='Hazard Data'!K2795,'Hazard Data'!K2795&lt;VLOOKUP(B1390,Thresholds!$B$2:$I$8,6,FALSE)),"Medium","Major")))</f>
        <v/>
      </c>
      <c r="T1390" s="2"/>
      <c r="U1390" s="2"/>
      <c r="V1390" s="2"/>
      <c r="W1390" s="2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32">
      <c r="A1391" s="1"/>
      <c r="B1391" s="17">
        <v>2</v>
      </c>
      <c r="C1391" s="9" t="s">
        <v>44</v>
      </c>
      <c r="D1391" s="9" t="str">
        <f>VLOOKUP(C1391,'Hazard Categories'!$A$2:$B$52,2,FALSE)</f>
        <v>Severe Storm</v>
      </c>
      <c r="E1391" s="17">
        <v>1</v>
      </c>
      <c r="F1391" s="17">
        <v>2013</v>
      </c>
      <c r="G1391" s="17" t="str">
        <f>IF(F1391&lt;2000,(ROUNDDOWN((F1391-$G$10)/5,0))*5+$G$10&amp;"-"&amp;(ROUNDDOWN((F1391-$G$10)/5,0))*5+$G$10+4,(ROUNDDOWN((F1391-$G$10)/5,0))*5+$G$10&amp;"-"&amp;(ROUNDDOWN((F1391-$G$10)/5,0))*5+$G$10+4)</f>
        <v>2010-2014</v>
      </c>
      <c r="H1391" s="17">
        <v>1</v>
      </c>
      <c r="I1391" s="17">
        <v>0</v>
      </c>
      <c r="J1391" s="17">
        <v>0</v>
      </c>
      <c r="K1391" s="17">
        <f>SUM(I1391:J1391)</f>
        <v>0</v>
      </c>
      <c r="L1391" s="28">
        <f>IF(N1391&lt;7000000000,0,1)</f>
        <v>0</v>
      </c>
      <c r="M1391" s="28">
        <f>IF(N1391&gt;0,1,0)</f>
        <v>1</v>
      </c>
      <c r="N1391" s="29">
        <v>47998</v>
      </c>
      <c r="O1391" s="29">
        <f>IF($R1391="Minor",1,0)</f>
        <v>1</v>
      </c>
      <c r="P1391" s="29">
        <f>IF($R1391="Medium",1,0)</f>
        <v>0</v>
      </c>
      <c r="Q1391" s="29">
        <f>IF($R1391="Major",1,0)</f>
        <v>0</v>
      </c>
      <c r="R1391" s="2" t="str">
        <f>IF('Hazard Data'!N2072&lt;VLOOKUP(B1391,Thresholds!$B$2:$I$8,2,FALSE),"Minor",IF(AND(VLOOKUP(B1391,Thresholds!$B$2:$I$8,2,FALSE)&lt;='Hazard Data'!N2072,'Hazard Data'!N2072&lt;VLOOKUP(B1391,Thresholds!$B$2:$I$8,3,FALSE)),"Medium","Major"))</f>
        <v>Minor</v>
      </c>
      <c r="S1391" s="2" t="str">
        <f>IF(N1391&gt;0,"",IF('Hazard Data'!K2072&lt;VLOOKUP(B1391,Thresholds!$B$2:$I$8,5,FALSE),"Minor",IF(AND(VLOOKUP(B1391,Thresholds!$B$2:$I$8,5,FALSE)&lt;='Hazard Data'!K2072,'Hazard Data'!K2072&lt;VLOOKUP(B1391,Thresholds!$B$2:$I$8,6,FALSE)),"Medium","Major")))</f>
        <v/>
      </c>
      <c r="T1391" s="2"/>
      <c r="U1391" s="2"/>
      <c r="V1391" s="2"/>
      <c r="W1391" s="2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32">
      <c r="A1392" s="1"/>
      <c r="B1392" s="17">
        <v>3</v>
      </c>
      <c r="C1392" s="9" t="s">
        <v>44</v>
      </c>
      <c r="D1392" s="9" t="str">
        <f>VLOOKUP(C1392,'Hazard Categories'!$A$2:$B$52,2,FALSE)</f>
        <v>Severe Storm</v>
      </c>
      <c r="E1392" s="17">
        <v>2</v>
      </c>
      <c r="F1392" s="17">
        <v>2014</v>
      </c>
      <c r="G1392" s="17" t="str">
        <f>IF(F1392&lt;2000,(ROUNDDOWN((F1392-$G$10)/5,0))*5+$G$10&amp;"-"&amp;(ROUNDDOWN((F1392-$G$10)/5,0))*5+$G$10+4,(ROUNDDOWN((F1392-$G$10)/5,0))*5+$G$10&amp;"-"&amp;(ROUNDDOWN((F1392-$G$10)/5,0))*5+$G$10+4)</f>
        <v>2010-2014</v>
      </c>
      <c r="H1392" s="17">
        <v>1</v>
      </c>
      <c r="I1392" s="17">
        <v>0</v>
      </c>
      <c r="J1392" s="17">
        <v>0</v>
      </c>
      <c r="K1392" s="17">
        <f>SUM(I1392:J1392)</f>
        <v>0</v>
      </c>
      <c r="L1392" s="28">
        <f>IF(N1392&lt;7000000000,0,1)</f>
        <v>0</v>
      </c>
      <c r="M1392" s="28">
        <f>IF(N1392&gt;0,1,0)</f>
        <v>1</v>
      </c>
      <c r="N1392" s="29">
        <v>47984</v>
      </c>
      <c r="O1392" s="29">
        <f>IF($R1392="Minor",1,0)</f>
        <v>1</v>
      </c>
      <c r="P1392" s="29">
        <f>IF($R1392="Medium",1,0)</f>
        <v>0</v>
      </c>
      <c r="Q1392" s="29">
        <f>IF($R1392="Major",1,0)</f>
        <v>0</v>
      </c>
      <c r="R1392" s="2" t="str">
        <f>IF('Hazard Data'!N2594&lt;VLOOKUP(B1392,Thresholds!$B$2:$I$8,2,FALSE),"Minor",IF(AND(VLOOKUP(B1392,Thresholds!$B$2:$I$8,2,FALSE)&lt;='Hazard Data'!N2594,'Hazard Data'!N2594&lt;VLOOKUP(B1392,Thresholds!$B$2:$I$8,3,FALSE)),"Medium","Major"))</f>
        <v>Minor</v>
      </c>
      <c r="S1392" s="2" t="str">
        <f>IF(N1392&gt;0,"",IF('Hazard Data'!K2594&lt;VLOOKUP(B1392,Thresholds!$B$2:$I$8,5,FALSE),"Minor",IF(AND(VLOOKUP(B1392,Thresholds!$B$2:$I$8,5,FALSE)&lt;='Hazard Data'!K2594,'Hazard Data'!K2594&lt;VLOOKUP(B1392,Thresholds!$B$2:$I$8,6,FALSE)),"Medium","Major")))</f>
        <v/>
      </c>
      <c r="T1392" s="2"/>
      <c r="U1392" s="2"/>
      <c r="V1392" s="2"/>
      <c r="W1392" s="2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32">
      <c r="A1393" s="1"/>
      <c r="B1393" s="17">
        <v>4</v>
      </c>
      <c r="C1393" s="9" t="s">
        <v>39</v>
      </c>
      <c r="D1393" s="9" t="str">
        <f>VLOOKUP(C1393,'Hazard Categories'!$A$2:$B$52,2,FALSE)</f>
        <v>Severe Storm</v>
      </c>
      <c r="E1393" s="17">
        <v>4</v>
      </c>
      <c r="F1393" s="17">
        <v>2015</v>
      </c>
      <c r="G1393" s="17" t="str">
        <f>IF(F1393&lt;2000,(ROUNDDOWN((F1393-$G$10)/5,0))*5+$G$10&amp;"-"&amp;(ROUNDDOWN((F1393-$G$10)/5,0))*5+$G$10+4,(ROUNDDOWN((F1393-$G$10)/5,0))*5+$G$10&amp;"-"&amp;(ROUNDDOWN((F1393-$G$10)/5,0))*5+$G$10+4)</f>
        <v>2015-2019</v>
      </c>
      <c r="H1393" s="17">
        <v>1</v>
      </c>
      <c r="I1393" s="17">
        <v>0</v>
      </c>
      <c r="J1393" s="17">
        <v>0</v>
      </c>
      <c r="K1393" s="17">
        <f>SUM(I1393:J1393)</f>
        <v>0</v>
      </c>
      <c r="L1393" s="28">
        <f>IF(N1393&lt;7000000000,0,1)</f>
        <v>0</v>
      </c>
      <c r="M1393" s="28">
        <f>IF(N1393&gt;0,1,0)</f>
        <v>1</v>
      </c>
      <c r="N1393" s="29">
        <v>47836</v>
      </c>
      <c r="O1393" s="29">
        <f>IF($R1393="Minor",1,0)</f>
        <v>1</v>
      </c>
      <c r="P1393" s="29">
        <f>IF($R1393="Medium",1,0)</f>
        <v>0</v>
      </c>
      <c r="Q1393" s="29">
        <f>IF($R1393="Major",1,0)</f>
        <v>0</v>
      </c>
      <c r="R1393" s="2" t="str">
        <f>IF('Hazard Data'!N2643&lt;VLOOKUP(B1393,Thresholds!$B$2:$I$8,2,FALSE),"Minor",IF(AND(VLOOKUP(B1393,Thresholds!$B$2:$I$8,2,FALSE)&lt;='Hazard Data'!N2643,'Hazard Data'!N2643&lt;VLOOKUP(B1393,Thresholds!$B$2:$I$8,3,FALSE)),"Medium","Major"))</f>
        <v>Minor</v>
      </c>
      <c r="S1393" s="2" t="str">
        <f>IF(N1393&gt;0,"",IF('Hazard Data'!K2643&lt;VLOOKUP(B1393,Thresholds!$B$2:$I$8,5,FALSE),"Minor",IF(AND(VLOOKUP(B1393,Thresholds!$B$2:$I$8,5,FALSE)&lt;='Hazard Data'!K2643,'Hazard Data'!K2643&lt;VLOOKUP(B1393,Thresholds!$B$2:$I$8,6,FALSE)),"Medium","Major")))</f>
        <v/>
      </c>
      <c r="T1393" s="2"/>
      <c r="U1393" s="2"/>
      <c r="V1393" s="2"/>
      <c r="W1393" s="2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32">
      <c r="A1394" s="1"/>
      <c r="B1394" s="17">
        <v>2</v>
      </c>
      <c r="C1394" s="9" t="s">
        <v>46</v>
      </c>
      <c r="D1394" s="9" t="str">
        <f>VLOOKUP(C1394,'Hazard Categories'!$A$2:$B$52,2,FALSE)</f>
        <v>Storm</v>
      </c>
      <c r="E1394" s="17">
        <v>2</v>
      </c>
      <c r="F1394" s="17">
        <v>2016</v>
      </c>
      <c r="G1394" s="17" t="str">
        <f>IF(F1394&lt;2000,(ROUNDDOWN((F1394-$G$10)/5,0))*5+$G$10&amp;"-"&amp;(ROUNDDOWN((F1394-$G$10)/5,0))*5+$G$10+4,(ROUNDDOWN((F1394-$G$10)/5,0))*5+$G$10&amp;"-"&amp;(ROUNDDOWN((F1394-$G$10)/5,0))*5+$G$10+4)</f>
        <v>2015-2019</v>
      </c>
      <c r="H1394" s="17">
        <v>1</v>
      </c>
      <c r="I1394" s="17">
        <v>0</v>
      </c>
      <c r="J1394" s="17">
        <v>0</v>
      </c>
      <c r="K1394" s="17">
        <f>SUM(I1394:J1394)</f>
        <v>0</v>
      </c>
      <c r="L1394" s="28">
        <f>IF(N1394&lt;7000000000,0,1)</f>
        <v>0</v>
      </c>
      <c r="M1394" s="28">
        <f>IF(N1394&gt;0,1,0)</f>
        <v>1</v>
      </c>
      <c r="N1394" s="29">
        <v>47684</v>
      </c>
      <c r="O1394" s="29">
        <f>IF($R1394="Minor",1,0)</f>
        <v>1</v>
      </c>
      <c r="P1394" s="29">
        <f>IF($R1394="Medium",1,0)</f>
        <v>0</v>
      </c>
      <c r="Q1394" s="29">
        <f>IF($R1394="Major",1,0)</f>
        <v>0</v>
      </c>
      <c r="R1394" s="2" t="str">
        <f>IF('Hazard Data'!N2007&lt;VLOOKUP(B1394,Thresholds!$B$2:$I$8,2,FALSE),"Minor",IF(AND(VLOOKUP(B1394,Thresholds!$B$2:$I$8,2,FALSE)&lt;='Hazard Data'!N2007,'Hazard Data'!N2007&lt;VLOOKUP(B1394,Thresholds!$B$2:$I$8,3,FALSE)),"Medium","Major"))</f>
        <v>Minor</v>
      </c>
      <c r="S1394" s="2" t="str">
        <f>IF(N1394&gt;0,"",IF('Hazard Data'!K2007&lt;VLOOKUP(B1394,Thresholds!$B$2:$I$8,5,FALSE),"Minor",IF(AND(VLOOKUP(B1394,Thresholds!$B$2:$I$8,5,FALSE)&lt;='Hazard Data'!K2007,'Hazard Data'!K2007&lt;VLOOKUP(B1394,Thresholds!$B$2:$I$8,6,FALSE)),"Medium","Major")))</f>
        <v/>
      </c>
      <c r="T1394" s="2"/>
      <c r="U1394" s="2"/>
      <c r="V1394" s="2"/>
      <c r="W1394" s="2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32">
      <c r="A1395" s="1"/>
      <c r="B1395" s="17">
        <v>5</v>
      </c>
      <c r="C1395" s="9" t="s">
        <v>44</v>
      </c>
      <c r="D1395" s="9" t="str">
        <f>VLOOKUP(C1395,'Hazard Categories'!$A$2:$B$52,2,FALSE)</f>
        <v>Severe Storm</v>
      </c>
      <c r="E1395" s="17">
        <v>2</v>
      </c>
      <c r="F1395" s="17">
        <v>2012</v>
      </c>
      <c r="G1395" s="17" t="str">
        <f>IF(F1395&lt;2000,(ROUNDDOWN((F1395-$G$10)/5,0))*5+$G$10&amp;"-"&amp;(ROUNDDOWN((F1395-$G$10)/5,0))*5+$G$10+4,(ROUNDDOWN((F1395-$G$10)/5,0))*5+$G$10&amp;"-"&amp;(ROUNDDOWN((F1395-$G$10)/5,0))*5+$G$10+4)</f>
        <v>2010-2014</v>
      </c>
      <c r="H1395" s="17">
        <v>1</v>
      </c>
      <c r="I1395" s="17">
        <v>0</v>
      </c>
      <c r="J1395" s="17">
        <v>0</v>
      </c>
      <c r="K1395" s="17">
        <f>SUM(I1395:J1395)</f>
        <v>0</v>
      </c>
      <c r="L1395" s="28">
        <f>IF(N1395&lt;7000000000,0,1)</f>
        <v>0</v>
      </c>
      <c r="M1395" s="28">
        <f>IF(N1395&gt;0,1,0)</f>
        <v>1</v>
      </c>
      <c r="N1395" s="29">
        <v>47598</v>
      </c>
      <c r="O1395" s="29">
        <f>IF($R1395="Minor",1,0)</f>
        <v>1</v>
      </c>
      <c r="P1395" s="29">
        <f>IF($R1395="Medium",1,0)</f>
        <v>0</v>
      </c>
      <c r="Q1395" s="29">
        <f>IF($R1395="Major",1,0)</f>
        <v>0</v>
      </c>
      <c r="R1395" s="2" t="str">
        <f>IF('Hazard Data'!N2170&lt;VLOOKUP(B1395,Thresholds!$B$2:$I$8,2,FALSE),"Minor",IF(AND(VLOOKUP(B1395,Thresholds!$B$2:$I$8,2,FALSE)&lt;='Hazard Data'!N2170,'Hazard Data'!N2170&lt;VLOOKUP(B1395,Thresholds!$B$2:$I$8,3,FALSE)),"Medium","Major"))</f>
        <v>Minor</v>
      </c>
      <c r="S1395" s="2" t="str">
        <f>IF(N1395&gt;0,"",IF('Hazard Data'!K2170&lt;VLOOKUP(B1395,Thresholds!$B$2:$I$8,5,FALSE),"Minor",IF(AND(VLOOKUP(B1395,Thresholds!$B$2:$I$8,5,FALSE)&lt;='Hazard Data'!K2170,'Hazard Data'!K2170&lt;VLOOKUP(B1395,Thresholds!$B$2:$I$8,6,FALSE)),"Medium","Major")))</f>
        <v/>
      </c>
      <c r="T1395" s="2"/>
      <c r="U1395" s="2"/>
      <c r="V1395" s="2"/>
      <c r="W1395" s="2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32">
      <c r="A1396" s="1"/>
      <c r="B1396" s="17">
        <v>4</v>
      </c>
      <c r="C1396" s="9" t="s">
        <v>44</v>
      </c>
      <c r="D1396" s="9" t="str">
        <f>VLOOKUP(C1396,'Hazard Categories'!$A$2:$B$52,2,FALSE)</f>
        <v>Severe Storm</v>
      </c>
      <c r="E1396" s="17">
        <v>3</v>
      </c>
      <c r="F1396" s="17">
        <v>2011</v>
      </c>
      <c r="G1396" s="17" t="str">
        <f>IF(F1396&lt;2000,(ROUNDDOWN((F1396-$G$10)/5,0))*5+$G$10&amp;"-"&amp;(ROUNDDOWN((F1396-$G$10)/5,0))*5+$G$10+4,(ROUNDDOWN((F1396-$G$10)/5,0))*5+$G$10&amp;"-"&amp;(ROUNDDOWN((F1396-$G$10)/5,0))*5+$G$10+4)</f>
        <v>2010-2014</v>
      </c>
      <c r="H1396" s="17">
        <v>1</v>
      </c>
      <c r="I1396" s="17">
        <v>0</v>
      </c>
      <c r="J1396" s="17">
        <v>0</v>
      </c>
      <c r="K1396" s="17">
        <f>SUM(I1396:J1396)</f>
        <v>0</v>
      </c>
      <c r="L1396" s="28">
        <f>IF(N1396&lt;7000000000,0,1)</f>
        <v>0</v>
      </c>
      <c r="M1396" s="28">
        <f>IF(N1396&gt;0,1,0)</f>
        <v>1</v>
      </c>
      <c r="N1396" s="29">
        <v>47451</v>
      </c>
      <c r="O1396" s="29">
        <f>IF($R1396="Minor",1,0)</f>
        <v>1</v>
      </c>
      <c r="P1396" s="29">
        <f>IF($R1396="Medium",1,0)</f>
        <v>0</v>
      </c>
      <c r="Q1396" s="29">
        <f>IF($R1396="Major",1,0)</f>
        <v>0</v>
      </c>
      <c r="R1396" s="2" t="str">
        <f>IF('Hazard Data'!N2531&lt;VLOOKUP(B1396,Thresholds!$B$2:$I$8,2,FALSE),"Minor",IF(AND(VLOOKUP(B1396,Thresholds!$B$2:$I$8,2,FALSE)&lt;='Hazard Data'!N2531,'Hazard Data'!N2531&lt;VLOOKUP(B1396,Thresholds!$B$2:$I$8,3,FALSE)),"Medium","Major"))</f>
        <v>Minor</v>
      </c>
      <c r="S1396" s="2" t="str">
        <f>IF(N1396&gt;0,"",IF('Hazard Data'!K2531&lt;VLOOKUP(B1396,Thresholds!$B$2:$I$8,5,FALSE),"Minor",IF(AND(VLOOKUP(B1396,Thresholds!$B$2:$I$8,5,FALSE)&lt;='Hazard Data'!K2531,'Hazard Data'!K2531&lt;VLOOKUP(B1396,Thresholds!$B$2:$I$8,6,FALSE)),"Medium","Major")))</f>
        <v/>
      </c>
      <c r="T1396" s="2"/>
      <c r="U1396" s="2"/>
      <c r="V1396" s="2"/>
      <c r="W1396" s="2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32">
      <c r="A1397" s="1"/>
      <c r="B1397" s="17">
        <v>3</v>
      </c>
      <c r="C1397" s="9" t="s">
        <v>44</v>
      </c>
      <c r="D1397" s="9" t="str">
        <f>VLOOKUP(C1397,'Hazard Categories'!$A$2:$B$52,2,FALSE)</f>
        <v>Severe Storm</v>
      </c>
      <c r="E1397" s="17">
        <v>3</v>
      </c>
      <c r="F1397" s="17">
        <v>2012</v>
      </c>
      <c r="G1397" s="17" t="str">
        <f>IF(F1397&lt;2000,(ROUNDDOWN((F1397-$G$10)/5,0))*5+$G$10&amp;"-"&amp;(ROUNDDOWN((F1397-$G$10)/5,0))*5+$G$10+4,(ROUNDDOWN((F1397-$G$10)/5,0))*5+$G$10&amp;"-"&amp;(ROUNDDOWN((F1397-$G$10)/5,0))*5+$G$10+4)</f>
        <v>2010-2014</v>
      </c>
      <c r="H1397" s="17">
        <v>1</v>
      </c>
      <c r="I1397" s="17">
        <v>0</v>
      </c>
      <c r="J1397" s="17">
        <v>0</v>
      </c>
      <c r="K1397" s="17">
        <f>SUM(I1397:J1397)</f>
        <v>0</v>
      </c>
      <c r="L1397" s="28">
        <f>IF(N1397&lt;7000000000,0,1)</f>
        <v>0</v>
      </c>
      <c r="M1397" s="28">
        <f>IF(N1397&gt;0,1,0)</f>
        <v>1</v>
      </c>
      <c r="N1397" s="29">
        <v>47403</v>
      </c>
      <c r="O1397" s="29">
        <f>IF($R1397="Minor",1,0)</f>
        <v>1</v>
      </c>
      <c r="P1397" s="29">
        <f>IF($R1397="Medium",1,0)</f>
        <v>0</v>
      </c>
      <c r="Q1397" s="29">
        <f>IF($R1397="Major",1,0)</f>
        <v>0</v>
      </c>
      <c r="R1397" s="2" t="str">
        <f>IF('Hazard Data'!N2092&lt;VLOOKUP(B1397,Thresholds!$B$2:$I$8,2,FALSE),"Minor",IF(AND(VLOOKUP(B1397,Thresholds!$B$2:$I$8,2,FALSE)&lt;='Hazard Data'!N2092,'Hazard Data'!N2092&lt;VLOOKUP(B1397,Thresholds!$B$2:$I$8,3,FALSE)),"Medium","Major"))</f>
        <v>Minor</v>
      </c>
      <c r="S1397" s="2" t="str">
        <f>IF(N1397&gt;0,"",IF('Hazard Data'!K2092&lt;VLOOKUP(B1397,Thresholds!$B$2:$I$8,5,FALSE),"Minor",IF(AND(VLOOKUP(B1397,Thresholds!$B$2:$I$8,5,FALSE)&lt;='Hazard Data'!K2092,'Hazard Data'!K2092&lt;VLOOKUP(B1397,Thresholds!$B$2:$I$8,6,FALSE)),"Medium","Major")))</f>
        <v/>
      </c>
      <c r="T1397" s="2"/>
      <c r="U1397" s="2"/>
      <c r="V1397" s="2"/>
      <c r="W1397" s="2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32">
      <c r="A1398" s="1"/>
      <c r="B1398" s="17">
        <v>3</v>
      </c>
      <c r="C1398" s="9" t="s">
        <v>44</v>
      </c>
      <c r="D1398" s="9" t="str">
        <f>VLOOKUP(C1398,'Hazard Categories'!$A$2:$B$52,2,FALSE)</f>
        <v>Severe Storm</v>
      </c>
      <c r="E1398" s="17">
        <v>2</v>
      </c>
      <c r="F1398" s="17">
        <v>2015</v>
      </c>
      <c r="G1398" s="17" t="str">
        <f>IF(F1398&lt;2000,(ROUNDDOWN((F1398-$G$10)/5,0))*5+$G$10&amp;"-"&amp;(ROUNDDOWN((F1398-$G$10)/5,0))*5+$G$10+4,(ROUNDDOWN((F1398-$G$10)/5,0))*5+$G$10&amp;"-"&amp;(ROUNDDOWN((F1398-$G$10)/5,0))*5+$G$10+4)</f>
        <v>2015-2019</v>
      </c>
      <c r="H1398" s="17">
        <v>1</v>
      </c>
      <c r="I1398" s="17">
        <v>0</v>
      </c>
      <c r="J1398" s="17">
        <v>0</v>
      </c>
      <c r="K1398" s="17">
        <f>SUM(I1398:J1398)</f>
        <v>0</v>
      </c>
      <c r="L1398" s="28">
        <f>IF(N1398&lt;7000000000,0,1)</f>
        <v>0</v>
      </c>
      <c r="M1398" s="28">
        <f>IF(N1398&gt;0,1,0)</f>
        <v>1</v>
      </c>
      <c r="N1398" s="29">
        <v>47337</v>
      </c>
      <c r="O1398" s="29">
        <f>IF($R1398="Minor",1,0)</f>
        <v>1</v>
      </c>
      <c r="P1398" s="29">
        <f>IF($R1398="Medium",1,0)</f>
        <v>0</v>
      </c>
      <c r="Q1398" s="29">
        <f>IF($R1398="Major",1,0)</f>
        <v>0</v>
      </c>
      <c r="R1398" s="2" t="str">
        <f>IF('Hazard Data'!N2785&lt;VLOOKUP(B1398,Thresholds!$B$2:$I$8,2,FALSE),"Minor",IF(AND(VLOOKUP(B1398,Thresholds!$B$2:$I$8,2,FALSE)&lt;='Hazard Data'!N2785,'Hazard Data'!N2785&lt;VLOOKUP(B1398,Thresholds!$B$2:$I$8,3,FALSE)),"Medium","Major"))</f>
        <v>Minor</v>
      </c>
      <c r="S1398" s="2" t="str">
        <f>IF(N1398&gt;0,"",IF('Hazard Data'!K2785&lt;VLOOKUP(B1398,Thresholds!$B$2:$I$8,5,FALSE),"Minor",IF(AND(VLOOKUP(B1398,Thresholds!$B$2:$I$8,5,FALSE)&lt;='Hazard Data'!K2785,'Hazard Data'!K2785&lt;VLOOKUP(B1398,Thresholds!$B$2:$I$8,6,FALSE)),"Medium","Major")))</f>
        <v/>
      </c>
      <c r="T1398" s="2"/>
      <c r="U1398" s="2"/>
      <c r="V1398" s="2"/>
      <c r="W1398" s="2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32">
      <c r="A1399" s="1"/>
      <c r="B1399" s="17">
        <v>2</v>
      </c>
      <c r="C1399" s="9" t="s">
        <v>44</v>
      </c>
      <c r="D1399" s="9" t="str">
        <f>VLOOKUP(C1399,'Hazard Categories'!$A$2:$B$52,2,FALSE)</f>
        <v>Severe Storm</v>
      </c>
      <c r="E1399" s="17">
        <v>3</v>
      </c>
      <c r="F1399" s="17">
        <v>2017</v>
      </c>
      <c r="G1399" s="17" t="str">
        <f>IF(F1399&lt;2000,(ROUNDDOWN((F1399-$G$10)/5,0))*5+$G$10&amp;"-"&amp;(ROUNDDOWN((F1399-$G$10)/5,0))*5+$G$10+4,(ROUNDDOWN((F1399-$G$10)/5,0))*5+$G$10&amp;"-"&amp;(ROUNDDOWN((F1399-$G$10)/5,0))*5+$G$10+4)</f>
        <v>2015-2019</v>
      </c>
      <c r="H1399" s="17">
        <v>1</v>
      </c>
      <c r="I1399" s="17">
        <v>0</v>
      </c>
      <c r="J1399" s="17">
        <v>0</v>
      </c>
      <c r="K1399" s="17">
        <f>SUM(I1399:J1399)</f>
        <v>0</v>
      </c>
      <c r="L1399" s="28">
        <f>IF(N1399&lt;7000000000,0,1)</f>
        <v>0</v>
      </c>
      <c r="M1399" s="28">
        <f>IF(N1399&gt;0,1,0)</f>
        <v>1</v>
      </c>
      <c r="N1399" s="29">
        <v>47227</v>
      </c>
      <c r="O1399" s="29">
        <f>IF($R1399="Minor",1,0)</f>
        <v>1</v>
      </c>
      <c r="P1399" s="29">
        <f>IF($R1399="Medium",1,0)</f>
        <v>0</v>
      </c>
      <c r="Q1399" s="29">
        <f>IF($R1399="Major",1,0)</f>
        <v>0</v>
      </c>
      <c r="R1399" s="2" t="str">
        <f>IF('Hazard Data'!N2925&lt;VLOOKUP(B1399,Thresholds!$B$2:$I$8,2,FALSE),"Minor",IF(AND(VLOOKUP(B1399,Thresholds!$B$2:$I$8,2,FALSE)&lt;='Hazard Data'!N2925,'Hazard Data'!N2925&lt;VLOOKUP(B1399,Thresholds!$B$2:$I$8,3,FALSE)),"Medium","Major"))</f>
        <v>Minor</v>
      </c>
      <c r="S1399" s="2" t="str">
        <f>IF(N1399&gt;0,"",IF('Hazard Data'!K2925&lt;VLOOKUP(B1399,Thresholds!$B$2:$I$8,5,FALSE),"Minor",IF(AND(VLOOKUP(B1399,Thresholds!$B$2:$I$8,5,FALSE)&lt;='Hazard Data'!K2925,'Hazard Data'!K2925&lt;VLOOKUP(B1399,Thresholds!$B$2:$I$8,6,FALSE)),"Medium","Major")))</f>
        <v/>
      </c>
      <c r="T1399" s="2"/>
      <c r="U1399" s="2"/>
      <c r="V1399" s="2"/>
      <c r="W1399" s="2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32">
      <c r="A1400" s="1"/>
      <c r="B1400" s="17">
        <v>3</v>
      </c>
      <c r="C1400" s="9" t="s">
        <v>44</v>
      </c>
      <c r="D1400" s="9" t="str">
        <f>VLOOKUP(C1400,'Hazard Categories'!$A$2:$B$52,2,FALSE)</f>
        <v>Severe Storm</v>
      </c>
      <c r="E1400" s="17">
        <v>4</v>
      </c>
      <c r="F1400" s="17">
        <v>2014</v>
      </c>
      <c r="G1400" s="17" t="str">
        <f>IF(F1400&lt;2000,(ROUNDDOWN((F1400-$G$10)/5,0))*5+$G$10&amp;"-"&amp;(ROUNDDOWN((F1400-$G$10)/5,0))*5+$G$10+4,(ROUNDDOWN((F1400-$G$10)/5,0))*5+$G$10&amp;"-"&amp;(ROUNDDOWN((F1400-$G$10)/5,0))*5+$G$10+4)</f>
        <v>2010-2014</v>
      </c>
      <c r="H1400" s="17">
        <v>1</v>
      </c>
      <c r="I1400" s="17">
        <v>0</v>
      </c>
      <c r="J1400" s="17">
        <v>0</v>
      </c>
      <c r="K1400" s="17">
        <f>SUM(I1400:J1400)</f>
        <v>0</v>
      </c>
      <c r="L1400" s="28">
        <f>IF(N1400&lt;7000000000,0,1)</f>
        <v>0</v>
      </c>
      <c r="M1400" s="28">
        <f>IF(N1400&gt;0,1,0)</f>
        <v>1</v>
      </c>
      <c r="N1400" s="29">
        <v>47023</v>
      </c>
      <c r="O1400" s="29">
        <f>IF($R1400="Minor",1,0)</f>
        <v>1</v>
      </c>
      <c r="P1400" s="29">
        <f>IF($R1400="Medium",1,0)</f>
        <v>0</v>
      </c>
      <c r="Q1400" s="29">
        <f>IF($R1400="Major",1,0)</f>
        <v>0</v>
      </c>
      <c r="R1400" s="2" t="str">
        <f>IF('Hazard Data'!N2535&lt;VLOOKUP(B1400,Thresholds!$B$2:$I$8,2,FALSE),"Minor",IF(AND(VLOOKUP(B1400,Thresholds!$B$2:$I$8,2,FALSE)&lt;='Hazard Data'!N2535,'Hazard Data'!N2535&lt;VLOOKUP(B1400,Thresholds!$B$2:$I$8,3,FALSE)),"Medium","Major"))</f>
        <v>Minor</v>
      </c>
      <c r="S1400" s="2" t="str">
        <f>IF(N1400&gt;0,"",IF('Hazard Data'!K2535&lt;VLOOKUP(B1400,Thresholds!$B$2:$I$8,5,FALSE),"Minor",IF(AND(VLOOKUP(B1400,Thresholds!$B$2:$I$8,5,FALSE)&lt;='Hazard Data'!K2535,'Hazard Data'!K2535&lt;VLOOKUP(B1400,Thresholds!$B$2:$I$8,6,FALSE)),"Medium","Major")))</f>
        <v/>
      </c>
      <c r="T1400" s="2"/>
      <c r="U1400" s="2"/>
      <c r="V1400" s="2"/>
      <c r="W1400" s="2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32">
      <c r="A1401" s="1"/>
      <c r="B1401" s="17">
        <v>4</v>
      </c>
      <c r="C1401" s="9" t="s">
        <v>44</v>
      </c>
      <c r="D1401" s="9" t="str">
        <f>VLOOKUP(C1401,'Hazard Categories'!$A$2:$B$52,2,FALSE)</f>
        <v>Severe Storm</v>
      </c>
      <c r="E1401" s="17">
        <v>2</v>
      </c>
      <c r="F1401" s="17">
        <v>2015</v>
      </c>
      <c r="G1401" s="17" t="str">
        <f>IF(F1401&lt;2000,(ROUNDDOWN((F1401-$G$10)/5,0))*5+$G$10&amp;"-"&amp;(ROUNDDOWN((F1401-$G$10)/5,0))*5+$G$10+4,(ROUNDDOWN((F1401-$G$10)/5,0))*5+$G$10&amp;"-"&amp;(ROUNDDOWN((F1401-$G$10)/5,0))*5+$G$10+4)</f>
        <v>2015-2019</v>
      </c>
      <c r="H1401" s="17">
        <v>1</v>
      </c>
      <c r="I1401" s="17">
        <v>0</v>
      </c>
      <c r="J1401" s="17">
        <v>0</v>
      </c>
      <c r="K1401" s="17">
        <f>SUM(I1401:J1401)</f>
        <v>0</v>
      </c>
      <c r="L1401" s="28">
        <f>IF(N1401&lt;7000000000,0,1)</f>
        <v>0</v>
      </c>
      <c r="M1401" s="28">
        <f>IF(N1401&gt;0,1,0)</f>
        <v>1</v>
      </c>
      <c r="N1401" s="29">
        <v>46937</v>
      </c>
      <c r="O1401" s="29">
        <f>IF($R1401="Minor",1,0)</f>
        <v>1</v>
      </c>
      <c r="P1401" s="29">
        <f>IF($R1401="Medium",1,0)</f>
        <v>0</v>
      </c>
      <c r="Q1401" s="29">
        <f>IF($R1401="Major",1,0)</f>
        <v>0</v>
      </c>
      <c r="R1401" s="2" t="str">
        <f>IF('Hazard Data'!N2796&lt;VLOOKUP(B1401,Thresholds!$B$2:$I$8,2,FALSE),"Minor",IF(AND(VLOOKUP(B1401,Thresholds!$B$2:$I$8,2,FALSE)&lt;='Hazard Data'!N2796,'Hazard Data'!N2796&lt;VLOOKUP(B1401,Thresholds!$B$2:$I$8,3,FALSE)),"Medium","Major"))</f>
        <v>Minor</v>
      </c>
      <c r="S1401" s="2" t="str">
        <f>IF(N1401&gt;0,"",IF('Hazard Data'!K2796&lt;VLOOKUP(B1401,Thresholds!$B$2:$I$8,5,FALSE),"Minor",IF(AND(VLOOKUP(B1401,Thresholds!$B$2:$I$8,5,FALSE)&lt;='Hazard Data'!K2796,'Hazard Data'!K2796&lt;VLOOKUP(B1401,Thresholds!$B$2:$I$8,6,FALSE)),"Medium","Major")))</f>
        <v/>
      </c>
      <c r="T1401" s="2"/>
      <c r="U1401" s="2"/>
      <c r="V1401" s="2"/>
      <c r="W1401" s="2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32">
      <c r="A1402" s="1"/>
      <c r="B1402" s="17">
        <v>5</v>
      </c>
      <c r="C1402" s="9" t="s">
        <v>44</v>
      </c>
      <c r="D1402" s="9" t="str">
        <f>VLOOKUP(C1402,'Hazard Categories'!$A$2:$B$52,2,FALSE)</f>
        <v>Severe Storm</v>
      </c>
      <c r="E1402" s="17">
        <v>4</v>
      </c>
      <c r="F1402" s="17">
        <v>1983</v>
      </c>
      <c r="G1402" s="17" t="str">
        <f>IF(F1402&lt;2000,(ROUNDDOWN((F1402-$G$10)/5,0))*5+$G$10&amp;"-"&amp;(ROUNDDOWN((F1402-$G$10)/5,0))*5+$G$10+4,(ROUNDDOWN((F1402-$G$10)/5,0))*5+$G$10&amp;"-"&amp;(ROUNDDOWN((F1402-$G$10)/5,0))*5+$G$10+4)</f>
        <v>1980-1984</v>
      </c>
      <c r="H1402" s="17">
        <v>1</v>
      </c>
      <c r="I1402" s="17">
        <v>0</v>
      </c>
      <c r="J1402" s="17">
        <v>0</v>
      </c>
      <c r="K1402" s="17">
        <f>SUM(I1402:J1402)</f>
        <v>0</v>
      </c>
      <c r="L1402" s="28">
        <f>IF(N1402&lt;7000000000,0,1)</f>
        <v>0</v>
      </c>
      <c r="M1402" s="28">
        <f>IF(N1402&gt;0,1,0)</f>
        <v>1</v>
      </c>
      <c r="N1402" s="29">
        <v>46885</v>
      </c>
      <c r="O1402" s="29">
        <f>IF($R1402="Minor",1,0)</f>
        <v>1</v>
      </c>
      <c r="P1402" s="29">
        <f>IF($R1402="Medium",1,0)</f>
        <v>0</v>
      </c>
      <c r="Q1402" s="29">
        <f>IF($R1402="Major",1,0)</f>
        <v>0</v>
      </c>
      <c r="R1402" s="2" t="str">
        <f>IF('Hazard Data'!N802&lt;VLOOKUP(B1402,Thresholds!$B$2:$I$8,2,FALSE),"Minor",IF(AND(VLOOKUP(B1402,Thresholds!$B$2:$I$8,2,FALSE)&lt;='Hazard Data'!N802,'Hazard Data'!N802&lt;VLOOKUP(B1402,Thresholds!$B$2:$I$8,3,FALSE)),"Medium","Major"))</f>
        <v>Minor</v>
      </c>
      <c r="S1402" s="2" t="str">
        <f>IF(N1402&gt;0,"",IF('Hazard Data'!K802&lt;VLOOKUP(B1402,Thresholds!$B$2:$I$8,5,FALSE),"Minor",IF(AND(VLOOKUP(B1402,Thresholds!$B$2:$I$8,5,FALSE)&lt;='Hazard Data'!K802,'Hazard Data'!K802&lt;VLOOKUP(B1402,Thresholds!$B$2:$I$8,6,FALSE)),"Medium","Major")))</f>
        <v/>
      </c>
      <c r="T1402" s="2"/>
      <c r="U1402" s="2"/>
      <c r="V1402" s="2"/>
      <c r="W1402" s="2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32">
      <c r="A1403" s="1"/>
      <c r="B1403" s="17">
        <v>3</v>
      </c>
      <c r="C1403" s="9" t="s">
        <v>44</v>
      </c>
      <c r="D1403" s="9" t="str">
        <f>VLOOKUP(C1403,'Hazard Categories'!$A$2:$B$52,2,FALSE)</f>
        <v>Severe Storm</v>
      </c>
      <c r="E1403" s="17">
        <v>2</v>
      </c>
      <c r="F1403" s="17">
        <v>2015</v>
      </c>
      <c r="G1403" s="17" t="str">
        <f>IF(F1403&lt;2000,(ROUNDDOWN((F1403-$G$10)/5,0))*5+$G$10&amp;"-"&amp;(ROUNDDOWN((F1403-$G$10)/5,0))*5+$G$10+4,(ROUNDDOWN((F1403-$G$10)/5,0))*5+$G$10&amp;"-"&amp;(ROUNDDOWN((F1403-$G$10)/5,0))*5+$G$10+4)</f>
        <v>2015-2019</v>
      </c>
      <c r="H1403" s="17">
        <v>1</v>
      </c>
      <c r="I1403" s="17">
        <v>0</v>
      </c>
      <c r="J1403" s="17">
        <v>0</v>
      </c>
      <c r="K1403" s="17">
        <f>SUM(I1403:J1403)</f>
        <v>0</v>
      </c>
      <c r="L1403" s="28">
        <f>IF(N1403&lt;7000000000,0,1)</f>
        <v>0</v>
      </c>
      <c r="M1403" s="28">
        <f>IF(N1403&gt;0,1,0)</f>
        <v>1</v>
      </c>
      <c r="N1403" s="29">
        <v>46880</v>
      </c>
      <c r="O1403" s="29">
        <f>IF($R1403="Minor",1,0)</f>
        <v>1</v>
      </c>
      <c r="P1403" s="29">
        <f>IF($R1403="Medium",1,0)</f>
        <v>0</v>
      </c>
      <c r="Q1403" s="29">
        <f>IF($R1403="Major",1,0)</f>
        <v>0</v>
      </c>
      <c r="R1403" s="2" t="str">
        <f>IF('Hazard Data'!N2803&lt;VLOOKUP(B1403,Thresholds!$B$2:$I$8,2,FALSE),"Minor",IF(AND(VLOOKUP(B1403,Thresholds!$B$2:$I$8,2,FALSE)&lt;='Hazard Data'!N2803,'Hazard Data'!N2803&lt;VLOOKUP(B1403,Thresholds!$B$2:$I$8,3,FALSE)),"Medium","Major"))</f>
        <v>Minor</v>
      </c>
      <c r="S1403" s="2" t="str">
        <f>IF(N1403&gt;0,"",IF('Hazard Data'!K2803&lt;VLOOKUP(B1403,Thresholds!$B$2:$I$8,5,FALSE),"Minor",IF(AND(VLOOKUP(B1403,Thresholds!$B$2:$I$8,5,FALSE)&lt;='Hazard Data'!K2803,'Hazard Data'!K2803&lt;VLOOKUP(B1403,Thresholds!$B$2:$I$8,6,FALSE)),"Medium","Major")))</f>
        <v/>
      </c>
      <c r="T1403" s="2"/>
      <c r="U1403" s="2"/>
      <c r="V1403" s="2"/>
      <c r="W1403" s="2"/>
      <c r="X1403" s="1"/>
      <c r="Y1403" s="1"/>
      <c r="Z1403" s="1"/>
      <c r="AA1403" s="1"/>
      <c r="AB1403" s="1"/>
      <c r="AC1403" s="1"/>
      <c r="AD1403" s="1"/>
      <c r="AE1403" s="1"/>
      <c r="AF1403" s="1"/>
    </row>
    <row r="1404" spans="1:32">
      <c r="A1404" s="1"/>
      <c r="B1404" s="17">
        <v>2</v>
      </c>
      <c r="C1404" s="9" t="s">
        <v>44</v>
      </c>
      <c r="D1404" s="9" t="str">
        <f>VLOOKUP(C1404,'Hazard Categories'!$A$2:$B$52,2,FALSE)</f>
        <v>Severe Storm</v>
      </c>
      <c r="E1404" s="17">
        <v>3</v>
      </c>
      <c r="F1404" s="17">
        <v>2014</v>
      </c>
      <c r="G1404" s="17" t="str">
        <f>IF(F1404&lt;2000,(ROUNDDOWN((F1404-$G$10)/5,0))*5+$G$10&amp;"-"&amp;(ROUNDDOWN((F1404-$G$10)/5,0))*5+$G$10+4,(ROUNDDOWN((F1404-$G$10)/5,0))*5+$G$10&amp;"-"&amp;(ROUNDDOWN((F1404-$G$10)/5,0))*5+$G$10+4)</f>
        <v>2010-2014</v>
      </c>
      <c r="H1404" s="17">
        <v>1</v>
      </c>
      <c r="I1404" s="17">
        <v>0</v>
      </c>
      <c r="J1404" s="17">
        <v>0</v>
      </c>
      <c r="K1404" s="17">
        <f>SUM(I1404:J1404)</f>
        <v>0</v>
      </c>
      <c r="L1404" s="28">
        <f>IF(N1404&lt;7000000000,0,1)</f>
        <v>0</v>
      </c>
      <c r="M1404" s="28">
        <f>IF(N1404&gt;0,1,0)</f>
        <v>1</v>
      </c>
      <c r="N1404" s="29">
        <v>46837</v>
      </c>
      <c r="O1404" s="29">
        <f>IF($R1404="Minor",1,0)</f>
        <v>1</v>
      </c>
      <c r="P1404" s="29">
        <f>IF($R1404="Medium",1,0)</f>
        <v>0</v>
      </c>
      <c r="Q1404" s="29">
        <f>IF($R1404="Major",1,0)</f>
        <v>0</v>
      </c>
      <c r="R1404" s="2" t="str">
        <f>IF('Hazard Data'!N2582&lt;VLOOKUP(B1404,Thresholds!$B$2:$I$8,2,FALSE),"Minor",IF(AND(VLOOKUP(B1404,Thresholds!$B$2:$I$8,2,FALSE)&lt;='Hazard Data'!N2582,'Hazard Data'!N2582&lt;VLOOKUP(B1404,Thresholds!$B$2:$I$8,3,FALSE)),"Medium","Major"))</f>
        <v>Minor</v>
      </c>
      <c r="S1404" s="2" t="str">
        <f>IF(N1404&gt;0,"",IF('Hazard Data'!K2582&lt;VLOOKUP(B1404,Thresholds!$B$2:$I$8,5,FALSE),"Minor",IF(AND(VLOOKUP(B1404,Thresholds!$B$2:$I$8,5,FALSE)&lt;='Hazard Data'!K2582,'Hazard Data'!K2582&lt;VLOOKUP(B1404,Thresholds!$B$2:$I$8,6,FALSE)),"Medium","Major")))</f>
        <v/>
      </c>
      <c r="T1404" s="2"/>
      <c r="U1404" s="2"/>
      <c r="V1404" s="2"/>
      <c r="W1404" s="2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32">
      <c r="A1405" s="1"/>
      <c r="B1405" s="17">
        <v>2</v>
      </c>
      <c r="C1405" s="9" t="s">
        <v>44</v>
      </c>
      <c r="D1405" s="9" t="str">
        <f>VLOOKUP(C1405,'Hazard Categories'!$A$2:$B$52,2,FALSE)</f>
        <v>Severe Storm</v>
      </c>
      <c r="E1405" s="17">
        <v>2</v>
      </c>
      <c r="F1405" s="17">
        <v>2016</v>
      </c>
      <c r="G1405" s="17" t="str">
        <f>IF(F1405&lt;2000,(ROUNDDOWN((F1405-$G$10)/5,0))*5+$G$10&amp;"-"&amp;(ROUNDDOWN((F1405-$G$10)/5,0))*5+$G$10+4,(ROUNDDOWN((F1405-$G$10)/5,0))*5+$G$10&amp;"-"&amp;(ROUNDDOWN((F1405-$G$10)/5,0))*5+$G$10+4)</f>
        <v>2015-2019</v>
      </c>
      <c r="H1405" s="17">
        <v>1</v>
      </c>
      <c r="I1405" s="17">
        <v>0</v>
      </c>
      <c r="J1405" s="17">
        <v>0</v>
      </c>
      <c r="K1405" s="17">
        <f>SUM(I1405:J1405)</f>
        <v>0</v>
      </c>
      <c r="L1405" s="28">
        <f>IF(N1405&lt;7000000000,0,1)</f>
        <v>0</v>
      </c>
      <c r="M1405" s="28">
        <f>IF(N1405&gt;0,1,0)</f>
        <v>1</v>
      </c>
      <c r="N1405" s="29">
        <v>46809</v>
      </c>
      <c r="O1405" s="29">
        <f>IF($R1405="Minor",1,0)</f>
        <v>1</v>
      </c>
      <c r="P1405" s="29">
        <f>IF($R1405="Medium",1,0)</f>
        <v>0</v>
      </c>
      <c r="Q1405" s="29">
        <f>IF($R1405="Major",1,0)</f>
        <v>0</v>
      </c>
      <c r="R1405" s="2" t="str">
        <f>IF('Hazard Data'!N2817&lt;VLOOKUP(B1405,Thresholds!$B$2:$I$8,2,FALSE),"Minor",IF(AND(VLOOKUP(B1405,Thresholds!$B$2:$I$8,2,FALSE)&lt;='Hazard Data'!N2817,'Hazard Data'!N2817&lt;VLOOKUP(B1405,Thresholds!$B$2:$I$8,3,FALSE)),"Medium","Major"))</f>
        <v>Minor</v>
      </c>
      <c r="S1405" s="2" t="str">
        <f>IF(N1405&gt;0,"",IF('Hazard Data'!K2817&lt;VLOOKUP(B1405,Thresholds!$B$2:$I$8,5,FALSE),"Minor",IF(AND(VLOOKUP(B1405,Thresholds!$B$2:$I$8,5,FALSE)&lt;='Hazard Data'!K2817,'Hazard Data'!K2817&lt;VLOOKUP(B1405,Thresholds!$B$2:$I$8,6,FALSE)),"Medium","Major")))</f>
        <v/>
      </c>
      <c r="T1405" s="2"/>
      <c r="U1405" s="2"/>
      <c r="V1405" s="2"/>
      <c r="W1405" s="2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32">
      <c r="A1406" s="1"/>
      <c r="B1406" s="17">
        <v>3</v>
      </c>
      <c r="C1406" s="9" t="s">
        <v>44</v>
      </c>
      <c r="D1406" s="9" t="str">
        <f>VLOOKUP(C1406,'Hazard Categories'!$A$2:$B$52,2,FALSE)</f>
        <v>Severe Storm</v>
      </c>
      <c r="E1406" s="17">
        <v>4</v>
      </c>
      <c r="F1406" s="17">
        <v>2002</v>
      </c>
      <c r="G1406" s="17" t="str">
        <f>IF(F1406&lt;2000,(ROUNDDOWN((F1406-$G$10)/5,0))*5+$G$10&amp;"-"&amp;(ROUNDDOWN((F1406-$G$10)/5,0))*5+$G$10+4,(ROUNDDOWN((F1406-$G$10)/5,0))*5+$G$10&amp;"-"&amp;(ROUNDDOWN((F1406-$G$10)/5,0))*5+$G$10+4)</f>
        <v>2000-2004</v>
      </c>
      <c r="H1406" s="17">
        <v>1</v>
      </c>
      <c r="I1406" s="17">
        <v>0</v>
      </c>
      <c r="J1406" s="17">
        <v>0</v>
      </c>
      <c r="K1406" s="17">
        <f>SUM(I1406:J1406)</f>
        <v>0</v>
      </c>
      <c r="L1406" s="28">
        <f>IF(N1406&lt;7000000000,0,1)</f>
        <v>0</v>
      </c>
      <c r="M1406" s="28">
        <f>IF(N1406&gt;0,1,0)</f>
        <v>1</v>
      </c>
      <c r="N1406" s="29">
        <v>46676</v>
      </c>
      <c r="O1406" s="29">
        <f>IF($R1406="Minor",1,0)</f>
        <v>1</v>
      </c>
      <c r="P1406" s="29">
        <f>IF($R1406="Medium",1,0)</f>
        <v>0</v>
      </c>
      <c r="Q1406" s="29">
        <f>IF($R1406="Major",1,0)</f>
        <v>0</v>
      </c>
      <c r="R1406" s="2" t="str">
        <f>IF('Hazard Data'!N3063&lt;VLOOKUP(B1406,Thresholds!$B$2:$I$8,2,FALSE),"Minor",IF(AND(VLOOKUP(B1406,Thresholds!$B$2:$I$8,2,FALSE)&lt;='Hazard Data'!N3063,'Hazard Data'!N3063&lt;VLOOKUP(B1406,Thresholds!$B$2:$I$8,3,FALSE)),"Medium","Major"))</f>
        <v>Minor</v>
      </c>
      <c r="S1406" s="2" t="str">
        <f>IF(N1406&gt;0,"",IF('Hazard Data'!K3063&lt;VLOOKUP(B1406,Thresholds!$B$2:$I$8,5,FALSE),"Minor",IF(AND(VLOOKUP(B1406,Thresholds!$B$2:$I$8,5,FALSE)&lt;='Hazard Data'!K3063,'Hazard Data'!K3063&lt;VLOOKUP(B1406,Thresholds!$B$2:$I$8,6,FALSE)),"Medium","Major")))</f>
        <v/>
      </c>
      <c r="T1406" s="2"/>
      <c r="U1406" s="2"/>
      <c r="V1406" s="2"/>
      <c r="W1406" s="2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32">
      <c r="A1407" s="1"/>
      <c r="B1407" s="17">
        <v>3</v>
      </c>
      <c r="C1407" s="9" t="s">
        <v>39</v>
      </c>
      <c r="D1407" s="9" t="str">
        <f>VLOOKUP(C1407,'Hazard Categories'!$A$2:$B$52,2,FALSE)</f>
        <v>Severe Storm</v>
      </c>
      <c r="E1407" s="17">
        <v>3</v>
      </c>
      <c r="F1407" s="17">
        <v>2012</v>
      </c>
      <c r="G1407" s="17" t="str">
        <f>IF(F1407&lt;2000,(ROUNDDOWN((F1407-$G$10)/5,0))*5+$G$10&amp;"-"&amp;(ROUNDDOWN((F1407-$G$10)/5,0))*5+$G$10+4,(ROUNDDOWN((F1407-$G$10)/5,0))*5+$G$10&amp;"-"&amp;(ROUNDDOWN((F1407-$G$10)/5,0))*5+$G$10+4)</f>
        <v>2010-2014</v>
      </c>
      <c r="H1407" s="17">
        <v>1</v>
      </c>
      <c r="I1407" s="17">
        <v>0</v>
      </c>
      <c r="J1407" s="17">
        <v>0</v>
      </c>
      <c r="K1407" s="17">
        <f>SUM(I1407:J1407)</f>
        <v>0</v>
      </c>
      <c r="L1407" s="28">
        <f>IF(N1407&lt;7000000000,0,1)</f>
        <v>0</v>
      </c>
      <c r="M1407" s="28">
        <f>IF(N1407&gt;0,1,0)</f>
        <v>1</v>
      </c>
      <c r="N1407" s="29">
        <v>46614</v>
      </c>
      <c r="O1407" s="29">
        <f>IF($R1407="Minor",1,0)</f>
        <v>1</v>
      </c>
      <c r="P1407" s="29">
        <f>IF($R1407="Medium",1,0)</f>
        <v>0</v>
      </c>
      <c r="Q1407" s="29">
        <f>IF($R1407="Major",1,0)</f>
        <v>0</v>
      </c>
      <c r="R1407" s="2" t="str">
        <f>IF('Hazard Data'!N2187&lt;VLOOKUP(B1407,Thresholds!$B$2:$I$8,2,FALSE),"Minor",IF(AND(VLOOKUP(B1407,Thresholds!$B$2:$I$8,2,FALSE)&lt;='Hazard Data'!N2187,'Hazard Data'!N2187&lt;VLOOKUP(B1407,Thresholds!$B$2:$I$8,3,FALSE)),"Medium","Major"))</f>
        <v>Minor</v>
      </c>
      <c r="S1407" s="2" t="str">
        <f>IF(N1407&gt;0,"",IF('Hazard Data'!K2187&lt;VLOOKUP(B1407,Thresholds!$B$2:$I$8,5,FALSE),"Minor",IF(AND(VLOOKUP(B1407,Thresholds!$B$2:$I$8,5,FALSE)&lt;='Hazard Data'!K2187,'Hazard Data'!K2187&lt;VLOOKUP(B1407,Thresholds!$B$2:$I$8,6,FALSE)),"Medium","Major")))</f>
        <v/>
      </c>
      <c r="T1407" s="2"/>
      <c r="U1407" s="2"/>
      <c r="V1407" s="2"/>
      <c r="W1407" s="2"/>
      <c r="X1407" s="1"/>
      <c r="Y1407" s="1"/>
      <c r="Z1407" s="1"/>
      <c r="AA1407" s="1"/>
      <c r="AB1407" s="1"/>
      <c r="AC1407" s="1"/>
      <c r="AD1407" s="1"/>
      <c r="AE1407" s="1"/>
      <c r="AF1407" s="1"/>
    </row>
    <row r="1408" spans="1:32">
      <c r="A1408" s="1"/>
      <c r="B1408" s="17">
        <v>6</v>
      </c>
      <c r="C1408" s="9" t="s">
        <v>44</v>
      </c>
      <c r="D1408" s="9" t="str">
        <f>VLOOKUP(C1408,'Hazard Categories'!$A$2:$B$52,2,FALSE)</f>
        <v>Severe Storm</v>
      </c>
      <c r="E1408" s="17">
        <v>1</v>
      </c>
      <c r="F1408" s="17">
        <v>2013</v>
      </c>
      <c r="G1408" s="17" t="str">
        <f>IF(F1408&lt;2000,(ROUNDDOWN((F1408-$G$10)/5,0))*5+$G$10&amp;"-"&amp;(ROUNDDOWN((F1408-$G$10)/5,0))*5+$G$10+4,(ROUNDDOWN((F1408-$G$10)/5,0))*5+$G$10&amp;"-"&amp;(ROUNDDOWN((F1408-$G$10)/5,0))*5+$G$10+4)</f>
        <v>2010-2014</v>
      </c>
      <c r="H1408" s="17">
        <v>1</v>
      </c>
      <c r="I1408" s="17">
        <v>0</v>
      </c>
      <c r="J1408" s="17">
        <v>0</v>
      </c>
      <c r="K1408" s="17">
        <f>SUM(I1408:J1408)</f>
        <v>0</v>
      </c>
      <c r="L1408" s="28">
        <f>IF(N1408&lt;7000000000,0,1)</f>
        <v>0</v>
      </c>
      <c r="M1408" s="28">
        <f>IF(N1408&gt;0,1,0)</f>
        <v>1</v>
      </c>
      <c r="N1408" s="29">
        <v>46571</v>
      </c>
      <c r="O1408" s="29">
        <f>IF($R1408="Minor",1,0)</f>
        <v>1</v>
      </c>
      <c r="P1408" s="29">
        <f>IF($R1408="Medium",1,0)</f>
        <v>0</v>
      </c>
      <c r="Q1408" s="29">
        <f>IF($R1408="Major",1,0)</f>
        <v>0</v>
      </c>
      <c r="R1408" s="2" t="str">
        <f>IF('Hazard Data'!N2048&lt;VLOOKUP(B1408,Thresholds!$B$2:$I$8,2,FALSE),"Minor",IF(AND(VLOOKUP(B1408,Thresholds!$B$2:$I$8,2,FALSE)&lt;='Hazard Data'!N2048,'Hazard Data'!N2048&lt;VLOOKUP(B1408,Thresholds!$B$2:$I$8,3,FALSE)),"Medium","Major"))</f>
        <v>Minor</v>
      </c>
      <c r="S1408" s="2" t="str">
        <f>IF(N1408&gt;0,"",IF('Hazard Data'!K2048&lt;VLOOKUP(B1408,Thresholds!$B$2:$I$8,5,FALSE),"Minor",IF(AND(VLOOKUP(B1408,Thresholds!$B$2:$I$8,5,FALSE)&lt;='Hazard Data'!K2048,'Hazard Data'!K2048&lt;VLOOKUP(B1408,Thresholds!$B$2:$I$8,6,FALSE)),"Medium","Major")))</f>
        <v/>
      </c>
      <c r="T1408" s="2"/>
      <c r="U1408" s="2"/>
      <c r="V1408" s="2"/>
      <c r="W1408" s="2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>
      <c r="A1409" s="1"/>
      <c r="B1409" s="17">
        <v>3</v>
      </c>
      <c r="C1409" s="9" t="s">
        <v>44</v>
      </c>
      <c r="D1409" s="9" t="str">
        <f>VLOOKUP(C1409,'Hazard Categories'!$A$2:$B$52,2,FALSE)</f>
        <v>Severe Storm</v>
      </c>
      <c r="E1409" s="17">
        <v>2</v>
      </c>
      <c r="F1409" s="17">
        <v>2009</v>
      </c>
      <c r="G1409" s="17" t="str">
        <f>IF(F1409&lt;2000,(ROUNDDOWN((F1409-$G$10)/5,0))*5+$G$10&amp;"-"&amp;(ROUNDDOWN((F1409-$G$10)/5,0))*5+$G$10+4,(ROUNDDOWN((F1409-$G$10)/5,0))*5+$G$10&amp;"-"&amp;(ROUNDDOWN((F1409-$G$10)/5,0))*5+$G$10+4)</f>
        <v>2005-2009</v>
      </c>
      <c r="H1409" s="17">
        <v>1</v>
      </c>
      <c r="I1409" s="17">
        <v>0</v>
      </c>
      <c r="J1409" s="17">
        <v>0</v>
      </c>
      <c r="K1409" s="17">
        <f>SUM(I1409:J1409)</f>
        <v>0</v>
      </c>
      <c r="L1409" s="28">
        <f>IF(N1409&lt;7000000000,0,1)</f>
        <v>0</v>
      </c>
      <c r="M1409" s="28">
        <f>IF(N1409&gt;0,1,0)</f>
        <v>1</v>
      </c>
      <c r="N1409" s="29">
        <v>46490</v>
      </c>
      <c r="O1409" s="29">
        <f>IF($R1409="Minor",1,0)</f>
        <v>1</v>
      </c>
      <c r="P1409" s="29">
        <f>IF($R1409="Medium",1,0)</f>
        <v>0</v>
      </c>
      <c r="Q1409" s="29">
        <f>IF($R1409="Major",1,0)</f>
        <v>0</v>
      </c>
      <c r="R1409" s="2" t="str">
        <f>IF('Hazard Data'!N3217&lt;VLOOKUP(B1409,Thresholds!$B$2:$I$8,2,FALSE),"Minor",IF(AND(VLOOKUP(B1409,Thresholds!$B$2:$I$8,2,FALSE)&lt;='Hazard Data'!N3217,'Hazard Data'!N3217&lt;VLOOKUP(B1409,Thresholds!$B$2:$I$8,3,FALSE)),"Medium","Major"))</f>
        <v>Minor</v>
      </c>
      <c r="S1409" s="2" t="str">
        <f>IF(N1409&gt;0,"",IF('Hazard Data'!K3217&lt;VLOOKUP(B1409,Thresholds!$B$2:$I$8,5,FALSE),"Minor",IF(AND(VLOOKUP(B1409,Thresholds!$B$2:$I$8,5,FALSE)&lt;='Hazard Data'!K3217,'Hazard Data'!K3217&lt;VLOOKUP(B1409,Thresholds!$B$2:$I$8,6,FALSE)),"Medium","Major")))</f>
        <v/>
      </c>
      <c r="T1409" s="2"/>
      <c r="U1409" s="2"/>
      <c r="V1409" s="2"/>
      <c r="W1409" s="2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>
      <c r="A1410" s="1"/>
      <c r="B1410" s="17">
        <v>2</v>
      </c>
      <c r="C1410" s="9" t="s">
        <v>59</v>
      </c>
      <c r="D1410" s="9" t="str">
        <f>VLOOKUP(C1410,'Hazard Categories'!$A$2:$B$52,2,FALSE)</f>
        <v>Storm</v>
      </c>
      <c r="E1410" s="17">
        <v>4</v>
      </c>
      <c r="F1410" s="17">
        <v>2012</v>
      </c>
      <c r="G1410" s="17" t="str">
        <f>IF(F1410&lt;2000,(ROUNDDOWN((F1410-$G$10)/5,0))*5+$G$10&amp;"-"&amp;(ROUNDDOWN((F1410-$G$10)/5,0))*5+$G$10+4,(ROUNDDOWN((F1410-$G$10)/5,0))*5+$G$10&amp;"-"&amp;(ROUNDDOWN((F1410-$G$10)/5,0))*5+$G$10+4)</f>
        <v>2010-2014</v>
      </c>
      <c r="H1410" s="17">
        <v>1</v>
      </c>
      <c r="I1410" s="17">
        <v>0</v>
      </c>
      <c r="J1410" s="17">
        <v>0</v>
      </c>
      <c r="K1410" s="17">
        <f>SUM(I1410:J1410)</f>
        <v>0</v>
      </c>
      <c r="L1410" s="28">
        <f>IF(N1410&lt;7000000000,0,1)</f>
        <v>0</v>
      </c>
      <c r="M1410" s="28">
        <f>IF(N1410&gt;0,1,0)</f>
        <v>1</v>
      </c>
      <c r="N1410" s="29">
        <v>46462</v>
      </c>
      <c r="O1410" s="29">
        <f>IF($R1410="Minor",1,0)</f>
        <v>1</v>
      </c>
      <c r="P1410" s="29">
        <f>IF($R1410="Medium",1,0)</f>
        <v>0</v>
      </c>
      <c r="Q1410" s="29">
        <f>IF($R1410="Major",1,0)</f>
        <v>0</v>
      </c>
      <c r="R1410" s="2" t="str">
        <f>IF('Hazard Data'!N2130&lt;VLOOKUP(B1410,Thresholds!$B$2:$I$8,2,FALSE),"Minor",IF(AND(VLOOKUP(B1410,Thresholds!$B$2:$I$8,2,FALSE)&lt;='Hazard Data'!N2130,'Hazard Data'!N2130&lt;VLOOKUP(B1410,Thresholds!$B$2:$I$8,3,FALSE)),"Medium","Major"))</f>
        <v>Minor</v>
      </c>
      <c r="S1410" s="2" t="str">
        <f>IF(N1410&gt;0,"",IF('Hazard Data'!K2130&lt;VLOOKUP(B1410,Thresholds!$B$2:$I$8,5,FALSE),"Minor",IF(AND(VLOOKUP(B1410,Thresholds!$B$2:$I$8,5,FALSE)&lt;='Hazard Data'!K2130,'Hazard Data'!K2130&lt;VLOOKUP(B1410,Thresholds!$B$2:$I$8,6,FALSE)),"Medium","Major")))</f>
        <v/>
      </c>
      <c r="T1410" s="2"/>
      <c r="U1410" s="2"/>
      <c r="V1410" s="2"/>
      <c r="W1410" s="2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>
      <c r="A1411" s="1"/>
      <c r="B1411" s="17">
        <v>4</v>
      </c>
      <c r="C1411" s="9" t="s">
        <v>44</v>
      </c>
      <c r="D1411" s="9" t="str">
        <f>VLOOKUP(C1411,'Hazard Categories'!$A$2:$B$52,2,FALSE)</f>
        <v>Severe Storm</v>
      </c>
      <c r="E1411" s="17">
        <v>3</v>
      </c>
      <c r="F1411" s="17">
        <v>2013</v>
      </c>
      <c r="G1411" s="17" t="str">
        <f>IF(F1411&lt;2000,(ROUNDDOWN((F1411-$G$10)/5,0))*5+$G$10&amp;"-"&amp;(ROUNDDOWN((F1411-$G$10)/5,0))*5+$G$10+4,(ROUNDDOWN((F1411-$G$10)/5,0))*5+$G$10&amp;"-"&amp;(ROUNDDOWN((F1411-$G$10)/5,0))*5+$G$10+4)</f>
        <v>2010-2014</v>
      </c>
      <c r="H1411" s="17">
        <v>1</v>
      </c>
      <c r="I1411" s="17">
        <v>0</v>
      </c>
      <c r="J1411" s="17">
        <v>0</v>
      </c>
      <c r="K1411" s="17">
        <f>SUM(I1411:J1411)</f>
        <v>0</v>
      </c>
      <c r="L1411" s="28">
        <f>IF(N1411&lt;7000000000,0,1)</f>
        <v>0</v>
      </c>
      <c r="M1411" s="28">
        <f>IF(N1411&gt;0,1,0)</f>
        <v>1</v>
      </c>
      <c r="N1411" s="29">
        <v>46452</v>
      </c>
      <c r="O1411" s="29">
        <f>IF($R1411="Minor",1,0)</f>
        <v>1</v>
      </c>
      <c r="P1411" s="29">
        <f>IF($R1411="Medium",1,0)</f>
        <v>0</v>
      </c>
      <c r="Q1411" s="29">
        <f>IF($R1411="Major",1,0)</f>
        <v>0</v>
      </c>
      <c r="R1411" s="2" t="str">
        <f>IF('Hazard Data'!N2024&lt;VLOOKUP(B1411,Thresholds!$B$2:$I$8,2,FALSE),"Minor",IF(AND(VLOOKUP(B1411,Thresholds!$B$2:$I$8,2,FALSE)&lt;='Hazard Data'!N2024,'Hazard Data'!N2024&lt;VLOOKUP(B1411,Thresholds!$B$2:$I$8,3,FALSE)),"Medium","Major"))</f>
        <v>Minor</v>
      </c>
      <c r="S1411" s="2" t="str">
        <f>IF(N1411&gt;0,"",IF('Hazard Data'!K2024&lt;VLOOKUP(B1411,Thresholds!$B$2:$I$8,5,FALSE),"Minor",IF(AND(VLOOKUP(B1411,Thresholds!$B$2:$I$8,5,FALSE)&lt;='Hazard Data'!K2024,'Hazard Data'!K2024&lt;VLOOKUP(B1411,Thresholds!$B$2:$I$8,6,FALSE)),"Medium","Major")))</f>
        <v/>
      </c>
      <c r="T1411" s="2"/>
      <c r="U1411" s="2"/>
      <c r="V1411" s="2"/>
      <c r="W1411" s="2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>
      <c r="A1412" s="1"/>
      <c r="B1412" s="17">
        <v>4</v>
      </c>
      <c r="C1412" s="9" t="s">
        <v>44</v>
      </c>
      <c r="D1412" s="9" t="str">
        <f>VLOOKUP(C1412,'Hazard Categories'!$A$2:$B$52,2,FALSE)</f>
        <v>Severe Storm</v>
      </c>
      <c r="E1412" s="17">
        <v>2</v>
      </c>
      <c r="F1412" s="17">
        <v>2015</v>
      </c>
      <c r="G1412" s="17" t="str">
        <f>IF(F1412&lt;2000,(ROUNDDOWN((F1412-$G$10)/5,0))*5+$G$10&amp;"-"&amp;(ROUNDDOWN((F1412-$G$10)/5,0))*5+$G$10+4,(ROUNDDOWN((F1412-$G$10)/5,0))*5+$G$10&amp;"-"&amp;(ROUNDDOWN((F1412-$G$10)/5,0))*5+$G$10+4)</f>
        <v>2015-2019</v>
      </c>
      <c r="H1412" s="17">
        <v>1</v>
      </c>
      <c r="I1412" s="17">
        <v>0</v>
      </c>
      <c r="J1412" s="17">
        <v>0</v>
      </c>
      <c r="K1412" s="17">
        <f>SUM(I1412:J1412)</f>
        <v>0</v>
      </c>
      <c r="L1412" s="28">
        <f>IF(N1412&lt;7000000000,0,1)</f>
        <v>0</v>
      </c>
      <c r="M1412" s="28">
        <f>IF(N1412&gt;0,1,0)</f>
        <v>1</v>
      </c>
      <c r="N1412" s="29">
        <v>46314</v>
      </c>
      <c r="O1412" s="29">
        <f>IF($R1412="Minor",1,0)</f>
        <v>1</v>
      </c>
      <c r="P1412" s="29">
        <f>IF($R1412="Medium",1,0)</f>
        <v>0</v>
      </c>
      <c r="Q1412" s="29">
        <f>IF($R1412="Major",1,0)</f>
        <v>0</v>
      </c>
      <c r="R1412" s="2" t="str">
        <f>IF('Hazard Data'!N2794&lt;VLOOKUP(B1412,Thresholds!$B$2:$I$8,2,FALSE),"Minor",IF(AND(VLOOKUP(B1412,Thresholds!$B$2:$I$8,2,FALSE)&lt;='Hazard Data'!N2794,'Hazard Data'!N2794&lt;VLOOKUP(B1412,Thresholds!$B$2:$I$8,3,FALSE)),"Medium","Major"))</f>
        <v>Minor</v>
      </c>
      <c r="S1412" s="2" t="str">
        <f>IF(N1412&gt;0,"",IF('Hazard Data'!K2794&lt;VLOOKUP(B1412,Thresholds!$B$2:$I$8,5,FALSE),"Minor",IF(AND(VLOOKUP(B1412,Thresholds!$B$2:$I$8,5,FALSE)&lt;='Hazard Data'!K2794,'Hazard Data'!K2794&lt;VLOOKUP(B1412,Thresholds!$B$2:$I$8,6,FALSE)),"Medium","Major")))</f>
        <v/>
      </c>
      <c r="T1412" s="2"/>
      <c r="U1412" s="2"/>
      <c r="V1412" s="2"/>
      <c r="W1412" s="2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>
      <c r="A1413" s="1"/>
      <c r="B1413" s="17">
        <v>3</v>
      </c>
      <c r="C1413" s="9" t="s">
        <v>79</v>
      </c>
      <c r="D1413" s="9" t="str">
        <f>VLOOKUP(C1413,'Hazard Categories'!$A$2:$B$52,2,FALSE)</f>
        <v>Storm</v>
      </c>
      <c r="E1413" s="17">
        <v>2</v>
      </c>
      <c r="F1413" s="17">
        <v>1975</v>
      </c>
      <c r="G1413" s="17" t="str">
        <f>IF(F1413&lt;2000,(ROUNDDOWN((F1413-$G$10)/5,0))*5+$G$10&amp;"-"&amp;(ROUNDDOWN((F1413-$G$10)/5,0))*5+$G$10+4,(ROUNDDOWN((F1413-$G$10)/5,0))*5+$G$10&amp;"-"&amp;(ROUNDDOWN((F1413-$G$10)/5,0))*5+$G$10+4)</f>
        <v>1975-1979</v>
      </c>
      <c r="H1413" s="17">
        <v>1</v>
      </c>
      <c r="I1413" s="17">
        <v>0</v>
      </c>
      <c r="J1413" s="17">
        <v>0</v>
      </c>
      <c r="K1413" s="17">
        <f>SUM(I1413:J1413)</f>
        <v>0</v>
      </c>
      <c r="L1413" s="28">
        <f>IF(N1413&lt;7000000000,0,1)</f>
        <v>0</v>
      </c>
      <c r="M1413" s="28">
        <f>IF(N1413&gt;0,1,0)</f>
        <v>1</v>
      </c>
      <c r="N1413" s="29">
        <v>46198</v>
      </c>
      <c r="O1413" s="29">
        <f>IF($R1413="Minor",1,0)</f>
        <v>1</v>
      </c>
      <c r="P1413" s="29">
        <f>IF($R1413="Medium",1,0)</f>
        <v>0</v>
      </c>
      <c r="Q1413" s="29">
        <f>IF($R1413="Major",1,0)</f>
        <v>0</v>
      </c>
      <c r="R1413" s="2" t="str">
        <f>IF('Hazard Data'!N693&lt;VLOOKUP(B1413,Thresholds!$B$2:$I$8,2,FALSE),"Minor",IF(AND(VLOOKUP(B1413,Thresholds!$B$2:$I$8,2,FALSE)&lt;='Hazard Data'!N693,'Hazard Data'!N693&lt;VLOOKUP(B1413,Thresholds!$B$2:$I$8,3,FALSE)),"Medium","Major"))</f>
        <v>Minor</v>
      </c>
      <c r="S1413" s="2" t="str">
        <f>IF(N1413&gt;0,"",IF('Hazard Data'!K693&lt;VLOOKUP(B1413,Thresholds!$B$2:$I$8,5,FALSE),"Minor",IF(AND(VLOOKUP(B1413,Thresholds!$B$2:$I$8,5,FALSE)&lt;='Hazard Data'!K693,'Hazard Data'!K693&lt;VLOOKUP(B1413,Thresholds!$B$2:$I$8,6,FALSE)),"Medium","Major")))</f>
        <v/>
      </c>
      <c r="T1413" s="2"/>
      <c r="U1413" s="2"/>
      <c r="V1413" s="2"/>
      <c r="W1413" s="2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>
      <c r="A1414" s="1"/>
      <c r="B1414" s="17">
        <v>2</v>
      </c>
      <c r="C1414" s="9" t="s">
        <v>59</v>
      </c>
      <c r="D1414" s="9" t="str">
        <f>VLOOKUP(C1414,'Hazard Categories'!$A$2:$B$52,2,FALSE)</f>
        <v>Storm</v>
      </c>
      <c r="E1414" s="17">
        <v>2</v>
      </c>
      <c r="F1414" s="17">
        <v>2011</v>
      </c>
      <c r="G1414" s="17" t="str">
        <f>IF(F1414&lt;2000,(ROUNDDOWN((F1414-$G$10)/5,0))*5+$G$10&amp;"-"&amp;(ROUNDDOWN((F1414-$G$10)/5,0))*5+$G$10+4,(ROUNDDOWN((F1414-$G$10)/5,0))*5+$G$10&amp;"-"&amp;(ROUNDDOWN((F1414-$G$10)/5,0))*5+$G$10+4)</f>
        <v>2010-2014</v>
      </c>
      <c r="H1414" s="17">
        <v>1</v>
      </c>
      <c r="I1414" s="17">
        <v>0</v>
      </c>
      <c r="J1414" s="17">
        <v>0</v>
      </c>
      <c r="K1414" s="17">
        <f>SUM(I1414:J1414)</f>
        <v>0</v>
      </c>
      <c r="L1414" s="28">
        <f>IF(N1414&lt;7000000000,0,1)</f>
        <v>0</v>
      </c>
      <c r="M1414" s="28">
        <f>IF(N1414&gt;0,1,0)</f>
        <v>1</v>
      </c>
      <c r="N1414" s="29">
        <v>46077</v>
      </c>
      <c r="O1414" s="29">
        <f>IF($R1414="Minor",1,0)</f>
        <v>1</v>
      </c>
      <c r="P1414" s="29">
        <f>IF($R1414="Medium",1,0)</f>
        <v>0</v>
      </c>
      <c r="Q1414" s="29">
        <f>IF($R1414="Major",1,0)</f>
        <v>0</v>
      </c>
      <c r="R1414" s="2" t="str">
        <f>IF('Hazard Data'!N2480&lt;VLOOKUP(B1414,Thresholds!$B$2:$I$8,2,FALSE),"Minor",IF(AND(VLOOKUP(B1414,Thresholds!$B$2:$I$8,2,FALSE)&lt;='Hazard Data'!N2480,'Hazard Data'!N2480&lt;VLOOKUP(B1414,Thresholds!$B$2:$I$8,3,FALSE)),"Medium","Major"))</f>
        <v>Minor</v>
      </c>
      <c r="S1414" s="2" t="str">
        <f>IF(N1414&gt;0,"",IF('Hazard Data'!K2480&lt;VLOOKUP(B1414,Thresholds!$B$2:$I$8,5,FALSE),"Minor",IF(AND(VLOOKUP(B1414,Thresholds!$B$2:$I$8,5,FALSE)&lt;='Hazard Data'!K2480,'Hazard Data'!K2480&lt;VLOOKUP(B1414,Thresholds!$B$2:$I$8,6,FALSE)),"Medium","Major")))</f>
        <v/>
      </c>
      <c r="T1414" s="2"/>
      <c r="U1414" s="2"/>
      <c r="V1414" s="2"/>
      <c r="W1414" s="2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>
      <c r="A1415" s="1"/>
      <c r="B1415" s="17">
        <v>3</v>
      </c>
      <c r="C1415" s="9" t="s">
        <v>44</v>
      </c>
      <c r="D1415" s="9" t="str">
        <f>VLOOKUP(C1415,'Hazard Categories'!$A$2:$B$52,2,FALSE)</f>
        <v>Severe Storm</v>
      </c>
      <c r="E1415" s="17">
        <v>2</v>
      </c>
      <c r="F1415" s="17">
        <v>2014</v>
      </c>
      <c r="G1415" s="17" t="str">
        <f>IF(F1415&lt;2000,(ROUNDDOWN((F1415-$G$10)/5,0))*5+$G$10&amp;"-"&amp;(ROUNDDOWN((F1415-$G$10)/5,0))*5+$G$10+4,(ROUNDDOWN((F1415-$G$10)/5,0))*5+$G$10&amp;"-"&amp;(ROUNDDOWN((F1415-$G$10)/5,0))*5+$G$10+4)</f>
        <v>2010-2014</v>
      </c>
      <c r="H1415" s="17">
        <v>1</v>
      </c>
      <c r="I1415" s="17">
        <v>0</v>
      </c>
      <c r="J1415" s="17">
        <v>0</v>
      </c>
      <c r="K1415" s="17">
        <f>SUM(I1415:J1415)</f>
        <v>0</v>
      </c>
      <c r="L1415" s="28">
        <f>IF(N1415&lt;7000000000,0,1)</f>
        <v>0</v>
      </c>
      <c r="M1415" s="28">
        <f>IF(N1415&gt;0,1,0)</f>
        <v>1</v>
      </c>
      <c r="N1415" s="29">
        <v>46062</v>
      </c>
      <c r="O1415" s="29">
        <f>IF($R1415="Minor",1,0)</f>
        <v>1</v>
      </c>
      <c r="P1415" s="29">
        <f>IF($R1415="Medium",1,0)</f>
        <v>0</v>
      </c>
      <c r="Q1415" s="29">
        <f>IF($R1415="Major",1,0)</f>
        <v>0</v>
      </c>
      <c r="R1415" s="2" t="str">
        <f>IF('Hazard Data'!N2592&lt;VLOOKUP(B1415,Thresholds!$B$2:$I$8,2,FALSE),"Minor",IF(AND(VLOOKUP(B1415,Thresholds!$B$2:$I$8,2,FALSE)&lt;='Hazard Data'!N2592,'Hazard Data'!N2592&lt;VLOOKUP(B1415,Thresholds!$B$2:$I$8,3,FALSE)),"Medium","Major"))</f>
        <v>Minor</v>
      </c>
      <c r="S1415" s="2" t="str">
        <f>IF(N1415&gt;0,"",IF('Hazard Data'!K2592&lt;VLOOKUP(B1415,Thresholds!$B$2:$I$8,5,FALSE),"Minor",IF(AND(VLOOKUP(B1415,Thresholds!$B$2:$I$8,5,FALSE)&lt;='Hazard Data'!K2592,'Hazard Data'!K2592&lt;VLOOKUP(B1415,Thresholds!$B$2:$I$8,6,FALSE)),"Medium","Major")))</f>
        <v/>
      </c>
      <c r="T1415" s="2"/>
      <c r="U1415" s="2"/>
      <c r="V1415" s="2"/>
      <c r="W1415" s="2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>
      <c r="A1416" s="1"/>
      <c r="B1416" s="17">
        <v>2</v>
      </c>
      <c r="C1416" s="9" t="s">
        <v>59</v>
      </c>
      <c r="D1416" s="9" t="str">
        <f>VLOOKUP(C1416,'Hazard Categories'!$A$2:$B$52,2,FALSE)</f>
        <v>Storm</v>
      </c>
      <c r="E1416" s="17">
        <v>2</v>
      </c>
      <c r="F1416" s="17">
        <v>2011</v>
      </c>
      <c r="G1416" s="17" t="str">
        <f>IF(F1416&lt;2000,(ROUNDDOWN((F1416-$G$10)/5,0))*5+$G$10&amp;"-"&amp;(ROUNDDOWN((F1416-$G$10)/5,0))*5+$G$10+4,(ROUNDDOWN((F1416-$G$10)/5,0))*5+$G$10&amp;"-"&amp;(ROUNDDOWN((F1416-$G$10)/5,0))*5+$G$10+4)</f>
        <v>2010-2014</v>
      </c>
      <c r="H1416" s="17">
        <v>1</v>
      </c>
      <c r="I1416" s="17">
        <v>0</v>
      </c>
      <c r="J1416" s="17">
        <v>0</v>
      </c>
      <c r="K1416" s="17">
        <f>SUM(I1416:J1416)</f>
        <v>0</v>
      </c>
      <c r="L1416" s="28">
        <f>IF(N1416&lt;7000000000,0,1)</f>
        <v>0</v>
      </c>
      <c r="M1416" s="28">
        <f>IF(N1416&gt;0,1,0)</f>
        <v>1</v>
      </c>
      <c r="N1416" s="29">
        <v>46005</v>
      </c>
      <c r="O1416" s="29">
        <f>IF($R1416="Minor",1,0)</f>
        <v>1</v>
      </c>
      <c r="P1416" s="29">
        <f>IF($R1416="Medium",1,0)</f>
        <v>0</v>
      </c>
      <c r="Q1416" s="29">
        <f>IF($R1416="Major",1,0)</f>
        <v>0</v>
      </c>
      <c r="R1416" s="2" t="str">
        <f>IF('Hazard Data'!N2331&lt;VLOOKUP(B1416,Thresholds!$B$2:$I$8,2,FALSE),"Minor",IF(AND(VLOOKUP(B1416,Thresholds!$B$2:$I$8,2,FALSE)&lt;='Hazard Data'!N2331,'Hazard Data'!N2331&lt;VLOOKUP(B1416,Thresholds!$B$2:$I$8,3,FALSE)),"Medium","Major"))</f>
        <v>Minor</v>
      </c>
      <c r="S1416" s="2" t="str">
        <f>IF(N1416&gt;0,"",IF('Hazard Data'!K2331&lt;VLOOKUP(B1416,Thresholds!$B$2:$I$8,5,FALSE),"Minor",IF(AND(VLOOKUP(B1416,Thresholds!$B$2:$I$8,5,FALSE)&lt;='Hazard Data'!K2331,'Hazard Data'!K2331&lt;VLOOKUP(B1416,Thresholds!$B$2:$I$8,6,FALSE)),"Medium","Major")))</f>
        <v/>
      </c>
      <c r="T1416" s="2"/>
      <c r="U1416" s="2"/>
      <c r="V1416" s="2"/>
      <c r="W1416" s="2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>
      <c r="A1417" s="1"/>
      <c r="B1417" s="17">
        <v>2</v>
      </c>
      <c r="C1417" s="9" t="s">
        <v>59</v>
      </c>
      <c r="D1417" s="9" t="str">
        <f>VLOOKUP(C1417,'Hazard Categories'!$A$2:$B$52,2,FALSE)</f>
        <v>Storm</v>
      </c>
      <c r="E1417" s="17">
        <v>4</v>
      </c>
      <c r="F1417" s="17">
        <v>2010</v>
      </c>
      <c r="G1417" s="17" t="str">
        <f>IF(F1417&lt;2000,(ROUNDDOWN((F1417-$G$10)/5,0))*5+$G$10&amp;"-"&amp;(ROUNDDOWN((F1417-$G$10)/5,0))*5+$G$10+4,(ROUNDDOWN((F1417-$G$10)/5,0))*5+$G$10&amp;"-"&amp;(ROUNDDOWN((F1417-$G$10)/5,0))*5+$G$10+4)</f>
        <v>2010-2014</v>
      </c>
      <c r="H1417" s="17">
        <v>1</v>
      </c>
      <c r="I1417" s="17">
        <v>0</v>
      </c>
      <c r="J1417" s="17">
        <v>0</v>
      </c>
      <c r="K1417" s="17">
        <f>SUM(I1417:J1417)</f>
        <v>0</v>
      </c>
      <c r="L1417" s="28">
        <f>IF(N1417&lt;7000000000,0,1)</f>
        <v>0</v>
      </c>
      <c r="M1417" s="28">
        <f>IF(N1417&gt;0,1,0)</f>
        <v>1</v>
      </c>
      <c r="N1417" s="29">
        <v>45939</v>
      </c>
      <c r="O1417" s="29">
        <f>IF($R1417="Minor",1,0)</f>
        <v>1</v>
      </c>
      <c r="P1417" s="29">
        <f>IF($R1417="Medium",1,0)</f>
        <v>0</v>
      </c>
      <c r="Q1417" s="29">
        <f>IF($R1417="Major",1,0)</f>
        <v>0</v>
      </c>
      <c r="R1417" s="2" t="str">
        <f>IF('Hazard Data'!N2319&lt;VLOOKUP(B1417,Thresholds!$B$2:$I$8,2,FALSE),"Minor",IF(AND(VLOOKUP(B1417,Thresholds!$B$2:$I$8,2,FALSE)&lt;='Hazard Data'!N2319,'Hazard Data'!N2319&lt;VLOOKUP(B1417,Thresholds!$B$2:$I$8,3,FALSE)),"Medium","Major"))</f>
        <v>Minor</v>
      </c>
      <c r="S1417" s="2" t="str">
        <f>IF(N1417&gt;0,"",IF('Hazard Data'!K2319&lt;VLOOKUP(B1417,Thresholds!$B$2:$I$8,5,FALSE),"Minor",IF(AND(VLOOKUP(B1417,Thresholds!$B$2:$I$8,5,FALSE)&lt;='Hazard Data'!K2319,'Hazard Data'!K2319&lt;VLOOKUP(B1417,Thresholds!$B$2:$I$8,6,FALSE)),"Medium","Major")))</f>
        <v/>
      </c>
      <c r="T1417" s="2"/>
      <c r="U1417" s="2"/>
      <c r="V1417" s="2"/>
      <c r="W1417" s="2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>
      <c r="A1418" s="1"/>
      <c r="B1418" s="17">
        <v>2</v>
      </c>
      <c r="C1418" s="9" t="s">
        <v>59</v>
      </c>
      <c r="D1418" s="9" t="str">
        <f>VLOOKUP(C1418,'Hazard Categories'!$A$2:$B$52,2,FALSE)</f>
        <v>Storm</v>
      </c>
      <c r="E1418" s="17">
        <v>2</v>
      </c>
      <c r="F1418" s="17">
        <v>2011</v>
      </c>
      <c r="G1418" s="17" t="str">
        <f>IF(F1418&lt;2000,(ROUNDDOWN((F1418-$G$10)/5,0))*5+$G$10&amp;"-"&amp;(ROUNDDOWN((F1418-$G$10)/5,0))*5+$G$10+4,(ROUNDDOWN((F1418-$G$10)/5,0))*5+$G$10&amp;"-"&amp;(ROUNDDOWN((F1418-$G$10)/5,0))*5+$G$10+4)</f>
        <v>2010-2014</v>
      </c>
      <c r="H1418" s="17">
        <v>1</v>
      </c>
      <c r="I1418" s="17">
        <v>0</v>
      </c>
      <c r="J1418" s="17">
        <v>0</v>
      </c>
      <c r="K1418" s="17">
        <f>SUM(I1418:J1418)</f>
        <v>0</v>
      </c>
      <c r="L1418" s="28">
        <f>IF(N1418&lt;7000000000,0,1)</f>
        <v>0</v>
      </c>
      <c r="M1418" s="28">
        <f>IF(N1418&gt;0,1,0)</f>
        <v>1</v>
      </c>
      <c r="N1418" s="29">
        <v>45934</v>
      </c>
      <c r="O1418" s="29">
        <f>IF($R1418="Minor",1,0)</f>
        <v>1</v>
      </c>
      <c r="P1418" s="29">
        <f>IF($R1418="Medium",1,0)</f>
        <v>0</v>
      </c>
      <c r="Q1418" s="29">
        <f>IF($R1418="Major",1,0)</f>
        <v>0</v>
      </c>
      <c r="R1418" s="2" t="str">
        <f>IF('Hazard Data'!N2479&lt;VLOOKUP(B1418,Thresholds!$B$2:$I$8,2,FALSE),"Minor",IF(AND(VLOOKUP(B1418,Thresholds!$B$2:$I$8,2,FALSE)&lt;='Hazard Data'!N2479,'Hazard Data'!N2479&lt;VLOOKUP(B1418,Thresholds!$B$2:$I$8,3,FALSE)),"Medium","Major"))</f>
        <v>Minor</v>
      </c>
      <c r="S1418" s="2" t="str">
        <f>IF(N1418&gt;0,"",IF('Hazard Data'!K2479&lt;VLOOKUP(B1418,Thresholds!$B$2:$I$8,5,FALSE),"Minor",IF(AND(VLOOKUP(B1418,Thresholds!$B$2:$I$8,5,FALSE)&lt;='Hazard Data'!K2479,'Hazard Data'!K2479&lt;VLOOKUP(B1418,Thresholds!$B$2:$I$8,6,FALSE)),"Medium","Major")))</f>
        <v/>
      </c>
      <c r="T1418" s="2"/>
      <c r="U1418" s="2"/>
      <c r="V1418" s="2"/>
      <c r="W1418" s="2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>
      <c r="A1419" s="1"/>
      <c r="B1419" s="17">
        <v>2</v>
      </c>
      <c r="C1419" s="9" t="s">
        <v>44</v>
      </c>
      <c r="D1419" s="9" t="str">
        <f>VLOOKUP(C1419,'Hazard Categories'!$A$2:$B$52,2,FALSE)</f>
        <v>Severe Storm</v>
      </c>
      <c r="E1419" s="17">
        <v>2</v>
      </c>
      <c r="F1419" s="17">
        <v>2011</v>
      </c>
      <c r="G1419" s="17" t="str">
        <f>IF(F1419&lt;2000,(ROUNDDOWN((F1419-$G$10)/5,0))*5+$G$10&amp;"-"&amp;(ROUNDDOWN((F1419-$G$10)/5,0))*5+$G$10+4,(ROUNDDOWN((F1419-$G$10)/5,0))*5+$G$10&amp;"-"&amp;(ROUNDDOWN((F1419-$G$10)/5,0))*5+$G$10+4)</f>
        <v>2010-2014</v>
      </c>
      <c r="H1419" s="17">
        <v>1</v>
      </c>
      <c r="I1419" s="17">
        <v>0</v>
      </c>
      <c r="J1419" s="17">
        <v>0</v>
      </c>
      <c r="K1419" s="17">
        <f>SUM(I1419:J1419)</f>
        <v>0</v>
      </c>
      <c r="L1419" s="28">
        <f>IF(N1419&lt;7000000000,0,1)</f>
        <v>0</v>
      </c>
      <c r="M1419" s="28">
        <f>IF(N1419&gt;0,1,0)</f>
        <v>1</v>
      </c>
      <c r="N1419" s="29">
        <v>45848</v>
      </c>
      <c r="O1419" s="29">
        <f>IF($R1419="Minor",1,0)</f>
        <v>1</v>
      </c>
      <c r="P1419" s="29">
        <f>IF($R1419="Medium",1,0)</f>
        <v>0</v>
      </c>
      <c r="Q1419" s="29">
        <f>IF($R1419="Major",1,0)</f>
        <v>0</v>
      </c>
      <c r="R1419" s="2" t="str">
        <f>IF('Hazard Data'!N2526&lt;VLOOKUP(B1419,Thresholds!$B$2:$I$8,2,FALSE),"Minor",IF(AND(VLOOKUP(B1419,Thresholds!$B$2:$I$8,2,FALSE)&lt;='Hazard Data'!N2526,'Hazard Data'!N2526&lt;VLOOKUP(B1419,Thresholds!$B$2:$I$8,3,FALSE)),"Medium","Major"))</f>
        <v>Minor</v>
      </c>
      <c r="S1419" s="2" t="str">
        <f>IF(N1419&gt;0,"",IF('Hazard Data'!K2526&lt;VLOOKUP(B1419,Thresholds!$B$2:$I$8,5,FALSE),"Minor",IF(AND(VLOOKUP(B1419,Thresholds!$B$2:$I$8,5,FALSE)&lt;='Hazard Data'!K2526,'Hazard Data'!K2526&lt;VLOOKUP(B1419,Thresholds!$B$2:$I$8,6,FALSE)),"Medium","Major")))</f>
        <v/>
      </c>
      <c r="T1419" s="2"/>
      <c r="U1419" s="2"/>
      <c r="V1419" s="2"/>
      <c r="W1419" s="2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>
      <c r="A1420" s="1"/>
      <c r="B1420" s="17">
        <v>4</v>
      </c>
      <c r="C1420" s="9" t="s">
        <v>44</v>
      </c>
      <c r="D1420" s="9" t="str">
        <f>VLOOKUP(C1420,'Hazard Categories'!$A$2:$B$52,2,FALSE)</f>
        <v>Severe Storm</v>
      </c>
      <c r="E1420" s="17">
        <v>3</v>
      </c>
      <c r="F1420" s="17">
        <v>2012</v>
      </c>
      <c r="G1420" s="17" t="str">
        <f>IF(F1420&lt;2000,(ROUNDDOWN((F1420-$G$10)/5,0))*5+$G$10&amp;"-"&amp;(ROUNDDOWN((F1420-$G$10)/5,0))*5+$G$10+4,(ROUNDDOWN((F1420-$G$10)/5,0))*5+$G$10&amp;"-"&amp;(ROUNDDOWN((F1420-$G$10)/5,0))*5+$G$10+4)</f>
        <v>2010-2014</v>
      </c>
      <c r="H1420" s="17">
        <v>1</v>
      </c>
      <c r="I1420" s="17">
        <v>0</v>
      </c>
      <c r="J1420" s="17">
        <v>0</v>
      </c>
      <c r="K1420" s="17">
        <f>SUM(I1420:J1420)</f>
        <v>0</v>
      </c>
      <c r="L1420" s="28">
        <f>IF(N1420&lt;7000000000,0,1)</f>
        <v>0</v>
      </c>
      <c r="M1420" s="28">
        <f>IF(N1420&gt;0,1,0)</f>
        <v>1</v>
      </c>
      <c r="N1420" s="29">
        <v>45767</v>
      </c>
      <c r="O1420" s="29">
        <f>IF($R1420="Minor",1,0)</f>
        <v>1</v>
      </c>
      <c r="P1420" s="29">
        <f>IF($R1420="Medium",1,0)</f>
        <v>0</v>
      </c>
      <c r="Q1420" s="29">
        <f>IF($R1420="Major",1,0)</f>
        <v>0</v>
      </c>
      <c r="R1420" s="2" t="str">
        <f>IF('Hazard Data'!N2089&lt;VLOOKUP(B1420,Thresholds!$B$2:$I$8,2,FALSE),"Minor",IF(AND(VLOOKUP(B1420,Thresholds!$B$2:$I$8,2,FALSE)&lt;='Hazard Data'!N2089,'Hazard Data'!N2089&lt;VLOOKUP(B1420,Thresholds!$B$2:$I$8,3,FALSE)),"Medium","Major"))</f>
        <v>Minor</v>
      </c>
      <c r="S1420" s="2" t="str">
        <f>IF(N1420&gt;0,"",IF('Hazard Data'!K2089&lt;VLOOKUP(B1420,Thresholds!$B$2:$I$8,5,FALSE),"Minor",IF(AND(VLOOKUP(B1420,Thresholds!$B$2:$I$8,5,FALSE)&lt;='Hazard Data'!K2089,'Hazard Data'!K2089&lt;VLOOKUP(B1420,Thresholds!$B$2:$I$8,6,FALSE)),"Medium","Major")))</f>
        <v/>
      </c>
      <c r="T1420" s="2"/>
      <c r="U1420" s="2"/>
      <c r="V1420" s="2"/>
      <c r="W1420" s="2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>
      <c r="A1421" s="1"/>
      <c r="B1421" s="17">
        <v>5</v>
      </c>
      <c r="C1421" s="9" t="s">
        <v>44</v>
      </c>
      <c r="D1421" s="9" t="str">
        <f>VLOOKUP(C1421,'Hazard Categories'!$A$2:$B$52,2,FALSE)</f>
        <v>Severe Storm</v>
      </c>
      <c r="E1421" s="17">
        <v>3</v>
      </c>
      <c r="F1421" s="17">
        <v>2015</v>
      </c>
      <c r="G1421" s="17" t="str">
        <f>IF(F1421&lt;2000,(ROUNDDOWN((F1421-$G$10)/5,0))*5+$G$10&amp;"-"&amp;(ROUNDDOWN((F1421-$G$10)/5,0))*5+$G$10+4,(ROUNDDOWN((F1421-$G$10)/5,0))*5+$G$10&amp;"-"&amp;(ROUNDDOWN((F1421-$G$10)/5,0))*5+$G$10+4)</f>
        <v>2015-2019</v>
      </c>
      <c r="H1421" s="17">
        <v>1</v>
      </c>
      <c r="I1421" s="17">
        <v>0</v>
      </c>
      <c r="J1421" s="17">
        <v>0</v>
      </c>
      <c r="K1421" s="17">
        <f>SUM(I1421:J1421)</f>
        <v>0</v>
      </c>
      <c r="L1421" s="28">
        <f>IF(N1421&lt;7000000000,0,1)</f>
        <v>0</v>
      </c>
      <c r="M1421" s="28">
        <f>IF(N1421&gt;0,1,0)</f>
        <v>1</v>
      </c>
      <c r="N1421" s="29">
        <v>45748</v>
      </c>
      <c r="O1421" s="29">
        <f>IF($R1421="Minor",1,0)</f>
        <v>1</v>
      </c>
      <c r="P1421" s="29">
        <f>IF($R1421="Medium",1,0)</f>
        <v>0</v>
      </c>
      <c r="Q1421" s="29">
        <f>IF($R1421="Major",1,0)</f>
        <v>0</v>
      </c>
      <c r="R1421" s="2" t="str">
        <f>IF('Hazard Data'!N2699&lt;VLOOKUP(B1421,Thresholds!$B$2:$I$8,2,FALSE),"Minor",IF(AND(VLOOKUP(B1421,Thresholds!$B$2:$I$8,2,FALSE)&lt;='Hazard Data'!N2699,'Hazard Data'!N2699&lt;VLOOKUP(B1421,Thresholds!$B$2:$I$8,3,FALSE)),"Medium","Major"))</f>
        <v>Minor</v>
      </c>
      <c r="S1421" s="2" t="str">
        <f>IF(N1421&gt;0,"",IF('Hazard Data'!K2699&lt;VLOOKUP(B1421,Thresholds!$B$2:$I$8,5,FALSE),"Minor",IF(AND(VLOOKUP(B1421,Thresholds!$B$2:$I$8,5,FALSE)&lt;='Hazard Data'!K2699,'Hazard Data'!K2699&lt;VLOOKUP(B1421,Thresholds!$B$2:$I$8,6,FALSE)),"Medium","Major")))</f>
        <v/>
      </c>
      <c r="T1421" s="2"/>
      <c r="U1421" s="2"/>
      <c r="V1421" s="2"/>
      <c r="W1421" s="2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>
      <c r="A1422" s="1"/>
      <c r="B1422" s="17">
        <v>2</v>
      </c>
      <c r="C1422" s="9" t="s">
        <v>44</v>
      </c>
      <c r="D1422" s="9" t="str">
        <f>VLOOKUP(C1422,'Hazard Categories'!$A$2:$B$52,2,FALSE)</f>
        <v>Severe Storm</v>
      </c>
      <c r="E1422" s="17">
        <v>2</v>
      </c>
      <c r="F1422" s="17">
        <v>2011</v>
      </c>
      <c r="G1422" s="17" t="str">
        <f>IF(F1422&lt;2000,(ROUNDDOWN((F1422-$G$10)/5,0))*5+$G$10&amp;"-"&amp;(ROUNDDOWN((F1422-$G$10)/5,0))*5+$G$10+4,(ROUNDDOWN((F1422-$G$10)/5,0))*5+$G$10&amp;"-"&amp;(ROUNDDOWN((F1422-$G$10)/5,0))*5+$G$10+4)</f>
        <v>2010-2014</v>
      </c>
      <c r="H1422" s="17">
        <v>1</v>
      </c>
      <c r="I1422" s="17">
        <v>0</v>
      </c>
      <c r="J1422" s="17">
        <v>0</v>
      </c>
      <c r="K1422" s="17">
        <f>SUM(I1422:J1422)</f>
        <v>0</v>
      </c>
      <c r="L1422" s="28">
        <f>IF(N1422&lt;7000000000,0,1)</f>
        <v>0</v>
      </c>
      <c r="M1422" s="28">
        <f>IF(N1422&gt;0,1,0)</f>
        <v>1</v>
      </c>
      <c r="N1422" s="29">
        <v>45701</v>
      </c>
      <c r="O1422" s="29">
        <f>IF($R1422="Minor",1,0)</f>
        <v>1</v>
      </c>
      <c r="P1422" s="29">
        <f>IF($R1422="Medium",1,0)</f>
        <v>0</v>
      </c>
      <c r="Q1422" s="29">
        <f>IF($R1422="Major",1,0)</f>
        <v>0</v>
      </c>
      <c r="R1422" s="2" t="str">
        <f>IF('Hazard Data'!N2527&lt;VLOOKUP(B1422,Thresholds!$B$2:$I$8,2,FALSE),"Minor",IF(AND(VLOOKUP(B1422,Thresholds!$B$2:$I$8,2,FALSE)&lt;='Hazard Data'!N2527,'Hazard Data'!N2527&lt;VLOOKUP(B1422,Thresholds!$B$2:$I$8,3,FALSE)),"Medium","Major"))</f>
        <v>Minor</v>
      </c>
      <c r="S1422" s="2" t="str">
        <f>IF(N1422&gt;0,"",IF('Hazard Data'!K2527&lt;VLOOKUP(B1422,Thresholds!$B$2:$I$8,5,FALSE),"Minor",IF(AND(VLOOKUP(B1422,Thresholds!$B$2:$I$8,5,FALSE)&lt;='Hazard Data'!K2527,'Hazard Data'!K2527&lt;VLOOKUP(B1422,Thresholds!$B$2:$I$8,6,FALSE)),"Medium","Major")))</f>
        <v/>
      </c>
      <c r="T1422" s="2"/>
      <c r="U1422" s="2"/>
      <c r="V1422" s="2"/>
      <c r="W1422" s="2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>
      <c r="A1423" s="1"/>
      <c r="B1423" s="17">
        <v>3</v>
      </c>
      <c r="C1423" s="9" t="s">
        <v>44</v>
      </c>
      <c r="D1423" s="9" t="str">
        <f>VLOOKUP(C1423,'Hazard Categories'!$A$2:$B$52,2,FALSE)</f>
        <v>Severe Storm</v>
      </c>
      <c r="E1423" s="17">
        <v>2</v>
      </c>
      <c r="F1423" s="17">
        <v>2015</v>
      </c>
      <c r="G1423" s="17" t="str">
        <f>IF(F1423&lt;2000,(ROUNDDOWN((F1423-$G$10)/5,0))*5+$G$10&amp;"-"&amp;(ROUNDDOWN((F1423-$G$10)/5,0))*5+$G$10+4,(ROUNDDOWN((F1423-$G$10)/5,0))*5+$G$10&amp;"-"&amp;(ROUNDDOWN((F1423-$G$10)/5,0))*5+$G$10+4)</f>
        <v>2015-2019</v>
      </c>
      <c r="H1423" s="17">
        <v>1</v>
      </c>
      <c r="I1423" s="17">
        <v>0</v>
      </c>
      <c r="J1423" s="17">
        <v>0</v>
      </c>
      <c r="K1423" s="17">
        <f>SUM(I1423:J1423)</f>
        <v>0</v>
      </c>
      <c r="L1423" s="28">
        <f>IF(N1423&lt;7000000000,0,1)</f>
        <v>0</v>
      </c>
      <c r="M1423" s="28">
        <f>IF(N1423&gt;0,1,0)</f>
        <v>1</v>
      </c>
      <c r="N1423" s="29">
        <v>45701</v>
      </c>
      <c r="O1423" s="29">
        <f>IF($R1423="Minor",1,0)</f>
        <v>1</v>
      </c>
      <c r="P1423" s="29">
        <f>IF($R1423="Medium",1,0)</f>
        <v>0</v>
      </c>
      <c r="Q1423" s="29">
        <f>IF($R1423="Major",1,0)</f>
        <v>0</v>
      </c>
      <c r="R1423" s="2" t="str">
        <f>IF('Hazard Data'!N2805&lt;VLOOKUP(B1423,Thresholds!$B$2:$I$8,2,FALSE),"Minor",IF(AND(VLOOKUP(B1423,Thresholds!$B$2:$I$8,2,FALSE)&lt;='Hazard Data'!N2805,'Hazard Data'!N2805&lt;VLOOKUP(B1423,Thresholds!$B$2:$I$8,3,FALSE)),"Medium","Major"))</f>
        <v>Minor</v>
      </c>
      <c r="S1423" s="2" t="str">
        <f>IF(N1423&gt;0,"",IF('Hazard Data'!K2805&lt;VLOOKUP(B1423,Thresholds!$B$2:$I$8,5,FALSE),"Minor",IF(AND(VLOOKUP(B1423,Thresholds!$B$2:$I$8,5,FALSE)&lt;='Hazard Data'!K2805,'Hazard Data'!K2805&lt;VLOOKUP(B1423,Thresholds!$B$2:$I$8,6,FALSE)),"Medium","Major")))</f>
        <v/>
      </c>
      <c r="T1423" s="2"/>
      <c r="U1423" s="2"/>
      <c r="V1423" s="2"/>
      <c r="W1423" s="2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>
      <c r="A1424" s="1"/>
      <c r="B1424" s="17">
        <v>3</v>
      </c>
      <c r="C1424" s="9" t="s">
        <v>44</v>
      </c>
      <c r="D1424" s="9" t="str">
        <f>VLOOKUP(C1424,'Hazard Categories'!$A$2:$B$52,2,FALSE)</f>
        <v>Severe Storm</v>
      </c>
      <c r="E1424" s="17">
        <v>3</v>
      </c>
      <c r="F1424" s="17">
        <v>2010</v>
      </c>
      <c r="G1424" s="17" t="str">
        <f>IF(F1424&lt;2000,(ROUNDDOWN((F1424-$G$10)/5,0))*5+$G$10&amp;"-"&amp;(ROUNDDOWN((F1424-$G$10)/5,0))*5+$G$10+4,(ROUNDDOWN((F1424-$G$10)/5,0))*5+$G$10&amp;"-"&amp;(ROUNDDOWN((F1424-$G$10)/5,0))*5+$G$10+4)</f>
        <v>2010-2014</v>
      </c>
      <c r="H1424" s="17">
        <v>1</v>
      </c>
      <c r="I1424" s="17">
        <v>0</v>
      </c>
      <c r="J1424" s="17">
        <v>0</v>
      </c>
      <c r="K1424" s="17">
        <f>SUM(I1424:J1424)</f>
        <v>0</v>
      </c>
      <c r="L1424" s="28">
        <f>IF(N1424&lt;7000000000,0,1)</f>
        <v>0</v>
      </c>
      <c r="M1424" s="28">
        <f>IF(N1424&gt;0,1,0)</f>
        <v>1</v>
      </c>
      <c r="N1424" s="29">
        <v>45677</v>
      </c>
      <c r="O1424" s="29">
        <f>IF($R1424="Minor",1,0)</f>
        <v>1</v>
      </c>
      <c r="P1424" s="29">
        <f>IF($R1424="Medium",1,0)</f>
        <v>0</v>
      </c>
      <c r="Q1424" s="29">
        <f>IF($R1424="Major",1,0)</f>
        <v>0</v>
      </c>
      <c r="R1424" s="2" t="str">
        <f>IF('Hazard Data'!N2282&lt;VLOOKUP(B1424,Thresholds!$B$2:$I$8,2,FALSE),"Minor",IF(AND(VLOOKUP(B1424,Thresholds!$B$2:$I$8,2,FALSE)&lt;='Hazard Data'!N2282,'Hazard Data'!N2282&lt;VLOOKUP(B1424,Thresholds!$B$2:$I$8,3,FALSE)),"Medium","Major"))</f>
        <v>Minor</v>
      </c>
      <c r="S1424" s="2" t="str">
        <f>IF(N1424&gt;0,"",IF('Hazard Data'!K2282&lt;VLOOKUP(B1424,Thresholds!$B$2:$I$8,5,FALSE),"Minor",IF(AND(VLOOKUP(B1424,Thresholds!$B$2:$I$8,5,FALSE)&lt;='Hazard Data'!K2282,'Hazard Data'!K2282&lt;VLOOKUP(B1424,Thresholds!$B$2:$I$8,6,FALSE)),"Medium","Major")))</f>
        <v/>
      </c>
      <c r="T1424" s="2"/>
      <c r="U1424" s="2"/>
      <c r="V1424" s="2"/>
      <c r="W1424" s="2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32">
      <c r="A1425" s="1"/>
      <c r="B1425" s="17">
        <v>2</v>
      </c>
      <c r="C1425" s="9" t="s">
        <v>44</v>
      </c>
      <c r="D1425" s="9" t="str">
        <f>VLOOKUP(C1425,'Hazard Categories'!$A$2:$B$52,2,FALSE)</f>
        <v>Severe Storm</v>
      </c>
      <c r="E1425" s="17">
        <v>3</v>
      </c>
      <c r="F1425" s="17">
        <v>2000</v>
      </c>
      <c r="G1425" s="17" t="str">
        <f>IF(F1425&lt;2000,(ROUNDDOWN((F1425-$G$10)/5,0))*5+$G$10&amp;"-"&amp;(ROUNDDOWN((F1425-$G$10)/5,0))*5+$G$10+4,(ROUNDDOWN((F1425-$G$10)/5,0))*5+$G$10&amp;"-"&amp;(ROUNDDOWN((F1425-$G$10)/5,0))*5+$G$10+4)</f>
        <v>2000-2004</v>
      </c>
      <c r="H1425" s="17">
        <v>1</v>
      </c>
      <c r="I1425" s="17">
        <v>0</v>
      </c>
      <c r="J1425" s="17">
        <v>0</v>
      </c>
      <c r="K1425" s="17">
        <f>SUM(I1425:J1425)</f>
        <v>0</v>
      </c>
      <c r="L1425" s="28">
        <f>IF(N1425&lt;7000000000,0,1)</f>
        <v>0</v>
      </c>
      <c r="M1425" s="28">
        <f>IF(N1425&gt;0,1,0)</f>
        <v>1</v>
      </c>
      <c r="N1425" s="29">
        <v>45668</v>
      </c>
      <c r="O1425" s="29">
        <f>IF($R1425="Minor",1,0)</f>
        <v>1</v>
      </c>
      <c r="P1425" s="29">
        <f>IF($R1425="Medium",1,0)</f>
        <v>0</v>
      </c>
      <c r="Q1425" s="29">
        <f>IF($R1425="Major",1,0)</f>
        <v>0</v>
      </c>
      <c r="R1425" s="2" t="str">
        <f>IF('Hazard Data'!N3038&lt;VLOOKUP(B1425,Thresholds!$B$2:$I$8,2,FALSE),"Minor",IF(AND(VLOOKUP(B1425,Thresholds!$B$2:$I$8,2,FALSE)&lt;='Hazard Data'!N3038,'Hazard Data'!N3038&lt;VLOOKUP(B1425,Thresholds!$B$2:$I$8,3,FALSE)),"Medium","Major"))</f>
        <v>Minor</v>
      </c>
      <c r="S1425" s="2" t="str">
        <f>IF(N1425&gt;0,"",IF('Hazard Data'!K3038&lt;VLOOKUP(B1425,Thresholds!$B$2:$I$8,5,FALSE),"Minor",IF(AND(VLOOKUP(B1425,Thresholds!$B$2:$I$8,5,FALSE)&lt;='Hazard Data'!K3038,'Hazard Data'!K3038&lt;VLOOKUP(B1425,Thresholds!$B$2:$I$8,6,FALSE)),"Medium","Major")))</f>
        <v/>
      </c>
      <c r="T1425" s="2"/>
      <c r="U1425" s="2"/>
      <c r="V1425" s="2"/>
      <c r="W1425" s="2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32">
      <c r="A1426" s="1"/>
      <c r="B1426" s="17">
        <v>6</v>
      </c>
      <c r="C1426" s="9" t="s">
        <v>44</v>
      </c>
      <c r="D1426" s="9" t="str">
        <f>VLOOKUP(C1426,'Hazard Categories'!$A$2:$B$52,2,FALSE)</f>
        <v>Severe Storm</v>
      </c>
      <c r="E1426" s="17">
        <v>1</v>
      </c>
      <c r="F1426" s="17">
        <v>2013</v>
      </c>
      <c r="G1426" s="17" t="str">
        <f>IF(F1426&lt;2000,(ROUNDDOWN((F1426-$G$10)/5,0))*5+$G$10&amp;"-"&amp;(ROUNDDOWN((F1426-$G$10)/5,0))*5+$G$10+4,(ROUNDDOWN((F1426-$G$10)/5,0))*5+$G$10&amp;"-"&amp;(ROUNDDOWN((F1426-$G$10)/5,0))*5+$G$10+4)</f>
        <v>2010-2014</v>
      </c>
      <c r="H1426" s="17">
        <v>1</v>
      </c>
      <c r="I1426" s="17">
        <v>0</v>
      </c>
      <c r="J1426" s="17">
        <v>0</v>
      </c>
      <c r="K1426" s="17">
        <f>SUM(I1426:J1426)</f>
        <v>0</v>
      </c>
      <c r="L1426" s="28">
        <f>IF(N1426&lt;7000000000,0,1)</f>
        <v>0</v>
      </c>
      <c r="M1426" s="28">
        <f>IF(N1426&gt;0,1,0)</f>
        <v>1</v>
      </c>
      <c r="N1426" s="29">
        <v>45572</v>
      </c>
      <c r="O1426" s="29">
        <f>IF($R1426="Minor",1,0)</f>
        <v>1</v>
      </c>
      <c r="P1426" s="29">
        <f>IF($R1426="Medium",1,0)</f>
        <v>0</v>
      </c>
      <c r="Q1426" s="29">
        <f>IF($R1426="Major",1,0)</f>
        <v>0</v>
      </c>
      <c r="R1426" s="2" t="str">
        <f>IF('Hazard Data'!N2049&lt;VLOOKUP(B1426,Thresholds!$B$2:$I$8,2,FALSE),"Minor",IF(AND(VLOOKUP(B1426,Thresholds!$B$2:$I$8,2,FALSE)&lt;='Hazard Data'!N2049,'Hazard Data'!N2049&lt;VLOOKUP(B1426,Thresholds!$B$2:$I$8,3,FALSE)),"Medium","Major"))</f>
        <v>Minor</v>
      </c>
      <c r="S1426" s="2" t="str">
        <f>IF(N1426&gt;0,"",IF('Hazard Data'!K2049&lt;VLOOKUP(B1426,Thresholds!$B$2:$I$8,5,FALSE),"Minor",IF(AND(VLOOKUP(B1426,Thresholds!$B$2:$I$8,5,FALSE)&lt;='Hazard Data'!K2049,'Hazard Data'!K2049&lt;VLOOKUP(B1426,Thresholds!$B$2:$I$8,6,FALSE)),"Medium","Major")))</f>
        <v/>
      </c>
      <c r="T1426" s="2"/>
      <c r="U1426" s="2"/>
      <c r="V1426" s="2"/>
      <c r="W1426" s="2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32">
      <c r="A1427" s="1"/>
      <c r="B1427" s="17">
        <v>1</v>
      </c>
      <c r="C1427" s="9" t="s">
        <v>40</v>
      </c>
      <c r="D1427" s="9" t="str">
        <f>VLOOKUP(C1427,'Hazard Categories'!$A$2:$B$52,2,FALSE)</f>
        <v>Storm</v>
      </c>
      <c r="E1427" s="17">
        <v>1</v>
      </c>
      <c r="F1427" s="17">
        <v>1987</v>
      </c>
      <c r="G1427" s="17" t="str">
        <f>IF(F1427&lt;2000,(ROUNDDOWN((F1427-$G$10)/5,0))*5+$G$10&amp;"-"&amp;(ROUNDDOWN((F1427-$G$10)/5,0))*5+$G$10+4,(ROUNDDOWN((F1427-$G$10)/5,0))*5+$G$10&amp;"-"&amp;(ROUNDDOWN((F1427-$G$10)/5,0))*5+$G$10+4)</f>
        <v>1985-1989</v>
      </c>
      <c r="H1427" s="17">
        <v>1</v>
      </c>
      <c r="I1427" s="17">
        <v>0</v>
      </c>
      <c r="J1427" s="17">
        <v>0</v>
      </c>
      <c r="K1427" s="17">
        <f>SUM(I1427:J1427)</f>
        <v>0</v>
      </c>
      <c r="L1427" s="28">
        <f>IF(N1427&lt;7000000000,0,1)</f>
        <v>0</v>
      </c>
      <c r="M1427" s="28">
        <f>IF(N1427&gt;0,1,0)</f>
        <v>1</v>
      </c>
      <c r="N1427" s="29">
        <v>45274</v>
      </c>
      <c r="O1427" s="29">
        <f>IF($R1427="Minor",1,0)</f>
        <v>1</v>
      </c>
      <c r="P1427" s="29">
        <f>IF($R1427="Medium",1,0)</f>
        <v>0</v>
      </c>
      <c r="Q1427" s="29">
        <f>IF($R1427="Major",1,0)</f>
        <v>0</v>
      </c>
      <c r="R1427" s="2" t="str">
        <f>IF('Hazard Data'!N1565&lt;VLOOKUP(B1427,Thresholds!$B$2:$I$8,2,FALSE),"Minor",IF(AND(VLOOKUP(B1427,Thresholds!$B$2:$I$8,2,FALSE)&lt;='Hazard Data'!N1565,'Hazard Data'!N1565&lt;VLOOKUP(B1427,Thresholds!$B$2:$I$8,3,FALSE)),"Medium","Major"))</f>
        <v>Minor</v>
      </c>
      <c r="S1427" s="2" t="str">
        <f>IF(N1427&gt;0,"",IF('Hazard Data'!K1565&lt;VLOOKUP(B1427,Thresholds!$B$2:$I$8,5,FALSE),"Minor",IF(AND(VLOOKUP(B1427,Thresholds!$B$2:$I$8,5,FALSE)&lt;='Hazard Data'!K1565,'Hazard Data'!K1565&lt;VLOOKUP(B1427,Thresholds!$B$2:$I$8,6,FALSE)),"Medium","Major")))</f>
        <v/>
      </c>
      <c r="T1427" s="2"/>
      <c r="U1427" s="2"/>
      <c r="V1427" s="2"/>
      <c r="W1427" s="2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32">
      <c r="A1428" s="1"/>
      <c r="B1428" s="17">
        <v>6</v>
      </c>
      <c r="C1428" s="9" t="s">
        <v>44</v>
      </c>
      <c r="D1428" s="9" t="str">
        <f>VLOOKUP(C1428,'Hazard Categories'!$A$2:$B$52,2,FALSE)</f>
        <v>Severe Storm</v>
      </c>
      <c r="E1428" s="17">
        <v>3</v>
      </c>
      <c r="F1428" s="17">
        <v>2015</v>
      </c>
      <c r="G1428" s="17" t="str">
        <f>IF(F1428&lt;2000,(ROUNDDOWN((F1428-$G$10)/5,0))*5+$G$10&amp;"-"&amp;(ROUNDDOWN((F1428-$G$10)/5,0))*5+$G$10+4,(ROUNDDOWN((F1428-$G$10)/5,0))*5+$G$10&amp;"-"&amp;(ROUNDDOWN((F1428-$G$10)/5,0))*5+$G$10+4)</f>
        <v>2015-2019</v>
      </c>
      <c r="H1428" s="17">
        <v>1</v>
      </c>
      <c r="I1428" s="17">
        <v>0</v>
      </c>
      <c r="J1428" s="17">
        <v>0</v>
      </c>
      <c r="K1428" s="17">
        <f>SUM(I1428:J1428)</f>
        <v>0</v>
      </c>
      <c r="L1428" s="28">
        <f>IF(N1428&lt;7000000000,0,1)</f>
        <v>0</v>
      </c>
      <c r="M1428" s="28">
        <f>IF(N1428&gt;0,1,0)</f>
        <v>1</v>
      </c>
      <c r="N1428" s="29">
        <v>45263</v>
      </c>
      <c r="O1428" s="29">
        <f>IF($R1428="Minor",1,0)</f>
        <v>1</v>
      </c>
      <c r="P1428" s="29">
        <f>IF($R1428="Medium",1,0)</f>
        <v>0</v>
      </c>
      <c r="Q1428" s="29">
        <f>IF($R1428="Major",1,0)</f>
        <v>0</v>
      </c>
      <c r="R1428" s="2" t="str">
        <f>IF('Hazard Data'!N2691&lt;VLOOKUP(B1428,Thresholds!$B$2:$I$8,2,FALSE),"Minor",IF(AND(VLOOKUP(B1428,Thresholds!$B$2:$I$8,2,FALSE)&lt;='Hazard Data'!N2691,'Hazard Data'!N2691&lt;VLOOKUP(B1428,Thresholds!$B$2:$I$8,3,FALSE)),"Medium","Major"))</f>
        <v>Minor</v>
      </c>
      <c r="S1428" s="2" t="str">
        <f>IF(N1428&gt;0,"",IF('Hazard Data'!K2691&lt;VLOOKUP(B1428,Thresholds!$B$2:$I$8,5,FALSE),"Minor",IF(AND(VLOOKUP(B1428,Thresholds!$B$2:$I$8,5,FALSE)&lt;='Hazard Data'!K2691,'Hazard Data'!K2691&lt;VLOOKUP(B1428,Thresholds!$B$2:$I$8,6,FALSE)),"Medium","Major")))</f>
        <v/>
      </c>
      <c r="T1428" s="2"/>
      <c r="U1428" s="2"/>
      <c r="V1428" s="2"/>
      <c r="W1428" s="2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32">
      <c r="A1429" s="1"/>
      <c r="B1429" s="17">
        <v>3</v>
      </c>
      <c r="C1429" s="9" t="s">
        <v>44</v>
      </c>
      <c r="D1429" s="9" t="str">
        <f>VLOOKUP(C1429,'Hazard Categories'!$A$2:$B$52,2,FALSE)</f>
        <v>Severe Storm</v>
      </c>
      <c r="E1429" s="17">
        <v>2</v>
      </c>
      <c r="F1429" s="17">
        <v>2014</v>
      </c>
      <c r="G1429" s="17" t="str">
        <f>IF(F1429&lt;2000,(ROUNDDOWN((F1429-$G$10)/5,0))*5+$G$10&amp;"-"&amp;(ROUNDDOWN((F1429-$G$10)/5,0))*5+$G$10+4,(ROUNDDOWN((F1429-$G$10)/5,0))*5+$G$10&amp;"-"&amp;(ROUNDDOWN((F1429-$G$10)/5,0))*5+$G$10+4)</f>
        <v>2010-2014</v>
      </c>
      <c r="H1429" s="17">
        <v>1</v>
      </c>
      <c r="I1429" s="17">
        <v>0</v>
      </c>
      <c r="J1429" s="17">
        <v>0</v>
      </c>
      <c r="K1429" s="17">
        <f>SUM(I1429:J1429)</f>
        <v>0</v>
      </c>
      <c r="L1429" s="28">
        <f>IF(N1429&lt;7000000000,0,1)</f>
        <v>0</v>
      </c>
      <c r="M1429" s="28">
        <f>IF(N1429&gt;0,1,0)</f>
        <v>1</v>
      </c>
      <c r="N1429" s="29">
        <v>45144</v>
      </c>
      <c r="O1429" s="29">
        <f>IF($R1429="Minor",1,0)</f>
        <v>1</v>
      </c>
      <c r="P1429" s="29">
        <f>IF($R1429="Medium",1,0)</f>
        <v>0</v>
      </c>
      <c r="Q1429" s="29">
        <f>IF($R1429="Major",1,0)</f>
        <v>0</v>
      </c>
      <c r="R1429" s="2" t="str">
        <f>IF('Hazard Data'!N2597&lt;VLOOKUP(B1429,Thresholds!$B$2:$I$8,2,FALSE),"Minor",IF(AND(VLOOKUP(B1429,Thresholds!$B$2:$I$8,2,FALSE)&lt;='Hazard Data'!N2597,'Hazard Data'!N2597&lt;VLOOKUP(B1429,Thresholds!$B$2:$I$8,3,FALSE)),"Medium","Major"))</f>
        <v>Minor</v>
      </c>
      <c r="S1429" s="2" t="str">
        <f>IF(N1429&gt;0,"",IF('Hazard Data'!K2597&lt;VLOOKUP(B1429,Thresholds!$B$2:$I$8,5,FALSE),"Minor",IF(AND(VLOOKUP(B1429,Thresholds!$B$2:$I$8,5,FALSE)&lt;='Hazard Data'!K2597,'Hazard Data'!K2597&lt;VLOOKUP(B1429,Thresholds!$B$2:$I$8,6,FALSE)),"Medium","Major")))</f>
        <v/>
      </c>
      <c r="T1429" s="2"/>
      <c r="U1429" s="2"/>
      <c r="V1429" s="2"/>
      <c r="W1429" s="2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32">
      <c r="A1430" s="1"/>
      <c r="B1430" s="17">
        <v>3</v>
      </c>
      <c r="C1430" s="9" t="s">
        <v>65</v>
      </c>
      <c r="D1430" s="9" t="str">
        <f>VLOOKUP(C1430,'Hazard Categories'!$A$2:$B$52,2,FALSE)</f>
        <v>Severe Storm</v>
      </c>
      <c r="E1430" s="17">
        <v>2</v>
      </c>
      <c r="F1430" s="17">
        <v>1974</v>
      </c>
      <c r="G1430" s="17" t="str">
        <f>IF(F1430&lt;2000,(ROUNDDOWN((F1430-$G$10)/5,0))*5+$G$10&amp;"-"&amp;(ROUNDDOWN((F1430-$G$10)/5,0))*5+$G$10+4,(ROUNDDOWN((F1430-$G$10)/5,0))*5+$G$10&amp;"-"&amp;(ROUNDDOWN((F1430-$G$10)/5,0))*5+$G$10+4)</f>
        <v>1970-1974</v>
      </c>
      <c r="H1430" s="17">
        <v>1</v>
      </c>
      <c r="I1430" s="17">
        <v>0</v>
      </c>
      <c r="J1430" s="17">
        <v>0</v>
      </c>
      <c r="K1430" s="17">
        <f>SUM(I1430:J1430)</f>
        <v>0</v>
      </c>
      <c r="L1430" s="28">
        <f>IF(N1430&lt;7000000000,0,1)</f>
        <v>0</v>
      </c>
      <c r="M1430" s="28">
        <f>IF(N1430&gt;0,1,0)</f>
        <v>1</v>
      </c>
      <c r="N1430" s="29">
        <v>45086</v>
      </c>
      <c r="O1430" s="29">
        <f>IF($R1430="Minor",1,0)</f>
        <v>0</v>
      </c>
      <c r="P1430" s="29">
        <f>IF($R1430="Medium",1,0)</f>
        <v>1</v>
      </c>
      <c r="Q1430" s="29">
        <f>IF($R1430="Major",1,0)</f>
        <v>0</v>
      </c>
      <c r="R1430" s="2" t="str">
        <f>IF('Hazard Data'!N392&lt;VLOOKUP(B1430,Thresholds!$B$2:$I$8,2,FALSE),"Minor",IF(AND(VLOOKUP(B1430,Thresholds!$B$2:$I$8,2,FALSE)&lt;='Hazard Data'!N392,'Hazard Data'!N392&lt;VLOOKUP(B1430,Thresholds!$B$2:$I$8,3,FALSE)),"Medium","Major"))</f>
        <v>Medium</v>
      </c>
      <c r="S1430" s="2" t="str">
        <f>IF(N1430&gt;0,"",IF('Hazard Data'!K392&lt;VLOOKUP(B1430,Thresholds!$B$2:$I$8,5,FALSE),"Minor",IF(AND(VLOOKUP(B1430,Thresholds!$B$2:$I$8,5,FALSE)&lt;='Hazard Data'!K392,'Hazard Data'!K392&lt;VLOOKUP(B1430,Thresholds!$B$2:$I$8,6,FALSE)),"Medium","Major")))</f>
        <v/>
      </c>
      <c r="T1430" s="2"/>
      <c r="U1430" s="2"/>
      <c r="V1430" s="2"/>
      <c r="W1430" s="2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32">
      <c r="A1431" s="1"/>
      <c r="B1431" s="17">
        <v>1</v>
      </c>
      <c r="C1431" s="9" t="s">
        <v>40</v>
      </c>
      <c r="D1431" s="9" t="str">
        <f>VLOOKUP(C1431,'Hazard Categories'!$A$2:$B$52,2,FALSE)</f>
        <v>Storm</v>
      </c>
      <c r="E1431" s="17">
        <v>2</v>
      </c>
      <c r="F1431" s="17">
        <v>1989</v>
      </c>
      <c r="G1431" s="17" t="str">
        <f>IF(F1431&lt;2000,(ROUNDDOWN((F1431-$G$10)/5,0))*5+$G$10&amp;"-"&amp;(ROUNDDOWN((F1431-$G$10)/5,0))*5+$G$10+4,(ROUNDDOWN((F1431-$G$10)/5,0))*5+$G$10&amp;"-"&amp;(ROUNDDOWN((F1431-$G$10)/5,0))*5+$G$10+4)</f>
        <v>1985-1989</v>
      </c>
      <c r="H1431" s="17">
        <v>1</v>
      </c>
      <c r="I1431" s="17">
        <v>0</v>
      </c>
      <c r="J1431" s="17">
        <v>0</v>
      </c>
      <c r="K1431" s="17">
        <f>SUM(I1431:J1431)</f>
        <v>0</v>
      </c>
      <c r="L1431" s="28">
        <f>IF(N1431&lt;7000000000,0,1)</f>
        <v>0</v>
      </c>
      <c r="M1431" s="28">
        <f>IF(N1431&gt;0,1,0)</f>
        <v>1</v>
      </c>
      <c r="N1431" s="29">
        <v>45069</v>
      </c>
      <c r="O1431" s="29">
        <f>IF($R1431="Minor",1,0)</f>
        <v>1</v>
      </c>
      <c r="P1431" s="29">
        <f>IF($R1431="Medium",1,0)</f>
        <v>0</v>
      </c>
      <c r="Q1431" s="29">
        <f>IF($R1431="Major",1,0)</f>
        <v>0</v>
      </c>
      <c r="R1431" s="2" t="str">
        <f>IF('Hazard Data'!N812&lt;VLOOKUP(B1431,Thresholds!$B$2:$I$8,2,FALSE),"Minor",IF(AND(VLOOKUP(B1431,Thresholds!$B$2:$I$8,2,FALSE)&lt;='Hazard Data'!N812,'Hazard Data'!N812&lt;VLOOKUP(B1431,Thresholds!$B$2:$I$8,3,FALSE)),"Medium","Major"))</f>
        <v>Minor</v>
      </c>
      <c r="S1431" s="2" t="str">
        <f>IF(N1431&gt;0,"",IF('Hazard Data'!K812&lt;VLOOKUP(B1431,Thresholds!$B$2:$I$8,5,FALSE),"Minor",IF(AND(VLOOKUP(B1431,Thresholds!$B$2:$I$8,5,FALSE)&lt;='Hazard Data'!K812,'Hazard Data'!K812&lt;VLOOKUP(B1431,Thresholds!$B$2:$I$8,6,FALSE)),"Medium","Major")))</f>
        <v/>
      </c>
      <c r="T1431" s="2"/>
      <c r="U1431" s="2"/>
      <c r="V1431" s="2"/>
      <c r="W1431" s="2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32">
      <c r="A1432" s="1"/>
      <c r="B1432" s="17">
        <v>4</v>
      </c>
      <c r="C1432" s="9" t="s">
        <v>44</v>
      </c>
      <c r="D1432" s="9" t="str">
        <f>VLOOKUP(C1432,'Hazard Categories'!$A$2:$B$52,2,FALSE)</f>
        <v>Severe Storm</v>
      </c>
      <c r="E1432" s="17">
        <v>4</v>
      </c>
      <c r="F1432" s="17">
        <v>1983</v>
      </c>
      <c r="G1432" s="17" t="str">
        <f>IF(F1432&lt;2000,(ROUNDDOWN((F1432-$G$10)/5,0))*5+$G$10&amp;"-"&amp;(ROUNDDOWN((F1432-$G$10)/5,0))*5+$G$10+4,(ROUNDDOWN((F1432-$G$10)/5,0))*5+$G$10&amp;"-"&amp;(ROUNDDOWN((F1432-$G$10)/5,0))*5+$G$10+4)</f>
        <v>1980-1984</v>
      </c>
      <c r="H1432" s="17">
        <v>1</v>
      </c>
      <c r="I1432" s="17">
        <v>0</v>
      </c>
      <c r="J1432" s="17">
        <v>0</v>
      </c>
      <c r="K1432" s="17">
        <f>SUM(I1432:J1432)</f>
        <v>0</v>
      </c>
      <c r="L1432" s="28">
        <f>IF(N1432&lt;7000000000,0,1)</f>
        <v>0</v>
      </c>
      <c r="M1432" s="28">
        <f>IF(N1432&gt;0,1,0)</f>
        <v>1</v>
      </c>
      <c r="N1432" s="29">
        <v>45067</v>
      </c>
      <c r="O1432" s="29">
        <f>IF($R1432="Minor",1,0)</f>
        <v>1</v>
      </c>
      <c r="P1432" s="29">
        <f>IF($R1432="Medium",1,0)</f>
        <v>0</v>
      </c>
      <c r="Q1432" s="29">
        <f>IF($R1432="Major",1,0)</f>
        <v>0</v>
      </c>
      <c r="R1432" s="2" t="str">
        <f>IF('Hazard Data'!N800&lt;VLOOKUP(B1432,Thresholds!$B$2:$I$8,2,FALSE),"Minor",IF(AND(VLOOKUP(B1432,Thresholds!$B$2:$I$8,2,FALSE)&lt;='Hazard Data'!N800,'Hazard Data'!N800&lt;VLOOKUP(B1432,Thresholds!$B$2:$I$8,3,FALSE)),"Medium","Major"))</f>
        <v>Minor</v>
      </c>
      <c r="S1432" s="2" t="str">
        <f>IF(N1432&gt;0,"",IF('Hazard Data'!K800&lt;VLOOKUP(B1432,Thresholds!$B$2:$I$8,5,FALSE),"Minor",IF(AND(VLOOKUP(B1432,Thresholds!$B$2:$I$8,5,FALSE)&lt;='Hazard Data'!K800,'Hazard Data'!K800&lt;VLOOKUP(B1432,Thresholds!$B$2:$I$8,6,FALSE)),"Medium","Major")))</f>
        <v/>
      </c>
      <c r="T1432" s="2"/>
      <c r="U1432" s="2"/>
      <c r="V1432" s="2"/>
      <c r="W1432" s="2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32">
      <c r="A1433" s="1"/>
      <c r="B1433" s="17">
        <v>1</v>
      </c>
      <c r="C1433" s="9" t="s">
        <v>44</v>
      </c>
      <c r="D1433" s="9" t="str">
        <f>VLOOKUP(C1433,'Hazard Categories'!$A$2:$B$52,2,FALSE)</f>
        <v>Severe Storm</v>
      </c>
      <c r="E1433" s="17">
        <v>2</v>
      </c>
      <c r="F1433" s="17">
        <v>2007</v>
      </c>
      <c r="G1433" s="17" t="str">
        <f>IF(F1433&lt;2000,(ROUNDDOWN((F1433-$G$10)/5,0))*5+$G$10&amp;"-"&amp;(ROUNDDOWN((F1433-$G$10)/5,0))*5+$G$10+4,(ROUNDDOWN((F1433-$G$10)/5,0))*5+$G$10&amp;"-"&amp;(ROUNDDOWN((F1433-$G$10)/5,0))*5+$G$10+4)</f>
        <v>2005-2009</v>
      </c>
      <c r="H1433" s="17">
        <v>1</v>
      </c>
      <c r="I1433" s="17">
        <v>0</v>
      </c>
      <c r="J1433" s="17">
        <v>0</v>
      </c>
      <c r="K1433" s="17">
        <f>SUM(I1433:J1433)</f>
        <v>0</v>
      </c>
      <c r="L1433" s="28">
        <f>IF(N1433&lt;7000000000,0,1)</f>
        <v>0</v>
      </c>
      <c r="M1433" s="28">
        <f>IF(N1433&gt;0,1,0)</f>
        <v>1</v>
      </c>
      <c r="N1433" s="29">
        <v>45006</v>
      </c>
      <c r="O1433" s="29">
        <f>IF($R1433="Minor",1,0)</f>
        <v>1</v>
      </c>
      <c r="P1433" s="29">
        <f>IF($R1433="Medium",1,0)</f>
        <v>0</v>
      </c>
      <c r="Q1433" s="29">
        <f>IF($R1433="Major",1,0)</f>
        <v>0</v>
      </c>
      <c r="R1433" s="2" t="str">
        <f>IF('Hazard Data'!N3145&lt;VLOOKUP(B1433,Thresholds!$B$2:$I$8,2,FALSE),"Minor",IF(AND(VLOOKUP(B1433,Thresholds!$B$2:$I$8,2,FALSE)&lt;='Hazard Data'!N3145,'Hazard Data'!N3145&lt;VLOOKUP(B1433,Thresholds!$B$2:$I$8,3,FALSE)),"Medium","Major"))</f>
        <v>Minor</v>
      </c>
      <c r="S1433" s="2" t="str">
        <f>IF(N1433&gt;0,"",IF('Hazard Data'!K3145&lt;VLOOKUP(B1433,Thresholds!$B$2:$I$8,5,FALSE),"Minor",IF(AND(VLOOKUP(B1433,Thresholds!$B$2:$I$8,5,FALSE)&lt;='Hazard Data'!K3145,'Hazard Data'!K3145&lt;VLOOKUP(B1433,Thresholds!$B$2:$I$8,6,FALSE)),"Medium","Major")))</f>
        <v/>
      </c>
      <c r="T1433" s="2"/>
      <c r="U1433" s="2"/>
      <c r="V1433" s="2"/>
      <c r="W1433" s="2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32">
      <c r="A1434" s="1"/>
      <c r="B1434" s="17">
        <v>3</v>
      </c>
      <c r="C1434" s="9" t="s">
        <v>44</v>
      </c>
      <c r="D1434" s="9" t="str">
        <f>VLOOKUP(C1434,'Hazard Categories'!$A$2:$B$52,2,FALSE)</f>
        <v>Severe Storm</v>
      </c>
      <c r="E1434" s="17">
        <v>4</v>
      </c>
      <c r="F1434" s="17">
        <v>1983</v>
      </c>
      <c r="G1434" s="17" t="str">
        <f>IF(F1434&lt;2000,(ROUNDDOWN((F1434-$G$10)/5,0))*5+$G$10&amp;"-"&amp;(ROUNDDOWN((F1434-$G$10)/5,0))*5+$G$10+4,(ROUNDDOWN((F1434-$G$10)/5,0))*5+$G$10&amp;"-"&amp;(ROUNDDOWN((F1434-$G$10)/5,0))*5+$G$10+4)</f>
        <v>1980-1984</v>
      </c>
      <c r="H1434" s="17">
        <v>1</v>
      </c>
      <c r="I1434" s="17">
        <v>0</v>
      </c>
      <c r="J1434" s="17">
        <v>0</v>
      </c>
      <c r="K1434" s="17">
        <f>SUM(I1434:J1434)</f>
        <v>0</v>
      </c>
      <c r="L1434" s="28">
        <f>IF(N1434&lt;7000000000,0,1)</f>
        <v>0</v>
      </c>
      <c r="M1434" s="28">
        <f>IF(N1434&gt;0,1,0)</f>
        <v>1</v>
      </c>
      <c r="N1434" s="29">
        <v>44948</v>
      </c>
      <c r="O1434" s="29">
        <f>IF($R1434="Minor",1,0)</f>
        <v>1</v>
      </c>
      <c r="P1434" s="29">
        <f>IF($R1434="Medium",1,0)</f>
        <v>0</v>
      </c>
      <c r="Q1434" s="29">
        <f>IF($R1434="Major",1,0)</f>
        <v>0</v>
      </c>
      <c r="R1434" s="2" t="str">
        <f>IF('Hazard Data'!N801&lt;VLOOKUP(B1434,Thresholds!$B$2:$I$8,2,FALSE),"Minor",IF(AND(VLOOKUP(B1434,Thresholds!$B$2:$I$8,2,FALSE)&lt;='Hazard Data'!N801,'Hazard Data'!N801&lt;VLOOKUP(B1434,Thresholds!$B$2:$I$8,3,FALSE)),"Medium","Major"))</f>
        <v>Minor</v>
      </c>
      <c r="S1434" s="2" t="str">
        <f>IF(N1434&gt;0,"",IF('Hazard Data'!K801&lt;VLOOKUP(B1434,Thresholds!$B$2:$I$8,5,FALSE),"Minor",IF(AND(VLOOKUP(B1434,Thresholds!$B$2:$I$8,5,FALSE)&lt;='Hazard Data'!K801,'Hazard Data'!K801&lt;VLOOKUP(B1434,Thresholds!$B$2:$I$8,6,FALSE)),"Medium","Major")))</f>
        <v/>
      </c>
      <c r="T1434" s="2"/>
      <c r="U1434" s="2"/>
      <c r="V1434" s="2"/>
      <c r="W1434" s="2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32">
      <c r="A1435" s="1"/>
      <c r="B1435" s="17">
        <v>1</v>
      </c>
      <c r="C1435" s="9" t="s">
        <v>46</v>
      </c>
      <c r="D1435" s="9" t="str">
        <f>VLOOKUP(C1435,'Hazard Categories'!$A$2:$B$52,2,FALSE)</f>
        <v>Storm</v>
      </c>
      <c r="E1435" s="17">
        <v>2</v>
      </c>
      <c r="F1435" s="17">
        <v>1997</v>
      </c>
      <c r="G1435" s="17" t="str">
        <f>IF(F1435&lt;2000,(ROUNDDOWN((F1435-$G$10)/5,0))*5+$G$10&amp;"-"&amp;(ROUNDDOWN((F1435-$G$10)/5,0))*5+$G$10+4,(ROUNDDOWN((F1435-$G$10)/5,0))*5+$G$10&amp;"-"&amp;(ROUNDDOWN((F1435-$G$10)/5,0))*5+$G$10+4)</f>
        <v>1995-1999</v>
      </c>
      <c r="H1435" s="17">
        <v>1</v>
      </c>
      <c r="I1435" s="17">
        <v>0</v>
      </c>
      <c r="J1435" s="17">
        <v>68</v>
      </c>
      <c r="K1435" s="17">
        <f>SUM(I1435:J1435)</f>
        <v>68</v>
      </c>
      <c r="L1435" s="28">
        <f>IF(N1435&lt;7000000000,0,1)</f>
        <v>0</v>
      </c>
      <c r="M1435" s="28">
        <f>IF(N1435&gt;0,1,0)</f>
        <v>1</v>
      </c>
      <c r="N1435" s="29">
        <v>44940</v>
      </c>
      <c r="O1435" s="29">
        <f>IF($R1435="Minor",1,0)</f>
        <v>0</v>
      </c>
      <c r="P1435" s="29">
        <f>IF($R1435="Medium",1,0)</f>
        <v>0</v>
      </c>
      <c r="Q1435" s="29">
        <f>IF($R1435="Major",1,0)</f>
        <v>1</v>
      </c>
      <c r="R1435" s="2" t="str">
        <f>IF('Hazard Data'!N33&lt;VLOOKUP(B1435,Thresholds!$B$2:$I$8,2,FALSE),"Minor",IF(AND(VLOOKUP(B1435,Thresholds!$B$2:$I$8,2,FALSE)&lt;='Hazard Data'!N33,'Hazard Data'!N33&lt;VLOOKUP(B1435,Thresholds!$B$2:$I$8,3,FALSE)),"Medium","Major"))</f>
        <v>Major</v>
      </c>
      <c r="S1435" s="2" t="str">
        <f>IF(N1435&gt;0,"",IF('Hazard Data'!K33&lt;VLOOKUP(B1435,Thresholds!$B$2:$I$8,5,FALSE),"Minor",IF(AND(VLOOKUP(B1435,Thresholds!$B$2:$I$8,5,FALSE)&lt;='Hazard Data'!K33,'Hazard Data'!K33&lt;VLOOKUP(B1435,Thresholds!$B$2:$I$8,6,FALSE)),"Medium","Major")))</f>
        <v/>
      </c>
      <c r="T1435" s="2"/>
      <c r="U1435" s="2"/>
      <c r="V1435" s="2"/>
      <c r="W1435" s="2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32">
      <c r="A1436" s="1"/>
      <c r="B1436" s="17">
        <v>3</v>
      </c>
      <c r="C1436" s="9" t="s">
        <v>44</v>
      </c>
      <c r="D1436" s="9" t="str">
        <f>VLOOKUP(C1436,'Hazard Categories'!$A$2:$B$52,2,FALSE)</f>
        <v>Severe Storm</v>
      </c>
      <c r="E1436" s="17">
        <v>3</v>
      </c>
      <c r="F1436" s="17">
        <v>2009</v>
      </c>
      <c r="G1436" s="17" t="str">
        <f>IF(F1436&lt;2000,(ROUNDDOWN((F1436-$G$10)/5,0))*5+$G$10&amp;"-"&amp;(ROUNDDOWN((F1436-$G$10)/5,0))*5+$G$10+4,(ROUNDDOWN((F1436-$G$10)/5,0))*5+$G$10&amp;"-"&amp;(ROUNDDOWN((F1436-$G$10)/5,0))*5+$G$10+4)</f>
        <v>2005-2009</v>
      </c>
      <c r="H1436" s="17">
        <v>1</v>
      </c>
      <c r="I1436" s="17">
        <v>0</v>
      </c>
      <c r="J1436" s="17">
        <v>0</v>
      </c>
      <c r="K1436" s="17">
        <f>SUM(I1436:J1436)</f>
        <v>0</v>
      </c>
      <c r="L1436" s="28">
        <f>IF(N1436&lt;7000000000,0,1)</f>
        <v>0</v>
      </c>
      <c r="M1436" s="28">
        <f>IF(N1436&gt;0,1,0)</f>
        <v>1</v>
      </c>
      <c r="N1436" s="29">
        <v>44864</v>
      </c>
      <c r="O1436" s="29">
        <f>IF($R1436="Minor",1,0)</f>
        <v>1</v>
      </c>
      <c r="P1436" s="29">
        <f>IF($R1436="Medium",1,0)</f>
        <v>0</v>
      </c>
      <c r="Q1436" s="29">
        <f>IF($R1436="Major",1,0)</f>
        <v>0</v>
      </c>
      <c r="R1436" s="2" t="str">
        <f>IF('Hazard Data'!N3239&lt;VLOOKUP(B1436,Thresholds!$B$2:$I$8,2,FALSE),"Minor",IF(AND(VLOOKUP(B1436,Thresholds!$B$2:$I$8,2,FALSE)&lt;='Hazard Data'!N3239,'Hazard Data'!N3239&lt;VLOOKUP(B1436,Thresholds!$B$2:$I$8,3,FALSE)),"Medium","Major"))</f>
        <v>Minor</v>
      </c>
      <c r="S1436" s="2" t="str">
        <f>IF(N1436&gt;0,"",IF('Hazard Data'!K3239&lt;VLOOKUP(B1436,Thresholds!$B$2:$I$8,5,FALSE),"Minor",IF(AND(VLOOKUP(B1436,Thresholds!$B$2:$I$8,5,FALSE)&lt;='Hazard Data'!K3239,'Hazard Data'!K3239&lt;VLOOKUP(B1436,Thresholds!$B$2:$I$8,6,FALSE)),"Medium","Major")))</f>
        <v/>
      </c>
      <c r="T1436" s="2"/>
      <c r="U1436" s="2"/>
      <c r="V1436" s="2"/>
      <c r="W1436" s="2"/>
      <c r="X1436" s="1"/>
      <c r="Y1436" s="1"/>
      <c r="Z1436" s="1"/>
      <c r="AA1436" s="1"/>
      <c r="AB1436" s="1"/>
      <c r="AC1436" s="1"/>
      <c r="AD1436" s="1"/>
      <c r="AE1436" s="1"/>
      <c r="AF1436" s="1"/>
    </row>
    <row r="1437" spans="1:32">
      <c r="A1437" s="1"/>
      <c r="B1437" s="17">
        <v>4</v>
      </c>
      <c r="C1437" s="9" t="s">
        <v>44</v>
      </c>
      <c r="D1437" s="9" t="str">
        <f>VLOOKUP(C1437,'Hazard Categories'!$A$2:$B$52,2,FALSE)</f>
        <v>Severe Storm</v>
      </c>
      <c r="E1437" s="17">
        <v>3</v>
      </c>
      <c r="F1437" s="17">
        <v>2013</v>
      </c>
      <c r="G1437" s="17" t="str">
        <f>IF(F1437&lt;2000,(ROUNDDOWN((F1437-$G$10)/5,0))*5+$G$10&amp;"-"&amp;(ROUNDDOWN((F1437-$G$10)/5,0))*5+$G$10+4,(ROUNDDOWN((F1437-$G$10)/5,0))*5+$G$10&amp;"-"&amp;(ROUNDDOWN((F1437-$G$10)/5,0))*5+$G$10+4)</f>
        <v>2010-2014</v>
      </c>
      <c r="H1437" s="17">
        <v>1</v>
      </c>
      <c r="I1437" s="17">
        <v>0</v>
      </c>
      <c r="J1437" s="17">
        <v>0</v>
      </c>
      <c r="K1437" s="17">
        <f>SUM(I1437:J1437)</f>
        <v>0</v>
      </c>
      <c r="L1437" s="28">
        <f>IF(N1437&lt;7000000000,0,1)</f>
        <v>0</v>
      </c>
      <c r="M1437" s="28">
        <f>IF(N1437&gt;0,1,0)</f>
        <v>1</v>
      </c>
      <c r="N1437" s="29">
        <v>44859</v>
      </c>
      <c r="O1437" s="29">
        <f>IF($R1437="Minor",1,0)</f>
        <v>1</v>
      </c>
      <c r="P1437" s="29">
        <f>IF($R1437="Medium",1,0)</f>
        <v>0</v>
      </c>
      <c r="Q1437" s="29">
        <f>IF($R1437="Major",1,0)</f>
        <v>0</v>
      </c>
      <c r="R1437" s="2" t="str">
        <f>IF('Hazard Data'!N2071&lt;VLOOKUP(B1437,Thresholds!$B$2:$I$8,2,FALSE),"Minor",IF(AND(VLOOKUP(B1437,Thresholds!$B$2:$I$8,2,FALSE)&lt;='Hazard Data'!N2071,'Hazard Data'!N2071&lt;VLOOKUP(B1437,Thresholds!$B$2:$I$8,3,FALSE)),"Medium","Major"))</f>
        <v>Minor</v>
      </c>
      <c r="S1437" s="2" t="str">
        <f>IF(N1437&gt;0,"",IF('Hazard Data'!K2071&lt;VLOOKUP(B1437,Thresholds!$B$2:$I$8,5,FALSE),"Minor",IF(AND(VLOOKUP(B1437,Thresholds!$B$2:$I$8,5,FALSE)&lt;='Hazard Data'!K2071,'Hazard Data'!K2071&lt;VLOOKUP(B1437,Thresholds!$B$2:$I$8,6,FALSE)),"Medium","Major")))</f>
        <v/>
      </c>
      <c r="T1437" s="2"/>
      <c r="U1437" s="2"/>
      <c r="V1437" s="2"/>
      <c r="W1437" s="2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32">
      <c r="A1438" s="1"/>
      <c r="B1438" s="17">
        <v>5</v>
      </c>
      <c r="C1438" s="9" t="s">
        <v>44</v>
      </c>
      <c r="D1438" s="9" t="str">
        <f>VLOOKUP(C1438,'Hazard Categories'!$A$2:$B$52,2,FALSE)</f>
        <v>Severe Storm</v>
      </c>
      <c r="E1438" s="17">
        <v>3</v>
      </c>
      <c r="F1438" s="17">
        <v>2013</v>
      </c>
      <c r="G1438" s="17" t="str">
        <f>IF(F1438&lt;2000,(ROUNDDOWN((F1438-$G$10)/5,0))*5+$G$10&amp;"-"&amp;(ROUNDDOWN((F1438-$G$10)/5,0))*5+$G$10+4,(ROUNDDOWN((F1438-$G$10)/5,0))*5+$G$10&amp;"-"&amp;(ROUNDDOWN((F1438-$G$10)/5,0))*5+$G$10+4)</f>
        <v>2010-2014</v>
      </c>
      <c r="H1438" s="17">
        <v>1</v>
      </c>
      <c r="I1438" s="17">
        <v>0</v>
      </c>
      <c r="J1438" s="17">
        <v>0</v>
      </c>
      <c r="K1438" s="17">
        <f>SUM(I1438:J1438)</f>
        <v>0</v>
      </c>
      <c r="L1438" s="28">
        <f>IF(N1438&lt;7000000000,0,1)</f>
        <v>0</v>
      </c>
      <c r="M1438" s="28">
        <f>IF(N1438&gt;0,1,0)</f>
        <v>1</v>
      </c>
      <c r="N1438" s="29">
        <v>44816</v>
      </c>
      <c r="O1438" s="29">
        <f>IF($R1438="Minor",1,0)</f>
        <v>1</v>
      </c>
      <c r="P1438" s="29">
        <f>IF($R1438="Medium",1,0)</f>
        <v>0</v>
      </c>
      <c r="Q1438" s="29">
        <f>IF($R1438="Major",1,0)</f>
        <v>0</v>
      </c>
      <c r="R1438" s="2" t="str">
        <f>IF('Hazard Data'!N2026&lt;VLOOKUP(B1438,Thresholds!$B$2:$I$8,2,FALSE),"Minor",IF(AND(VLOOKUP(B1438,Thresholds!$B$2:$I$8,2,FALSE)&lt;='Hazard Data'!N2026,'Hazard Data'!N2026&lt;VLOOKUP(B1438,Thresholds!$B$2:$I$8,3,FALSE)),"Medium","Major"))</f>
        <v>Minor</v>
      </c>
      <c r="S1438" s="2" t="str">
        <f>IF(N1438&gt;0,"",IF('Hazard Data'!K2026&lt;VLOOKUP(B1438,Thresholds!$B$2:$I$8,5,FALSE),"Minor",IF(AND(VLOOKUP(B1438,Thresholds!$B$2:$I$8,5,FALSE)&lt;='Hazard Data'!K2026,'Hazard Data'!K2026&lt;VLOOKUP(B1438,Thresholds!$B$2:$I$8,6,FALSE)),"Medium","Major")))</f>
        <v/>
      </c>
      <c r="T1438" s="2"/>
      <c r="U1438" s="2"/>
      <c r="V1438" s="2"/>
      <c r="W1438" s="2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32">
      <c r="A1439" s="1"/>
      <c r="B1439" s="17">
        <v>3</v>
      </c>
      <c r="C1439" s="9" t="s">
        <v>39</v>
      </c>
      <c r="D1439" s="9" t="str">
        <f>VLOOKUP(C1439,'Hazard Categories'!$A$2:$B$52,2,FALSE)</f>
        <v>Severe Storm</v>
      </c>
      <c r="E1439" s="17">
        <v>2</v>
      </c>
      <c r="F1439" s="17">
        <v>2013</v>
      </c>
      <c r="G1439" s="17" t="str">
        <f>IF(F1439&lt;2000,(ROUNDDOWN((F1439-$G$10)/5,0))*5+$G$10&amp;"-"&amp;(ROUNDDOWN((F1439-$G$10)/5,0))*5+$G$10+4,(ROUNDDOWN((F1439-$G$10)/5,0))*5+$G$10&amp;"-"&amp;(ROUNDDOWN((F1439-$G$10)/5,0))*5+$G$10+4)</f>
        <v>2010-2014</v>
      </c>
      <c r="H1439" s="17">
        <v>3</v>
      </c>
      <c r="I1439" s="17">
        <v>0</v>
      </c>
      <c r="J1439" s="17">
        <v>0</v>
      </c>
      <c r="K1439" s="17">
        <f>SUM(I1439:J1439)</f>
        <v>0</v>
      </c>
      <c r="L1439" s="28">
        <f>IF(N1439&lt;7000000000,0,1)</f>
        <v>0</v>
      </c>
      <c r="M1439" s="28">
        <f>IF(N1439&gt;0,1,0)</f>
        <v>1</v>
      </c>
      <c r="N1439" s="29">
        <v>44712</v>
      </c>
      <c r="O1439" s="29">
        <f>IF($R1439="Minor",1,0)</f>
        <v>1</v>
      </c>
      <c r="P1439" s="29">
        <f>IF($R1439="Medium",1,0)</f>
        <v>0</v>
      </c>
      <c r="Q1439" s="29">
        <f>IF($R1439="Major",1,0)</f>
        <v>0</v>
      </c>
      <c r="R1439" s="2" t="str">
        <f>IF('Hazard Data'!N1875&lt;VLOOKUP(B1439,Thresholds!$B$2:$I$8,2,FALSE),"Minor",IF(AND(VLOOKUP(B1439,Thresholds!$B$2:$I$8,2,FALSE)&lt;='Hazard Data'!N1875,'Hazard Data'!N1875&lt;VLOOKUP(B1439,Thresholds!$B$2:$I$8,3,FALSE)),"Medium","Major"))</f>
        <v>Minor</v>
      </c>
      <c r="S1439" s="2" t="str">
        <f>IF(N1439&gt;0,"",IF('Hazard Data'!K1875&lt;VLOOKUP(B1439,Thresholds!$B$2:$I$8,5,FALSE),"Minor",IF(AND(VLOOKUP(B1439,Thresholds!$B$2:$I$8,5,FALSE)&lt;='Hazard Data'!K1875,'Hazard Data'!K1875&lt;VLOOKUP(B1439,Thresholds!$B$2:$I$8,6,FALSE)),"Medium","Major")))</f>
        <v/>
      </c>
      <c r="T1439" s="2"/>
      <c r="U1439" s="2"/>
      <c r="V1439" s="2"/>
      <c r="W1439" s="2"/>
      <c r="X1439" s="1"/>
      <c r="Y1439" s="1"/>
      <c r="Z1439" s="1"/>
      <c r="AA1439" s="1"/>
      <c r="AB1439" s="1"/>
      <c r="AC1439" s="1"/>
      <c r="AD1439" s="1"/>
      <c r="AE1439" s="1"/>
      <c r="AF1439" s="1"/>
    </row>
    <row r="1440" spans="1:32">
      <c r="A1440" s="1"/>
      <c r="B1440" s="17">
        <v>5</v>
      </c>
      <c r="C1440" s="9" t="s">
        <v>44</v>
      </c>
      <c r="D1440" s="9" t="str">
        <f>VLOOKUP(C1440,'Hazard Categories'!$A$2:$B$52,2,FALSE)</f>
        <v>Severe Storm</v>
      </c>
      <c r="E1440" s="17">
        <v>2</v>
      </c>
      <c r="F1440" s="17">
        <v>2012</v>
      </c>
      <c r="G1440" s="17" t="str">
        <f>IF(F1440&lt;2000,(ROUNDDOWN((F1440-$G$10)/5,0))*5+$G$10&amp;"-"&amp;(ROUNDDOWN((F1440-$G$10)/5,0))*5+$G$10+4,(ROUNDDOWN((F1440-$G$10)/5,0))*5+$G$10&amp;"-"&amp;(ROUNDDOWN((F1440-$G$10)/5,0))*5+$G$10+4)</f>
        <v>2010-2014</v>
      </c>
      <c r="H1440" s="17">
        <v>1</v>
      </c>
      <c r="I1440" s="17">
        <v>0</v>
      </c>
      <c r="J1440" s="17">
        <v>0</v>
      </c>
      <c r="K1440" s="17">
        <f>SUM(I1440:J1440)</f>
        <v>0</v>
      </c>
      <c r="L1440" s="28">
        <f>IF(N1440&lt;7000000000,0,1)</f>
        <v>0</v>
      </c>
      <c r="M1440" s="28">
        <f>IF(N1440&gt;0,1,0)</f>
        <v>1</v>
      </c>
      <c r="N1440" s="29">
        <v>44507</v>
      </c>
      <c r="O1440" s="29">
        <f>IF($R1440="Minor",1,0)</f>
        <v>1</v>
      </c>
      <c r="P1440" s="29">
        <f>IF($R1440="Medium",1,0)</f>
        <v>0</v>
      </c>
      <c r="Q1440" s="29">
        <f>IF($R1440="Major",1,0)</f>
        <v>0</v>
      </c>
      <c r="R1440" s="2" t="str">
        <f>IF('Hazard Data'!N2171&lt;VLOOKUP(B1440,Thresholds!$B$2:$I$8,2,FALSE),"Minor",IF(AND(VLOOKUP(B1440,Thresholds!$B$2:$I$8,2,FALSE)&lt;='Hazard Data'!N2171,'Hazard Data'!N2171&lt;VLOOKUP(B1440,Thresholds!$B$2:$I$8,3,FALSE)),"Medium","Major"))</f>
        <v>Minor</v>
      </c>
      <c r="S1440" s="2" t="str">
        <f>IF(N1440&gt;0,"",IF('Hazard Data'!K2171&lt;VLOOKUP(B1440,Thresholds!$B$2:$I$8,5,FALSE),"Minor",IF(AND(VLOOKUP(B1440,Thresholds!$B$2:$I$8,5,FALSE)&lt;='Hazard Data'!K2171,'Hazard Data'!K2171&lt;VLOOKUP(B1440,Thresholds!$B$2:$I$8,6,FALSE)),"Medium","Major")))</f>
        <v/>
      </c>
      <c r="T1440" s="2"/>
      <c r="U1440" s="2"/>
      <c r="V1440" s="2"/>
      <c r="W1440" s="2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>
      <c r="A1441" s="1"/>
      <c r="B1441" s="17">
        <v>4</v>
      </c>
      <c r="C1441" s="9" t="s">
        <v>44</v>
      </c>
      <c r="D1441" s="9" t="str">
        <f>VLOOKUP(C1441,'Hazard Categories'!$A$2:$B$52,2,FALSE)</f>
        <v>Severe Storm</v>
      </c>
      <c r="E1441" s="17">
        <v>3</v>
      </c>
      <c r="F1441" s="17">
        <v>2010</v>
      </c>
      <c r="G1441" s="17" t="str">
        <f>IF(F1441&lt;2000,(ROUNDDOWN((F1441-$G$10)/5,0))*5+$G$10&amp;"-"&amp;(ROUNDDOWN((F1441-$G$10)/5,0))*5+$G$10+4,(ROUNDDOWN((F1441-$G$10)/5,0))*5+$G$10&amp;"-"&amp;(ROUNDDOWN((F1441-$G$10)/5,0))*5+$G$10+4)</f>
        <v>2010-2014</v>
      </c>
      <c r="H1441" s="17">
        <v>1</v>
      </c>
      <c r="I1441" s="17">
        <v>0</v>
      </c>
      <c r="J1441" s="17">
        <v>0</v>
      </c>
      <c r="K1441" s="17">
        <f>SUM(I1441:J1441)</f>
        <v>0</v>
      </c>
      <c r="L1441" s="28">
        <f>IF(N1441&lt;7000000000,0,1)</f>
        <v>0</v>
      </c>
      <c r="M1441" s="28">
        <f>IF(N1441&gt;0,1,0)</f>
        <v>1</v>
      </c>
      <c r="N1441" s="29">
        <v>44507</v>
      </c>
      <c r="O1441" s="29">
        <f>IF($R1441="Minor",1,0)</f>
        <v>1</v>
      </c>
      <c r="P1441" s="29">
        <f>IF($R1441="Medium",1,0)</f>
        <v>0</v>
      </c>
      <c r="Q1441" s="29">
        <f>IF($R1441="Major",1,0)</f>
        <v>0</v>
      </c>
      <c r="R1441" s="2" t="str">
        <f>IF('Hazard Data'!N2268&lt;VLOOKUP(B1441,Thresholds!$B$2:$I$8,2,FALSE),"Minor",IF(AND(VLOOKUP(B1441,Thresholds!$B$2:$I$8,2,FALSE)&lt;='Hazard Data'!N2268,'Hazard Data'!N2268&lt;VLOOKUP(B1441,Thresholds!$B$2:$I$8,3,FALSE)),"Medium","Major"))</f>
        <v>Minor</v>
      </c>
      <c r="S1441" s="2" t="str">
        <f>IF(N1441&gt;0,"",IF('Hazard Data'!K2268&lt;VLOOKUP(B1441,Thresholds!$B$2:$I$8,5,FALSE),"Minor",IF(AND(VLOOKUP(B1441,Thresholds!$B$2:$I$8,5,FALSE)&lt;='Hazard Data'!K2268,'Hazard Data'!K2268&lt;VLOOKUP(B1441,Thresholds!$B$2:$I$8,6,FALSE)),"Medium","Major")))</f>
        <v/>
      </c>
      <c r="T1441" s="2"/>
      <c r="U1441" s="2"/>
      <c r="V1441" s="2"/>
      <c r="W1441" s="2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>
      <c r="A1442" s="1"/>
      <c r="B1442" s="17">
        <v>2</v>
      </c>
      <c r="C1442" s="9" t="s">
        <v>29</v>
      </c>
      <c r="D1442" s="9" t="str">
        <f>VLOOKUP(C1442,'Hazard Categories'!$A$2:$B$52,2,FALSE)</f>
        <v>Tropical Storm</v>
      </c>
      <c r="E1442" s="17">
        <v>3</v>
      </c>
      <c r="F1442" s="17">
        <v>2018</v>
      </c>
      <c r="G1442" s="17" t="str">
        <f>IF(F1442&lt;2000,(ROUNDDOWN((F1442-$G$10)/5,0))*5+$G$10&amp;"-"&amp;(ROUNDDOWN((F1442-$G$10)/5,0))*5+$G$10+4,(ROUNDDOWN((F1442-$G$10)/5,0))*5+$G$10&amp;"-"&amp;(ROUNDDOWN((F1442-$G$10)/5,0))*5+$G$10+4)</f>
        <v>2015-2019</v>
      </c>
      <c r="H1442" s="17">
        <v>1</v>
      </c>
      <c r="I1442" s="17">
        <v>0</v>
      </c>
      <c r="J1442" s="17">
        <v>0</v>
      </c>
      <c r="K1442" s="17">
        <f>SUM(I1442:J1442)</f>
        <v>0</v>
      </c>
      <c r="L1442" s="28">
        <f>IF(N1442&lt;7000000000,0,1)</f>
        <v>0</v>
      </c>
      <c r="M1442" s="28">
        <f>IF(N1442&gt;0,1,0)</f>
        <v>1</v>
      </c>
      <c r="N1442" s="29">
        <v>44507</v>
      </c>
      <c r="O1442" s="29">
        <f>IF($R1442="Minor",1,0)</f>
        <v>1</v>
      </c>
      <c r="P1442" s="29">
        <f>IF($R1442="Medium",1,0)</f>
        <v>0</v>
      </c>
      <c r="Q1442" s="29">
        <f>IF($R1442="Major",1,0)</f>
        <v>0</v>
      </c>
      <c r="R1442" s="2" t="str">
        <f>IF('Hazard Data'!N2973&lt;VLOOKUP(B1442,Thresholds!$B$2:$I$8,2,FALSE),"Minor",IF(AND(VLOOKUP(B1442,Thresholds!$B$2:$I$8,2,FALSE)&lt;='Hazard Data'!N2973,'Hazard Data'!N2973&lt;VLOOKUP(B1442,Thresholds!$B$2:$I$8,3,FALSE)),"Medium","Major"))</f>
        <v>Minor</v>
      </c>
      <c r="S1442" s="2" t="str">
        <f>IF(N1442&gt;0,"",IF('Hazard Data'!K2973&lt;VLOOKUP(B1442,Thresholds!$B$2:$I$8,5,FALSE),"Minor",IF(AND(VLOOKUP(B1442,Thresholds!$B$2:$I$8,5,FALSE)&lt;='Hazard Data'!K2973,'Hazard Data'!K2973&lt;VLOOKUP(B1442,Thresholds!$B$2:$I$8,6,FALSE)),"Medium","Major")))</f>
        <v/>
      </c>
      <c r="T1442" s="2"/>
      <c r="U1442" s="2"/>
      <c r="V1442" s="2"/>
      <c r="W1442" s="2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>
      <c r="A1443" s="1"/>
      <c r="B1443" s="17">
        <v>2</v>
      </c>
      <c r="C1443" s="9" t="s">
        <v>44</v>
      </c>
      <c r="D1443" s="9" t="str">
        <f>VLOOKUP(C1443,'Hazard Categories'!$A$2:$B$52,2,FALSE)</f>
        <v>Severe Storm</v>
      </c>
      <c r="E1443" s="17">
        <v>2</v>
      </c>
      <c r="F1443" s="17">
        <v>2011</v>
      </c>
      <c r="G1443" s="17" t="str">
        <f>IF(F1443&lt;2000,(ROUNDDOWN((F1443-$G$10)/5,0))*5+$G$10&amp;"-"&amp;(ROUNDDOWN((F1443-$G$10)/5,0))*5+$G$10+4,(ROUNDDOWN((F1443-$G$10)/5,0))*5+$G$10&amp;"-"&amp;(ROUNDDOWN((F1443-$G$10)/5,0))*5+$G$10+4)</f>
        <v>2010-2014</v>
      </c>
      <c r="H1443" s="17">
        <v>1</v>
      </c>
      <c r="I1443" s="17">
        <v>0</v>
      </c>
      <c r="J1443" s="17">
        <v>0</v>
      </c>
      <c r="K1443" s="17">
        <f>SUM(I1443:J1443)</f>
        <v>0</v>
      </c>
      <c r="L1443" s="28">
        <f>IF(N1443&lt;7000000000,0,1)</f>
        <v>0</v>
      </c>
      <c r="M1443" s="28">
        <f>IF(N1443&gt;0,1,0)</f>
        <v>1</v>
      </c>
      <c r="N1443" s="29">
        <v>44231</v>
      </c>
      <c r="O1443" s="29">
        <f>IF($R1443="Minor",1,0)</f>
        <v>1</v>
      </c>
      <c r="P1443" s="29">
        <f>IF($R1443="Medium",1,0)</f>
        <v>0</v>
      </c>
      <c r="Q1443" s="29">
        <f>IF($R1443="Major",1,0)</f>
        <v>0</v>
      </c>
      <c r="R1443" s="2" t="str">
        <f>IF('Hazard Data'!N2336&lt;VLOOKUP(B1443,Thresholds!$B$2:$I$8,2,FALSE),"Minor",IF(AND(VLOOKUP(B1443,Thresholds!$B$2:$I$8,2,FALSE)&lt;='Hazard Data'!N2336,'Hazard Data'!N2336&lt;VLOOKUP(B1443,Thresholds!$B$2:$I$8,3,FALSE)),"Medium","Major"))</f>
        <v>Minor</v>
      </c>
      <c r="S1443" s="2" t="str">
        <f>IF(N1443&gt;0,"",IF('Hazard Data'!K2336&lt;VLOOKUP(B1443,Thresholds!$B$2:$I$8,5,FALSE),"Minor",IF(AND(VLOOKUP(B1443,Thresholds!$B$2:$I$8,5,FALSE)&lt;='Hazard Data'!K2336,'Hazard Data'!K2336&lt;VLOOKUP(B1443,Thresholds!$B$2:$I$8,6,FALSE)),"Medium","Major")))</f>
        <v/>
      </c>
      <c r="T1443" s="2"/>
      <c r="U1443" s="2"/>
      <c r="V1443" s="2"/>
      <c r="W1443" s="2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>
      <c r="A1444" s="1"/>
      <c r="B1444" s="17">
        <v>2</v>
      </c>
      <c r="C1444" s="9" t="s">
        <v>59</v>
      </c>
      <c r="D1444" s="9" t="str">
        <f>VLOOKUP(C1444,'Hazard Categories'!$A$2:$B$52,2,FALSE)</f>
        <v>Storm</v>
      </c>
      <c r="E1444" s="17">
        <v>2</v>
      </c>
      <c r="F1444" s="17">
        <v>2010</v>
      </c>
      <c r="G1444" s="17" t="str">
        <f>IF(F1444&lt;2000,(ROUNDDOWN((F1444-$G$10)/5,0))*5+$G$10&amp;"-"&amp;(ROUNDDOWN((F1444-$G$10)/5,0))*5+$G$10+4,(ROUNDDOWN((F1444-$G$10)/5,0))*5+$G$10&amp;"-"&amp;(ROUNDDOWN((F1444-$G$10)/5,0))*5+$G$10+4)</f>
        <v>2010-2014</v>
      </c>
      <c r="H1444" s="17">
        <v>1</v>
      </c>
      <c r="I1444" s="17">
        <v>0</v>
      </c>
      <c r="J1444" s="17">
        <v>0</v>
      </c>
      <c r="K1444" s="17">
        <f>SUM(I1444:J1444)</f>
        <v>0</v>
      </c>
      <c r="L1444" s="28">
        <f>IF(N1444&lt;7000000000,0,1)</f>
        <v>0</v>
      </c>
      <c r="M1444" s="28">
        <f>IF(N1444&gt;0,1,0)</f>
        <v>1</v>
      </c>
      <c r="N1444" s="29">
        <v>44108</v>
      </c>
      <c r="O1444" s="29">
        <f>IF($R1444="Minor",1,0)</f>
        <v>1</v>
      </c>
      <c r="P1444" s="29">
        <f>IF($R1444="Medium",1,0)</f>
        <v>0</v>
      </c>
      <c r="Q1444" s="29">
        <f>IF($R1444="Major",1,0)</f>
        <v>0</v>
      </c>
      <c r="R1444" s="2" t="str">
        <f>IF('Hazard Data'!N2307&lt;VLOOKUP(B1444,Thresholds!$B$2:$I$8,2,FALSE),"Minor",IF(AND(VLOOKUP(B1444,Thresholds!$B$2:$I$8,2,FALSE)&lt;='Hazard Data'!N2307,'Hazard Data'!N2307&lt;VLOOKUP(B1444,Thresholds!$B$2:$I$8,3,FALSE)),"Medium","Major"))</f>
        <v>Minor</v>
      </c>
      <c r="S1444" s="2" t="str">
        <f>IF(N1444&gt;0,"",IF('Hazard Data'!K2307&lt;VLOOKUP(B1444,Thresholds!$B$2:$I$8,5,FALSE),"Minor",IF(AND(VLOOKUP(B1444,Thresholds!$B$2:$I$8,5,FALSE)&lt;='Hazard Data'!K2307,'Hazard Data'!K2307&lt;VLOOKUP(B1444,Thresholds!$B$2:$I$8,6,FALSE)),"Medium","Major")))</f>
        <v/>
      </c>
      <c r="T1444" s="2"/>
      <c r="U1444" s="2"/>
      <c r="V1444" s="2"/>
      <c r="W1444" s="2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>
      <c r="A1445" s="1"/>
      <c r="B1445" s="17">
        <v>3</v>
      </c>
      <c r="C1445" s="9" t="s">
        <v>44</v>
      </c>
      <c r="D1445" s="9" t="str">
        <f>VLOOKUP(C1445,'Hazard Categories'!$A$2:$B$52,2,FALSE)</f>
        <v>Severe Storm</v>
      </c>
      <c r="E1445" s="17">
        <v>3</v>
      </c>
      <c r="F1445" s="17">
        <v>2015</v>
      </c>
      <c r="G1445" s="17" t="str">
        <f>IF(F1445&lt;2000,(ROUNDDOWN((F1445-$G$10)/5,0))*5+$G$10&amp;"-"&amp;(ROUNDDOWN((F1445-$G$10)/5,0))*5+$G$10+4,(ROUNDDOWN((F1445-$G$10)/5,0))*5+$G$10&amp;"-"&amp;(ROUNDDOWN((F1445-$G$10)/5,0))*5+$G$10+4)</f>
        <v>2015-2019</v>
      </c>
      <c r="H1445" s="17">
        <v>1</v>
      </c>
      <c r="I1445" s="17">
        <v>0</v>
      </c>
      <c r="J1445" s="17">
        <v>0</v>
      </c>
      <c r="K1445" s="17">
        <f>SUM(I1445:J1445)</f>
        <v>0</v>
      </c>
      <c r="L1445" s="28">
        <f>IF(N1445&lt;7000000000,0,1)</f>
        <v>0</v>
      </c>
      <c r="M1445" s="28">
        <f>IF(N1445&gt;0,1,0)</f>
        <v>1</v>
      </c>
      <c r="N1445" s="29">
        <v>44108</v>
      </c>
      <c r="O1445" s="29">
        <f>IF($R1445="Minor",1,0)</f>
        <v>1</v>
      </c>
      <c r="P1445" s="29">
        <f>IF($R1445="Medium",1,0)</f>
        <v>0</v>
      </c>
      <c r="Q1445" s="29">
        <f>IF($R1445="Major",1,0)</f>
        <v>0</v>
      </c>
      <c r="R1445" s="2" t="str">
        <f>IF('Hazard Data'!N2678&lt;VLOOKUP(B1445,Thresholds!$B$2:$I$8,2,FALSE),"Minor",IF(AND(VLOOKUP(B1445,Thresholds!$B$2:$I$8,2,FALSE)&lt;='Hazard Data'!N2678,'Hazard Data'!N2678&lt;VLOOKUP(B1445,Thresholds!$B$2:$I$8,3,FALSE)),"Medium","Major"))</f>
        <v>Minor</v>
      </c>
      <c r="S1445" s="2" t="str">
        <f>IF(N1445&gt;0,"",IF('Hazard Data'!K2678&lt;VLOOKUP(B1445,Thresholds!$B$2:$I$8,5,FALSE),"Minor",IF(AND(VLOOKUP(B1445,Thresholds!$B$2:$I$8,5,FALSE)&lt;='Hazard Data'!K2678,'Hazard Data'!K2678&lt;VLOOKUP(B1445,Thresholds!$B$2:$I$8,6,FALSE)),"Medium","Major")))</f>
        <v/>
      </c>
      <c r="T1445" s="2"/>
      <c r="U1445" s="2"/>
      <c r="V1445" s="2"/>
      <c r="W1445" s="2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>
      <c r="A1446" s="1"/>
      <c r="B1446" s="17">
        <v>4</v>
      </c>
      <c r="C1446" s="9" t="s">
        <v>44</v>
      </c>
      <c r="D1446" s="9" t="str">
        <f>VLOOKUP(C1446,'Hazard Categories'!$A$2:$B$52,2,FALSE)</f>
        <v>Severe Storm</v>
      </c>
      <c r="E1446" s="17">
        <v>2</v>
      </c>
      <c r="F1446" s="17">
        <v>2011</v>
      </c>
      <c r="G1446" s="17" t="str">
        <f>IF(F1446&lt;2000,(ROUNDDOWN((F1446-$G$10)/5,0))*5+$G$10&amp;"-"&amp;(ROUNDDOWN((F1446-$G$10)/5,0))*5+$G$10+4,(ROUNDDOWN((F1446-$G$10)/5,0))*5+$G$10&amp;"-"&amp;(ROUNDDOWN((F1446-$G$10)/5,0))*5+$G$10+4)</f>
        <v>2010-2014</v>
      </c>
      <c r="H1446" s="17">
        <v>1</v>
      </c>
      <c r="I1446" s="17">
        <v>0</v>
      </c>
      <c r="J1446" s="17">
        <v>0</v>
      </c>
      <c r="K1446" s="17">
        <f>SUM(I1446:J1446)</f>
        <v>0</v>
      </c>
      <c r="L1446" s="28">
        <f>IF(N1446&lt;7000000000,0,1)</f>
        <v>0</v>
      </c>
      <c r="M1446" s="28">
        <f>IF(N1446&gt;0,1,0)</f>
        <v>1</v>
      </c>
      <c r="N1446" s="29">
        <v>44074</v>
      </c>
      <c r="O1446" s="29">
        <f>IF($R1446="Minor",1,0)</f>
        <v>1</v>
      </c>
      <c r="P1446" s="29">
        <f>IF($R1446="Medium",1,0)</f>
        <v>0</v>
      </c>
      <c r="Q1446" s="29">
        <f>IF($R1446="Major",1,0)</f>
        <v>0</v>
      </c>
      <c r="R1446" s="2" t="str">
        <f>IF('Hazard Data'!N2445&lt;VLOOKUP(B1446,Thresholds!$B$2:$I$8,2,FALSE),"Minor",IF(AND(VLOOKUP(B1446,Thresholds!$B$2:$I$8,2,FALSE)&lt;='Hazard Data'!N2445,'Hazard Data'!N2445&lt;VLOOKUP(B1446,Thresholds!$B$2:$I$8,3,FALSE)),"Medium","Major"))</f>
        <v>Minor</v>
      </c>
      <c r="S1446" s="2" t="str">
        <f>IF(N1446&gt;0,"",IF('Hazard Data'!K2445&lt;VLOOKUP(B1446,Thresholds!$B$2:$I$8,5,FALSE),"Minor",IF(AND(VLOOKUP(B1446,Thresholds!$B$2:$I$8,5,FALSE)&lt;='Hazard Data'!K2445,'Hazard Data'!K2445&lt;VLOOKUP(B1446,Thresholds!$B$2:$I$8,6,FALSE)),"Medium","Major")))</f>
        <v/>
      </c>
      <c r="T1446" s="2"/>
      <c r="U1446" s="2"/>
      <c r="V1446" s="2"/>
      <c r="W1446" s="2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>
      <c r="A1447" s="1"/>
      <c r="B1447" s="17">
        <v>4</v>
      </c>
      <c r="C1447" s="9" t="s">
        <v>44</v>
      </c>
      <c r="D1447" s="9" t="str">
        <f>VLOOKUP(C1447,'Hazard Categories'!$A$2:$B$52,2,FALSE)</f>
        <v>Severe Storm</v>
      </c>
      <c r="E1447" s="17">
        <v>3</v>
      </c>
      <c r="F1447" s="17">
        <v>2015</v>
      </c>
      <c r="G1447" s="17" t="str">
        <f>IF(F1447&lt;2000,(ROUNDDOWN((F1447-$G$10)/5,0))*5+$G$10&amp;"-"&amp;(ROUNDDOWN((F1447-$G$10)/5,0))*5+$G$10+4,(ROUNDDOWN((F1447-$G$10)/5,0))*5+$G$10&amp;"-"&amp;(ROUNDDOWN((F1447-$G$10)/5,0))*5+$G$10+4)</f>
        <v>2015-2019</v>
      </c>
      <c r="H1447" s="17">
        <v>1</v>
      </c>
      <c r="I1447" s="17">
        <v>0</v>
      </c>
      <c r="J1447" s="17">
        <v>0</v>
      </c>
      <c r="K1447" s="17">
        <f>SUM(I1447:J1447)</f>
        <v>0</v>
      </c>
      <c r="L1447" s="28">
        <f>IF(N1447&lt;7000000000,0,1)</f>
        <v>0</v>
      </c>
      <c r="M1447" s="28">
        <f>IF(N1447&gt;0,1,0)</f>
        <v>1</v>
      </c>
      <c r="N1447" s="29">
        <v>43998</v>
      </c>
      <c r="O1447" s="29">
        <f>IF($R1447="Minor",1,0)</f>
        <v>1</v>
      </c>
      <c r="P1447" s="29">
        <f>IF($R1447="Medium",1,0)</f>
        <v>0</v>
      </c>
      <c r="Q1447" s="29">
        <f>IF($R1447="Major",1,0)</f>
        <v>0</v>
      </c>
      <c r="R1447" s="2" t="str">
        <f>IF('Hazard Data'!N2654&lt;VLOOKUP(B1447,Thresholds!$B$2:$I$8,2,FALSE),"Minor",IF(AND(VLOOKUP(B1447,Thresholds!$B$2:$I$8,2,FALSE)&lt;='Hazard Data'!N2654,'Hazard Data'!N2654&lt;VLOOKUP(B1447,Thresholds!$B$2:$I$8,3,FALSE)),"Medium","Major"))</f>
        <v>Minor</v>
      </c>
      <c r="S1447" s="2" t="str">
        <f>IF(N1447&gt;0,"",IF('Hazard Data'!K2654&lt;VLOOKUP(B1447,Thresholds!$B$2:$I$8,5,FALSE),"Minor",IF(AND(VLOOKUP(B1447,Thresholds!$B$2:$I$8,5,FALSE)&lt;='Hazard Data'!K2654,'Hazard Data'!K2654&lt;VLOOKUP(B1447,Thresholds!$B$2:$I$8,6,FALSE)),"Medium","Major")))</f>
        <v/>
      </c>
      <c r="T1447" s="2"/>
      <c r="U1447" s="2"/>
      <c r="V1447" s="2"/>
      <c r="W1447" s="2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>
      <c r="A1448" s="1"/>
      <c r="B1448" s="17">
        <v>4</v>
      </c>
      <c r="C1448" s="9" t="s">
        <v>44</v>
      </c>
      <c r="D1448" s="9" t="str">
        <f>VLOOKUP(C1448,'Hazard Categories'!$A$2:$B$52,2,FALSE)</f>
        <v>Severe Storm</v>
      </c>
      <c r="E1448" s="17">
        <v>1</v>
      </c>
      <c r="F1448" s="17">
        <v>2012</v>
      </c>
      <c r="G1448" s="17" t="str">
        <f>IF(F1448&lt;2000,(ROUNDDOWN((F1448-$G$10)/5,0))*5+$G$10&amp;"-"&amp;(ROUNDDOWN((F1448-$G$10)/5,0))*5+$G$10+4,(ROUNDDOWN((F1448-$G$10)/5,0))*5+$G$10&amp;"-"&amp;(ROUNDDOWN((F1448-$G$10)/5,0))*5+$G$10+4)</f>
        <v>2010-2014</v>
      </c>
      <c r="H1448" s="17">
        <v>1</v>
      </c>
      <c r="I1448" s="17">
        <v>0</v>
      </c>
      <c r="J1448" s="17">
        <v>0</v>
      </c>
      <c r="K1448" s="17">
        <f>SUM(I1448:J1448)</f>
        <v>0</v>
      </c>
      <c r="L1448" s="28">
        <f>IF(N1448&lt;7000000000,0,1)</f>
        <v>0</v>
      </c>
      <c r="M1448" s="28">
        <f>IF(N1448&gt;0,1,0)</f>
        <v>1</v>
      </c>
      <c r="N1448" s="29">
        <v>43718</v>
      </c>
      <c r="O1448" s="29">
        <f>IF($R1448="Minor",1,0)</f>
        <v>1</v>
      </c>
      <c r="P1448" s="29">
        <f>IF($R1448="Medium",1,0)</f>
        <v>0</v>
      </c>
      <c r="Q1448" s="29">
        <f>IF($R1448="Major",1,0)</f>
        <v>0</v>
      </c>
      <c r="R1448" s="2" t="str">
        <f>IF('Hazard Data'!N2083&lt;VLOOKUP(B1448,Thresholds!$B$2:$I$8,2,FALSE),"Minor",IF(AND(VLOOKUP(B1448,Thresholds!$B$2:$I$8,2,FALSE)&lt;='Hazard Data'!N2083,'Hazard Data'!N2083&lt;VLOOKUP(B1448,Thresholds!$B$2:$I$8,3,FALSE)),"Medium","Major"))</f>
        <v>Minor</v>
      </c>
      <c r="S1448" s="2" t="str">
        <f>IF(N1448&gt;0,"",IF('Hazard Data'!K2083&lt;VLOOKUP(B1448,Thresholds!$B$2:$I$8,5,FALSE),"Minor",IF(AND(VLOOKUP(B1448,Thresholds!$B$2:$I$8,5,FALSE)&lt;='Hazard Data'!K2083,'Hazard Data'!K2083&lt;VLOOKUP(B1448,Thresholds!$B$2:$I$8,6,FALSE)),"Medium","Major")))</f>
        <v/>
      </c>
      <c r="T1448" s="2"/>
      <c r="U1448" s="2"/>
      <c r="V1448" s="2"/>
      <c r="W1448" s="2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>
      <c r="A1449" s="1"/>
      <c r="B1449" s="17">
        <v>3</v>
      </c>
      <c r="C1449" s="9" t="s">
        <v>44</v>
      </c>
      <c r="D1449" s="9" t="str">
        <f>VLOOKUP(C1449,'Hazard Categories'!$A$2:$B$52,2,FALSE)</f>
        <v>Severe Storm</v>
      </c>
      <c r="E1449" s="17">
        <v>3</v>
      </c>
      <c r="F1449" s="17">
        <v>2009</v>
      </c>
      <c r="G1449" s="17" t="str">
        <f>IF(F1449&lt;2000,(ROUNDDOWN((F1449-$G$10)/5,0))*5+$G$10&amp;"-"&amp;(ROUNDDOWN((F1449-$G$10)/5,0))*5+$G$10+4,(ROUNDDOWN((F1449-$G$10)/5,0))*5+$G$10&amp;"-"&amp;(ROUNDDOWN((F1449-$G$10)/5,0))*5+$G$10+4)</f>
        <v>2005-2009</v>
      </c>
      <c r="H1449" s="17">
        <v>1</v>
      </c>
      <c r="I1449" s="17">
        <v>0</v>
      </c>
      <c r="J1449" s="17">
        <v>0</v>
      </c>
      <c r="K1449" s="17">
        <f>SUM(I1449:J1449)</f>
        <v>0</v>
      </c>
      <c r="L1449" s="28">
        <f>IF(N1449&lt;7000000000,0,1)</f>
        <v>0</v>
      </c>
      <c r="M1449" s="28">
        <f>IF(N1449&gt;0,1,0)</f>
        <v>1</v>
      </c>
      <c r="N1449" s="29">
        <v>43713</v>
      </c>
      <c r="O1449" s="29">
        <f>IF($R1449="Minor",1,0)</f>
        <v>1</v>
      </c>
      <c r="P1449" s="29">
        <f>IF($R1449="Medium",1,0)</f>
        <v>0</v>
      </c>
      <c r="Q1449" s="29">
        <f>IF($R1449="Major",1,0)</f>
        <v>0</v>
      </c>
      <c r="R1449" s="2" t="str">
        <f>IF('Hazard Data'!N3240&lt;VLOOKUP(B1449,Thresholds!$B$2:$I$8,2,FALSE),"Minor",IF(AND(VLOOKUP(B1449,Thresholds!$B$2:$I$8,2,FALSE)&lt;='Hazard Data'!N3240,'Hazard Data'!N3240&lt;VLOOKUP(B1449,Thresholds!$B$2:$I$8,3,FALSE)),"Medium","Major"))</f>
        <v>Minor</v>
      </c>
      <c r="S1449" s="2" t="str">
        <f>IF(N1449&gt;0,"",IF('Hazard Data'!K3240&lt;VLOOKUP(B1449,Thresholds!$B$2:$I$8,5,FALSE),"Minor",IF(AND(VLOOKUP(B1449,Thresholds!$B$2:$I$8,5,FALSE)&lt;='Hazard Data'!K3240,'Hazard Data'!K3240&lt;VLOOKUP(B1449,Thresholds!$B$2:$I$8,6,FALSE)),"Medium","Major")))</f>
        <v/>
      </c>
      <c r="T1449" s="2"/>
      <c r="U1449" s="2"/>
      <c r="V1449" s="2"/>
      <c r="W1449" s="2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>
      <c r="A1450" s="1"/>
      <c r="B1450" s="17">
        <v>5</v>
      </c>
      <c r="C1450" s="9" t="s">
        <v>44</v>
      </c>
      <c r="D1450" s="9" t="str">
        <f>VLOOKUP(C1450,'Hazard Categories'!$A$2:$B$52,2,FALSE)</f>
        <v>Severe Storm</v>
      </c>
      <c r="E1450" s="17">
        <v>2</v>
      </c>
      <c r="F1450" s="17">
        <v>2015</v>
      </c>
      <c r="G1450" s="17" t="str">
        <f>IF(F1450&lt;2000,(ROUNDDOWN((F1450-$G$10)/5,0))*5+$G$10&amp;"-"&amp;(ROUNDDOWN((F1450-$G$10)/5,0))*5+$G$10+4,(ROUNDDOWN((F1450-$G$10)/5,0))*5+$G$10&amp;"-"&amp;(ROUNDDOWN((F1450-$G$10)/5,0))*5+$G$10+4)</f>
        <v>2015-2019</v>
      </c>
      <c r="H1450" s="17">
        <v>1</v>
      </c>
      <c r="I1450" s="17">
        <v>0</v>
      </c>
      <c r="J1450" s="17">
        <v>0</v>
      </c>
      <c r="K1450" s="17">
        <f>SUM(I1450:J1450)</f>
        <v>0</v>
      </c>
      <c r="L1450" s="28">
        <f>IF(N1450&lt;7000000000,0,1)</f>
        <v>0</v>
      </c>
      <c r="M1450" s="28">
        <f>IF(N1450&gt;0,1,0)</f>
        <v>1</v>
      </c>
      <c r="N1450" s="29">
        <v>43694</v>
      </c>
      <c r="O1450" s="29">
        <f>IF($R1450="Minor",1,0)</f>
        <v>1</v>
      </c>
      <c r="P1450" s="29">
        <f>IF($R1450="Medium",1,0)</f>
        <v>0</v>
      </c>
      <c r="Q1450" s="29">
        <f>IF($R1450="Major",1,0)</f>
        <v>0</v>
      </c>
      <c r="R1450" s="2" t="str">
        <f>IF('Hazard Data'!N2693&lt;VLOOKUP(B1450,Thresholds!$B$2:$I$8,2,FALSE),"Minor",IF(AND(VLOOKUP(B1450,Thresholds!$B$2:$I$8,2,FALSE)&lt;='Hazard Data'!N2693,'Hazard Data'!N2693&lt;VLOOKUP(B1450,Thresholds!$B$2:$I$8,3,FALSE)),"Medium","Major"))</f>
        <v>Minor</v>
      </c>
      <c r="S1450" s="2" t="str">
        <f>IF(N1450&gt;0,"",IF('Hazard Data'!K2693&lt;VLOOKUP(B1450,Thresholds!$B$2:$I$8,5,FALSE),"Minor",IF(AND(VLOOKUP(B1450,Thresholds!$B$2:$I$8,5,FALSE)&lt;='Hazard Data'!K2693,'Hazard Data'!K2693&lt;VLOOKUP(B1450,Thresholds!$B$2:$I$8,6,FALSE)),"Medium","Major")))</f>
        <v/>
      </c>
      <c r="T1450" s="2"/>
      <c r="U1450" s="2"/>
      <c r="V1450" s="2"/>
      <c r="W1450" s="2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>
      <c r="A1451" s="1"/>
      <c r="B1451" s="17">
        <v>4</v>
      </c>
      <c r="C1451" s="9" t="s">
        <v>44</v>
      </c>
      <c r="D1451" s="9" t="str">
        <f>VLOOKUP(C1451,'Hazard Categories'!$A$2:$B$52,2,FALSE)</f>
        <v>Severe Storm</v>
      </c>
      <c r="E1451" s="17">
        <v>2</v>
      </c>
      <c r="F1451" s="17">
        <v>2011</v>
      </c>
      <c r="G1451" s="17" t="str">
        <f>IF(F1451&lt;2000,(ROUNDDOWN((F1451-$G$10)/5,0))*5+$G$10&amp;"-"&amp;(ROUNDDOWN((F1451-$G$10)/5,0))*5+$G$10+4,(ROUNDDOWN((F1451-$G$10)/5,0))*5+$G$10&amp;"-"&amp;(ROUNDDOWN((F1451-$G$10)/5,0))*5+$G$10+4)</f>
        <v>2010-2014</v>
      </c>
      <c r="H1451" s="17">
        <v>1</v>
      </c>
      <c r="I1451" s="17">
        <v>0</v>
      </c>
      <c r="J1451" s="17">
        <v>0</v>
      </c>
      <c r="K1451" s="17">
        <f>SUM(I1451:J1451)</f>
        <v>0</v>
      </c>
      <c r="L1451" s="28">
        <f>IF(N1451&lt;7000000000,0,1)</f>
        <v>0</v>
      </c>
      <c r="M1451" s="28">
        <f>IF(N1451&gt;0,1,0)</f>
        <v>1</v>
      </c>
      <c r="N1451" s="29">
        <v>43537</v>
      </c>
      <c r="O1451" s="29">
        <f>IF($R1451="Minor",1,0)</f>
        <v>1</v>
      </c>
      <c r="P1451" s="29">
        <f>IF($R1451="Medium",1,0)</f>
        <v>0</v>
      </c>
      <c r="Q1451" s="29">
        <f>IF($R1451="Major",1,0)</f>
        <v>0</v>
      </c>
      <c r="R1451" s="2" t="str">
        <f>IF('Hazard Data'!N2351&lt;VLOOKUP(B1451,Thresholds!$B$2:$I$8,2,FALSE),"Minor",IF(AND(VLOOKUP(B1451,Thresholds!$B$2:$I$8,2,FALSE)&lt;='Hazard Data'!N2351,'Hazard Data'!N2351&lt;VLOOKUP(B1451,Thresholds!$B$2:$I$8,3,FALSE)),"Medium","Major"))</f>
        <v>Minor</v>
      </c>
      <c r="S1451" s="2" t="str">
        <f>IF(N1451&gt;0,"",IF('Hazard Data'!K2351&lt;VLOOKUP(B1451,Thresholds!$B$2:$I$8,5,FALSE),"Minor",IF(AND(VLOOKUP(B1451,Thresholds!$B$2:$I$8,5,FALSE)&lt;='Hazard Data'!K2351,'Hazard Data'!K2351&lt;VLOOKUP(B1451,Thresholds!$B$2:$I$8,6,FALSE)),"Medium","Major")))</f>
        <v/>
      </c>
      <c r="T1451" s="2"/>
      <c r="U1451" s="2"/>
      <c r="V1451" s="2"/>
      <c r="W1451" s="2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>
      <c r="A1452" s="1"/>
      <c r="B1452" s="17">
        <v>3</v>
      </c>
      <c r="C1452" s="9" t="s">
        <v>44</v>
      </c>
      <c r="D1452" s="9" t="str">
        <f>VLOOKUP(C1452,'Hazard Categories'!$A$2:$B$52,2,FALSE)</f>
        <v>Severe Storm</v>
      </c>
      <c r="E1452" s="17">
        <v>2</v>
      </c>
      <c r="F1452" s="17">
        <v>2011</v>
      </c>
      <c r="G1452" s="17" t="str">
        <f>IF(F1452&lt;2000,(ROUNDDOWN((F1452-$G$10)/5,0))*5+$G$10&amp;"-"&amp;(ROUNDDOWN((F1452-$G$10)/5,0))*5+$G$10+4,(ROUNDDOWN((F1452-$G$10)/5,0))*5+$G$10&amp;"-"&amp;(ROUNDDOWN((F1452-$G$10)/5,0))*5+$G$10+4)</f>
        <v>2010-2014</v>
      </c>
      <c r="H1452" s="17">
        <v>1</v>
      </c>
      <c r="I1452" s="17">
        <v>0</v>
      </c>
      <c r="J1452" s="17">
        <v>0</v>
      </c>
      <c r="K1452" s="17">
        <f>SUM(I1452:J1452)</f>
        <v>0</v>
      </c>
      <c r="L1452" s="28">
        <f>IF(N1452&lt;7000000000,0,1)</f>
        <v>0</v>
      </c>
      <c r="M1452" s="28">
        <f>IF(N1452&gt;0,1,0)</f>
        <v>1</v>
      </c>
      <c r="N1452" s="29">
        <v>43508</v>
      </c>
      <c r="O1452" s="29">
        <f>IF($R1452="Minor",1,0)</f>
        <v>1</v>
      </c>
      <c r="P1452" s="29">
        <f>IF($R1452="Medium",1,0)</f>
        <v>0</v>
      </c>
      <c r="Q1452" s="29">
        <f>IF($R1452="Major",1,0)</f>
        <v>0</v>
      </c>
      <c r="R1452" s="2" t="str">
        <f>IF('Hazard Data'!N2359&lt;VLOOKUP(B1452,Thresholds!$B$2:$I$8,2,FALSE),"Minor",IF(AND(VLOOKUP(B1452,Thresholds!$B$2:$I$8,2,FALSE)&lt;='Hazard Data'!N2359,'Hazard Data'!N2359&lt;VLOOKUP(B1452,Thresholds!$B$2:$I$8,3,FALSE)),"Medium","Major"))</f>
        <v>Minor</v>
      </c>
      <c r="S1452" s="2" t="str">
        <f>IF(N1452&gt;0,"",IF('Hazard Data'!K2359&lt;VLOOKUP(B1452,Thresholds!$B$2:$I$8,5,FALSE),"Minor",IF(AND(VLOOKUP(B1452,Thresholds!$B$2:$I$8,5,FALSE)&lt;='Hazard Data'!K2359,'Hazard Data'!K2359&lt;VLOOKUP(B1452,Thresholds!$B$2:$I$8,6,FALSE)),"Medium","Major")))</f>
        <v/>
      </c>
      <c r="T1452" s="2"/>
      <c r="U1452" s="2"/>
      <c r="V1452" s="2"/>
      <c r="W1452" s="2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>
      <c r="A1453" s="1"/>
      <c r="B1453" s="17">
        <v>1</v>
      </c>
      <c r="C1453" s="9" t="s">
        <v>44</v>
      </c>
      <c r="D1453" s="9" t="str">
        <f>VLOOKUP(C1453,'Hazard Categories'!$A$2:$B$52,2,FALSE)</f>
        <v>Severe Storm</v>
      </c>
      <c r="E1453" s="17">
        <v>2</v>
      </c>
      <c r="F1453" s="17">
        <v>2002</v>
      </c>
      <c r="G1453" s="17" t="str">
        <f>IF(F1453&lt;2000,(ROUNDDOWN((F1453-$G$10)/5,0))*5+$G$10&amp;"-"&amp;(ROUNDDOWN((F1453-$G$10)/5,0))*5+$G$10+4,(ROUNDDOWN((F1453-$G$10)/5,0))*5+$G$10&amp;"-"&amp;(ROUNDDOWN((F1453-$G$10)/5,0))*5+$G$10+4)</f>
        <v>2000-2004</v>
      </c>
      <c r="H1453" s="17">
        <v>1</v>
      </c>
      <c r="I1453" s="17">
        <v>0</v>
      </c>
      <c r="J1453" s="17">
        <v>0</v>
      </c>
      <c r="K1453" s="17">
        <f>SUM(I1453:J1453)</f>
        <v>0</v>
      </c>
      <c r="L1453" s="28">
        <f>IF(N1453&lt;7000000000,0,1)</f>
        <v>0</v>
      </c>
      <c r="M1453" s="28">
        <f>IF(N1453&gt;0,1,0)</f>
        <v>1</v>
      </c>
      <c r="N1453" s="29">
        <v>43504</v>
      </c>
      <c r="O1453" s="29">
        <f>IF($R1453="Minor",1,0)</f>
        <v>1</v>
      </c>
      <c r="P1453" s="29">
        <f>IF($R1453="Medium",1,0)</f>
        <v>0</v>
      </c>
      <c r="Q1453" s="29">
        <f>IF($R1453="Major",1,0)</f>
        <v>0</v>
      </c>
      <c r="R1453" s="2" t="str">
        <f>IF('Hazard Data'!N3056&lt;VLOOKUP(B1453,Thresholds!$B$2:$I$8,2,FALSE),"Minor",IF(AND(VLOOKUP(B1453,Thresholds!$B$2:$I$8,2,FALSE)&lt;='Hazard Data'!N3056,'Hazard Data'!N3056&lt;VLOOKUP(B1453,Thresholds!$B$2:$I$8,3,FALSE)),"Medium","Major"))</f>
        <v>Minor</v>
      </c>
      <c r="S1453" s="2" t="str">
        <f>IF(N1453&gt;0,"",IF('Hazard Data'!K3056&lt;VLOOKUP(B1453,Thresholds!$B$2:$I$8,5,FALSE),"Minor",IF(AND(VLOOKUP(B1453,Thresholds!$B$2:$I$8,5,FALSE)&lt;='Hazard Data'!K3056,'Hazard Data'!K3056&lt;VLOOKUP(B1453,Thresholds!$B$2:$I$8,6,FALSE)),"Medium","Major")))</f>
        <v/>
      </c>
      <c r="T1453" s="2"/>
      <c r="U1453" s="2"/>
      <c r="V1453" s="2"/>
      <c r="W1453" s="2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>
      <c r="A1454" s="1"/>
      <c r="B1454" s="17">
        <v>1</v>
      </c>
      <c r="C1454" s="9" t="s">
        <v>40</v>
      </c>
      <c r="D1454" s="9" t="str">
        <f>VLOOKUP(C1454,'Hazard Categories'!$A$2:$B$52,2,FALSE)</f>
        <v>Storm</v>
      </c>
      <c r="E1454" s="17">
        <v>1</v>
      </c>
      <c r="F1454" s="17">
        <v>1960</v>
      </c>
      <c r="G1454" s="17" t="str">
        <f>IF(F1454&lt;2000,(ROUNDDOWN((F1454-$G$10)/5,0))*5+$G$10&amp;"-"&amp;(ROUNDDOWN((F1454-$G$10)/5,0))*5+$G$10+4,(ROUNDDOWN((F1454-$G$10)/5,0))*5+$G$10&amp;"-"&amp;(ROUNDDOWN((F1454-$G$10)/5,0))*5+$G$10+4)</f>
        <v>1960-1964</v>
      </c>
      <c r="H1454" s="17">
        <v>1</v>
      </c>
      <c r="I1454" s="17">
        <v>3</v>
      </c>
      <c r="J1454" s="17">
        <v>0</v>
      </c>
      <c r="K1454" s="17">
        <f>SUM(I1454:J1454)</f>
        <v>3</v>
      </c>
      <c r="L1454" s="28">
        <f>IF(N1454&lt;7000000000,0,1)</f>
        <v>0</v>
      </c>
      <c r="M1454" s="28">
        <f>IF(N1454&gt;0,1,0)</f>
        <v>1</v>
      </c>
      <c r="N1454" s="29">
        <v>43429</v>
      </c>
      <c r="O1454" s="29">
        <f>IF($R1454="Minor",1,0)</f>
        <v>0</v>
      </c>
      <c r="P1454" s="29">
        <f>IF($R1454="Medium",1,0)</f>
        <v>1</v>
      </c>
      <c r="Q1454" s="29">
        <f>IF($R1454="Major",1,0)</f>
        <v>0</v>
      </c>
      <c r="R1454" s="2" t="str">
        <f>IF('Hazard Data'!N225&lt;VLOOKUP(B1454,Thresholds!$B$2:$I$8,2,FALSE),"Minor",IF(AND(VLOOKUP(B1454,Thresholds!$B$2:$I$8,2,FALSE)&lt;='Hazard Data'!N225,'Hazard Data'!N225&lt;VLOOKUP(B1454,Thresholds!$B$2:$I$8,3,FALSE)),"Medium","Major"))</f>
        <v>Medium</v>
      </c>
      <c r="S1454" s="2" t="str">
        <f>IF(N1454&gt;0,"",IF('Hazard Data'!K225&lt;VLOOKUP(B1454,Thresholds!$B$2:$I$8,5,FALSE),"Minor",IF(AND(VLOOKUP(B1454,Thresholds!$B$2:$I$8,5,FALSE)&lt;='Hazard Data'!K225,'Hazard Data'!K225&lt;VLOOKUP(B1454,Thresholds!$B$2:$I$8,6,FALSE)),"Medium","Major")))</f>
        <v/>
      </c>
      <c r="T1454" s="2"/>
      <c r="U1454" s="2"/>
      <c r="V1454" s="2"/>
      <c r="W1454" s="2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>
      <c r="A1455" s="1"/>
      <c r="B1455" s="17">
        <v>1</v>
      </c>
      <c r="C1455" s="9" t="s">
        <v>40</v>
      </c>
      <c r="D1455" s="9" t="str">
        <f>VLOOKUP(C1455,'Hazard Categories'!$A$2:$B$52,2,FALSE)</f>
        <v>Storm</v>
      </c>
      <c r="E1455" s="17">
        <v>1</v>
      </c>
      <c r="F1455" s="17">
        <v>1975</v>
      </c>
      <c r="G1455" s="17" t="str">
        <f>IF(F1455&lt;2000,(ROUNDDOWN((F1455-$G$10)/5,0))*5+$G$10&amp;"-"&amp;(ROUNDDOWN((F1455-$G$10)/5,0))*5+$G$10+4,(ROUNDDOWN((F1455-$G$10)/5,0))*5+$G$10&amp;"-"&amp;(ROUNDDOWN((F1455-$G$10)/5,0))*5+$G$10+4)</f>
        <v>1975-1979</v>
      </c>
      <c r="H1455" s="17">
        <v>2</v>
      </c>
      <c r="I1455" s="17">
        <v>0</v>
      </c>
      <c r="J1455" s="17">
        <v>0</v>
      </c>
      <c r="K1455" s="17">
        <f>SUM(I1455:J1455)</f>
        <v>0</v>
      </c>
      <c r="L1455" s="28">
        <f>IF(N1455&lt;7000000000,0,1)</f>
        <v>0</v>
      </c>
      <c r="M1455" s="28">
        <f>IF(N1455&gt;0,1,0)</f>
        <v>1</v>
      </c>
      <c r="N1455" s="29">
        <v>43376</v>
      </c>
      <c r="O1455" s="29">
        <f>IF($R1455="Minor",1,0)</f>
        <v>1</v>
      </c>
      <c r="P1455" s="29">
        <f>IF($R1455="Medium",1,0)</f>
        <v>0</v>
      </c>
      <c r="Q1455" s="29">
        <f>IF($R1455="Major",1,0)</f>
        <v>0</v>
      </c>
      <c r="R1455" s="2" t="str">
        <f>IF('Hazard Data'!N672&lt;VLOOKUP(B1455,Thresholds!$B$2:$I$8,2,FALSE),"Minor",IF(AND(VLOOKUP(B1455,Thresholds!$B$2:$I$8,2,FALSE)&lt;='Hazard Data'!N672,'Hazard Data'!N672&lt;VLOOKUP(B1455,Thresholds!$B$2:$I$8,3,FALSE)),"Medium","Major"))</f>
        <v>Minor</v>
      </c>
      <c r="S1455" s="2" t="str">
        <f>IF(N1455&gt;0,"",IF('Hazard Data'!K672&lt;VLOOKUP(B1455,Thresholds!$B$2:$I$8,5,FALSE),"Minor",IF(AND(VLOOKUP(B1455,Thresholds!$B$2:$I$8,5,FALSE)&lt;='Hazard Data'!K672,'Hazard Data'!K672&lt;VLOOKUP(B1455,Thresholds!$B$2:$I$8,6,FALSE)),"Medium","Major")))</f>
        <v/>
      </c>
      <c r="T1455" s="2"/>
      <c r="U1455" s="2"/>
      <c r="V1455" s="2"/>
      <c r="W1455" s="2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>
      <c r="A1456" s="1"/>
      <c r="B1456" s="17">
        <v>1</v>
      </c>
      <c r="C1456" s="9" t="s">
        <v>44</v>
      </c>
      <c r="D1456" s="9" t="str">
        <f>VLOOKUP(C1456,'Hazard Categories'!$A$2:$B$52,2,FALSE)</f>
        <v>Severe Storm</v>
      </c>
      <c r="E1456" s="17">
        <v>2</v>
      </c>
      <c r="F1456" s="17">
        <v>1969</v>
      </c>
      <c r="G1456" s="17" t="str">
        <f>IF(F1456&lt;2000,(ROUNDDOWN((F1456-$G$10)/5,0))*5+$G$10&amp;"-"&amp;(ROUNDDOWN((F1456-$G$10)/5,0))*5+$G$10+4,(ROUNDDOWN((F1456-$G$10)/5,0))*5+$G$10&amp;"-"&amp;(ROUNDDOWN((F1456-$G$10)/5,0))*5+$G$10+4)</f>
        <v>1965-1969</v>
      </c>
      <c r="H1456" s="17">
        <v>1</v>
      </c>
      <c r="I1456" s="17">
        <v>0</v>
      </c>
      <c r="J1456" s="17">
        <v>0</v>
      </c>
      <c r="K1456" s="17">
        <f>SUM(I1456:J1456)</f>
        <v>0</v>
      </c>
      <c r="L1456" s="28">
        <f>IF(N1456&lt;7000000000,0,1)</f>
        <v>0</v>
      </c>
      <c r="M1456" s="28">
        <f>IF(N1456&gt;0,1,0)</f>
        <v>1</v>
      </c>
      <c r="N1456" s="29">
        <v>43376</v>
      </c>
      <c r="O1456" s="29">
        <f>IF($R1456="Minor",1,0)</f>
        <v>1</v>
      </c>
      <c r="P1456" s="29">
        <f>IF($R1456="Medium",1,0)</f>
        <v>0</v>
      </c>
      <c r="Q1456" s="29">
        <f>IF($R1456="Major",1,0)</f>
        <v>0</v>
      </c>
      <c r="R1456" s="2" t="str">
        <f>IF('Hazard Data'!N1054&lt;VLOOKUP(B1456,Thresholds!$B$2:$I$8,2,FALSE),"Minor",IF(AND(VLOOKUP(B1456,Thresholds!$B$2:$I$8,2,FALSE)&lt;='Hazard Data'!N1054,'Hazard Data'!N1054&lt;VLOOKUP(B1456,Thresholds!$B$2:$I$8,3,FALSE)),"Medium","Major"))</f>
        <v>Minor</v>
      </c>
      <c r="S1456" s="2" t="str">
        <f>IF(N1456&gt;0,"",IF('Hazard Data'!K1054&lt;VLOOKUP(B1456,Thresholds!$B$2:$I$8,5,FALSE),"Minor",IF(AND(VLOOKUP(B1456,Thresholds!$B$2:$I$8,5,FALSE)&lt;='Hazard Data'!K1054,'Hazard Data'!K1054&lt;VLOOKUP(B1456,Thresholds!$B$2:$I$8,6,FALSE)),"Medium","Major")))</f>
        <v/>
      </c>
      <c r="T1456" s="2"/>
      <c r="U1456" s="2"/>
      <c r="V1456" s="2"/>
      <c r="W1456" s="2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32">
      <c r="A1457" s="1"/>
      <c r="B1457" s="17">
        <v>5</v>
      </c>
      <c r="C1457" s="9" t="s">
        <v>46</v>
      </c>
      <c r="D1457" s="9" t="str">
        <f>VLOOKUP(C1457,'Hazard Categories'!$A$2:$B$52,2,FALSE)</f>
        <v>Storm</v>
      </c>
      <c r="E1457" s="17">
        <v>3</v>
      </c>
      <c r="F1457" s="17">
        <v>1975</v>
      </c>
      <c r="G1457" s="17" t="str">
        <f>IF(F1457&lt;2000,(ROUNDDOWN((F1457-$G$10)/5,0))*5+$G$10&amp;"-"&amp;(ROUNDDOWN((F1457-$G$10)/5,0))*5+$G$10+4,(ROUNDDOWN((F1457-$G$10)/5,0))*5+$G$10&amp;"-"&amp;(ROUNDDOWN((F1457-$G$10)/5,0))*5+$G$10+4)</f>
        <v>1975-1979</v>
      </c>
      <c r="H1457" s="17">
        <v>1</v>
      </c>
      <c r="I1457" s="17">
        <v>0</v>
      </c>
      <c r="J1457" s="17">
        <v>0</v>
      </c>
      <c r="K1457" s="17">
        <f>SUM(I1457:J1457)</f>
        <v>0</v>
      </c>
      <c r="L1457" s="28">
        <f>IF(N1457&lt;7000000000,0,1)</f>
        <v>0</v>
      </c>
      <c r="M1457" s="28">
        <f>IF(N1457&gt;0,1,0)</f>
        <v>1</v>
      </c>
      <c r="N1457" s="29">
        <v>43340</v>
      </c>
      <c r="O1457" s="29">
        <f>IF($R1457="Minor",1,0)</f>
        <v>1</v>
      </c>
      <c r="P1457" s="29">
        <f>IF($R1457="Medium",1,0)</f>
        <v>0</v>
      </c>
      <c r="Q1457" s="29">
        <f>IF($R1457="Major",1,0)</f>
        <v>0</v>
      </c>
      <c r="R1457" s="2" t="str">
        <f>IF('Hazard Data'!N1230&lt;VLOOKUP(B1457,Thresholds!$B$2:$I$8,2,FALSE),"Minor",IF(AND(VLOOKUP(B1457,Thresholds!$B$2:$I$8,2,FALSE)&lt;='Hazard Data'!N1230,'Hazard Data'!N1230&lt;VLOOKUP(B1457,Thresholds!$B$2:$I$8,3,FALSE)),"Medium","Major"))</f>
        <v>Minor</v>
      </c>
      <c r="S1457" s="2" t="str">
        <f>IF(N1457&gt;0,"",IF('Hazard Data'!K1230&lt;VLOOKUP(B1457,Thresholds!$B$2:$I$8,5,FALSE),"Minor",IF(AND(VLOOKUP(B1457,Thresholds!$B$2:$I$8,5,FALSE)&lt;='Hazard Data'!K1230,'Hazard Data'!K1230&lt;VLOOKUP(B1457,Thresholds!$B$2:$I$8,6,FALSE)),"Medium","Major")))</f>
        <v/>
      </c>
      <c r="T1457" s="2"/>
      <c r="U1457" s="2"/>
      <c r="V1457" s="2"/>
      <c r="W1457" s="2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32">
      <c r="A1458" s="1"/>
      <c r="B1458" s="17">
        <v>3</v>
      </c>
      <c r="C1458" s="9" t="s">
        <v>44</v>
      </c>
      <c r="D1458" s="9" t="str">
        <f>VLOOKUP(C1458,'Hazard Categories'!$A$2:$B$52,2,FALSE)</f>
        <v>Severe Storm</v>
      </c>
      <c r="E1458" s="17">
        <v>2</v>
      </c>
      <c r="F1458" s="17">
        <v>2011</v>
      </c>
      <c r="G1458" s="17" t="str">
        <f>IF(F1458&lt;2000,(ROUNDDOWN((F1458-$G$10)/5,0))*5+$G$10&amp;"-"&amp;(ROUNDDOWN((F1458-$G$10)/5,0))*5+$G$10+4,(ROUNDDOWN((F1458-$G$10)/5,0))*5+$G$10&amp;"-"&amp;(ROUNDDOWN((F1458-$G$10)/5,0))*5+$G$10+4)</f>
        <v>2010-2014</v>
      </c>
      <c r="H1458" s="17">
        <v>1</v>
      </c>
      <c r="I1458" s="17">
        <v>0</v>
      </c>
      <c r="J1458" s="17">
        <v>0</v>
      </c>
      <c r="K1458" s="17">
        <f>SUM(I1458:J1458)</f>
        <v>0</v>
      </c>
      <c r="L1458" s="28">
        <f>IF(N1458&lt;7000000000,0,1)</f>
        <v>0</v>
      </c>
      <c r="M1458" s="28">
        <f>IF(N1458&gt;0,1,0)</f>
        <v>1</v>
      </c>
      <c r="N1458" s="29">
        <v>43223</v>
      </c>
      <c r="O1458" s="29">
        <f>IF($R1458="Minor",1,0)</f>
        <v>1</v>
      </c>
      <c r="P1458" s="29">
        <f>IF($R1458="Medium",1,0)</f>
        <v>0</v>
      </c>
      <c r="Q1458" s="29">
        <f>IF($R1458="Major",1,0)</f>
        <v>0</v>
      </c>
      <c r="R1458" s="2" t="str">
        <f>IF('Hazard Data'!N2396&lt;VLOOKUP(B1458,Thresholds!$B$2:$I$8,2,FALSE),"Minor",IF(AND(VLOOKUP(B1458,Thresholds!$B$2:$I$8,2,FALSE)&lt;='Hazard Data'!N2396,'Hazard Data'!N2396&lt;VLOOKUP(B1458,Thresholds!$B$2:$I$8,3,FALSE)),"Medium","Major"))</f>
        <v>Minor</v>
      </c>
      <c r="S1458" s="2" t="str">
        <f>IF(N1458&gt;0,"",IF('Hazard Data'!K2396&lt;VLOOKUP(B1458,Thresholds!$B$2:$I$8,5,FALSE),"Minor",IF(AND(VLOOKUP(B1458,Thresholds!$B$2:$I$8,5,FALSE)&lt;='Hazard Data'!K2396,'Hazard Data'!K2396&lt;VLOOKUP(B1458,Thresholds!$B$2:$I$8,6,FALSE)),"Medium","Major")))</f>
        <v/>
      </c>
      <c r="T1458" s="2"/>
      <c r="U1458" s="2"/>
      <c r="V1458" s="2"/>
      <c r="W1458" s="2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32">
      <c r="A1459" s="1"/>
      <c r="B1459" s="17">
        <v>3</v>
      </c>
      <c r="C1459" s="9" t="s">
        <v>44</v>
      </c>
      <c r="D1459" s="9" t="str">
        <f>VLOOKUP(C1459,'Hazard Categories'!$A$2:$B$52,2,FALSE)</f>
        <v>Severe Storm</v>
      </c>
      <c r="E1459" s="17">
        <v>2</v>
      </c>
      <c r="F1459" s="17">
        <v>2012</v>
      </c>
      <c r="G1459" s="17" t="str">
        <f>IF(F1459&lt;2000,(ROUNDDOWN((F1459-$G$10)/5,0))*5+$G$10&amp;"-"&amp;(ROUNDDOWN((F1459-$G$10)/5,0))*5+$G$10+4,(ROUNDDOWN((F1459-$G$10)/5,0))*5+$G$10&amp;"-"&amp;(ROUNDDOWN((F1459-$G$10)/5,0))*5+$G$10+4)</f>
        <v>2010-2014</v>
      </c>
      <c r="H1459" s="17">
        <v>1</v>
      </c>
      <c r="I1459" s="17">
        <v>0</v>
      </c>
      <c r="J1459" s="17">
        <v>0</v>
      </c>
      <c r="K1459" s="17">
        <f>SUM(I1459:J1459)</f>
        <v>0</v>
      </c>
      <c r="L1459" s="28">
        <f>IF(N1459&lt;7000000000,0,1)</f>
        <v>0</v>
      </c>
      <c r="M1459" s="28">
        <f>IF(N1459&gt;0,1,0)</f>
        <v>1</v>
      </c>
      <c r="N1459" s="29">
        <v>43109</v>
      </c>
      <c r="O1459" s="29">
        <f>IF($R1459="Minor",1,0)</f>
        <v>1</v>
      </c>
      <c r="P1459" s="29">
        <f>IF($R1459="Medium",1,0)</f>
        <v>0</v>
      </c>
      <c r="Q1459" s="29">
        <f>IF($R1459="Major",1,0)</f>
        <v>0</v>
      </c>
      <c r="R1459" s="2" t="str">
        <f>IF('Hazard Data'!N2194&lt;VLOOKUP(B1459,Thresholds!$B$2:$I$8,2,FALSE),"Minor",IF(AND(VLOOKUP(B1459,Thresholds!$B$2:$I$8,2,FALSE)&lt;='Hazard Data'!N2194,'Hazard Data'!N2194&lt;VLOOKUP(B1459,Thresholds!$B$2:$I$8,3,FALSE)),"Medium","Major"))</f>
        <v>Minor</v>
      </c>
      <c r="S1459" s="2" t="str">
        <f>IF(N1459&gt;0,"",IF('Hazard Data'!K2194&lt;VLOOKUP(B1459,Thresholds!$B$2:$I$8,5,FALSE),"Minor",IF(AND(VLOOKUP(B1459,Thresholds!$B$2:$I$8,5,FALSE)&lt;='Hazard Data'!K2194,'Hazard Data'!K2194&lt;VLOOKUP(B1459,Thresholds!$B$2:$I$8,6,FALSE)),"Medium","Major")))</f>
        <v/>
      </c>
      <c r="T1459" s="2"/>
      <c r="U1459" s="2"/>
      <c r="V1459" s="2"/>
      <c r="W1459" s="2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32">
      <c r="A1460" s="1"/>
      <c r="B1460" s="17">
        <v>4</v>
      </c>
      <c r="C1460" s="9" t="s">
        <v>44</v>
      </c>
      <c r="D1460" s="9" t="str">
        <f>VLOOKUP(C1460,'Hazard Categories'!$A$2:$B$52,2,FALSE)</f>
        <v>Severe Storm</v>
      </c>
      <c r="E1460" s="17">
        <v>3</v>
      </c>
      <c r="F1460" s="17">
        <v>2013</v>
      </c>
      <c r="G1460" s="17" t="str">
        <f>IF(F1460&lt;2000,(ROUNDDOWN((F1460-$G$10)/5,0))*5+$G$10&amp;"-"&amp;(ROUNDDOWN((F1460-$G$10)/5,0))*5+$G$10+4,(ROUNDDOWN((F1460-$G$10)/5,0))*5+$G$10&amp;"-"&amp;(ROUNDDOWN((F1460-$G$10)/5,0))*5+$G$10+4)</f>
        <v>2010-2014</v>
      </c>
      <c r="H1460" s="17">
        <v>1</v>
      </c>
      <c r="I1460" s="17">
        <v>0</v>
      </c>
      <c r="J1460" s="17">
        <v>0</v>
      </c>
      <c r="K1460" s="17">
        <f>SUM(I1460:J1460)</f>
        <v>0</v>
      </c>
      <c r="L1460" s="28">
        <f>IF(N1460&lt;7000000000,0,1)</f>
        <v>0</v>
      </c>
      <c r="M1460" s="28">
        <f>IF(N1460&gt;0,1,0)</f>
        <v>1</v>
      </c>
      <c r="N1460" s="29">
        <v>43080</v>
      </c>
      <c r="O1460" s="29">
        <f>IF($R1460="Minor",1,0)</f>
        <v>1</v>
      </c>
      <c r="P1460" s="29">
        <f>IF($R1460="Medium",1,0)</f>
        <v>0</v>
      </c>
      <c r="Q1460" s="29">
        <f>IF($R1460="Major",1,0)</f>
        <v>0</v>
      </c>
      <c r="R1460" s="2" t="str">
        <f>IF('Hazard Data'!N2041&lt;VLOOKUP(B1460,Thresholds!$B$2:$I$8,2,FALSE),"Minor",IF(AND(VLOOKUP(B1460,Thresholds!$B$2:$I$8,2,FALSE)&lt;='Hazard Data'!N2041,'Hazard Data'!N2041&lt;VLOOKUP(B1460,Thresholds!$B$2:$I$8,3,FALSE)),"Medium","Major"))</f>
        <v>Minor</v>
      </c>
      <c r="S1460" s="2" t="str">
        <f>IF(N1460&gt;0,"",IF('Hazard Data'!K2041&lt;VLOOKUP(B1460,Thresholds!$B$2:$I$8,5,FALSE),"Minor",IF(AND(VLOOKUP(B1460,Thresholds!$B$2:$I$8,5,FALSE)&lt;='Hazard Data'!K2041,'Hazard Data'!K2041&lt;VLOOKUP(B1460,Thresholds!$B$2:$I$8,6,FALSE)),"Medium","Major")))</f>
        <v/>
      </c>
      <c r="T1460" s="2"/>
      <c r="U1460" s="2"/>
      <c r="V1460" s="2"/>
      <c r="W1460" s="2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32">
      <c r="A1461" s="1"/>
      <c r="B1461" s="17">
        <v>3</v>
      </c>
      <c r="C1461" s="9" t="s">
        <v>44</v>
      </c>
      <c r="D1461" s="9" t="str">
        <f>VLOOKUP(C1461,'Hazard Categories'!$A$2:$B$52,2,FALSE)</f>
        <v>Severe Storm</v>
      </c>
      <c r="E1461" s="17">
        <v>3</v>
      </c>
      <c r="F1461" s="17">
        <v>2015</v>
      </c>
      <c r="G1461" s="17" t="str">
        <f>IF(F1461&lt;2000,(ROUNDDOWN((F1461-$G$10)/5,0))*5+$G$10&amp;"-"&amp;(ROUNDDOWN((F1461-$G$10)/5,0))*5+$G$10+4,(ROUNDDOWN((F1461-$G$10)/5,0))*5+$G$10&amp;"-"&amp;(ROUNDDOWN((F1461-$G$10)/5,0))*5+$G$10+4)</f>
        <v>2015-2019</v>
      </c>
      <c r="H1461" s="17">
        <v>1</v>
      </c>
      <c r="I1461" s="17">
        <v>0</v>
      </c>
      <c r="J1461" s="17">
        <v>0</v>
      </c>
      <c r="K1461" s="17">
        <f>SUM(I1461:J1461)</f>
        <v>0</v>
      </c>
      <c r="L1461" s="28">
        <f>IF(N1461&lt;7000000000,0,1)</f>
        <v>0</v>
      </c>
      <c r="M1461" s="28">
        <f>IF(N1461&gt;0,1,0)</f>
        <v>1</v>
      </c>
      <c r="N1461" s="29">
        <v>43019</v>
      </c>
      <c r="O1461" s="29">
        <f>IF($R1461="Minor",1,0)</f>
        <v>1</v>
      </c>
      <c r="P1461" s="29">
        <f>IF($R1461="Medium",1,0)</f>
        <v>0</v>
      </c>
      <c r="Q1461" s="29">
        <f>IF($R1461="Major",1,0)</f>
        <v>0</v>
      </c>
      <c r="R1461" s="2" t="str">
        <f>IF('Hazard Data'!N2651&lt;VLOOKUP(B1461,Thresholds!$B$2:$I$8,2,FALSE),"Minor",IF(AND(VLOOKUP(B1461,Thresholds!$B$2:$I$8,2,FALSE)&lt;='Hazard Data'!N2651,'Hazard Data'!N2651&lt;VLOOKUP(B1461,Thresholds!$B$2:$I$8,3,FALSE)),"Medium","Major"))</f>
        <v>Minor</v>
      </c>
      <c r="S1461" s="2" t="str">
        <f>IF(N1461&gt;0,"",IF('Hazard Data'!K2651&lt;VLOOKUP(B1461,Thresholds!$B$2:$I$8,5,FALSE),"Minor",IF(AND(VLOOKUP(B1461,Thresholds!$B$2:$I$8,5,FALSE)&lt;='Hazard Data'!K2651,'Hazard Data'!K2651&lt;VLOOKUP(B1461,Thresholds!$B$2:$I$8,6,FALSE)),"Medium","Major")))</f>
        <v/>
      </c>
      <c r="T1461" s="2"/>
      <c r="U1461" s="2"/>
      <c r="V1461" s="2"/>
      <c r="W1461" s="2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32">
      <c r="A1462" s="1"/>
      <c r="B1462" s="17">
        <v>2</v>
      </c>
      <c r="C1462" s="9" t="s">
        <v>44</v>
      </c>
      <c r="D1462" s="9" t="str">
        <f>VLOOKUP(C1462,'Hazard Categories'!$A$2:$B$52,2,FALSE)</f>
        <v>Severe Storm</v>
      </c>
      <c r="E1462" s="17">
        <v>3</v>
      </c>
      <c r="F1462" s="17">
        <v>2011</v>
      </c>
      <c r="G1462" s="17" t="str">
        <f>IF(F1462&lt;2000,(ROUNDDOWN((F1462-$G$10)/5,0))*5+$G$10&amp;"-"&amp;(ROUNDDOWN((F1462-$G$10)/5,0))*5+$G$10+4,(ROUNDDOWN((F1462-$G$10)/5,0))*5+$G$10&amp;"-"&amp;(ROUNDDOWN((F1462-$G$10)/5,0))*5+$G$10+4)</f>
        <v>2010-2014</v>
      </c>
      <c r="H1462" s="17">
        <v>1</v>
      </c>
      <c r="I1462" s="17">
        <v>0</v>
      </c>
      <c r="J1462" s="17">
        <v>0</v>
      </c>
      <c r="K1462" s="17">
        <f>SUM(I1462:J1462)</f>
        <v>0</v>
      </c>
      <c r="L1462" s="28">
        <f>IF(N1462&lt;7000000000,0,1)</f>
        <v>0</v>
      </c>
      <c r="M1462" s="28">
        <f>IF(N1462&gt;0,1,0)</f>
        <v>1</v>
      </c>
      <c r="N1462" s="29">
        <v>43014</v>
      </c>
      <c r="O1462" s="29">
        <f>IF($R1462="Minor",1,0)</f>
        <v>1</v>
      </c>
      <c r="P1462" s="29">
        <f>IF($R1462="Medium",1,0)</f>
        <v>0</v>
      </c>
      <c r="Q1462" s="29">
        <f>IF($R1462="Major",1,0)</f>
        <v>0</v>
      </c>
      <c r="R1462" s="2" t="str">
        <f>IF('Hazard Data'!N2360&lt;VLOOKUP(B1462,Thresholds!$B$2:$I$8,2,FALSE),"Minor",IF(AND(VLOOKUP(B1462,Thresholds!$B$2:$I$8,2,FALSE)&lt;='Hazard Data'!N2360,'Hazard Data'!N2360&lt;VLOOKUP(B1462,Thresholds!$B$2:$I$8,3,FALSE)),"Medium","Major"))</f>
        <v>Minor</v>
      </c>
      <c r="S1462" s="2" t="str">
        <f>IF(N1462&gt;0,"",IF('Hazard Data'!K2360&lt;VLOOKUP(B1462,Thresholds!$B$2:$I$8,5,FALSE),"Minor",IF(AND(VLOOKUP(B1462,Thresholds!$B$2:$I$8,5,FALSE)&lt;='Hazard Data'!K2360,'Hazard Data'!K2360&lt;VLOOKUP(B1462,Thresholds!$B$2:$I$8,6,FALSE)),"Medium","Major")))</f>
        <v/>
      </c>
      <c r="T1462" s="2"/>
      <c r="U1462" s="2"/>
      <c r="V1462" s="2"/>
      <c r="W1462" s="2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32">
      <c r="A1463" s="1"/>
      <c r="B1463" s="17">
        <v>3</v>
      </c>
      <c r="C1463" s="9" t="s">
        <v>44</v>
      </c>
      <c r="D1463" s="9" t="str">
        <f>VLOOKUP(C1463,'Hazard Categories'!$A$2:$B$52,2,FALSE)</f>
        <v>Severe Storm</v>
      </c>
      <c r="E1463" s="17">
        <v>4</v>
      </c>
      <c r="F1463" s="17">
        <v>2010</v>
      </c>
      <c r="G1463" s="17" t="str">
        <f>IF(F1463&lt;2000,(ROUNDDOWN((F1463-$G$10)/5,0))*5+$G$10&amp;"-"&amp;(ROUNDDOWN((F1463-$G$10)/5,0))*5+$G$10+4,(ROUNDDOWN((F1463-$G$10)/5,0))*5+$G$10&amp;"-"&amp;(ROUNDDOWN((F1463-$G$10)/5,0))*5+$G$10+4)</f>
        <v>2010-2014</v>
      </c>
      <c r="H1463" s="17">
        <v>1</v>
      </c>
      <c r="I1463" s="17">
        <v>0</v>
      </c>
      <c r="J1463" s="17">
        <v>0</v>
      </c>
      <c r="K1463" s="17">
        <f>SUM(I1463:J1463)</f>
        <v>0</v>
      </c>
      <c r="L1463" s="28">
        <f>IF(N1463&lt;7000000000,0,1)</f>
        <v>0</v>
      </c>
      <c r="M1463" s="28">
        <f>IF(N1463&gt;0,1,0)</f>
        <v>1</v>
      </c>
      <c r="N1463" s="29">
        <v>42852</v>
      </c>
      <c r="O1463" s="29">
        <f>IF($R1463="Minor",1,0)</f>
        <v>1</v>
      </c>
      <c r="P1463" s="29">
        <f>IF($R1463="Medium",1,0)</f>
        <v>0</v>
      </c>
      <c r="Q1463" s="29">
        <f>IF($R1463="Major",1,0)</f>
        <v>0</v>
      </c>
      <c r="R1463" s="2" t="str">
        <f>IF('Hazard Data'!N2250&lt;VLOOKUP(B1463,Thresholds!$B$2:$I$8,2,FALSE),"Minor",IF(AND(VLOOKUP(B1463,Thresholds!$B$2:$I$8,2,FALSE)&lt;='Hazard Data'!N2250,'Hazard Data'!N2250&lt;VLOOKUP(B1463,Thresholds!$B$2:$I$8,3,FALSE)),"Medium","Major"))</f>
        <v>Minor</v>
      </c>
      <c r="S1463" s="2" t="str">
        <f>IF(N1463&gt;0,"",IF('Hazard Data'!K2250&lt;VLOOKUP(B1463,Thresholds!$B$2:$I$8,5,FALSE),"Minor",IF(AND(VLOOKUP(B1463,Thresholds!$B$2:$I$8,5,FALSE)&lt;='Hazard Data'!K2250,'Hazard Data'!K2250&lt;VLOOKUP(B1463,Thresholds!$B$2:$I$8,6,FALSE)),"Medium","Major")))</f>
        <v/>
      </c>
      <c r="T1463" s="2"/>
      <c r="U1463" s="2"/>
      <c r="V1463" s="2"/>
      <c r="W1463" s="2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32">
      <c r="A1464" s="1"/>
      <c r="B1464" s="17">
        <v>2</v>
      </c>
      <c r="C1464" s="9" t="s">
        <v>59</v>
      </c>
      <c r="D1464" s="9" t="str">
        <f>VLOOKUP(C1464,'Hazard Categories'!$A$2:$B$52,2,FALSE)</f>
        <v>Storm</v>
      </c>
      <c r="E1464" s="17">
        <v>2</v>
      </c>
      <c r="F1464" s="17">
        <v>2011</v>
      </c>
      <c r="G1464" s="17" t="str">
        <f>IF(F1464&lt;2000,(ROUNDDOWN((F1464-$G$10)/5,0))*5+$G$10&amp;"-"&amp;(ROUNDDOWN((F1464-$G$10)/5,0))*5+$G$10+4,(ROUNDDOWN((F1464-$G$10)/5,0))*5+$G$10&amp;"-"&amp;(ROUNDDOWN((F1464-$G$10)/5,0))*5+$G$10+4)</f>
        <v>2010-2014</v>
      </c>
      <c r="H1464" s="17">
        <v>1</v>
      </c>
      <c r="I1464" s="17">
        <v>0</v>
      </c>
      <c r="J1464" s="17">
        <v>0</v>
      </c>
      <c r="K1464" s="17">
        <f>SUM(I1464:J1464)</f>
        <v>0</v>
      </c>
      <c r="L1464" s="28">
        <f>IF(N1464&lt;7000000000,0,1)</f>
        <v>0</v>
      </c>
      <c r="M1464" s="28">
        <f>IF(N1464&gt;0,1,0)</f>
        <v>1</v>
      </c>
      <c r="N1464" s="29">
        <v>42847</v>
      </c>
      <c r="O1464" s="29">
        <f>IF($R1464="Minor",1,0)</f>
        <v>1</v>
      </c>
      <c r="P1464" s="29">
        <f>IF($R1464="Medium",1,0)</f>
        <v>0</v>
      </c>
      <c r="Q1464" s="29">
        <f>IF($R1464="Major",1,0)</f>
        <v>0</v>
      </c>
      <c r="R1464" s="2" t="str">
        <f>IF('Hazard Data'!N2487&lt;VLOOKUP(B1464,Thresholds!$B$2:$I$8,2,FALSE),"Minor",IF(AND(VLOOKUP(B1464,Thresholds!$B$2:$I$8,2,FALSE)&lt;='Hazard Data'!N2487,'Hazard Data'!N2487&lt;VLOOKUP(B1464,Thresholds!$B$2:$I$8,3,FALSE)),"Medium","Major"))</f>
        <v>Minor</v>
      </c>
      <c r="S1464" s="2" t="str">
        <f>IF(N1464&gt;0,"",IF('Hazard Data'!K2487&lt;VLOOKUP(B1464,Thresholds!$B$2:$I$8,5,FALSE),"Minor",IF(AND(VLOOKUP(B1464,Thresholds!$B$2:$I$8,5,FALSE)&lt;='Hazard Data'!K2487,'Hazard Data'!K2487&lt;VLOOKUP(B1464,Thresholds!$B$2:$I$8,6,FALSE)),"Medium","Major")))</f>
        <v/>
      </c>
      <c r="T1464" s="2"/>
      <c r="U1464" s="2"/>
      <c r="V1464" s="2"/>
      <c r="W1464" s="2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32">
      <c r="A1465" s="1"/>
      <c r="B1465" s="17">
        <v>1</v>
      </c>
      <c r="C1465" s="9" t="s">
        <v>79</v>
      </c>
      <c r="D1465" s="9" t="str">
        <f>VLOOKUP(C1465,'Hazard Categories'!$A$2:$B$52,2,FALSE)</f>
        <v>Storm</v>
      </c>
      <c r="E1465" s="17">
        <v>2</v>
      </c>
      <c r="F1465" s="17">
        <v>1977</v>
      </c>
      <c r="G1465" s="17" t="str">
        <f>IF(F1465&lt;2000,(ROUNDDOWN((F1465-$G$10)/5,0))*5+$G$10&amp;"-"&amp;(ROUNDDOWN((F1465-$G$10)/5,0))*5+$G$10+4,(ROUNDDOWN((F1465-$G$10)/5,0))*5+$G$10&amp;"-"&amp;(ROUNDDOWN((F1465-$G$10)/5,0))*5+$G$10+4)</f>
        <v>1975-1979</v>
      </c>
      <c r="H1465" s="17">
        <v>1</v>
      </c>
      <c r="I1465" s="17">
        <v>0</v>
      </c>
      <c r="J1465" s="17">
        <v>0</v>
      </c>
      <c r="K1465" s="17">
        <f>SUM(I1465:J1465)</f>
        <v>0</v>
      </c>
      <c r="L1465" s="28">
        <f>IF(N1465&lt;7000000000,0,1)</f>
        <v>0</v>
      </c>
      <c r="M1465" s="28">
        <f>IF(N1465&gt;0,1,0)</f>
        <v>1</v>
      </c>
      <c r="N1465" s="29">
        <v>42694</v>
      </c>
      <c r="O1465" s="29">
        <f>IF($R1465="Minor",1,0)</f>
        <v>0</v>
      </c>
      <c r="P1465" s="29">
        <f>IF($R1465="Medium",1,0)</f>
        <v>1</v>
      </c>
      <c r="Q1465" s="29">
        <f>IF($R1465="Major",1,0)</f>
        <v>0</v>
      </c>
      <c r="R1465" s="2" t="str">
        <f>IF('Hazard Data'!N422&lt;VLOOKUP(B1465,Thresholds!$B$2:$I$8,2,FALSE),"Minor",IF(AND(VLOOKUP(B1465,Thresholds!$B$2:$I$8,2,FALSE)&lt;='Hazard Data'!N422,'Hazard Data'!N422&lt;VLOOKUP(B1465,Thresholds!$B$2:$I$8,3,FALSE)),"Medium","Major"))</f>
        <v>Medium</v>
      </c>
      <c r="S1465" s="2" t="str">
        <f>IF(N1465&gt;0,"",IF('Hazard Data'!K422&lt;VLOOKUP(B1465,Thresholds!$B$2:$I$8,5,FALSE),"Minor",IF(AND(VLOOKUP(B1465,Thresholds!$B$2:$I$8,5,FALSE)&lt;='Hazard Data'!K422,'Hazard Data'!K422&lt;VLOOKUP(B1465,Thresholds!$B$2:$I$8,6,FALSE)),"Medium","Major")))</f>
        <v/>
      </c>
      <c r="T1465" s="2"/>
      <c r="U1465" s="2"/>
      <c r="V1465" s="2"/>
      <c r="W1465" s="2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32">
      <c r="A1466" s="1"/>
      <c r="B1466" s="17">
        <v>3</v>
      </c>
      <c r="C1466" s="9" t="s">
        <v>53</v>
      </c>
      <c r="D1466" s="9" t="str">
        <f>VLOOKUP(C1466,'Hazard Categories'!$A$2:$B$52,2,FALSE)</f>
        <v>Severe Storm</v>
      </c>
      <c r="E1466" s="17">
        <v>3</v>
      </c>
      <c r="F1466" s="17">
        <v>1965</v>
      </c>
      <c r="G1466" s="17" t="str">
        <f>IF(F1466&lt;2000,(ROUNDDOWN((F1466-$G$10)/5,0))*5+$G$10&amp;"-"&amp;(ROUNDDOWN((F1466-$G$10)/5,0))*5+$G$10+4,(ROUNDDOWN((F1466-$G$10)/5,0))*5+$G$10&amp;"-"&amp;(ROUNDDOWN((F1466-$G$10)/5,0))*5+$G$10+4)</f>
        <v>1965-1969</v>
      </c>
      <c r="H1466" s="17">
        <v>1</v>
      </c>
      <c r="I1466" s="17">
        <v>0</v>
      </c>
      <c r="J1466" s="17">
        <v>0</v>
      </c>
      <c r="K1466" s="17">
        <f>SUM(I1466:J1466)</f>
        <v>0</v>
      </c>
      <c r="L1466" s="28">
        <f>IF(N1466&lt;7000000000,0,1)</f>
        <v>0</v>
      </c>
      <c r="M1466" s="28">
        <f>IF(N1466&gt;0,1,0)</f>
        <v>1</v>
      </c>
      <c r="N1466" s="29">
        <v>42583</v>
      </c>
      <c r="O1466" s="29">
        <f>IF($R1466="Minor",1,0)</f>
        <v>1</v>
      </c>
      <c r="P1466" s="29">
        <f>IF($R1466="Medium",1,0)</f>
        <v>0</v>
      </c>
      <c r="Q1466" s="29">
        <f>IF($R1466="Major",1,0)</f>
        <v>0</v>
      </c>
      <c r="R1466" s="2" t="str">
        <f>IF('Hazard Data'!N960&lt;VLOOKUP(B1466,Thresholds!$B$2:$I$8,2,FALSE),"Minor",IF(AND(VLOOKUP(B1466,Thresholds!$B$2:$I$8,2,FALSE)&lt;='Hazard Data'!N960,'Hazard Data'!N960&lt;VLOOKUP(B1466,Thresholds!$B$2:$I$8,3,FALSE)),"Medium","Major"))</f>
        <v>Minor</v>
      </c>
      <c r="S1466" s="2" t="str">
        <f>IF(N1466&gt;0,"",IF('Hazard Data'!K960&lt;VLOOKUP(B1466,Thresholds!$B$2:$I$8,5,FALSE),"Minor",IF(AND(VLOOKUP(B1466,Thresholds!$B$2:$I$8,5,FALSE)&lt;='Hazard Data'!K960,'Hazard Data'!K960&lt;VLOOKUP(B1466,Thresholds!$B$2:$I$8,6,FALSE)),"Medium","Major")))</f>
        <v/>
      </c>
      <c r="T1466" s="2"/>
      <c r="U1466" s="2"/>
      <c r="V1466" s="2"/>
      <c r="W1466" s="2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32">
      <c r="A1467" s="1"/>
      <c r="B1467" s="17">
        <v>4</v>
      </c>
      <c r="C1467" s="9" t="s">
        <v>79</v>
      </c>
      <c r="D1467" s="9" t="str">
        <f>VLOOKUP(C1467,'Hazard Categories'!$A$2:$B$52,2,FALSE)</f>
        <v>Storm</v>
      </c>
      <c r="E1467" s="17">
        <v>2</v>
      </c>
      <c r="F1467" s="17">
        <v>1975</v>
      </c>
      <c r="G1467" s="17" t="str">
        <f>IF(F1467&lt;2000,(ROUNDDOWN((F1467-$G$10)/5,0))*5+$G$10&amp;"-"&amp;(ROUNDDOWN((F1467-$G$10)/5,0))*5+$G$10+4,(ROUNDDOWN((F1467-$G$10)/5,0))*5+$G$10&amp;"-"&amp;(ROUNDDOWN((F1467-$G$10)/5,0))*5+$G$10+4)</f>
        <v>1975-1979</v>
      </c>
      <c r="H1467" s="17">
        <v>1</v>
      </c>
      <c r="I1467" s="17">
        <v>0</v>
      </c>
      <c r="J1467" s="17">
        <v>0</v>
      </c>
      <c r="K1467" s="17">
        <f>SUM(I1467:J1467)</f>
        <v>0</v>
      </c>
      <c r="L1467" s="28">
        <f>IF(N1467&lt;7000000000,0,1)</f>
        <v>0</v>
      </c>
      <c r="M1467" s="28">
        <f>IF(N1467&gt;0,1,0)</f>
        <v>1</v>
      </c>
      <c r="N1467" s="29">
        <v>42196</v>
      </c>
      <c r="O1467" s="29">
        <f>IF($R1467="Minor",1,0)</f>
        <v>1</v>
      </c>
      <c r="P1467" s="29">
        <f>IF($R1467="Medium",1,0)</f>
        <v>0</v>
      </c>
      <c r="Q1467" s="29">
        <f>IF($R1467="Major",1,0)</f>
        <v>0</v>
      </c>
      <c r="R1467" s="2" t="str">
        <f>IF('Hazard Data'!N692&lt;VLOOKUP(B1467,Thresholds!$B$2:$I$8,2,FALSE),"Minor",IF(AND(VLOOKUP(B1467,Thresholds!$B$2:$I$8,2,FALSE)&lt;='Hazard Data'!N692,'Hazard Data'!N692&lt;VLOOKUP(B1467,Thresholds!$B$2:$I$8,3,FALSE)),"Medium","Major"))</f>
        <v>Minor</v>
      </c>
      <c r="S1467" s="2" t="str">
        <f>IF(N1467&gt;0,"",IF('Hazard Data'!K692&lt;VLOOKUP(B1467,Thresholds!$B$2:$I$8,5,FALSE),"Minor",IF(AND(VLOOKUP(B1467,Thresholds!$B$2:$I$8,5,FALSE)&lt;='Hazard Data'!K692,'Hazard Data'!K692&lt;VLOOKUP(B1467,Thresholds!$B$2:$I$8,6,FALSE)),"Medium","Major")))</f>
        <v/>
      </c>
      <c r="T1467" s="2"/>
      <c r="U1467" s="2"/>
      <c r="V1467" s="2"/>
      <c r="W1467" s="2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32">
      <c r="A1468" s="1"/>
      <c r="B1468" s="17">
        <v>6</v>
      </c>
      <c r="C1468" s="9" t="s">
        <v>40</v>
      </c>
      <c r="D1468" s="9" t="str">
        <f>VLOOKUP(C1468,'Hazard Categories'!$A$2:$B$52,2,FALSE)</f>
        <v>Storm</v>
      </c>
      <c r="E1468" s="17">
        <v>2</v>
      </c>
      <c r="F1468" s="17">
        <v>1989</v>
      </c>
      <c r="G1468" s="17" t="str">
        <f>IF(F1468&lt;2000,(ROUNDDOWN((F1468-$G$10)/5,0))*5+$G$10&amp;"-"&amp;(ROUNDDOWN((F1468-$G$10)/5,0))*5+$G$10+4,(ROUNDDOWN((F1468-$G$10)/5,0))*5+$G$10&amp;"-"&amp;(ROUNDDOWN((F1468-$G$10)/5,0))*5+$G$10+4)</f>
        <v>1985-1989</v>
      </c>
      <c r="H1468" s="17">
        <v>1</v>
      </c>
      <c r="I1468" s="17">
        <v>0</v>
      </c>
      <c r="J1468" s="17">
        <v>0</v>
      </c>
      <c r="K1468" s="17">
        <f>SUM(I1468:J1468)</f>
        <v>0</v>
      </c>
      <c r="L1468" s="28">
        <f>IF(N1468&lt;7000000000,0,1)</f>
        <v>0</v>
      </c>
      <c r="M1468" s="28">
        <f>IF(N1468&gt;0,1,0)</f>
        <v>1</v>
      </c>
      <c r="N1468" s="29">
        <v>42083</v>
      </c>
      <c r="O1468" s="29">
        <f>IF($R1468="Minor",1,0)</f>
        <v>1</v>
      </c>
      <c r="P1468" s="29">
        <f>IF($R1468="Medium",1,0)</f>
        <v>0</v>
      </c>
      <c r="Q1468" s="29">
        <f>IF($R1468="Major",1,0)</f>
        <v>0</v>
      </c>
      <c r="R1468" s="2" t="str">
        <f>IF('Hazard Data'!N811&lt;VLOOKUP(B1468,Thresholds!$B$2:$I$8,2,FALSE),"Minor",IF(AND(VLOOKUP(B1468,Thresholds!$B$2:$I$8,2,FALSE)&lt;='Hazard Data'!N811,'Hazard Data'!N811&lt;VLOOKUP(B1468,Thresholds!$B$2:$I$8,3,FALSE)),"Medium","Major"))</f>
        <v>Minor</v>
      </c>
      <c r="S1468" s="2" t="str">
        <f>IF(N1468&gt;0,"",IF('Hazard Data'!K811&lt;VLOOKUP(B1468,Thresholds!$B$2:$I$8,5,FALSE),"Minor",IF(AND(VLOOKUP(B1468,Thresholds!$B$2:$I$8,5,FALSE)&lt;='Hazard Data'!K811,'Hazard Data'!K811&lt;VLOOKUP(B1468,Thresholds!$B$2:$I$8,6,FALSE)),"Medium","Major")))</f>
        <v/>
      </c>
      <c r="T1468" s="2"/>
      <c r="U1468" s="2"/>
      <c r="V1468" s="2"/>
      <c r="W1468" s="2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32">
      <c r="A1469" s="1"/>
      <c r="B1469" s="17">
        <v>1</v>
      </c>
      <c r="C1469" s="9" t="s">
        <v>41</v>
      </c>
      <c r="D1469" s="9" t="str">
        <f>VLOOKUP(C1469,'Hazard Categories'!$A$2:$B$52,2,FALSE)</f>
        <v>Tornado</v>
      </c>
      <c r="E1469" s="17">
        <v>2</v>
      </c>
      <c r="F1469" s="17">
        <v>1973</v>
      </c>
      <c r="G1469" s="17" t="str">
        <f>IF(F1469&lt;2000,(ROUNDDOWN((F1469-$G$10)/5,0))*5+$G$10&amp;"-"&amp;(ROUNDDOWN((F1469-$G$10)/5,0))*5+$G$10+4,(ROUNDDOWN((F1469-$G$10)/5,0))*5+$G$10&amp;"-"&amp;(ROUNDDOWN((F1469-$G$10)/5,0))*5+$G$10+4)</f>
        <v>1970-1974</v>
      </c>
      <c r="H1469" s="17">
        <v>1</v>
      </c>
      <c r="I1469" s="17">
        <v>0</v>
      </c>
      <c r="J1469" s="17">
        <v>0</v>
      </c>
      <c r="K1469" s="17">
        <f>SUM(I1469:J1469)</f>
        <v>0</v>
      </c>
      <c r="L1469" s="28">
        <f>IF(N1469&lt;7000000000,0,1)</f>
        <v>0</v>
      </c>
      <c r="M1469" s="28">
        <f>IF(N1469&gt;0,1,0)</f>
        <v>1</v>
      </c>
      <c r="N1469" s="29">
        <v>42060</v>
      </c>
      <c r="O1469" s="29">
        <f>IF($R1469="Minor",1,0)</f>
        <v>1</v>
      </c>
      <c r="P1469" s="29">
        <f>IF($R1469="Medium",1,0)</f>
        <v>0</v>
      </c>
      <c r="Q1469" s="29">
        <f>IF($R1469="Major",1,0)</f>
        <v>0</v>
      </c>
      <c r="R1469" s="2" t="str">
        <f>IF('Hazard Data'!N1108&lt;VLOOKUP(B1469,Thresholds!$B$2:$I$8,2,FALSE),"Minor",IF(AND(VLOOKUP(B1469,Thresholds!$B$2:$I$8,2,FALSE)&lt;='Hazard Data'!N1108,'Hazard Data'!N1108&lt;VLOOKUP(B1469,Thresholds!$B$2:$I$8,3,FALSE)),"Medium","Major"))</f>
        <v>Minor</v>
      </c>
      <c r="S1469" s="2" t="str">
        <f>IF(N1469&gt;0,"",IF('Hazard Data'!K1108&lt;VLOOKUP(B1469,Thresholds!$B$2:$I$8,5,FALSE),"Minor",IF(AND(VLOOKUP(B1469,Thresholds!$B$2:$I$8,5,FALSE)&lt;='Hazard Data'!K1108,'Hazard Data'!K1108&lt;VLOOKUP(B1469,Thresholds!$B$2:$I$8,6,FALSE)),"Medium","Major")))</f>
        <v/>
      </c>
      <c r="T1469" s="2"/>
      <c r="U1469" s="2"/>
      <c r="V1469" s="2"/>
      <c r="W1469" s="2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32">
      <c r="A1470" s="1"/>
      <c r="B1470" s="17">
        <v>1</v>
      </c>
      <c r="C1470" s="9" t="s">
        <v>80</v>
      </c>
      <c r="D1470" s="9" t="str">
        <f>VLOOKUP(C1470,'Hazard Categories'!$A$2:$B$52,2,FALSE)</f>
        <v>Severe Storm</v>
      </c>
      <c r="E1470" s="17">
        <v>2</v>
      </c>
      <c r="F1470" s="17">
        <v>1966</v>
      </c>
      <c r="G1470" s="17" t="str">
        <f>IF(F1470&lt;2000,(ROUNDDOWN((F1470-$G$10)/5,0))*5+$G$10&amp;"-"&amp;(ROUNDDOWN((F1470-$G$10)/5,0))*5+$G$10+4,(ROUNDDOWN((F1470-$G$10)/5,0))*5+$G$10&amp;"-"&amp;(ROUNDDOWN((F1470-$G$10)/5,0))*5+$G$10+4)</f>
        <v>1965-1969</v>
      </c>
      <c r="H1470" s="17">
        <v>1</v>
      </c>
      <c r="I1470" s="17">
        <v>6</v>
      </c>
      <c r="J1470" s="17">
        <v>0</v>
      </c>
      <c r="K1470" s="17">
        <f>SUM(I1470:J1470)</f>
        <v>6</v>
      </c>
      <c r="L1470" s="28">
        <f>IF(N1470&lt;7000000000,0,1)</f>
        <v>0</v>
      </c>
      <c r="M1470" s="28">
        <f>IF(N1470&gt;0,1,0)</f>
        <v>1</v>
      </c>
      <c r="N1470" s="29">
        <v>42045</v>
      </c>
      <c r="O1470" s="29">
        <f>IF($R1470="Minor",1,0)</f>
        <v>1</v>
      </c>
      <c r="P1470" s="29">
        <f>IF($R1470="Medium",1,0)</f>
        <v>0</v>
      </c>
      <c r="Q1470" s="29">
        <f>IF($R1470="Major",1,0)</f>
        <v>0</v>
      </c>
      <c r="R1470" s="2" t="str">
        <f>IF('Hazard Data'!N895&lt;VLOOKUP(B1470,Thresholds!$B$2:$I$8,2,FALSE),"Minor",IF(AND(VLOOKUP(B1470,Thresholds!$B$2:$I$8,2,FALSE)&lt;='Hazard Data'!N895,'Hazard Data'!N895&lt;VLOOKUP(B1470,Thresholds!$B$2:$I$8,3,FALSE)),"Medium","Major"))</f>
        <v>Minor</v>
      </c>
      <c r="S1470" s="2" t="str">
        <f>IF(N1470&gt;0,"",IF('Hazard Data'!K895&lt;VLOOKUP(B1470,Thresholds!$B$2:$I$8,5,FALSE),"Minor",IF(AND(VLOOKUP(B1470,Thresholds!$B$2:$I$8,5,FALSE)&lt;='Hazard Data'!K895,'Hazard Data'!K895&lt;VLOOKUP(B1470,Thresholds!$B$2:$I$8,6,FALSE)),"Medium","Major")))</f>
        <v/>
      </c>
      <c r="T1470" s="2"/>
      <c r="U1470" s="2"/>
      <c r="V1470" s="2"/>
      <c r="W1470" s="2"/>
      <c r="X1470" s="1"/>
      <c r="Y1470" s="1"/>
      <c r="Z1470" s="1"/>
      <c r="AA1470" s="1"/>
      <c r="AB1470" s="1"/>
      <c r="AC1470" s="1"/>
      <c r="AD1470" s="1"/>
      <c r="AE1470" s="1"/>
      <c r="AF1470" s="1"/>
    </row>
    <row r="1471" spans="1:32">
      <c r="A1471" s="1"/>
      <c r="B1471" s="17">
        <v>1</v>
      </c>
      <c r="C1471" s="9" t="s">
        <v>79</v>
      </c>
      <c r="D1471" s="9" t="str">
        <f>VLOOKUP(C1471,'Hazard Categories'!$A$2:$B$52,2,FALSE)</f>
        <v>Storm</v>
      </c>
      <c r="E1471" s="17">
        <v>2</v>
      </c>
      <c r="F1471" s="17">
        <v>1975</v>
      </c>
      <c r="G1471" s="17" t="str">
        <f>IF(F1471&lt;2000,(ROUNDDOWN((F1471-$G$10)/5,0))*5+$G$10&amp;"-"&amp;(ROUNDDOWN((F1471-$G$10)/5,0))*5+$G$10+4,(ROUNDDOWN((F1471-$G$10)/5,0))*5+$G$10&amp;"-"&amp;(ROUNDDOWN((F1471-$G$10)/5,0))*5+$G$10+4)</f>
        <v>1975-1979</v>
      </c>
      <c r="H1471" s="17">
        <v>1</v>
      </c>
      <c r="I1471" s="17">
        <v>0</v>
      </c>
      <c r="J1471" s="17">
        <v>0</v>
      </c>
      <c r="K1471" s="17">
        <f>SUM(I1471:J1471)</f>
        <v>0</v>
      </c>
      <c r="L1471" s="28">
        <f>IF(N1471&lt;7000000000,0,1)</f>
        <v>0</v>
      </c>
      <c r="M1471" s="28">
        <f>IF(N1471&gt;0,1,0)</f>
        <v>1</v>
      </c>
      <c r="N1471" s="29">
        <v>42011</v>
      </c>
      <c r="O1471" s="29">
        <f>IF($R1471="Minor",1,0)</f>
        <v>1</v>
      </c>
      <c r="P1471" s="29">
        <f>IF($R1471="Medium",1,0)</f>
        <v>0</v>
      </c>
      <c r="Q1471" s="29">
        <f>IF($R1471="Major",1,0)</f>
        <v>0</v>
      </c>
      <c r="R1471" s="2" t="str">
        <f>IF('Hazard Data'!N691&lt;VLOOKUP(B1471,Thresholds!$B$2:$I$8,2,FALSE),"Minor",IF(AND(VLOOKUP(B1471,Thresholds!$B$2:$I$8,2,FALSE)&lt;='Hazard Data'!N691,'Hazard Data'!N691&lt;VLOOKUP(B1471,Thresholds!$B$2:$I$8,3,FALSE)),"Medium","Major"))</f>
        <v>Minor</v>
      </c>
      <c r="S1471" s="2" t="str">
        <f>IF(N1471&gt;0,"",IF('Hazard Data'!K691&lt;VLOOKUP(B1471,Thresholds!$B$2:$I$8,5,FALSE),"Minor",IF(AND(VLOOKUP(B1471,Thresholds!$B$2:$I$8,5,FALSE)&lt;='Hazard Data'!K691,'Hazard Data'!K691&lt;VLOOKUP(B1471,Thresholds!$B$2:$I$8,6,FALSE)),"Medium","Major")))</f>
        <v/>
      </c>
      <c r="T1471" s="2"/>
      <c r="U1471" s="2"/>
      <c r="V1471" s="2"/>
      <c r="W1471" s="2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32">
      <c r="A1472" s="1"/>
      <c r="B1472" s="17">
        <v>1</v>
      </c>
      <c r="C1472" s="9" t="s">
        <v>46</v>
      </c>
      <c r="D1472" s="9" t="str">
        <f>VLOOKUP(C1472,'Hazard Categories'!$A$2:$B$52,2,FALSE)</f>
        <v>Storm</v>
      </c>
      <c r="E1472" s="17">
        <v>2</v>
      </c>
      <c r="F1472" s="17">
        <v>1982</v>
      </c>
      <c r="G1472" s="17" t="str">
        <f>IF(F1472&lt;2000,(ROUNDDOWN((F1472-$G$10)/5,0))*5+$G$10&amp;"-"&amp;(ROUNDDOWN((F1472-$G$10)/5,0))*5+$G$10+4,(ROUNDDOWN((F1472-$G$10)/5,0))*5+$G$10&amp;"-"&amp;(ROUNDDOWN((F1472-$G$10)/5,0))*5+$G$10+4)</f>
        <v>1980-1984</v>
      </c>
      <c r="H1472" s="17">
        <v>1</v>
      </c>
      <c r="I1472" s="17">
        <v>0</v>
      </c>
      <c r="J1472" s="17">
        <v>0</v>
      </c>
      <c r="K1472" s="17">
        <f>SUM(I1472:J1472)</f>
        <v>0</v>
      </c>
      <c r="L1472" s="28">
        <f>IF(N1472&lt;7000000000,0,1)</f>
        <v>0</v>
      </c>
      <c r="M1472" s="28">
        <f>IF(N1472&gt;0,1,0)</f>
        <v>1</v>
      </c>
      <c r="N1472" s="29">
        <v>41728</v>
      </c>
      <c r="O1472" s="29">
        <f>IF($R1472="Minor",1,0)</f>
        <v>1</v>
      </c>
      <c r="P1472" s="29">
        <f>IF($R1472="Medium",1,0)</f>
        <v>0</v>
      </c>
      <c r="Q1472" s="29">
        <f>IF($R1472="Major",1,0)</f>
        <v>0</v>
      </c>
      <c r="R1472" s="2" t="str">
        <f>IF('Hazard Data'!N1359&lt;VLOOKUP(B1472,Thresholds!$B$2:$I$8,2,FALSE),"Minor",IF(AND(VLOOKUP(B1472,Thresholds!$B$2:$I$8,2,FALSE)&lt;='Hazard Data'!N1359,'Hazard Data'!N1359&lt;VLOOKUP(B1472,Thresholds!$B$2:$I$8,3,FALSE)),"Medium","Major"))</f>
        <v>Minor</v>
      </c>
      <c r="S1472" s="2" t="str">
        <f>IF(N1472&gt;0,"",IF('Hazard Data'!K1359&lt;VLOOKUP(B1472,Thresholds!$B$2:$I$8,5,FALSE),"Minor",IF(AND(VLOOKUP(B1472,Thresholds!$B$2:$I$8,5,FALSE)&lt;='Hazard Data'!K1359,'Hazard Data'!K1359&lt;VLOOKUP(B1472,Thresholds!$B$2:$I$8,6,FALSE)),"Medium","Major")))</f>
        <v/>
      </c>
      <c r="T1472" s="2"/>
      <c r="U1472" s="2"/>
      <c r="V1472" s="2"/>
      <c r="W1472" s="2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>
      <c r="A1473" s="1"/>
      <c r="B1473" s="17">
        <v>1</v>
      </c>
      <c r="C1473" s="9" t="s">
        <v>45</v>
      </c>
      <c r="D1473" s="9" t="str">
        <f>VLOOKUP(C1473,'Hazard Categories'!$A$2:$B$52,2,FALSE)</f>
        <v>Storm</v>
      </c>
      <c r="E1473" s="17">
        <v>2</v>
      </c>
      <c r="F1473" s="17">
        <v>1976</v>
      </c>
      <c r="G1473" s="17" t="str">
        <f>IF(F1473&lt;2000,(ROUNDDOWN((F1473-$G$10)/5,0))*5+$G$10&amp;"-"&amp;(ROUNDDOWN((F1473-$G$10)/5,0))*5+$G$10+4,(ROUNDDOWN((F1473-$G$10)/5,0))*5+$G$10&amp;"-"&amp;(ROUNDDOWN((F1473-$G$10)/5,0))*5+$G$10+4)</f>
        <v>1975-1979</v>
      </c>
      <c r="H1473" s="17">
        <v>1</v>
      </c>
      <c r="I1473" s="17">
        <v>0</v>
      </c>
      <c r="J1473" s="17">
        <v>0</v>
      </c>
      <c r="K1473" s="17">
        <f>SUM(I1473:J1473)</f>
        <v>0</v>
      </c>
      <c r="L1473" s="28">
        <f>IF(N1473&lt;7000000000,0,1)</f>
        <v>0</v>
      </c>
      <c r="M1473" s="28">
        <f>IF(N1473&gt;0,1,0)</f>
        <v>1</v>
      </c>
      <c r="N1473" s="29">
        <v>41654</v>
      </c>
      <c r="O1473" s="29">
        <f>IF($R1473="Minor",1,0)</f>
        <v>0</v>
      </c>
      <c r="P1473" s="29">
        <f>IF($R1473="Medium",1,0)</f>
        <v>1</v>
      </c>
      <c r="Q1473" s="29">
        <f>IF($R1473="Major",1,0)</f>
        <v>0</v>
      </c>
      <c r="R1473" s="2" t="str">
        <f>IF('Hazard Data'!N408&lt;VLOOKUP(B1473,Thresholds!$B$2:$I$8,2,FALSE),"Minor",IF(AND(VLOOKUP(B1473,Thresholds!$B$2:$I$8,2,FALSE)&lt;='Hazard Data'!N408,'Hazard Data'!N408&lt;VLOOKUP(B1473,Thresholds!$B$2:$I$8,3,FALSE)),"Medium","Major"))</f>
        <v>Medium</v>
      </c>
      <c r="S1473" s="2" t="str">
        <f>IF(N1473&gt;0,"",IF('Hazard Data'!K408&lt;VLOOKUP(B1473,Thresholds!$B$2:$I$8,5,FALSE),"Minor",IF(AND(VLOOKUP(B1473,Thresholds!$B$2:$I$8,5,FALSE)&lt;='Hazard Data'!K408,'Hazard Data'!K408&lt;VLOOKUP(B1473,Thresholds!$B$2:$I$8,6,FALSE)),"Medium","Major")))</f>
        <v/>
      </c>
      <c r="T1473" s="2"/>
      <c r="U1473" s="2"/>
      <c r="V1473" s="2"/>
      <c r="W1473" s="2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>
      <c r="A1474" s="1"/>
      <c r="B1474" s="17">
        <v>3</v>
      </c>
      <c r="C1474" s="9" t="s">
        <v>53</v>
      </c>
      <c r="D1474" s="9" t="str">
        <f>VLOOKUP(C1474,'Hazard Categories'!$A$2:$B$52,2,FALSE)</f>
        <v>Severe Storm</v>
      </c>
      <c r="E1474" s="17">
        <v>3</v>
      </c>
      <c r="F1474" s="17">
        <v>1981</v>
      </c>
      <c r="G1474" s="17" t="str">
        <f>IF(F1474&lt;2000,(ROUNDDOWN((F1474-$G$10)/5,0))*5+$G$10&amp;"-"&amp;(ROUNDDOWN((F1474-$G$10)/5,0))*5+$G$10+4,(ROUNDDOWN((F1474-$G$10)/5,0))*5+$G$10&amp;"-"&amp;(ROUNDDOWN((F1474-$G$10)/5,0))*5+$G$10+4)</f>
        <v>1980-1984</v>
      </c>
      <c r="H1474" s="17">
        <v>1</v>
      </c>
      <c r="I1474" s="17">
        <v>0</v>
      </c>
      <c r="J1474" s="17">
        <v>0</v>
      </c>
      <c r="K1474" s="17">
        <f>SUM(I1474:J1474)</f>
        <v>0</v>
      </c>
      <c r="L1474" s="28">
        <f>IF(N1474&lt;7000000000,0,1)</f>
        <v>0</v>
      </c>
      <c r="M1474" s="28">
        <f>IF(N1474&gt;0,1,0)</f>
        <v>1</v>
      </c>
      <c r="N1474" s="29">
        <v>41470</v>
      </c>
      <c r="O1474" s="29">
        <f>IF($R1474="Minor",1,0)</f>
        <v>1</v>
      </c>
      <c r="P1474" s="29">
        <f>IF($R1474="Medium",1,0)</f>
        <v>0</v>
      </c>
      <c r="Q1474" s="29">
        <f>IF($R1474="Major",1,0)</f>
        <v>0</v>
      </c>
      <c r="R1474" s="2" t="str">
        <f>IF('Hazard Data'!N1651&lt;VLOOKUP(B1474,Thresholds!$B$2:$I$8,2,FALSE),"Minor",IF(AND(VLOOKUP(B1474,Thresholds!$B$2:$I$8,2,FALSE)&lt;='Hazard Data'!N1651,'Hazard Data'!N1651&lt;VLOOKUP(B1474,Thresholds!$B$2:$I$8,3,FALSE)),"Medium","Major"))</f>
        <v>Minor</v>
      </c>
      <c r="S1474" s="2" t="str">
        <f>IF(N1474&gt;0,"",IF('Hazard Data'!K1651&lt;VLOOKUP(B1474,Thresholds!$B$2:$I$8,5,FALSE),"Minor",IF(AND(VLOOKUP(B1474,Thresholds!$B$2:$I$8,5,FALSE)&lt;='Hazard Data'!K1651,'Hazard Data'!K1651&lt;VLOOKUP(B1474,Thresholds!$B$2:$I$8,6,FALSE)),"Medium","Major")))</f>
        <v/>
      </c>
      <c r="T1474" s="2"/>
      <c r="U1474" s="2"/>
      <c r="V1474" s="2"/>
      <c r="W1474" s="2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>
      <c r="A1475" s="1"/>
      <c r="B1475" s="17">
        <v>4</v>
      </c>
      <c r="C1475" s="9" t="s">
        <v>65</v>
      </c>
      <c r="D1475" s="9" t="str">
        <f>VLOOKUP(C1475,'Hazard Categories'!$A$2:$B$52,2,FALSE)</f>
        <v>Severe Storm</v>
      </c>
      <c r="E1475" s="17">
        <v>2</v>
      </c>
      <c r="F1475" s="17">
        <v>1974</v>
      </c>
      <c r="G1475" s="17" t="str">
        <f>IF(F1475&lt;2000,(ROUNDDOWN((F1475-$G$10)/5,0))*5+$G$10&amp;"-"&amp;(ROUNDDOWN((F1475-$G$10)/5,0))*5+$G$10+4,(ROUNDDOWN((F1475-$G$10)/5,0))*5+$G$10&amp;"-"&amp;(ROUNDDOWN((F1475-$G$10)/5,0))*5+$G$10+4)</f>
        <v>1970-1974</v>
      </c>
      <c r="H1475" s="17">
        <v>1</v>
      </c>
      <c r="I1475" s="17">
        <v>0</v>
      </c>
      <c r="J1475" s="17">
        <v>0</v>
      </c>
      <c r="K1475" s="17">
        <f>SUM(I1475:J1475)</f>
        <v>0</v>
      </c>
      <c r="L1475" s="28">
        <f>IF(N1475&lt;7000000000,0,1)</f>
        <v>0</v>
      </c>
      <c r="M1475" s="28">
        <f>IF(N1475&gt;0,1,0)</f>
        <v>1</v>
      </c>
      <c r="N1475" s="29">
        <v>41407</v>
      </c>
      <c r="O1475" s="29">
        <f>IF($R1475="Minor",1,0)</f>
        <v>0</v>
      </c>
      <c r="P1475" s="29">
        <f>IF($R1475="Medium",1,0)</f>
        <v>1</v>
      </c>
      <c r="Q1475" s="29">
        <f>IF($R1475="Major",1,0)</f>
        <v>0</v>
      </c>
      <c r="R1475" s="2" t="str">
        <f>IF('Hazard Data'!N387&lt;VLOOKUP(B1475,Thresholds!$B$2:$I$8,2,FALSE),"Minor",IF(AND(VLOOKUP(B1475,Thresholds!$B$2:$I$8,2,FALSE)&lt;='Hazard Data'!N387,'Hazard Data'!N387&lt;VLOOKUP(B1475,Thresholds!$B$2:$I$8,3,FALSE)),"Medium","Major"))</f>
        <v>Medium</v>
      </c>
      <c r="S1475" s="2" t="str">
        <f>IF(N1475&gt;0,"",IF('Hazard Data'!K387&lt;VLOOKUP(B1475,Thresholds!$B$2:$I$8,5,FALSE),"Minor",IF(AND(VLOOKUP(B1475,Thresholds!$B$2:$I$8,5,FALSE)&lt;='Hazard Data'!K387,'Hazard Data'!K387&lt;VLOOKUP(B1475,Thresholds!$B$2:$I$8,6,FALSE)),"Medium","Major")))</f>
        <v/>
      </c>
      <c r="T1475" s="2"/>
      <c r="U1475" s="2"/>
      <c r="V1475" s="2"/>
      <c r="W1475" s="2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>
      <c r="A1476" s="1"/>
      <c r="B1476" s="17">
        <v>1</v>
      </c>
      <c r="C1476" s="9" t="s">
        <v>44</v>
      </c>
      <c r="D1476" s="9" t="str">
        <f>VLOOKUP(C1476,'Hazard Categories'!$A$2:$B$52,2,FALSE)</f>
        <v>Severe Storm</v>
      </c>
      <c r="E1476" s="17">
        <v>2</v>
      </c>
      <c r="F1476" s="17">
        <v>1972</v>
      </c>
      <c r="G1476" s="17" t="str">
        <f>IF(F1476&lt;2000,(ROUNDDOWN((F1476-$G$10)/5,0))*5+$G$10&amp;"-"&amp;(ROUNDDOWN((F1476-$G$10)/5,0))*5+$G$10+4,(ROUNDDOWN((F1476-$G$10)/5,0))*5+$G$10&amp;"-"&amp;(ROUNDDOWN((F1476-$G$10)/5,0))*5+$G$10+4)</f>
        <v>1970-1974</v>
      </c>
      <c r="H1476" s="17">
        <v>1</v>
      </c>
      <c r="I1476" s="17">
        <v>0</v>
      </c>
      <c r="J1476" s="17">
        <v>0</v>
      </c>
      <c r="K1476" s="17">
        <f>SUM(I1476:J1476)</f>
        <v>0</v>
      </c>
      <c r="L1476" s="28">
        <f>IF(N1476&lt;7000000000,0,1)</f>
        <v>0</v>
      </c>
      <c r="M1476" s="28">
        <f>IF(N1476&gt;0,1,0)</f>
        <v>1</v>
      </c>
      <c r="N1476" s="29">
        <v>41141</v>
      </c>
      <c r="O1476" s="29">
        <f>IF($R1476="Minor",1,0)</f>
        <v>1</v>
      </c>
      <c r="P1476" s="29">
        <f>IF($R1476="Medium",1,0)</f>
        <v>0</v>
      </c>
      <c r="Q1476" s="29">
        <f>IF($R1476="Major",1,0)</f>
        <v>0</v>
      </c>
      <c r="R1476" s="2" t="str">
        <f>IF('Hazard Data'!N845&lt;VLOOKUP(B1476,Thresholds!$B$2:$I$8,2,FALSE),"Minor",IF(AND(VLOOKUP(B1476,Thresholds!$B$2:$I$8,2,FALSE)&lt;='Hazard Data'!N845,'Hazard Data'!N845&lt;VLOOKUP(B1476,Thresholds!$B$2:$I$8,3,FALSE)),"Medium","Major"))</f>
        <v>Minor</v>
      </c>
      <c r="S1476" s="2" t="str">
        <f>IF(N1476&gt;0,"",IF('Hazard Data'!K845&lt;VLOOKUP(B1476,Thresholds!$B$2:$I$8,5,FALSE),"Minor",IF(AND(VLOOKUP(B1476,Thresholds!$B$2:$I$8,5,FALSE)&lt;='Hazard Data'!K845,'Hazard Data'!K845&lt;VLOOKUP(B1476,Thresholds!$B$2:$I$8,6,FALSE)),"Medium","Major")))</f>
        <v/>
      </c>
      <c r="T1476" s="2"/>
      <c r="U1476" s="2"/>
      <c r="V1476" s="2"/>
      <c r="W1476" s="2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>
      <c r="A1477" s="1"/>
      <c r="B1477" s="17">
        <v>3</v>
      </c>
      <c r="C1477" s="9" t="s">
        <v>70</v>
      </c>
      <c r="D1477" s="9" t="str">
        <f>VLOOKUP(C1477,'Hazard Categories'!$A$2:$B$52,2,FALSE)</f>
        <v>Storm</v>
      </c>
      <c r="E1477" s="17">
        <v>3</v>
      </c>
      <c r="F1477" s="17">
        <v>1965</v>
      </c>
      <c r="G1477" s="17" t="str">
        <f>IF(F1477&lt;2000,(ROUNDDOWN((F1477-$G$10)/5,0))*5+$G$10&amp;"-"&amp;(ROUNDDOWN((F1477-$G$10)/5,0))*5+$G$10+4,(ROUNDDOWN((F1477-$G$10)/5,0))*5+$G$10&amp;"-"&amp;(ROUNDDOWN((F1477-$G$10)/5,0))*5+$G$10+4)</f>
        <v>1965-1969</v>
      </c>
      <c r="H1477" s="17">
        <v>1</v>
      </c>
      <c r="I1477" s="17">
        <v>0</v>
      </c>
      <c r="J1477" s="17">
        <v>0</v>
      </c>
      <c r="K1477" s="17">
        <f>SUM(I1477:J1477)</f>
        <v>0</v>
      </c>
      <c r="L1477" s="28">
        <f>IF(N1477&lt;7000000000,0,1)</f>
        <v>0</v>
      </c>
      <c r="M1477" s="28">
        <f>IF(N1477&gt;0,1,0)</f>
        <v>1</v>
      </c>
      <c r="N1477" s="29">
        <v>40582</v>
      </c>
      <c r="O1477" s="29">
        <f>IF($R1477="Minor",1,0)</f>
        <v>1</v>
      </c>
      <c r="P1477" s="29">
        <f>IF($R1477="Medium",1,0)</f>
        <v>0</v>
      </c>
      <c r="Q1477" s="29">
        <f>IF($R1477="Major",1,0)</f>
        <v>0</v>
      </c>
      <c r="R1477" s="2" t="str">
        <f>IF('Hazard Data'!N958&lt;VLOOKUP(B1477,Thresholds!$B$2:$I$8,2,FALSE),"Minor",IF(AND(VLOOKUP(B1477,Thresholds!$B$2:$I$8,2,FALSE)&lt;='Hazard Data'!N958,'Hazard Data'!N958&lt;VLOOKUP(B1477,Thresholds!$B$2:$I$8,3,FALSE)),"Medium","Major"))</f>
        <v>Minor</v>
      </c>
      <c r="S1477" s="2" t="str">
        <f>IF(N1477&gt;0,"",IF('Hazard Data'!K958&lt;VLOOKUP(B1477,Thresholds!$B$2:$I$8,5,FALSE),"Minor",IF(AND(VLOOKUP(B1477,Thresholds!$B$2:$I$8,5,FALSE)&lt;='Hazard Data'!K958,'Hazard Data'!K958&lt;VLOOKUP(B1477,Thresholds!$B$2:$I$8,6,FALSE)),"Medium","Major")))</f>
        <v/>
      </c>
      <c r="T1477" s="2"/>
      <c r="U1477" s="2"/>
      <c r="V1477" s="2"/>
      <c r="W1477" s="2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>
      <c r="A1478" s="1"/>
      <c r="B1478" s="17">
        <v>3</v>
      </c>
      <c r="C1478" s="9" t="s">
        <v>45</v>
      </c>
      <c r="D1478" s="9" t="str">
        <f>VLOOKUP(C1478,'Hazard Categories'!$A$2:$B$52,2,FALSE)</f>
        <v>Storm</v>
      </c>
      <c r="E1478" s="17">
        <v>3</v>
      </c>
      <c r="F1478" s="17">
        <v>1984</v>
      </c>
      <c r="G1478" s="17" t="str">
        <f>IF(F1478&lt;2000,(ROUNDDOWN((F1478-$G$10)/5,0))*5+$G$10&amp;"-"&amp;(ROUNDDOWN((F1478-$G$10)/5,0))*5+$G$10+4,(ROUNDDOWN((F1478-$G$10)/5,0))*5+$G$10&amp;"-"&amp;(ROUNDDOWN((F1478-$G$10)/5,0))*5+$G$10+4)</f>
        <v>1980-1984</v>
      </c>
      <c r="H1478" s="17">
        <v>1</v>
      </c>
      <c r="I1478" s="17">
        <v>0</v>
      </c>
      <c r="J1478" s="17">
        <v>0</v>
      </c>
      <c r="K1478" s="17">
        <f>SUM(I1478:J1478)</f>
        <v>0</v>
      </c>
      <c r="L1478" s="28">
        <f>IF(N1478&lt;7000000000,0,1)</f>
        <v>0</v>
      </c>
      <c r="M1478" s="28">
        <f>IF(N1478&gt;0,1,0)</f>
        <v>1</v>
      </c>
      <c r="N1478" s="29">
        <v>40087</v>
      </c>
      <c r="O1478" s="29">
        <f>IF($R1478="Minor",1,0)</f>
        <v>1</v>
      </c>
      <c r="P1478" s="29">
        <f>IF($R1478="Medium",1,0)</f>
        <v>0</v>
      </c>
      <c r="Q1478" s="29">
        <f>IF($R1478="Major",1,0)</f>
        <v>0</v>
      </c>
      <c r="R1478" s="2" t="str">
        <f>IF('Hazard Data'!N1430&lt;VLOOKUP(B1478,Thresholds!$B$2:$I$8,2,FALSE),"Minor",IF(AND(VLOOKUP(B1478,Thresholds!$B$2:$I$8,2,FALSE)&lt;='Hazard Data'!N1430,'Hazard Data'!N1430&lt;VLOOKUP(B1478,Thresholds!$B$2:$I$8,3,FALSE)),"Medium","Major"))</f>
        <v>Minor</v>
      </c>
      <c r="S1478" s="2" t="str">
        <f>IF(N1478&gt;0,"",IF('Hazard Data'!K1430&lt;VLOOKUP(B1478,Thresholds!$B$2:$I$8,5,FALSE),"Minor",IF(AND(VLOOKUP(B1478,Thresholds!$B$2:$I$8,5,FALSE)&lt;='Hazard Data'!K1430,'Hazard Data'!K1430&lt;VLOOKUP(B1478,Thresholds!$B$2:$I$8,6,FALSE)),"Medium","Major")))</f>
        <v/>
      </c>
      <c r="T1478" s="2"/>
      <c r="U1478" s="2"/>
      <c r="V1478" s="2"/>
      <c r="W1478" s="2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>
      <c r="A1479" s="1"/>
      <c r="B1479" s="17">
        <v>2</v>
      </c>
      <c r="C1479" s="9" t="s">
        <v>44</v>
      </c>
      <c r="D1479" s="9" t="str">
        <f>VLOOKUP(C1479,'Hazard Categories'!$A$2:$B$52,2,FALSE)</f>
        <v>Severe Storm</v>
      </c>
      <c r="E1479" s="17">
        <v>2</v>
      </c>
      <c r="F1479" s="17">
        <v>2010</v>
      </c>
      <c r="G1479" s="17" t="str">
        <f>IF(F1479&lt;2000,(ROUNDDOWN((F1479-$G$10)/5,0))*5+$G$10&amp;"-"&amp;(ROUNDDOWN((F1479-$G$10)/5,0))*5+$G$10+4,(ROUNDDOWN((F1479-$G$10)/5,0))*5+$G$10&amp;"-"&amp;(ROUNDDOWN((F1479-$G$10)/5,0))*5+$G$10+4)</f>
        <v>2010-2014</v>
      </c>
      <c r="H1479" s="17">
        <v>1</v>
      </c>
      <c r="I1479" s="17">
        <v>0</v>
      </c>
      <c r="J1479" s="17">
        <v>0</v>
      </c>
      <c r="K1479" s="17">
        <f>SUM(I1479:J1479)</f>
        <v>0</v>
      </c>
      <c r="L1479" s="28">
        <f>IF(N1479&lt;7000000000,0,1)</f>
        <v>0</v>
      </c>
      <c r="M1479" s="28">
        <f>IF(N1479&gt;0,1,0)</f>
        <v>1</v>
      </c>
      <c r="N1479" s="29">
        <v>39671</v>
      </c>
      <c r="O1479" s="29">
        <f>IF($R1479="Minor",1,0)</f>
        <v>1</v>
      </c>
      <c r="P1479" s="29">
        <f>IF($R1479="Medium",1,0)</f>
        <v>0</v>
      </c>
      <c r="Q1479" s="29">
        <f>IF($R1479="Major",1,0)</f>
        <v>0</v>
      </c>
      <c r="R1479" s="2" t="str">
        <f>IF('Hazard Data'!N2313&lt;VLOOKUP(B1479,Thresholds!$B$2:$I$8,2,FALSE),"Minor",IF(AND(VLOOKUP(B1479,Thresholds!$B$2:$I$8,2,FALSE)&lt;='Hazard Data'!N2313,'Hazard Data'!N2313&lt;VLOOKUP(B1479,Thresholds!$B$2:$I$8,3,FALSE)),"Medium","Major"))</f>
        <v>Minor</v>
      </c>
      <c r="S1479" s="2" t="str">
        <f>IF(N1479&gt;0,"",IF('Hazard Data'!K2313&lt;VLOOKUP(B1479,Thresholds!$B$2:$I$8,5,FALSE),"Minor",IF(AND(VLOOKUP(B1479,Thresholds!$B$2:$I$8,5,FALSE)&lt;='Hazard Data'!K2313,'Hazard Data'!K2313&lt;VLOOKUP(B1479,Thresholds!$B$2:$I$8,6,FALSE)),"Medium","Major")))</f>
        <v/>
      </c>
      <c r="T1479" s="2"/>
      <c r="U1479" s="2"/>
      <c r="V1479" s="2"/>
      <c r="W1479" s="2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>
      <c r="A1480" s="1"/>
      <c r="B1480" s="17">
        <v>1</v>
      </c>
      <c r="C1480" s="9" t="s">
        <v>41</v>
      </c>
      <c r="D1480" s="9" t="str">
        <f>VLOOKUP(C1480,'Hazard Categories'!$A$2:$B$52,2,FALSE)</f>
        <v>Tornado</v>
      </c>
      <c r="E1480" s="17">
        <v>1</v>
      </c>
      <c r="F1480" s="17">
        <v>1973</v>
      </c>
      <c r="G1480" s="17" t="str">
        <f>IF(F1480&lt;2000,(ROUNDDOWN((F1480-$G$10)/5,0))*5+$G$10&amp;"-"&amp;(ROUNDDOWN((F1480-$G$10)/5,0))*5+$G$10+4,(ROUNDDOWN((F1480-$G$10)/5,0))*5+$G$10&amp;"-"&amp;(ROUNDDOWN((F1480-$G$10)/5,0))*5+$G$10+4)</f>
        <v>1970-1974</v>
      </c>
      <c r="H1480" s="17">
        <v>1</v>
      </c>
      <c r="I1480" s="17">
        <v>0</v>
      </c>
      <c r="J1480" s="17">
        <v>0</v>
      </c>
      <c r="K1480" s="17">
        <f>SUM(I1480:J1480)</f>
        <v>0</v>
      </c>
      <c r="L1480" s="28">
        <f>IF(N1480&lt;7000000000,0,1)</f>
        <v>0</v>
      </c>
      <c r="M1480" s="28">
        <f>IF(N1480&gt;0,1,0)</f>
        <v>1</v>
      </c>
      <c r="N1480" s="29">
        <v>39394</v>
      </c>
      <c r="O1480" s="29">
        <f>IF($R1480="Minor",1,0)</f>
        <v>1</v>
      </c>
      <c r="P1480" s="29">
        <f>IF($R1480="Medium",1,0)</f>
        <v>0</v>
      </c>
      <c r="Q1480" s="29">
        <f>IF($R1480="Major",1,0)</f>
        <v>0</v>
      </c>
      <c r="R1480" s="2" t="str">
        <f>IF('Hazard Data'!N1090&lt;VLOOKUP(B1480,Thresholds!$B$2:$I$8,2,FALSE),"Minor",IF(AND(VLOOKUP(B1480,Thresholds!$B$2:$I$8,2,FALSE)&lt;='Hazard Data'!N1090,'Hazard Data'!N1090&lt;VLOOKUP(B1480,Thresholds!$B$2:$I$8,3,FALSE)),"Medium","Major"))</f>
        <v>Minor</v>
      </c>
      <c r="S1480" s="2" t="str">
        <f>IF(N1480&gt;0,"",IF('Hazard Data'!K1090&lt;VLOOKUP(B1480,Thresholds!$B$2:$I$8,5,FALSE),"Minor",IF(AND(VLOOKUP(B1480,Thresholds!$B$2:$I$8,5,FALSE)&lt;='Hazard Data'!K1090,'Hazard Data'!K1090&lt;VLOOKUP(B1480,Thresholds!$B$2:$I$8,6,FALSE)),"Medium","Major")))</f>
        <v/>
      </c>
      <c r="T1480" s="2"/>
      <c r="U1480" s="2"/>
      <c r="V1480" s="2"/>
      <c r="W1480" s="2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>
      <c r="A1481" s="1"/>
      <c r="B1481" s="17">
        <v>4</v>
      </c>
      <c r="C1481" s="9" t="s">
        <v>64</v>
      </c>
      <c r="D1481" s="9" t="str">
        <f>VLOOKUP(C1481,'Hazard Categories'!$A$2:$B$52,2,FALSE)</f>
        <v>Severe Storm</v>
      </c>
      <c r="E1481" s="17">
        <v>2</v>
      </c>
      <c r="F1481" s="17">
        <v>1970</v>
      </c>
      <c r="G1481" s="17" t="str">
        <f>IF(F1481&lt;2000,(ROUNDDOWN((F1481-$G$10)/5,0))*5+$G$10&amp;"-"&amp;(ROUNDDOWN((F1481-$G$10)/5,0))*5+$G$10+4,(ROUNDDOWN((F1481-$G$10)/5,0))*5+$G$10&amp;"-"&amp;(ROUNDDOWN((F1481-$G$10)/5,0))*5+$G$10+4)</f>
        <v>1970-1974</v>
      </c>
      <c r="H1481" s="17">
        <v>1</v>
      </c>
      <c r="I1481" s="17">
        <v>0</v>
      </c>
      <c r="J1481" s="17">
        <v>0</v>
      </c>
      <c r="K1481" s="17">
        <f>SUM(I1481:J1481)</f>
        <v>0</v>
      </c>
      <c r="L1481" s="28">
        <f>IF(N1481&lt;7000000000,0,1)</f>
        <v>0</v>
      </c>
      <c r="M1481" s="28">
        <f>IF(N1481&gt;0,1,0)</f>
        <v>1</v>
      </c>
      <c r="N1481" s="29">
        <v>38875</v>
      </c>
      <c r="O1481" s="29">
        <f>IF($R1481="Minor",1,0)</f>
        <v>1</v>
      </c>
      <c r="P1481" s="29">
        <f>IF($R1481="Medium",1,0)</f>
        <v>0</v>
      </c>
      <c r="Q1481" s="29">
        <f>IF($R1481="Major",1,0)</f>
        <v>0</v>
      </c>
      <c r="R1481" s="2" t="str">
        <f>IF('Hazard Data'!N1083&lt;VLOOKUP(B1481,Thresholds!$B$2:$I$8,2,FALSE),"Minor",IF(AND(VLOOKUP(B1481,Thresholds!$B$2:$I$8,2,FALSE)&lt;='Hazard Data'!N1083,'Hazard Data'!N1083&lt;VLOOKUP(B1481,Thresholds!$B$2:$I$8,3,FALSE)),"Medium","Major"))</f>
        <v>Minor</v>
      </c>
      <c r="S1481" s="2" t="str">
        <f>IF(N1481&gt;0,"",IF('Hazard Data'!K1083&lt;VLOOKUP(B1481,Thresholds!$B$2:$I$8,5,FALSE),"Minor",IF(AND(VLOOKUP(B1481,Thresholds!$B$2:$I$8,5,FALSE)&lt;='Hazard Data'!K1083,'Hazard Data'!K1083&lt;VLOOKUP(B1481,Thresholds!$B$2:$I$8,6,FALSE)),"Medium","Major")))</f>
        <v/>
      </c>
      <c r="T1481" s="2"/>
      <c r="U1481" s="2"/>
      <c r="V1481" s="2"/>
      <c r="W1481" s="2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>
      <c r="A1482" s="1"/>
      <c r="B1482" s="17">
        <v>1</v>
      </c>
      <c r="C1482" s="9" t="s">
        <v>46</v>
      </c>
      <c r="D1482" s="9" t="str">
        <f>VLOOKUP(C1482,'Hazard Categories'!$A$2:$B$52,2,FALSE)</f>
        <v>Storm</v>
      </c>
      <c r="E1482" s="17">
        <v>3</v>
      </c>
      <c r="F1482" s="17">
        <v>1968</v>
      </c>
      <c r="G1482" s="17" t="str">
        <f>IF(F1482&lt;2000,(ROUNDDOWN((F1482-$G$10)/5,0))*5+$G$10&amp;"-"&amp;(ROUNDDOWN((F1482-$G$10)/5,0))*5+$G$10+4,(ROUNDDOWN((F1482-$G$10)/5,0))*5+$G$10&amp;"-"&amp;(ROUNDDOWN((F1482-$G$10)/5,0))*5+$G$10+4)</f>
        <v>1965-1969</v>
      </c>
      <c r="H1482" s="17">
        <v>1</v>
      </c>
      <c r="I1482" s="17">
        <v>0</v>
      </c>
      <c r="J1482" s="17">
        <v>0</v>
      </c>
      <c r="K1482" s="17">
        <f>SUM(I1482:J1482)</f>
        <v>0</v>
      </c>
      <c r="L1482" s="28">
        <f>IF(N1482&lt;7000000000,0,1)</f>
        <v>0</v>
      </c>
      <c r="M1482" s="28">
        <f>IF(N1482&gt;0,1,0)</f>
        <v>1</v>
      </c>
      <c r="N1482" s="29">
        <v>38859</v>
      </c>
      <c r="O1482" s="29">
        <f>IF($R1482="Minor",1,0)</f>
        <v>1</v>
      </c>
      <c r="P1482" s="29">
        <f>IF($R1482="Medium",1,0)</f>
        <v>0</v>
      </c>
      <c r="Q1482" s="29">
        <f>IF($R1482="Major",1,0)</f>
        <v>0</v>
      </c>
      <c r="R1482" s="2" t="str">
        <f>IF('Hazard Data'!N1070&lt;VLOOKUP(B1482,Thresholds!$B$2:$I$8,2,FALSE),"Minor",IF(AND(VLOOKUP(B1482,Thresholds!$B$2:$I$8,2,FALSE)&lt;='Hazard Data'!N1070,'Hazard Data'!N1070&lt;VLOOKUP(B1482,Thresholds!$B$2:$I$8,3,FALSE)),"Medium","Major"))</f>
        <v>Minor</v>
      </c>
      <c r="S1482" s="2" t="str">
        <f>IF(N1482&gt;0,"",IF('Hazard Data'!K1070&lt;VLOOKUP(B1482,Thresholds!$B$2:$I$8,5,FALSE),"Minor",IF(AND(VLOOKUP(B1482,Thresholds!$B$2:$I$8,5,FALSE)&lt;='Hazard Data'!K1070,'Hazard Data'!K1070&lt;VLOOKUP(B1482,Thresholds!$B$2:$I$8,6,FALSE)),"Medium","Major")))</f>
        <v/>
      </c>
      <c r="T1482" s="2"/>
      <c r="U1482" s="2"/>
      <c r="V1482" s="2"/>
      <c r="W1482" s="2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>
      <c r="A1483" s="1"/>
      <c r="B1483" s="17">
        <v>6</v>
      </c>
      <c r="C1483" s="9" t="s">
        <v>40</v>
      </c>
      <c r="D1483" s="9" t="str">
        <f>VLOOKUP(C1483,'Hazard Categories'!$A$2:$B$52,2,FALSE)</f>
        <v>Storm</v>
      </c>
      <c r="E1483" s="17">
        <v>1</v>
      </c>
      <c r="F1483" s="17">
        <v>1987</v>
      </c>
      <c r="G1483" s="17" t="str">
        <f>IF(F1483&lt;2000,(ROUNDDOWN((F1483-$G$10)/5,0))*5+$G$10&amp;"-"&amp;(ROUNDDOWN((F1483-$G$10)/5,0))*5+$G$10+4,(ROUNDDOWN((F1483-$G$10)/5,0))*5+$G$10&amp;"-"&amp;(ROUNDDOWN((F1483-$G$10)/5,0))*5+$G$10+4)</f>
        <v>1985-1989</v>
      </c>
      <c r="H1483" s="17">
        <v>1</v>
      </c>
      <c r="I1483" s="17">
        <v>0</v>
      </c>
      <c r="J1483" s="17">
        <v>0</v>
      </c>
      <c r="K1483" s="17">
        <f>SUM(I1483:J1483)</f>
        <v>0</v>
      </c>
      <c r="L1483" s="28">
        <f>IF(N1483&lt;7000000000,0,1)</f>
        <v>0</v>
      </c>
      <c r="M1483" s="28">
        <f>IF(N1483&gt;0,1,0)</f>
        <v>1</v>
      </c>
      <c r="N1483" s="29">
        <v>38808</v>
      </c>
      <c r="O1483" s="29">
        <f>IF($R1483="Minor",1,0)</f>
        <v>1</v>
      </c>
      <c r="P1483" s="29">
        <f>IF($R1483="Medium",1,0)</f>
        <v>0</v>
      </c>
      <c r="Q1483" s="29">
        <f>IF($R1483="Major",1,0)</f>
        <v>0</v>
      </c>
      <c r="R1483" s="2" t="str">
        <f>IF('Hazard Data'!N1969&lt;VLOOKUP(B1483,Thresholds!$B$2:$I$8,2,FALSE),"Minor",IF(AND(VLOOKUP(B1483,Thresholds!$B$2:$I$8,2,FALSE)&lt;='Hazard Data'!N1969,'Hazard Data'!N1969&lt;VLOOKUP(B1483,Thresholds!$B$2:$I$8,3,FALSE)),"Medium","Major"))</f>
        <v>Minor</v>
      </c>
      <c r="S1483" s="2" t="str">
        <f>IF(N1483&gt;0,"",IF('Hazard Data'!K1969&lt;VLOOKUP(B1483,Thresholds!$B$2:$I$8,5,FALSE),"Minor",IF(AND(VLOOKUP(B1483,Thresholds!$B$2:$I$8,5,FALSE)&lt;='Hazard Data'!K1969,'Hazard Data'!K1969&lt;VLOOKUP(B1483,Thresholds!$B$2:$I$8,6,FALSE)),"Medium","Major")))</f>
        <v/>
      </c>
      <c r="T1483" s="2"/>
      <c r="U1483" s="2"/>
      <c r="V1483" s="2"/>
      <c r="W1483" s="2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>
      <c r="A1484" s="1"/>
      <c r="B1484" s="17">
        <v>5</v>
      </c>
      <c r="C1484" s="9" t="s">
        <v>40</v>
      </c>
      <c r="D1484" s="9" t="str">
        <f>VLOOKUP(C1484,'Hazard Categories'!$A$2:$B$52,2,FALSE)</f>
        <v>Storm</v>
      </c>
      <c r="E1484" s="17">
        <v>1</v>
      </c>
      <c r="F1484" s="17">
        <v>1987</v>
      </c>
      <c r="G1484" s="17" t="str">
        <f>IF(F1484&lt;2000,(ROUNDDOWN((F1484-$G$10)/5,0))*5+$G$10&amp;"-"&amp;(ROUNDDOWN((F1484-$G$10)/5,0))*5+$G$10+4,(ROUNDDOWN((F1484-$G$10)/5,0))*5+$G$10&amp;"-"&amp;(ROUNDDOWN((F1484-$G$10)/5,0))*5+$G$10+4)</f>
        <v>1985-1989</v>
      </c>
      <c r="H1484" s="17">
        <v>1</v>
      </c>
      <c r="I1484" s="17">
        <v>0</v>
      </c>
      <c r="J1484" s="17">
        <v>0</v>
      </c>
      <c r="K1484" s="17">
        <f>SUM(I1484:J1484)</f>
        <v>0</v>
      </c>
      <c r="L1484" s="28">
        <f>IF(N1484&lt;7000000000,0,1)</f>
        <v>0</v>
      </c>
      <c r="M1484" s="28">
        <f>IF(N1484&gt;0,1,0)</f>
        <v>1</v>
      </c>
      <c r="N1484" s="29">
        <v>38369</v>
      </c>
      <c r="O1484" s="29">
        <f>IF($R1484="Minor",1,0)</f>
        <v>1</v>
      </c>
      <c r="P1484" s="29">
        <f>IF($R1484="Medium",1,0)</f>
        <v>0</v>
      </c>
      <c r="Q1484" s="29">
        <f>IF($R1484="Major",1,0)</f>
        <v>0</v>
      </c>
      <c r="R1484" s="2" t="str">
        <f>IF('Hazard Data'!N1970&lt;VLOOKUP(B1484,Thresholds!$B$2:$I$8,2,FALSE),"Minor",IF(AND(VLOOKUP(B1484,Thresholds!$B$2:$I$8,2,FALSE)&lt;='Hazard Data'!N1970,'Hazard Data'!N1970&lt;VLOOKUP(B1484,Thresholds!$B$2:$I$8,3,FALSE)),"Medium","Major"))</f>
        <v>Minor</v>
      </c>
      <c r="S1484" s="2" t="str">
        <f>IF(N1484&gt;0,"",IF('Hazard Data'!K1970&lt;VLOOKUP(B1484,Thresholds!$B$2:$I$8,5,FALSE),"Minor",IF(AND(VLOOKUP(B1484,Thresholds!$B$2:$I$8,5,FALSE)&lt;='Hazard Data'!K1970,'Hazard Data'!K1970&lt;VLOOKUP(B1484,Thresholds!$B$2:$I$8,6,FALSE)),"Medium","Major")))</f>
        <v/>
      </c>
      <c r="T1484" s="2"/>
      <c r="U1484" s="2"/>
      <c r="V1484" s="2"/>
      <c r="W1484" s="2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>
      <c r="A1485" s="1"/>
      <c r="B1485" s="17">
        <v>3</v>
      </c>
      <c r="C1485" s="9" t="s">
        <v>45</v>
      </c>
      <c r="D1485" s="9" t="str">
        <f>VLOOKUP(C1485,'Hazard Categories'!$A$2:$B$52,2,FALSE)</f>
        <v>Storm</v>
      </c>
      <c r="E1485" s="17">
        <v>2</v>
      </c>
      <c r="F1485" s="17">
        <v>1986</v>
      </c>
      <c r="G1485" s="17" t="str">
        <f>IF(F1485&lt;2000,(ROUNDDOWN((F1485-$G$10)/5,0))*5+$G$10&amp;"-"&amp;(ROUNDDOWN((F1485-$G$10)/5,0))*5+$G$10+4,(ROUNDDOWN((F1485-$G$10)/5,0))*5+$G$10&amp;"-"&amp;(ROUNDDOWN((F1485-$G$10)/5,0))*5+$G$10+4)</f>
        <v>1985-1989</v>
      </c>
      <c r="H1485" s="17">
        <v>1</v>
      </c>
      <c r="I1485" s="17">
        <v>0</v>
      </c>
      <c r="J1485" s="17">
        <v>0</v>
      </c>
      <c r="K1485" s="17">
        <f>SUM(I1485:J1485)</f>
        <v>0</v>
      </c>
      <c r="L1485" s="28">
        <f>IF(N1485&lt;7000000000,0,1)</f>
        <v>0</v>
      </c>
      <c r="M1485" s="28">
        <f>IF(N1485&gt;0,1,0)</f>
        <v>1</v>
      </c>
      <c r="N1485" s="29">
        <v>38110</v>
      </c>
      <c r="O1485" s="29">
        <f>IF($R1485="Minor",1,0)</f>
        <v>1</v>
      </c>
      <c r="P1485" s="29">
        <f>IF($R1485="Medium",1,0)</f>
        <v>0</v>
      </c>
      <c r="Q1485" s="29">
        <f>IF($R1485="Major",1,0)</f>
        <v>0</v>
      </c>
      <c r="R1485" s="2" t="str">
        <f>IF('Hazard Data'!N1511&lt;VLOOKUP(B1485,Thresholds!$B$2:$I$8,2,FALSE),"Minor",IF(AND(VLOOKUP(B1485,Thresholds!$B$2:$I$8,2,FALSE)&lt;='Hazard Data'!N1511,'Hazard Data'!N1511&lt;VLOOKUP(B1485,Thresholds!$B$2:$I$8,3,FALSE)),"Medium","Major"))</f>
        <v>Minor</v>
      </c>
      <c r="S1485" s="2" t="str">
        <f>IF(N1485&gt;0,"",IF('Hazard Data'!K1511&lt;VLOOKUP(B1485,Thresholds!$B$2:$I$8,5,FALSE),"Minor",IF(AND(VLOOKUP(B1485,Thresholds!$B$2:$I$8,5,FALSE)&lt;='Hazard Data'!K1511,'Hazard Data'!K1511&lt;VLOOKUP(B1485,Thresholds!$B$2:$I$8,6,FALSE)),"Medium","Major")))</f>
        <v/>
      </c>
      <c r="T1485" s="2"/>
      <c r="U1485" s="2"/>
      <c r="V1485" s="2"/>
      <c r="W1485" s="2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>
      <c r="A1486" s="1"/>
      <c r="B1486" s="17">
        <v>6</v>
      </c>
      <c r="C1486" s="9" t="s">
        <v>40</v>
      </c>
      <c r="D1486" s="9" t="str">
        <f>VLOOKUP(C1486,'Hazard Categories'!$A$2:$B$52,2,FALSE)</f>
        <v>Storm</v>
      </c>
      <c r="E1486" s="17">
        <v>1</v>
      </c>
      <c r="F1486" s="17">
        <v>1966</v>
      </c>
      <c r="G1486" s="17" t="str">
        <f>IF(F1486&lt;2000,(ROUNDDOWN((F1486-$G$10)/5,0))*5+$G$10&amp;"-"&amp;(ROUNDDOWN((F1486-$G$10)/5,0))*5+$G$10+4,(ROUNDDOWN((F1486-$G$10)/5,0))*5+$G$10&amp;"-"&amp;(ROUNDDOWN((F1486-$G$10)/5,0))*5+$G$10+4)</f>
        <v>1965-1969</v>
      </c>
      <c r="H1486" s="17">
        <v>1</v>
      </c>
      <c r="I1486" s="17">
        <v>0</v>
      </c>
      <c r="J1486" s="17">
        <v>0</v>
      </c>
      <c r="K1486" s="17">
        <f>SUM(I1486:J1486)</f>
        <v>0</v>
      </c>
      <c r="L1486" s="28">
        <f>IF(N1486&lt;7000000000,0,1)</f>
        <v>0</v>
      </c>
      <c r="M1486" s="28">
        <f>IF(N1486&gt;0,1,0)</f>
        <v>1</v>
      </c>
      <c r="N1486" s="29">
        <v>37804</v>
      </c>
      <c r="O1486" s="29">
        <f>IF($R1486="Minor",1,0)</f>
        <v>1</v>
      </c>
      <c r="P1486" s="29">
        <f>IF($R1486="Medium",1,0)</f>
        <v>0</v>
      </c>
      <c r="Q1486" s="29">
        <f>IF($R1486="Major",1,0)</f>
        <v>0</v>
      </c>
      <c r="R1486" s="2" t="str">
        <f>IF('Hazard Data'!N990&lt;VLOOKUP(B1486,Thresholds!$B$2:$I$8,2,FALSE),"Minor",IF(AND(VLOOKUP(B1486,Thresholds!$B$2:$I$8,2,FALSE)&lt;='Hazard Data'!N990,'Hazard Data'!N990&lt;VLOOKUP(B1486,Thresholds!$B$2:$I$8,3,FALSE)),"Medium","Major"))</f>
        <v>Minor</v>
      </c>
      <c r="S1486" s="2" t="str">
        <f>IF(N1486&gt;0,"",IF('Hazard Data'!K990&lt;VLOOKUP(B1486,Thresholds!$B$2:$I$8,5,FALSE),"Minor",IF(AND(VLOOKUP(B1486,Thresholds!$B$2:$I$8,5,FALSE)&lt;='Hazard Data'!K990,'Hazard Data'!K990&lt;VLOOKUP(B1486,Thresholds!$B$2:$I$8,6,FALSE)),"Medium","Major")))</f>
        <v/>
      </c>
      <c r="T1486" s="2"/>
      <c r="U1486" s="2"/>
      <c r="V1486" s="2"/>
      <c r="W1486" s="2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>
      <c r="A1487" s="1"/>
      <c r="B1487" s="17">
        <v>5</v>
      </c>
      <c r="C1487" s="9" t="s">
        <v>65</v>
      </c>
      <c r="D1487" s="9" t="str">
        <f>VLOOKUP(C1487,'Hazard Categories'!$A$2:$B$52,2,FALSE)</f>
        <v>Severe Storm</v>
      </c>
      <c r="E1487" s="17">
        <v>2</v>
      </c>
      <c r="F1487" s="17">
        <v>1974</v>
      </c>
      <c r="G1487" s="17" t="str">
        <f>IF(F1487&lt;2000,(ROUNDDOWN((F1487-$G$10)/5,0))*5+$G$10&amp;"-"&amp;(ROUNDDOWN((F1487-$G$10)/5,0))*5+$G$10+4,(ROUNDDOWN((F1487-$G$10)/5,0))*5+$G$10&amp;"-"&amp;(ROUNDDOWN((F1487-$G$10)/5,0))*5+$G$10+4)</f>
        <v>1970-1974</v>
      </c>
      <c r="H1487" s="17">
        <v>1</v>
      </c>
      <c r="I1487" s="17">
        <v>0</v>
      </c>
      <c r="J1487" s="17">
        <v>0</v>
      </c>
      <c r="K1487" s="17">
        <f>SUM(I1487:J1487)</f>
        <v>0</v>
      </c>
      <c r="L1487" s="28">
        <f>IF(N1487&lt;7000000000,0,1)</f>
        <v>0</v>
      </c>
      <c r="M1487" s="28">
        <f>IF(N1487&gt;0,1,0)</f>
        <v>1</v>
      </c>
      <c r="N1487" s="29">
        <v>37732</v>
      </c>
      <c r="O1487" s="29">
        <f>IF($R1487="Minor",1,0)</f>
        <v>0</v>
      </c>
      <c r="P1487" s="29">
        <f>IF($R1487="Medium",1,0)</f>
        <v>1</v>
      </c>
      <c r="Q1487" s="29">
        <f>IF($R1487="Major",1,0)</f>
        <v>0</v>
      </c>
      <c r="R1487" s="2" t="str">
        <f>IF('Hazard Data'!N398&lt;VLOOKUP(B1487,Thresholds!$B$2:$I$8,2,FALSE),"Minor",IF(AND(VLOOKUP(B1487,Thresholds!$B$2:$I$8,2,FALSE)&lt;='Hazard Data'!N398,'Hazard Data'!N398&lt;VLOOKUP(B1487,Thresholds!$B$2:$I$8,3,FALSE)),"Medium","Major"))</f>
        <v>Medium</v>
      </c>
      <c r="S1487" s="2" t="str">
        <f>IF(N1487&gt;0,"",IF('Hazard Data'!K398&lt;VLOOKUP(B1487,Thresholds!$B$2:$I$8,5,FALSE),"Minor",IF(AND(VLOOKUP(B1487,Thresholds!$B$2:$I$8,5,FALSE)&lt;='Hazard Data'!K398,'Hazard Data'!K398&lt;VLOOKUP(B1487,Thresholds!$B$2:$I$8,6,FALSE)),"Medium","Major")))</f>
        <v/>
      </c>
      <c r="T1487" s="2"/>
      <c r="U1487" s="2"/>
      <c r="V1487" s="2"/>
      <c r="W1487" s="2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>
      <c r="A1488" s="1"/>
      <c r="B1488" s="17">
        <v>2</v>
      </c>
      <c r="C1488" s="9" t="s">
        <v>48</v>
      </c>
      <c r="D1488" s="9" t="str">
        <f>VLOOKUP(C1488,'Hazard Categories'!$A$2:$B$52,2,FALSE)</f>
        <v>Severe Storm</v>
      </c>
      <c r="E1488" s="17">
        <v>3</v>
      </c>
      <c r="F1488" s="17">
        <v>2013</v>
      </c>
      <c r="G1488" s="17" t="str">
        <f>IF(F1488&lt;2000,(ROUNDDOWN((F1488-$G$10)/5,0))*5+$G$10&amp;"-"&amp;(ROUNDDOWN((F1488-$G$10)/5,0))*5+$G$10+4,(ROUNDDOWN((F1488-$G$10)/5,0))*5+$G$10&amp;"-"&amp;(ROUNDDOWN((F1488-$G$10)/5,0))*5+$G$10+4)</f>
        <v>2010-2014</v>
      </c>
      <c r="H1488" s="17">
        <v>1</v>
      </c>
      <c r="I1488" s="17">
        <v>0</v>
      </c>
      <c r="J1488" s="17">
        <v>0</v>
      </c>
      <c r="K1488" s="17">
        <f>SUM(I1488:J1488)</f>
        <v>0</v>
      </c>
      <c r="L1488" s="28">
        <f>IF(N1488&lt;7000000000,0,1)</f>
        <v>0</v>
      </c>
      <c r="M1488" s="28">
        <f>IF(N1488&gt;0,1,0)</f>
        <v>1</v>
      </c>
      <c r="N1488" s="29">
        <v>36675</v>
      </c>
      <c r="O1488" s="29">
        <f>IF($R1488="Minor",1,0)</f>
        <v>1</v>
      </c>
      <c r="P1488" s="29">
        <f>IF($R1488="Medium",1,0)</f>
        <v>0</v>
      </c>
      <c r="Q1488" s="29">
        <f>IF($R1488="Major",1,0)</f>
        <v>0</v>
      </c>
      <c r="R1488" s="2" t="str">
        <f>IF('Hazard Data'!N1892&lt;VLOOKUP(B1488,Thresholds!$B$2:$I$8,2,FALSE),"Minor",IF(AND(VLOOKUP(B1488,Thresholds!$B$2:$I$8,2,FALSE)&lt;='Hazard Data'!N1892,'Hazard Data'!N1892&lt;VLOOKUP(B1488,Thresholds!$B$2:$I$8,3,FALSE)),"Medium","Major"))</f>
        <v>Minor</v>
      </c>
      <c r="S1488" s="2" t="str">
        <f>IF(N1488&gt;0,"",IF('Hazard Data'!K1892&lt;VLOOKUP(B1488,Thresholds!$B$2:$I$8,5,FALSE),"Minor",IF(AND(VLOOKUP(B1488,Thresholds!$B$2:$I$8,5,FALSE)&lt;='Hazard Data'!K1892,'Hazard Data'!K1892&lt;VLOOKUP(B1488,Thresholds!$B$2:$I$8,6,FALSE)),"Medium","Major")))</f>
        <v/>
      </c>
      <c r="T1488" s="2"/>
      <c r="U1488" s="2"/>
      <c r="V1488" s="2"/>
      <c r="W1488" s="2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>
      <c r="A1489" s="1"/>
      <c r="B1489" s="17">
        <v>4</v>
      </c>
      <c r="C1489" s="9" t="s">
        <v>40</v>
      </c>
      <c r="D1489" s="9" t="str">
        <f>VLOOKUP(C1489,'Hazard Categories'!$A$2:$B$52,2,FALSE)</f>
        <v>Storm</v>
      </c>
      <c r="E1489" s="17">
        <v>1</v>
      </c>
      <c r="F1489" s="17">
        <v>1966</v>
      </c>
      <c r="G1489" s="17" t="str">
        <f>IF(F1489&lt;2000,(ROUNDDOWN((F1489-$G$10)/5,0))*5+$G$10&amp;"-"&amp;(ROUNDDOWN((F1489-$G$10)/5,0))*5+$G$10+4,(ROUNDDOWN((F1489-$G$10)/5,0))*5+$G$10&amp;"-"&amp;(ROUNDDOWN((F1489-$G$10)/5,0))*5+$G$10+4)</f>
        <v>1965-1969</v>
      </c>
      <c r="H1489" s="17">
        <v>1</v>
      </c>
      <c r="I1489" s="17">
        <v>0</v>
      </c>
      <c r="J1489" s="17">
        <v>0</v>
      </c>
      <c r="K1489" s="17">
        <f>SUM(I1489:J1489)</f>
        <v>0</v>
      </c>
      <c r="L1489" s="28">
        <f>IF(N1489&lt;7000000000,0,1)</f>
        <v>0</v>
      </c>
      <c r="M1489" s="28">
        <f>IF(N1489&gt;0,1,0)</f>
        <v>1</v>
      </c>
      <c r="N1489" s="29">
        <v>36505</v>
      </c>
      <c r="O1489" s="29">
        <f>IF($R1489="Minor",1,0)</f>
        <v>1</v>
      </c>
      <c r="P1489" s="29">
        <f>IF($R1489="Medium",1,0)</f>
        <v>0</v>
      </c>
      <c r="Q1489" s="29">
        <f>IF($R1489="Major",1,0)</f>
        <v>0</v>
      </c>
      <c r="R1489" s="2" t="str">
        <f>IF('Hazard Data'!N991&lt;VLOOKUP(B1489,Thresholds!$B$2:$I$8,2,FALSE),"Minor",IF(AND(VLOOKUP(B1489,Thresholds!$B$2:$I$8,2,FALSE)&lt;='Hazard Data'!N991,'Hazard Data'!N991&lt;VLOOKUP(B1489,Thresholds!$B$2:$I$8,3,FALSE)),"Medium","Major"))</f>
        <v>Minor</v>
      </c>
      <c r="S1489" s="2" t="str">
        <f>IF(N1489&gt;0,"",IF('Hazard Data'!K991&lt;VLOOKUP(B1489,Thresholds!$B$2:$I$8,5,FALSE),"Minor",IF(AND(VLOOKUP(B1489,Thresholds!$B$2:$I$8,5,FALSE)&lt;='Hazard Data'!K991,'Hazard Data'!K991&lt;VLOOKUP(B1489,Thresholds!$B$2:$I$8,6,FALSE)),"Medium","Major")))</f>
        <v/>
      </c>
      <c r="T1489" s="2"/>
      <c r="U1489" s="2"/>
      <c r="V1489" s="2"/>
      <c r="W1489" s="2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>
      <c r="A1490" s="1"/>
      <c r="B1490" s="17">
        <v>4</v>
      </c>
      <c r="C1490" s="9" t="s">
        <v>41</v>
      </c>
      <c r="D1490" s="9" t="str">
        <f>VLOOKUP(C1490,'Hazard Categories'!$A$2:$B$52,2,FALSE)</f>
        <v>Tornado</v>
      </c>
      <c r="E1490" s="17">
        <v>2</v>
      </c>
      <c r="F1490" s="17">
        <v>1973</v>
      </c>
      <c r="G1490" s="17" t="str">
        <f>IF(F1490&lt;2000,(ROUNDDOWN((F1490-$G$10)/5,0))*5+$G$10&amp;"-"&amp;(ROUNDDOWN((F1490-$G$10)/5,0))*5+$G$10+4,(ROUNDDOWN((F1490-$G$10)/5,0))*5+$G$10&amp;"-"&amp;(ROUNDDOWN((F1490-$G$10)/5,0))*5+$G$10+4)</f>
        <v>1970-1974</v>
      </c>
      <c r="H1490" s="17">
        <v>1</v>
      </c>
      <c r="I1490" s="17">
        <v>0</v>
      </c>
      <c r="J1490" s="17">
        <v>0</v>
      </c>
      <c r="K1490" s="17">
        <f>SUM(I1490:J1490)</f>
        <v>0</v>
      </c>
      <c r="L1490" s="28">
        <f>IF(N1490&lt;7000000000,0,1)</f>
        <v>0</v>
      </c>
      <c r="M1490" s="28">
        <f>IF(N1490&gt;0,1,0)</f>
        <v>1</v>
      </c>
      <c r="N1490" s="29">
        <v>36469</v>
      </c>
      <c r="O1490" s="29">
        <f>IF($R1490="Minor",1,0)</f>
        <v>1</v>
      </c>
      <c r="P1490" s="29">
        <f>IF($R1490="Medium",1,0)</f>
        <v>0</v>
      </c>
      <c r="Q1490" s="29">
        <f>IF($R1490="Major",1,0)</f>
        <v>0</v>
      </c>
      <c r="R1490" s="2" t="str">
        <f>IF('Hazard Data'!N1107&lt;VLOOKUP(B1490,Thresholds!$B$2:$I$8,2,FALSE),"Minor",IF(AND(VLOOKUP(B1490,Thresholds!$B$2:$I$8,2,FALSE)&lt;='Hazard Data'!N1107,'Hazard Data'!N1107&lt;VLOOKUP(B1490,Thresholds!$B$2:$I$8,3,FALSE)),"Medium","Major"))</f>
        <v>Minor</v>
      </c>
      <c r="S1490" s="2" t="str">
        <f>IF(N1490&gt;0,"",IF('Hazard Data'!K1107&lt;VLOOKUP(B1490,Thresholds!$B$2:$I$8,5,FALSE),"Minor",IF(AND(VLOOKUP(B1490,Thresholds!$B$2:$I$8,5,FALSE)&lt;='Hazard Data'!K1107,'Hazard Data'!K1107&lt;VLOOKUP(B1490,Thresholds!$B$2:$I$8,6,FALSE)),"Medium","Major")))</f>
        <v/>
      </c>
      <c r="T1490" s="2"/>
      <c r="U1490" s="2"/>
      <c r="V1490" s="2"/>
      <c r="W1490" s="2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>
      <c r="A1491" s="1"/>
      <c r="B1491" s="17">
        <v>3</v>
      </c>
      <c r="C1491" s="9" t="s">
        <v>70</v>
      </c>
      <c r="D1491" s="9" t="str">
        <f>VLOOKUP(C1491,'Hazard Categories'!$A$2:$B$52,2,FALSE)</f>
        <v>Storm</v>
      </c>
      <c r="E1491" s="17">
        <v>3</v>
      </c>
      <c r="F1491" s="17">
        <v>1966</v>
      </c>
      <c r="G1491" s="17" t="str">
        <f>IF(F1491&lt;2000,(ROUNDDOWN((F1491-$G$10)/5,0))*5+$G$10&amp;"-"&amp;(ROUNDDOWN((F1491-$G$10)/5,0))*5+$G$10+4,(ROUNDDOWN((F1491-$G$10)/5,0))*5+$G$10&amp;"-"&amp;(ROUNDDOWN((F1491-$G$10)/5,0))*5+$G$10+4)</f>
        <v>1965-1969</v>
      </c>
      <c r="H1491" s="17">
        <v>1</v>
      </c>
      <c r="I1491" s="17">
        <v>0</v>
      </c>
      <c r="J1491" s="17">
        <v>0</v>
      </c>
      <c r="K1491" s="17">
        <f>SUM(I1491:J1491)</f>
        <v>0</v>
      </c>
      <c r="L1491" s="28">
        <f>IF(N1491&lt;7000000000,0,1)</f>
        <v>0</v>
      </c>
      <c r="M1491" s="28">
        <f>IF(N1491&gt;0,1,0)</f>
        <v>1</v>
      </c>
      <c r="N1491" s="29">
        <v>36458</v>
      </c>
      <c r="O1491" s="29">
        <f>IF($R1491="Minor",1,0)</f>
        <v>1</v>
      </c>
      <c r="P1491" s="29">
        <f>IF($R1491="Medium",1,0)</f>
        <v>0</v>
      </c>
      <c r="Q1491" s="29">
        <f>IF($R1491="Major",1,0)</f>
        <v>0</v>
      </c>
      <c r="R1491" s="2" t="str">
        <f>IF('Hazard Data'!N1016&lt;VLOOKUP(B1491,Thresholds!$B$2:$I$8,2,FALSE),"Minor",IF(AND(VLOOKUP(B1491,Thresholds!$B$2:$I$8,2,FALSE)&lt;='Hazard Data'!N1016,'Hazard Data'!N1016&lt;VLOOKUP(B1491,Thresholds!$B$2:$I$8,3,FALSE)),"Medium","Major"))</f>
        <v>Minor</v>
      </c>
      <c r="S1491" s="2" t="str">
        <f>IF(N1491&gt;0,"",IF('Hazard Data'!K1016&lt;VLOOKUP(B1491,Thresholds!$B$2:$I$8,5,FALSE),"Minor",IF(AND(VLOOKUP(B1491,Thresholds!$B$2:$I$8,5,FALSE)&lt;='Hazard Data'!K1016,'Hazard Data'!K1016&lt;VLOOKUP(B1491,Thresholds!$B$2:$I$8,6,FALSE)),"Medium","Major")))</f>
        <v/>
      </c>
      <c r="T1491" s="2"/>
      <c r="U1491" s="2"/>
      <c r="V1491" s="2"/>
      <c r="W1491" s="2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>
      <c r="A1492" s="1"/>
      <c r="B1492" s="17">
        <v>1</v>
      </c>
      <c r="C1492" s="9" t="s">
        <v>56</v>
      </c>
      <c r="D1492" s="9" t="str">
        <f>VLOOKUP(C1492,'Hazard Categories'!$A$2:$B$52,2,FALSE)</f>
        <v>Severe Storm</v>
      </c>
      <c r="E1492" s="17">
        <v>2</v>
      </c>
      <c r="F1492" s="17">
        <v>1969</v>
      </c>
      <c r="G1492" s="17" t="str">
        <f>IF(F1492&lt;2000,(ROUNDDOWN((F1492-$G$10)/5,0))*5+$G$10&amp;"-"&amp;(ROUNDDOWN((F1492-$G$10)/5,0))*5+$G$10+4,(ROUNDDOWN((F1492-$G$10)/5,0))*5+$G$10&amp;"-"&amp;(ROUNDDOWN((F1492-$G$10)/5,0))*5+$G$10+4)</f>
        <v>1965-1969</v>
      </c>
      <c r="H1492" s="17">
        <v>1</v>
      </c>
      <c r="I1492" s="17">
        <v>0</v>
      </c>
      <c r="J1492" s="17">
        <v>0</v>
      </c>
      <c r="K1492" s="17">
        <f>SUM(I1492:J1492)</f>
        <v>0</v>
      </c>
      <c r="L1492" s="28">
        <f>IF(N1492&lt;7000000000,0,1)</f>
        <v>0</v>
      </c>
      <c r="M1492" s="28">
        <f>IF(N1492&gt;0,1,0)</f>
        <v>1</v>
      </c>
      <c r="N1492" s="29">
        <v>36394</v>
      </c>
      <c r="O1492" s="29">
        <f>IF($R1492="Minor",1,0)</f>
        <v>1</v>
      </c>
      <c r="P1492" s="29">
        <f>IF($R1492="Medium",1,0)</f>
        <v>0</v>
      </c>
      <c r="Q1492" s="29">
        <f>IF($R1492="Major",1,0)</f>
        <v>0</v>
      </c>
      <c r="R1492" s="2" t="str">
        <f>IF('Hazard Data'!N1055&lt;VLOOKUP(B1492,Thresholds!$B$2:$I$8,2,FALSE),"Minor",IF(AND(VLOOKUP(B1492,Thresholds!$B$2:$I$8,2,FALSE)&lt;='Hazard Data'!N1055,'Hazard Data'!N1055&lt;VLOOKUP(B1492,Thresholds!$B$2:$I$8,3,FALSE)),"Medium","Major"))</f>
        <v>Minor</v>
      </c>
      <c r="S1492" s="2" t="str">
        <f>IF(N1492&gt;0,"",IF('Hazard Data'!K1055&lt;VLOOKUP(B1492,Thresholds!$B$2:$I$8,5,FALSE),"Minor",IF(AND(VLOOKUP(B1492,Thresholds!$B$2:$I$8,5,FALSE)&lt;='Hazard Data'!K1055,'Hazard Data'!K1055&lt;VLOOKUP(B1492,Thresholds!$B$2:$I$8,6,FALSE)),"Medium","Major")))</f>
        <v/>
      </c>
      <c r="T1492" s="2"/>
      <c r="U1492" s="2"/>
      <c r="V1492" s="2"/>
      <c r="W1492" s="2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>
      <c r="A1493" s="1"/>
      <c r="B1493" s="17">
        <v>3</v>
      </c>
      <c r="C1493" s="9" t="s">
        <v>47</v>
      </c>
      <c r="D1493" s="9" t="str">
        <f>VLOOKUP(C1493,'Hazard Categories'!$A$2:$B$52,2,FALSE)</f>
        <v>Severe Storm</v>
      </c>
      <c r="E1493" s="17">
        <v>3</v>
      </c>
      <c r="F1493" s="17">
        <v>1979</v>
      </c>
      <c r="G1493" s="17" t="str">
        <f>IF(F1493&lt;2000,(ROUNDDOWN((F1493-$G$10)/5,0))*5+$G$10&amp;"-"&amp;(ROUNDDOWN((F1493-$G$10)/5,0))*5+$G$10+4,(ROUNDDOWN((F1493-$G$10)/5,0))*5+$G$10&amp;"-"&amp;(ROUNDDOWN((F1493-$G$10)/5,0))*5+$G$10+4)</f>
        <v>1975-1979</v>
      </c>
      <c r="H1493" s="17">
        <v>1</v>
      </c>
      <c r="I1493" s="17">
        <v>0</v>
      </c>
      <c r="J1493" s="17">
        <v>0</v>
      </c>
      <c r="K1493" s="17">
        <f>SUM(I1493:J1493)</f>
        <v>0</v>
      </c>
      <c r="L1493" s="28">
        <f>IF(N1493&lt;7000000000,0,1)</f>
        <v>0</v>
      </c>
      <c r="M1493" s="28">
        <f>IF(N1493&gt;0,1,0)</f>
        <v>1</v>
      </c>
      <c r="N1493" s="29">
        <v>36275</v>
      </c>
      <c r="O1493" s="29">
        <f>IF($R1493="Minor",1,0)</f>
        <v>1</v>
      </c>
      <c r="P1493" s="29">
        <f>IF($R1493="Medium",1,0)</f>
        <v>0</v>
      </c>
      <c r="Q1493" s="29">
        <f>IF($R1493="Major",1,0)</f>
        <v>0</v>
      </c>
      <c r="R1493" s="2" t="str">
        <f>IF('Hazard Data'!N1331&lt;VLOOKUP(B1493,Thresholds!$B$2:$I$8,2,FALSE),"Minor",IF(AND(VLOOKUP(B1493,Thresholds!$B$2:$I$8,2,FALSE)&lt;='Hazard Data'!N1331,'Hazard Data'!N1331&lt;VLOOKUP(B1493,Thresholds!$B$2:$I$8,3,FALSE)),"Medium","Major"))</f>
        <v>Minor</v>
      </c>
      <c r="S1493" s="2" t="str">
        <f>IF(N1493&gt;0,"",IF('Hazard Data'!K1331&lt;VLOOKUP(B1493,Thresholds!$B$2:$I$8,5,FALSE),"Minor",IF(AND(VLOOKUP(B1493,Thresholds!$B$2:$I$8,5,FALSE)&lt;='Hazard Data'!K1331,'Hazard Data'!K1331&lt;VLOOKUP(B1493,Thresholds!$B$2:$I$8,6,FALSE)),"Medium","Major")))</f>
        <v/>
      </c>
      <c r="T1493" s="2"/>
      <c r="U1493" s="18"/>
      <c r="V1493" s="18"/>
      <c r="W1493" s="18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>
      <c r="A1494" s="1"/>
      <c r="B1494" s="17">
        <v>3</v>
      </c>
      <c r="C1494" s="9" t="s">
        <v>46</v>
      </c>
      <c r="D1494" s="9" t="str">
        <f>VLOOKUP(C1494,'Hazard Categories'!$A$2:$B$52,2,FALSE)</f>
        <v>Storm</v>
      </c>
      <c r="E1494" s="17">
        <v>4</v>
      </c>
      <c r="F1494" s="17">
        <v>1983</v>
      </c>
      <c r="G1494" s="17" t="str">
        <f>IF(F1494&lt;2000,(ROUNDDOWN((F1494-$G$10)/5,0))*5+$G$10&amp;"-"&amp;(ROUNDDOWN((F1494-$G$10)/5,0))*5+$G$10+4,(ROUNDDOWN((F1494-$G$10)/5,0))*5+$G$10&amp;"-"&amp;(ROUNDDOWN((F1494-$G$10)/5,0))*5+$G$10+4)</f>
        <v>1980-1984</v>
      </c>
      <c r="H1494" s="17">
        <v>1</v>
      </c>
      <c r="I1494" s="17">
        <v>0</v>
      </c>
      <c r="J1494" s="17">
        <v>0</v>
      </c>
      <c r="K1494" s="17">
        <f>SUM(I1494:J1494)</f>
        <v>0</v>
      </c>
      <c r="L1494" s="28">
        <f>IF(N1494&lt;7000000000,0,1)</f>
        <v>0</v>
      </c>
      <c r="M1494" s="28">
        <f>IF(N1494&gt;0,1,0)</f>
        <v>1</v>
      </c>
      <c r="N1494" s="29">
        <v>35784</v>
      </c>
      <c r="O1494" s="29">
        <f>IF($R1494="Minor",1,0)</f>
        <v>1</v>
      </c>
      <c r="P1494" s="29">
        <f>IF($R1494="Medium",1,0)</f>
        <v>0</v>
      </c>
      <c r="Q1494" s="29">
        <f>IF($R1494="Major",1,0)</f>
        <v>0</v>
      </c>
      <c r="R1494" s="2" t="str">
        <f>IF('Hazard Data'!N1386&lt;VLOOKUP(B1494,Thresholds!$B$2:$I$8,2,FALSE),"Minor",IF(AND(VLOOKUP(B1494,Thresholds!$B$2:$I$8,2,FALSE)&lt;='Hazard Data'!N1386,'Hazard Data'!N1386&lt;VLOOKUP(B1494,Thresholds!$B$2:$I$8,3,FALSE)),"Medium","Major"))</f>
        <v>Minor</v>
      </c>
      <c r="S1494" s="2" t="str">
        <f>IF(N1494&gt;0,"",IF('Hazard Data'!K1386&lt;VLOOKUP(B1494,Thresholds!$B$2:$I$8,5,FALSE),"Minor",IF(AND(VLOOKUP(B1494,Thresholds!$B$2:$I$8,5,FALSE)&lt;='Hazard Data'!K1386,'Hazard Data'!K1386&lt;VLOOKUP(B1494,Thresholds!$B$2:$I$8,6,FALSE)),"Medium","Major")))</f>
        <v/>
      </c>
      <c r="T1494" s="2"/>
      <c r="U1494" s="2"/>
      <c r="V1494" s="2"/>
      <c r="W1494" s="2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>
      <c r="A1495" s="1"/>
      <c r="B1495" s="17">
        <v>3</v>
      </c>
      <c r="C1495" s="9" t="s">
        <v>46</v>
      </c>
      <c r="D1495" s="9" t="str">
        <f>VLOOKUP(C1495,'Hazard Categories'!$A$2:$B$52,2,FALSE)</f>
        <v>Storm</v>
      </c>
      <c r="E1495" s="17">
        <v>1</v>
      </c>
      <c r="F1495" s="17">
        <v>1965</v>
      </c>
      <c r="G1495" s="17" t="str">
        <f>IF(F1495&lt;2000,(ROUNDDOWN((F1495-$G$10)/5,0))*5+$G$10&amp;"-"&amp;(ROUNDDOWN((F1495-$G$10)/5,0))*5+$G$10+4,(ROUNDDOWN((F1495-$G$10)/5,0))*5+$G$10&amp;"-"&amp;(ROUNDDOWN((F1495-$G$10)/5,0))*5+$G$10+4)</f>
        <v>1965-1969</v>
      </c>
      <c r="H1495" s="17">
        <v>1</v>
      </c>
      <c r="I1495" s="17">
        <v>0</v>
      </c>
      <c r="J1495" s="17">
        <v>0</v>
      </c>
      <c r="K1495" s="17">
        <f>SUM(I1495:J1495)</f>
        <v>0</v>
      </c>
      <c r="L1495" s="28">
        <f>IF(N1495&lt;7000000000,0,1)</f>
        <v>0</v>
      </c>
      <c r="M1495" s="28">
        <f>IF(N1495&gt;0,1,0)</f>
        <v>1</v>
      </c>
      <c r="N1495" s="29">
        <v>35724</v>
      </c>
      <c r="O1495" s="29">
        <f>IF($R1495="Minor",1,0)</f>
        <v>1</v>
      </c>
      <c r="P1495" s="29">
        <f>IF($R1495="Medium",1,0)</f>
        <v>0</v>
      </c>
      <c r="Q1495" s="29">
        <f>IF($R1495="Major",1,0)</f>
        <v>0</v>
      </c>
      <c r="R1495" s="2" t="str">
        <f>IF('Hazard Data'!N907&lt;VLOOKUP(B1495,Thresholds!$B$2:$I$8,2,FALSE),"Minor",IF(AND(VLOOKUP(B1495,Thresholds!$B$2:$I$8,2,FALSE)&lt;='Hazard Data'!N907,'Hazard Data'!N907&lt;VLOOKUP(B1495,Thresholds!$B$2:$I$8,3,FALSE)),"Medium","Major"))</f>
        <v>Minor</v>
      </c>
      <c r="S1495" s="2" t="str">
        <f>IF(N1495&gt;0,"",IF('Hazard Data'!K907&lt;VLOOKUP(B1495,Thresholds!$B$2:$I$8,5,FALSE),"Minor",IF(AND(VLOOKUP(B1495,Thresholds!$B$2:$I$8,5,FALSE)&lt;='Hazard Data'!K907,'Hazard Data'!K907&lt;VLOOKUP(B1495,Thresholds!$B$2:$I$8,6,FALSE)),"Medium","Major")))</f>
        <v/>
      </c>
      <c r="T1495" s="2"/>
      <c r="U1495" s="2"/>
      <c r="V1495" s="2"/>
      <c r="W1495" s="2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>
      <c r="A1496" s="1"/>
      <c r="B1496" s="17">
        <v>3</v>
      </c>
      <c r="C1496" s="9" t="s">
        <v>40</v>
      </c>
      <c r="D1496" s="9" t="str">
        <f>VLOOKUP(C1496,'Hazard Categories'!$A$2:$B$52,2,FALSE)</f>
        <v>Storm</v>
      </c>
      <c r="E1496" s="17">
        <v>1</v>
      </c>
      <c r="F1496" s="17">
        <v>1966</v>
      </c>
      <c r="G1496" s="17" t="str">
        <f>IF(F1496&lt;2000,(ROUNDDOWN((F1496-$G$10)/5,0))*5+$G$10&amp;"-"&amp;(ROUNDDOWN((F1496-$G$10)/5,0))*5+$G$10+4,(ROUNDDOWN((F1496-$G$10)/5,0))*5+$G$10&amp;"-"&amp;(ROUNDDOWN((F1496-$G$10)/5,0))*5+$G$10+4)</f>
        <v>1965-1969</v>
      </c>
      <c r="H1496" s="17">
        <v>1</v>
      </c>
      <c r="I1496" s="17">
        <v>0</v>
      </c>
      <c r="J1496" s="17">
        <v>0</v>
      </c>
      <c r="K1496" s="17">
        <f>SUM(I1496:J1496)</f>
        <v>0</v>
      </c>
      <c r="L1496" s="28">
        <f>IF(N1496&lt;7000000000,0,1)</f>
        <v>0</v>
      </c>
      <c r="M1496" s="28">
        <f>IF(N1496&gt;0,1,0)</f>
        <v>1</v>
      </c>
      <c r="N1496" s="29">
        <v>35168</v>
      </c>
      <c r="O1496" s="29">
        <f>IF($R1496="Minor",1,0)</f>
        <v>1</v>
      </c>
      <c r="P1496" s="29">
        <f>IF($R1496="Medium",1,0)</f>
        <v>0</v>
      </c>
      <c r="Q1496" s="29">
        <f>IF($R1496="Major",1,0)</f>
        <v>0</v>
      </c>
      <c r="R1496" s="2" t="str">
        <f>IF('Hazard Data'!N992&lt;VLOOKUP(B1496,Thresholds!$B$2:$I$8,2,FALSE),"Minor",IF(AND(VLOOKUP(B1496,Thresholds!$B$2:$I$8,2,FALSE)&lt;='Hazard Data'!N992,'Hazard Data'!N992&lt;VLOOKUP(B1496,Thresholds!$B$2:$I$8,3,FALSE)),"Medium","Major"))</f>
        <v>Minor</v>
      </c>
      <c r="S1496" s="2" t="str">
        <f>IF(N1496&gt;0,"",IF('Hazard Data'!K992&lt;VLOOKUP(B1496,Thresholds!$B$2:$I$8,5,FALSE),"Minor",IF(AND(VLOOKUP(B1496,Thresholds!$B$2:$I$8,5,FALSE)&lt;='Hazard Data'!K992,'Hazard Data'!K992&lt;VLOOKUP(B1496,Thresholds!$B$2:$I$8,6,FALSE)),"Medium","Major")))</f>
        <v/>
      </c>
      <c r="T1496" s="2"/>
      <c r="U1496" s="2"/>
      <c r="V1496" s="2"/>
      <c r="W1496" s="2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>
      <c r="A1497" s="1"/>
      <c r="B1497" s="17">
        <v>3</v>
      </c>
      <c r="C1497" s="9" t="s">
        <v>39</v>
      </c>
      <c r="D1497" s="9" t="str">
        <f>VLOOKUP(C1497,'Hazard Categories'!$A$2:$B$52,2,FALSE)</f>
        <v>Severe Storm</v>
      </c>
      <c r="E1497" s="17">
        <v>2</v>
      </c>
      <c r="F1497" s="17">
        <v>2014</v>
      </c>
      <c r="G1497" s="17" t="str">
        <f>IF(F1497&lt;2000,(ROUNDDOWN((F1497-$G$10)/5,0))*5+$G$10&amp;"-"&amp;(ROUNDDOWN((F1497-$G$10)/5,0))*5+$G$10+4,(ROUNDDOWN((F1497-$G$10)/5,0))*5+$G$10&amp;"-"&amp;(ROUNDDOWN((F1497-$G$10)/5,0))*5+$G$10+4)</f>
        <v>2010-2014</v>
      </c>
      <c r="H1497" s="17">
        <v>1</v>
      </c>
      <c r="I1497" s="17">
        <v>0</v>
      </c>
      <c r="J1497" s="17">
        <v>0</v>
      </c>
      <c r="K1497" s="17">
        <f>SUM(I1497:J1497)</f>
        <v>0</v>
      </c>
      <c r="L1497" s="28">
        <f>IF(N1497&lt;7000000000,0,1)</f>
        <v>0</v>
      </c>
      <c r="M1497" s="28">
        <f>IF(N1497&gt;0,1,0)</f>
        <v>1</v>
      </c>
      <c r="N1497" s="29">
        <v>34861</v>
      </c>
      <c r="O1497" s="29">
        <f>IF($R1497="Minor",1,0)</f>
        <v>1</v>
      </c>
      <c r="P1497" s="29">
        <f>IF($R1497="Medium",1,0)</f>
        <v>0</v>
      </c>
      <c r="Q1497" s="29">
        <f>IF($R1497="Major",1,0)</f>
        <v>0</v>
      </c>
      <c r="R1497" s="2" t="str">
        <f>IF('Hazard Data'!N2556&lt;VLOOKUP(B1497,Thresholds!$B$2:$I$8,2,FALSE),"Minor",IF(AND(VLOOKUP(B1497,Thresholds!$B$2:$I$8,2,FALSE)&lt;='Hazard Data'!N2556,'Hazard Data'!N2556&lt;VLOOKUP(B1497,Thresholds!$B$2:$I$8,3,FALSE)),"Medium","Major"))</f>
        <v>Minor</v>
      </c>
      <c r="S1497" s="2" t="str">
        <f>IF(N1497&gt;0,"",IF('Hazard Data'!K2556&lt;VLOOKUP(B1497,Thresholds!$B$2:$I$8,5,FALSE),"Minor",IF(AND(VLOOKUP(B1497,Thresholds!$B$2:$I$8,5,FALSE)&lt;='Hazard Data'!K2556,'Hazard Data'!K2556&lt;VLOOKUP(B1497,Thresholds!$B$2:$I$8,6,FALSE)),"Medium","Major")))</f>
        <v/>
      </c>
      <c r="T1497" s="2"/>
      <c r="U1497" s="2"/>
      <c r="V1497" s="2"/>
      <c r="W1497" s="2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>
      <c r="A1498" s="1"/>
      <c r="B1498" s="17">
        <v>1</v>
      </c>
      <c r="C1498" s="9" t="s">
        <v>44</v>
      </c>
      <c r="D1498" s="9" t="str">
        <f>VLOOKUP(C1498,'Hazard Categories'!$A$2:$B$52,2,FALSE)</f>
        <v>Severe Storm</v>
      </c>
      <c r="E1498" s="17">
        <v>2</v>
      </c>
      <c r="F1498" s="17">
        <v>2003</v>
      </c>
      <c r="G1498" s="17" t="str">
        <f>IF(F1498&lt;2000,(ROUNDDOWN((F1498-$G$10)/5,0))*5+$G$10&amp;"-"&amp;(ROUNDDOWN((F1498-$G$10)/5,0))*5+$G$10+4,(ROUNDDOWN((F1498-$G$10)/5,0))*5+$G$10&amp;"-"&amp;(ROUNDDOWN((F1498-$G$10)/5,0))*5+$G$10+4)</f>
        <v>2000-2004</v>
      </c>
      <c r="H1498" s="17">
        <v>1</v>
      </c>
      <c r="I1498" s="17">
        <v>0</v>
      </c>
      <c r="J1498" s="17">
        <v>0</v>
      </c>
      <c r="K1498" s="17">
        <f>SUM(I1498:J1498)</f>
        <v>0</v>
      </c>
      <c r="L1498" s="28">
        <f>IF(N1498&lt;7000000000,0,1)</f>
        <v>0</v>
      </c>
      <c r="M1498" s="28">
        <f>IF(N1498&gt;0,1,0)</f>
        <v>1</v>
      </c>
      <c r="N1498" s="29">
        <v>34826</v>
      </c>
      <c r="O1498" s="29">
        <f>IF($R1498="Minor",1,0)</f>
        <v>1</v>
      </c>
      <c r="P1498" s="29">
        <f>IF($R1498="Medium",1,0)</f>
        <v>0</v>
      </c>
      <c r="Q1498" s="29">
        <f>IF($R1498="Major",1,0)</f>
        <v>0</v>
      </c>
      <c r="R1498" s="2" t="str">
        <f>IF('Hazard Data'!N3073&lt;VLOOKUP(B1498,Thresholds!$B$2:$I$8,2,FALSE),"Minor",IF(AND(VLOOKUP(B1498,Thresholds!$B$2:$I$8,2,FALSE)&lt;='Hazard Data'!N3073,'Hazard Data'!N3073&lt;VLOOKUP(B1498,Thresholds!$B$2:$I$8,3,FALSE)),"Medium","Major"))</f>
        <v>Minor</v>
      </c>
      <c r="S1498" s="2" t="str">
        <f>IF(N1498&gt;0,"",IF('Hazard Data'!K3073&lt;VLOOKUP(B1498,Thresholds!$B$2:$I$8,5,FALSE),"Minor",IF(AND(VLOOKUP(B1498,Thresholds!$B$2:$I$8,5,FALSE)&lt;='Hazard Data'!K3073,'Hazard Data'!K3073&lt;VLOOKUP(B1498,Thresholds!$B$2:$I$8,6,FALSE)),"Medium","Major")))</f>
        <v/>
      </c>
      <c r="T1498" s="2"/>
      <c r="U1498" s="2"/>
      <c r="V1498" s="2"/>
      <c r="W1498" s="2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>
      <c r="A1499" s="1"/>
      <c r="B1499" s="17">
        <v>4</v>
      </c>
      <c r="C1499" s="9" t="s">
        <v>44</v>
      </c>
      <c r="D1499" s="9" t="str">
        <f>VLOOKUP(C1499,'Hazard Categories'!$A$2:$B$52,2,FALSE)</f>
        <v>Severe Storm</v>
      </c>
      <c r="E1499" s="17">
        <v>2</v>
      </c>
      <c r="F1499" s="17">
        <v>2011</v>
      </c>
      <c r="G1499" s="17" t="str">
        <f>IF(F1499&lt;2000,(ROUNDDOWN((F1499-$G$10)/5,0))*5+$G$10&amp;"-"&amp;(ROUNDDOWN((F1499-$G$10)/5,0))*5+$G$10+4,(ROUNDDOWN((F1499-$G$10)/5,0))*5+$G$10&amp;"-"&amp;(ROUNDDOWN((F1499-$G$10)/5,0))*5+$G$10+4)</f>
        <v>2010-2014</v>
      </c>
      <c r="H1499" s="17">
        <v>1</v>
      </c>
      <c r="I1499" s="17">
        <v>0</v>
      </c>
      <c r="J1499" s="17">
        <v>0</v>
      </c>
      <c r="K1499" s="17">
        <f>SUM(I1499:J1499)</f>
        <v>0</v>
      </c>
      <c r="L1499" s="28">
        <f>IF(N1499&lt;7000000000,0,1)</f>
        <v>0</v>
      </c>
      <c r="M1499" s="28">
        <f>IF(N1499&gt;0,1,0)</f>
        <v>1</v>
      </c>
      <c r="N1499" s="29">
        <v>34791</v>
      </c>
      <c r="O1499" s="29">
        <f>IF($R1499="Minor",1,0)</f>
        <v>1</v>
      </c>
      <c r="P1499" s="29">
        <f>IF($R1499="Medium",1,0)</f>
        <v>0</v>
      </c>
      <c r="Q1499" s="29">
        <f>IF($R1499="Major",1,0)</f>
        <v>0</v>
      </c>
      <c r="R1499" s="2" t="str">
        <f>IF('Hazard Data'!N2431&lt;VLOOKUP(B1499,Thresholds!$B$2:$I$8,2,FALSE),"Minor",IF(AND(VLOOKUP(B1499,Thresholds!$B$2:$I$8,2,FALSE)&lt;='Hazard Data'!N2431,'Hazard Data'!N2431&lt;VLOOKUP(B1499,Thresholds!$B$2:$I$8,3,FALSE)),"Medium","Major"))</f>
        <v>Minor</v>
      </c>
      <c r="S1499" s="2" t="str">
        <f>IF(N1499&gt;0,"",IF('Hazard Data'!K2431&lt;VLOOKUP(B1499,Thresholds!$B$2:$I$8,5,FALSE),"Minor",IF(AND(VLOOKUP(B1499,Thresholds!$B$2:$I$8,5,FALSE)&lt;='Hazard Data'!K2431,'Hazard Data'!K2431&lt;VLOOKUP(B1499,Thresholds!$B$2:$I$8,6,FALSE)),"Medium","Major")))</f>
        <v/>
      </c>
      <c r="T1499" s="2"/>
      <c r="U1499" s="2"/>
      <c r="V1499" s="2"/>
      <c r="W1499" s="2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>
      <c r="A1500" s="1"/>
      <c r="B1500" s="17">
        <v>3</v>
      </c>
      <c r="C1500" s="9" t="s">
        <v>39</v>
      </c>
      <c r="D1500" s="9" t="str">
        <f>VLOOKUP(C1500,'Hazard Categories'!$A$2:$B$52,2,FALSE)</f>
        <v>Severe Storm</v>
      </c>
      <c r="E1500" s="17">
        <v>3</v>
      </c>
      <c r="F1500" s="17">
        <v>2008</v>
      </c>
      <c r="G1500" s="17" t="str">
        <f>IF(F1500&lt;2000,(ROUNDDOWN((F1500-$G$10)/5,0))*5+$G$10&amp;"-"&amp;(ROUNDDOWN((F1500-$G$10)/5,0))*5+$G$10+4,(ROUNDDOWN((F1500-$G$10)/5,0))*5+$G$10&amp;"-"&amp;(ROUNDDOWN((F1500-$G$10)/5,0))*5+$G$10+4)</f>
        <v>2005-2009</v>
      </c>
      <c r="H1500" s="17">
        <v>1</v>
      </c>
      <c r="I1500" s="17">
        <v>0</v>
      </c>
      <c r="J1500" s="17">
        <v>0</v>
      </c>
      <c r="K1500" s="17">
        <f>SUM(I1500:J1500)</f>
        <v>0</v>
      </c>
      <c r="L1500" s="28">
        <f>IF(N1500&lt;7000000000,0,1)</f>
        <v>0</v>
      </c>
      <c r="M1500" s="28">
        <f>IF(N1500&gt;0,1,0)</f>
        <v>1</v>
      </c>
      <c r="N1500" s="29">
        <v>34753</v>
      </c>
      <c r="O1500" s="29">
        <f>IF($R1500="Minor",1,0)</f>
        <v>1</v>
      </c>
      <c r="P1500" s="29">
        <f>IF($R1500="Medium",1,0)</f>
        <v>0</v>
      </c>
      <c r="Q1500" s="29">
        <f>IF($R1500="Major",1,0)</f>
        <v>0</v>
      </c>
      <c r="R1500" s="2" t="str">
        <f>IF('Hazard Data'!N3172&lt;VLOOKUP(B1500,Thresholds!$B$2:$I$8,2,FALSE),"Minor",IF(AND(VLOOKUP(B1500,Thresholds!$B$2:$I$8,2,FALSE)&lt;='Hazard Data'!N3172,'Hazard Data'!N3172&lt;VLOOKUP(B1500,Thresholds!$B$2:$I$8,3,FALSE)),"Medium","Major"))</f>
        <v>Minor</v>
      </c>
      <c r="S1500" s="2" t="str">
        <f>IF(N1500&gt;0,"",IF('Hazard Data'!K3172&lt;VLOOKUP(B1500,Thresholds!$B$2:$I$8,5,FALSE),"Minor",IF(AND(VLOOKUP(B1500,Thresholds!$B$2:$I$8,5,FALSE)&lt;='Hazard Data'!K3172,'Hazard Data'!K3172&lt;VLOOKUP(B1500,Thresholds!$B$2:$I$8,6,FALSE)),"Medium","Major")))</f>
        <v/>
      </c>
      <c r="T1500" s="2"/>
      <c r="U1500" s="2"/>
      <c r="V1500" s="2"/>
      <c r="W1500" s="2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>
      <c r="A1501" s="1"/>
      <c r="B1501" s="17">
        <v>5</v>
      </c>
      <c r="C1501" s="9" t="s">
        <v>59</v>
      </c>
      <c r="D1501" s="9" t="str">
        <f>VLOOKUP(C1501,'Hazard Categories'!$A$2:$B$52,2,FALSE)</f>
        <v>Storm</v>
      </c>
      <c r="E1501" s="17">
        <v>2</v>
      </c>
      <c r="F1501" s="17">
        <v>2011</v>
      </c>
      <c r="G1501" s="17" t="str">
        <f>IF(F1501&lt;2000,(ROUNDDOWN((F1501-$G$10)/5,0))*5+$G$10&amp;"-"&amp;(ROUNDDOWN((F1501-$G$10)/5,0))*5+$G$10+4,(ROUNDDOWN((F1501-$G$10)/5,0))*5+$G$10&amp;"-"&amp;(ROUNDDOWN((F1501-$G$10)/5,0))*5+$G$10+4)</f>
        <v>2010-2014</v>
      </c>
      <c r="H1501" s="17">
        <v>1</v>
      </c>
      <c r="I1501" s="17">
        <v>0</v>
      </c>
      <c r="J1501" s="17">
        <v>0</v>
      </c>
      <c r="K1501" s="17">
        <f>SUM(I1501:J1501)</f>
        <v>0</v>
      </c>
      <c r="L1501" s="28">
        <f>IF(N1501&lt;7000000000,0,1)</f>
        <v>0</v>
      </c>
      <c r="M1501" s="28">
        <f>IF(N1501&gt;0,1,0)</f>
        <v>1</v>
      </c>
      <c r="N1501" s="29">
        <v>34677</v>
      </c>
      <c r="O1501" s="29">
        <f>IF($R1501="Minor",1,0)</f>
        <v>1</v>
      </c>
      <c r="P1501" s="29">
        <f>IF($R1501="Medium",1,0)</f>
        <v>0</v>
      </c>
      <c r="Q1501" s="29">
        <f>IF($R1501="Major",1,0)</f>
        <v>0</v>
      </c>
      <c r="R1501" s="2" t="str">
        <f>IF('Hazard Data'!N2429&lt;VLOOKUP(B1501,Thresholds!$B$2:$I$8,2,FALSE),"Minor",IF(AND(VLOOKUP(B1501,Thresholds!$B$2:$I$8,2,FALSE)&lt;='Hazard Data'!N2429,'Hazard Data'!N2429&lt;VLOOKUP(B1501,Thresholds!$B$2:$I$8,3,FALSE)),"Medium","Major"))</f>
        <v>Minor</v>
      </c>
      <c r="S1501" s="2" t="str">
        <f>IF(N1501&gt;0,"",IF('Hazard Data'!K2429&lt;VLOOKUP(B1501,Thresholds!$B$2:$I$8,5,FALSE),"Minor",IF(AND(VLOOKUP(B1501,Thresholds!$B$2:$I$8,5,FALSE)&lt;='Hazard Data'!K2429,'Hazard Data'!K2429&lt;VLOOKUP(B1501,Thresholds!$B$2:$I$8,6,FALSE)),"Medium","Major")))</f>
        <v/>
      </c>
      <c r="T1501" s="2"/>
      <c r="U1501" s="2"/>
      <c r="V1501" s="2"/>
      <c r="W1501" s="2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>
      <c r="A1502" s="1"/>
      <c r="B1502" s="17">
        <v>5</v>
      </c>
      <c r="C1502" s="9" t="s">
        <v>44</v>
      </c>
      <c r="D1502" s="9" t="str">
        <f>VLOOKUP(C1502,'Hazard Categories'!$A$2:$B$52,2,FALSE)</f>
        <v>Severe Storm</v>
      </c>
      <c r="E1502" s="17">
        <v>3</v>
      </c>
      <c r="F1502" s="17">
        <v>2012</v>
      </c>
      <c r="G1502" s="17" t="str">
        <f>IF(F1502&lt;2000,(ROUNDDOWN((F1502-$G$10)/5,0))*5+$G$10&amp;"-"&amp;(ROUNDDOWN((F1502-$G$10)/5,0))*5+$G$10+4,(ROUNDDOWN((F1502-$G$10)/5,0))*5+$G$10&amp;"-"&amp;(ROUNDDOWN((F1502-$G$10)/5,0))*5+$G$10+4)</f>
        <v>2010-2014</v>
      </c>
      <c r="H1502" s="17">
        <v>1</v>
      </c>
      <c r="I1502" s="17">
        <v>0</v>
      </c>
      <c r="J1502" s="17">
        <v>0</v>
      </c>
      <c r="K1502" s="17">
        <f>SUM(I1502:J1502)</f>
        <v>0</v>
      </c>
      <c r="L1502" s="28">
        <f>IF(N1502&lt;7000000000,0,1)</f>
        <v>0</v>
      </c>
      <c r="M1502" s="28">
        <f>IF(N1502&gt;0,1,0)</f>
        <v>1</v>
      </c>
      <c r="N1502" s="29">
        <v>34627</v>
      </c>
      <c r="O1502" s="29">
        <f>IF($R1502="Minor",1,0)</f>
        <v>1</v>
      </c>
      <c r="P1502" s="29">
        <f>IF($R1502="Medium",1,0)</f>
        <v>0</v>
      </c>
      <c r="Q1502" s="29">
        <f>IF($R1502="Major",1,0)</f>
        <v>0</v>
      </c>
      <c r="R1502" s="2" t="str">
        <f>IF('Hazard Data'!N2165&lt;VLOOKUP(B1502,Thresholds!$B$2:$I$8,2,FALSE),"Minor",IF(AND(VLOOKUP(B1502,Thresholds!$B$2:$I$8,2,FALSE)&lt;='Hazard Data'!N2165,'Hazard Data'!N2165&lt;VLOOKUP(B1502,Thresholds!$B$2:$I$8,3,FALSE)),"Medium","Major"))</f>
        <v>Minor</v>
      </c>
      <c r="S1502" s="2" t="str">
        <f>IF(N1502&gt;0,"",IF('Hazard Data'!K2165&lt;VLOOKUP(B1502,Thresholds!$B$2:$I$8,5,FALSE),"Minor",IF(AND(VLOOKUP(B1502,Thresholds!$B$2:$I$8,5,FALSE)&lt;='Hazard Data'!K2165,'Hazard Data'!K2165&lt;VLOOKUP(B1502,Thresholds!$B$2:$I$8,6,FALSE)),"Medium","Major")))</f>
        <v/>
      </c>
      <c r="T1502" s="2"/>
      <c r="U1502" s="2"/>
      <c r="V1502" s="2"/>
      <c r="W1502" s="2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>
      <c r="A1503" s="1"/>
      <c r="B1503" s="17">
        <v>2</v>
      </c>
      <c r="C1503" s="9" t="s">
        <v>59</v>
      </c>
      <c r="D1503" s="9" t="str">
        <f>VLOOKUP(C1503,'Hazard Categories'!$A$2:$B$52,2,FALSE)</f>
        <v>Storm</v>
      </c>
      <c r="E1503" s="17">
        <v>2</v>
      </c>
      <c r="F1503" s="17">
        <v>2014</v>
      </c>
      <c r="G1503" s="17" t="str">
        <f>IF(F1503&lt;2000,(ROUNDDOWN((F1503-$G$10)/5,0))*5+$G$10&amp;"-"&amp;(ROUNDDOWN((F1503-$G$10)/5,0))*5+$G$10+4,(ROUNDDOWN((F1503-$G$10)/5,0))*5+$G$10&amp;"-"&amp;(ROUNDDOWN((F1503-$G$10)/5,0))*5+$G$10+4)</f>
        <v>2010-2014</v>
      </c>
      <c r="H1503" s="17">
        <v>1</v>
      </c>
      <c r="I1503" s="17">
        <v>0</v>
      </c>
      <c r="J1503" s="17">
        <v>0</v>
      </c>
      <c r="K1503" s="17">
        <f>SUM(I1503:J1503)</f>
        <v>0</v>
      </c>
      <c r="L1503" s="28">
        <f>IF(N1503&lt;7000000000,0,1)</f>
        <v>0</v>
      </c>
      <c r="M1503" s="28">
        <f>IF(N1503&gt;0,1,0)</f>
        <v>1</v>
      </c>
      <c r="N1503" s="29">
        <v>34503</v>
      </c>
      <c r="O1503" s="29">
        <f>IF($R1503="Minor",1,0)</f>
        <v>1</v>
      </c>
      <c r="P1503" s="29">
        <f>IF($R1503="Medium",1,0)</f>
        <v>0</v>
      </c>
      <c r="Q1503" s="29">
        <f>IF($R1503="Major",1,0)</f>
        <v>0</v>
      </c>
      <c r="R1503" s="2" t="str">
        <f>IF('Hazard Data'!N2602&lt;VLOOKUP(B1503,Thresholds!$B$2:$I$8,2,FALSE),"Minor",IF(AND(VLOOKUP(B1503,Thresholds!$B$2:$I$8,2,FALSE)&lt;='Hazard Data'!N2602,'Hazard Data'!N2602&lt;VLOOKUP(B1503,Thresholds!$B$2:$I$8,3,FALSE)),"Medium","Major"))</f>
        <v>Minor</v>
      </c>
      <c r="S1503" s="2" t="str">
        <f>IF(N1503&gt;0,"",IF('Hazard Data'!K2602&lt;VLOOKUP(B1503,Thresholds!$B$2:$I$8,5,FALSE),"Minor",IF(AND(VLOOKUP(B1503,Thresholds!$B$2:$I$8,5,FALSE)&lt;='Hazard Data'!K2602,'Hazard Data'!K2602&lt;VLOOKUP(B1503,Thresholds!$B$2:$I$8,6,FALSE)),"Medium","Major")))</f>
        <v/>
      </c>
      <c r="T1503" s="2"/>
      <c r="U1503" s="2"/>
      <c r="V1503" s="2"/>
      <c r="W1503" s="2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>
      <c r="A1504" s="1"/>
      <c r="B1504" s="17">
        <v>3</v>
      </c>
      <c r="C1504" s="9" t="s">
        <v>44</v>
      </c>
      <c r="D1504" s="9" t="str">
        <f>VLOOKUP(C1504,'Hazard Categories'!$A$2:$B$52,2,FALSE)</f>
        <v>Severe Storm</v>
      </c>
      <c r="E1504" s="17">
        <v>2</v>
      </c>
      <c r="F1504" s="17">
        <v>2011</v>
      </c>
      <c r="G1504" s="17" t="str">
        <f>IF(F1504&lt;2000,(ROUNDDOWN((F1504-$G$10)/5,0))*5+$G$10&amp;"-"&amp;(ROUNDDOWN((F1504-$G$10)/5,0))*5+$G$10+4,(ROUNDDOWN((F1504-$G$10)/5,0))*5+$G$10&amp;"-"&amp;(ROUNDDOWN((F1504-$G$10)/5,0))*5+$G$10+4)</f>
        <v>2010-2014</v>
      </c>
      <c r="H1504" s="17">
        <v>1</v>
      </c>
      <c r="I1504" s="17">
        <v>0</v>
      </c>
      <c r="J1504" s="17">
        <v>0</v>
      </c>
      <c r="K1504" s="17">
        <f>SUM(I1504:J1504)</f>
        <v>0</v>
      </c>
      <c r="L1504" s="28">
        <f>IF(N1504&lt;7000000000,0,1)</f>
        <v>0</v>
      </c>
      <c r="M1504" s="28">
        <f>IF(N1504&gt;0,1,0)</f>
        <v>1</v>
      </c>
      <c r="N1504" s="29">
        <v>34500</v>
      </c>
      <c r="O1504" s="29">
        <f>IF($R1504="Minor",1,0)</f>
        <v>1</v>
      </c>
      <c r="P1504" s="29">
        <f>IF($R1504="Medium",1,0)</f>
        <v>0</v>
      </c>
      <c r="Q1504" s="29">
        <f>IF($R1504="Major",1,0)</f>
        <v>0</v>
      </c>
      <c r="R1504" s="2" t="str">
        <f>IF('Hazard Data'!N2368&lt;VLOOKUP(B1504,Thresholds!$B$2:$I$8,2,FALSE),"Minor",IF(AND(VLOOKUP(B1504,Thresholds!$B$2:$I$8,2,FALSE)&lt;='Hazard Data'!N2368,'Hazard Data'!N2368&lt;VLOOKUP(B1504,Thresholds!$B$2:$I$8,3,FALSE)),"Medium","Major"))</f>
        <v>Minor</v>
      </c>
      <c r="S1504" s="2" t="str">
        <f>IF(N1504&gt;0,"",IF('Hazard Data'!K2368&lt;VLOOKUP(B1504,Thresholds!$B$2:$I$8,5,FALSE),"Minor",IF(AND(VLOOKUP(B1504,Thresholds!$B$2:$I$8,5,FALSE)&lt;='Hazard Data'!K2368,'Hazard Data'!K2368&lt;VLOOKUP(B1504,Thresholds!$B$2:$I$8,6,FALSE)),"Medium","Major")))</f>
        <v/>
      </c>
      <c r="T1504" s="2"/>
      <c r="U1504" s="2"/>
      <c r="V1504" s="2"/>
      <c r="W1504" s="2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32">
      <c r="A1505" s="1"/>
      <c r="B1505" s="17">
        <v>1</v>
      </c>
      <c r="C1505" s="9" t="s">
        <v>44</v>
      </c>
      <c r="D1505" s="9" t="str">
        <f>VLOOKUP(C1505,'Hazard Categories'!$A$2:$B$52,2,FALSE)</f>
        <v>Severe Storm</v>
      </c>
      <c r="E1505" s="17">
        <v>2</v>
      </c>
      <c r="F1505" s="17">
        <v>1995</v>
      </c>
      <c r="G1505" s="17" t="str">
        <f>IF(F1505&lt;2000,(ROUNDDOWN((F1505-$G$10)/5,0))*5+$G$10&amp;"-"&amp;(ROUNDDOWN((F1505-$G$10)/5,0))*5+$G$10+4,(ROUNDDOWN((F1505-$G$10)/5,0))*5+$G$10&amp;"-"&amp;(ROUNDDOWN((F1505-$G$10)/5,0))*5+$G$10+4)</f>
        <v>1995-1999</v>
      </c>
      <c r="H1505" s="17">
        <v>1</v>
      </c>
      <c r="I1505" s="17">
        <v>0</v>
      </c>
      <c r="J1505" s="17">
        <v>0</v>
      </c>
      <c r="K1505" s="17">
        <f>SUM(I1505:J1505)</f>
        <v>0</v>
      </c>
      <c r="L1505" s="28">
        <f>IF(N1505&lt;7000000000,0,1)</f>
        <v>0</v>
      </c>
      <c r="M1505" s="28">
        <f>IF(N1505&gt;0,1,0)</f>
        <v>1</v>
      </c>
      <c r="N1505" s="29">
        <v>34484</v>
      </c>
      <c r="O1505" s="29">
        <f>IF($R1505="Minor",1,0)</f>
        <v>0</v>
      </c>
      <c r="P1505" s="29">
        <f>IF($R1505="Medium",1,0)</f>
        <v>0</v>
      </c>
      <c r="Q1505" s="29">
        <f>IF($R1505="Major",1,0)</f>
        <v>1</v>
      </c>
      <c r="R1505" s="2" t="str">
        <f>IF('Hazard Data'!N127&lt;VLOOKUP(B1505,Thresholds!$B$2:$I$8,2,FALSE),"Minor",IF(AND(VLOOKUP(B1505,Thresholds!$B$2:$I$8,2,FALSE)&lt;='Hazard Data'!N127,'Hazard Data'!N127&lt;VLOOKUP(B1505,Thresholds!$B$2:$I$8,3,FALSE)),"Medium","Major"))</f>
        <v>Major</v>
      </c>
      <c r="S1505" s="2" t="str">
        <f>IF(N1505&gt;0,"",IF('Hazard Data'!K127&lt;VLOOKUP(B1505,Thresholds!$B$2:$I$8,5,FALSE),"Minor",IF(AND(VLOOKUP(B1505,Thresholds!$B$2:$I$8,5,FALSE)&lt;='Hazard Data'!K127,'Hazard Data'!K127&lt;VLOOKUP(B1505,Thresholds!$B$2:$I$8,6,FALSE)),"Medium","Major")))</f>
        <v/>
      </c>
      <c r="T1505" s="2"/>
      <c r="U1505" s="2"/>
      <c r="V1505" s="2"/>
      <c r="W1505" s="2"/>
      <c r="X1505" s="1"/>
      <c r="Y1505" s="1"/>
      <c r="Z1505" s="1"/>
      <c r="AA1505" s="1"/>
      <c r="AB1505" s="1"/>
      <c r="AC1505" s="1"/>
      <c r="AD1505" s="1"/>
      <c r="AE1505" s="1"/>
      <c r="AF1505" s="1"/>
    </row>
    <row r="1506" spans="1:32">
      <c r="A1506" s="1"/>
      <c r="B1506" s="17">
        <v>2</v>
      </c>
      <c r="C1506" s="9" t="s">
        <v>59</v>
      </c>
      <c r="D1506" s="9" t="str">
        <f>VLOOKUP(C1506,'Hazard Categories'!$A$2:$B$52,2,FALSE)</f>
        <v>Storm</v>
      </c>
      <c r="E1506" s="17">
        <v>4</v>
      </c>
      <c r="F1506" s="17">
        <v>2012</v>
      </c>
      <c r="G1506" s="17" t="str">
        <f>IF(F1506&lt;2000,(ROUNDDOWN((F1506-$G$10)/5,0))*5+$G$10&amp;"-"&amp;(ROUNDDOWN((F1506-$G$10)/5,0))*5+$G$10+4,(ROUNDDOWN((F1506-$G$10)/5,0))*5+$G$10&amp;"-"&amp;(ROUNDDOWN((F1506-$G$10)/5,0))*5+$G$10+4)</f>
        <v>2010-2014</v>
      </c>
      <c r="H1506" s="17">
        <v>1</v>
      </c>
      <c r="I1506" s="17">
        <v>0</v>
      </c>
      <c r="J1506" s="17">
        <v>0</v>
      </c>
      <c r="K1506" s="17">
        <f>SUM(I1506:J1506)</f>
        <v>0</v>
      </c>
      <c r="L1506" s="28">
        <f>IF(N1506&lt;7000000000,0,1)</f>
        <v>0</v>
      </c>
      <c r="M1506" s="28">
        <f>IF(N1506&gt;0,1,0)</f>
        <v>1</v>
      </c>
      <c r="N1506" s="29">
        <v>34468</v>
      </c>
      <c r="O1506" s="29">
        <f>IF($R1506="Minor",1,0)</f>
        <v>1</v>
      </c>
      <c r="P1506" s="29">
        <f>IF($R1506="Medium",1,0)</f>
        <v>0</v>
      </c>
      <c r="Q1506" s="29">
        <f>IF($R1506="Major",1,0)</f>
        <v>0</v>
      </c>
      <c r="R1506" s="2" t="str">
        <f>IF('Hazard Data'!N2136&lt;VLOOKUP(B1506,Thresholds!$B$2:$I$8,2,FALSE),"Minor",IF(AND(VLOOKUP(B1506,Thresholds!$B$2:$I$8,2,FALSE)&lt;='Hazard Data'!N2136,'Hazard Data'!N2136&lt;VLOOKUP(B1506,Thresholds!$B$2:$I$8,3,FALSE)),"Medium","Major"))</f>
        <v>Minor</v>
      </c>
      <c r="S1506" s="2" t="str">
        <f>IF(N1506&gt;0,"",IF('Hazard Data'!K2136&lt;VLOOKUP(B1506,Thresholds!$B$2:$I$8,5,FALSE),"Minor",IF(AND(VLOOKUP(B1506,Thresholds!$B$2:$I$8,5,FALSE)&lt;='Hazard Data'!K2136,'Hazard Data'!K2136&lt;VLOOKUP(B1506,Thresholds!$B$2:$I$8,6,FALSE)),"Medium","Major")))</f>
        <v/>
      </c>
      <c r="T1506" s="2"/>
      <c r="U1506" s="2"/>
      <c r="V1506" s="2"/>
      <c r="W1506" s="2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32">
      <c r="A1507" s="1"/>
      <c r="B1507" s="17">
        <v>4</v>
      </c>
      <c r="C1507" s="9" t="s">
        <v>44</v>
      </c>
      <c r="D1507" s="9" t="str">
        <f>VLOOKUP(C1507,'Hazard Categories'!$A$2:$B$52,2,FALSE)</f>
        <v>Severe Storm</v>
      </c>
      <c r="E1507" s="17">
        <v>3</v>
      </c>
      <c r="F1507" s="17">
        <v>2009</v>
      </c>
      <c r="G1507" s="17" t="str">
        <f>IF(F1507&lt;2000,(ROUNDDOWN((F1507-$G$10)/5,0))*5+$G$10&amp;"-"&amp;(ROUNDDOWN((F1507-$G$10)/5,0))*5+$G$10+4,(ROUNDDOWN((F1507-$G$10)/5,0))*5+$G$10&amp;"-"&amp;(ROUNDDOWN((F1507-$G$10)/5,0))*5+$G$10+4)</f>
        <v>2005-2009</v>
      </c>
      <c r="H1507" s="17">
        <v>1</v>
      </c>
      <c r="I1507" s="17">
        <v>0</v>
      </c>
      <c r="J1507" s="17">
        <v>0</v>
      </c>
      <c r="K1507" s="17">
        <f>SUM(I1507:J1507)</f>
        <v>0</v>
      </c>
      <c r="L1507" s="28">
        <f>IF(N1507&lt;7000000000,0,1)</f>
        <v>0</v>
      </c>
      <c r="M1507" s="28">
        <f>IF(N1507&gt;0,1,0)</f>
        <v>1</v>
      </c>
      <c r="N1507" s="29">
        <v>34468</v>
      </c>
      <c r="O1507" s="29">
        <f>IF($R1507="Minor",1,0)</f>
        <v>1</v>
      </c>
      <c r="P1507" s="29">
        <f>IF($R1507="Medium",1,0)</f>
        <v>0</v>
      </c>
      <c r="Q1507" s="29">
        <f>IF($R1507="Major",1,0)</f>
        <v>0</v>
      </c>
      <c r="R1507" s="2" t="str">
        <f>IF('Hazard Data'!N3204&lt;VLOOKUP(B1507,Thresholds!$B$2:$I$8,2,FALSE),"Minor",IF(AND(VLOOKUP(B1507,Thresholds!$B$2:$I$8,2,FALSE)&lt;='Hazard Data'!N3204,'Hazard Data'!N3204&lt;VLOOKUP(B1507,Thresholds!$B$2:$I$8,3,FALSE)),"Medium","Major"))</f>
        <v>Minor</v>
      </c>
      <c r="S1507" s="2" t="str">
        <f>IF(N1507&gt;0,"",IF('Hazard Data'!K3204&lt;VLOOKUP(B1507,Thresholds!$B$2:$I$8,5,FALSE),"Minor",IF(AND(VLOOKUP(B1507,Thresholds!$B$2:$I$8,5,FALSE)&lt;='Hazard Data'!K3204,'Hazard Data'!K3204&lt;VLOOKUP(B1507,Thresholds!$B$2:$I$8,6,FALSE)),"Medium","Major")))</f>
        <v/>
      </c>
      <c r="T1507" s="2"/>
      <c r="U1507" s="2"/>
      <c r="V1507" s="2"/>
      <c r="W1507" s="2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32">
      <c r="A1508" s="1"/>
      <c r="B1508" s="17">
        <v>5</v>
      </c>
      <c r="C1508" s="9" t="s">
        <v>39</v>
      </c>
      <c r="D1508" s="9" t="str">
        <f>VLOOKUP(C1508,'Hazard Categories'!$A$2:$B$52,2,FALSE)</f>
        <v>Severe Storm</v>
      </c>
      <c r="E1508" s="17">
        <v>3</v>
      </c>
      <c r="F1508" s="17">
        <v>2015</v>
      </c>
      <c r="G1508" s="17" t="str">
        <f>IF(F1508&lt;2000,(ROUNDDOWN((F1508-$G$10)/5,0))*5+$G$10&amp;"-"&amp;(ROUNDDOWN((F1508-$G$10)/5,0))*5+$G$10+4,(ROUNDDOWN((F1508-$G$10)/5,0))*5+$G$10&amp;"-"&amp;(ROUNDDOWN((F1508-$G$10)/5,0))*5+$G$10+4)</f>
        <v>2015-2019</v>
      </c>
      <c r="H1508" s="17">
        <v>1</v>
      </c>
      <c r="I1508" s="17">
        <v>0</v>
      </c>
      <c r="J1508" s="17">
        <v>0</v>
      </c>
      <c r="K1508" s="17">
        <f>SUM(I1508:J1508)</f>
        <v>0</v>
      </c>
      <c r="L1508" s="28">
        <f>IF(N1508&lt;7000000000,0,1)</f>
        <v>0</v>
      </c>
      <c r="M1508" s="28">
        <f>IF(N1508&gt;0,1,0)</f>
        <v>1</v>
      </c>
      <c r="N1508" s="29">
        <v>34459</v>
      </c>
      <c r="O1508" s="29">
        <f>IF($R1508="Minor",1,0)</f>
        <v>1</v>
      </c>
      <c r="P1508" s="29">
        <f>IF($R1508="Medium",1,0)</f>
        <v>0</v>
      </c>
      <c r="Q1508" s="29">
        <f>IF($R1508="Major",1,0)</f>
        <v>0</v>
      </c>
      <c r="R1508" s="2" t="str">
        <f>IF('Hazard Data'!N2637&lt;VLOOKUP(B1508,Thresholds!$B$2:$I$8,2,FALSE),"Minor",IF(AND(VLOOKUP(B1508,Thresholds!$B$2:$I$8,2,FALSE)&lt;='Hazard Data'!N2637,'Hazard Data'!N2637&lt;VLOOKUP(B1508,Thresholds!$B$2:$I$8,3,FALSE)),"Medium","Major"))</f>
        <v>Minor</v>
      </c>
      <c r="S1508" s="2" t="str">
        <f>IF(N1508&gt;0,"",IF('Hazard Data'!K2637&lt;VLOOKUP(B1508,Thresholds!$B$2:$I$8,5,FALSE),"Minor",IF(AND(VLOOKUP(B1508,Thresholds!$B$2:$I$8,5,FALSE)&lt;='Hazard Data'!K2637,'Hazard Data'!K2637&lt;VLOOKUP(B1508,Thresholds!$B$2:$I$8,6,FALSE)),"Medium","Major")))</f>
        <v/>
      </c>
      <c r="T1508" s="2"/>
      <c r="U1508" s="2"/>
      <c r="V1508" s="2"/>
      <c r="W1508" s="2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32">
      <c r="A1509" s="1"/>
      <c r="B1509" s="17">
        <v>3</v>
      </c>
      <c r="C1509" s="9" t="s">
        <v>44</v>
      </c>
      <c r="D1509" s="9" t="str">
        <f>VLOOKUP(C1509,'Hazard Categories'!$A$2:$B$52,2,FALSE)</f>
        <v>Severe Storm</v>
      </c>
      <c r="E1509" s="17">
        <v>3</v>
      </c>
      <c r="F1509" s="17">
        <v>2015</v>
      </c>
      <c r="G1509" s="17" t="str">
        <f>IF(F1509&lt;2000,(ROUNDDOWN((F1509-$G$10)/5,0))*5+$G$10&amp;"-"&amp;(ROUNDDOWN((F1509-$G$10)/5,0))*5+$G$10+4,(ROUNDDOWN((F1509-$G$10)/5,0))*5+$G$10&amp;"-"&amp;(ROUNDDOWN((F1509-$G$10)/5,0))*5+$G$10+4)</f>
        <v>2015-2019</v>
      </c>
      <c r="H1509" s="17">
        <v>1</v>
      </c>
      <c r="I1509" s="17">
        <v>0</v>
      </c>
      <c r="J1509" s="17">
        <v>0</v>
      </c>
      <c r="K1509" s="17">
        <f>SUM(I1509:J1509)</f>
        <v>0</v>
      </c>
      <c r="L1509" s="28">
        <f>IF(N1509&lt;7000000000,0,1)</f>
        <v>0</v>
      </c>
      <c r="M1509" s="28">
        <f>IF(N1509&gt;0,1,0)</f>
        <v>1</v>
      </c>
      <c r="N1509" s="29">
        <v>34455</v>
      </c>
      <c r="O1509" s="29">
        <f>IF($R1509="Minor",1,0)</f>
        <v>1</v>
      </c>
      <c r="P1509" s="29">
        <f>IF($R1509="Medium",1,0)</f>
        <v>0</v>
      </c>
      <c r="Q1509" s="29">
        <f>IF($R1509="Major",1,0)</f>
        <v>0</v>
      </c>
      <c r="R1509" s="2" t="str">
        <f>IF('Hazard Data'!N2650&lt;VLOOKUP(B1509,Thresholds!$B$2:$I$8,2,FALSE),"Minor",IF(AND(VLOOKUP(B1509,Thresholds!$B$2:$I$8,2,FALSE)&lt;='Hazard Data'!N2650,'Hazard Data'!N2650&lt;VLOOKUP(B1509,Thresholds!$B$2:$I$8,3,FALSE)),"Medium","Major"))</f>
        <v>Minor</v>
      </c>
      <c r="S1509" s="2" t="str">
        <f>IF(N1509&gt;0,"",IF('Hazard Data'!K2650&lt;VLOOKUP(B1509,Thresholds!$B$2:$I$8,5,FALSE),"Minor",IF(AND(VLOOKUP(B1509,Thresholds!$B$2:$I$8,5,FALSE)&lt;='Hazard Data'!K2650,'Hazard Data'!K2650&lt;VLOOKUP(B1509,Thresholds!$B$2:$I$8,6,FALSE)),"Medium","Major")))</f>
        <v/>
      </c>
      <c r="T1509" s="2"/>
      <c r="U1509" s="2"/>
      <c r="V1509" s="2"/>
      <c r="W1509" s="2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32">
      <c r="A1510" s="1"/>
      <c r="B1510" s="17">
        <v>2</v>
      </c>
      <c r="C1510" s="9" t="s">
        <v>59</v>
      </c>
      <c r="D1510" s="9" t="str">
        <f>VLOOKUP(C1510,'Hazard Categories'!$A$2:$B$52,2,FALSE)</f>
        <v>Storm</v>
      </c>
      <c r="E1510" s="17">
        <v>2</v>
      </c>
      <c r="F1510" s="17">
        <v>2014</v>
      </c>
      <c r="G1510" s="17" t="str">
        <f>IF(F1510&lt;2000,(ROUNDDOWN((F1510-$G$10)/5,0))*5+$G$10&amp;"-"&amp;(ROUNDDOWN((F1510-$G$10)/5,0))*5+$G$10+4,(ROUNDDOWN((F1510-$G$10)/5,0))*5+$G$10&amp;"-"&amp;(ROUNDDOWN((F1510-$G$10)/5,0))*5+$G$10+4)</f>
        <v>2010-2014</v>
      </c>
      <c r="H1510" s="17">
        <v>1</v>
      </c>
      <c r="I1510" s="17">
        <v>0</v>
      </c>
      <c r="J1510" s="17">
        <v>0</v>
      </c>
      <c r="K1510" s="17">
        <f>SUM(I1510:J1510)</f>
        <v>0</v>
      </c>
      <c r="L1510" s="28">
        <f>IF(N1510&lt;7000000000,0,1)</f>
        <v>0</v>
      </c>
      <c r="M1510" s="28">
        <f>IF(N1510&gt;0,1,0)</f>
        <v>1</v>
      </c>
      <c r="N1510" s="29">
        <v>34446</v>
      </c>
      <c r="O1510" s="29">
        <f>IF($R1510="Minor",1,0)</f>
        <v>1</v>
      </c>
      <c r="P1510" s="29">
        <f>IF($R1510="Medium",1,0)</f>
        <v>0</v>
      </c>
      <c r="Q1510" s="29">
        <f>IF($R1510="Major",1,0)</f>
        <v>0</v>
      </c>
      <c r="R1510" s="2" t="str">
        <f>IF('Hazard Data'!N2611&lt;VLOOKUP(B1510,Thresholds!$B$2:$I$8,2,FALSE),"Minor",IF(AND(VLOOKUP(B1510,Thresholds!$B$2:$I$8,2,FALSE)&lt;='Hazard Data'!N2611,'Hazard Data'!N2611&lt;VLOOKUP(B1510,Thresholds!$B$2:$I$8,3,FALSE)),"Medium","Major"))</f>
        <v>Minor</v>
      </c>
      <c r="S1510" s="2" t="str">
        <f>IF(N1510&gt;0,"",IF('Hazard Data'!K2611&lt;VLOOKUP(B1510,Thresholds!$B$2:$I$8,5,FALSE),"Minor",IF(AND(VLOOKUP(B1510,Thresholds!$B$2:$I$8,5,FALSE)&lt;='Hazard Data'!K2611,'Hazard Data'!K2611&lt;VLOOKUP(B1510,Thresholds!$B$2:$I$8,6,FALSE)),"Medium","Major")))</f>
        <v/>
      </c>
      <c r="T1510" s="2"/>
      <c r="U1510" s="2"/>
      <c r="V1510" s="2"/>
      <c r="W1510" s="2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32">
      <c r="A1511" s="1"/>
      <c r="B1511" s="17">
        <v>3</v>
      </c>
      <c r="C1511" s="9" t="s">
        <v>44</v>
      </c>
      <c r="D1511" s="9" t="str">
        <f>VLOOKUP(C1511,'Hazard Categories'!$A$2:$B$52,2,FALSE)</f>
        <v>Severe Storm</v>
      </c>
      <c r="E1511" s="17">
        <v>2</v>
      </c>
      <c r="F1511" s="17">
        <v>2015</v>
      </c>
      <c r="G1511" s="17" t="str">
        <f>IF(F1511&lt;2000,(ROUNDDOWN((F1511-$G$10)/5,0))*5+$G$10&amp;"-"&amp;(ROUNDDOWN((F1511-$G$10)/5,0))*5+$G$10+4,(ROUNDDOWN((F1511-$G$10)/5,0))*5+$G$10&amp;"-"&amp;(ROUNDDOWN((F1511-$G$10)/5,0))*5+$G$10+4)</f>
        <v>2015-2019</v>
      </c>
      <c r="H1511" s="17">
        <v>1</v>
      </c>
      <c r="I1511" s="17">
        <v>0</v>
      </c>
      <c r="J1511" s="17">
        <v>0</v>
      </c>
      <c r="K1511" s="17">
        <f>SUM(I1511:J1511)</f>
        <v>0</v>
      </c>
      <c r="L1511" s="28">
        <f>IF(N1511&lt;7000000000,0,1)</f>
        <v>0</v>
      </c>
      <c r="M1511" s="28">
        <f>IF(N1511&gt;0,1,0)</f>
        <v>1</v>
      </c>
      <c r="N1511" s="29">
        <v>34443</v>
      </c>
      <c r="O1511" s="29">
        <f>IF($R1511="Minor",1,0)</f>
        <v>1</v>
      </c>
      <c r="P1511" s="29">
        <f>IF($R1511="Medium",1,0)</f>
        <v>0</v>
      </c>
      <c r="Q1511" s="29">
        <f>IF($R1511="Major",1,0)</f>
        <v>0</v>
      </c>
      <c r="R1511" s="2" t="str">
        <f>IF('Hazard Data'!N2683&lt;VLOOKUP(B1511,Thresholds!$B$2:$I$8,2,FALSE),"Minor",IF(AND(VLOOKUP(B1511,Thresholds!$B$2:$I$8,2,FALSE)&lt;='Hazard Data'!N2683,'Hazard Data'!N2683&lt;VLOOKUP(B1511,Thresholds!$B$2:$I$8,3,FALSE)),"Medium","Major"))</f>
        <v>Minor</v>
      </c>
      <c r="S1511" s="2" t="str">
        <f>IF(N1511&gt;0,"",IF('Hazard Data'!K2683&lt;VLOOKUP(B1511,Thresholds!$B$2:$I$8,5,FALSE),"Minor",IF(AND(VLOOKUP(B1511,Thresholds!$B$2:$I$8,5,FALSE)&lt;='Hazard Data'!K2683,'Hazard Data'!K2683&lt;VLOOKUP(B1511,Thresholds!$B$2:$I$8,6,FALSE)),"Medium","Major")))</f>
        <v/>
      </c>
      <c r="T1511" s="2"/>
      <c r="U1511" s="2"/>
      <c r="V1511" s="2"/>
      <c r="W1511" s="2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32">
      <c r="A1512" s="1"/>
      <c r="B1512" s="17">
        <v>2</v>
      </c>
      <c r="C1512" s="9" t="s">
        <v>59</v>
      </c>
      <c r="D1512" s="9" t="str">
        <f>VLOOKUP(C1512,'Hazard Categories'!$A$2:$B$52,2,FALSE)</f>
        <v>Storm</v>
      </c>
      <c r="E1512" s="17">
        <v>2</v>
      </c>
      <c r="F1512" s="17">
        <v>2014</v>
      </c>
      <c r="G1512" s="17" t="str">
        <f>IF(F1512&lt;2000,(ROUNDDOWN((F1512-$G$10)/5,0))*5+$G$10&amp;"-"&amp;(ROUNDDOWN((F1512-$G$10)/5,0))*5+$G$10+4,(ROUNDDOWN((F1512-$G$10)/5,0))*5+$G$10&amp;"-"&amp;(ROUNDDOWN((F1512-$G$10)/5,0))*5+$G$10+4)</f>
        <v>2010-2014</v>
      </c>
      <c r="H1512" s="17">
        <v>1</v>
      </c>
      <c r="I1512" s="17">
        <v>0</v>
      </c>
      <c r="J1512" s="17">
        <v>0</v>
      </c>
      <c r="K1512" s="17">
        <f>SUM(I1512:J1512)</f>
        <v>0</v>
      </c>
      <c r="L1512" s="28">
        <f>IF(N1512&lt;7000000000,0,1)</f>
        <v>0</v>
      </c>
      <c r="M1512" s="28">
        <f>IF(N1512&gt;0,1,0)</f>
        <v>1</v>
      </c>
      <c r="N1512" s="29">
        <v>34430</v>
      </c>
      <c r="O1512" s="29">
        <f>IF($R1512="Minor",1,0)</f>
        <v>1</v>
      </c>
      <c r="P1512" s="29">
        <f>IF($R1512="Medium",1,0)</f>
        <v>0</v>
      </c>
      <c r="Q1512" s="29">
        <f>IF($R1512="Major",1,0)</f>
        <v>0</v>
      </c>
      <c r="R1512" s="2" t="str">
        <f>IF('Hazard Data'!N2608&lt;VLOOKUP(B1512,Thresholds!$B$2:$I$8,2,FALSE),"Minor",IF(AND(VLOOKUP(B1512,Thresholds!$B$2:$I$8,2,FALSE)&lt;='Hazard Data'!N2608,'Hazard Data'!N2608&lt;VLOOKUP(B1512,Thresholds!$B$2:$I$8,3,FALSE)),"Medium","Major"))</f>
        <v>Minor</v>
      </c>
      <c r="S1512" s="2" t="str">
        <f>IF(N1512&gt;0,"",IF('Hazard Data'!K2608&lt;VLOOKUP(B1512,Thresholds!$B$2:$I$8,5,FALSE),"Minor",IF(AND(VLOOKUP(B1512,Thresholds!$B$2:$I$8,5,FALSE)&lt;='Hazard Data'!K2608,'Hazard Data'!K2608&lt;VLOOKUP(B1512,Thresholds!$B$2:$I$8,6,FALSE)),"Medium","Major")))</f>
        <v/>
      </c>
      <c r="T1512" s="2"/>
      <c r="U1512" s="2"/>
      <c r="V1512" s="2"/>
      <c r="W1512" s="2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32">
      <c r="A1513" s="1"/>
      <c r="B1513" s="17">
        <v>2</v>
      </c>
      <c r="C1513" s="9" t="s">
        <v>59</v>
      </c>
      <c r="D1513" s="9" t="str">
        <f>VLOOKUP(C1513,'Hazard Categories'!$A$2:$B$52,2,FALSE)</f>
        <v>Storm</v>
      </c>
      <c r="E1513" s="17">
        <v>1</v>
      </c>
      <c r="F1513" s="17">
        <v>2018</v>
      </c>
      <c r="G1513" s="17" t="str">
        <f>IF(F1513&lt;2000,(ROUNDDOWN((F1513-$G$10)/5,0))*5+$G$10&amp;"-"&amp;(ROUNDDOWN((F1513-$G$10)/5,0))*5+$G$10+4,(ROUNDDOWN((F1513-$G$10)/5,0))*5+$G$10&amp;"-"&amp;(ROUNDDOWN((F1513-$G$10)/5,0))*5+$G$10+4)</f>
        <v>2015-2019</v>
      </c>
      <c r="H1513" s="17">
        <v>1</v>
      </c>
      <c r="I1513" s="17">
        <v>0</v>
      </c>
      <c r="J1513" s="17">
        <v>0</v>
      </c>
      <c r="K1513" s="17">
        <f>SUM(I1513:J1513)</f>
        <v>0</v>
      </c>
      <c r="L1513" s="28">
        <f>IF(N1513&lt;7000000000,0,1)</f>
        <v>0</v>
      </c>
      <c r="M1513" s="28">
        <f>IF(N1513&gt;0,1,0)</f>
        <v>1</v>
      </c>
      <c r="N1513" s="29">
        <v>34427</v>
      </c>
      <c r="O1513" s="29">
        <f>IF($R1513="Minor",1,0)</f>
        <v>1</v>
      </c>
      <c r="P1513" s="29">
        <f>IF($R1513="Medium",1,0)</f>
        <v>0</v>
      </c>
      <c r="Q1513" s="29">
        <f>IF($R1513="Major",1,0)</f>
        <v>0</v>
      </c>
      <c r="R1513" s="2" t="str">
        <f>IF('Hazard Data'!N2984&lt;VLOOKUP(B1513,Thresholds!$B$2:$I$8,2,FALSE),"Minor",IF(AND(VLOOKUP(B1513,Thresholds!$B$2:$I$8,2,FALSE)&lt;='Hazard Data'!N2984,'Hazard Data'!N2984&lt;VLOOKUP(B1513,Thresholds!$B$2:$I$8,3,FALSE)),"Medium","Major"))</f>
        <v>Minor</v>
      </c>
      <c r="S1513" s="2" t="str">
        <f>IF(N1513&gt;0,"",IF('Hazard Data'!K2984&lt;VLOOKUP(B1513,Thresholds!$B$2:$I$8,5,FALSE),"Minor",IF(AND(VLOOKUP(B1513,Thresholds!$B$2:$I$8,5,FALSE)&lt;='Hazard Data'!K2984,'Hazard Data'!K2984&lt;VLOOKUP(B1513,Thresholds!$B$2:$I$8,6,FALSE)),"Medium","Major")))</f>
        <v/>
      </c>
      <c r="T1513" s="2"/>
      <c r="U1513" s="2"/>
      <c r="V1513" s="2"/>
      <c r="W1513" s="2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32">
      <c r="A1514" s="1"/>
      <c r="B1514" s="17">
        <v>3</v>
      </c>
      <c r="C1514" s="9" t="s">
        <v>39</v>
      </c>
      <c r="D1514" s="9" t="str">
        <f>VLOOKUP(C1514,'Hazard Categories'!$A$2:$B$52,2,FALSE)</f>
        <v>Severe Storm</v>
      </c>
      <c r="E1514" s="17">
        <v>3</v>
      </c>
      <c r="F1514" s="17">
        <v>2013</v>
      </c>
      <c r="G1514" s="17" t="str">
        <f>IF(F1514&lt;2000,(ROUNDDOWN((F1514-$G$10)/5,0))*5+$G$10&amp;"-"&amp;(ROUNDDOWN((F1514-$G$10)/5,0))*5+$G$10+4,(ROUNDDOWN((F1514-$G$10)/5,0))*5+$G$10&amp;"-"&amp;(ROUNDDOWN((F1514-$G$10)/5,0))*5+$G$10+4)</f>
        <v>2010-2014</v>
      </c>
      <c r="H1514" s="17">
        <v>1</v>
      </c>
      <c r="I1514" s="17">
        <v>0</v>
      </c>
      <c r="J1514" s="17">
        <v>0</v>
      </c>
      <c r="K1514" s="17">
        <f>SUM(I1514:J1514)</f>
        <v>0</v>
      </c>
      <c r="L1514" s="28">
        <f>IF(N1514&lt;7000000000,0,1)</f>
        <v>0</v>
      </c>
      <c r="M1514" s="28">
        <f>IF(N1514&gt;0,1,0)</f>
        <v>1</v>
      </c>
      <c r="N1514" s="29">
        <v>34306</v>
      </c>
      <c r="O1514" s="29">
        <f>IF($R1514="Minor",1,0)</f>
        <v>1</v>
      </c>
      <c r="P1514" s="29">
        <f>IF($R1514="Medium",1,0)</f>
        <v>0</v>
      </c>
      <c r="Q1514" s="29">
        <f>IF($R1514="Major",1,0)</f>
        <v>0</v>
      </c>
      <c r="R1514" s="2" t="str">
        <f>IF('Hazard Data'!N2009&lt;VLOOKUP(B1514,Thresholds!$B$2:$I$8,2,FALSE),"Minor",IF(AND(VLOOKUP(B1514,Thresholds!$B$2:$I$8,2,FALSE)&lt;='Hazard Data'!N2009,'Hazard Data'!N2009&lt;VLOOKUP(B1514,Thresholds!$B$2:$I$8,3,FALSE)),"Medium","Major"))</f>
        <v>Minor</v>
      </c>
      <c r="S1514" s="2" t="str">
        <f>IF(N1514&gt;0,"",IF('Hazard Data'!K2009&lt;VLOOKUP(B1514,Thresholds!$B$2:$I$8,5,FALSE),"Minor",IF(AND(VLOOKUP(B1514,Thresholds!$B$2:$I$8,5,FALSE)&lt;='Hazard Data'!K2009,'Hazard Data'!K2009&lt;VLOOKUP(B1514,Thresholds!$B$2:$I$8,6,FALSE)),"Medium","Major")))</f>
        <v/>
      </c>
      <c r="T1514" s="2"/>
      <c r="U1514" s="2"/>
      <c r="V1514" s="2"/>
      <c r="W1514" s="2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32">
      <c r="A1515" s="1"/>
      <c r="B1515" s="17">
        <v>3</v>
      </c>
      <c r="C1515" s="9" t="s">
        <v>44</v>
      </c>
      <c r="D1515" s="9" t="str">
        <f>VLOOKUP(C1515,'Hazard Categories'!$A$2:$B$52,2,FALSE)</f>
        <v>Severe Storm</v>
      </c>
      <c r="E1515" s="17">
        <v>1</v>
      </c>
      <c r="F1515" s="17">
        <v>2012</v>
      </c>
      <c r="G1515" s="17" t="str">
        <f>IF(F1515&lt;2000,(ROUNDDOWN((F1515-$G$10)/5,0))*5+$G$10&amp;"-"&amp;(ROUNDDOWN((F1515-$G$10)/5,0))*5+$G$10+4,(ROUNDDOWN((F1515-$G$10)/5,0))*5+$G$10&amp;"-"&amp;(ROUNDDOWN((F1515-$G$10)/5,0))*5+$G$10+4)</f>
        <v>2010-2014</v>
      </c>
      <c r="H1515" s="17">
        <v>1</v>
      </c>
      <c r="I1515" s="17">
        <v>0</v>
      </c>
      <c r="J1515" s="17">
        <v>0</v>
      </c>
      <c r="K1515" s="17">
        <f>SUM(I1515:J1515)</f>
        <v>0</v>
      </c>
      <c r="L1515" s="28">
        <f>IF(N1515&lt;7000000000,0,1)</f>
        <v>0</v>
      </c>
      <c r="M1515" s="28">
        <f>IF(N1515&gt;0,1,0)</f>
        <v>1</v>
      </c>
      <c r="N1515" s="29">
        <v>34294</v>
      </c>
      <c r="O1515" s="29">
        <f>IF($R1515="Minor",1,0)</f>
        <v>1</v>
      </c>
      <c r="P1515" s="29">
        <f>IF($R1515="Medium",1,0)</f>
        <v>0</v>
      </c>
      <c r="Q1515" s="29">
        <f>IF($R1515="Major",1,0)</f>
        <v>0</v>
      </c>
      <c r="R1515" s="2" t="str">
        <f>IF('Hazard Data'!N2079&lt;VLOOKUP(B1515,Thresholds!$B$2:$I$8,2,FALSE),"Minor",IF(AND(VLOOKUP(B1515,Thresholds!$B$2:$I$8,2,FALSE)&lt;='Hazard Data'!N2079,'Hazard Data'!N2079&lt;VLOOKUP(B1515,Thresholds!$B$2:$I$8,3,FALSE)),"Medium","Major"))</f>
        <v>Minor</v>
      </c>
      <c r="S1515" s="2" t="str">
        <f>IF(N1515&gt;0,"",IF('Hazard Data'!K2079&lt;VLOOKUP(B1515,Thresholds!$B$2:$I$8,5,FALSE),"Minor",IF(AND(VLOOKUP(B1515,Thresholds!$B$2:$I$8,5,FALSE)&lt;='Hazard Data'!K2079,'Hazard Data'!K2079&lt;VLOOKUP(B1515,Thresholds!$B$2:$I$8,6,FALSE)),"Medium","Major")))</f>
        <v/>
      </c>
      <c r="T1515" s="2"/>
      <c r="U1515" s="2"/>
      <c r="V1515" s="2"/>
      <c r="W1515" s="2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32">
      <c r="A1516" s="1"/>
      <c r="B1516" s="17">
        <v>2</v>
      </c>
      <c r="C1516" s="9" t="s">
        <v>46</v>
      </c>
      <c r="D1516" s="9" t="str">
        <f>VLOOKUP(C1516,'Hazard Categories'!$A$2:$B$52,2,FALSE)</f>
        <v>Storm</v>
      </c>
      <c r="E1516" s="17">
        <v>4</v>
      </c>
      <c r="F1516" s="17">
        <v>2020</v>
      </c>
      <c r="G1516" s="17" t="str">
        <f>IF(F1516&lt;2000,(ROUNDDOWN((F1516-$G$10)/5,0))*5+$G$10&amp;"-"&amp;(ROUNDDOWN((F1516-$G$10)/5,0))*5+$G$10+4,(ROUNDDOWN((F1516-$G$10)/5,0))*5+$G$10&amp;"-"&amp;(ROUNDDOWN((F1516-$G$10)/5,0))*5+$G$10+4)</f>
        <v>2020-2024</v>
      </c>
      <c r="H1516" s="17">
        <v>1</v>
      </c>
      <c r="I1516" s="17">
        <v>0</v>
      </c>
      <c r="J1516" s="17">
        <v>0</v>
      </c>
      <c r="K1516" s="17">
        <f>SUM(I1516:J1516)</f>
        <v>0</v>
      </c>
      <c r="L1516" s="28">
        <f>IF(N1516&lt;7000000000,0,1)</f>
        <v>0</v>
      </c>
      <c r="M1516" s="28">
        <f>IF(N1516&gt;0,1,0)</f>
        <v>1</v>
      </c>
      <c r="N1516" s="29">
        <v>34291</v>
      </c>
      <c r="O1516" s="29">
        <f>IF($R1516="Minor",1,0)</f>
        <v>1</v>
      </c>
      <c r="P1516" s="29">
        <f>IF($R1516="Medium",1,0)</f>
        <v>0</v>
      </c>
      <c r="Q1516" s="29">
        <f>IF($R1516="Major",1,0)</f>
        <v>0</v>
      </c>
      <c r="R1516" s="2" t="str">
        <f>IF('Hazard Data'!N3362&lt;VLOOKUP(B1516,Thresholds!$B$2:$I$8,2,FALSE),"Minor",IF(AND(VLOOKUP(B1516,Thresholds!$B$2:$I$8,2,FALSE)&lt;='Hazard Data'!N3362,'Hazard Data'!N3362&lt;VLOOKUP(B1516,Thresholds!$B$2:$I$8,3,FALSE)),"Medium","Major"))</f>
        <v>Minor</v>
      </c>
      <c r="S1516" s="2" t="str">
        <f>IF(N1516&gt;0,"",IF('Hazard Data'!K3362&lt;VLOOKUP(B1516,Thresholds!$B$2:$I$8,5,FALSE),"Minor",IF(AND(VLOOKUP(B1516,Thresholds!$B$2:$I$8,5,FALSE)&lt;='Hazard Data'!K3362,'Hazard Data'!K3362&lt;VLOOKUP(B1516,Thresholds!$B$2:$I$8,6,FALSE)),"Medium","Major")))</f>
        <v/>
      </c>
      <c r="T1516" s="2"/>
      <c r="U1516" s="2"/>
      <c r="V1516" s="2"/>
      <c r="W1516" s="2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32">
      <c r="A1517" s="1"/>
      <c r="B1517" s="17">
        <v>5</v>
      </c>
      <c r="C1517" s="9" t="s">
        <v>44</v>
      </c>
      <c r="D1517" s="9" t="str">
        <f>VLOOKUP(C1517,'Hazard Categories'!$A$2:$B$52,2,FALSE)</f>
        <v>Severe Storm</v>
      </c>
      <c r="E1517" s="17">
        <v>2</v>
      </c>
      <c r="F1517" s="17">
        <v>2011</v>
      </c>
      <c r="G1517" s="17" t="str">
        <f>IF(F1517&lt;2000,(ROUNDDOWN((F1517-$G$10)/5,0))*5+$G$10&amp;"-"&amp;(ROUNDDOWN((F1517-$G$10)/5,0))*5+$G$10+4,(ROUNDDOWN((F1517-$G$10)/5,0))*5+$G$10&amp;"-"&amp;(ROUNDDOWN((F1517-$G$10)/5,0))*5+$G$10+4)</f>
        <v>2010-2014</v>
      </c>
      <c r="H1517" s="17">
        <v>1</v>
      </c>
      <c r="I1517" s="17">
        <v>0</v>
      </c>
      <c r="J1517" s="17">
        <v>0</v>
      </c>
      <c r="K1517" s="17">
        <f>SUM(I1517:J1517)</f>
        <v>0</v>
      </c>
      <c r="L1517" s="28">
        <f>IF(N1517&lt;7000000000,0,1)</f>
        <v>0</v>
      </c>
      <c r="M1517" s="28">
        <f>IF(N1517&gt;0,1,0)</f>
        <v>1</v>
      </c>
      <c r="N1517" s="29">
        <v>34284</v>
      </c>
      <c r="O1517" s="29">
        <f>IF($R1517="Minor",1,0)</f>
        <v>1</v>
      </c>
      <c r="P1517" s="29">
        <f>IF($R1517="Medium",1,0)</f>
        <v>0</v>
      </c>
      <c r="Q1517" s="29">
        <f>IF($R1517="Major",1,0)</f>
        <v>0</v>
      </c>
      <c r="R1517" s="2" t="str">
        <f>IF('Hazard Data'!N2533&lt;VLOOKUP(B1517,Thresholds!$B$2:$I$8,2,FALSE),"Minor",IF(AND(VLOOKUP(B1517,Thresholds!$B$2:$I$8,2,FALSE)&lt;='Hazard Data'!N2533,'Hazard Data'!N2533&lt;VLOOKUP(B1517,Thresholds!$B$2:$I$8,3,FALSE)),"Medium","Major"))</f>
        <v>Minor</v>
      </c>
      <c r="S1517" s="2" t="str">
        <f>IF(N1517&gt;0,"",IF('Hazard Data'!K2533&lt;VLOOKUP(B1517,Thresholds!$B$2:$I$8,5,FALSE),"Minor",IF(AND(VLOOKUP(B1517,Thresholds!$B$2:$I$8,5,FALSE)&lt;='Hazard Data'!K2533,'Hazard Data'!K2533&lt;VLOOKUP(B1517,Thresholds!$B$2:$I$8,6,FALSE)),"Medium","Major")))</f>
        <v/>
      </c>
      <c r="T1517" s="2"/>
      <c r="U1517" s="2"/>
      <c r="V1517" s="2"/>
      <c r="W1517" s="2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32">
      <c r="A1518" s="1"/>
      <c r="B1518" s="17">
        <v>2</v>
      </c>
      <c r="C1518" s="9" t="s">
        <v>59</v>
      </c>
      <c r="D1518" s="9" t="str">
        <f>VLOOKUP(C1518,'Hazard Categories'!$A$2:$B$52,2,FALSE)</f>
        <v>Storm</v>
      </c>
      <c r="E1518" s="17">
        <v>2</v>
      </c>
      <c r="F1518" s="17">
        <v>2014</v>
      </c>
      <c r="G1518" s="17" t="str">
        <f>IF(F1518&lt;2000,(ROUNDDOWN((F1518-$G$10)/5,0))*5+$G$10&amp;"-"&amp;(ROUNDDOWN((F1518-$G$10)/5,0))*5+$G$10+4,(ROUNDDOWN((F1518-$G$10)/5,0))*5+$G$10&amp;"-"&amp;(ROUNDDOWN((F1518-$G$10)/5,0))*5+$G$10+4)</f>
        <v>2010-2014</v>
      </c>
      <c r="H1518" s="17">
        <v>1</v>
      </c>
      <c r="I1518" s="17">
        <v>0</v>
      </c>
      <c r="J1518" s="17">
        <v>0</v>
      </c>
      <c r="K1518" s="17">
        <f>SUM(I1518:J1518)</f>
        <v>0</v>
      </c>
      <c r="L1518" s="28">
        <f>IF(N1518&lt;7000000000,0,1)</f>
        <v>0</v>
      </c>
      <c r="M1518" s="28">
        <f>IF(N1518&gt;0,1,0)</f>
        <v>1</v>
      </c>
      <c r="N1518" s="29">
        <v>34249</v>
      </c>
      <c r="O1518" s="29">
        <f>IF($R1518="Minor",1,0)</f>
        <v>1</v>
      </c>
      <c r="P1518" s="29">
        <f>IF($R1518="Medium",1,0)</f>
        <v>0</v>
      </c>
      <c r="Q1518" s="29">
        <f>IF($R1518="Major",1,0)</f>
        <v>0</v>
      </c>
      <c r="R1518" s="2" t="str">
        <f>IF('Hazard Data'!N2621&lt;VLOOKUP(B1518,Thresholds!$B$2:$I$8,2,FALSE),"Minor",IF(AND(VLOOKUP(B1518,Thresholds!$B$2:$I$8,2,FALSE)&lt;='Hazard Data'!N2621,'Hazard Data'!N2621&lt;VLOOKUP(B1518,Thresholds!$B$2:$I$8,3,FALSE)),"Medium","Major"))</f>
        <v>Minor</v>
      </c>
      <c r="S1518" s="2" t="str">
        <f>IF(N1518&gt;0,"",IF('Hazard Data'!K2621&lt;VLOOKUP(B1518,Thresholds!$B$2:$I$8,5,FALSE),"Minor",IF(AND(VLOOKUP(B1518,Thresholds!$B$2:$I$8,5,FALSE)&lt;='Hazard Data'!K2621,'Hazard Data'!K2621&lt;VLOOKUP(B1518,Thresholds!$B$2:$I$8,6,FALSE)),"Medium","Major")))</f>
        <v/>
      </c>
      <c r="T1518" s="2"/>
      <c r="U1518" s="2"/>
      <c r="V1518" s="2"/>
      <c r="W1518" s="2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32">
      <c r="A1519" s="1"/>
      <c r="B1519" s="17">
        <v>3</v>
      </c>
      <c r="C1519" s="9" t="s">
        <v>44</v>
      </c>
      <c r="D1519" s="9" t="str">
        <f>VLOOKUP(C1519,'Hazard Categories'!$A$2:$B$52,2,FALSE)</f>
        <v>Severe Storm</v>
      </c>
      <c r="E1519" s="17">
        <v>3</v>
      </c>
      <c r="F1519" s="17">
        <v>2012</v>
      </c>
      <c r="G1519" s="17" t="str">
        <f>IF(F1519&lt;2000,(ROUNDDOWN((F1519-$G$10)/5,0))*5+$G$10&amp;"-"&amp;(ROUNDDOWN((F1519-$G$10)/5,0))*5+$G$10+4,(ROUNDDOWN((F1519-$G$10)/5,0))*5+$G$10&amp;"-"&amp;(ROUNDDOWN((F1519-$G$10)/5,0))*5+$G$10+4)</f>
        <v>2010-2014</v>
      </c>
      <c r="H1519" s="17">
        <v>1</v>
      </c>
      <c r="I1519" s="17">
        <v>0</v>
      </c>
      <c r="J1519" s="17">
        <v>0</v>
      </c>
      <c r="K1519" s="17">
        <f>SUM(I1519:J1519)</f>
        <v>0</v>
      </c>
      <c r="L1519" s="28">
        <f>IF(N1519&lt;7000000000,0,1)</f>
        <v>0</v>
      </c>
      <c r="M1519" s="28">
        <f>IF(N1519&gt;0,1,0)</f>
        <v>1</v>
      </c>
      <c r="N1519" s="29">
        <v>34170</v>
      </c>
      <c r="O1519" s="29">
        <f>IF($R1519="Minor",1,0)</f>
        <v>1</v>
      </c>
      <c r="P1519" s="29">
        <f>IF($R1519="Medium",1,0)</f>
        <v>0</v>
      </c>
      <c r="Q1519" s="29">
        <f>IF($R1519="Major",1,0)</f>
        <v>0</v>
      </c>
      <c r="R1519" s="2" t="str">
        <f>IF('Hazard Data'!N2151&lt;VLOOKUP(B1519,Thresholds!$B$2:$I$8,2,FALSE),"Minor",IF(AND(VLOOKUP(B1519,Thresholds!$B$2:$I$8,2,FALSE)&lt;='Hazard Data'!N2151,'Hazard Data'!N2151&lt;VLOOKUP(B1519,Thresholds!$B$2:$I$8,3,FALSE)),"Medium","Major"))</f>
        <v>Minor</v>
      </c>
      <c r="S1519" s="2" t="str">
        <f>IF(N1519&gt;0,"",IF('Hazard Data'!K2151&lt;VLOOKUP(B1519,Thresholds!$B$2:$I$8,5,FALSE),"Minor",IF(AND(VLOOKUP(B1519,Thresholds!$B$2:$I$8,5,FALSE)&lt;='Hazard Data'!K2151,'Hazard Data'!K2151&lt;VLOOKUP(B1519,Thresholds!$B$2:$I$8,6,FALSE)),"Medium","Major")))</f>
        <v/>
      </c>
      <c r="T1519" s="2"/>
      <c r="U1519" s="2"/>
      <c r="V1519" s="2"/>
      <c r="W1519" s="2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32">
      <c r="A1520" s="1"/>
      <c r="B1520" s="17">
        <v>3</v>
      </c>
      <c r="C1520" s="9" t="s">
        <v>39</v>
      </c>
      <c r="D1520" s="9" t="str">
        <f>VLOOKUP(C1520,'Hazard Categories'!$A$2:$B$52,2,FALSE)</f>
        <v>Severe Storm</v>
      </c>
      <c r="E1520" s="17">
        <v>4</v>
      </c>
      <c r="F1520" s="17">
        <v>2009</v>
      </c>
      <c r="G1520" s="17" t="str">
        <f>IF(F1520&lt;2000,(ROUNDDOWN((F1520-$G$10)/5,0))*5+$G$10&amp;"-"&amp;(ROUNDDOWN((F1520-$G$10)/5,0))*5+$G$10+4,(ROUNDDOWN((F1520-$G$10)/5,0))*5+$G$10&amp;"-"&amp;(ROUNDDOWN((F1520-$G$10)/5,0))*5+$G$10+4)</f>
        <v>2005-2009</v>
      </c>
      <c r="H1520" s="17">
        <v>1</v>
      </c>
      <c r="I1520" s="17">
        <v>0</v>
      </c>
      <c r="J1520" s="17">
        <v>0</v>
      </c>
      <c r="K1520" s="17">
        <f>SUM(I1520:J1520)</f>
        <v>0</v>
      </c>
      <c r="L1520" s="28">
        <f>IF(N1520&lt;7000000000,0,1)</f>
        <v>0</v>
      </c>
      <c r="M1520" s="28">
        <f>IF(N1520&gt;0,1,0)</f>
        <v>1</v>
      </c>
      <c r="N1520" s="29">
        <v>34154</v>
      </c>
      <c r="O1520" s="29">
        <f>IF($R1520="Minor",1,0)</f>
        <v>1</v>
      </c>
      <c r="P1520" s="29">
        <f>IF($R1520="Medium",1,0)</f>
        <v>0</v>
      </c>
      <c r="Q1520" s="29">
        <f>IF($R1520="Major",1,0)</f>
        <v>0</v>
      </c>
      <c r="R1520" s="2" t="str">
        <f>IF('Hazard Data'!N3209&lt;VLOOKUP(B1520,Thresholds!$B$2:$I$8,2,FALSE),"Minor",IF(AND(VLOOKUP(B1520,Thresholds!$B$2:$I$8,2,FALSE)&lt;='Hazard Data'!N3209,'Hazard Data'!N3209&lt;VLOOKUP(B1520,Thresholds!$B$2:$I$8,3,FALSE)),"Medium","Major"))</f>
        <v>Minor</v>
      </c>
      <c r="S1520" s="2" t="str">
        <f>IF(N1520&gt;0,"",IF('Hazard Data'!K3209&lt;VLOOKUP(B1520,Thresholds!$B$2:$I$8,5,FALSE),"Minor",IF(AND(VLOOKUP(B1520,Thresholds!$B$2:$I$8,5,FALSE)&lt;='Hazard Data'!K3209,'Hazard Data'!K3209&lt;VLOOKUP(B1520,Thresholds!$B$2:$I$8,6,FALSE)),"Medium","Major")))</f>
        <v/>
      </c>
      <c r="T1520" s="2"/>
      <c r="U1520" s="2"/>
      <c r="V1520" s="2"/>
      <c r="W1520" s="2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32">
      <c r="A1521" s="1"/>
      <c r="B1521" s="17">
        <v>3</v>
      </c>
      <c r="C1521" s="9" t="s">
        <v>44</v>
      </c>
      <c r="D1521" s="9" t="str">
        <f>VLOOKUP(C1521,'Hazard Categories'!$A$2:$B$52,2,FALSE)</f>
        <v>Severe Storm</v>
      </c>
      <c r="E1521" s="17">
        <v>2</v>
      </c>
      <c r="F1521" s="17">
        <v>2011</v>
      </c>
      <c r="G1521" s="17" t="str">
        <f>IF(F1521&lt;2000,(ROUNDDOWN((F1521-$G$10)/5,0))*5+$G$10&amp;"-"&amp;(ROUNDDOWN((F1521-$G$10)/5,0))*5+$G$10+4,(ROUNDDOWN((F1521-$G$10)/5,0))*5+$G$10&amp;"-"&amp;(ROUNDDOWN((F1521-$G$10)/5,0))*5+$G$10+4)</f>
        <v>2010-2014</v>
      </c>
      <c r="H1521" s="17">
        <v>1</v>
      </c>
      <c r="I1521" s="17">
        <v>0</v>
      </c>
      <c r="J1521" s="17">
        <v>0</v>
      </c>
      <c r="K1521" s="17">
        <f>SUM(I1521:J1521)</f>
        <v>0</v>
      </c>
      <c r="L1521" s="28">
        <f>IF(N1521&lt;7000000000,0,1)</f>
        <v>0</v>
      </c>
      <c r="M1521" s="28">
        <f>IF(N1521&gt;0,1,0)</f>
        <v>1</v>
      </c>
      <c r="N1521" s="29">
        <v>34148</v>
      </c>
      <c r="O1521" s="29">
        <f>IF($R1521="Minor",1,0)</f>
        <v>1</v>
      </c>
      <c r="P1521" s="29">
        <f>IF($R1521="Medium",1,0)</f>
        <v>0</v>
      </c>
      <c r="Q1521" s="29">
        <f>IF($R1521="Major",1,0)</f>
        <v>0</v>
      </c>
      <c r="R1521" s="2" t="str">
        <f>IF('Hazard Data'!N2364&lt;VLOOKUP(B1521,Thresholds!$B$2:$I$8,2,FALSE),"Minor",IF(AND(VLOOKUP(B1521,Thresholds!$B$2:$I$8,2,FALSE)&lt;='Hazard Data'!N2364,'Hazard Data'!N2364&lt;VLOOKUP(B1521,Thresholds!$B$2:$I$8,3,FALSE)),"Medium","Major"))</f>
        <v>Minor</v>
      </c>
      <c r="S1521" s="2" t="str">
        <f>IF(N1521&gt;0,"",IF('Hazard Data'!K2364&lt;VLOOKUP(B1521,Thresholds!$B$2:$I$8,5,FALSE),"Minor",IF(AND(VLOOKUP(B1521,Thresholds!$B$2:$I$8,5,FALSE)&lt;='Hazard Data'!K2364,'Hazard Data'!K2364&lt;VLOOKUP(B1521,Thresholds!$B$2:$I$8,6,FALSE)),"Medium","Major")))</f>
        <v/>
      </c>
      <c r="T1521" s="2"/>
      <c r="U1521" s="2"/>
      <c r="V1521" s="2"/>
      <c r="W1521" s="2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32">
      <c r="A1522" s="1"/>
      <c r="B1522" s="17">
        <v>3</v>
      </c>
      <c r="C1522" s="9" t="s">
        <v>44</v>
      </c>
      <c r="D1522" s="9" t="str">
        <f>VLOOKUP(C1522,'Hazard Categories'!$A$2:$B$52,2,FALSE)</f>
        <v>Severe Storm</v>
      </c>
      <c r="E1522" s="17">
        <v>4</v>
      </c>
      <c r="F1522" s="17">
        <v>1997</v>
      </c>
      <c r="G1522" s="17" t="str">
        <f>IF(F1522&lt;2000,(ROUNDDOWN((F1522-$G$10)/5,0))*5+$G$10&amp;"-"&amp;(ROUNDDOWN((F1522-$G$10)/5,0))*5+$G$10+4,(ROUNDDOWN((F1522-$G$10)/5,0))*5+$G$10&amp;"-"&amp;(ROUNDDOWN((F1522-$G$10)/5,0))*5+$G$10+4)</f>
        <v>1995-1999</v>
      </c>
      <c r="H1522" s="17">
        <v>1</v>
      </c>
      <c r="I1522" s="17">
        <v>0</v>
      </c>
      <c r="J1522" s="17">
        <v>0</v>
      </c>
      <c r="K1522" s="17">
        <f>SUM(I1522:J1522)</f>
        <v>0</v>
      </c>
      <c r="L1522" s="28">
        <f>IF(N1522&lt;7000000000,0,1)</f>
        <v>0</v>
      </c>
      <c r="M1522" s="28">
        <f>IF(N1522&gt;0,1,0)</f>
        <v>1</v>
      </c>
      <c r="N1522" s="29">
        <v>34138</v>
      </c>
      <c r="O1522" s="29">
        <f>IF($R1522="Minor",1,0)</f>
        <v>0</v>
      </c>
      <c r="P1522" s="29">
        <f>IF($R1522="Medium",1,0)</f>
        <v>0</v>
      </c>
      <c r="Q1522" s="29">
        <f>IF($R1522="Major",1,0)</f>
        <v>1</v>
      </c>
      <c r="R1522" s="2" t="str">
        <f>IF('Hazard Data'!N40&lt;VLOOKUP(B1522,Thresholds!$B$2:$I$8,2,FALSE),"Minor",IF(AND(VLOOKUP(B1522,Thresholds!$B$2:$I$8,2,FALSE)&lt;='Hazard Data'!N40,'Hazard Data'!N40&lt;VLOOKUP(B1522,Thresholds!$B$2:$I$8,3,FALSE)),"Medium","Major"))</f>
        <v>Major</v>
      </c>
      <c r="S1522" s="2" t="str">
        <f>IF(N1522&gt;0,"",IF('Hazard Data'!K40&lt;VLOOKUP(B1522,Thresholds!$B$2:$I$8,5,FALSE),"Minor",IF(AND(VLOOKUP(B1522,Thresholds!$B$2:$I$8,5,FALSE)&lt;='Hazard Data'!K40,'Hazard Data'!K40&lt;VLOOKUP(B1522,Thresholds!$B$2:$I$8,6,FALSE)),"Medium","Major")))</f>
        <v/>
      </c>
      <c r="T1522" s="2"/>
      <c r="U1522" s="2"/>
      <c r="V1522" s="2"/>
      <c r="W1522" s="2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32">
      <c r="A1523" s="1"/>
      <c r="B1523" s="17">
        <v>6</v>
      </c>
      <c r="C1523" s="9" t="s">
        <v>44</v>
      </c>
      <c r="D1523" s="9" t="str">
        <f>VLOOKUP(C1523,'Hazard Categories'!$A$2:$B$52,2,FALSE)</f>
        <v>Severe Storm</v>
      </c>
      <c r="E1523" s="17">
        <v>3</v>
      </c>
      <c r="F1523" s="17">
        <v>2012</v>
      </c>
      <c r="G1523" s="17" t="str">
        <f>IF(F1523&lt;2000,(ROUNDDOWN((F1523-$G$10)/5,0))*5+$G$10&amp;"-"&amp;(ROUNDDOWN((F1523-$G$10)/5,0))*5+$G$10+4,(ROUNDDOWN((F1523-$G$10)/5,0))*5+$G$10&amp;"-"&amp;(ROUNDDOWN((F1523-$G$10)/5,0))*5+$G$10+4)</f>
        <v>2010-2014</v>
      </c>
      <c r="H1523" s="17">
        <v>1</v>
      </c>
      <c r="I1523" s="17">
        <v>0</v>
      </c>
      <c r="J1523" s="17">
        <v>0</v>
      </c>
      <c r="K1523" s="17">
        <f>SUM(I1523:J1523)</f>
        <v>0</v>
      </c>
      <c r="L1523" s="28">
        <f>IF(N1523&lt;7000000000,0,1)</f>
        <v>0</v>
      </c>
      <c r="M1523" s="28">
        <f>IF(N1523&gt;0,1,0)</f>
        <v>1</v>
      </c>
      <c r="N1523" s="29">
        <v>34107</v>
      </c>
      <c r="O1523" s="29">
        <f>IF($R1523="Minor",1,0)</f>
        <v>1</v>
      </c>
      <c r="P1523" s="29">
        <f>IF($R1523="Medium",1,0)</f>
        <v>0</v>
      </c>
      <c r="Q1523" s="29">
        <f>IF($R1523="Major",1,0)</f>
        <v>0</v>
      </c>
      <c r="R1523" s="2" t="str">
        <f>IF('Hazard Data'!N2093&lt;VLOOKUP(B1523,Thresholds!$B$2:$I$8,2,FALSE),"Minor",IF(AND(VLOOKUP(B1523,Thresholds!$B$2:$I$8,2,FALSE)&lt;='Hazard Data'!N2093,'Hazard Data'!N2093&lt;VLOOKUP(B1523,Thresholds!$B$2:$I$8,3,FALSE)),"Medium","Major"))</f>
        <v>Minor</v>
      </c>
      <c r="S1523" s="2" t="str">
        <f>IF(N1523&gt;0,"",IF('Hazard Data'!K2093&lt;VLOOKUP(B1523,Thresholds!$B$2:$I$8,5,FALSE),"Minor",IF(AND(VLOOKUP(B1523,Thresholds!$B$2:$I$8,5,FALSE)&lt;='Hazard Data'!K2093,'Hazard Data'!K2093&lt;VLOOKUP(B1523,Thresholds!$B$2:$I$8,6,FALSE)),"Medium","Major")))</f>
        <v/>
      </c>
      <c r="T1523" s="2"/>
      <c r="U1523" s="2"/>
      <c r="V1523" s="2"/>
      <c r="W1523" s="2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32">
      <c r="A1524" s="1"/>
      <c r="B1524" s="17">
        <v>3</v>
      </c>
      <c r="C1524" s="9" t="s">
        <v>44</v>
      </c>
      <c r="D1524" s="9" t="str">
        <f>VLOOKUP(C1524,'Hazard Categories'!$A$2:$B$52,2,FALSE)</f>
        <v>Severe Storm</v>
      </c>
      <c r="E1524" s="17">
        <v>2</v>
      </c>
      <c r="F1524" s="17">
        <v>2015</v>
      </c>
      <c r="G1524" s="17" t="str">
        <f>IF(F1524&lt;2000,(ROUNDDOWN((F1524-$G$10)/5,0))*5+$G$10&amp;"-"&amp;(ROUNDDOWN((F1524-$G$10)/5,0))*5+$G$10+4,(ROUNDDOWN((F1524-$G$10)/5,0))*5+$G$10&amp;"-"&amp;(ROUNDDOWN((F1524-$G$10)/5,0))*5+$G$10+4)</f>
        <v>2015-2019</v>
      </c>
      <c r="H1524" s="17">
        <v>1</v>
      </c>
      <c r="I1524" s="17">
        <v>0</v>
      </c>
      <c r="J1524" s="17">
        <v>0</v>
      </c>
      <c r="K1524" s="17">
        <f>SUM(I1524:J1524)</f>
        <v>0</v>
      </c>
      <c r="L1524" s="28">
        <f>IF(N1524&lt;7000000000,0,1)</f>
        <v>0</v>
      </c>
      <c r="M1524" s="28">
        <f>IF(N1524&gt;0,1,0)</f>
        <v>1</v>
      </c>
      <c r="N1524" s="29">
        <v>34103</v>
      </c>
      <c r="O1524" s="29">
        <f>IF($R1524="Minor",1,0)</f>
        <v>1</v>
      </c>
      <c r="P1524" s="29">
        <f>IF($R1524="Medium",1,0)</f>
        <v>0</v>
      </c>
      <c r="Q1524" s="29">
        <f>IF($R1524="Major",1,0)</f>
        <v>0</v>
      </c>
      <c r="R1524" s="2" t="str">
        <f>IF('Hazard Data'!N2685&lt;VLOOKUP(B1524,Thresholds!$B$2:$I$8,2,FALSE),"Minor",IF(AND(VLOOKUP(B1524,Thresholds!$B$2:$I$8,2,FALSE)&lt;='Hazard Data'!N2685,'Hazard Data'!N2685&lt;VLOOKUP(B1524,Thresholds!$B$2:$I$8,3,FALSE)),"Medium","Major"))</f>
        <v>Minor</v>
      </c>
      <c r="S1524" s="2" t="str">
        <f>IF(N1524&gt;0,"",IF('Hazard Data'!K2685&lt;VLOOKUP(B1524,Thresholds!$B$2:$I$8,5,FALSE),"Minor",IF(AND(VLOOKUP(B1524,Thresholds!$B$2:$I$8,5,FALSE)&lt;='Hazard Data'!K2685,'Hazard Data'!K2685&lt;VLOOKUP(B1524,Thresholds!$B$2:$I$8,6,FALSE)),"Medium","Major")))</f>
        <v/>
      </c>
      <c r="T1524" s="2"/>
      <c r="U1524" s="2"/>
      <c r="V1524" s="2"/>
      <c r="W1524" s="2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32">
      <c r="A1525" s="1"/>
      <c r="B1525" s="17">
        <v>6</v>
      </c>
      <c r="C1525" s="9" t="s">
        <v>44</v>
      </c>
      <c r="D1525" s="9" t="str">
        <f>VLOOKUP(C1525,'Hazard Categories'!$A$2:$B$52,2,FALSE)</f>
        <v>Severe Storm</v>
      </c>
      <c r="E1525" s="17">
        <v>3</v>
      </c>
      <c r="F1525" s="17">
        <v>2011</v>
      </c>
      <c r="G1525" s="17" t="str">
        <f>IF(F1525&lt;2000,(ROUNDDOWN((F1525-$G$10)/5,0))*5+$G$10&amp;"-"&amp;(ROUNDDOWN((F1525-$G$10)/5,0))*5+$G$10+4,(ROUNDDOWN((F1525-$G$10)/5,0))*5+$G$10&amp;"-"&amp;(ROUNDDOWN((F1525-$G$10)/5,0))*5+$G$10+4)</f>
        <v>2010-2014</v>
      </c>
      <c r="H1525" s="17">
        <v>1</v>
      </c>
      <c r="I1525" s="17">
        <v>0</v>
      </c>
      <c r="J1525" s="17">
        <v>0</v>
      </c>
      <c r="K1525" s="17">
        <f>SUM(I1525:J1525)</f>
        <v>0</v>
      </c>
      <c r="L1525" s="28">
        <f>IF(N1525&lt;7000000000,0,1)</f>
        <v>0</v>
      </c>
      <c r="M1525" s="28">
        <f>IF(N1525&gt;0,1,0)</f>
        <v>1</v>
      </c>
      <c r="N1525" s="29">
        <v>34084</v>
      </c>
      <c r="O1525" s="29">
        <f>IF($R1525="Minor",1,0)</f>
        <v>1</v>
      </c>
      <c r="P1525" s="29">
        <f>IF($R1525="Medium",1,0)</f>
        <v>0</v>
      </c>
      <c r="Q1525" s="29">
        <f>IF($R1525="Major",1,0)</f>
        <v>0</v>
      </c>
      <c r="R1525" s="2" t="str">
        <f>IF('Hazard Data'!N2402&lt;VLOOKUP(B1525,Thresholds!$B$2:$I$8,2,FALSE),"Minor",IF(AND(VLOOKUP(B1525,Thresholds!$B$2:$I$8,2,FALSE)&lt;='Hazard Data'!N2402,'Hazard Data'!N2402&lt;VLOOKUP(B1525,Thresholds!$B$2:$I$8,3,FALSE)),"Medium","Major"))</f>
        <v>Minor</v>
      </c>
      <c r="S1525" s="2" t="str">
        <f>IF(N1525&gt;0,"",IF('Hazard Data'!K2402&lt;VLOOKUP(B1525,Thresholds!$B$2:$I$8,5,FALSE),"Minor",IF(AND(VLOOKUP(B1525,Thresholds!$B$2:$I$8,5,FALSE)&lt;='Hazard Data'!K2402,'Hazard Data'!K2402&lt;VLOOKUP(B1525,Thresholds!$B$2:$I$8,6,FALSE)),"Medium","Major")))</f>
        <v/>
      </c>
      <c r="T1525" s="2"/>
      <c r="U1525" s="2"/>
      <c r="V1525" s="2"/>
      <c r="W1525" s="2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32">
      <c r="A1526" s="1"/>
      <c r="B1526" s="17">
        <v>4</v>
      </c>
      <c r="C1526" s="9" t="s">
        <v>39</v>
      </c>
      <c r="D1526" s="9" t="str">
        <f>VLOOKUP(C1526,'Hazard Categories'!$A$2:$B$52,2,FALSE)</f>
        <v>Severe Storm</v>
      </c>
      <c r="E1526" s="17">
        <v>3</v>
      </c>
      <c r="F1526" s="17">
        <v>2013</v>
      </c>
      <c r="G1526" s="17" t="str">
        <f>IF(F1526&lt;2000,(ROUNDDOWN((F1526-$G$10)/5,0))*5+$G$10&amp;"-"&amp;(ROUNDDOWN((F1526-$G$10)/5,0))*5+$G$10+4,(ROUNDDOWN((F1526-$G$10)/5,0))*5+$G$10&amp;"-"&amp;(ROUNDDOWN((F1526-$G$10)/5,0))*5+$G$10+4)</f>
        <v>2010-2014</v>
      </c>
      <c r="H1526" s="17">
        <v>1</v>
      </c>
      <c r="I1526" s="17">
        <v>0</v>
      </c>
      <c r="J1526" s="17">
        <v>0</v>
      </c>
      <c r="K1526" s="17">
        <f>SUM(I1526:J1526)</f>
        <v>0</v>
      </c>
      <c r="L1526" s="28">
        <f>IF(N1526&lt;7000000000,0,1)</f>
        <v>0</v>
      </c>
      <c r="M1526" s="28">
        <f>IF(N1526&gt;0,1,0)</f>
        <v>1</v>
      </c>
      <c r="N1526" s="29">
        <v>34078</v>
      </c>
      <c r="O1526" s="29">
        <f>IF($R1526="Minor",1,0)</f>
        <v>1</v>
      </c>
      <c r="P1526" s="29">
        <f>IF($R1526="Medium",1,0)</f>
        <v>0</v>
      </c>
      <c r="Q1526" s="29">
        <f>IF($R1526="Major",1,0)</f>
        <v>0</v>
      </c>
      <c r="R1526" s="2" t="str">
        <f>IF('Hazard Data'!N2018&lt;VLOOKUP(B1526,Thresholds!$B$2:$I$8,2,FALSE),"Minor",IF(AND(VLOOKUP(B1526,Thresholds!$B$2:$I$8,2,FALSE)&lt;='Hazard Data'!N2018,'Hazard Data'!N2018&lt;VLOOKUP(B1526,Thresholds!$B$2:$I$8,3,FALSE)),"Medium","Major"))</f>
        <v>Minor</v>
      </c>
      <c r="S1526" s="2" t="str">
        <f>IF(N1526&gt;0,"",IF('Hazard Data'!K2018&lt;VLOOKUP(B1526,Thresholds!$B$2:$I$8,5,FALSE),"Minor",IF(AND(VLOOKUP(B1526,Thresholds!$B$2:$I$8,5,FALSE)&lt;='Hazard Data'!K2018,'Hazard Data'!K2018&lt;VLOOKUP(B1526,Thresholds!$B$2:$I$8,6,FALSE)),"Medium","Major")))</f>
        <v/>
      </c>
      <c r="T1526" s="2"/>
      <c r="U1526" s="2"/>
      <c r="V1526" s="2"/>
      <c r="W1526" s="2"/>
      <c r="X1526" s="1"/>
      <c r="Y1526" s="1"/>
      <c r="Z1526" s="1"/>
      <c r="AA1526" s="1"/>
      <c r="AB1526" s="1"/>
      <c r="AC1526" s="1"/>
      <c r="AD1526" s="1"/>
      <c r="AE1526" s="1"/>
      <c r="AF1526" s="1"/>
    </row>
    <row r="1527" spans="1:32">
      <c r="A1527" s="1"/>
      <c r="B1527" s="17">
        <v>4</v>
      </c>
      <c r="C1527" s="9" t="s">
        <v>44</v>
      </c>
      <c r="D1527" s="9" t="str">
        <f>VLOOKUP(C1527,'Hazard Categories'!$A$2:$B$52,2,FALSE)</f>
        <v>Severe Storm</v>
      </c>
      <c r="E1527" s="17">
        <v>3</v>
      </c>
      <c r="F1527" s="17">
        <v>2011</v>
      </c>
      <c r="G1527" s="17" t="str">
        <f>IF(F1527&lt;2000,(ROUNDDOWN((F1527-$G$10)/5,0))*5+$G$10&amp;"-"&amp;(ROUNDDOWN((F1527-$G$10)/5,0))*5+$G$10+4,(ROUNDDOWN((F1527-$G$10)/5,0))*5+$G$10&amp;"-"&amp;(ROUNDDOWN((F1527-$G$10)/5,0))*5+$G$10+4)</f>
        <v>2010-2014</v>
      </c>
      <c r="H1527" s="17">
        <v>1</v>
      </c>
      <c r="I1527" s="17">
        <v>0</v>
      </c>
      <c r="J1527" s="17">
        <v>0</v>
      </c>
      <c r="K1527" s="17">
        <f>SUM(I1527:J1527)</f>
        <v>0</v>
      </c>
      <c r="L1527" s="28">
        <f>IF(N1527&lt;7000000000,0,1)</f>
        <v>0</v>
      </c>
      <c r="M1527" s="28">
        <f>IF(N1527&gt;0,1,0)</f>
        <v>1</v>
      </c>
      <c r="N1527" s="29">
        <v>34056</v>
      </c>
      <c r="O1527" s="29">
        <f>IF($R1527="Minor",1,0)</f>
        <v>1</v>
      </c>
      <c r="P1527" s="29">
        <f>IF($R1527="Medium",1,0)</f>
        <v>0</v>
      </c>
      <c r="Q1527" s="29">
        <f>IF($R1527="Major",1,0)</f>
        <v>0</v>
      </c>
      <c r="R1527" s="2" t="str">
        <f>IF('Hazard Data'!N2394&lt;VLOOKUP(B1527,Thresholds!$B$2:$I$8,2,FALSE),"Minor",IF(AND(VLOOKUP(B1527,Thresholds!$B$2:$I$8,2,FALSE)&lt;='Hazard Data'!N2394,'Hazard Data'!N2394&lt;VLOOKUP(B1527,Thresholds!$B$2:$I$8,3,FALSE)),"Medium","Major"))</f>
        <v>Minor</v>
      </c>
      <c r="S1527" s="2" t="str">
        <f>IF(N1527&gt;0,"",IF('Hazard Data'!K2394&lt;VLOOKUP(B1527,Thresholds!$B$2:$I$8,5,FALSE),"Minor",IF(AND(VLOOKUP(B1527,Thresholds!$B$2:$I$8,5,FALSE)&lt;='Hazard Data'!K2394,'Hazard Data'!K2394&lt;VLOOKUP(B1527,Thresholds!$B$2:$I$8,6,FALSE)),"Medium","Major")))</f>
        <v/>
      </c>
      <c r="T1527" s="2"/>
      <c r="U1527" s="2"/>
      <c r="V1527" s="2"/>
      <c r="W1527" s="2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32">
      <c r="A1528" s="1"/>
      <c r="B1528" s="17">
        <v>3</v>
      </c>
      <c r="C1528" s="9" t="s">
        <v>39</v>
      </c>
      <c r="D1528" s="9" t="str">
        <f>VLOOKUP(C1528,'Hazard Categories'!$A$2:$B$52,2,FALSE)</f>
        <v>Severe Storm</v>
      </c>
      <c r="E1528" s="17">
        <v>3</v>
      </c>
      <c r="F1528" s="17">
        <v>2015</v>
      </c>
      <c r="G1528" s="17" t="str">
        <f>IF(F1528&lt;2000,(ROUNDDOWN((F1528-$G$10)/5,0))*5+$G$10&amp;"-"&amp;(ROUNDDOWN((F1528-$G$10)/5,0))*5+$G$10+4,(ROUNDDOWN((F1528-$G$10)/5,0))*5+$G$10&amp;"-"&amp;(ROUNDDOWN((F1528-$G$10)/5,0))*5+$G$10+4)</f>
        <v>2015-2019</v>
      </c>
      <c r="H1528" s="17">
        <v>1</v>
      </c>
      <c r="I1528" s="17">
        <v>0</v>
      </c>
      <c r="J1528" s="17">
        <v>0</v>
      </c>
      <c r="K1528" s="17">
        <f>SUM(I1528:J1528)</f>
        <v>0</v>
      </c>
      <c r="L1528" s="28">
        <f>IF(N1528&lt;7000000000,0,1)</f>
        <v>0</v>
      </c>
      <c r="M1528" s="28">
        <f>IF(N1528&gt;0,1,0)</f>
        <v>1</v>
      </c>
      <c r="N1528" s="29">
        <v>34012</v>
      </c>
      <c r="O1528" s="29">
        <f>IF($R1528="Minor",1,0)</f>
        <v>1</v>
      </c>
      <c r="P1528" s="29">
        <f>IF($R1528="Medium",1,0)</f>
        <v>0</v>
      </c>
      <c r="Q1528" s="29">
        <f>IF($R1528="Major",1,0)</f>
        <v>0</v>
      </c>
      <c r="R1528" s="2" t="str">
        <f>IF('Hazard Data'!N2741&lt;VLOOKUP(B1528,Thresholds!$B$2:$I$8,2,FALSE),"Minor",IF(AND(VLOOKUP(B1528,Thresholds!$B$2:$I$8,2,FALSE)&lt;='Hazard Data'!N2741,'Hazard Data'!N2741&lt;VLOOKUP(B1528,Thresholds!$B$2:$I$8,3,FALSE)),"Medium","Major"))</f>
        <v>Minor</v>
      </c>
      <c r="S1528" s="2" t="str">
        <f>IF(N1528&gt;0,"",IF('Hazard Data'!K2741&lt;VLOOKUP(B1528,Thresholds!$B$2:$I$8,5,FALSE),"Minor",IF(AND(VLOOKUP(B1528,Thresholds!$B$2:$I$8,5,FALSE)&lt;='Hazard Data'!K2741,'Hazard Data'!K2741&lt;VLOOKUP(B1528,Thresholds!$B$2:$I$8,6,FALSE)),"Medium","Major")))</f>
        <v/>
      </c>
      <c r="T1528" s="2"/>
      <c r="U1528" s="2"/>
      <c r="V1528" s="2"/>
      <c r="W1528" s="2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32">
      <c r="A1529" s="1"/>
      <c r="B1529" s="17">
        <v>4</v>
      </c>
      <c r="C1529" s="9" t="s">
        <v>47</v>
      </c>
      <c r="D1529" s="9" t="str">
        <f>VLOOKUP(C1529,'Hazard Categories'!$A$2:$B$52,2,FALSE)</f>
        <v>Severe Storm</v>
      </c>
      <c r="E1529" s="17">
        <v>3</v>
      </c>
      <c r="F1529" s="17">
        <v>1964</v>
      </c>
      <c r="G1529" s="17" t="str">
        <f>IF(F1529&lt;2000,(ROUNDDOWN((F1529-$G$10)/5,0))*5+$G$10&amp;"-"&amp;(ROUNDDOWN((F1529-$G$10)/5,0))*5+$G$10+4,(ROUNDDOWN((F1529-$G$10)/5,0))*5+$G$10&amp;"-"&amp;(ROUNDDOWN((F1529-$G$10)/5,0))*5+$G$10+4)</f>
        <v>1960-1964</v>
      </c>
      <c r="H1529" s="17">
        <v>2</v>
      </c>
      <c r="I1529" s="17">
        <v>0</v>
      </c>
      <c r="J1529" s="17">
        <v>0</v>
      </c>
      <c r="K1529" s="17">
        <f>SUM(I1529:J1529)</f>
        <v>0</v>
      </c>
      <c r="L1529" s="28">
        <f>IF(N1529&lt;7000000000,0,1)</f>
        <v>0</v>
      </c>
      <c r="M1529" s="28">
        <f>IF(N1529&gt;0,1,0)</f>
        <v>1</v>
      </c>
      <c r="N1529" s="29">
        <v>33986</v>
      </c>
      <c r="O1529" s="29">
        <f>IF($R1529="Minor",1,0)</f>
        <v>0</v>
      </c>
      <c r="P1529" s="29">
        <f>IF($R1529="Medium",1,0)</f>
        <v>1</v>
      </c>
      <c r="Q1529" s="29">
        <f>IF($R1529="Major",1,0)</f>
        <v>0</v>
      </c>
      <c r="R1529" s="2" t="str">
        <f>IF('Hazard Data'!N261&lt;VLOOKUP(B1529,Thresholds!$B$2:$I$8,2,FALSE),"Minor",IF(AND(VLOOKUP(B1529,Thresholds!$B$2:$I$8,2,FALSE)&lt;='Hazard Data'!N261,'Hazard Data'!N261&lt;VLOOKUP(B1529,Thresholds!$B$2:$I$8,3,FALSE)),"Medium","Major"))</f>
        <v>Medium</v>
      </c>
      <c r="S1529" s="2" t="str">
        <f>IF(N1529&gt;0,"",IF('Hazard Data'!K261&lt;VLOOKUP(B1529,Thresholds!$B$2:$I$8,5,FALSE),"Minor",IF(AND(VLOOKUP(B1529,Thresholds!$B$2:$I$8,5,FALSE)&lt;='Hazard Data'!K261,'Hazard Data'!K261&lt;VLOOKUP(B1529,Thresholds!$B$2:$I$8,6,FALSE)),"Medium","Major")))</f>
        <v/>
      </c>
      <c r="T1529" s="2"/>
      <c r="U1529" s="2"/>
      <c r="V1529" s="2"/>
      <c r="W1529" s="2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32">
      <c r="A1530" s="1"/>
      <c r="B1530" s="17">
        <v>1</v>
      </c>
      <c r="C1530" s="9" t="s">
        <v>47</v>
      </c>
      <c r="D1530" s="9" t="str">
        <f>VLOOKUP(C1530,'Hazard Categories'!$A$2:$B$52,2,FALSE)</f>
        <v>Severe Storm</v>
      </c>
      <c r="E1530" s="17">
        <v>1</v>
      </c>
      <c r="F1530" s="17">
        <v>1995</v>
      </c>
      <c r="G1530" s="17" t="str">
        <f>IF(F1530&lt;2000,(ROUNDDOWN((F1530-$G$10)/5,0))*5+$G$10&amp;"-"&amp;(ROUNDDOWN((F1530-$G$10)/5,0))*5+$G$10+4,(ROUNDDOWN((F1530-$G$10)/5,0))*5+$G$10&amp;"-"&amp;(ROUNDDOWN((F1530-$G$10)/5,0))*5+$G$10+4)</f>
        <v>1995-1999</v>
      </c>
      <c r="H1530" s="17">
        <v>1</v>
      </c>
      <c r="I1530" s="17">
        <v>0</v>
      </c>
      <c r="J1530" s="17">
        <v>0</v>
      </c>
      <c r="K1530" s="17">
        <f>SUM(I1530:J1530)</f>
        <v>0</v>
      </c>
      <c r="L1530" s="28">
        <f>IF(N1530&lt;7000000000,0,1)</f>
        <v>0</v>
      </c>
      <c r="M1530" s="28">
        <f>IF(N1530&gt;0,1,0)</f>
        <v>1</v>
      </c>
      <c r="N1530" s="29">
        <v>33891</v>
      </c>
      <c r="O1530" s="29">
        <f>IF($R1530="Minor",1,0)</f>
        <v>1</v>
      </c>
      <c r="P1530" s="29">
        <f>IF($R1530="Medium",1,0)</f>
        <v>0</v>
      </c>
      <c r="Q1530" s="29">
        <f>IF($R1530="Major",1,0)</f>
        <v>0</v>
      </c>
      <c r="R1530" s="2" t="str">
        <f>IF('Hazard Data'!N1853&lt;VLOOKUP(B1530,Thresholds!$B$2:$I$8,2,FALSE),"Minor",IF(AND(VLOOKUP(B1530,Thresholds!$B$2:$I$8,2,FALSE)&lt;='Hazard Data'!N1853,'Hazard Data'!N1853&lt;VLOOKUP(B1530,Thresholds!$B$2:$I$8,3,FALSE)),"Medium","Major"))</f>
        <v>Minor</v>
      </c>
      <c r="S1530" s="2" t="str">
        <f>IF(N1530&gt;0,"",IF('Hazard Data'!K1853&lt;VLOOKUP(B1530,Thresholds!$B$2:$I$8,5,FALSE),"Minor",IF(AND(VLOOKUP(B1530,Thresholds!$B$2:$I$8,5,FALSE)&lt;='Hazard Data'!K1853,'Hazard Data'!K1853&lt;VLOOKUP(B1530,Thresholds!$B$2:$I$8,6,FALSE)),"Medium","Major")))</f>
        <v/>
      </c>
      <c r="T1530" s="2"/>
      <c r="U1530" s="2"/>
      <c r="V1530" s="2"/>
      <c r="W1530" s="2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32">
      <c r="A1531" s="1"/>
      <c r="B1531" s="17">
        <v>3</v>
      </c>
      <c r="C1531" s="9" t="s">
        <v>47</v>
      </c>
      <c r="D1531" s="9" t="str">
        <f>VLOOKUP(C1531,'Hazard Categories'!$A$2:$B$52,2,FALSE)</f>
        <v>Severe Storm</v>
      </c>
      <c r="E1531" s="17">
        <v>3</v>
      </c>
      <c r="F1531" s="17">
        <v>1964</v>
      </c>
      <c r="G1531" s="17" t="str">
        <f>IF(F1531&lt;2000,(ROUNDDOWN((F1531-$G$10)/5,0))*5+$G$10&amp;"-"&amp;(ROUNDDOWN((F1531-$G$10)/5,0))*5+$G$10+4,(ROUNDDOWN((F1531-$G$10)/5,0))*5+$G$10&amp;"-"&amp;(ROUNDDOWN((F1531-$G$10)/5,0))*5+$G$10+4)</f>
        <v>1960-1964</v>
      </c>
      <c r="H1531" s="17">
        <v>2</v>
      </c>
      <c r="I1531" s="17">
        <v>0</v>
      </c>
      <c r="J1531" s="17">
        <v>0</v>
      </c>
      <c r="K1531" s="17">
        <f>SUM(I1531:J1531)</f>
        <v>0</v>
      </c>
      <c r="L1531" s="28">
        <f>IF(N1531&lt;7000000000,0,1)</f>
        <v>0</v>
      </c>
      <c r="M1531" s="28">
        <f>IF(N1531&gt;0,1,0)</f>
        <v>1</v>
      </c>
      <c r="N1531" s="29">
        <v>33878</v>
      </c>
      <c r="O1531" s="29">
        <f>IF($R1531="Minor",1,0)</f>
        <v>0</v>
      </c>
      <c r="P1531" s="29">
        <f>IF($R1531="Medium",1,0)</f>
        <v>1</v>
      </c>
      <c r="Q1531" s="29">
        <f>IF($R1531="Major",1,0)</f>
        <v>0</v>
      </c>
      <c r="R1531" s="2" t="str">
        <f>IF('Hazard Data'!N262&lt;VLOOKUP(B1531,Thresholds!$B$2:$I$8,2,FALSE),"Minor",IF(AND(VLOOKUP(B1531,Thresholds!$B$2:$I$8,2,FALSE)&lt;='Hazard Data'!N262,'Hazard Data'!N262&lt;VLOOKUP(B1531,Thresholds!$B$2:$I$8,3,FALSE)),"Medium","Major"))</f>
        <v>Medium</v>
      </c>
      <c r="S1531" s="2" t="str">
        <f>IF(N1531&gt;0,"",IF('Hazard Data'!K262&lt;VLOOKUP(B1531,Thresholds!$B$2:$I$8,5,FALSE),"Minor",IF(AND(VLOOKUP(B1531,Thresholds!$B$2:$I$8,5,FALSE)&lt;='Hazard Data'!K262,'Hazard Data'!K262&lt;VLOOKUP(B1531,Thresholds!$B$2:$I$8,6,FALSE)),"Medium","Major")))</f>
        <v/>
      </c>
      <c r="T1531" s="2"/>
      <c r="U1531" s="2"/>
      <c r="V1531" s="2"/>
      <c r="W1531" s="2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32">
      <c r="A1532" s="1"/>
      <c r="B1532" s="17">
        <v>5</v>
      </c>
      <c r="C1532" s="9" t="s">
        <v>44</v>
      </c>
      <c r="D1532" s="9" t="str">
        <f>VLOOKUP(C1532,'Hazard Categories'!$A$2:$B$52,2,FALSE)</f>
        <v>Severe Storm</v>
      </c>
      <c r="E1532" s="17">
        <v>2</v>
      </c>
      <c r="F1532" s="17">
        <v>2015</v>
      </c>
      <c r="G1532" s="17" t="str">
        <f>IF(F1532&lt;2000,(ROUNDDOWN((F1532-$G$10)/5,0))*5+$G$10&amp;"-"&amp;(ROUNDDOWN((F1532-$G$10)/5,0))*5+$G$10+4,(ROUNDDOWN((F1532-$G$10)/5,0))*5+$G$10&amp;"-"&amp;(ROUNDDOWN((F1532-$G$10)/5,0))*5+$G$10+4)</f>
        <v>2015-2019</v>
      </c>
      <c r="H1532" s="17">
        <v>1</v>
      </c>
      <c r="I1532" s="17">
        <v>0</v>
      </c>
      <c r="J1532" s="17">
        <v>0</v>
      </c>
      <c r="K1532" s="17">
        <f>SUM(I1532:J1532)</f>
        <v>0</v>
      </c>
      <c r="L1532" s="28">
        <f>IF(N1532&lt;7000000000,0,1)</f>
        <v>0</v>
      </c>
      <c r="M1532" s="28">
        <f>IF(N1532&gt;0,1,0)</f>
        <v>1</v>
      </c>
      <c r="N1532" s="29">
        <v>33774</v>
      </c>
      <c r="O1532" s="29">
        <f>IF($R1532="Minor",1,0)</f>
        <v>1</v>
      </c>
      <c r="P1532" s="29">
        <f>IF($R1532="Medium",1,0)</f>
        <v>0</v>
      </c>
      <c r="Q1532" s="29">
        <f>IF($R1532="Major",1,0)</f>
        <v>0</v>
      </c>
      <c r="R1532" s="2" t="str">
        <f>IF('Hazard Data'!N2704&lt;VLOOKUP(B1532,Thresholds!$B$2:$I$8,2,FALSE),"Minor",IF(AND(VLOOKUP(B1532,Thresholds!$B$2:$I$8,2,FALSE)&lt;='Hazard Data'!N2704,'Hazard Data'!N2704&lt;VLOOKUP(B1532,Thresholds!$B$2:$I$8,3,FALSE)),"Medium","Major"))</f>
        <v>Minor</v>
      </c>
      <c r="S1532" s="2" t="str">
        <f>IF(N1532&gt;0,"",IF('Hazard Data'!K2704&lt;VLOOKUP(B1532,Thresholds!$B$2:$I$8,5,FALSE),"Minor",IF(AND(VLOOKUP(B1532,Thresholds!$B$2:$I$8,5,FALSE)&lt;='Hazard Data'!K2704,'Hazard Data'!K2704&lt;VLOOKUP(B1532,Thresholds!$B$2:$I$8,6,FALSE)),"Medium","Major")))</f>
        <v/>
      </c>
      <c r="T1532" s="2"/>
      <c r="U1532" s="2"/>
      <c r="V1532" s="2"/>
      <c r="W1532" s="2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32">
      <c r="A1533" s="1"/>
      <c r="B1533" s="17">
        <v>3</v>
      </c>
      <c r="C1533" s="9" t="s">
        <v>44</v>
      </c>
      <c r="D1533" s="9" t="str">
        <f>VLOOKUP(C1533,'Hazard Categories'!$A$2:$B$52,2,FALSE)</f>
        <v>Severe Storm</v>
      </c>
      <c r="E1533" s="17">
        <v>3</v>
      </c>
      <c r="F1533" s="17">
        <v>2013</v>
      </c>
      <c r="G1533" s="17" t="str">
        <f>IF(F1533&lt;2000,(ROUNDDOWN((F1533-$G$10)/5,0))*5+$G$10&amp;"-"&amp;(ROUNDDOWN((F1533-$G$10)/5,0))*5+$G$10+4,(ROUNDDOWN((F1533-$G$10)/5,0))*5+$G$10&amp;"-"&amp;(ROUNDDOWN((F1533-$G$10)/5,0))*5+$G$10+4)</f>
        <v>2010-2014</v>
      </c>
      <c r="H1533" s="17">
        <v>1</v>
      </c>
      <c r="I1533" s="17">
        <v>0</v>
      </c>
      <c r="J1533" s="17">
        <v>0</v>
      </c>
      <c r="K1533" s="17">
        <f>SUM(I1533:J1533)</f>
        <v>0</v>
      </c>
      <c r="L1533" s="28">
        <f>IF(N1533&lt;7000000000,0,1)</f>
        <v>0</v>
      </c>
      <c r="M1533" s="28">
        <f>IF(N1533&gt;0,1,0)</f>
        <v>1</v>
      </c>
      <c r="N1533" s="29">
        <v>33764</v>
      </c>
      <c r="O1533" s="29">
        <f>IF($R1533="Minor",1,0)</f>
        <v>1</v>
      </c>
      <c r="P1533" s="29">
        <f>IF($R1533="Medium",1,0)</f>
        <v>0</v>
      </c>
      <c r="Q1533" s="29">
        <f>IF($R1533="Major",1,0)</f>
        <v>0</v>
      </c>
      <c r="R1533" s="2" t="str">
        <f>IF('Hazard Data'!N2014&lt;VLOOKUP(B1533,Thresholds!$B$2:$I$8,2,FALSE),"Minor",IF(AND(VLOOKUP(B1533,Thresholds!$B$2:$I$8,2,FALSE)&lt;='Hazard Data'!N2014,'Hazard Data'!N2014&lt;VLOOKUP(B1533,Thresholds!$B$2:$I$8,3,FALSE)),"Medium","Major"))</f>
        <v>Minor</v>
      </c>
      <c r="S1533" s="2" t="str">
        <f>IF(N1533&gt;0,"",IF('Hazard Data'!K2014&lt;VLOOKUP(B1533,Thresholds!$B$2:$I$8,5,FALSE),"Minor",IF(AND(VLOOKUP(B1533,Thresholds!$B$2:$I$8,5,FALSE)&lt;='Hazard Data'!K2014,'Hazard Data'!K2014&lt;VLOOKUP(B1533,Thresholds!$B$2:$I$8,6,FALSE)),"Medium","Major")))</f>
        <v/>
      </c>
      <c r="T1533" s="2"/>
      <c r="U1533" s="2"/>
      <c r="V1533" s="2"/>
      <c r="W1533" s="2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32">
      <c r="A1534" s="1"/>
      <c r="B1534" s="17">
        <v>5</v>
      </c>
      <c r="C1534" s="9" t="s">
        <v>42</v>
      </c>
      <c r="D1534" s="9" t="str">
        <f>VLOOKUP(C1534,'Hazard Categories'!$A$2:$B$52,2,FALSE)</f>
        <v>Storm</v>
      </c>
      <c r="E1534" s="17">
        <v>4</v>
      </c>
      <c r="F1534" s="17">
        <v>1969</v>
      </c>
      <c r="G1534" s="17" t="str">
        <f>IF(F1534&lt;2000,(ROUNDDOWN((F1534-$G$10)/5,0))*5+$G$10&amp;"-"&amp;(ROUNDDOWN((F1534-$G$10)/5,0))*5+$G$10+4,(ROUNDDOWN((F1534-$G$10)/5,0))*5+$G$10&amp;"-"&amp;(ROUNDDOWN((F1534-$G$10)/5,0))*5+$G$10+4)</f>
        <v>1965-1969</v>
      </c>
      <c r="H1534" s="17">
        <v>1</v>
      </c>
      <c r="I1534" s="17">
        <v>2</v>
      </c>
      <c r="J1534" s="17">
        <v>2</v>
      </c>
      <c r="K1534" s="17">
        <f>SUM(I1534:J1534)</f>
        <v>4</v>
      </c>
      <c r="L1534" s="28">
        <f>IF(N1534&lt;7000000000,0,1)</f>
        <v>0</v>
      </c>
      <c r="M1534" s="28">
        <f>IF(N1534&gt;0,1,0)</f>
        <v>1</v>
      </c>
      <c r="N1534" s="29">
        <v>33736</v>
      </c>
      <c r="O1534" s="29">
        <f>IF($R1534="Minor",1,0)</f>
        <v>0</v>
      </c>
      <c r="P1534" s="29">
        <f>IF($R1534="Medium",1,0)</f>
        <v>1</v>
      </c>
      <c r="Q1534" s="29">
        <f>IF($R1534="Major",1,0)</f>
        <v>0</v>
      </c>
      <c r="R1534" s="2" t="str">
        <f>IF('Hazard Data'!N319&lt;VLOOKUP(B1534,Thresholds!$B$2:$I$8,2,FALSE),"Minor",IF(AND(VLOOKUP(B1534,Thresholds!$B$2:$I$8,2,FALSE)&lt;='Hazard Data'!N319,'Hazard Data'!N319&lt;VLOOKUP(B1534,Thresholds!$B$2:$I$8,3,FALSE)),"Medium","Major"))</f>
        <v>Medium</v>
      </c>
      <c r="S1534" s="2" t="str">
        <f>IF(N1534&gt;0,"",IF('Hazard Data'!K319&lt;VLOOKUP(B1534,Thresholds!$B$2:$I$8,5,FALSE),"Minor",IF(AND(VLOOKUP(B1534,Thresholds!$B$2:$I$8,5,FALSE)&lt;='Hazard Data'!K319,'Hazard Data'!K319&lt;VLOOKUP(B1534,Thresholds!$B$2:$I$8,6,FALSE)),"Medium","Major")))</f>
        <v/>
      </c>
      <c r="T1534" s="2"/>
      <c r="U1534" s="2"/>
      <c r="V1534" s="2"/>
      <c r="W1534" s="2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32">
      <c r="A1535" s="1"/>
      <c r="B1535" s="17">
        <v>2</v>
      </c>
      <c r="C1535" s="9" t="s">
        <v>59</v>
      </c>
      <c r="D1535" s="9" t="str">
        <f>VLOOKUP(C1535,'Hazard Categories'!$A$2:$B$52,2,FALSE)</f>
        <v>Storm</v>
      </c>
      <c r="E1535" s="17">
        <v>2</v>
      </c>
      <c r="F1535" s="17">
        <v>2014</v>
      </c>
      <c r="G1535" s="17" t="str">
        <f>IF(F1535&lt;2000,(ROUNDDOWN((F1535-$G$10)/5,0))*5+$G$10&amp;"-"&amp;(ROUNDDOWN((F1535-$G$10)/5,0))*5+$G$10+4,(ROUNDDOWN((F1535-$G$10)/5,0))*5+$G$10&amp;"-"&amp;(ROUNDDOWN((F1535-$G$10)/5,0))*5+$G$10+4)</f>
        <v>2010-2014</v>
      </c>
      <c r="H1535" s="17">
        <v>1</v>
      </c>
      <c r="I1535" s="17">
        <v>0</v>
      </c>
      <c r="J1535" s="17">
        <v>0</v>
      </c>
      <c r="K1535" s="17">
        <f>SUM(I1535:J1535)</f>
        <v>0</v>
      </c>
      <c r="L1535" s="28">
        <f>IF(N1535&lt;7000000000,0,1)</f>
        <v>0</v>
      </c>
      <c r="M1535" s="28">
        <f>IF(N1535&gt;0,1,0)</f>
        <v>1</v>
      </c>
      <c r="N1535" s="29">
        <v>33729</v>
      </c>
      <c r="O1535" s="29">
        <f>IF($R1535="Minor",1,0)</f>
        <v>1</v>
      </c>
      <c r="P1535" s="29">
        <f>IF($R1535="Medium",1,0)</f>
        <v>0</v>
      </c>
      <c r="Q1535" s="29">
        <f>IF($R1535="Major",1,0)</f>
        <v>0</v>
      </c>
      <c r="R1535" s="2" t="str">
        <f>IF('Hazard Data'!N2616&lt;VLOOKUP(B1535,Thresholds!$B$2:$I$8,2,FALSE),"Minor",IF(AND(VLOOKUP(B1535,Thresholds!$B$2:$I$8,2,FALSE)&lt;='Hazard Data'!N2616,'Hazard Data'!N2616&lt;VLOOKUP(B1535,Thresholds!$B$2:$I$8,3,FALSE)),"Medium","Major"))</f>
        <v>Minor</v>
      </c>
      <c r="S1535" s="2" t="str">
        <f>IF(N1535&gt;0,"",IF('Hazard Data'!K2616&lt;VLOOKUP(B1535,Thresholds!$B$2:$I$8,5,FALSE),"Minor",IF(AND(VLOOKUP(B1535,Thresholds!$B$2:$I$8,5,FALSE)&lt;='Hazard Data'!K2616,'Hazard Data'!K2616&lt;VLOOKUP(B1535,Thresholds!$B$2:$I$8,6,FALSE)),"Medium","Major")))</f>
        <v/>
      </c>
      <c r="T1535" s="2"/>
      <c r="U1535" s="2"/>
      <c r="V1535" s="2"/>
      <c r="W1535" s="2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32">
      <c r="A1536" s="1"/>
      <c r="B1536" s="17">
        <v>3</v>
      </c>
      <c r="C1536" s="9" t="s">
        <v>47</v>
      </c>
      <c r="D1536" s="9" t="str">
        <f>VLOOKUP(C1536,'Hazard Categories'!$A$2:$B$52,2,FALSE)</f>
        <v>Severe Storm</v>
      </c>
      <c r="E1536" s="17">
        <v>3</v>
      </c>
      <c r="F1536" s="17">
        <v>2013</v>
      </c>
      <c r="G1536" s="17" t="str">
        <f>IF(F1536&lt;2000,(ROUNDDOWN((F1536-$G$10)/5,0))*5+$G$10&amp;"-"&amp;(ROUNDDOWN((F1536-$G$10)/5,0))*5+$G$10+4,(ROUNDDOWN((F1536-$G$10)/5,0))*5+$G$10&amp;"-"&amp;(ROUNDDOWN((F1536-$G$10)/5,0))*5+$G$10+4)</f>
        <v>2010-2014</v>
      </c>
      <c r="H1536" s="17">
        <v>1</v>
      </c>
      <c r="I1536" s="17">
        <v>0</v>
      </c>
      <c r="J1536" s="17">
        <v>0</v>
      </c>
      <c r="K1536" s="17">
        <f>SUM(I1536:J1536)</f>
        <v>0</v>
      </c>
      <c r="L1536" s="28">
        <f>IF(N1536&lt;7000000000,0,1)</f>
        <v>0</v>
      </c>
      <c r="M1536" s="28">
        <f>IF(N1536&gt;0,1,0)</f>
        <v>1</v>
      </c>
      <c r="N1536" s="29">
        <v>33644</v>
      </c>
      <c r="O1536" s="29">
        <f>IF($R1536="Minor",1,0)</f>
        <v>1</v>
      </c>
      <c r="P1536" s="29">
        <f>IF($R1536="Medium",1,0)</f>
        <v>0</v>
      </c>
      <c r="Q1536" s="29">
        <f>IF($R1536="Major",1,0)</f>
        <v>0</v>
      </c>
      <c r="R1536" s="2" t="str">
        <f>IF('Hazard Data'!N1885&lt;VLOOKUP(B1536,Thresholds!$B$2:$I$8,2,FALSE),"Minor",IF(AND(VLOOKUP(B1536,Thresholds!$B$2:$I$8,2,FALSE)&lt;='Hazard Data'!N1885,'Hazard Data'!N1885&lt;VLOOKUP(B1536,Thresholds!$B$2:$I$8,3,FALSE)),"Medium","Major"))</f>
        <v>Minor</v>
      </c>
      <c r="S1536" s="2" t="str">
        <f>IF(N1536&gt;0,"",IF('Hazard Data'!K1885&lt;VLOOKUP(B1536,Thresholds!$B$2:$I$8,5,FALSE),"Minor",IF(AND(VLOOKUP(B1536,Thresholds!$B$2:$I$8,5,FALSE)&lt;='Hazard Data'!K1885,'Hazard Data'!K1885&lt;VLOOKUP(B1536,Thresholds!$B$2:$I$8,6,FALSE)),"Medium","Major")))</f>
        <v/>
      </c>
      <c r="T1536" s="2"/>
      <c r="U1536" s="2"/>
      <c r="V1536" s="2"/>
      <c r="W1536" s="2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>
      <c r="A1537" s="1"/>
      <c r="B1537" s="17">
        <v>5</v>
      </c>
      <c r="C1537" s="9" t="s">
        <v>44</v>
      </c>
      <c r="D1537" s="9" t="str">
        <f>VLOOKUP(C1537,'Hazard Categories'!$A$2:$B$52,2,FALSE)</f>
        <v>Severe Storm</v>
      </c>
      <c r="E1537" s="17">
        <v>2</v>
      </c>
      <c r="F1537" s="17">
        <v>2011</v>
      </c>
      <c r="G1537" s="17" t="str">
        <f>IF(F1537&lt;2000,(ROUNDDOWN((F1537-$G$10)/5,0))*5+$G$10&amp;"-"&amp;(ROUNDDOWN((F1537-$G$10)/5,0))*5+$G$10+4,(ROUNDDOWN((F1537-$G$10)/5,0))*5+$G$10&amp;"-"&amp;(ROUNDDOWN((F1537-$G$10)/5,0))*5+$G$10+4)</f>
        <v>2010-2014</v>
      </c>
      <c r="H1537" s="17">
        <v>1</v>
      </c>
      <c r="I1537" s="17">
        <v>0</v>
      </c>
      <c r="J1537" s="17">
        <v>0</v>
      </c>
      <c r="K1537" s="17">
        <f>SUM(I1537:J1537)</f>
        <v>0</v>
      </c>
      <c r="L1537" s="28">
        <f>IF(N1537&lt;7000000000,0,1)</f>
        <v>0</v>
      </c>
      <c r="M1537" s="28">
        <f>IF(N1537&gt;0,1,0)</f>
        <v>1</v>
      </c>
      <c r="N1537" s="29">
        <v>33628</v>
      </c>
      <c r="O1537" s="29">
        <f>IF($R1537="Minor",1,0)</f>
        <v>1</v>
      </c>
      <c r="P1537" s="29">
        <f>IF($R1537="Medium",1,0)</f>
        <v>0</v>
      </c>
      <c r="Q1537" s="29">
        <f>IF($R1537="Major",1,0)</f>
        <v>0</v>
      </c>
      <c r="R1537" s="2" t="str">
        <f>IF('Hazard Data'!N2390&lt;VLOOKUP(B1537,Thresholds!$B$2:$I$8,2,FALSE),"Minor",IF(AND(VLOOKUP(B1537,Thresholds!$B$2:$I$8,2,FALSE)&lt;='Hazard Data'!N2390,'Hazard Data'!N2390&lt;VLOOKUP(B1537,Thresholds!$B$2:$I$8,3,FALSE)),"Medium","Major"))</f>
        <v>Minor</v>
      </c>
      <c r="S1537" s="2" t="str">
        <f>IF(N1537&gt;0,"",IF('Hazard Data'!K2390&lt;VLOOKUP(B1537,Thresholds!$B$2:$I$8,5,FALSE),"Minor",IF(AND(VLOOKUP(B1537,Thresholds!$B$2:$I$8,5,FALSE)&lt;='Hazard Data'!K2390,'Hazard Data'!K2390&lt;VLOOKUP(B1537,Thresholds!$B$2:$I$8,6,FALSE)),"Medium","Major")))</f>
        <v/>
      </c>
      <c r="T1537" s="2"/>
      <c r="U1537" s="2"/>
      <c r="V1537" s="2"/>
      <c r="W1537" s="2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>
      <c r="A1538" s="1"/>
      <c r="B1538" s="17">
        <v>3</v>
      </c>
      <c r="C1538" s="9" t="s">
        <v>44</v>
      </c>
      <c r="D1538" s="9" t="str">
        <f>VLOOKUP(C1538,'Hazard Categories'!$A$2:$B$52,2,FALSE)</f>
        <v>Severe Storm</v>
      </c>
      <c r="E1538" s="17">
        <v>2</v>
      </c>
      <c r="F1538" s="17">
        <v>2014</v>
      </c>
      <c r="G1538" s="17" t="str">
        <f>IF(F1538&lt;2000,(ROUNDDOWN((F1538-$G$10)/5,0))*5+$G$10&amp;"-"&amp;(ROUNDDOWN((F1538-$G$10)/5,0))*5+$G$10+4,(ROUNDDOWN((F1538-$G$10)/5,0))*5+$G$10&amp;"-"&amp;(ROUNDDOWN((F1538-$G$10)/5,0))*5+$G$10+4)</f>
        <v>2010-2014</v>
      </c>
      <c r="H1538" s="17">
        <v>1</v>
      </c>
      <c r="I1538" s="17">
        <v>0</v>
      </c>
      <c r="J1538" s="17">
        <v>0</v>
      </c>
      <c r="K1538" s="17">
        <f>SUM(I1538:J1538)</f>
        <v>0</v>
      </c>
      <c r="L1538" s="28">
        <f>IF(N1538&lt;7000000000,0,1)</f>
        <v>0</v>
      </c>
      <c r="M1538" s="28">
        <f>IF(N1538&gt;0,1,0)</f>
        <v>1</v>
      </c>
      <c r="N1538" s="29">
        <v>33593</v>
      </c>
      <c r="O1538" s="29">
        <f>IF($R1538="Minor",1,0)</f>
        <v>1</v>
      </c>
      <c r="P1538" s="29">
        <f>IF($R1538="Medium",1,0)</f>
        <v>0</v>
      </c>
      <c r="Q1538" s="29">
        <f>IF($R1538="Major",1,0)</f>
        <v>0</v>
      </c>
      <c r="R1538" s="2" t="str">
        <f>IF('Hazard Data'!N2593&lt;VLOOKUP(B1538,Thresholds!$B$2:$I$8,2,FALSE),"Minor",IF(AND(VLOOKUP(B1538,Thresholds!$B$2:$I$8,2,FALSE)&lt;='Hazard Data'!N2593,'Hazard Data'!N2593&lt;VLOOKUP(B1538,Thresholds!$B$2:$I$8,3,FALSE)),"Medium","Major"))</f>
        <v>Minor</v>
      </c>
      <c r="S1538" s="2" t="str">
        <f>IF(N1538&gt;0,"",IF('Hazard Data'!K2593&lt;VLOOKUP(B1538,Thresholds!$B$2:$I$8,5,FALSE),"Minor",IF(AND(VLOOKUP(B1538,Thresholds!$B$2:$I$8,5,FALSE)&lt;='Hazard Data'!K2593,'Hazard Data'!K2593&lt;VLOOKUP(B1538,Thresholds!$B$2:$I$8,6,FALSE)),"Medium","Major")))</f>
        <v/>
      </c>
      <c r="T1538" s="2"/>
      <c r="U1538" s="2"/>
      <c r="V1538" s="2"/>
      <c r="W1538" s="2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>
      <c r="A1539" s="1"/>
      <c r="B1539" s="17">
        <v>3</v>
      </c>
      <c r="C1539" s="9" t="s">
        <v>39</v>
      </c>
      <c r="D1539" s="9" t="str">
        <f>VLOOKUP(C1539,'Hazard Categories'!$A$2:$B$52,2,FALSE)</f>
        <v>Severe Storm</v>
      </c>
      <c r="E1539" s="17">
        <v>3</v>
      </c>
      <c r="F1539" s="17">
        <v>2013</v>
      </c>
      <c r="G1539" s="17" t="str">
        <f>IF(F1539&lt;2000,(ROUNDDOWN((F1539-$G$10)/5,0))*5+$G$10&amp;"-"&amp;(ROUNDDOWN((F1539-$G$10)/5,0))*5+$G$10+4,(ROUNDDOWN((F1539-$G$10)/5,0))*5+$G$10&amp;"-"&amp;(ROUNDDOWN((F1539-$G$10)/5,0))*5+$G$10+4)</f>
        <v>2010-2014</v>
      </c>
      <c r="H1539" s="17">
        <v>1</v>
      </c>
      <c r="I1539" s="17">
        <v>0</v>
      </c>
      <c r="J1539" s="17">
        <v>0</v>
      </c>
      <c r="K1539" s="17">
        <f>SUM(I1539:J1539)</f>
        <v>0</v>
      </c>
      <c r="L1539" s="28">
        <f>IF(N1539&lt;7000000000,0,1)</f>
        <v>0</v>
      </c>
      <c r="M1539" s="28">
        <f>IF(N1539&gt;0,1,0)</f>
        <v>1</v>
      </c>
      <c r="N1539" s="29">
        <v>33580</v>
      </c>
      <c r="O1539" s="29">
        <f>IF($R1539="Minor",1,0)</f>
        <v>1</v>
      </c>
      <c r="P1539" s="29">
        <f>IF($R1539="Medium",1,0)</f>
        <v>0</v>
      </c>
      <c r="Q1539" s="29">
        <f>IF($R1539="Major",1,0)</f>
        <v>0</v>
      </c>
      <c r="R1539" s="2" t="str">
        <f>IF('Hazard Data'!N2020&lt;VLOOKUP(B1539,Thresholds!$B$2:$I$8,2,FALSE),"Minor",IF(AND(VLOOKUP(B1539,Thresholds!$B$2:$I$8,2,FALSE)&lt;='Hazard Data'!N2020,'Hazard Data'!N2020&lt;VLOOKUP(B1539,Thresholds!$B$2:$I$8,3,FALSE)),"Medium","Major"))</f>
        <v>Minor</v>
      </c>
      <c r="S1539" s="2" t="str">
        <f>IF(N1539&gt;0,"",IF('Hazard Data'!K2020&lt;VLOOKUP(B1539,Thresholds!$B$2:$I$8,5,FALSE),"Minor",IF(AND(VLOOKUP(B1539,Thresholds!$B$2:$I$8,5,FALSE)&lt;='Hazard Data'!K2020,'Hazard Data'!K2020&lt;VLOOKUP(B1539,Thresholds!$B$2:$I$8,6,FALSE)),"Medium","Major")))</f>
        <v/>
      </c>
      <c r="T1539" s="2"/>
      <c r="U1539" s="2"/>
      <c r="V1539" s="2"/>
      <c r="W1539" s="2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>
      <c r="A1540" s="1"/>
      <c r="B1540" s="17">
        <v>4</v>
      </c>
      <c r="C1540" s="9" t="s">
        <v>44</v>
      </c>
      <c r="D1540" s="9" t="str">
        <f>VLOOKUP(C1540,'Hazard Categories'!$A$2:$B$52,2,FALSE)</f>
        <v>Severe Storm</v>
      </c>
      <c r="E1540" s="17">
        <v>3</v>
      </c>
      <c r="F1540" s="17">
        <v>2009</v>
      </c>
      <c r="G1540" s="17" t="str">
        <f>IF(F1540&lt;2000,(ROUNDDOWN((F1540-$G$10)/5,0))*5+$G$10&amp;"-"&amp;(ROUNDDOWN((F1540-$G$10)/5,0))*5+$G$10+4,(ROUNDDOWN((F1540-$G$10)/5,0))*5+$G$10&amp;"-"&amp;(ROUNDDOWN((F1540-$G$10)/5,0))*5+$G$10+4)</f>
        <v>2005-2009</v>
      </c>
      <c r="H1540" s="17">
        <v>1</v>
      </c>
      <c r="I1540" s="17">
        <v>0</v>
      </c>
      <c r="J1540" s="17">
        <v>0</v>
      </c>
      <c r="K1540" s="17">
        <f>SUM(I1540:J1540)</f>
        <v>0</v>
      </c>
      <c r="L1540" s="28">
        <f>IF(N1540&lt;7000000000,0,1)</f>
        <v>0</v>
      </c>
      <c r="M1540" s="28">
        <f>IF(N1540&gt;0,1,0)</f>
        <v>1</v>
      </c>
      <c r="N1540" s="29">
        <v>33580</v>
      </c>
      <c r="O1540" s="29">
        <f>IF($R1540="Minor",1,0)</f>
        <v>1</v>
      </c>
      <c r="P1540" s="29">
        <f>IF($R1540="Medium",1,0)</f>
        <v>0</v>
      </c>
      <c r="Q1540" s="29">
        <f>IF($R1540="Major",1,0)</f>
        <v>0</v>
      </c>
      <c r="R1540" s="2" t="str">
        <f>IF('Hazard Data'!N3198&lt;VLOOKUP(B1540,Thresholds!$B$2:$I$8,2,FALSE),"Minor",IF(AND(VLOOKUP(B1540,Thresholds!$B$2:$I$8,2,FALSE)&lt;='Hazard Data'!N3198,'Hazard Data'!N3198&lt;VLOOKUP(B1540,Thresholds!$B$2:$I$8,3,FALSE)),"Medium","Major"))</f>
        <v>Minor</v>
      </c>
      <c r="S1540" s="2" t="str">
        <f>IF(N1540&gt;0,"",IF('Hazard Data'!K3198&lt;VLOOKUP(B1540,Thresholds!$B$2:$I$8,5,FALSE),"Minor",IF(AND(VLOOKUP(B1540,Thresholds!$B$2:$I$8,5,FALSE)&lt;='Hazard Data'!K3198,'Hazard Data'!K3198&lt;VLOOKUP(B1540,Thresholds!$B$2:$I$8,6,FALSE)),"Medium","Major")))</f>
        <v/>
      </c>
      <c r="T1540" s="2"/>
      <c r="U1540" s="2"/>
      <c r="V1540" s="2"/>
      <c r="W1540" s="2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>
      <c r="A1541" s="1"/>
      <c r="B1541" s="17">
        <v>5</v>
      </c>
      <c r="C1541" s="9" t="s">
        <v>39</v>
      </c>
      <c r="D1541" s="9" t="str">
        <f>VLOOKUP(C1541,'Hazard Categories'!$A$2:$B$52,2,FALSE)</f>
        <v>Severe Storm</v>
      </c>
      <c r="E1541" s="17">
        <v>3</v>
      </c>
      <c r="F1541" s="17">
        <v>2015</v>
      </c>
      <c r="G1541" s="17" t="str">
        <f>IF(F1541&lt;2000,(ROUNDDOWN((F1541-$G$10)/5,0))*5+$G$10&amp;"-"&amp;(ROUNDDOWN((F1541-$G$10)/5,0))*5+$G$10+4,(ROUNDDOWN((F1541-$G$10)/5,0))*5+$G$10&amp;"-"&amp;(ROUNDDOWN((F1541-$G$10)/5,0))*5+$G$10+4)</f>
        <v>2015-2019</v>
      </c>
      <c r="H1541" s="17">
        <v>1</v>
      </c>
      <c r="I1541" s="17">
        <v>0</v>
      </c>
      <c r="J1541" s="17">
        <v>0</v>
      </c>
      <c r="K1541" s="17">
        <f>SUM(I1541:J1541)</f>
        <v>0</v>
      </c>
      <c r="L1541" s="28">
        <f>IF(N1541&lt;7000000000,0,1)</f>
        <v>0</v>
      </c>
      <c r="M1541" s="28">
        <f>IF(N1541&gt;0,1,0)</f>
        <v>1</v>
      </c>
      <c r="N1541" s="29">
        <v>33526</v>
      </c>
      <c r="O1541" s="29">
        <f>IF($R1541="Minor",1,0)</f>
        <v>1</v>
      </c>
      <c r="P1541" s="29">
        <f>IF($R1541="Medium",1,0)</f>
        <v>0</v>
      </c>
      <c r="Q1541" s="29">
        <f>IF($R1541="Major",1,0)</f>
        <v>0</v>
      </c>
      <c r="R1541" s="2" t="str">
        <f>IF('Hazard Data'!N2641&lt;VLOOKUP(B1541,Thresholds!$B$2:$I$8,2,FALSE),"Minor",IF(AND(VLOOKUP(B1541,Thresholds!$B$2:$I$8,2,FALSE)&lt;='Hazard Data'!N2641,'Hazard Data'!N2641&lt;VLOOKUP(B1541,Thresholds!$B$2:$I$8,3,FALSE)),"Medium","Major"))</f>
        <v>Minor</v>
      </c>
      <c r="S1541" s="2" t="str">
        <f>IF(N1541&gt;0,"",IF('Hazard Data'!K2641&lt;VLOOKUP(B1541,Thresholds!$B$2:$I$8,5,FALSE),"Minor",IF(AND(VLOOKUP(B1541,Thresholds!$B$2:$I$8,5,FALSE)&lt;='Hazard Data'!K2641,'Hazard Data'!K2641&lt;VLOOKUP(B1541,Thresholds!$B$2:$I$8,6,FALSE)),"Medium","Major")))</f>
        <v/>
      </c>
      <c r="T1541" s="2"/>
      <c r="U1541" s="2"/>
      <c r="V1541" s="2"/>
      <c r="W1541" s="2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>
      <c r="A1542" s="1"/>
      <c r="B1542" s="17">
        <v>4</v>
      </c>
      <c r="C1542" s="9" t="s">
        <v>39</v>
      </c>
      <c r="D1542" s="9" t="str">
        <f>VLOOKUP(C1542,'Hazard Categories'!$A$2:$B$52,2,FALSE)</f>
        <v>Severe Storm</v>
      </c>
      <c r="E1542" s="17">
        <v>2</v>
      </c>
      <c r="F1542" s="17">
        <v>2013</v>
      </c>
      <c r="G1542" s="17" t="str">
        <f>IF(F1542&lt;2000,(ROUNDDOWN((F1542-$G$10)/5,0))*5+$G$10&amp;"-"&amp;(ROUNDDOWN((F1542-$G$10)/5,0))*5+$G$10+4,(ROUNDDOWN((F1542-$G$10)/5,0))*5+$G$10&amp;"-"&amp;(ROUNDDOWN((F1542-$G$10)/5,0))*5+$G$10+4)</f>
        <v>2010-2014</v>
      </c>
      <c r="H1542" s="17">
        <v>1</v>
      </c>
      <c r="I1542" s="17">
        <v>0</v>
      </c>
      <c r="J1542" s="17">
        <v>0</v>
      </c>
      <c r="K1542" s="17">
        <f>SUM(I1542:J1542)</f>
        <v>0</v>
      </c>
      <c r="L1542" s="28">
        <f>IF(N1542&lt;7000000000,0,1)</f>
        <v>0</v>
      </c>
      <c r="M1542" s="28">
        <f>IF(N1542&gt;0,1,0)</f>
        <v>1</v>
      </c>
      <c r="N1542" s="29">
        <v>33523</v>
      </c>
      <c r="O1542" s="29">
        <f>IF($R1542="Minor",1,0)</f>
        <v>1</v>
      </c>
      <c r="P1542" s="29">
        <f>IF($R1542="Medium",1,0)</f>
        <v>0</v>
      </c>
      <c r="Q1542" s="29">
        <f>IF($R1542="Major",1,0)</f>
        <v>0</v>
      </c>
      <c r="R1542" s="2" t="str">
        <f>IF('Hazard Data'!N1877&lt;VLOOKUP(B1542,Thresholds!$B$2:$I$8,2,FALSE),"Minor",IF(AND(VLOOKUP(B1542,Thresholds!$B$2:$I$8,2,FALSE)&lt;='Hazard Data'!N1877,'Hazard Data'!N1877&lt;VLOOKUP(B1542,Thresholds!$B$2:$I$8,3,FALSE)),"Medium","Major"))</f>
        <v>Minor</v>
      </c>
      <c r="S1542" s="2" t="str">
        <f>IF(N1542&gt;0,"",IF('Hazard Data'!K1877&lt;VLOOKUP(B1542,Thresholds!$B$2:$I$8,5,FALSE),"Minor",IF(AND(VLOOKUP(B1542,Thresholds!$B$2:$I$8,5,FALSE)&lt;='Hazard Data'!K1877,'Hazard Data'!K1877&lt;VLOOKUP(B1542,Thresholds!$B$2:$I$8,6,FALSE)),"Medium","Major")))</f>
        <v/>
      </c>
      <c r="T1542" s="2"/>
      <c r="U1542" s="2"/>
      <c r="V1542" s="2"/>
      <c r="W1542" s="2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>
      <c r="A1543" s="1"/>
      <c r="B1543" s="17">
        <v>3</v>
      </c>
      <c r="C1543" s="9" t="s">
        <v>44</v>
      </c>
      <c r="D1543" s="9" t="str">
        <f>VLOOKUP(C1543,'Hazard Categories'!$A$2:$B$52,2,FALSE)</f>
        <v>Severe Storm</v>
      </c>
      <c r="E1543" s="17">
        <v>2</v>
      </c>
      <c r="F1543" s="17">
        <v>2015</v>
      </c>
      <c r="G1543" s="17" t="str">
        <f>IF(F1543&lt;2000,(ROUNDDOWN((F1543-$G$10)/5,0))*5+$G$10&amp;"-"&amp;(ROUNDDOWN((F1543-$G$10)/5,0))*5+$G$10+4,(ROUNDDOWN((F1543-$G$10)/5,0))*5+$G$10&amp;"-"&amp;(ROUNDDOWN((F1543-$G$10)/5,0))*5+$G$10+4)</f>
        <v>2015-2019</v>
      </c>
      <c r="H1543" s="17">
        <v>1</v>
      </c>
      <c r="I1543" s="17">
        <v>0</v>
      </c>
      <c r="J1543" s="17">
        <v>0</v>
      </c>
      <c r="K1543" s="17">
        <f>SUM(I1543:J1543)</f>
        <v>0</v>
      </c>
      <c r="L1543" s="28">
        <f>IF(N1543&lt;7000000000,0,1)</f>
        <v>0</v>
      </c>
      <c r="M1543" s="28">
        <f>IF(N1543&gt;0,1,0)</f>
        <v>1</v>
      </c>
      <c r="N1543" s="29">
        <v>33511</v>
      </c>
      <c r="O1543" s="29">
        <f>IF($R1543="Minor",1,0)</f>
        <v>1</v>
      </c>
      <c r="P1543" s="29">
        <f>IF($R1543="Medium",1,0)</f>
        <v>0</v>
      </c>
      <c r="Q1543" s="29">
        <f>IF($R1543="Major",1,0)</f>
        <v>0</v>
      </c>
      <c r="R1543" s="2" t="str">
        <f>IF('Hazard Data'!N2797&lt;VLOOKUP(B1543,Thresholds!$B$2:$I$8,2,FALSE),"Minor",IF(AND(VLOOKUP(B1543,Thresholds!$B$2:$I$8,2,FALSE)&lt;='Hazard Data'!N2797,'Hazard Data'!N2797&lt;VLOOKUP(B1543,Thresholds!$B$2:$I$8,3,FALSE)),"Medium","Major"))</f>
        <v>Minor</v>
      </c>
      <c r="S1543" s="2" t="str">
        <f>IF(N1543&gt;0,"",IF('Hazard Data'!K2797&lt;VLOOKUP(B1543,Thresholds!$B$2:$I$8,5,FALSE),"Minor",IF(AND(VLOOKUP(B1543,Thresholds!$B$2:$I$8,5,FALSE)&lt;='Hazard Data'!K2797,'Hazard Data'!K2797&lt;VLOOKUP(B1543,Thresholds!$B$2:$I$8,6,FALSE)),"Medium","Major")))</f>
        <v/>
      </c>
      <c r="T1543" s="2"/>
      <c r="U1543" s="2"/>
      <c r="V1543" s="2"/>
      <c r="W1543" s="2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>
      <c r="A1544" s="1"/>
      <c r="B1544" s="17">
        <v>2</v>
      </c>
      <c r="C1544" s="9" t="s">
        <v>44</v>
      </c>
      <c r="D1544" s="9" t="str">
        <f>VLOOKUP(C1544,'Hazard Categories'!$A$2:$B$52,2,FALSE)</f>
        <v>Severe Storm</v>
      </c>
      <c r="E1544" s="17">
        <v>3</v>
      </c>
      <c r="F1544" s="17">
        <v>2000</v>
      </c>
      <c r="G1544" s="17" t="str">
        <f>IF(F1544&lt;2000,(ROUNDDOWN((F1544-$G$10)/5,0))*5+$G$10&amp;"-"&amp;(ROUNDDOWN((F1544-$G$10)/5,0))*5+$G$10+4,(ROUNDDOWN((F1544-$G$10)/5,0))*5+$G$10&amp;"-"&amp;(ROUNDDOWN((F1544-$G$10)/5,0))*5+$G$10+4)</f>
        <v>2000-2004</v>
      </c>
      <c r="H1544" s="17">
        <v>1</v>
      </c>
      <c r="I1544" s="17">
        <v>0</v>
      </c>
      <c r="J1544" s="17">
        <v>0</v>
      </c>
      <c r="K1544" s="17">
        <f>SUM(I1544:J1544)</f>
        <v>0</v>
      </c>
      <c r="L1544" s="28">
        <f>IF(N1544&lt;7000000000,0,1)</f>
        <v>0</v>
      </c>
      <c r="M1544" s="28">
        <f>IF(N1544&gt;0,1,0)</f>
        <v>1</v>
      </c>
      <c r="N1544" s="29">
        <v>33504</v>
      </c>
      <c r="O1544" s="29">
        <f>IF($R1544="Minor",1,0)</f>
        <v>1</v>
      </c>
      <c r="P1544" s="29">
        <f>IF($R1544="Medium",1,0)</f>
        <v>0</v>
      </c>
      <c r="Q1544" s="29">
        <f>IF($R1544="Major",1,0)</f>
        <v>0</v>
      </c>
      <c r="R1544" s="2" t="str">
        <f>IF('Hazard Data'!N3037&lt;VLOOKUP(B1544,Thresholds!$B$2:$I$8,2,FALSE),"Minor",IF(AND(VLOOKUP(B1544,Thresholds!$B$2:$I$8,2,FALSE)&lt;='Hazard Data'!N3037,'Hazard Data'!N3037&lt;VLOOKUP(B1544,Thresholds!$B$2:$I$8,3,FALSE)),"Medium","Major"))</f>
        <v>Minor</v>
      </c>
      <c r="S1544" s="2" t="str">
        <f>IF(N1544&gt;0,"",IF('Hazard Data'!K3037&lt;VLOOKUP(B1544,Thresholds!$B$2:$I$8,5,FALSE),"Minor",IF(AND(VLOOKUP(B1544,Thresholds!$B$2:$I$8,5,FALSE)&lt;='Hazard Data'!K3037,'Hazard Data'!K3037&lt;VLOOKUP(B1544,Thresholds!$B$2:$I$8,6,FALSE)),"Medium","Major")))</f>
        <v/>
      </c>
      <c r="T1544" s="2"/>
      <c r="U1544" s="2"/>
      <c r="V1544" s="2"/>
      <c r="W1544" s="2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>
      <c r="A1545" s="1"/>
      <c r="B1545" s="17">
        <v>3</v>
      </c>
      <c r="C1545" s="9" t="s">
        <v>44</v>
      </c>
      <c r="D1545" s="9" t="str">
        <f>VLOOKUP(C1545,'Hazard Categories'!$A$2:$B$52,2,FALSE)</f>
        <v>Severe Storm</v>
      </c>
      <c r="E1545" s="17">
        <v>2</v>
      </c>
      <c r="F1545" s="17">
        <v>2009</v>
      </c>
      <c r="G1545" s="17" t="str">
        <f>IF(F1545&lt;2000,(ROUNDDOWN((F1545-$G$10)/5,0))*5+$G$10&amp;"-"&amp;(ROUNDDOWN((F1545-$G$10)/5,0))*5+$G$10+4,(ROUNDDOWN((F1545-$G$10)/5,0))*5+$G$10&amp;"-"&amp;(ROUNDDOWN((F1545-$G$10)/5,0))*5+$G$10+4)</f>
        <v>2005-2009</v>
      </c>
      <c r="H1545" s="17">
        <v>1</v>
      </c>
      <c r="I1545" s="17">
        <v>0</v>
      </c>
      <c r="J1545" s="17">
        <v>0</v>
      </c>
      <c r="K1545" s="17">
        <f>SUM(I1545:J1545)</f>
        <v>0</v>
      </c>
      <c r="L1545" s="28">
        <f>IF(N1545&lt;7000000000,0,1)</f>
        <v>0</v>
      </c>
      <c r="M1545" s="28">
        <f>IF(N1545&gt;0,1,0)</f>
        <v>1</v>
      </c>
      <c r="N1545" s="29">
        <v>33501</v>
      </c>
      <c r="O1545" s="29">
        <f>IF($R1545="Minor",1,0)</f>
        <v>1</v>
      </c>
      <c r="P1545" s="29">
        <f>IF($R1545="Medium",1,0)</f>
        <v>0</v>
      </c>
      <c r="Q1545" s="29">
        <f>IF($R1545="Major",1,0)</f>
        <v>0</v>
      </c>
      <c r="R1545" s="2" t="str">
        <f>IF('Hazard Data'!N3221&lt;VLOOKUP(B1545,Thresholds!$B$2:$I$8,2,FALSE),"Minor",IF(AND(VLOOKUP(B1545,Thresholds!$B$2:$I$8,2,FALSE)&lt;='Hazard Data'!N3221,'Hazard Data'!N3221&lt;VLOOKUP(B1545,Thresholds!$B$2:$I$8,3,FALSE)),"Medium","Major"))</f>
        <v>Minor</v>
      </c>
      <c r="S1545" s="2" t="str">
        <f>IF(N1545&gt;0,"",IF('Hazard Data'!K3221&lt;VLOOKUP(B1545,Thresholds!$B$2:$I$8,5,FALSE),"Minor",IF(AND(VLOOKUP(B1545,Thresholds!$B$2:$I$8,5,FALSE)&lt;='Hazard Data'!K3221,'Hazard Data'!K3221&lt;VLOOKUP(B1545,Thresholds!$B$2:$I$8,6,FALSE)),"Medium","Major")))</f>
        <v/>
      </c>
      <c r="T1545" s="2"/>
      <c r="U1545" s="2"/>
      <c r="V1545" s="2"/>
      <c r="W1545" s="2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>
      <c r="A1546" s="1"/>
      <c r="B1546" s="17">
        <v>3</v>
      </c>
      <c r="C1546" s="9" t="s">
        <v>44</v>
      </c>
      <c r="D1546" s="9" t="str">
        <f>VLOOKUP(C1546,'Hazard Categories'!$A$2:$B$52,2,FALSE)</f>
        <v>Severe Storm</v>
      </c>
      <c r="E1546" s="17">
        <v>2</v>
      </c>
      <c r="F1546" s="17">
        <v>2013</v>
      </c>
      <c r="G1546" s="17" t="str">
        <f>IF(F1546&lt;2000,(ROUNDDOWN((F1546-$G$10)/5,0))*5+$G$10&amp;"-"&amp;(ROUNDDOWN((F1546-$G$10)/5,0))*5+$G$10+4,(ROUNDDOWN((F1546-$G$10)/5,0))*5+$G$10&amp;"-"&amp;(ROUNDDOWN((F1546-$G$10)/5,0))*5+$G$10+4)</f>
        <v>2010-2014</v>
      </c>
      <c r="H1546" s="17">
        <v>1</v>
      </c>
      <c r="I1546" s="17">
        <v>0</v>
      </c>
      <c r="J1546" s="17">
        <v>0</v>
      </c>
      <c r="K1546" s="17">
        <f>SUM(I1546:J1546)</f>
        <v>0</v>
      </c>
      <c r="L1546" s="28">
        <f>IF(N1546&lt;7000000000,0,1)</f>
        <v>0</v>
      </c>
      <c r="M1546" s="28">
        <f>IF(N1546&gt;0,1,0)</f>
        <v>1</v>
      </c>
      <c r="N1546" s="29">
        <v>33498</v>
      </c>
      <c r="O1546" s="29">
        <f>IF($R1546="Minor",1,0)</f>
        <v>1</v>
      </c>
      <c r="P1546" s="29">
        <f>IF($R1546="Medium",1,0)</f>
        <v>0</v>
      </c>
      <c r="Q1546" s="29">
        <f>IF($R1546="Major",1,0)</f>
        <v>0</v>
      </c>
      <c r="R1546" s="2" t="str">
        <f>IF('Hazard Data'!N2035&lt;VLOOKUP(B1546,Thresholds!$B$2:$I$8,2,FALSE),"Minor",IF(AND(VLOOKUP(B1546,Thresholds!$B$2:$I$8,2,FALSE)&lt;='Hazard Data'!N2035,'Hazard Data'!N2035&lt;VLOOKUP(B1546,Thresholds!$B$2:$I$8,3,FALSE)),"Medium","Major"))</f>
        <v>Minor</v>
      </c>
      <c r="S1546" s="2" t="str">
        <f>IF(N1546&gt;0,"",IF('Hazard Data'!K2035&lt;VLOOKUP(B1546,Thresholds!$B$2:$I$8,5,FALSE),"Minor",IF(AND(VLOOKUP(B1546,Thresholds!$B$2:$I$8,5,FALSE)&lt;='Hazard Data'!K2035,'Hazard Data'!K2035&lt;VLOOKUP(B1546,Thresholds!$B$2:$I$8,6,FALSE)),"Medium","Major")))</f>
        <v/>
      </c>
      <c r="T1546" s="2"/>
      <c r="U1546" s="2"/>
      <c r="V1546" s="2"/>
      <c r="W1546" s="2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>
      <c r="A1547" s="1"/>
      <c r="B1547" s="17">
        <v>2</v>
      </c>
      <c r="C1547" s="9" t="s">
        <v>44</v>
      </c>
      <c r="D1547" s="9" t="str">
        <f>VLOOKUP(C1547,'Hazard Categories'!$A$2:$B$52,2,FALSE)</f>
        <v>Severe Storm</v>
      </c>
      <c r="E1547" s="17">
        <v>2</v>
      </c>
      <c r="F1547" s="17">
        <v>2011</v>
      </c>
      <c r="G1547" s="17" t="str">
        <f>IF(F1547&lt;2000,(ROUNDDOWN((F1547-$G$10)/5,0))*5+$G$10&amp;"-"&amp;(ROUNDDOWN((F1547-$G$10)/5,0))*5+$G$10+4,(ROUNDDOWN((F1547-$G$10)/5,0))*5+$G$10&amp;"-"&amp;(ROUNDDOWN((F1547-$G$10)/5,0))*5+$G$10+4)</f>
        <v>2010-2014</v>
      </c>
      <c r="H1547" s="17">
        <v>1</v>
      </c>
      <c r="I1547" s="17">
        <v>0</v>
      </c>
      <c r="J1547" s="17">
        <v>0</v>
      </c>
      <c r="K1547" s="17">
        <f>SUM(I1547:J1547)</f>
        <v>0</v>
      </c>
      <c r="L1547" s="28">
        <f>IF(N1547&lt;7000000000,0,1)</f>
        <v>0</v>
      </c>
      <c r="M1547" s="28">
        <f>IF(N1547&gt;0,1,0)</f>
        <v>1</v>
      </c>
      <c r="N1547" s="29">
        <v>33317</v>
      </c>
      <c r="O1547" s="29">
        <f>IF($R1547="Minor",1,0)</f>
        <v>1</v>
      </c>
      <c r="P1547" s="29">
        <f>IF($R1547="Medium",1,0)</f>
        <v>0</v>
      </c>
      <c r="Q1547" s="29">
        <f>IF($R1547="Major",1,0)</f>
        <v>0</v>
      </c>
      <c r="R1547" s="2" t="str">
        <f>IF('Hazard Data'!N2460&lt;VLOOKUP(B1547,Thresholds!$B$2:$I$8,2,FALSE),"Minor",IF(AND(VLOOKUP(B1547,Thresholds!$B$2:$I$8,2,FALSE)&lt;='Hazard Data'!N2460,'Hazard Data'!N2460&lt;VLOOKUP(B1547,Thresholds!$B$2:$I$8,3,FALSE)),"Medium","Major"))</f>
        <v>Minor</v>
      </c>
      <c r="S1547" s="2" t="str">
        <f>IF(N1547&gt;0,"",IF('Hazard Data'!K2460&lt;VLOOKUP(B1547,Thresholds!$B$2:$I$8,5,FALSE),"Minor",IF(AND(VLOOKUP(B1547,Thresholds!$B$2:$I$8,5,FALSE)&lt;='Hazard Data'!K2460,'Hazard Data'!K2460&lt;VLOOKUP(B1547,Thresholds!$B$2:$I$8,6,FALSE)),"Medium","Major")))</f>
        <v/>
      </c>
      <c r="T1547" s="2"/>
      <c r="U1547" s="2"/>
      <c r="V1547" s="2"/>
      <c r="W1547" s="2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>
      <c r="A1548" s="1"/>
      <c r="B1548" s="17">
        <v>5</v>
      </c>
      <c r="C1548" s="9" t="s">
        <v>44</v>
      </c>
      <c r="D1548" s="9" t="str">
        <f>VLOOKUP(C1548,'Hazard Categories'!$A$2:$B$52,2,FALSE)</f>
        <v>Severe Storm</v>
      </c>
      <c r="E1548" s="17">
        <v>2</v>
      </c>
      <c r="F1548" s="17">
        <v>2015</v>
      </c>
      <c r="G1548" s="17" t="str">
        <f>IF(F1548&lt;2000,(ROUNDDOWN((F1548-$G$10)/5,0))*5+$G$10&amp;"-"&amp;(ROUNDDOWN((F1548-$G$10)/5,0))*5+$G$10+4,(ROUNDDOWN((F1548-$G$10)/5,0))*5+$G$10&amp;"-"&amp;(ROUNDDOWN((F1548-$G$10)/5,0))*5+$G$10+4)</f>
        <v>2015-2019</v>
      </c>
      <c r="H1548" s="17">
        <v>1</v>
      </c>
      <c r="I1548" s="17">
        <v>0</v>
      </c>
      <c r="J1548" s="17">
        <v>0</v>
      </c>
      <c r="K1548" s="17">
        <f>SUM(I1548:J1548)</f>
        <v>0</v>
      </c>
      <c r="L1548" s="28">
        <f>IF(N1548&lt;7000000000,0,1)</f>
        <v>0</v>
      </c>
      <c r="M1548" s="28">
        <f>IF(N1548&gt;0,1,0)</f>
        <v>1</v>
      </c>
      <c r="N1548" s="29">
        <v>33317</v>
      </c>
      <c r="O1548" s="29">
        <f>IF($R1548="Minor",1,0)</f>
        <v>1</v>
      </c>
      <c r="P1548" s="29">
        <f>IF($R1548="Medium",1,0)</f>
        <v>0</v>
      </c>
      <c r="Q1548" s="29">
        <f>IF($R1548="Major",1,0)</f>
        <v>0</v>
      </c>
      <c r="R1548" s="2" t="str">
        <f>IF('Hazard Data'!N2798&lt;VLOOKUP(B1548,Thresholds!$B$2:$I$8,2,FALSE),"Minor",IF(AND(VLOOKUP(B1548,Thresholds!$B$2:$I$8,2,FALSE)&lt;='Hazard Data'!N2798,'Hazard Data'!N2798&lt;VLOOKUP(B1548,Thresholds!$B$2:$I$8,3,FALSE)),"Medium","Major"))</f>
        <v>Minor</v>
      </c>
      <c r="S1548" s="2" t="str">
        <f>IF(N1548&gt;0,"",IF('Hazard Data'!K2798&lt;VLOOKUP(B1548,Thresholds!$B$2:$I$8,5,FALSE),"Minor",IF(AND(VLOOKUP(B1548,Thresholds!$B$2:$I$8,5,FALSE)&lt;='Hazard Data'!K2798,'Hazard Data'!K2798&lt;VLOOKUP(B1548,Thresholds!$B$2:$I$8,6,FALSE)),"Medium","Major")))</f>
        <v/>
      </c>
      <c r="T1548" s="2"/>
      <c r="U1548" s="2"/>
      <c r="V1548" s="2"/>
      <c r="W1548" s="2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>
      <c r="A1549" s="1"/>
      <c r="B1549" s="17">
        <v>4</v>
      </c>
      <c r="C1549" s="9" t="s">
        <v>44</v>
      </c>
      <c r="D1549" s="9" t="str">
        <f>VLOOKUP(C1549,'Hazard Categories'!$A$2:$B$52,2,FALSE)</f>
        <v>Severe Storm</v>
      </c>
      <c r="E1549" s="17">
        <v>3</v>
      </c>
      <c r="F1549" s="17">
        <v>2009</v>
      </c>
      <c r="G1549" s="17" t="str">
        <f>IF(F1549&lt;2000,(ROUNDDOWN((F1549-$G$10)/5,0))*5+$G$10&amp;"-"&amp;(ROUNDDOWN((F1549-$G$10)/5,0))*5+$G$10+4,(ROUNDDOWN((F1549-$G$10)/5,0))*5+$G$10&amp;"-"&amp;(ROUNDDOWN((F1549-$G$10)/5,0))*5+$G$10+4)</f>
        <v>2005-2009</v>
      </c>
      <c r="H1549" s="17">
        <v>1</v>
      </c>
      <c r="I1549" s="17">
        <v>0</v>
      </c>
      <c r="J1549" s="17">
        <v>0</v>
      </c>
      <c r="K1549" s="17">
        <f>SUM(I1549:J1549)</f>
        <v>0</v>
      </c>
      <c r="L1549" s="28">
        <f>IF(N1549&lt;7000000000,0,1)</f>
        <v>0</v>
      </c>
      <c r="M1549" s="28">
        <f>IF(N1549&gt;0,1,0)</f>
        <v>1</v>
      </c>
      <c r="N1549" s="29">
        <v>33270</v>
      </c>
      <c r="O1549" s="29">
        <f>IF($R1549="Minor",1,0)</f>
        <v>1</v>
      </c>
      <c r="P1549" s="29">
        <f>IF($R1549="Medium",1,0)</f>
        <v>0</v>
      </c>
      <c r="Q1549" s="29">
        <f>IF($R1549="Major",1,0)</f>
        <v>0</v>
      </c>
      <c r="R1549" s="2" t="str">
        <f>IF('Hazard Data'!N3228&lt;VLOOKUP(B1549,Thresholds!$B$2:$I$8,2,FALSE),"Minor",IF(AND(VLOOKUP(B1549,Thresholds!$B$2:$I$8,2,FALSE)&lt;='Hazard Data'!N3228,'Hazard Data'!N3228&lt;VLOOKUP(B1549,Thresholds!$B$2:$I$8,3,FALSE)),"Medium","Major"))</f>
        <v>Minor</v>
      </c>
      <c r="S1549" s="2" t="str">
        <f>IF(N1549&gt;0,"",IF('Hazard Data'!K3228&lt;VLOOKUP(B1549,Thresholds!$B$2:$I$8,5,FALSE),"Minor",IF(AND(VLOOKUP(B1549,Thresholds!$B$2:$I$8,5,FALSE)&lt;='Hazard Data'!K3228,'Hazard Data'!K3228&lt;VLOOKUP(B1549,Thresholds!$B$2:$I$8,6,FALSE)),"Medium","Major")))</f>
        <v/>
      </c>
      <c r="T1549" s="2"/>
      <c r="U1549" s="2"/>
      <c r="V1549" s="2"/>
      <c r="W1549" s="2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>
      <c r="A1550" s="1"/>
      <c r="B1550" s="17">
        <v>4</v>
      </c>
      <c r="C1550" s="9" t="s">
        <v>59</v>
      </c>
      <c r="D1550" s="9" t="str">
        <f>VLOOKUP(C1550,'Hazard Categories'!$A$2:$B$52,2,FALSE)</f>
        <v>Storm</v>
      </c>
      <c r="E1550" s="17">
        <v>2</v>
      </c>
      <c r="F1550" s="17">
        <v>2011</v>
      </c>
      <c r="G1550" s="17" t="str">
        <f>IF(F1550&lt;2000,(ROUNDDOWN((F1550-$G$10)/5,0))*5+$G$10&amp;"-"&amp;(ROUNDDOWN((F1550-$G$10)/5,0))*5+$G$10+4,(ROUNDDOWN((F1550-$G$10)/5,0))*5+$G$10&amp;"-"&amp;(ROUNDDOWN((F1550-$G$10)/5,0))*5+$G$10+4)</f>
        <v>2010-2014</v>
      </c>
      <c r="H1550" s="17">
        <v>1</v>
      </c>
      <c r="I1550" s="17">
        <v>0</v>
      </c>
      <c r="J1550" s="17">
        <v>0</v>
      </c>
      <c r="K1550" s="17">
        <f>SUM(I1550:J1550)</f>
        <v>0</v>
      </c>
      <c r="L1550" s="28">
        <f>IF(N1550&lt;7000000000,0,1)</f>
        <v>0</v>
      </c>
      <c r="M1550" s="28">
        <f>IF(N1550&gt;0,1,0)</f>
        <v>1</v>
      </c>
      <c r="N1550" s="29">
        <v>33247</v>
      </c>
      <c r="O1550" s="29">
        <f>IF($R1550="Minor",1,0)</f>
        <v>1</v>
      </c>
      <c r="P1550" s="29">
        <f>IF($R1550="Medium",1,0)</f>
        <v>0</v>
      </c>
      <c r="Q1550" s="29">
        <f>IF($R1550="Major",1,0)</f>
        <v>0</v>
      </c>
      <c r="R1550" s="2" t="str">
        <f>IF('Hazard Data'!N2430&lt;VLOOKUP(B1550,Thresholds!$B$2:$I$8,2,FALSE),"Minor",IF(AND(VLOOKUP(B1550,Thresholds!$B$2:$I$8,2,FALSE)&lt;='Hazard Data'!N2430,'Hazard Data'!N2430&lt;VLOOKUP(B1550,Thresholds!$B$2:$I$8,3,FALSE)),"Medium","Major"))</f>
        <v>Minor</v>
      </c>
      <c r="S1550" s="2" t="str">
        <f>IF(N1550&gt;0,"",IF('Hazard Data'!K2430&lt;VLOOKUP(B1550,Thresholds!$B$2:$I$8,5,FALSE),"Minor",IF(AND(VLOOKUP(B1550,Thresholds!$B$2:$I$8,5,FALSE)&lt;='Hazard Data'!K2430,'Hazard Data'!K2430&lt;VLOOKUP(B1550,Thresholds!$B$2:$I$8,6,FALSE)),"Medium","Major")))</f>
        <v/>
      </c>
      <c r="T1550" s="2"/>
      <c r="U1550" s="2"/>
      <c r="V1550" s="2"/>
      <c r="W1550" s="2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>
      <c r="A1551" s="1"/>
      <c r="B1551" s="17">
        <v>4</v>
      </c>
      <c r="C1551" s="9" t="s">
        <v>44</v>
      </c>
      <c r="D1551" s="9" t="str">
        <f>VLOOKUP(C1551,'Hazard Categories'!$A$2:$B$52,2,FALSE)</f>
        <v>Severe Storm</v>
      </c>
      <c r="E1551" s="17">
        <v>3</v>
      </c>
      <c r="F1551" s="17">
        <v>2013</v>
      </c>
      <c r="G1551" s="17" t="str">
        <f>IF(F1551&lt;2000,(ROUNDDOWN((F1551-$G$10)/5,0))*5+$G$10&amp;"-"&amp;(ROUNDDOWN((F1551-$G$10)/5,0))*5+$G$10+4,(ROUNDDOWN((F1551-$G$10)/5,0))*5+$G$10&amp;"-"&amp;(ROUNDDOWN((F1551-$G$10)/5,0))*5+$G$10+4)</f>
        <v>2010-2014</v>
      </c>
      <c r="H1551" s="17">
        <v>1</v>
      </c>
      <c r="I1551" s="17">
        <v>0</v>
      </c>
      <c r="J1551" s="17">
        <v>0</v>
      </c>
      <c r="K1551" s="17">
        <f>SUM(I1551:J1551)</f>
        <v>0</v>
      </c>
      <c r="L1551" s="28">
        <f>IF(N1551&lt;7000000000,0,1)</f>
        <v>0</v>
      </c>
      <c r="M1551" s="28">
        <f>IF(N1551&gt;0,1,0)</f>
        <v>1</v>
      </c>
      <c r="N1551" s="29">
        <v>33216</v>
      </c>
      <c r="O1551" s="29">
        <f>IF($R1551="Minor",1,0)</f>
        <v>1</v>
      </c>
      <c r="P1551" s="29">
        <f>IF($R1551="Medium",1,0)</f>
        <v>0</v>
      </c>
      <c r="Q1551" s="29">
        <f>IF($R1551="Major",1,0)</f>
        <v>0</v>
      </c>
      <c r="R1551" s="2" t="str">
        <f>IF('Hazard Data'!N2013&lt;VLOOKUP(B1551,Thresholds!$B$2:$I$8,2,FALSE),"Minor",IF(AND(VLOOKUP(B1551,Thresholds!$B$2:$I$8,2,FALSE)&lt;='Hazard Data'!N2013,'Hazard Data'!N2013&lt;VLOOKUP(B1551,Thresholds!$B$2:$I$8,3,FALSE)),"Medium","Major"))</f>
        <v>Minor</v>
      </c>
      <c r="S1551" s="2" t="str">
        <f>IF(N1551&gt;0,"",IF('Hazard Data'!K2013&lt;VLOOKUP(B1551,Thresholds!$B$2:$I$8,5,FALSE),"Minor",IF(AND(VLOOKUP(B1551,Thresholds!$B$2:$I$8,5,FALSE)&lt;='Hazard Data'!K2013,'Hazard Data'!K2013&lt;VLOOKUP(B1551,Thresholds!$B$2:$I$8,6,FALSE)),"Medium","Major")))</f>
        <v/>
      </c>
      <c r="T1551" s="2"/>
      <c r="U1551" s="2"/>
      <c r="V1551" s="2"/>
      <c r="W1551" s="2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>
      <c r="A1552" s="1"/>
      <c r="B1552" s="17">
        <v>5</v>
      </c>
      <c r="C1552" s="9" t="s">
        <v>39</v>
      </c>
      <c r="D1552" s="9" t="str">
        <f>VLOOKUP(C1552,'Hazard Categories'!$A$2:$B$52,2,FALSE)</f>
        <v>Severe Storm</v>
      </c>
      <c r="E1552" s="17">
        <v>3</v>
      </c>
      <c r="F1552" s="17">
        <v>2016</v>
      </c>
      <c r="G1552" s="17" t="str">
        <f>IF(F1552&lt;2000,(ROUNDDOWN((F1552-$G$10)/5,0))*5+$G$10&amp;"-"&amp;(ROUNDDOWN((F1552-$G$10)/5,0))*5+$G$10+4,(ROUNDDOWN((F1552-$G$10)/5,0))*5+$G$10&amp;"-"&amp;(ROUNDDOWN((F1552-$G$10)/5,0))*5+$G$10+4)</f>
        <v>2015-2019</v>
      </c>
      <c r="H1552" s="17">
        <v>1</v>
      </c>
      <c r="I1552" s="17">
        <v>0</v>
      </c>
      <c r="J1552" s="17">
        <v>0</v>
      </c>
      <c r="K1552" s="17">
        <f>SUM(I1552:J1552)</f>
        <v>0</v>
      </c>
      <c r="L1552" s="28">
        <f>IF(N1552&lt;7000000000,0,1)</f>
        <v>0</v>
      </c>
      <c r="M1552" s="28">
        <f>IF(N1552&gt;0,1,0)</f>
        <v>1</v>
      </c>
      <c r="N1552" s="29">
        <v>33187</v>
      </c>
      <c r="O1552" s="29">
        <f>IF($R1552="Minor",1,0)</f>
        <v>1</v>
      </c>
      <c r="P1552" s="29">
        <f>IF($R1552="Medium",1,0)</f>
        <v>0</v>
      </c>
      <c r="Q1552" s="29">
        <f>IF($R1552="Major",1,0)</f>
        <v>0</v>
      </c>
      <c r="R1552" s="2" t="str">
        <f>IF('Hazard Data'!N2833&lt;VLOOKUP(B1552,Thresholds!$B$2:$I$8,2,FALSE),"Minor",IF(AND(VLOOKUP(B1552,Thresholds!$B$2:$I$8,2,FALSE)&lt;='Hazard Data'!N2833,'Hazard Data'!N2833&lt;VLOOKUP(B1552,Thresholds!$B$2:$I$8,3,FALSE)),"Medium","Major"))</f>
        <v>Minor</v>
      </c>
      <c r="S1552" s="2" t="str">
        <f>IF(N1552&gt;0,"",IF('Hazard Data'!K2833&lt;VLOOKUP(B1552,Thresholds!$B$2:$I$8,5,FALSE),"Minor",IF(AND(VLOOKUP(B1552,Thresholds!$B$2:$I$8,5,FALSE)&lt;='Hazard Data'!K2833,'Hazard Data'!K2833&lt;VLOOKUP(B1552,Thresholds!$B$2:$I$8,6,FALSE)),"Medium","Major")))</f>
        <v/>
      </c>
      <c r="T1552" s="2"/>
      <c r="U1552" s="2"/>
      <c r="V1552" s="2"/>
      <c r="W1552" s="2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32">
      <c r="A1553" s="1"/>
      <c r="B1553" s="17">
        <v>5</v>
      </c>
      <c r="C1553" s="9" t="s">
        <v>44</v>
      </c>
      <c r="D1553" s="9" t="str">
        <f>VLOOKUP(C1553,'Hazard Categories'!$A$2:$B$52,2,FALSE)</f>
        <v>Severe Storm</v>
      </c>
      <c r="E1553" s="17">
        <v>3</v>
      </c>
      <c r="F1553" s="17">
        <v>2010</v>
      </c>
      <c r="G1553" s="17" t="str">
        <f>IF(F1553&lt;2000,(ROUNDDOWN((F1553-$G$10)/5,0))*5+$G$10&amp;"-"&amp;(ROUNDDOWN((F1553-$G$10)/5,0))*5+$G$10+4,(ROUNDDOWN((F1553-$G$10)/5,0))*5+$G$10&amp;"-"&amp;(ROUNDDOWN((F1553-$G$10)/5,0))*5+$G$10+4)</f>
        <v>2010-2014</v>
      </c>
      <c r="H1553" s="17">
        <v>1</v>
      </c>
      <c r="I1553" s="17">
        <v>0</v>
      </c>
      <c r="J1553" s="17">
        <v>0</v>
      </c>
      <c r="K1553" s="17">
        <f>SUM(I1553:J1553)</f>
        <v>0</v>
      </c>
      <c r="L1553" s="28">
        <f>IF(N1553&lt;7000000000,0,1)</f>
        <v>0</v>
      </c>
      <c r="M1553" s="28">
        <f>IF(N1553&gt;0,1,0)</f>
        <v>1</v>
      </c>
      <c r="N1553" s="29">
        <v>33168</v>
      </c>
      <c r="O1553" s="29">
        <f>IF($R1553="Minor",1,0)</f>
        <v>1</v>
      </c>
      <c r="P1553" s="29">
        <f>IF($R1553="Medium",1,0)</f>
        <v>0</v>
      </c>
      <c r="Q1553" s="29">
        <f>IF($R1553="Major",1,0)</f>
        <v>0</v>
      </c>
      <c r="R1553" s="2" t="str">
        <f>IF('Hazard Data'!N2267&lt;VLOOKUP(B1553,Thresholds!$B$2:$I$8,2,FALSE),"Minor",IF(AND(VLOOKUP(B1553,Thresholds!$B$2:$I$8,2,FALSE)&lt;='Hazard Data'!N2267,'Hazard Data'!N2267&lt;VLOOKUP(B1553,Thresholds!$B$2:$I$8,3,FALSE)),"Medium","Major"))</f>
        <v>Minor</v>
      </c>
      <c r="S1553" s="2" t="str">
        <f>IF(N1553&gt;0,"",IF('Hazard Data'!K2267&lt;VLOOKUP(B1553,Thresholds!$B$2:$I$8,5,FALSE),"Minor",IF(AND(VLOOKUP(B1553,Thresholds!$B$2:$I$8,5,FALSE)&lt;='Hazard Data'!K2267,'Hazard Data'!K2267&lt;VLOOKUP(B1553,Thresholds!$B$2:$I$8,6,FALSE)),"Medium","Major")))</f>
        <v/>
      </c>
      <c r="T1553" s="2"/>
      <c r="U1553" s="2"/>
      <c r="V1553" s="2"/>
      <c r="W1553" s="2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32">
      <c r="A1554" s="1"/>
      <c r="B1554" s="17">
        <v>5</v>
      </c>
      <c r="C1554" s="9" t="s">
        <v>40</v>
      </c>
      <c r="D1554" s="9" t="str">
        <f>VLOOKUP(C1554,'Hazard Categories'!$A$2:$B$52,2,FALSE)</f>
        <v>Storm</v>
      </c>
      <c r="E1554" s="17">
        <v>1</v>
      </c>
      <c r="F1554" s="17">
        <v>1966</v>
      </c>
      <c r="G1554" s="17" t="str">
        <f>IF(F1554&lt;2000,(ROUNDDOWN((F1554-$G$10)/5,0))*5+$G$10&amp;"-"&amp;(ROUNDDOWN((F1554-$G$10)/5,0))*5+$G$10+4,(ROUNDDOWN((F1554-$G$10)/5,0))*5+$G$10&amp;"-"&amp;(ROUNDDOWN((F1554-$G$10)/5,0))*5+$G$10+4)</f>
        <v>1965-1969</v>
      </c>
      <c r="H1554" s="17">
        <v>1</v>
      </c>
      <c r="I1554" s="17">
        <v>0</v>
      </c>
      <c r="J1554" s="17">
        <v>0</v>
      </c>
      <c r="K1554" s="17">
        <f>SUM(I1554:J1554)</f>
        <v>0</v>
      </c>
      <c r="L1554" s="28">
        <f>IF(N1554&lt;7000000000,0,1)</f>
        <v>0</v>
      </c>
      <c r="M1554" s="28">
        <f>IF(N1554&gt;0,1,0)</f>
        <v>1</v>
      </c>
      <c r="N1554" s="29">
        <v>33142</v>
      </c>
      <c r="O1554" s="29">
        <f>IF($R1554="Minor",1,0)</f>
        <v>1</v>
      </c>
      <c r="P1554" s="29">
        <f>IF($R1554="Medium",1,0)</f>
        <v>0</v>
      </c>
      <c r="Q1554" s="29">
        <f>IF($R1554="Major",1,0)</f>
        <v>0</v>
      </c>
      <c r="R1554" s="2" t="str">
        <f>IF('Hazard Data'!N993&lt;VLOOKUP(B1554,Thresholds!$B$2:$I$8,2,FALSE),"Minor",IF(AND(VLOOKUP(B1554,Thresholds!$B$2:$I$8,2,FALSE)&lt;='Hazard Data'!N993,'Hazard Data'!N993&lt;VLOOKUP(B1554,Thresholds!$B$2:$I$8,3,FALSE)),"Medium","Major"))</f>
        <v>Minor</v>
      </c>
      <c r="S1554" s="2" t="str">
        <f>IF(N1554&gt;0,"",IF('Hazard Data'!K993&lt;VLOOKUP(B1554,Thresholds!$B$2:$I$8,5,FALSE),"Minor",IF(AND(VLOOKUP(B1554,Thresholds!$B$2:$I$8,5,FALSE)&lt;='Hazard Data'!K993,'Hazard Data'!K993&lt;VLOOKUP(B1554,Thresholds!$B$2:$I$8,6,FALSE)),"Medium","Major")))</f>
        <v/>
      </c>
      <c r="T1554" s="2"/>
      <c r="U1554" s="2"/>
      <c r="V1554" s="2"/>
      <c r="W1554" s="2"/>
      <c r="X1554" s="1"/>
      <c r="Y1554" s="1"/>
      <c r="Z1554" s="1"/>
      <c r="AA1554" s="1"/>
      <c r="AB1554" s="1"/>
      <c r="AC1554" s="1"/>
      <c r="AD1554" s="1"/>
      <c r="AE1554" s="1"/>
      <c r="AF1554" s="1"/>
    </row>
    <row r="1555" spans="1:32">
      <c r="A1555" s="1"/>
      <c r="B1555" s="17">
        <v>2</v>
      </c>
      <c r="C1555" s="9" t="s">
        <v>44</v>
      </c>
      <c r="D1555" s="9" t="str">
        <f>VLOOKUP(C1555,'Hazard Categories'!$A$2:$B$52,2,FALSE)</f>
        <v>Severe Storm</v>
      </c>
      <c r="E1555" s="17">
        <v>3</v>
      </c>
      <c r="F1555" s="17">
        <v>2017</v>
      </c>
      <c r="G1555" s="17" t="str">
        <f>IF(F1555&lt;2000,(ROUNDDOWN((F1555-$G$10)/5,0))*5+$G$10&amp;"-"&amp;(ROUNDDOWN((F1555-$G$10)/5,0))*5+$G$10+4,(ROUNDDOWN((F1555-$G$10)/5,0))*5+$G$10&amp;"-"&amp;(ROUNDDOWN((F1555-$G$10)/5,0))*5+$G$10+4)</f>
        <v>2015-2019</v>
      </c>
      <c r="H1555" s="17">
        <v>1</v>
      </c>
      <c r="I1555" s="17">
        <v>0</v>
      </c>
      <c r="J1555" s="17">
        <v>0</v>
      </c>
      <c r="K1555" s="17">
        <f>SUM(I1555:J1555)</f>
        <v>0</v>
      </c>
      <c r="L1555" s="28">
        <f>IF(N1555&lt;7000000000,0,1)</f>
        <v>0</v>
      </c>
      <c r="M1555" s="28">
        <f>IF(N1555&gt;0,1,0)</f>
        <v>1</v>
      </c>
      <c r="N1555" s="29">
        <v>33095</v>
      </c>
      <c r="O1555" s="29">
        <f>IF($R1555="Minor",1,0)</f>
        <v>1</v>
      </c>
      <c r="P1555" s="29">
        <f>IF($R1555="Medium",1,0)</f>
        <v>0</v>
      </c>
      <c r="Q1555" s="29">
        <f>IF($R1555="Major",1,0)</f>
        <v>0</v>
      </c>
      <c r="R1555" s="2" t="str">
        <f>IF('Hazard Data'!N2920&lt;VLOOKUP(B1555,Thresholds!$B$2:$I$8,2,FALSE),"Minor",IF(AND(VLOOKUP(B1555,Thresholds!$B$2:$I$8,2,FALSE)&lt;='Hazard Data'!N2920,'Hazard Data'!N2920&lt;VLOOKUP(B1555,Thresholds!$B$2:$I$8,3,FALSE)),"Medium","Major"))</f>
        <v>Minor</v>
      </c>
      <c r="S1555" s="2" t="str">
        <f>IF(N1555&gt;0,"",IF('Hazard Data'!K2920&lt;VLOOKUP(B1555,Thresholds!$B$2:$I$8,5,FALSE),"Minor",IF(AND(VLOOKUP(B1555,Thresholds!$B$2:$I$8,5,FALSE)&lt;='Hazard Data'!K2920,'Hazard Data'!K2920&lt;VLOOKUP(B1555,Thresholds!$B$2:$I$8,6,FALSE)),"Medium","Major")))</f>
        <v/>
      </c>
      <c r="T1555" s="2"/>
      <c r="U1555" s="2"/>
      <c r="V1555" s="2"/>
      <c r="W1555" s="2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32">
      <c r="A1556" s="1"/>
      <c r="B1556" s="17">
        <v>3</v>
      </c>
      <c r="C1556" s="9" t="s">
        <v>39</v>
      </c>
      <c r="D1556" s="9" t="str">
        <f>VLOOKUP(C1556,'Hazard Categories'!$A$2:$B$52,2,FALSE)</f>
        <v>Severe Storm</v>
      </c>
      <c r="E1556" s="17">
        <v>3</v>
      </c>
      <c r="F1556" s="17">
        <v>2020</v>
      </c>
      <c r="G1556" s="17" t="str">
        <f>IF(F1556&lt;2000,(ROUNDDOWN((F1556-$G$10)/5,0))*5+$G$10&amp;"-"&amp;(ROUNDDOWN((F1556-$G$10)/5,0))*5+$G$10+4,(ROUNDDOWN((F1556-$G$10)/5,0))*5+$G$10&amp;"-"&amp;(ROUNDDOWN((F1556-$G$10)/5,0))*5+$G$10+4)</f>
        <v>2020-2024</v>
      </c>
      <c r="H1556" s="17">
        <v>1</v>
      </c>
      <c r="I1556" s="17">
        <v>0</v>
      </c>
      <c r="J1556" s="17">
        <v>0</v>
      </c>
      <c r="K1556" s="17">
        <f>SUM(I1556:J1556)</f>
        <v>0</v>
      </c>
      <c r="L1556" s="28">
        <f>IF(N1556&lt;7000000000,0,1)</f>
        <v>0</v>
      </c>
      <c r="M1556" s="28">
        <f>IF(N1556&gt;0,1,0)</f>
        <v>1</v>
      </c>
      <c r="N1556" s="29">
        <v>33057</v>
      </c>
      <c r="O1556" s="29">
        <f>IF($R1556="Minor",1,0)</f>
        <v>1</v>
      </c>
      <c r="P1556" s="29">
        <f>IF($R1556="Medium",1,0)</f>
        <v>0</v>
      </c>
      <c r="Q1556" s="29">
        <f>IF($R1556="Major",1,0)</f>
        <v>0</v>
      </c>
      <c r="R1556" s="2" t="str">
        <f>IF('Hazard Data'!N3348&lt;VLOOKUP(B1556,Thresholds!$B$2:$I$8,2,FALSE),"Minor",IF(AND(VLOOKUP(B1556,Thresholds!$B$2:$I$8,2,FALSE)&lt;='Hazard Data'!N3348,'Hazard Data'!N3348&lt;VLOOKUP(B1556,Thresholds!$B$2:$I$8,3,FALSE)),"Medium","Major"))</f>
        <v>Minor</v>
      </c>
      <c r="S1556" s="2" t="str">
        <f>IF(N1556&gt;0,"",IF('Hazard Data'!K3348&lt;VLOOKUP(B1556,Thresholds!$B$2:$I$8,5,FALSE),"Minor",IF(AND(VLOOKUP(B1556,Thresholds!$B$2:$I$8,5,FALSE)&lt;='Hazard Data'!K3348,'Hazard Data'!K3348&lt;VLOOKUP(B1556,Thresholds!$B$2:$I$8,6,FALSE)),"Medium","Major")))</f>
        <v/>
      </c>
      <c r="T1556" s="2"/>
      <c r="U1556" s="2"/>
      <c r="V1556" s="2"/>
      <c r="W1556" s="2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32">
      <c r="A1557" s="1"/>
      <c r="B1557" s="17">
        <v>2</v>
      </c>
      <c r="C1557" s="9" t="s">
        <v>44</v>
      </c>
      <c r="D1557" s="9" t="str">
        <f>VLOOKUP(C1557,'Hazard Categories'!$A$2:$B$52,2,FALSE)</f>
        <v>Severe Storm</v>
      </c>
      <c r="E1557" s="17">
        <v>3</v>
      </c>
      <c r="F1557" s="17">
        <v>2016</v>
      </c>
      <c r="G1557" s="17" t="str">
        <f>IF(F1557&lt;2000,(ROUNDDOWN((F1557-$G$10)/5,0))*5+$G$10&amp;"-"&amp;(ROUNDDOWN((F1557-$G$10)/5,0))*5+$G$10+4,(ROUNDDOWN((F1557-$G$10)/5,0))*5+$G$10&amp;"-"&amp;(ROUNDDOWN((F1557-$G$10)/5,0))*5+$G$10+4)</f>
        <v>2015-2019</v>
      </c>
      <c r="H1557" s="17">
        <v>1</v>
      </c>
      <c r="I1557" s="17">
        <v>0</v>
      </c>
      <c r="J1557" s="17">
        <v>0</v>
      </c>
      <c r="K1557" s="17">
        <f>SUM(I1557:J1557)</f>
        <v>0</v>
      </c>
      <c r="L1557" s="28">
        <f>IF(N1557&lt;7000000000,0,1)</f>
        <v>0</v>
      </c>
      <c r="M1557" s="28">
        <f>IF(N1557&gt;0,1,0)</f>
        <v>1</v>
      </c>
      <c r="N1557" s="29">
        <v>33003</v>
      </c>
      <c r="O1557" s="29">
        <f>IF($R1557="Minor",1,0)</f>
        <v>1</v>
      </c>
      <c r="P1557" s="29">
        <f>IF($R1557="Medium",1,0)</f>
        <v>0</v>
      </c>
      <c r="Q1557" s="29">
        <f>IF($R1557="Major",1,0)</f>
        <v>0</v>
      </c>
      <c r="R1557" s="2" t="str">
        <f>IF('Hazard Data'!N2865&lt;VLOOKUP(B1557,Thresholds!$B$2:$I$8,2,FALSE),"Minor",IF(AND(VLOOKUP(B1557,Thresholds!$B$2:$I$8,2,FALSE)&lt;='Hazard Data'!N2865,'Hazard Data'!N2865&lt;VLOOKUP(B1557,Thresholds!$B$2:$I$8,3,FALSE)),"Medium","Major"))</f>
        <v>Minor</v>
      </c>
      <c r="S1557" s="2" t="str">
        <f>IF(N1557&gt;0,"",IF('Hazard Data'!K2865&lt;VLOOKUP(B1557,Thresholds!$B$2:$I$8,5,FALSE),"Minor",IF(AND(VLOOKUP(B1557,Thresholds!$B$2:$I$8,5,FALSE)&lt;='Hazard Data'!K2865,'Hazard Data'!K2865&lt;VLOOKUP(B1557,Thresholds!$B$2:$I$8,6,FALSE)),"Medium","Major")))</f>
        <v/>
      </c>
      <c r="T1557" s="2"/>
      <c r="U1557" s="2"/>
      <c r="V1557" s="2"/>
      <c r="W1557" s="2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32">
      <c r="A1558" s="1"/>
      <c r="B1558" s="17">
        <v>5</v>
      </c>
      <c r="C1558" s="9" t="s">
        <v>47</v>
      </c>
      <c r="D1558" s="9" t="str">
        <f>VLOOKUP(C1558,'Hazard Categories'!$A$2:$B$52,2,FALSE)</f>
        <v>Severe Storm</v>
      </c>
      <c r="E1558" s="17">
        <v>3</v>
      </c>
      <c r="F1558" s="17">
        <v>1964</v>
      </c>
      <c r="G1558" s="17" t="str">
        <f>IF(F1558&lt;2000,(ROUNDDOWN((F1558-$G$10)/5,0))*5+$G$10&amp;"-"&amp;(ROUNDDOWN((F1558-$G$10)/5,0))*5+$G$10+4,(ROUNDDOWN((F1558-$G$10)/5,0))*5+$G$10&amp;"-"&amp;(ROUNDDOWN((F1558-$G$10)/5,0))*5+$G$10+4)</f>
        <v>1960-1964</v>
      </c>
      <c r="H1558" s="17">
        <v>2</v>
      </c>
      <c r="I1558" s="17">
        <v>0</v>
      </c>
      <c r="J1558" s="17">
        <v>0</v>
      </c>
      <c r="K1558" s="17">
        <f>SUM(I1558:J1558)</f>
        <v>0</v>
      </c>
      <c r="L1558" s="28">
        <f>IF(N1558&lt;7000000000,0,1)</f>
        <v>0</v>
      </c>
      <c r="M1558" s="28">
        <f>IF(N1558&gt;0,1,0)</f>
        <v>1</v>
      </c>
      <c r="N1558" s="29">
        <v>33000</v>
      </c>
      <c r="O1558" s="29">
        <f>IF($R1558="Minor",1,0)</f>
        <v>0</v>
      </c>
      <c r="P1558" s="29">
        <f>IF($R1558="Medium",1,0)</f>
        <v>1</v>
      </c>
      <c r="Q1558" s="29">
        <f>IF($R1558="Major",1,0)</f>
        <v>0</v>
      </c>
      <c r="R1558" s="2" t="str">
        <f>IF('Hazard Data'!N263&lt;VLOOKUP(B1558,Thresholds!$B$2:$I$8,2,FALSE),"Minor",IF(AND(VLOOKUP(B1558,Thresholds!$B$2:$I$8,2,FALSE)&lt;='Hazard Data'!N263,'Hazard Data'!N263&lt;VLOOKUP(B1558,Thresholds!$B$2:$I$8,3,FALSE)),"Medium","Major"))</f>
        <v>Medium</v>
      </c>
      <c r="S1558" s="2" t="str">
        <f>IF(N1558&gt;0,"",IF('Hazard Data'!K263&lt;VLOOKUP(B1558,Thresholds!$B$2:$I$8,5,FALSE),"Minor",IF(AND(VLOOKUP(B1558,Thresholds!$B$2:$I$8,5,FALSE)&lt;='Hazard Data'!K263,'Hazard Data'!K263&lt;VLOOKUP(B1558,Thresholds!$B$2:$I$8,6,FALSE)),"Medium","Major")))</f>
        <v/>
      </c>
      <c r="T1558" s="2"/>
      <c r="U1558" s="2"/>
      <c r="V1558" s="2"/>
      <c r="W1558" s="2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32">
      <c r="A1559" s="1"/>
      <c r="B1559" s="17">
        <v>4</v>
      </c>
      <c r="C1559" s="9" t="s">
        <v>44</v>
      </c>
      <c r="D1559" s="9" t="str">
        <f>VLOOKUP(C1559,'Hazard Categories'!$A$2:$B$52,2,FALSE)</f>
        <v>Severe Storm</v>
      </c>
      <c r="E1559" s="17">
        <v>2</v>
      </c>
      <c r="F1559" s="17">
        <v>2010</v>
      </c>
      <c r="G1559" s="17" t="str">
        <f>IF(F1559&lt;2000,(ROUNDDOWN((F1559-$G$10)/5,0))*5+$G$10&amp;"-"&amp;(ROUNDDOWN((F1559-$G$10)/5,0))*5+$G$10+4,(ROUNDDOWN((F1559-$G$10)/5,0))*5+$G$10&amp;"-"&amp;(ROUNDDOWN((F1559-$G$10)/5,0))*5+$G$10+4)</f>
        <v>2010-2014</v>
      </c>
      <c r="H1559" s="17">
        <v>1</v>
      </c>
      <c r="I1559" s="17">
        <v>0</v>
      </c>
      <c r="J1559" s="17">
        <v>0</v>
      </c>
      <c r="K1559" s="17">
        <f>SUM(I1559:J1559)</f>
        <v>0</v>
      </c>
      <c r="L1559" s="28">
        <f>IF(N1559&lt;7000000000,0,1)</f>
        <v>0</v>
      </c>
      <c r="M1559" s="28">
        <f>IF(N1559&gt;0,1,0)</f>
        <v>1</v>
      </c>
      <c r="N1559" s="29">
        <v>32924</v>
      </c>
      <c r="O1559" s="29">
        <f>IF($R1559="Minor",1,0)</f>
        <v>1</v>
      </c>
      <c r="P1559" s="29">
        <f>IF($R1559="Medium",1,0)</f>
        <v>0</v>
      </c>
      <c r="Q1559" s="29">
        <f>IF($R1559="Major",1,0)</f>
        <v>0</v>
      </c>
      <c r="R1559" s="2" t="str">
        <f>IF('Hazard Data'!N2218&lt;VLOOKUP(B1559,Thresholds!$B$2:$I$8,2,FALSE),"Minor",IF(AND(VLOOKUP(B1559,Thresholds!$B$2:$I$8,2,FALSE)&lt;='Hazard Data'!N2218,'Hazard Data'!N2218&lt;VLOOKUP(B1559,Thresholds!$B$2:$I$8,3,FALSE)),"Medium","Major"))</f>
        <v>Minor</v>
      </c>
      <c r="S1559" s="2" t="str">
        <f>IF(N1559&gt;0,"",IF('Hazard Data'!K2218&lt;VLOOKUP(B1559,Thresholds!$B$2:$I$8,5,FALSE),"Minor",IF(AND(VLOOKUP(B1559,Thresholds!$B$2:$I$8,5,FALSE)&lt;='Hazard Data'!K2218,'Hazard Data'!K2218&lt;VLOOKUP(B1559,Thresholds!$B$2:$I$8,6,FALSE)),"Medium","Major")))</f>
        <v/>
      </c>
      <c r="T1559" s="2"/>
      <c r="U1559" s="2"/>
      <c r="V1559" s="2"/>
      <c r="W1559" s="2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32">
      <c r="A1560" s="1"/>
      <c r="B1560" s="17">
        <v>3</v>
      </c>
      <c r="C1560" s="9" t="s">
        <v>44</v>
      </c>
      <c r="D1560" s="9" t="str">
        <f>VLOOKUP(C1560,'Hazard Categories'!$A$2:$B$52,2,FALSE)</f>
        <v>Severe Storm</v>
      </c>
      <c r="E1560" s="17">
        <v>3</v>
      </c>
      <c r="F1560" s="17">
        <v>2012</v>
      </c>
      <c r="G1560" s="17" t="str">
        <f>IF(F1560&lt;2000,(ROUNDDOWN((F1560-$G$10)/5,0))*5+$G$10&amp;"-"&amp;(ROUNDDOWN((F1560-$G$10)/5,0))*5+$G$10+4,(ROUNDDOWN((F1560-$G$10)/5,0))*5+$G$10&amp;"-"&amp;(ROUNDDOWN((F1560-$G$10)/5,0))*5+$G$10+4)</f>
        <v>2010-2014</v>
      </c>
      <c r="H1560" s="17">
        <v>1</v>
      </c>
      <c r="I1560" s="17">
        <v>0</v>
      </c>
      <c r="J1560" s="17">
        <v>0</v>
      </c>
      <c r="K1560" s="17">
        <f>SUM(I1560:J1560)</f>
        <v>0</v>
      </c>
      <c r="L1560" s="28">
        <f>IF(N1560&lt;7000000000,0,1)</f>
        <v>0</v>
      </c>
      <c r="M1560" s="28">
        <f>IF(N1560&gt;0,1,0)</f>
        <v>1</v>
      </c>
      <c r="N1560" s="29">
        <v>32918</v>
      </c>
      <c r="O1560" s="29">
        <f>IF($R1560="Minor",1,0)</f>
        <v>1</v>
      </c>
      <c r="P1560" s="29">
        <f>IF($R1560="Medium",1,0)</f>
        <v>0</v>
      </c>
      <c r="Q1560" s="29">
        <f>IF($R1560="Major",1,0)</f>
        <v>0</v>
      </c>
      <c r="R1560" s="2" t="str">
        <f>IF('Hazard Data'!N2152&lt;VLOOKUP(B1560,Thresholds!$B$2:$I$8,2,FALSE),"Minor",IF(AND(VLOOKUP(B1560,Thresholds!$B$2:$I$8,2,FALSE)&lt;='Hazard Data'!N2152,'Hazard Data'!N2152&lt;VLOOKUP(B1560,Thresholds!$B$2:$I$8,3,FALSE)),"Medium","Major"))</f>
        <v>Minor</v>
      </c>
      <c r="S1560" s="2" t="str">
        <f>IF(N1560&gt;0,"",IF('Hazard Data'!K2152&lt;VLOOKUP(B1560,Thresholds!$B$2:$I$8,5,FALSE),"Minor",IF(AND(VLOOKUP(B1560,Thresholds!$B$2:$I$8,5,FALSE)&lt;='Hazard Data'!K2152,'Hazard Data'!K2152&lt;VLOOKUP(B1560,Thresholds!$B$2:$I$8,6,FALSE)),"Medium","Major")))</f>
        <v/>
      </c>
      <c r="T1560" s="2"/>
      <c r="U1560" s="2"/>
      <c r="V1560" s="2"/>
      <c r="W1560" s="2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32">
      <c r="A1561" s="1"/>
      <c r="B1561" s="17">
        <v>3</v>
      </c>
      <c r="C1561" s="9" t="s">
        <v>39</v>
      </c>
      <c r="D1561" s="9" t="str">
        <f>VLOOKUP(C1561,'Hazard Categories'!$A$2:$B$52,2,FALSE)</f>
        <v>Severe Storm</v>
      </c>
      <c r="E1561" s="17">
        <v>3</v>
      </c>
      <c r="F1561" s="17">
        <v>2012</v>
      </c>
      <c r="G1561" s="17" t="str">
        <f>IF(F1561&lt;2000,(ROUNDDOWN((F1561-$G$10)/5,0))*5+$G$10&amp;"-"&amp;(ROUNDDOWN((F1561-$G$10)/5,0))*5+$G$10+4,(ROUNDDOWN((F1561-$G$10)/5,0))*5+$G$10&amp;"-"&amp;(ROUNDDOWN((F1561-$G$10)/5,0))*5+$G$10+4)</f>
        <v>2010-2014</v>
      </c>
      <c r="H1561" s="17">
        <v>1</v>
      </c>
      <c r="I1561" s="17">
        <v>0</v>
      </c>
      <c r="J1561" s="17">
        <v>0</v>
      </c>
      <c r="K1561" s="17">
        <f>SUM(I1561:J1561)</f>
        <v>0</v>
      </c>
      <c r="L1561" s="28">
        <f>IF(N1561&lt;7000000000,0,1)</f>
        <v>0</v>
      </c>
      <c r="M1561" s="28">
        <f>IF(N1561&gt;0,1,0)</f>
        <v>1</v>
      </c>
      <c r="N1561" s="29">
        <v>32899</v>
      </c>
      <c r="O1561" s="29">
        <f>IF($R1561="Minor",1,0)</f>
        <v>1</v>
      </c>
      <c r="P1561" s="29">
        <f>IF($R1561="Medium",1,0)</f>
        <v>0</v>
      </c>
      <c r="Q1561" s="29">
        <f>IF($R1561="Major",1,0)</f>
        <v>0</v>
      </c>
      <c r="R1561" s="2" t="str">
        <f>IF('Hazard Data'!N2157&lt;VLOOKUP(B1561,Thresholds!$B$2:$I$8,2,FALSE),"Minor",IF(AND(VLOOKUP(B1561,Thresholds!$B$2:$I$8,2,FALSE)&lt;='Hazard Data'!N2157,'Hazard Data'!N2157&lt;VLOOKUP(B1561,Thresholds!$B$2:$I$8,3,FALSE)),"Medium","Major"))</f>
        <v>Minor</v>
      </c>
      <c r="S1561" s="2" t="str">
        <f>IF(N1561&gt;0,"",IF('Hazard Data'!K2157&lt;VLOOKUP(B1561,Thresholds!$B$2:$I$8,5,FALSE),"Minor",IF(AND(VLOOKUP(B1561,Thresholds!$B$2:$I$8,5,FALSE)&lt;='Hazard Data'!K2157,'Hazard Data'!K2157&lt;VLOOKUP(B1561,Thresholds!$B$2:$I$8,6,FALSE)),"Medium","Major")))</f>
        <v/>
      </c>
      <c r="T1561" s="2"/>
      <c r="U1561" s="2"/>
      <c r="V1561" s="2"/>
      <c r="W1561" s="2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32">
      <c r="A1562" s="1"/>
      <c r="B1562" s="17">
        <v>3</v>
      </c>
      <c r="C1562" s="9" t="s">
        <v>39</v>
      </c>
      <c r="D1562" s="9" t="str">
        <f>VLOOKUP(C1562,'Hazard Categories'!$A$2:$B$52,2,FALSE)</f>
        <v>Severe Storm</v>
      </c>
      <c r="E1562" s="17">
        <v>2</v>
      </c>
      <c r="F1562" s="17">
        <v>2013</v>
      </c>
      <c r="G1562" s="17" t="str">
        <f>IF(F1562&lt;2000,(ROUNDDOWN((F1562-$G$10)/5,0))*5+$G$10&amp;"-"&amp;(ROUNDDOWN((F1562-$G$10)/5,0))*5+$G$10+4,(ROUNDDOWN((F1562-$G$10)/5,0))*5+$G$10&amp;"-"&amp;(ROUNDDOWN((F1562-$G$10)/5,0))*5+$G$10+4)</f>
        <v>2010-2014</v>
      </c>
      <c r="H1562" s="17">
        <v>1</v>
      </c>
      <c r="I1562" s="17">
        <v>0</v>
      </c>
      <c r="J1562" s="17">
        <v>0</v>
      </c>
      <c r="K1562" s="17">
        <f>SUM(I1562:J1562)</f>
        <v>0</v>
      </c>
      <c r="L1562" s="28">
        <f>IF(N1562&lt;7000000000,0,1)</f>
        <v>0</v>
      </c>
      <c r="M1562" s="28">
        <f>IF(N1562&gt;0,1,0)</f>
        <v>1</v>
      </c>
      <c r="N1562" s="29">
        <v>32816</v>
      </c>
      <c r="O1562" s="29">
        <f>IF($R1562="Minor",1,0)</f>
        <v>1</v>
      </c>
      <c r="P1562" s="29">
        <f>IF($R1562="Medium",1,0)</f>
        <v>0</v>
      </c>
      <c r="Q1562" s="29">
        <f>IF($R1562="Major",1,0)</f>
        <v>0</v>
      </c>
      <c r="R1562" s="2" t="str">
        <f>IF('Hazard Data'!N2060&lt;VLOOKUP(B1562,Thresholds!$B$2:$I$8,2,FALSE),"Minor",IF(AND(VLOOKUP(B1562,Thresholds!$B$2:$I$8,2,FALSE)&lt;='Hazard Data'!N2060,'Hazard Data'!N2060&lt;VLOOKUP(B1562,Thresholds!$B$2:$I$8,3,FALSE)),"Medium","Major"))</f>
        <v>Minor</v>
      </c>
      <c r="S1562" s="2" t="str">
        <f>IF(N1562&gt;0,"",IF('Hazard Data'!K2060&lt;VLOOKUP(B1562,Thresholds!$B$2:$I$8,5,FALSE),"Minor",IF(AND(VLOOKUP(B1562,Thresholds!$B$2:$I$8,5,FALSE)&lt;='Hazard Data'!K2060,'Hazard Data'!K2060&lt;VLOOKUP(B1562,Thresholds!$B$2:$I$8,6,FALSE)),"Medium","Major")))</f>
        <v/>
      </c>
      <c r="T1562" s="2"/>
      <c r="U1562" s="2"/>
      <c r="V1562" s="2"/>
      <c r="W1562" s="2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32">
      <c r="A1563" s="1"/>
      <c r="B1563" s="17">
        <v>2</v>
      </c>
      <c r="C1563" s="9" t="s">
        <v>44</v>
      </c>
      <c r="D1563" s="9" t="str">
        <f>VLOOKUP(C1563,'Hazard Categories'!$A$2:$B$52,2,FALSE)</f>
        <v>Severe Storm</v>
      </c>
      <c r="E1563" s="17">
        <v>2</v>
      </c>
      <c r="F1563" s="17">
        <v>1995</v>
      </c>
      <c r="G1563" s="17" t="str">
        <f>IF(F1563&lt;2000,(ROUNDDOWN((F1563-$G$10)/5,0))*5+$G$10&amp;"-"&amp;(ROUNDDOWN((F1563-$G$10)/5,0))*5+$G$10+4,(ROUNDDOWN((F1563-$G$10)/5,0))*5+$G$10&amp;"-"&amp;(ROUNDDOWN((F1563-$G$10)/5,0))*5+$G$10+4)</f>
        <v>1995-1999</v>
      </c>
      <c r="H1563" s="17">
        <v>1</v>
      </c>
      <c r="I1563" s="17">
        <v>0</v>
      </c>
      <c r="J1563" s="17">
        <v>0</v>
      </c>
      <c r="K1563" s="17">
        <f>SUM(I1563:J1563)</f>
        <v>0</v>
      </c>
      <c r="L1563" s="28">
        <f>IF(N1563&lt;7000000000,0,1)</f>
        <v>0</v>
      </c>
      <c r="M1563" s="28">
        <f>IF(N1563&gt;0,1,0)</f>
        <v>1</v>
      </c>
      <c r="N1563" s="29">
        <v>32664</v>
      </c>
      <c r="O1563" s="29">
        <f>IF($R1563="Minor",1,0)</f>
        <v>0</v>
      </c>
      <c r="P1563" s="29">
        <f>IF($R1563="Medium",1,0)</f>
        <v>1</v>
      </c>
      <c r="Q1563" s="29">
        <f>IF($R1563="Major",1,0)</f>
        <v>0</v>
      </c>
      <c r="R1563" s="2" t="str">
        <f>IF('Hazard Data'!N132&lt;VLOOKUP(B1563,Thresholds!$B$2:$I$8,2,FALSE),"Minor",IF(AND(VLOOKUP(B1563,Thresholds!$B$2:$I$8,2,FALSE)&lt;='Hazard Data'!N132,'Hazard Data'!N132&lt;VLOOKUP(B1563,Thresholds!$B$2:$I$8,3,FALSE)),"Medium","Major"))</f>
        <v>Medium</v>
      </c>
      <c r="S1563" s="2" t="str">
        <f>IF(N1563&gt;0,"",IF('Hazard Data'!K132&lt;VLOOKUP(B1563,Thresholds!$B$2:$I$8,5,FALSE),"Minor",IF(AND(VLOOKUP(B1563,Thresholds!$B$2:$I$8,5,FALSE)&lt;='Hazard Data'!K132,'Hazard Data'!K132&lt;VLOOKUP(B1563,Thresholds!$B$2:$I$8,6,FALSE)),"Medium","Major")))</f>
        <v/>
      </c>
      <c r="T1563" s="2"/>
      <c r="U1563" s="2"/>
      <c r="V1563" s="2"/>
      <c r="W1563" s="2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32">
      <c r="A1564" s="1"/>
      <c r="B1564" s="17">
        <v>2</v>
      </c>
      <c r="C1564" s="9" t="s">
        <v>59</v>
      </c>
      <c r="D1564" s="9" t="str">
        <f>VLOOKUP(C1564,'Hazard Categories'!$A$2:$B$52,2,FALSE)</f>
        <v>Storm</v>
      </c>
      <c r="E1564" s="17">
        <v>2</v>
      </c>
      <c r="F1564" s="17">
        <v>2000</v>
      </c>
      <c r="G1564" s="17" t="str">
        <f>IF(F1564&lt;2000,(ROUNDDOWN((F1564-$G$10)/5,0))*5+$G$10&amp;"-"&amp;(ROUNDDOWN((F1564-$G$10)/5,0))*5+$G$10+4,(ROUNDDOWN((F1564-$G$10)/5,0))*5+$G$10&amp;"-"&amp;(ROUNDDOWN((F1564-$G$10)/5,0))*5+$G$10+4)</f>
        <v>2000-2004</v>
      </c>
      <c r="H1564" s="17">
        <v>1</v>
      </c>
      <c r="I1564" s="17">
        <v>0</v>
      </c>
      <c r="J1564" s="17">
        <v>0</v>
      </c>
      <c r="K1564" s="17">
        <f>SUM(I1564:J1564)</f>
        <v>0</v>
      </c>
      <c r="L1564" s="28">
        <f>IF(N1564&lt;7000000000,0,1)</f>
        <v>0</v>
      </c>
      <c r="M1564" s="28">
        <f>IF(N1564&gt;0,1,0)</f>
        <v>1</v>
      </c>
      <c r="N1564" s="29">
        <v>32569</v>
      </c>
      <c r="O1564" s="29">
        <f>IF($R1564="Minor",1,0)</f>
        <v>1</v>
      </c>
      <c r="P1564" s="29">
        <f>IF($R1564="Medium",1,0)</f>
        <v>0</v>
      </c>
      <c r="Q1564" s="29">
        <f>IF($R1564="Major",1,0)</f>
        <v>0</v>
      </c>
      <c r="R1564" s="2" t="str">
        <f>IF('Hazard Data'!N3031&lt;VLOOKUP(B1564,Thresholds!$B$2:$I$8,2,FALSE),"Minor",IF(AND(VLOOKUP(B1564,Thresholds!$B$2:$I$8,2,FALSE)&lt;='Hazard Data'!N3031,'Hazard Data'!N3031&lt;VLOOKUP(B1564,Thresholds!$B$2:$I$8,3,FALSE)),"Medium","Major"))</f>
        <v>Minor</v>
      </c>
      <c r="S1564" s="2" t="str">
        <f>IF(N1564&gt;0,"",IF('Hazard Data'!K3031&lt;VLOOKUP(B1564,Thresholds!$B$2:$I$8,5,FALSE),"Minor",IF(AND(VLOOKUP(B1564,Thresholds!$B$2:$I$8,5,FALSE)&lt;='Hazard Data'!K3031,'Hazard Data'!K3031&lt;VLOOKUP(B1564,Thresholds!$B$2:$I$8,6,FALSE)),"Medium","Major")))</f>
        <v/>
      </c>
      <c r="T1564" s="2"/>
      <c r="U1564" s="2"/>
      <c r="V1564" s="2"/>
      <c r="W1564" s="2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32">
      <c r="A1565" s="1"/>
      <c r="B1565" s="17">
        <v>3</v>
      </c>
      <c r="C1565" s="9" t="s">
        <v>44</v>
      </c>
      <c r="D1565" s="9" t="str">
        <f>VLOOKUP(C1565,'Hazard Categories'!$A$2:$B$52,2,FALSE)</f>
        <v>Severe Storm</v>
      </c>
      <c r="E1565" s="17">
        <v>3</v>
      </c>
      <c r="F1565" s="17">
        <v>2015</v>
      </c>
      <c r="G1565" s="17" t="str">
        <f>IF(F1565&lt;2000,(ROUNDDOWN((F1565-$G$10)/5,0))*5+$G$10&amp;"-"&amp;(ROUNDDOWN((F1565-$G$10)/5,0))*5+$G$10+4,(ROUNDDOWN((F1565-$G$10)/5,0))*5+$G$10&amp;"-"&amp;(ROUNDDOWN((F1565-$G$10)/5,0))*5+$G$10+4)</f>
        <v>2015-2019</v>
      </c>
      <c r="H1565" s="17">
        <v>1</v>
      </c>
      <c r="I1565" s="17">
        <v>0</v>
      </c>
      <c r="J1565" s="17">
        <v>0</v>
      </c>
      <c r="K1565" s="17">
        <f>SUM(I1565:J1565)</f>
        <v>0</v>
      </c>
      <c r="L1565" s="28">
        <f>IF(N1565&lt;7000000000,0,1)</f>
        <v>0</v>
      </c>
      <c r="M1565" s="28">
        <f>IF(N1565&gt;0,1,0)</f>
        <v>1</v>
      </c>
      <c r="N1565" s="29">
        <v>32560</v>
      </c>
      <c r="O1565" s="29">
        <f>IF($R1565="Minor",1,0)</f>
        <v>1</v>
      </c>
      <c r="P1565" s="29">
        <f>IF($R1565="Medium",1,0)</f>
        <v>0</v>
      </c>
      <c r="Q1565" s="29">
        <f>IF($R1565="Major",1,0)</f>
        <v>0</v>
      </c>
      <c r="R1565" s="2" t="str">
        <f>IF('Hazard Data'!N2649&lt;VLOOKUP(B1565,Thresholds!$B$2:$I$8,2,FALSE),"Minor",IF(AND(VLOOKUP(B1565,Thresholds!$B$2:$I$8,2,FALSE)&lt;='Hazard Data'!N2649,'Hazard Data'!N2649&lt;VLOOKUP(B1565,Thresholds!$B$2:$I$8,3,FALSE)),"Medium","Major"))</f>
        <v>Minor</v>
      </c>
      <c r="S1565" s="2" t="str">
        <f>IF(N1565&gt;0,"",IF('Hazard Data'!K2649&lt;VLOOKUP(B1565,Thresholds!$B$2:$I$8,5,FALSE),"Minor",IF(AND(VLOOKUP(B1565,Thresholds!$B$2:$I$8,5,FALSE)&lt;='Hazard Data'!K2649,'Hazard Data'!K2649&lt;VLOOKUP(B1565,Thresholds!$B$2:$I$8,6,FALSE)),"Medium","Major")))</f>
        <v/>
      </c>
      <c r="T1565" s="2"/>
      <c r="U1565" s="2"/>
      <c r="V1565" s="2"/>
      <c r="W1565" s="2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32">
      <c r="A1566" s="1"/>
      <c r="B1566" s="17">
        <v>4</v>
      </c>
      <c r="C1566" s="9" t="s">
        <v>44</v>
      </c>
      <c r="D1566" s="9" t="str">
        <f>VLOOKUP(C1566,'Hazard Categories'!$A$2:$B$52,2,FALSE)</f>
        <v>Severe Storm</v>
      </c>
      <c r="E1566" s="17">
        <v>3</v>
      </c>
      <c r="F1566" s="17">
        <v>2015</v>
      </c>
      <c r="G1566" s="17" t="str">
        <f>IF(F1566&lt;2000,(ROUNDDOWN((F1566-$G$10)/5,0))*5+$G$10&amp;"-"&amp;(ROUNDDOWN((F1566-$G$10)/5,0))*5+$G$10+4,(ROUNDDOWN((F1566-$G$10)/5,0))*5+$G$10&amp;"-"&amp;(ROUNDDOWN((F1566-$G$10)/5,0))*5+$G$10+4)</f>
        <v>2015-2019</v>
      </c>
      <c r="H1566" s="17">
        <v>1</v>
      </c>
      <c r="I1566" s="17">
        <v>0</v>
      </c>
      <c r="J1566" s="17">
        <v>0</v>
      </c>
      <c r="K1566" s="17">
        <f>SUM(I1566:J1566)</f>
        <v>0</v>
      </c>
      <c r="L1566" s="28">
        <f>IF(N1566&lt;7000000000,0,1)</f>
        <v>0</v>
      </c>
      <c r="M1566" s="28">
        <f>IF(N1566&gt;0,1,0)</f>
        <v>1</v>
      </c>
      <c r="N1566" s="29">
        <v>32490</v>
      </c>
      <c r="O1566" s="29">
        <f>IF($R1566="Minor",1,0)</f>
        <v>1</v>
      </c>
      <c r="P1566" s="29">
        <f>IF($R1566="Medium",1,0)</f>
        <v>0</v>
      </c>
      <c r="Q1566" s="29">
        <f>IF($R1566="Major",1,0)</f>
        <v>0</v>
      </c>
      <c r="R1566" s="2" t="str">
        <f>IF('Hazard Data'!N2674&lt;VLOOKUP(B1566,Thresholds!$B$2:$I$8,2,FALSE),"Minor",IF(AND(VLOOKUP(B1566,Thresholds!$B$2:$I$8,2,FALSE)&lt;='Hazard Data'!N2674,'Hazard Data'!N2674&lt;VLOOKUP(B1566,Thresholds!$B$2:$I$8,3,FALSE)),"Medium","Major"))</f>
        <v>Minor</v>
      </c>
      <c r="S1566" s="2" t="str">
        <f>IF(N1566&gt;0,"",IF('Hazard Data'!K2674&lt;VLOOKUP(B1566,Thresholds!$B$2:$I$8,5,FALSE),"Minor",IF(AND(VLOOKUP(B1566,Thresholds!$B$2:$I$8,5,FALSE)&lt;='Hazard Data'!K2674,'Hazard Data'!K2674&lt;VLOOKUP(B1566,Thresholds!$B$2:$I$8,6,FALSE)),"Medium","Major")))</f>
        <v/>
      </c>
      <c r="T1566" s="2"/>
      <c r="U1566" s="2"/>
      <c r="V1566" s="2"/>
      <c r="W1566" s="2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32">
      <c r="A1567" s="1"/>
      <c r="B1567" s="17">
        <v>3</v>
      </c>
      <c r="C1567" s="9" t="s">
        <v>39</v>
      </c>
      <c r="D1567" s="9" t="str">
        <f>VLOOKUP(C1567,'Hazard Categories'!$A$2:$B$52,2,FALSE)</f>
        <v>Severe Storm</v>
      </c>
      <c r="E1567" s="17">
        <v>3</v>
      </c>
      <c r="F1567" s="17">
        <v>2015</v>
      </c>
      <c r="G1567" s="17" t="str">
        <f>IF(F1567&lt;2000,(ROUNDDOWN((F1567-$G$10)/5,0))*5+$G$10&amp;"-"&amp;(ROUNDDOWN((F1567-$G$10)/5,0))*5+$G$10+4,(ROUNDDOWN((F1567-$G$10)/5,0))*5+$G$10&amp;"-"&amp;(ROUNDDOWN((F1567-$G$10)/5,0))*5+$G$10+4)</f>
        <v>2015-2019</v>
      </c>
      <c r="H1567" s="17">
        <v>1</v>
      </c>
      <c r="I1567" s="17">
        <v>0</v>
      </c>
      <c r="J1567" s="17">
        <v>0</v>
      </c>
      <c r="K1567" s="17">
        <f>SUM(I1567:J1567)</f>
        <v>0</v>
      </c>
      <c r="L1567" s="28">
        <f>IF(N1567&lt;7000000000,0,1)</f>
        <v>0</v>
      </c>
      <c r="M1567" s="28">
        <f>IF(N1567&gt;0,1,0)</f>
        <v>1</v>
      </c>
      <c r="N1567" s="29">
        <v>32471</v>
      </c>
      <c r="O1567" s="29">
        <f>IF($R1567="Minor",1,0)</f>
        <v>1</v>
      </c>
      <c r="P1567" s="29">
        <f>IF($R1567="Medium",1,0)</f>
        <v>0</v>
      </c>
      <c r="Q1567" s="29">
        <f>IF($R1567="Major",1,0)</f>
        <v>0</v>
      </c>
      <c r="R1567" s="2" t="str">
        <f>IF('Hazard Data'!N2733&lt;VLOOKUP(B1567,Thresholds!$B$2:$I$8,2,FALSE),"Minor",IF(AND(VLOOKUP(B1567,Thresholds!$B$2:$I$8,2,FALSE)&lt;='Hazard Data'!N2733,'Hazard Data'!N2733&lt;VLOOKUP(B1567,Thresholds!$B$2:$I$8,3,FALSE)),"Medium","Major"))</f>
        <v>Minor</v>
      </c>
      <c r="S1567" s="2" t="str">
        <f>IF(N1567&gt;0,"",IF('Hazard Data'!K2733&lt;VLOOKUP(B1567,Thresholds!$B$2:$I$8,5,FALSE),"Minor",IF(AND(VLOOKUP(B1567,Thresholds!$B$2:$I$8,5,FALSE)&lt;='Hazard Data'!K2733,'Hazard Data'!K2733&lt;VLOOKUP(B1567,Thresholds!$B$2:$I$8,6,FALSE)),"Medium","Major")))</f>
        <v/>
      </c>
      <c r="T1567" s="2"/>
      <c r="U1567" s="2"/>
      <c r="V1567" s="2"/>
      <c r="W1567" s="2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32">
      <c r="A1568" s="1"/>
      <c r="B1568" s="17">
        <v>3</v>
      </c>
      <c r="C1568" s="9" t="s">
        <v>44</v>
      </c>
      <c r="D1568" s="9" t="str">
        <f>VLOOKUP(C1568,'Hazard Categories'!$A$2:$B$52,2,FALSE)</f>
        <v>Severe Storm</v>
      </c>
      <c r="E1568" s="17">
        <v>3</v>
      </c>
      <c r="F1568" s="17">
        <v>2012</v>
      </c>
      <c r="G1568" s="17" t="str">
        <f>IF(F1568&lt;2000,(ROUNDDOWN((F1568-$G$10)/5,0))*5+$G$10&amp;"-"&amp;(ROUNDDOWN((F1568-$G$10)/5,0))*5+$G$10+4,(ROUNDDOWN((F1568-$G$10)/5,0))*5+$G$10&amp;"-"&amp;(ROUNDDOWN((F1568-$G$10)/5,0))*5+$G$10+4)</f>
        <v>2010-2014</v>
      </c>
      <c r="H1568" s="17">
        <v>1</v>
      </c>
      <c r="I1568" s="17">
        <v>0</v>
      </c>
      <c r="J1568" s="17">
        <v>0</v>
      </c>
      <c r="K1568" s="17">
        <f>SUM(I1568:J1568)</f>
        <v>0</v>
      </c>
      <c r="L1568" s="28">
        <f>IF(N1568&lt;7000000000,0,1)</f>
        <v>0</v>
      </c>
      <c r="M1568" s="28">
        <f>IF(N1568&gt;0,1,0)</f>
        <v>1</v>
      </c>
      <c r="N1568" s="29">
        <v>32464</v>
      </c>
      <c r="O1568" s="29">
        <f>IF($R1568="Minor",1,0)</f>
        <v>1</v>
      </c>
      <c r="P1568" s="29">
        <f>IF($R1568="Medium",1,0)</f>
        <v>0</v>
      </c>
      <c r="Q1568" s="29">
        <f>IF($R1568="Major",1,0)</f>
        <v>0</v>
      </c>
      <c r="R1568" s="2" t="str">
        <f>IF('Hazard Data'!N2097&lt;VLOOKUP(B1568,Thresholds!$B$2:$I$8,2,FALSE),"Minor",IF(AND(VLOOKUP(B1568,Thresholds!$B$2:$I$8,2,FALSE)&lt;='Hazard Data'!N2097,'Hazard Data'!N2097&lt;VLOOKUP(B1568,Thresholds!$B$2:$I$8,3,FALSE)),"Medium","Major"))</f>
        <v>Minor</v>
      </c>
      <c r="S1568" s="2" t="str">
        <f>IF(N1568&gt;0,"",IF('Hazard Data'!K2097&lt;VLOOKUP(B1568,Thresholds!$B$2:$I$8,5,FALSE),"Minor",IF(AND(VLOOKUP(B1568,Thresholds!$B$2:$I$8,5,FALSE)&lt;='Hazard Data'!K2097,'Hazard Data'!K2097&lt;VLOOKUP(B1568,Thresholds!$B$2:$I$8,6,FALSE)),"Medium","Major")))</f>
        <v/>
      </c>
      <c r="T1568" s="2"/>
      <c r="U1568" s="2"/>
      <c r="V1568" s="2"/>
      <c r="W1568" s="2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>
      <c r="A1569" s="1"/>
      <c r="B1569" s="17">
        <v>2</v>
      </c>
      <c r="C1569" s="9" t="s">
        <v>59</v>
      </c>
      <c r="D1569" s="9" t="str">
        <f>VLOOKUP(C1569,'Hazard Categories'!$A$2:$B$52,2,FALSE)</f>
        <v>Storm</v>
      </c>
      <c r="E1569" s="17">
        <v>2</v>
      </c>
      <c r="F1569" s="17">
        <v>2011</v>
      </c>
      <c r="G1569" s="17" t="str">
        <f>IF(F1569&lt;2000,(ROUNDDOWN((F1569-$G$10)/5,0))*5+$G$10&amp;"-"&amp;(ROUNDDOWN((F1569-$G$10)/5,0))*5+$G$10+4,(ROUNDDOWN((F1569-$G$10)/5,0))*5+$G$10&amp;"-"&amp;(ROUNDDOWN((F1569-$G$10)/5,0))*5+$G$10+4)</f>
        <v>2010-2014</v>
      </c>
      <c r="H1569" s="17">
        <v>1</v>
      </c>
      <c r="I1569" s="17">
        <v>0</v>
      </c>
      <c r="J1569" s="17">
        <v>0</v>
      </c>
      <c r="K1569" s="17">
        <f>SUM(I1569:J1569)</f>
        <v>0</v>
      </c>
      <c r="L1569" s="28">
        <f>IF(N1569&lt;7000000000,0,1)</f>
        <v>0</v>
      </c>
      <c r="M1569" s="28">
        <f>IF(N1569&gt;0,1,0)</f>
        <v>1</v>
      </c>
      <c r="N1569" s="29">
        <v>32452</v>
      </c>
      <c r="O1569" s="29">
        <f>IF($R1569="Minor",1,0)</f>
        <v>1</v>
      </c>
      <c r="P1569" s="29">
        <f>IF($R1569="Medium",1,0)</f>
        <v>0</v>
      </c>
      <c r="Q1569" s="29">
        <f>IF($R1569="Major",1,0)</f>
        <v>0</v>
      </c>
      <c r="R1569" s="2" t="str">
        <f>IF('Hazard Data'!N2486&lt;VLOOKUP(B1569,Thresholds!$B$2:$I$8,2,FALSE),"Minor",IF(AND(VLOOKUP(B1569,Thresholds!$B$2:$I$8,2,FALSE)&lt;='Hazard Data'!N2486,'Hazard Data'!N2486&lt;VLOOKUP(B1569,Thresholds!$B$2:$I$8,3,FALSE)),"Medium","Major"))</f>
        <v>Minor</v>
      </c>
      <c r="S1569" s="2" t="str">
        <f>IF(N1569&gt;0,"",IF('Hazard Data'!K2486&lt;VLOOKUP(B1569,Thresholds!$B$2:$I$8,5,FALSE),"Minor",IF(AND(VLOOKUP(B1569,Thresholds!$B$2:$I$8,5,FALSE)&lt;='Hazard Data'!K2486,'Hazard Data'!K2486&lt;VLOOKUP(B1569,Thresholds!$B$2:$I$8,6,FALSE)),"Medium","Major")))</f>
        <v/>
      </c>
      <c r="T1569" s="2"/>
      <c r="U1569" s="2"/>
      <c r="V1569" s="2"/>
      <c r="W1569" s="2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>
      <c r="A1570" s="1"/>
      <c r="B1570" s="17">
        <v>3</v>
      </c>
      <c r="C1570" s="9" t="s">
        <v>39</v>
      </c>
      <c r="D1570" s="9" t="str">
        <f>VLOOKUP(C1570,'Hazard Categories'!$A$2:$B$52,2,FALSE)</f>
        <v>Severe Storm</v>
      </c>
      <c r="E1570" s="17">
        <v>3</v>
      </c>
      <c r="F1570" s="17">
        <v>2016</v>
      </c>
      <c r="G1570" s="17" t="str">
        <f>IF(F1570&lt;2000,(ROUNDDOWN((F1570-$G$10)/5,0))*5+$G$10&amp;"-"&amp;(ROUNDDOWN((F1570-$G$10)/5,0))*5+$G$10+4,(ROUNDDOWN((F1570-$G$10)/5,0))*5+$G$10&amp;"-"&amp;(ROUNDDOWN((F1570-$G$10)/5,0))*5+$G$10+4)</f>
        <v>2015-2019</v>
      </c>
      <c r="H1570" s="17">
        <v>1</v>
      </c>
      <c r="I1570" s="17">
        <v>0</v>
      </c>
      <c r="J1570" s="17">
        <v>0</v>
      </c>
      <c r="K1570" s="17">
        <f>SUM(I1570:J1570)</f>
        <v>0</v>
      </c>
      <c r="L1570" s="28">
        <f>IF(N1570&lt;7000000000,0,1)</f>
        <v>0</v>
      </c>
      <c r="M1570" s="28">
        <f>IF(N1570&gt;0,1,0)</f>
        <v>1</v>
      </c>
      <c r="N1570" s="29">
        <v>32404</v>
      </c>
      <c r="O1570" s="29">
        <f>IF($R1570="Minor",1,0)</f>
        <v>1</v>
      </c>
      <c r="P1570" s="29">
        <f>IF($R1570="Medium",1,0)</f>
        <v>0</v>
      </c>
      <c r="Q1570" s="29">
        <f>IF($R1570="Major",1,0)</f>
        <v>0</v>
      </c>
      <c r="R1570" s="2" t="str">
        <f>IF('Hazard Data'!N2835&lt;VLOOKUP(B1570,Thresholds!$B$2:$I$8,2,FALSE),"Minor",IF(AND(VLOOKUP(B1570,Thresholds!$B$2:$I$8,2,FALSE)&lt;='Hazard Data'!N2835,'Hazard Data'!N2835&lt;VLOOKUP(B1570,Thresholds!$B$2:$I$8,3,FALSE)),"Medium","Major"))</f>
        <v>Minor</v>
      </c>
      <c r="S1570" s="2" t="str">
        <f>IF(N1570&gt;0,"",IF('Hazard Data'!K2835&lt;VLOOKUP(B1570,Thresholds!$B$2:$I$8,5,FALSE),"Minor",IF(AND(VLOOKUP(B1570,Thresholds!$B$2:$I$8,5,FALSE)&lt;='Hazard Data'!K2835,'Hazard Data'!K2835&lt;VLOOKUP(B1570,Thresholds!$B$2:$I$8,6,FALSE)),"Medium","Major")))</f>
        <v/>
      </c>
      <c r="T1570" s="2"/>
      <c r="U1570" s="2"/>
      <c r="V1570" s="2"/>
      <c r="W1570" s="2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>
      <c r="A1571" s="1"/>
      <c r="B1571" s="17">
        <v>4</v>
      </c>
      <c r="C1571" s="9" t="s">
        <v>44</v>
      </c>
      <c r="D1571" s="9" t="str">
        <f>VLOOKUP(C1571,'Hazard Categories'!$A$2:$B$52,2,FALSE)</f>
        <v>Severe Storm</v>
      </c>
      <c r="E1571" s="17">
        <v>3</v>
      </c>
      <c r="F1571" s="17">
        <v>2015</v>
      </c>
      <c r="G1571" s="17" t="str">
        <f>IF(F1571&lt;2000,(ROUNDDOWN((F1571-$G$10)/5,0))*5+$G$10&amp;"-"&amp;(ROUNDDOWN((F1571-$G$10)/5,0))*5+$G$10+4,(ROUNDDOWN((F1571-$G$10)/5,0))*5+$G$10&amp;"-"&amp;(ROUNDDOWN((F1571-$G$10)/5,0))*5+$G$10+4)</f>
        <v>2015-2019</v>
      </c>
      <c r="H1571" s="17">
        <v>1</v>
      </c>
      <c r="I1571" s="17">
        <v>0</v>
      </c>
      <c r="J1571" s="17">
        <v>0</v>
      </c>
      <c r="K1571" s="17">
        <f>SUM(I1571:J1571)</f>
        <v>0</v>
      </c>
      <c r="L1571" s="28">
        <f>IF(N1571&lt;7000000000,0,1)</f>
        <v>0</v>
      </c>
      <c r="M1571" s="28">
        <f>IF(N1571&gt;0,1,0)</f>
        <v>1</v>
      </c>
      <c r="N1571" s="29">
        <v>32331</v>
      </c>
      <c r="O1571" s="29">
        <f>IF($R1571="Minor",1,0)</f>
        <v>1</v>
      </c>
      <c r="P1571" s="29">
        <f>IF($R1571="Medium",1,0)</f>
        <v>0</v>
      </c>
      <c r="Q1571" s="29">
        <f>IF($R1571="Major",1,0)</f>
        <v>0</v>
      </c>
      <c r="R1571" s="2" t="str">
        <f>IF('Hazard Data'!N2647&lt;VLOOKUP(B1571,Thresholds!$B$2:$I$8,2,FALSE),"Minor",IF(AND(VLOOKUP(B1571,Thresholds!$B$2:$I$8,2,FALSE)&lt;='Hazard Data'!N2647,'Hazard Data'!N2647&lt;VLOOKUP(B1571,Thresholds!$B$2:$I$8,3,FALSE)),"Medium","Major"))</f>
        <v>Minor</v>
      </c>
      <c r="S1571" s="2" t="str">
        <f>IF(N1571&gt;0,"",IF('Hazard Data'!K2647&lt;VLOOKUP(B1571,Thresholds!$B$2:$I$8,5,FALSE),"Minor",IF(AND(VLOOKUP(B1571,Thresholds!$B$2:$I$8,5,FALSE)&lt;='Hazard Data'!K2647,'Hazard Data'!K2647&lt;VLOOKUP(B1571,Thresholds!$B$2:$I$8,6,FALSE)),"Medium","Major")))</f>
        <v/>
      </c>
      <c r="T1571" s="2"/>
      <c r="U1571" s="2"/>
      <c r="V1571" s="2"/>
      <c r="W1571" s="2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>
      <c r="A1572" s="1"/>
      <c r="B1572" s="17">
        <v>3</v>
      </c>
      <c r="C1572" s="9" t="s">
        <v>44</v>
      </c>
      <c r="D1572" s="9" t="str">
        <f>VLOOKUP(C1572,'Hazard Categories'!$A$2:$B$52,2,FALSE)</f>
        <v>Severe Storm</v>
      </c>
      <c r="E1572" s="17">
        <v>4</v>
      </c>
      <c r="F1572" s="17">
        <v>2010</v>
      </c>
      <c r="G1572" s="17" t="str">
        <f>IF(F1572&lt;2000,(ROUNDDOWN((F1572-$G$10)/5,0))*5+$G$10&amp;"-"&amp;(ROUNDDOWN((F1572-$G$10)/5,0))*5+$G$10+4,(ROUNDDOWN((F1572-$G$10)/5,0))*5+$G$10&amp;"-"&amp;(ROUNDDOWN((F1572-$G$10)/5,0))*5+$G$10+4)</f>
        <v>2010-2014</v>
      </c>
      <c r="H1572" s="17">
        <v>1</v>
      </c>
      <c r="I1572" s="17">
        <v>0</v>
      </c>
      <c r="J1572" s="17">
        <v>0</v>
      </c>
      <c r="K1572" s="17">
        <f>SUM(I1572:J1572)</f>
        <v>0</v>
      </c>
      <c r="L1572" s="28">
        <f>IF(N1572&lt;7000000000,0,1)</f>
        <v>0</v>
      </c>
      <c r="M1572" s="28">
        <f>IF(N1572&gt;0,1,0)</f>
        <v>1</v>
      </c>
      <c r="N1572" s="29">
        <v>32315</v>
      </c>
      <c r="O1572" s="29">
        <f>IF($R1572="Minor",1,0)</f>
        <v>1</v>
      </c>
      <c r="P1572" s="29">
        <f>IF($R1572="Medium",1,0)</f>
        <v>0</v>
      </c>
      <c r="Q1572" s="29">
        <f>IF($R1572="Major",1,0)</f>
        <v>0</v>
      </c>
      <c r="R1572" s="2" t="str">
        <f>IF('Hazard Data'!N2251&lt;VLOOKUP(B1572,Thresholds!$B$2:$I$8,2,FALSE),"Minor",IF(AND(VLOOKUP(B1572,Thresholds!$B$2:$I$8,2,FALSE)&lt;='Hazard Data'!N2251,'Hazard Data'!N2251&lt;VLOOKUP(B1572,Thresholds!$B$2:$I$8,3,FALSE)),"Medium","Major"))</f>
        <v>Minor</v>
      </c>
      <c r="S1572" s="2" t="str">
        <f>IF(N1572&gt;0,"",IF('Hazard Data'!K2251&lt;VLOOKUP(B1572,Thresholds!$B$2:$I$8,5,FALSE),"Minor",IF(AND(VLOOKUP(B1572,Thresholds!$B$2:$I$8,5,FALSE)&lt;='Hazard Data'!K2251,'Hazard Data'!K2251&lt;VLOOKUP(B1572,Thresholds!$B$2:$I$8,6,FALSE)),"Medium","Major")))</f>
        <v/>
      </c>
      <c r="T1572" s="2"/>
      <c r="U1572" s="2"/>
      <c r="V1572" s="2"/>
      <c r="W1572" s="2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>
      <c r="A1573" s="1"/>
      <c r="B1573" s="17">
        <v>4</v>
      </c>
      <c r="C1573" s="9" t="s">
        <v>39</v>
      </c>
      <c r="D1573" s="9" t="str">
        <f>VLOOKUP(C1573,'Hazard Categories'!$A$2:$B$52,2,FALSE)</f>
        <v>Severe Storm</v>
      </c>
      <c r="E1573" s="17">
        <v>4</v>
      </c>
      <c r="F1573" s="17">
        <v>2016</v>
      </c>
      <c r="G1573" s="17" t="str">
        <f>IF(F1573&lt;2000,(ROUNDDOWN((F1573-$G$10)/5,0))*5+$G$10&amp;"-"&amp;(ROUNDDOWN((F1573-$G$10)/5,0))*5+$G$10+4,(ROUNDDOWN((F1573-$G$10)/5,0))*5+$G$10&amp;"-"&amp;(ROUNDDOWN((F1573-$G$10)/5,0))*5+$G$10+4)</f>
        <v>2015-2019</v>
      </c>
      <c r="H1573" s="17">
        <v>1</v>
      </c>
      <c r="I1573" s="17">
        <v>0</v>
      </c>
      <c r="J1573" s="17">
        <v>0</v>
      </c>
      <c r="K1573" s="17">
        <f>SUM(I1573:J1573)</f>
        <v>0</v>
      </c>
      <c r="L1573" s="28">
        <f>IF(N1573&lt;7000000000,0,1)</f>
        <v>0</v>
      </c>
      <c r="M1573" s="28">
        <f>IF(N1573&gt;0,1,0)</f>
        <v>1</v>
      </c>
      <c r="N1573" s="29">
        <v>32309</v>
      </c>
      <c r="O1573" s="29">
        <f>IF($R1573="Minor",1,0)</f>
        <v>1</v>
      </c>
      <c r="P1573" s="29">
        <f>IF($R1573="Medium",1,0)</f>
        <v>0</v>
      </c>
      <c r="Q1573" s="29">
        <f>IF($R1573="Major",1,0)</f>
        <v>0</v>
      </c>
      <c r="R1573" s="2" t="str">
        <f>IF('Hazard Data'!N2862&lt;VLOOKUP(B1573,Thresholds!$B$2:$I$8,2,FALSE),"Minor",IF(AND(VLOOKUP(B1573,Thresholds!$B$2:$I$8,2,FALSE)&lt;='Hazard Data'!N2862,'Hazard Data'!N2862&lt;VLOOKUP(B1573,Thresholds!$B$2:$I$8,3,FALSE)),"Medium","Major"))</f>
        <v>Minor</v>
      </c>
      <c r="S1573" s="2" t="str">
        <f>IF(N1573&gt;0,"",IF('Hazard Data'!K2862&lt;VLOOKUP(B1573,Thresholds!$B$2:$I$8,5,FALSE),"Minor",IF(AND(VLOOKUP(B1573,Thresholds!$B$2:$I$8,5,FALSE)&lt;='Hazard Data'!K2862,'Hazard Data'!K2862&lt;VLOOKUP(B1573,Thresholds!$B$2:$I$8,6,FALSE)),"Medium","Major")))</f>
        <v/>
      </c>
      <c r="T1573" s="2"/>
      <c r="U1573" s="2"/>
      <c r="V1573" s="2"/>
      <c r="W1573" s="2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>
      <c r="A1574" s="1"/>
      <c r="B1574" s="17">
        <v>3</v>
      </c>
      <c r="C1574" s="9" t="s">
        <v>39</v>
      </c>
      <c r="D1574" s="9" t="str">
        <f>VLOOKUP(C1574,'Hazard Categories'!$A$2:$B$52,2,FALSE)</f>
        <v>Severe Storm</v>
      </c>
      <c r="E1574" s="17">
        <v>2</v>
      </c>
      <c r="F1574" s="17">
        <v>2020</v>
      </c>
      <c r="G1574" s="17" t="str">
        <f>IF(F1574&lt;2000,(ROUNDDOWN((F1574-$G$10)/5,0))*5+$G$10&amp;"-"&amp;(ROUNDDOWN((F1574-$G$10)/5,0))*5+$G$10+4,(ROUNDDOWN((F1574-$G$10)/5,0))*5+$G$10&amp;"-"&amp;(ROUNDDOWN((F1574-$G$10)/5,0))*5+$G$10+4)</f>
        <v>2020-2024</v>
      </c>
      <c r="H1574" s="17">
        <v>1</v>
      </c>
      <c r="I1574" s="17">
        <v>0</v>
      </c>
      <c r="J1574" s="17">
        <v>0</v>
      </c>
      <c r="K1574" s="17">
        <f>SUM(I1574:J1574)</f>
        <v>0</v>
      </c>
      <c r="L1574" s="28">
        <f>IF(N1574&lt;7000000000,0,1)</f>
        <v>0</v>
      </c>
      <c r="M1574" s="28">
        <f>IF(N1574&gt;0,1,0)</f>
        <v>1</v>
      </c>
      <c r="N1574" s="29">
        <v>32303</v>
      </c>
      <c r="O1574" s="29">
        <f>IF($R1574="Minor",1,0)</f>
        <v>1</v>
      </c>
      <c r="P1574" s="29">
        <f>IF($R1574="Medium",1,0)</f>
        <v>0</v>
      </c>
      <c r="Q1574" s="29">
        <f>IF($R1574="Major",1,0)</f>
        <v>0</v>
      </c>
      <c r="R1574" s="2" t="str">
        <f>IF('Hazard Data'!N3366&lt;VLOOKUP(B1574,Thresholds!$B$2:$I$8,2,FALSE),"Minor",IF(AND(VLOOKUP(B1574,Thresholds!$B$2:$I$8,2,FALSE)&lt;='Hazard Data'!N3366,'Hazard Data'!N3366&lt;VLOOKUP(B1574,Thresholds!$B$2:$I$8,3,FALSE)),"Medium","Major"))</f>
        <v>Minor</v>
      </c>
      <c r="S1574" s="2" t="str">
        <f>IF(N1574&gt;0,"",IF('Hazard Data'!K3366&lt;VLOOKUP(B1574,Thresholds!$B$2:$I$8,5,FALSE),"Minor",IF(AND(VLOOKUP(B1574,Thresholds!$B$2:$I$8,5,FALSE)&lt;='Hazard Data'!K3366,'Hazard Data'!K3366&lt;VLOOKUP(B1574,Thresholds!$B$2:$I$8,6,FALSE)),"Medium","Major")))</f>
        <v/>
      </c>
      <c r="T1574" s="2"/>
      <c r="U1574" s="2"/>
      <c r="V1574" s="2"/>
      <c r="W1574" s="2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>
      <c r="A1575" s="1"/>
      <c r="B1575" s="17">
        <v>6</v>
      </c>
      <c r="C1575" s="9" t="s">
        <v>44</v>
      </c>
      <c r="D1575" s="9" t="str">
        <f>VLOOKUP(C1575,'Hazard Categories'!$A$2:$B$52,2,FALSE)</f>
        <v>Severe Storm</v>
      </c>
      <c r="E1575" s="17">
        <v>3</v>
      </c>
      <c r="F1575" s="17">
        <v>2009</v>
      </c>
      <c r="G1575" s="17" t="str">
        <f>IF(F1575&lt;2000,(ROUNDDOWN((F1575-$G$10)/5,0))*5+$G$10&amp;"-"&amp;(ROUNDDOWN((F1575-$G$10)/5,0))*5+$G$10+4,(ROUNDDOWN((F1575-$G$10)/5,0))*5+$G$10&amp;"-"&amp;(ROUNDDOWN((F1575-$G$10)/5,0))*5+$G$10+4)</f>
        <v>2005-2009</v>
      </c>
      <c r="H1575" s="17">
        <v>1</v>
      </c>
      <c r="I1575" s="17">
        <v>0</v>
      </c>
      <c r="J1575" s="17">
        <v>0</v>
      </c>
      <c r="K1575" s="17">
        <f>SUM(I1575:J1575)</f>
        <v>0</v>
      </c>
      <c r="L1575" s="28">
        <f>IF(N1575&lt;7000000000,0,1)</f>
        <v>0</v>
      </c>
      <c r="M1575" s="28">
        <f>IF(N1575&gt;0,1,0)</f>
        <v>1</v>
      </c>
      <c r="N1575" s="29">
        <v>32290</v>
      </c>
      <c r="O1575" s="29">
        <f>IF($R1575="Minor",1,0)</f>
        <v>1</v>
      </c>
      <c r="P1575" s="29">
        <f>IF($R1575="Medium",1,0)</f>
        <v>0</v>
      </c>
      <c r="Q1575" s="29">
        <f>IF($R1575="Major",1,0)</f>
        <v>0</v>
      </c>
      <c r="R1575" s="2" t="str">
        <f>IF('Hazard Data'!N3192&lt;VLOOKUP(B1575,Thresholds!$B$2:$I$8,2,FALSE),"Minor",IF(AND(VLOOKUP(B1575,Thresholds!$B$2:$I$8,2,FALSE)&lt;='Hazard Data'!N3192,'Hazard Data'!N3192&lt;VLOOKUP(B1575,Thresholds!$B$2:$I$8,3,FALSE)),"Medium","Major"))</f>
        <v>Minor</v>
      </c>
      <c r="S1575" s="2" t="str">
        <f>IF(N1575&gt;0,"",IF('Hazard Data'!K3192&lt;VLOOKUP(B1575,Thresholds!$B$2:$I$8,5,FALSE),"Minor",IF(AND(VLOOKUP(B1575,Thresholds!$B$2:$I$8,5,FALSE)&lt;='Hazard Data'!K3192,'Hazard Data'!K3192&lt;VLOOKUP(B1575,Thresholds!$B$2:$I$8,6,FALSE)),"Medium","Major")))</f>
        <v/>
      </c>
      <c r="T1575" s="2"/>
      <c r="U1575" s="2"/>
      <c r="V1575" s="2"/>
      <c r="W1575" s="2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>
      <c r="A1576" s="1"/>
      <c r="B1576" s="17">
        <v>1</v>
      </c>
      <c r="C1576" s="9" t="s">
        <v>46</v>
      </c>
      <c r="D1576" s="9" t="str">
        <f>VLOOKUP(C1576,'Hazard Categories'!$A$2:$B$52,2,FALSE)</f>
        <v>Storm</v>
      </c>
      <c r="E1576" s="17">
        <v>1</v>
      </c>
      <c r="F1576" s="17">
        <v>2004</v>
      </c>
      <c r="G1576" s="17" t="str">
        <f>IF(F1576&lt;2000,(ROUNDDOWN((F1576-$G$10)/5,0))*5+$G$10&amp;"-"&amp;(ROUNDDOWN((F1576-$G$10)/5,0))*5+$G$10+4,(ROUNDDOWN((F1576-$G$10)/5,0))*5+$G$10&amp;"-"&amp;(ROUNDDOWN((F1576-$G$10)/5,0))*5+$G$10+4)</f>
        <v>2000-2004</v>
      </c>
      <c r="H1576" s="17">
        <v>1</v>
      </c>
      <c r="I1576" s="17">
        <v>0</v>
      </c>
      <c r="J1576" s="17">
        <v>0</v>
      </c>
      <c r="K1576" s="17">
        <f>SUM(I1576:J1576)</f>
        <v>0</v>
      </c>
      <c r="L1576" s="28">
        <f>IF(N1576&lt;7000000000,0,1)</f>
        <v>0</v>
      </c>
      <c r="M1576" s="28">
        <f>IF(N1576&gt;0,1,0)</f>
        <v>1</v>
      </c>
      <c r="N1576" s="29">
        <v>32287</v>
      </c>
      <c r="O1576" s="29">
        <f>IF($R1576="Minor",1,0)</f>
        <v>1</v>
      </c>
      <c r="P1576" s="29">
        <f>IF($R1576="Medium",1,0)</f>
        <v>0</v>
      </c>
      <c r="Q1576" s="29">
        <f>IF($R1576="Major",1,0)</f>
        <v>0</v>
      </c>
      <c r="R1576" s="2" t="str">
        <f>IF('Hazard Data'!N3090&lt;VLOOKUP(B1576,Thresholds!$B$2:$I$8,2,FALSE),"Minor",IF(AND(VLOOKUP(B1576,Thresholds!$B$2:$I$8,2,FALSE)&lt;='Hazard Data'!N3090,'Hazard Data'!N3090&lt;VLOOKUP(B1576,Thresholds!$B$2:$I$8,3,FALSE)),"Medium","Major"))</f>
        <v>Minor</v>
      </c>
      <c r="S1576" s="2" t="str">
        <f>IF(N1576&gt;0,"",IF('Hazard Data'!K3090&lt;VLOOKUP(B1576,Thresholds!$B$2:$I$8,5,FALSE),"Minor",IF(AND(VLOOKUP(B1576,Thresholds!$B$2:$I$8,5,FALSE)&lt;='Hazard Data'!K3090,'Hazard Data'!K3090&lt;VLOOKUP(B1576,Thresholds!$B$2:$I$8,6,FALSE)),"Medium","Major")))</f>
        <v/>
      </c>
      <c r="T1576" s="2"/>
      <c r="U1576" s="2"/>
      <c r="V1576" s="2"/>
      <c r="W1576" s="2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>
      <c r="A1577" s="1"/>
      <c r="B1577" s="17">
        <v>3</v>
      </c>
      <c r="C1577" s="9" t="s">
        <v>44</v>
      </c>
      <c r="D1577" s="9" t="str">
        <f>VLOOKUP(C1577,'Hazard Categories'!$A$2:$B$52,2,FALSE)</f>
        <v>Severe Storm</v>
      </c>
      <c r="E1577" s="17">
        <v>3</v>
      </c>
      <c r="F1577" s="17">
        <v>2011</v>
      </c>
      <c r="G1577" s="17" t="str">
        <f>IF(F1577&lt;2000,(ROUNDDOWN((F1577-$G$10)/5,0))*5+$G$10&amp;"-"&amp;(ROUNDDOWN((F1577-$G$10)/5,0))*5+$G$10+4,(ROUNDDOWN((F1577-$G$10)/5,0))*5+$G$10&amp;"-"&amp;(ROUNDDOWN((F1577-$G$10)/5,0))*5+$G$10+4)</f>
        <v>2010-2014</v>
      </c>
      <c r="H1577" s="17">
        <v>1</v>
      </c>
      <c r="I1577" s="17">
        <v>0</v>
      </c>
      <c r="J1577" s="17">
        <v>0</v>
      </c>
      <c r="K1577" s="17">
        <f>SUM(I1577:J1577)</f>
        <v>0</v>
      </c>
      <c r="L1577" s="28">
        <f>IF(N1577&lt;7000000000,0,1)</f>
        <v>0</v>
      </c>
      <c r="M1577" s="28">
        <f>IF(N1577&gt;0,1,0)</f>
        <v>1</v>
      </c>
      <c r="N1577" s="29">
        <v>32284</v>
      </c>
      <c r="O1577" s="29">
        <f>IF($R1577="Minor",1,0)</f>
        <v>1</v>
      </c>
      <c r="P1577" s="29">
        <f>IF($R1577="Medium",1,0)</f>
        <v>0</v>
      </c>
      <c r="Q1577" s="29">
        <f>IF($R1577="Major",1,0)</f>
        <v>0</v>
      </c>
      <c r="R1577" s="2" t="str">
        <f>IF('Hazard Data'!N2327&lt;VLOOKUP(B1577,Thresholds!$B$2:$I$8,2,FALSE),"Minor",IF(AND(VLOOKUP(B1577,Thresholds!$B$2:$I$8,2,FALSE)&lt;='Hazard Data'!N2327,'Hazard Data'!N2327&lt;VLOOKUP(B1577,Thresholds!$B$2:$I$8,3,FALSE)),"Medium","Major"))</f>
        <v>Minor</v>
      </c>
      <c r="S1577" s="2" t="str">
        <f>IF(N1577&gt;0,"",IF('Hazard Data'!K2327&lt;VLOOKUP(B1577,Thresholds!$B$2:$I$8,5,FALSE),"Minor",IF(AND(VLOOKUP(B1577,Thresholds!$B$2:$I$8,5,FALSE)&lt;='Hazard Data'!K2327,'Hazard Data'!K2327&lt;VLOOKUP(B1577,Thresholds!$B$2:$I$8,6,FALSE)),"Medium","Major")))</f>
        <v/>
      </c>
      <c r="T1577" s="2"/>
      <c r="U1577" s="2"/>
      <c r="V1577" s="2"/>
      <c r="W1577" s="2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>
      <c r="A1578" s="1"/>
      <c r="B1578" s="17">
        <v>2</v>
      </c>
      <c r="C1578" s="9" t="s">
        <v>59</v>
      </c>
      <c r="D1578" s="9" t="str">
        <f>VLOOKUP(C1578,'Hazard Categories'!$A$2:$B$52,2,FALSE)</f>
        <v>Storm</v>
      </c>
      <c r="E1578" s="17">
        <v>4</v>
      </c>
      <c r="F1578" s="17">
        <v>2012</v>
      </c>
      <c r="G1578" s="17" t="str">
        <f>IF(F1578&lt;2000,(ROUNDDOWN((F1578-$G$10)/5,0))*5+$G$10&amp;"-"&amp;(ROUNDDOWN((F1578-$G$10)/5,0))*5+$G$10+4,(ROUNDDOWN((F1578-$G$10)/5,0))*5+$G$10&amp;"-"&amp;(ROUNDDOWN((F1578-$G$10)/5,0))*5+$G$10+4)</f>
        <v>2010-2014</v>
      </c>
      <c r="H1578" s="17">
        <v>1</v>
      </c>
      <c r="I1578" s="17">
        <v>0</v>
      </c>
      <c r="J1578" s="17">
        <v>0</v>
      </c>
      <c r="K1578" s="17">
        <f>SUM(I1578:J1578)</f>
        <v>0</v>
      </c>
      <c r="L1578" s="28">
        <f>IF(N1578&lt;7000000000,0,1)</f>
        <v>0</v>
      </c>
      <c r="M1578" s="28">
        <f>IF(N1578&gt;0,1,0)</f>
        <v>1</v>
      </c>
      <c r="N1578" s="29">
        <v>32192</v>
      </c>
      <c r="O1578" s="29">
        <f>IF($R1578="Minor",1,0)</f>
        <v>1</v>
      </c>
      <c r="P1578" s="29">
        <f>IF($R1578="Medium",1,0)</f>
        <v>0</v>
      </c>
      <c r="Q1578" s="29">
        <f>IF($R1578="Major",1,0)</f>
        <v>0</v>
      </c>
      <c r="R1578" s="2" t="str">
        <f>IF('Hazard Data'!N2135&lt;VLOOKUP(B1578,Thresholds!$B$2:$I$8,2,FALSE),"Minor",IF(AND(VLOOKUP(B1578,Thresholds!$B$2:$I$8,2,FALSE)&lt;='Hazard Data'!N2135,'Hazard Data'!N2135&lt;VLOOKUP(B1578,Thresholds!$B$2:$I$8,3,FALSE)),"Medium","Major"))</f>
        <v>Minor</v>
      </c>
      <c r="S1578" s="2" t="str">
        <f>IF(N1578&gt;0,"",IF('Hazard Data'!K2135&lt;VLOOKUP(B1578,Thresholds!$B$2:$I$8,5,FALSE),"Minor",IF(AND(VLOOKUP(B1578,Thresholds!$B$2:$I$8,5,FALSE)&lt;='Hazard Data'!K2135,'Hazard Data'!K2135&lt;VLOOKUP(B1578,Thresholds!$B$2:$I$8,6,FALSE)),"Medium","Major")))</f>
        <v/>
      </c>
      <c r="T1578" s="2"/>
      <c r="U1578" s="2"/>
      <c r="V1578" s="2"/>
      <c r="W1578" s="2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>
      <c r="A1579" s="1"/>
      <c r="B1579" s="17">
        <v>5</v>
      </c>
      <c r="C1579" s="9" t="s">
        <v>44</v>
      </c>
      <c r="D1579" s="9" t="str">
        <f>VLOOKUP(C1579,'Hazard Categories'!$A$2:$B$52,2,FALSE)</f>
        <v>Severe Storm</v>
      </c>
      <c r="E1579" s="17">
        <v>3</v>
      </c>
      <c r="F1579" s="17">
        <v>2009</v>
      </c>
      <c r="G1579" s="17" t="str">
        <f>IF(F1579&lt;2000,(ROUNDDOWN((F1579-$G$10)/5,0))*5+$G$10&amp;"-"&amp;(ROUNDDOWN((F1579-$G$10)/5,0))*5+$G$10+4,(ROUNDDOWN((F1579-$G$10)/5,0))*5+$G$10&amp;"-"&amp;(ROUNDDOWN((F1579-$G$10)/5,0))*5+$G$10+4)</f>
        <v>2005-2009</v>
      </c>
      <c r="H1579" s="17">
        <v>1</v>
      </c>
      <c r="I1579" s="17">
        <v>0</v>
      </c>
      <c r="J1579" s="17">
        <v>0</v>
      </c>
      <c r="K1579" s="17">
        <f>SUM(I1579:J1579)</f>
        <v>0</v>
      </c>
      <c r="L1579" s="28">
        <f>IF(N1579&lt;7000000000,0,1)</f>
        <v>0</v>
      </c>
      <c r="M1579" s="28">
        <f>IF(N1579&gt;0,1,0)</f>
        <v>1</v>
      </c>
      <c r="N1579" s="29">
        <v>32179</v>
      </c>
      <c r="O1579" s="29">
        <f>IF($R1579="Minor",1,0)</f>
        <v>1</v>
      </c>
      <c r="P1579" s="29">
        <f>IF($R1579="Medium",1,0)</f>
        <v>0</v>
      </c>
      <c r="Q1579" s="29">
        <f>IF($R1579="Major",1,0)</f>
        <v>0</v>
      </c>
      <c r="R1579" s="2" t="str">
        <f>IF('Hazard Data'!N3233&lt;VLOOKUP(B1579,Thresholds!$B$2:$I$8,2,FALSE),"Minor",IF(AND(VLOOKUP(B1579,Thresholds!$B$2:$I$8,2,FALSE)&lt;='Hazard Data'!N3233,'Hazard Data'!N3233&lt;VLOOKUP(B1579,Thresholds!$B$2:$I$8,3,FALSE)),"Medium","Major"))</f>
        <v>Minor</v>
      </c>
      <c r="S1579" s="2" t="str">
        <f>IF(N1579&gt;0,"",IF('Hazard Data'!K3233&lt;VLOOKUP(B1579,Thresholds!$B$2:$I$8,5,FALSE),"Minor",IF(AND(VLOOKUP(B1579,Thresholds!$B$2:$I$8,5,FALSE)&lt;='Hazard Data'!K3233,'Hazard Data'!K3233&lt;VLOOKUP(B1579,Thresholds!$B$2:$I$8,6,FALSE)),"Medium","Major")))</f>
        <v/>
      </c>
      <c r="T1579" s="2"/>
      <c r="U1579" s="2"/>
      <c r="V1579" s="2"/>
      <c r="W1579" s="2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>
      <c r="A1580" s="1"/>
      <c r="B1580" s="17">
        <v>3</v>
      </c>
      <c r="C1580" s="9" t="s">
        <v>44</v>
      </c>
      <c r="D1580" s="9" t="str">
        <f>VLOOKUP(C1580,'Hazard Categories'!$A$2:$B$52,2,FALSE)</f>
        <v>Severe Storm</v>
      </c>
      <c r="E1580" s="17">
        <v>3</v>
      </c>
      <c r="F1580" s="17">
        <v>2013</v>
      </c>
      <c r="G1580" s="17" t="str">
        <f>IF(F1580&lt;2000,(ROUNDDOWN((F1580-$G$10)/5,0))*5+$G$10&amp;"-"&amp;(ROUNDDOWN((F1580-$G$10)/5,0))*5+$G$10+4,(ROUNDDOWN((F1580-$G$10)/5,0))*5+$G$10&amp;"-"&amp;(ROUNDDOWN((F1580-$G$10)/5,0))*5+$G$10+4)</f>
        <v>2010-2014</v>
      </c>
      <c r="H1580" s="17">
        <v>1</v>
      </c>
      <c r="I1580" s="17">
        <v>0</v>
      </c>
      <c r="J1580" s="17">
        <v>0</v>
      </c>
      <c r="K1580" s="17">
        <f>SUM(I1580:J1580)</f>
        <v>0</v>
      </c>
      <c r="L1580" s="28">
        <f>IF(N1580&lt;7000000000,0,1)</f>
        <v>0</v>
      </c>
      <c r="M1580" s="28">
        <f>IF(N1580&gt;0,1,0)</f>
        <v>1</v>
      </c>
      <c r="N1580" s="29">
        <v>32160</v>
      </c>
      <c r="O1580" s="29">
        <f>IF($R1580="Minor",1,0)</f>
        <v>1</v>
      </c>
      <c r="P1580" s="29">
        <f>IF($R1580="Medium",1,0)</f>
        <v>0</v>
      </c>
      <c r="Q1580" s="29">
        <f>IF($R1580="Major",1,0)</f>
        <v>0</v>
      </c>
      <c r="R1580" s="2" t="str">
        <f>IF('Hazard Data'!N2025&lt;VLOOKUP(B1580,Thresholds!$B$2:$I$8,2,FALSE),"Minor",IF(AND(VLOOKUP(B1580,Thresholds!$B$2:$I$8,2,FALSE)&lt;='Hazard Data'!N2025,'Hazard Data'!N2025&lt;VLOOKUP(B1580,Thresholds!$B$2:$I$8,3,FALSE)),"Medium","Major"))</f>
        <v>Minor</v>
      </c>
      <c r="S1580" s="2" t="str">
        <f>IF(N1580&gt;0,"",IF('Hazard Data'!K2025&lt;VLOOKUP(B1580,Thresholds!$B$2:$I$8,5,FALSE),"Minor",IF(AND(VLOOKUP(B1580,Thresholds!$B$2:$I$8,5,FALSE)&lt;='Hazard Data'!K2025,'Hazard Data'!K2025&lt;VLOOKUP(B1580,Thresholds!$B$2:$I$8,6,FALSE)),"Medium","Major")))</f>
        <v/>
      </c>
      <c r="T1580" s="2"/>
      <c r="U1580" s="2"/>
      <c r="V1580" s="2"/>
      <c r="W1580" s="2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>
      <c r="A1581" s="1"/>
      <c r="B1581" s="17">
        <v>6</v>
      </c>
      <c r="C1581" s="9" t="s">
        <v>44</v>
      </c>
      <c r="D1581" s="9" t="str">
        <f>VLOOKUP(C1581,'Hazard Categories'!$A$2:$B$52,2,FALSE)</f>
        <v>Severe Storm</v>
      </c>
      <c r="E1581" s="17">
        <v>3</v>
      </c>
      <c r="F1581" s="17">
        <v>2014</v>
      </c>
      <c r="G1581" s="17" t="str">
        <f>IF(F1581&lt;2000,(ROUNDDOWN((F1581-$G$10)/5,0))*5+$G$10&amp;"-"&amp;(ROUNDDOWN((F1581-$G$10)/5,0))*5+$G$10+4,(ROUNDDOWN((F1581-$G$10)/5,0))*5+$G$10&amp;"-"&amp;(ROUNDDOWN((F1581-$G$10)/5,0))*5+$G$10+4)</f>
        <v>2010-2014</v>
      </c>
      <c r="H1581" s="17">
        <v>1</v>
      </c>
      <c r="I1581" s="17">
        <v>0</v>
      </c>
      <c r="J1581" s="17">
        <v>0</v>
      </c>
      <c r="K1581" s="17">
        <f>SUM(I1581:J1581)</f>
        <v>0</v>
      </c>
      <c r="L1581" s="28">
        <f>IF(N1581&lt;7000000000,0,1)</f>
        <v>0</v>
      </c>
      <c r="M1581" s="28">
        <f>IF(N1581&gt;0,1,0)</f>
        <v>1</v>
      </c>
      <c r="N1581" s="29">
        <v>32151</v>
      </c>
      <c r="O1581" s="29">
        <f>IF($R1581="Minor",1,0)</f>
        <v>1</v>
      </c>
      <c r="P1581" s="29">
        <f>IF($R1581="Medium",1,0)</f>
        <v>0</v>
      </c>
      <c r="Q1581" s="29">
        <f>IF($R1581="Major",1,0)</f>
        <v>0</v>
      </c>
      <c r="R1581" s="2" t="str">
        <f>IF('Hazard Data'!N2545&lt;VLOOKUP(B1581,Thresholds!$B$2:$I$8,2,FALSE),"Minor",IF(AND(VLOOKUP(B1581,Thresholds!$B$2:$I$8,2,FALSE)&lt;='Hazard Data'!N2545,'Hazard Data'!N2545&lt;VLOOKUP(B1581,Thresholds!$B$2:$I$8,3,FALSE)),"Medium","Major"))</f>
        <v>Minor</v>
      </c>
      <c r="S1581" s="2" t="str">
        <f>IF(N1581&gt;0,"",IF('Hazard Data'!K2545&lt;VLOOKUP(B1581,Thresholds!$B$2:$I$8,5,FALSE),"Minor",IF(AND(VLOOKUP(B1581,Thresholds!$B$2:$I$8,5,FALSE)&lt;='Hazard Data'!K2545,'Hazard Data'!K2545&lt;VLOOKUP(B1581,Thresholds!$B$2:$I$8,6,FALSE)),"Medium","Major")))</f>
        <v/>
      </c>
      <c r="T1581" s="2"/>
      <c r="U1581" s="2"/>
      <c r="V1581" s="2"/>
      <c r="W1581" s="2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>
      <c r="A1582" s="1"/>
      <c r="B1582" s="17">
        <v>2</v>
      </c>
      <c r="C1582" s="9" t="s">
        <v>44</v>
      </c>
      <c r="D1582" s="9" t="str">
        <f>VLOOKUP(C1582,'Hazard Categories'!$A$2:$B$52,2,FALSE)</f>
        <v>Severe Storm</v>
      </c>
      <c r="E1582" s="17">
        <v>2</v>
      </c>
      <c r="F1582" s="17">
        <v>2020</v>
      </c>
      <c r="G1582" s="17" t="str">
        <f>IF(F1582&lt;2000,(ROUNDDOWN((F1582-$G$10)/5,0))*5+$G$10&amp;"-"&amp;(ROUNDDOWN((F1582-$G$10)/5,0))*5+$G$10+4,(ROUNDDOWN((F1582-$G$10)/5,0))*5+$G$10&amp;"-"&amp;(ROUNDDOWN((F1582-$G$10)/5,0))*5+$G$10+4)</f>
        <v>2020-2024</v>
      </c>
      <c r="H1582" s="17">
        <v>1</v>
      </c>
      <c r="I1582" s="17">
        <v>0</v>
      </c>
      <c r="J1582" s="17">
        <v>0</v>
      </c>
      <c r="K1582" s="17">
        <f>SUM(I1582:J1582)</f>
        <v>0</v>
      </c>
      <c r="L1582" s="28">
        <f>IF(N1582&lt;7000000000,0,1)</f>
        <v>0</v>
      </c>
      <c r="M1582" s="28">
        <f>IF(N1582&gt;0,1,0)</f>
        <v>1</v>
      </c>
      <c r="N1582" s="29">
        <v>32052</v>
      </c>
      <c r="O1582" s="29">
        <f>IF($R1582="Minor",1,0)</f>
        <v>1</v>
      </c>
      <c r="P1582" s="29">
        <f>IF($R1582="Medium",1,0)</f>
        <v>0</v>
      </c>
      <c r="Q1582" s="29">
        <f>IF($R1582="Major",1,0)</f>
        <v>0</v>
      </c>
      <c r="R1582" s="2" t="str">
        <f>IF('Hazard Data'!N3307&lt;VLOOKUP(B1582,Thresholds!$B$2:$I$8,2,FALSE),"Minor",IF(AND(VLOOKUP(B1582,Thresholds!$B$2:$I$8,2,FALSE)&lt;='Hazard Data'!N3307,'Hazard Data'!N3307&lt;VLOOKUP(B1582,Thresholds!$B$2:$I$8,3,FALSE)),"Medium","Major"))</f>
        <v>Minor</v>
      </c>
      <c r="S1582" s="2" t="str">
        <f>IF(N1582&gt;0,"",IF('Hazard Data'!K3307&lt;VLOOKUP(B1582,Thresholds!$B$2:$I$8,5,FALSE),"Minor",IF(AND(VLOOKUP(B1582,Thresholds!$B$2:$I$8,5,FALSE)&lt;='Hazard Data'!K3307,'Hazard Data'!K3307&lt;VLOOKUP(B1582,Thresholds!$B$2:$I$8,6,FALSE)),"Medium","Major")))</f>
        <v/>
      </c>
      <c r="T1582" s="2"/>
      <c r="U1582" s="2"/>
      <c r="V1582" s="2"/>
      <c r="W1582" s="2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>
      <c r="A1583" s="1"/>
      <c r="B1583" s="17">
        <v>4</v>
      </c>
      <c r="C1583" s="9" t="s">
        <v>44</v>
      </c>
      <c r="D1583" s="9" t="str">
        <f>VLOOKUP(C1583,'Hazard Categories'!$A$2:$B$52,2,FALSE)</f>
        <v>Severe Storm</v>
      </c>
      <c r="E1583" s="17">
        <v>2</v>
      </c>
      <c r="F1583" s="17">
        <v>2015</v>
      </c>
      <c r="G1583" s="17" t="str">
        <f>IF(F1583&lt;2000,(ROUNDDOWN((F1583-$G$10)/5,0))*5+$G$10&amp;"-"&amp;(ROUNDDOWN((F1583-$G$10)/5,0))*5+$G$10+4,(ROUNDDOWN((F1583-$G$10)/5,0))*5+$G$10&amp;"-"&amp;(ROUNDDOWN((F1583-$G$10)/5,0))*5+$G$10+4)</f>
        <v>2015-2019</v>
      </c>
      <c r="H1583" s="17">
        <v>1</v>
      </c>
      <c r="I1583" s="17">
        <v>0</v>
      </c>
      <c r="J1583" s="17">
        <v>0</v>
      </c>
      <c r="K1583" s="17">
        <f>SUM(I1583:J1583)</f>
        <v>0</v>
      </c>
      <c r="L1583" s="28">
        <f>IF(N1583&lt;7000000000,0,1)</f>
        <v>0</v>
      </c>
      <c r="M1583" s="28">
        <f>IF(N1583&gt;0,1,0)</f>
        <v>1</v>
      </c>
      <c r="N1583" s="29">
        <v>32027</v>
      </c>
      <c r="O1583" s="29">
        <f>IF($R1583="Minor",1,0)</f>
        <v>1</v>
      </c>
      <c r="P1583" s="29">
        <f>IF($R1583="Medium",1,0)</f>
        <v>0</v>
      </c>
      <c r="Q1583" s="29">
        <f>IF($R1583="Major",1,0)</f>
        <v>0</v>
      </c>
      <c r="R1583" s="2" t="str">
        <f>IF('Hazard Data'!N2778&lt;VLOOKUP(B1583,Thresholds!$B$2:$I$8,2,FALSE),"Minor",IF(AND(VLOOKUP(B1583,Thresholds!$B$2:$I$8,2,FALSE)&lt;='Hazard Data'!N2778,'Hazard Data'!N2778&lt;VLOOKUP(B1583,Thresholds!$B$2:$I$8,3,FALSE)),"Medium","Major"))</f>
        <v>Minor</v>
      </c>
      <c r="S1583" s="2" t="str">
        <f>IF(N1583&gt;0,"",IF('Hazard Data'!K2778&lt;VLOOKUP(B1583,Thresholds!$B$2:$I$8,5,FALSE),"Minor",IF(AND(VLOOKUP(B1583,Thresholds!$B$2:$I$8,5,FALSE)&lt;='Hazard Data'!K2778,'Hazard Data'!K2778&lt;VLOOKUP(B1583,Thresholds!$B$2:$I$8,6,FALSE)),"Medium","Major")))</f>
        <v/>
      </c>
      <c r="T1583" s="2"/>
      <c r="U1583" s="2"/>
      <c r="V1583" s="2"/>
      <c r="W1583" s="2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>
      <c r="A1584" s="1"/>
      <c r="B1584" s="17">
        <v>2</v>
      </c>
      <c r="C1584" s="9" t="s">
        <v>44</v>
      </c>
      <c r="D1584" s="9" t="str">
        <f>VLOOKUP(C1584,'Hazard Categories'!$A$2:$B$52,2,FALSE)</f>
        <v>Severe Storm</v>
      </c>
      <c r="E1584" s="17">
        <v>3</v>
      </c>
      <c r="F1584" s="17">
        <v>2012</v>
      </c>
      <c r="G1584" s="17" t="str">
        <f>IF(F1584&lt;2000,(ROUNDDOWN((F1584-$G$10)/5,0))*5+$G$10&amp;"-"&amp;(ROUNDDOWN((F1584-$G$10)/5,0))*5+$G$10+4,(ROUNDDOWN((F1584-$G$10)/5,0))*5+$G$10&amp;"-"&amp;(ROUNDDOWN((F1584-$G$10)/5,0))*5+$G$10+4)</f>
        <v>2010-2014</v>
      </c>
      <c r="H1584" s="17">
        <v>1</v>
      </c>
      <c r="I1584" s="17">
        <v>0</v>
      </c>
      <c r="J1584" s="17">
        <v>0</v>
      </c>
      <c r="K1584" s="17">
        <f>SUM(I1584:J1584)</f>
        <v>0</v>
      </c>
      <c r="L1584" s="28">
        <f>IF(N1584&lt;7000000000,0,1)</f>
        <v>0</v>
      </c>
      <c r="M1584" s="28">
        <f>IF(N1584&gt;0,1,0)</f>
        <v>1</v>
      </c>
      <c r="N1584" s="29">
        <v>31872</v>
      </c>
      <c r="O1584" s="29">
        <f>IF($R1584="Minor",1,0)</f>
        <v>1</v>
      </c>
      <c r="P1584" s="29">
        <f>IF($R1584="Medium",1,0)</f>
        <v>0</v>
      </c>
      <c r="Q1584" s="29">
        <f>IF($R1584="Major",1,0)</f>
        <v>0</v>
      </c>
      <c r="R1584" s="2" t="str">
        <f>IF('Hazard Data'!N2182&lt;VLOOKUP(B1584,Thresholds!$B$2:$I$8,2,FALSE),"Minor",IF(AND(VLOOKUP(B1584,Thresholds!$B$2:$I$8,2,FALSE)&lt;='Hazard Data'!N2182,'Hazard Data'!N2182&lt;VLOOKUP(B1584,Thresholds!$B$2:$I$8,3,FALSE)),"Medium","Major"))</f>
        <v>Minor</v>
      </c>
      <c r="S1584" s="2" t="str">
        <f>IF(N1584&gt;0,"",IF('Hazard Data'!K2182&lt;VLOOKUP(B1584,Thresholds!$B$2:$I$8,5,FALSE),"Minor",IF(AND(VLOOKUP(B1584,Thresholds!$B$2:$I$8,5,FALSE)&lt;='Hazard Data'!K2182,'Hazard Data'!K2182&lt;VLOOKUP(B1584,Thresholds!$B$2:$I$8,6,FALSE)),"Medium","Major")))</f>
        <v/>
      </c>
      <c r="T1584" s="2"/>
      <c r="U1584" s="2"/>
      <c r="V1584" s="2"/>
      <c r="W1584" s="2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32">
      <c r="A1585" s="1"/>
      <c r="B1585" s="17">
        <v>4</v>
      </c>
      <c r="C1585" s="9" t="s">
        <v>44</v>
      </c>
      <c r="D1585" s="9" t="str">
        <f>VLOOKUP(C1585,'Hazard Categories'!$A$2:$B$52,2,FALSE)</f>
        <v>Severe Storm</v>
      </c>
      <c r="E1585" s="17">
        <v>3</v>
      </c>
      <c r="F1585" s="17">
        <v>2010</v>
      </c>
      <c r="G1585" s="17" t="str">
        <f>IF(F1585&lt;2000,(ROUNDDOWN((F1585-$G$10)/5,0))*5+$G$10&amp;"-"&amp;(ROUNDDOWN((F1585-$G$10)/5,0))*5+$G$10+4,(ROUNDDOWN((F1585-$G$10)/5,0))*5+$G$10&amp;"-"&amp;(ROUNDDOWN((F1585-$G$10)/5,0))*5+$G$10+4)</f>
        <v>2010-2014</v>
      </c>
      <c r="H1585" s="17">
        <v>1</v>
      </c>
      <c r="I1585" s="17">
        <v>0</v>
      </c>
      <c r="J1585" s="17">
        <v>0</v>
      </c>
      <c r="K1585" s="17">
        <f>SUM(I1585:J1585)</f>
        <v>0</v>
      </c>
      <c r="L1585" s="28">
        <f>IF(N1585&lt;7000000000,0,1)</f>
        <v>0</v>
      </c>
      <c r="M1585" s="28">
        <f>IF(N1585&gt;0,1,0)</f>
        <v>1</v>
      </c>
      <c r="N1585" s="29">
        <v>31872</v>
      </c>
      <c r="O1585" s="29">
        <f>IF($R1585="Minor",1,0)</f>
        <v>1</v>
      </c>
      <c r="P1585" s="29">
        <f>IF($R1585="Medium",1,0)</f>
        <v>0</v>
      </c>
      <c r="Q1585" s="29">
        <f>IF($R1585="Major",1,0)</f>
        <v>0</v>
      </c>
      <c r="R1585" s="2" t="str">
        <f>IF('Hazard Data'!N2314&lt;VLOOKUP(B1585,Thresholds!$B$2:$I$8,2,FALSE),"Minor",IF(AND(VLOOKUP(B1585,Thresholds!$B$2:$I$8,2,FALSE)&lt;='Hazard Data'!N2314,'Hazard Data'!N2314&lt;VLOOKUP(B1585,Thresholds!$B$2:$I$8,3,FALSE)),"Medium","Major"))</f>
        <v>Minor</v>
      </c>
      <c r="S1585" s="2" t="str">
        <f>IF(N1585&gt;0,"",IF('Hazard Data'!K2314&lt;VLOOKUP(B1585,Thresholds!$B$2:$I$8,5,FALSE),"Minor",IF(AND(VLOOKUP(B1585,Thresholds!$B$2:$I$8,5,FALSE)&lt;='Hazard Data'!K2314,'Hazard Data'!K2314&lt;VLOOKUP(B1585,Thresholds!$B$2:$I$8,6,FALSE)),"Medium","Major")))</f>
        <v/>
      </c>
      <c r="T1585" s="2"/>
      <c r="U1585" s="2"/>
      <c r="V1585" s="2"/>
      <c r="W1585" s="2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32">
      <c r="A1586" s="1"/>
      <c r="B1586" s="17">
        <v>4</v>
      </c>
      <c r="C1586" s="9" t="s">
        <v>44</v>
      </c>
      <c r="D1586" s="9" t="str">
        <f>VLOOKUP(C1586,'Hazard Categories'!$A$2:$B$52,2,FALSE)</f>
        <v>Severe Storm</v>
      </c>
      <c r="E1586" s="17">
        <v>3</v>
      </c>
      <c r="F1586" s="17">
        <v>2012</v>
      </c>
      <c r="G1586" s="17" t="str">
        <f>IF(F1586&lt;2000,(ROUNDDOWN((F1586-$G$10)/5,0))*5+$G$10&amp;"-"&amp;(ROUNDDOWN((F1586-$G$10)/5,0))*5+$G$10+4,(ROUNDDOWN((F1586-$G$10)/5,0))*5+$G$10&amp;"-"&amp;(ROUNDDOWN((F1586-$G$10)/5,0))*5+$G$10+4)</f>
        <v>2010-2014</v>
      </c>
      <c r="H1586" s="17">
        <v>1</v>
      </c>
      <c r="I1586" s="17">
        <v>0</v>
      </c>
      <c r="J1586" s="17">
        <v>0</v>
      </c>
      <c r="K1586" s="17">
        <f>SUM(I1586:J1586)</f>
        <v>0</v>
      </c>
      <c r="L1586" s="28">
        <f>IF(N1586&lt;7000000000,0,1)</f>
        <v>0</v>
      </c>
      <c r="M1586" s="28">
        <f>IF(N1586&gt;0,1,0)</f>
        <v>1</v>
      </c>
      <c r="N1586" s="29">
        <v>31849</v>
      </c>
      <c r="O1586" s="29">
        <f>IF($R1586="Minor",1,0)</f>
        <v>1</v>
      </c>
      <c r="P1586" s="29">
        <f>IF($R1586="Medium",1,0)</f>
        <v>0</v>
      </c>
      <c r="Q1586" s="29">
        <f>IF($R1586="Major",1,0)</f>
        <v>0</v>
      </c>
      <c r="R1586" s="2" t="str">
        <f>IF('Hazard Data'!N2105&lt;VLOOKUP(B1586,Thresholds!$B$2:$I$8,2,FALSE),"Minor",IF(AND(VLOOKUP(B1586,Thresholds!$B$2:$I$8,2,FALSE)&lt;='Hazard Data'!N2105,'Hazard Data'!N2105&lt;VLOOKUP(B1586,Thresholds!$B$2:$I$8,3,FALSE)),"Medium","Major"))</f>
        <v>Minor</v>
      </c>
      <c r="S1586" s="2" t="str">
        <f>IF(N1586&gt;0,"",IF('Hazard Data'!K2105&lt;VLOOKUP(B1586,Thresholds!$B$2:$I$8,5,FALSE),"Minor",IF(AND(VLOOKUP(B1586,Thresholds!$B$2:$I$8,5,FALSE)&lt;='Hazard Data'!K2105,'Hazard Data'!K2105&lt;VLOOKUP(B1586,Thresholds!$B$2:$I$8,6,FALSE)),"Medium","Major")))</f>
        <v/>
      </c>
      <c r="T1586" s="2"/>
      <c r="U1586" s="2"/>
      <c r="V1586" s="2"/>
      <c r="W1586" s="2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32">
      <c r="A1587" s="1"/>
      <c r="B1587" s="17">
        <v>4</v>
      </c>
      <c r="C1587" s="9" t="s">
        <v>44</v>
      </c>
      <c r="D1587" s="9" t="str">
        <f>VLOOKUP(C1587,'Hazard Categories'!$A$2:$B$52,2,FALSE)</f>
        <v>Severe Storm</v>
      </c>
      <c r="E1587" s="17">
        <v>3</v>
      </c>
      <c r="F1587" s="17">
        <v>2010</v>
      </c>
      <c r="G1587" s="17" t="str">
        <f>IF(F1587&lt;2000,(ROUNDDOWN((F1587-$G$10)/5,0))*5+$G$10&amp;"-"&amp;(ROUNDDOWN((F1587-$G$10)/5,0))*5+$G$10+4,(ROUNDDOWN((F1587-$G$10)/5,0))*5+$G$10&amp;"-"&amp;(ROUNDDOWN((F1587-$G$10)/5,0))*5+$G$10+4)</f>
        <v>2010-2014</v>
      </c>
      <c r="H1587" s="17">
        <v>1</v>
      </c>
      <c r="I1587" s="17">
        <v>0</v>
      </c>
      <c r="J1587" s="17">
        <v>0</v>
      </c>
      <c r="K1587" s="17">
        <f>SUM(I1587:J1587)</f>
        <v>0</v>
      </c>
      <c r="L1587" s="28">
        <f>IF(N1587&lt;7000000000,0,1)</f>
        <v>0</v>
      </c>
      <c r="M1587" s="28">
        <f>IF(N1587&gt;0,1,0)</f>
        <v>1</v>
      </c>
      <c r="N1587" s="29">
        <v>31833</v>
      </c>
      <c r="O1587" s="29">
        <f>IF($R1587="Minor",1,0)</f>
        <v>1</v>
      </c>
      <c r="P1587" s="29">
        <f>IF($R1587="Medium",1,0)</f>
        <v>0</v>
      </c>
      <c r="Q1587" s="29">
        <f>IF($R1587="Major",1,0)</f>
        <v>0</v>
      </c>
      <c r="R1587" s="2" t="str">
        <f>IF('Hazard Data'!N2289&lt;VLOOKUP(B1587,Thresholds!$B$2:$I$8,2,FALSE),"Minor",IF(AND(VLOOKUP(B1587,Thresholds!$B$2:$I$8,2,FALSE)&lt;='Hazard Data'!N2289,'Hazard Data'!N2289&lt;VLOOKUP(B1587,Thresholds!$B$2:$I$8,3,FALSE)),"Medium","Major"))</f>
        <v>Minor</v>
      </c>
      <c r="S1587" s="2" t="str">
        <f>IF(N1587&gt;0,"",IF('Hazard Data'!K2289&lt;VLOOKUP(B1587,Thresholds!$B$2:$I$8,5,FALSE),"Minor",IF(AND(VLOOKUP(B1587,Thresholds!$B$2:$I$8,5,FALSE)&lt;='Hazard Data'!K2289,'Hazard Data'!K2289&lt;VLOOKUP(B1587,Thresholds!$B$2:$I$8,6,FALSE)),"Medium","Major")))</f>
        <v/>
      </c>
      <c r="T1587" s="2"/>
      <c r="U1587" s="2"/>
      <c r="V1587" s="2"/>
      <c r="W1587" s="2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32">
      <c r="A1588" s="1"/>
      <c r="B1588" s="17">
        <v>4</v>
      </c>
      <c r="C1588" s="9" t="s">
        <v>44</v>
      </c>
      <c r="D1588" s="9" t="str">
        <f>VLOOKUP(C1588,'Hazard Categories'!$A$2:$B$52,2,FALSE)</f>
        <v>Severe Storm</v>
      </c>
      <c r="E1588" s="17">
        <v>4</v>
      </c>
      <c r="F1588" s="17">
        <v>2011</v>
      </c>
      <c r="G1588" s="17" t="str">
        <f>IF(F1588&lt;2000,(ROUNDDOWN((F1588-$G$10)/5,0))*5+$G$10&amp;"-"&amp;(ROUNDDOWN((F1588-$G$10)/5,0))*5+$G$10+4,(ROUNDDOWN((F1588-$G$10)/5,0))*5+$G$10&amp;"-"&amp;(ROUNDDOWN((F1588-$G$10)/5,0))*5+$G$10+4)</f>
        <v>2010-2014</v>
      </c>
      <c r="H1588" s="17">
        <v>1</v>
      </c>
      <c r="I1588" s="17">
        <v>0</v>
      </c>
      <c r="J1588" s="17">
        <v>0</v>
      </c>
      <c r="K1588" s="17">
        <f>SUM(I1588:J1588)</f>
        <v>0</v>
      </c>
      <c r="L1588" s="28">
        <f>IF(N1588&lt;7000000000,0,1)</f>
        <v>0</v>
      </c>
      <c r="M1588" s="28">
        <f>IF(N1588&gt;0,1,0)</f>
        <v>1</v>
      </c>
      <c r="N1588" s="29">
        <v>31786</v>
      </c>
      <c r="O1588" s="29">
        <f>IF($R1588="Minor",1,0)</f>
        <v>1</v>
      </c>
      <c r="P1588" s="29">
        <f>IF($R1588="Medium",1,0)</f>
        <v>0</v>
      </c>
      <c r="Q1588" s="29">
        <f>IF($R1588="Major",1,0)</f>
        <v>0</v>
      </c>
      <c r="R1588" s="2" t="str">
        <f>IF('Hazard Data'!N2412&lt;VLOOKUP(B1588,Thresholds!$B$2:$I$8,2,FALSE),"Minor",IF(AND(VLOOKUP(B1588,Thresholds!$B$2:$I$8,2,FALSE)&lt;='Hazard Data'!N2412,'Hazard Data'!N2412&lt;VLOOKUP(B1588,Thresholds!$B$2:$I$8,3,FALSE)),"Medium","Major"))</f>
        <v>Minor</v>
      </c>
      <c r="S1588" s="2" t="str">
        <f>IF(N1588&gt;0,"",IF('Hazard Data'!K2412&lt;VLOOKUP(B1588,Thresholds!$B$2:$I$8,5,FALSE),"Minor",IF(AND(VLOOKUP(B1588,Thresholds!$B$2:$I$8,5,FALSE)&lt;='Hazard Data'!K2412,'Hazard Data'!K2412&lt;VLOOKUP(B1588,Thresholds!$B$2:$I$8,6,FALSE)),"Medium","Major")))</f>
        <v/>
      </c>
      <c r="T1588" s="2"/>
      <c r="U1588" s="2"/>
      <c r="V1588" s="2"/>
      <c r="W1588" s="2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32">
      <c r="A1589" s="1"/>
      <c r="B1589" s="17">
        <v>4</v>
      </c>
      <c r="C1589" s="9" t="s">
        <v>44</v>
      </c>
      <c r="D1589" s="9" t="str">
        <f>VLOOKUP(C1589,'Hazard Categories'!$A$2:$B$52,2,FALSE)</f>
        <v>Severe Storm</v>
      </c>
      <c r="E1589" s="17">
        <v>2</v>
      </c>
      <c r="F1589" s="17">
        <v>2009</v>
      </c>
      <c r="G1589" s="17" t="str">
        <f>IF(F1589&lt;2000,(ROUNDDOWN((F1589-$G$10)/5,0))*5+$G$10&amp;"-"&amp;(ROUNDDOWN((F1589-$G$10)/5,0))*5+$G$10+4,(ROUNDDOWN((F1589-$G$10)/5,0))*5+$G$10&amp;"-"&amp;(ROUNDDOWN((F1589-$G$10)/5,0))*5+$G$10+4)</f>
        <v>2005-2009</v>
      </c>
      <c r="H1589" s="17">
        <v>1</v>
      </c>
      <c r="I1589" s="17">
        <v>0</v>
      </c>
      <c r="J1589" s="17">
        <v>0</v>
      </c>
      <c r="K1589" s="17">
        <f>SUM(I1589:J1589)</f>
        <v>0</v>
      </c>
      <c r="L1589" s="28">
        <f>IF(N1589&lt;7000000000,0,1)</f>
        <v>0</v>
      </c>
      <c r="M1589" s="28">
        <f>IF(N1589&gt;0,1,0)</f>
        <v>1</v>
      </c>
      <c r="N1589" s="29">
        <v>31783</v>
      </c>
      <c r="O1589" s="29">
        <f>IF($R1589="Minor",1,0)</f>
        <v>1</v>
      </c>
      <c r="P1589" s="29">
        <f>IF($R1589="Medium",1,0)</f>
        <v>0</v>
      </c>
      <c r="Q1589" s="29">
        <f>IF($R1589="Major",1,0)</f>
        <v>0</v>
      </c>
      <c r="R1589" s="2" t="str">
        <f>IF('Hazard Data'!N3219&lt;VLOOKUP(B1589,Thresholds!$B$2:$I$8,2,FALSE),"Minor",IF(AND(VLOOKUP(B1589,Thresholds!$B$2:$I$8,2,FALSE)&lt;='Hazard Data'!N3219,'Hazard Data'!N3219&lt;VLOOKUP(B1589,Thresholds!$B$2:$I$8,3,FALSE)),"Medium","Major"))</f>
        <v>Minor</v>
      </c>
      <c r="S1589" s="2" t="str">
        <f>IF(N1589&gt;0,"",IF('Hazard Data'!K3219&lt;VLOOKUP(B1589,Thresholds!$B$2:$I$8,5,FALSE),"Minor",IF(AND(VLOOKUP(B1589,Thresholds!$B$2:$I$8,5,FALSE)&lt;='Hazard Data'!K3219,'Hazard Data'!K3219&lt;VLOOKUP(B1589,Thresholds!$B$2:$I$8,6,FALSE)),"Medium","Major")))</f>
        <v/>
      </c>
      <c r="T1589" s="2"/>
      <c r="U1589" s="2"/>
      <c r="V1589" s="2"/>
      <c r="W1589" s="2"/>
      <c r="X1589" s="1"/>
      <c r="Y1589" s="1"/>
      <c r="Z1589" s="1"/>
      <c r="AA1589" s="1"/>
      <c r="AB1589" s="1"/>
      <c r="AC1589" s="1"/>
      <c r="AD1589" s="1"/>
      <c r="AE1589" s="1"/>
      <c r="AF1589" s="1"/>
    </row>
    <row r="1590" spans="1:32">
      <c r="A1590" s="1"/>
      <c r="B1590" s="17">
        <v>3</v>
      </c>
      <c r="C1590" s="9" t="s">
        <v>44</v>
      </c>
      <c r="D1590" s="9" t="str">
        <f>VLOOKUP(C1590,'Hazard Categories'!$A$2:$B$52,2,FALSE)</f>
        <v>Severe Storm</v>
      </c>
      <c r="E1590" s="17">
        <v>3</v>
      </c>
      <c r="F1590" s="17">
        <v>2012</v>
      </c>
      <c r="G1590" s="17" t="str">
        <f>IF(F1590&lt;2000,(ROUNDDOWN((F1590-$G$10)/5,0))*5+$G$10&amp;"-"&amp;(ROUNDDOWN((F1590-$G$10)/5,0))*5+$G$10+4,(ROUNDDOWN((F1590-$G$10)/5,0))*5+$G$10&amp;"-"&amp;(ROUNDDOWN((F1590-$G$10)/5,0))*5+$G$10+4)</f>
        <v>2010-2014</v>
      </c>
      <c r="H1590" s="17">
        <v>1</v>
      </c>
      <c r="I1590" s="17">
        <v>0</v>
      </c>
      <c r="J1590" s="17">
        <v>0</v>
      </c>
      <c r="K1590" s="17">
        <f>SUM(I1590:J1590)</f>
        <v>0</v>
      </c>
      <c r="L1590" s="28">
        <f>IF(N1590&lt;7000000000,0,1)</f>
        <v>0</v>
      </c>
      <c r="M1590" s="28">
        <f>IF(N1590&gt;0,1,0)</f>
        <v>1</v>
      </c>
      <c r="N1590" s="29">
        <v>31738</v>
      </c>
      <c r="O1590" s="29">
        <f>IF($R1590="Minor",1,0)</f>
        <v>1</v>
      </c>
      <c r="P1590" s="29">
        <f>IF($R1590="Medium",1,0)</f>
        <v>0</v>
      </c>
      <c r="Q1590" s="29">
        <f>IF($R1590="Major",1,0)</f>
        <v>0</v>
      </c>
      <c r="R1590" s="2" t="str">
        <f>IF('Hazard Data'!N2095&lt;VLOOKUP(B1590,Thresholds!$B$2:$I$8,2,FALSE),"Minor",IF(AND(VLOOKUP(B1590,Thresholds!$B$2:$I$8,2,FALSE)&lt;='Hazard Data'!N2095,'Hazard Data'!N2095&lt;VLOOKUP(B1590,Thresholds!$B$2:$I$8,3,FALSE)),"Medium","Major"))</f>
        <v>Minor</v>
      </c>
      <c r="S1590" s="2" t="str">
        <f>IF(N1590&gt;0,"",IF('Hazard Data'!K2095&lt;VLOOKUP(B1590,Thresholds!$B$2:$I$8,5,FALSE),"Minor",IF(AND(VLOOKUP(B1590,Thresholds!$B$2:$I$8,5,FALSE)&lt;='Hazard Data'!K2095,'Hazard Data'!K2095&lt;VLOOKUP(B1590,Thresholds!$B$2:$I$8,6,FALSE)),"Medium","Major")))</f>
        <v/>
      </c>
      <c r="T1590" s="2"/>
      <c r="U1590" s="2"/>
      <c r="V1590" s="2"/>
      <c r="W1590" s="2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32">
      <c r="A1591" s="1"/>
      <c r="B1591" s="17">
        <v>4</v>
      </c>
      <c r="C1591" s="9" t="s">
        <v>44</v>
      </c>
      <c r="D1591" s="9" t="str">
        <f>VLOOKUP(C1591,'Hazard Categories'!$A$2:$B$52,2,FALSE)</f>
        <v>Severe Storm</v>
      </c>
      <c r="E1591" s="17">
        <v>3</v>
      </c>
      <c r="F1591" s="17">
        <v>2010</v>
      </c>
      <c r="G1591" s="17" t="str">
        <f>IF(F1591&lt;2000,(ROUNDDOWN((F1591-$G$10)/5,0))*5+$G$10&amp;"-"&amp;(ROUNDDOWN((F1591-$G$10)/5,0))*5+$G$10+4,(ROUNDDOWN((F1591-$G$10)/5,0))*5+$G$10&amp;"-"&amp;(ROUNDDOWN((F1591-$G$10)/5,0))*5+$G$10+4)</f>
        <v>2010-2014</v>
      </c>
      <c r="H1591" s="17">
        <v>1</v>
      </c>
      <c r="I1591" s="17">
        <v>0</v>
      </c>
      <c r="J1591" s="17">
        <v>0</v>
      </c>
      <c r="K1591" s="17">
        <f>SUM(I1591:J1591)</f>
        <v>0</v>
      </c>
      <c r="L1591" s="28">
        <f>IF(N1591&lt;7000000000,0,1)</f>
        <v>0</v>
      </c>
      <c r="M1591" s="28">
        <f>IF(N1591&gt;0,1,0)</f>
        <v>1</v>
      </c>
      <c r="N1591" s="29">
        <v>31681</v>
      </c>
      <c r="O1591" s="29">
        <f>IF($R1591="Minor",1,0)</f>
        <v>1</v>
      </c>
      <c r="P1591" s="29">
        <f>IF($R1591="Medium",1,0)</f>
        <v>0</v>
      </c>
      <c r="Q1591" s="29">
        <f>IF($R1591="Major",1,0)</f>
        <v>0</v>
      </c>
      <c r="R1591" s="2" t="str">
        <f>IF('Hazard Data'!N2208&lt;VLOOKUP(B1591,Thresholds!$B$2:$I$8,2,FALSE),"Minor",IF(AND(VLOOKUP(B1591,Thresholds!$B$2:$I$8,2,FALSE)&lt;='Hazard Data'!N2208,'Hazard Data'!N2208&lt;VLOOKUP(B1591,Thresholds!$B$2:$I$8,3,FALSE)),"Medium","Major"))</f>
        <v>Minor</v>
      </c>
      <c r="S1591" s="2" t="str">
        <f>IF(N1591&gt;0,"",IF('Hazard Data'!K2208&lt;VLOOKUP(B1591,Thresholds!$B$2:$I$8,5,FALSE),"Minor",IF(AND(VLOOKUP(B1591,Thresholds!$B$2:$I$8,5,FALSE)&lt;='Hazard Data'!K2208,'Hazard Data'!K2208&lt;VLOOKUP(B1591,Thresholds!$B$2:$I$8,6,FALSE)),"Medium","Major")))</f>
        <v/>
      </c>
      <c r="T1591" s="2"/>
      <c r="U1591" s="2"/>
      <c r="V1591" s="2"/>
      <c r="W1591" s="2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32">
      <c r="A1592" s="1"/>
      <c r="B1592" s="17">
        <v>3</v>
      </c>
      <c r="C1592" s="9" t="s">
        <v>44</v>
      </c>
      <c r="D1592" s="9" t="str">
        <f>VLOOKUP(C1592,'Hazard Categories'!$A$2:$B$52,2,FALSE)</f>
        <v>Severe Storm</v>
      </c>
      <c r="E1592" s="17">
        <v>3</v>
      </c>
      <c r="F1592" s="17">
        <v>2010</v>
      </c>
      <c r="G1592" s="17" t="str">
        <f>IF(F1592&lt;2000,(ROUNDDOWN((F1592-$G$10)/5,0))*5+$G$10&amp;"-"&amp;(ROUNDDOWN((F1592-$G$10)/5,0))*5+$G$10+4,(ROUNDDOWN((F1592-$G$10)/5,0))*5+$G$10&amp;"-"&amp;(ROUNDDOWN((F1592-$G$10)/5,0))*5+$G$10+4)</f>
        <v>2010-2014</v>
      </c>
      <c r="H1592" s="17">
        <v>1</v>
      </c>
      <c r="I1592" s="17">
        <v>0</v>
      </c>
      <c r="J1592" s="17">
        <v>0</v>
      </c>
      <c r="K1592" s="17">
        <f>SUM(I1592:J1592)</f>
        <v>0</v>
      </c>
      <c r="L1592" s="28">
        <f>IF(N1592&lt;7000000000,0,1)</f>
        <v>0</v>
      </c>
      <c r="M1592" s="28">
        <f>IF(N1592&gt;0,1,0)</f>
        <v>1</v>
      </c>
      <c r="N1592" s="29">
        <v>31669</v>
      </c>
      <c r="O1592" s="29">
        <f>IF($R1592="Minor",1,0)</f>
        <v>1</v>
      </c>
      <c r="P1592" s="29">
        <f>IF($R1592="Medium",1,0)</f>
        <v>0</v>
      </c>
      <c r="Q1592" s="29">
        <f>IF($R1592="Major",1,0)</f>
        <v>0</v>
      </c>
      <c r="R1592" s="2" t="str">
        <f>IF('Hazard Data'!N2273&lt;VLOOKUP(B1592,Thresholds!$B$2:$I$8,2,FALSE),"Minor",IF(AND(VLOOKUP(B1592,Thresholds!$B$2:$I$8,2,FALSE)&lt;='Hazard Data'!N2273,'Hazard Data'!N2273&lt;VLOOKUP(B1592,Thresholds!$B$2:$I$8,3,FALSE)),"Medium","Major"))</f>
        <v>Minor</v>
      </c>
      <c r="S1592" s="2" t="str">
        <f>IF(N1592&gt;0,"",IF('Hazard Data'!K2273&lt;VLOOKUP(B1592,Thresholds!$B$2:$I$8,5,FALSE),"Minor",IF(AND(VLOOKUP(B1592,Thresholds!$B$2:$I$8,5,FALSE)&lt;='Hazard Data'!K2273,'Hazard Data'!K2273&lt;VLOOKUP(B1592,Thresholds!$B$2:$I$8,6,FALSE)),"Medium","Major")))</f>
        <v/>
      </c>
      <c r="T1592" s="2"/>
      <c r="U1592" s="2"/>
      <c r="V1592" s="2"/>
      <c r="W1592" s="2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32">
      <c r="A1593" s="1"/>
      <c r="B1593" s="17">
        <v>3</v>
      </c>
      <c r="C1593" s="9" t="s">
        <v>39</v>
      </c>
      <c r="D1593" s="9" t="str">
        <f>VLOOKUP(C1593,'Hazard Categories'!$A$2:$B$52,2,FALSE)</f>
        <v>Severe Storm</v>
      </c>
      <c r="E1593" s="17">
        <v>3</v>
      </c>
      <c r="F1593" s="17">
        <v>2013</v>
      </c>
      <c r="G1593" s="17" t="str">
        <f>IF(F1593&lt;2000,(ROUNDDOWN((F1593-$G$10)/5,0))*5+$G$10&amp;"-"&amp;(ROUNDDOWN((F1593-$G$10)/5,0))*5+$G$10+4,(ROUNDDOWN((F1593-$G$10)/5,0))*5+$G$10&amp;"-"&amp;(ROUNDDOWN((F1593-$G$10)/5,0))*5+$G$10+4)</f>
        <v>2010-2014</v>
      </c>
      <c r="H1593" s="17">
        <v>1</v>
      </c>
      <c r="I1593" s="17">
        <v>0</v>
      </c>
      <c r="J1593" s="17">
        <v>0</v>
      </c>
      <c r="K1593" s="17">
        <f>SUM(I1593:J1593)</f>
        <v>0</v>
      </c>
      <c r="L1593" s="28">
        <f>IF(N1593&lt;7000000000,0,1)</f>
        <v>0</v>
      </c>
      <c r="M1593" s="28">
        <f>IF(N1593&gt;0,1,0)</f>
        <v>1</v>
      </c>
      <c r="N1593" s="29">
        <v>31535</v>
      </c>
      <c r="O1593" s="29">
        <f>IF($R1593="Minor",1,0)</f>
        <v>1</v>
      </c>
      <c r="P1593" s="29">
        <f>IF($R1593="Medium",1,0)</f>
        <v>0</v>
      </c>
      <c r="Q1593" s="29">
        <f>IF($R1593="Major",1,0)</f>
        <v>0</v>
      </c>
      <c r="R1593" s="2" t="str">
        <f>IF('Hazard Data'!N2016&lt;VLOOKUP(B1593,Thresholds!$B$2:$I$8,2,FALSE),"Minor",IF(AND(VLOOKUP(B1593,Thresholds!$B$2:$I$8,2,FALSE)&lt;='Hazard Data'!N2016,'Hazard Data'!N2016&lt;VLOOKUP(B1593,Thresholds!$B$2:$I$8,3,FALSE)),"Medium","Major"))</f>
        <v>Minor</v>
      </c>
      <c r="S1593" s="2" t="str">
        <f>IF(N1593&gt;0,"",IF('Hazard Data'!K2016&lt;VLOOKUP(B1593,Thresholds!$B$2:$I$8,5,FALSE),"Minor",IF(AND(VLOOKUP(B1593,Thresholds!$B$2:$I$8,5,FALSE)&lt;='Hazard Data'!K2016,'Hazard Data'!K2016&lt;VLOOKUP(B1593,Thresholds!$B$2:$I$8,6,FALSE)),"Medium","Major")))</f>
        <v/>
      </c>
      <c r="T1593" s="2"/>
      <c r="U1593" s="2"/>
      <c r="V1593" s="2"/>
      <c r="W1593" s="2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32">
      <c r="A1594" s="1"/>
      <c r="B1594" s="17">
        <v>4</v>
      </c>
      <c r="C1594" s="9" t="s">
        <v>44</v>
      </c>
      <c r="D1594" s="9" t="str">
        <f>VLOOKUP(C1594,'Hazard Categories'!$A$2:$B$52,2,FALSE)</f>
        <v>Severe Storm</v>
      </c>
      <c r="E1594" s="17">
        <v>3</v>
      </c>
      <c r="F1594" s="17">
        <v>2010</v>
      </c>
      <c r="G1594" s="17" t="str">
        <f>IF(F1594&lt;2000,(ROUNDDOWN((F1594-$G$10)/5,0))*5+$G$10&amp;"-"&amp;(ROUNDDOWN((F1594-$G$10)/5,0))*5+$G$10+4,(ROUNDDOWN((F1594-$G$10)/5,0))*5+$G$10&amp;"-"&amp;(ROUNDDOWN((F1594-$G$10)/5,0))*5+$G$10+4)</f>
        <v>2010-2014</v>
      </c>
      <c r="H1594" s="17">
        <v>1</v>
      </c>
      <c r="I1594" s="17">
        <v>0</v>
      </c>
      <c r="J1594" s="17">
        <v>0</v>
      </c>
      <c r="K1594" s="17">
        <f>SUM(I1594:J1594)</f>
        <v>0</v>
      </c>
      <c r="L1594" s="28">
        <f>IF(N1594&lt;7000000000,0,1)</f>
        <v>0</v>
      </c>
      <c r="M1594" s="28">
        <f>IF(N1594&gt;0,1,0)</f>
        <v>1</v>
      </c>
      <c r="N1594" s="29">
        <v>31526</v>
      </c>
      <c r="O1594" s="29">
        <f>IF($R1594="Minor",1,0)</f>
        <v>1</v>
      </c>
      <c r="P1594" s="29">
        <f>IF($R1594="Medium",1,0)</f>
        <v>0</v>
      </c>
      <c r="Q1594" s="29">
        <f>IF($R1594="Major",1,0)</f>
        <v>0</v>
      </c>
      <c r="R1594" s="2" t="str">
        <f>IF('Hazard Data'!N2261&lt;VLOOKUP(B1594,Thresholds!$B$2:$I$8,2,FALSE),"Minor",IF(AND(VLOOKUP(B1594,Thresholds!$B$2:$I$8,2,FALSE)&lt;='Hazard Data'!N2261,'Hazard Data'!N2261&lt;VLOOKUP(B1594,Thresholds!$B$2:$I$8,3,FALSE)),"Medium","Major"))</f>
        <v>Minor</v>
      </c>
      <c r="S1594" s="2" t="str">
        <f>IF(N1594&gt;0,"",IF('Hazard Data'!K2261&lt;VLOOKUP(B1594,Thresholds!$B$2:$I$8,5,FALSE),"Minor",IF(AND(VLOOKUP(B1594,Thresholds!$B$2:$I$8,5,FALSE)&lt;='Hazard Data'!K2261,'Hazard Data'!K2261&lt;VLOOKUP(B1594,Thresholds!$B$2:$I$8,6,FALSE)),"Medium","Major")))</f>
        <v/>
      </c>
      <c r="T1594" s="2"/>
      <c r="U1594" s="2"/>
      <c r="V1594" s="2"/>
      <c r="W1594" s="2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32">
      <c r="A1595" s="1"/>
      <c r="B1595" s="17">
        <v>2</v>
      </c>
      <c r="C1595" s="9" t="s">
        <v>59</v>
      </c>
      <c r="D1595" s="9" t="str">
        <f>VLOOKUP(C1595,'Hazard Categories'!$A$2:$B$52,2,FALSE)</f>
        <v>Storm</v>
      </c>
      <c r="E1595" s="17">
        <v>4</v>
      </c>
      <c r="F1595" s="17">
        <v>2012</v>
      </c>
      <c r="G1595" s="17" t="str">
        <f>IF(F1595&lt;2000,(ROUNDDOWN((F1595-$G$10)/5,0))*5+$G$10&amp;"-"&amp;(ROUNDDOWN((F1595-$G$10)/5,0))*5+$G$10+4,(ROUNDDOWN((F1595-$G$10)/5,0))*5+$G$10&amp;"-"&amp;(ROUNDDOWN((F1595-$G$10)/5,0))*5+$G$10+4)</f>
        <v>2010-2014</v>
      </c>
      <c r="H1595" s="17">
        <v>1</v>
      </c>
      <c r="I1595" s="17">
        <v>0</v>
      </c>
      <c r="J1595" s="17">
        <v>0</v>
      </c>
      <c r="K1595" s="17">
        <f>SUM(I1595:J1595)</f>
        <v>0</v>
      </c>
      <c r="L1595" s="28">
        <f>IF(N1595&lt;7000000000,0,1)</f>
        <v>0</v>
      </c>
      <c r="M1595" s="28">
        <f>IF(N1595&gt;0,1,0)</f>
        <v>1</v>
      </c>
      <c r="N1595" s="29">
        <v>31510</v>
      </c>
      <c r="O1595" s="29">
        <f>IF($R1595="Minor",1,0)</f>
        <v>1</v>
      </c>
      <c r="P1595" s="29">
        <f>IF($R1595="Medium",1,0)</f>
        <v>0</v>
      </c>
      <c r="Q1595" s="29">
        <f>IF($R1595="Major",1,0)</f>
        <v>0</v>
      </c>
      <c r="R1595" s="2" t="str">
        <f>IF('Hazard Data'!N2192&lt;VLOOKUP(B1595,Thresholds!$B$2:$I$8,2,FALSE),"Minor",IF(AND(VLOOKUP(B1595,Thresholds!$B$2:$I$8,2,FALSE)&lt;='Hazard Data'!N2192,'Hazard Data'!N2192&lt;VLOOKUP(B1595,Thresholds!$B$2:$I$8,3,FALSE)),"Medium","Major"))</f>
        <v>Minor</v>
      </c>
      <c r="S1595" s="2" t="str">
        <f>IF(N1595&gt;0,"",IF('Hazard Data'!K2192&lt;VLOOKUP(B1595,Thresholds!$B$2:$I$8,5,FALSE),"Minor",IF(AND(VLOOKUP(B1595,Thresholds!$B$2:$I$8,5,FALSE)&lt;='Hazard Data'!K2192,'Hazard Data'!K2192&lt;VLOOKUP(B1595,Thresholds!$B$2:$I$8,6,FALSE)),"Medium","Major")))</f>
        <v/>
      </c>
      <c r="T1595" s="2"/>
      <c r="U1595" s="2"/>
      <c r="V1595" s="2"/>
      <c r="W1595" s="2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32">
      <c r="A1596" s="1"/>
      <c r="B1596" s="17">
        <v>3</v>
      </c>
      <c r="C1596" s="9" t="s">
        <v>44</v>
      </c>
      <c r="D1596" s="9" t="str">
        <f>VLOOKUP(C1596,'Hazard Categories'!$A$2:$B$52,2,FALSE)</f>
        <v>Severe Storm</v>
      </c>
      <c r="E1596" s="17">
        <v>2</v>
      </c>
      <c r="F1596" s="17">
        <v>2015</v>
      </c>
      <c r="G1596" s="17" t="str">
        <f>IF(F1596&lt;2000,(ROUNDDOWN((F1596-$G$10)/5,0))*5+$G$10&amp;"-"&amp;(ROUNDDOWN((F1596-$G$10)/5,0))*5+$G$10+4,(ROUNDDOWN((F1596-$G$10)/5,0))*5+$G$10&amp;"-"&amp;(ROUNDDOWN((F1596-$G$10)/5,0))*5+$G$10+4)</f>
        <v>2015-2019</v>
      </c>
      <c r="H1596" s="17">
        <v>1</v>
      </c>
      <c r="I1596" s="17">
        <v>0</v>
      </c>
      <c r="J1596" s="17">
        <v>0</v>
      </c>
      <c r="K1596" s="17">
        <f>SUM(I1596:J1596)</f>
        <v>0</v>
      </c>
      <c r="L1596" s="28">
        <f>IF(N1596&lt;7000000000,0,1)</f>
        <v>0</v>
      </c>
      <c r="M1596" s="28">
        <f>IF(N1596&gt;0,1,0)</f>
        <v>1</v>
      </c>
      <c r="N1596" s="29">
        <v>31501</v>
      </c>
      <c r="O1596" s="29">
        <f>IF($R1596="Minor",1,0)</f>
        <v>1</v>
      </c>
      <c r="P1596" s="29">
        <f>IF($R1596="Medium",1,0)</f>
        <v>0</v>
      </c>
      <c r="Q1596" s="29">
        <f>IF($R1596="Major",1,0)</f>
        <v>0</v>
      </c>
      <c r="R1596" s="2" t="str">
        <f>IF('Hazard Data'!N2686&lt;VLOOKUP(B1596,Thresholds!$B$2:$I$8,2,FALSE),"Minor",IF(AND(VLOOKUP(B1596,Thresholds!$B$2:$I$8,2,FALSE)&lt;='Hazard Data'!N2686,'Hazard Data'!N2686&lt;VLOOKUP(B1596,Thresholds!$B$2:$I$8,3,FALSE)),"Medium","Major"))</f>
        <v>Minor</v>
      </c>
      <c r="S1596" s="2" t="str">
        <f>IF(N1596&gt;0,"",IF('Hazard Data'!K2686&lt;VLOOKUP(B1596,Thresholds!$B$2:$I$8,5,FALSE),"Minor",IF(AND(VLOOKUP(B1596,Thresholds!$B$2:$I$8,5,FALSE)&lt;='Hazard Data'!K2686,'Hazard Data'!K2686&lt;VLOOKUP(B1596,Thresholds!$B$2:$I$8,6,FALSE)),"Medium","Major")))</f>
        <v/>
      </c>
      <c r="T1596" s="2"/>
      <c r="U1596" s="2"/>
      <c r="V1596" s="2"/>
      <c r="W1596" s="2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32">
      <c r="A1597" s="1"/>
      <c r="B1597" s="17">
        <v>2</v>
      </c>
      <c r="C1597" s="9" t="s">
        <v>59</v>
      </c>
      <c r="D1597" s="9" t="str">
        <f>VLOOKUP(C1597,'Hazard Categories'!$A$2:$B$52,2,FALSE)</f>
        <v>Storm</v>
      </c>
      <c r="E1597" s="17">
        <v>2</v>
      </c>
      <c r="F1597" s="17">
        <v>2014</v>
      </c>
      <c r="G1597" s="17" t="str">
        <f>IF(F1597&lt;2000,(ROUNDDOWN((F1597-$G$10)/5,0))*5+$G$10&amp;"-"&amp;(ROUNDDOWN((F1597-$G$10)/5,0))*5+$G$10+4,(ROUNDDOWN((F1597-$G$10)/5,0))*5+$G$10&amp;"-"&amp;(ROUNDDOWN((F1597-$G$10)/5,0))*5+$G$10+4)</f>
        <v>2010-2014</v>
      </c>
      <c r="H1597" s="17">
        <v>1</v>
      </c>
      <c r="I1597" s="17">
        <v>0</v>
      </c>
      <c r="J1597" s="17">
        <v>0</v>
      </c>
      <c r="K1597" s="17">
        <f>SUM(I1597:J1597)</f>
        <v>0</v>
      </c>
      <c r="L1597" s="28">
        <f>IF(N1597&lt;7000000000,0,1)</f>
        <v>0</v>
      </c>
      <c r="M1597" s="28">
        <f>IF(N1597&gt;0,1,0)</f>
        <v>1</v>
      </c>
      <c r="N1597" s="29">
        <v>31494</v>
      </c>
      <c r="O1597" s="29">
        <f>IF($R1597="Minor",1,0)</f>
        <v>1</v>
      </c>
      <c r="P1597" s="29">
        <f>IF($R1597="Medium",1,0)</f>
        <v>0</v>
      </c>
      <c r="Q1597" s="29">
        <f>IF($R1597="Major",1,0)</f>
        <v>0</v>
      </c>
      <c r="R1597" s="2" t="str">
        <f>IF('Hazard Data'!N2607&lt;VLOOKUP(B1597,Thresholds!$B$2:$I$8,2,FALSE),"Minor",IF(AND(VLOOKUP(B1597,Thresholds!$B$2:$I$8,2,FALSE)&lt;='Hazard Data'!N2607,'Hazard Data'!N2607&lt;VLOOKUP(B1597,Thresholds!$B$2:$I$8,3,FALSE)),"Medium","Major"))</f>
        <v>Minor</v>
      </c>
      <c r="S1597" s="2" t="str">
        <f>IF(N1597&gt;0,"",IF('Hazard Data'!K2607&lt;VLOOKUP(B1597,Thresholds!$B$2:$I$8,5,FALSE),"Minor",IF(AND(VLOOKUP(B1597,Thresholds!$B$2:$I$8,5,FALSE)&lt;='Hazard Data'!K2607,'Hazard Data'!K2607&lt;VLOOKUP(B1597,Thresholds!$B$2:$I$8,6,FALSE)),"Medium","Major")))</f>
        <v/>
      </c>
      <c r="T1597" s="2"/>
      <c r="U1597" s="2"/>
      <c r="V1597" s="2"/>
      <c r="W1597" s="2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32">
      <c r="A1598" s="1"/>
      <c r="B1598" s="17">
        <v>2</v>
      </c>
      <c r="C1598" s="9" t="s">
        <v>44</v>
      </c>
      <c r="D1598" s="9" t="str">
        <f>VLOOKUP(C1598,'Hazard Categories'!$A$2:$B$52,2,FALSE)</f>
        <v>Severe Storm</v>
      </c>
      <c r="E1598" s="17">
        <v>3</v>
      </c>
      <c r="F1598" s="17">
        <v>2009</v>
      </c>
      <c r="G1598" s="17" t="str">
        <f>IF(F1598&lt;2000,(ROUNDDOWN((F1598-$G$10)/5,0))*5+$G$10&amp;"-"&amp;(ROUNDDOWN((F1598-$G$10)/5,0))*5+$G$10+4,(ROUNDDOWN((F1598-$G$10)/5,0))*5+$G$10&amp;"-"&amp;(ROUNDDOWN((F1598-$G$10)/5,0))*5+$G$10+4)</f>
        <v>2005-2009</v>
      </c>
      <c r="H1598" s="17">
        <v>1</v>
      </c>
      <c r="I1598" s="17">
        <v>0</v>
      </c>
      <c r="J1598" s="17">
        <v>0</v>
      </c>
      <c r="K1598" s="17">
        <f>SUM(I1598:J1598)</f>
        <v>0</v>
      </c>
      <c r="L1598" s="28">
        <f>IF(N1598&lt;7000000000,0,1)</f>
        <v>0</v>
      </c>
      <c r="M1598" s="28">
        <f>IF(N1598&gt;0,1,0)</f>
        <v>1</v>
      </c>
      <c r="N1598" s="29">
        <v>31488</v>
      </c>
      <c r="O1598" s="29">
        <f>IF($R1598="Minor",1,0)</f>
        <v>1</v>
      </c>
      <c r="P1598" s="29">
        <f>IF($R1598="Medium",1,0)</f>
        <v>0</v>
      </c>
      <c r="Q1598" s="29">
        <f>IF($R1598="Major",1,0)</f>
        <v>0</v>
      </c>
      <c r="R1598" s="2" t="str">
        <f>IF('Hazard Data'!N3250&lt;VLOOKUP(B1598,Thresholds!$B$2:$I$8,2,FALSE),"Minor",IF(AND(VLOOKUP(B1598,Thresholds!$B$2:$I$8,2,FALSE)&lt;='Hazard Data'!N3250,'Hazard Data'!N3250&lt;VLOOKUP(B1598,Thresholds!$B$2:$I$8,3,FALSE)),"Medium","Major"))</f>
        <v>Minor</v>
      </c>
      <c r="S1598" s="2" t="str">
        <f>IF(N1598&gt;0,"",IF('Hazard Data'!K3250&lt;VLOOKUP(B1598,Thresholds!$B$2:$I$8,5,FALSE),"Minor",IF(AND(VLOOKUP(B1598,Thresholds!$B$2:$I$8,5,FALSE)&lt;='Hazard Data'!K3250,'Hazard Data'!K3250&lt;VLOOKUP(B1598,Thresholds!$B$2:$I$8,6,FALSE)),"Medium","Major")))</f>
        <v/>
      </c>
      <c r="T1598" s="2"/>
      <c r="U1598" s="2"/>
      <c r="V1598" s="2"/>
      <c r="W1598" s="2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32">
      <c r="A1599" s="1"/>
      <c r="B1599" s="17">
        <v>2</v>
      </c>
      <c r="C1599" s="9" t="s">
        <v>59</v>
      </c>
      <c r="D1599" s="9" t="str">
        <f>VLOOKUP(C1599,'Hazard Categories'!$A$2:$B$52,2,FALSE)</f>
        <v>Storm</v>
      </c>
      <c r="E1599" s="17">
        <v>2</v>
      </c>
      <c r="F1599" s="17">
        <v>2014</v>
      </c>
      <c r="G1599" s="17" t="str">
        <f>IF(F1599&lt;2000,(ROUNDDOWN((F1599-$G$10)/5,0))*5+$G$10&amp;"-"&amp;(ROUNDDOWN((F1599-$G$10)/5,0))*5+$G$10+4,(ROUNDDOWN((F1599-$G$10)/5,0))*5+$G$10&amp;"-"&amp;(ROUNDDOWN((F1599-$G$10)/5,0))*5+$G$10+4)</f>
        <v>2010-2014</v>
      </c>
      <c r="H1599" s="17">
        <v>1</v>
      </c>
      <c r="I1599" s="17">
        <v>0</v>
      </c>
      <c r="J1599" s="17">
        <v>0</v>
      </c>
      <c r="K1599" s="17">
        <f>SUM(I1599:J1599)</f>
        <v>0</v>
      </c>
      <c r="L1599" s="28">
        <f>IF(N1599&lt;7000000000,0,1)</f>
        <v>0</v>
      </c>
      <c r="M1599" s="28">
        <f>IF(N1599&gt;0,1,0)</f>
        <v>1</v>
      </c>
      <c r="N1599" s="29">
        <v>31463</v>
      </c>
      <c r="O1599" s="29">
        <f>IF($R1599="Minor",1,0)</f>
        <v>1</v>
      </c>
      <c r="P1599" s="29">
        <f>IF($R1599="Medium",1,0)</f>
        <v>0</v>
      </c>
      <c r="Q1599" s="29">
        <f>IF($R1599="Major",1,0)</f>
        <v>0</v>
      </c>
      <c r="R1599" s="2" t="str">
        <f>IF('Hazard Data'!N2605&lt;VLOOKUP(B1599,Thresholds!$B$2:$I$8,2,FALSE),"Minor",IF(AND(VLOOKUP(B1599,Thresholds!$B$2:$I$8,2,FALSE)&lt;='Hazard Data'!N2605,'Hazard Data'!N2605&lt;VLOOKUP(B1599,Thresholds!$B$2:$I$8,3,FALSE)),"Medium","Major"))</f>
        <v>Minor</v>
      </c>
      <c r="S1599" s="2" t="str">
        <f>IF(N1599&gt;0,"",IF('Hazard Data'!K2605&lt;VLOOKUP(B1599,Thresholds!$B$2:$I$8,5,FALSE),"Minor",IF(AND(VLOOKUP(B1599,Thresholds!$B$2:$I$8,5,FALSE)&lt;='Hazard Data'!K2605,'Hazard Data'!K2605&lt;VLOOKUP(B1599,Thresholds!$B$2:$I$8,6,FALSE)),"Medium","Major")))</f>
        <v/>
      </c>
      <c r="T1599" s="2"/>
      <c r="U1599" s="2"/>
      <c r="V1599" s="2"/>
      <c r="W1599" s="2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32">
      <c r="A1600" s="1"/>
      <c r="B1600" s="17">
        <v>3</v>
      </c>
      <c r="C1600" s="9" t="s">
        <v>39</v>
      </c>
      <c r="D1600" s="9" t="str">
        <f>VLOOKUP(C1600,'Hazard Categories'!$A$2:$B$52,2,FALSE)</f>
        <v>Severe Storm</v>
      </c>
      <c r="E1600" s="17">
        <v>4</v>
      </c>
      <c r="F1600" s="17">
        <v>2016</v>
      </c>
      <c r="G1600" s="17" t="str">
        <f>IF(F1600&lt;2000,(ROUNDDOWN((F1600-$G$10)/5,0))*5+$G$10&amp;"-"&amp;(ROUNDDOWN((F1600-$G$10)/5,0))*5+$G$10+4,(ROUNDDOWN((F1600-$G$10)/5,0))*5+$G$10&amp;"-"&amp;(ROUNDDOWN((F1600-$G$10)/5,0))*5+$G$10+4)</f>
        <v>2015-2019</v>
      </c>
      <c r="H1600" s="17">
        <v>1</v>
      </c>
      <c r="I1600" s="17">
        <v>0</v>
      </c>
      <c r="J1600" s="17">
        <v>0</v>
      </c>
      <c r="K1600" s="17">
        <f>SUM(I1600:J1600)</f>
        <v>0</v>
      </c>
      <c r="L1600" s="28">
        <f>IF(N1600&lt;7000000000,0,1)</f>
        <v>0</v>
      </c>
      <c r="M1600" s="28">
        <f>IF(N1600&gt;0,1,0)</f>
        <v>1</v>
      </c>
      <c r="N1600" s="29">
        <v>31374</v>
      </c>
      <c r="O1600" s="29">
        <f>IF($R1600="Minor",1,0)</f>
        <v>1</v>
      </c>
      <c r="P1600" s="29">
        <f>IF($R1600="Medium",1,0)</f>
        <v>0</v>
      </c>
      <c r="Q1600" s="29">
        <f>IF($R1600="Major",1,0)</f>
        <v>0</v>
      </c>
      <c r="R1600" s="2" t="str">
        <f>IF('Hazard Data'!N2857&lt;VLOOKUP(B1600,Thresholds!$B$2:$I$8,2,FALSE),"Minor",IF(AND(VLOOKUP(B1600,Thresholds!$B$2:$I$8,2,FALSE)&lt;='Hazard Data'!N2857,'Hazard Data'!N2857&lt;VLOOKUP(B1600,Thresholds!$B$2:$I$8,3,FALSE)),"Medium","Major"))</f>
        <v>Minor</v>
      </c>
      <c r="S1600" s="2" t="str">
        <f>IF(N1600&gt;0,"",IF('Hazard Data'!K2857&lt;VLOOKUP(B1600,Thresholds!$B$2:$I$8,5,FALSE),"Minor",IF(AND(VLOOKUP(B1600,Thresholds!$B$2:$I$8,5,FALSE)&lt;='Hazard Data'!K2857,'Hazard Data'!K2857&lt;VLOOKUP(B1600,Thresholds!$B$2:$I$8,6,FALSE)),"Medium","Major")))</f>
        <v/>
      </c>
      <c r="T1600" s="2"/>
      <c r="U1600" s="2"/>
      <c r="V1600" s="2"/>
      <c r="W1600" s="2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>
      <c r="A1601" s="1"/>
      <c r="B1601" s="17">
        <v>3</v>
      </c>
      <c r="C1601" s="9" t="s">
        <v>44</v>
      </c>
      <c r="D1601" s="9" t="str">
        <f>VLOOKUP(C1601,'Hazard Categories'!$A$2:$B$52,2,FALSE)</f>
        <v>Severe Storm</v>
      </c>
      <c r="E1601" s="17">
        <v>2</v>
      </c>
      <c r="F1601" s="17">
        <v>2009</v>
      </c>
      <c r="G1601" s="17" t="str">
        <f>IF(F1601&lt;2000,(ROUNDDOWN((F1601-$G$10)/5,0))*5+$G$10&amp;"-"&amp;(ROUNDDOWN((F1601-$G$10)/5,0))*5+$G$10+4,(ROUNDDOWN((F1601-$G$10)/5,0))*5+$G$10&amp;"-"&amp;(ROUNDDOWN((F1601-$G$10)/5,0))*5+$G$10+4)</f>
        <v>2005-2009</v>
      </c>
      <c r="H1601" s="17">
        <v>1</v>
      </c>
      <c r="I1601" s="17">
        <v>0</v>
      </c>
      <c r="J1601" s="17">
        <v>0</v>
      </c>
      <c r="K1601" s="17">
        <f>SUM(I1601:J1601)</f>
        <v>0</v>
      </c>
      <c r="L1601" s="28">
        <f>IF(N1601&lt;7000000000,0,1)</f>
        <v>0</v>
      </c>
      <c r="M1601" s="28">
        <f>IF(N1601&gt;0,1,0)</f>
        <v>1</v>
      </c>
      <c r="N1601" s="29">
        <v>31333</v>
      </c>
      <c r="O1601" s="29">
        <f>IF($R1601="Minor",1,0)</f>
        <v>1</v>
      </c>
      <c r="P1601" s="29">
        <f>IF($R1601="Medium",1,0)</f>
        <v>0</v>
      </c>
      <c r="Q1601" s="29">
        <f>IF($R1601="Major",1,0)</f>
        <v>0</v>
      </c>
      <c r="R1601" s="2" t="str">
        <f>IF('Hazard Data'!N3224&lt;VLOOKUP(B1601,Thresholds!$B$2:$I$8,2,FALSE),"Minor",IF(AND(VLOOKUP(B1601,Thresholds!$B$2:$I$8,2,FALSE)&lt;='Hazard Data'!N3224,'Hazard Data'!N3224&lt;VLOOKUP(B1601,Thresholds!$B$2:$I$8,3,FALSE)),"Medium","Major"))</f>
        <v>Minor</v>
      </c>
      <c r="S1601" s="2" t="str">
        <f>IF(N1601&gt;0,"",IF('Hazard Data'!K3224&lt;VLOOKUP(B1601,Thresholds!$B$2:$I$8,5,FALSE),"Minor",IF(AND(VLOOKUP(B1601,Thresholds!$B$2:$I$8,5,FALSE)&lt;='Hazard Data'!K3224,'Hazard Data'!K3224&lt;VLOOKUP(B1601,Thresholds!$B$2:$I$8,6,FALSE)),"Medium","Major")))</f>
        <v/>
      </c>
      <c r="T1601" s="2"/>
      <c r="U1601" s="2"/>
      <c r="V1601" s="2"/>
      <c r="W1601" s="2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>
      <c r="A1602" s="1"/>
      <c r="B1602" s="17">
        <v>4</v>
      </c>
      <c r="C1602" s="9" t="s">
        <v>45</v>
      </c>
      <c r="D1602" s="9" t="str">
        <f>VLOOKUP(C1602,'Hazard Categories'!$A$2:$B$52,2,FALSE)</f>
        <v>Storm</v>
      </c>
      <c r="E1602" s="17">
        <v>3</v>
      </c>
      <c r="F1602" s="17">
        <v>1991</v>
      </c>
      <c r="G1602" s="17" t="str">
        <f>IF(F1602&lt;2000,(ROUNDDOWN((F1602-$G$10)/5,0))*5+$G$10&amp;"-"&amp;(ROUNDDOWN((F1602-$G$10)/5,0))*5+$G$10+4,(ROUNDDOWN((F1602-$G$10)/5,0))*5+$G$10&amp;"-"&amp;(ROUNDDOWN((F1602-$G$10)/5,0))*5+$G$10+4)</f>
        <v>1990-1994</v>
      </c>
      <c r="H1602" s="17">
        <v>1</v>
      </c>
      <c r="I1602" s="17">
        <v>0</v>
      </c>
      <c r="J1602" s="17">
        <v>0</v>
      </c>
      <c r="K1602" s="17">
        <f>SUM(I1602:J1602)</f>
        <v>0</v>
      </c>
      <c r="L1602" s="28">
        <f>IF(N1602&lt;7000000000,0,1)</f>
        <v>0</v>
      </c>
      <c r="M1602" s="28">
        <f>IF(N1602&gt;0,1,0)</f>
        <v>1</v>
      </c>
      <c r="N1602" s="29">
        <v>31228</v>
      </c>
      <c r="O1602" s="29">
        <f>IF($R1602="Minor",1,0)</f>
        <v>1</v>
      </c>
      <c r="P1602" s="29">
        <f>IF($R1602="Medium",1,0)</f>
        <v>0</v>
      </c>
      <c r="Q1602" s="29">
        <f>IF($R1602="Major",1,0)</f>
        <v>0</v>
      </c>
      <c r="R1602" s="2" t="str">
        <f>IF('Hazard Data'!N1805&lt;VLOOKUP(B1602,Thresholds!$B$2:$I$8,2,FALSE),"Minor",IF(AND(VLOOKUP(B1602,Thresholds!$B$2:$I$8,2,FALSE)&lt;='Hazard Data'!N1805,'Hazard Data'!N1805&lt;VLOOKUP(B1602,Thresholds!$B$2:$I$8,3,FALSE)),"Medium","Major"))</f>
        <v>Minor</v>
      </c>
      <c r="S1602" s="2" t="str">
        <f>IF(N1602&gt;0,"",IF('Hazard Data'!K1805&lt;VLOOKUP(B1602,Thresholds!$B$2:$I$8,5,FALSE),"Minor",IF(AND(VLOOKUP(B1602,Thresholds!$B$2:$I$8,5,FALSE)&lt;='Hazard Data'!K1805,'Hazard Data'!K1805&lt;VLOOKUP(B1602,Thresholds!$B$2:$I$8,6,FALSE)),"Medium","Major")))</f>
        <v/>
      </c>
      <c r="T1602" s="2"/>
      <c r="U1602" s="2"/>
      <c r="V1602" s="2"/>
      <c r="W1602" s="2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>
      <c r="A1603" s="1"/>
      <c r="B1603" s="17">
        <v>2</v>
      </c>
      <c r="C1603" s="9" t="s">
        <v>59</v>
      </c>
      <c r="D1603" s="9" t="str">
        <f>VLOOKUP(C1603,'Hazard Categories'!$A$2:$B$52,2,FALSE)</f>
        <v>Storm</v>
      </c>
      <c r="E1603" s="17">
        <v>2</v>
      </c>
      <c r="F1603" s="17">
        <v>2014</v>
      </c>
      <c r="G1603" s="17" t="str">
        <f>IF(F1603&lt;2000,(ROUNDDOWN((F1603-$G$10)/5,0))*5+$G$10&amp;"-"&amp;(ROUNDDOWN((F1603-$G$10)/5,0))*5+$G$10+4,(ROUNDDOWN((F1603-$G$10)/5,0))*5+$G$10&amp;"-"&amp;(ROUNDDOWN((F1603-$G$10)/5,0))*5+$G$10+4)</f>
        <v>2010-2014</v>
      </c>
      <c r="H1603" s="17">
        <v>1</v>
      </c>
      <c r="I1603" s="17">
        <v>0</v>
      </c>
      <c r="J1603" s="17">
        <v>0</v>
      </c>
      <c r="K1603" s="17">
        <f>SUM(I1603:J1603)</f>
        <v>0</v>
      </c>
      <c r="L1603" s="28">
        <f>IF(N1603&lt;7000000000,0,1)</f>
        <v>0</v>
      </c>
      <c r="M1603" s="28">
        <f>IF(N1603&gt;0,1,0)</f>
        <v>1</v>
      </c>
      <c r="N1603" s="29">
        <v>31203</v>
      </c>
      <c r="O1603" s="29">
        <f>IF($R1603="Minor",1,0)</f>
        <v>1</v>
      </c>
      <c r="P1603" s="29">
        <f>IF($R1603="Medium",1,0)</f>
        <v>0</v>
      </c>
      <c r="Q1603" s="29">
        <f>IF($R1603="Major",1,0)</f>
        <v>0</v>
      </c>
      <c r="R1603" s="2" t="str">
        <f>IF('Hazard Data'!N2613&lt;VLOOKUP(B1603,Thresholds!$B$2:$I$8,2,FALSE),"Minor",IF(AND(VLOOKUP(B1603,Thresholds!$B$2:$I$8,2,FALSE)&lt;='Hazard Data'!N2613,'Hazard Data'!N2613&lt;VLOOKUP(B1603,Thresholds!$B$2:$I$8,3,FALSE)),"Medium","Major"))</f>
        <v>Minor</v>
      </c>
      <c r="S1603" s="2" t="str">
        <f>IF(N1603&gt;0,"",IF('Hazard Data'!K2613&lt;VLOOKUP(B1603,Thresholds!$B$2:$I$8,5,FALSE),"Minor",IF(AND(VLOOKUP(B1603,Thresholds!$B$2:$I$8,5,FALSE)&lt;='Hazard Data'!K2613,'Hazard Data'!K2613&lt;VLOOKUP(B1603,Thresholds!$B$2:$I$8,6,FALSE)),"Medium","Major")))</f>
        <v/>
      </c>
      <c r="T1603" s="2"/>
      <c r="U1603" s="2"/>
      <c r="V1603" s="2"/>
      <c r="W1603" s="2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>
      <c r="A1604" s="1"/>
      <c r="B1604" s="17">
        <v>6</v>
      </c>
      <c r="C1604" s="9" t="s">
        <v>44</v>
      </c>
      <c r="D1604" s="9" t="str">
        <f>VLOOKUP(C1604,'Hazard Categories'!$A$2:$B$52,2,FALSE)</f>
        <v>Severe Storm</v>
      </c>
      <c r="E1604" s="17">
        <v>3</v>
      </c>
      <c r="F1604" s="17">
        <v>2011</v>
      </c>
      <c r="G1604" s="17" t="str">
        <f>IF(F1604&lt;2000,(ROUNDDOWN((F1604-$G$10)/5,0))*5+$G$10&amp;"-"&amp;(ROUNDDOWN((F1604-$G$10)/5,0))*5+$G$10+4,(ROUNDDOWN((F1604-$G$10)/5,0))*5+$G$10&amp;"-"&amp;(ROUNDDOWN((F1604-$G$10)/5,0))*5+$G$10+4)</f>
        <v>2010-2014</v>
      </c>
      <c r="H1604" s="17">
        <v>1</v>
      </c>
      <c r="I1604" s="17">
        <v>0</v>
      </c>
      <c r="J1604" s="17">
        <v>0</v>
      </c>
      <c r="K1604" s="17">
        <f>SUM(I1604:J1604)</f>
        <v>0</v>
      </c>
      <c r="L1604" s="28">
        <f>IF(N1604&lt;7000000000,0,1)</f>
        <v>0</v>
      </c>
      <c r="M1604" s="28">
        <f>IF(N1604&gt;0,1,0)</f>
        <v>1</v>
      </c>
      <c r="N1604" s="29">
        <v>31199</v>
      </c>
      <c r="O1604" s="29">
        <f>IF($R1604="Minor",1,0)</f>
        <v>1</v>
      </c>
      <c r="P1604" s="29">
        <f>IF($R1604="Medium",1,0)</f>
        <v>0</v>
      </c>
      <c r="Q1604" s="29">
        <f>IF($R1604="Major",1,0)</f>
        <v>0</v>
      </c>
      <c r="R1604" s="2" t="str">
        <f>IF('Hazard Data'!N2386&lt;VLOOKUP(B1604,Thresholds!$B$2:$I$8,2,FALSE),"Minor",IF(AND(VLOOKUP(B1604,Thresholds!$B$2:$I$8,2,FALSE)&lt;='Hazard Data'!N2386,'Hazard Data'!N2386&lt;VLOOKUP(B1604,Thresholds!$B$2:$I$8,3,FALSE)),"Medium","Major"))</f>
        <v>Minor</v>
      </c>
      <c r="S1604" s="2" t="str">
        <f>IF(N1604&gt;0,"",IF('Hazard Data'!K2386&lt;VLOOKUP(B1604,Thresholds!$B$2:$I$8,5,FALSE),"Minor",IF(AND(VLOOKUP(B1604,Thresholds!$B$2:$I$8,5,FALSE)&lt;='Hazard Data'!K2386,'Hazard Data'!K2386&lt;VLOOKUP(B1604,Thresholds!$B$2:$I$8,6,FALSE)),"Medium","Major")))</f>
        <v/>
      </c>
      <c r="T1604" s="2"/>
      <c r="U1604" s="2"/>
      <c r="V1604" s="2"/>
      <c r="W1604" s="2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>
      <c r="A1605" s="1"/>
      <c r="B1605" s="17">
        <v>1</v>
      </c>
      <c r="C1605" s="9" t="s">
        <v>44</v>
      </c>
      <c r="D1605" s="9" t="str">
        <f>VLOOKUP(C1605,'Hazard Categories'!$A$2:$B$52,2,FALSE)</f>
        <v>Severe Storm</v>
      </c>
      <c r="E1605" s="17">
        <v>2</v>
      </c>
      <c r="F1605" s="17">
        <v>1995</v>
      </c>
      <c r="G1605" s="17" t="str">
        <f>IF(F1605&lt;2000,(ROUNDDOWN((F1605-$G$10)/5,0))*5+$G$10&amp;"-"&amp;(ROUNDDOWN((F1605-$G$10)/5,0))*5+$G$10+4,(ROUNDDOWN((F1605-$G$10)/5,0))*5+$G$10&amp;"-"&amp;(ROUNDDOWN((F1605-$G$10)/5,0))*5+$G$10+4)</f>
        <v>1995-1999</v>
      </c>
      <c r="H1605" s="17">
        <v>1</v>
      </c>
      <c r="I1605" s="17">
        <v>0</v>
      </c>
      <c r="J1605" s="17">
        <v>0</v>
      </c>
      <c r="K1605" s="17">
        <f>SUM(I1605:J1605)</f>
        <v>0</v>
      </c>
      <c r="L1605" s="28">
        <f>IF(N1605&lt;7000000000,0,1)</f>
        <v>0</v>
      </c>
      <c r="M1605" s="28">
        <f>IF(N1605&gt;0,1,0)</f>
        <v>1</v>
      </c>
      <c r="N1605" s="29">
        <v>31184</v>
      </c>
      <c r="O1605" s="29">
        <f>IF($R1605="Minor",1,0)</f>
        <v>0</v>
      </c>
      <c r="P1605" s="29">
        <f>IF($R1605="Medium",1,0)</f>
        <v>0</v>
      </c>
      <c r="Q1605" s="29">
        <f>IF($R1605="Major",1,0)</f>
        <v>1</v>
      </c>
      <c r="R1605" s="2" t="str">
        <f>IF('Hazard Data'!N122&lt;VLOOKUP(B1605,Thresholds!$B$2:$I$8,2,FALSE),"Minor",IF(AND(VLOOKUP(B1605,Thresholds!$B$2:$I$8,2,FALSE)&lt;='Hazard Data'!N122,'Hazard Data'!N122&lt;VLOOKUP(B1605,Thresholds!$B$2:$I$8,3,FALSE)),"Medium","Major"))</f>
        <v>Major</v>
      </c>
      <c r="S1605" s="2" t="str">
        <f>IF(N1605&gt;0,"",IF('Hazard Data'!K122&lt;VLOOKUP(B1605,Thresholds!$B$2:$I$8,5,FALSE),"Minor",IF(AND(VLOOKUP(B1605,Thresholds!$B$2:$I$8,5,FALSE)&lt;='Hazard Data'!K122,'Hazard Data'!K122&lt;VLOOKUP(B1605,Thresholds!$B$2:$I$8,6,FALSE)),"Medium","Major")))</f>
        <v/>
      </c>
      <c r="T1605" s="2"/>
      <c r="U1605" s="2"/>
      <c r="V1605" s="2"/>
      <c r="W1605" s="2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>
      <c r="A1606" s="1"/>
      <c r="B1606" s="17">
        <v>3</v>
      </c>
      <c r="C1606" s="9" t="s">
        <v>39</v>
      </c>
      <c r="D1606" s="9" t="str">
        <f>VLOOKUP(C1606,'Hazard Categories'!$A$2:$B$52,2,FALSE)</f>
        <v>Severe Storm</v>
      </c>
      <c r="E1606" s="17">
        <v>3</v>
      </c>
      <c r="F1606" s="17">
        <v>2013</v>
      </c>
      <c r="G1606" s="17" t="str">
        <f>IF(F1606&lt;2000,(ROUNDDOWN((F1606-$G$10)/5,0))*5+$G$10&amp;"-"&amp;(ROUNDDOWN((F1606-$G$10)/5,0))*5+$G$10+4,(ROUNDDOWN((F1606-$G$10)/5,0))*5+$G$10&amp;"-"&amp;(ROUNDDOWN((F1606-$G$10)/5,0))*5+$G$10+4)</f>
        <v>2010-2014</v>
      </c>
      <c r="H1606" s="17">
        <v>1</v>
      </c>
      <c r="I1606" s="17">
        <v>0</v>
      </c>
      <c r="J1606" s="17">
        <v>0</v>
      </c>
      <c r="K1606" s="17">
        <f>SUM(I1606:J1606)</f>
        <v>0</v>
      </c>
      <c r="L1606" s="28">
        <f>IF(N1606&lt;7000000000,0,1)</f>
        <v>0</v>
      </c>
      <c r="M1606" s="28">
        <f>IF(N1606&gt;0,1,0)</f>
        <v>1</v>
      </c>
      <c r="N1606" s="29">
        <v>31101</v>
      </c>
      <c r="O1606" s="29">
        <f>IF($R1606="Minor",1,0)</f>
        <v>1</v>
      </c>
      <c r="P1606" s="29">
        <f>IF($R1606="Medium",1,0)</f>
        <v>0</v>
      </c>
      <c r="Q1606" s="29">
        <f>IF($R1606="Major",1,0)</f>
        <v>0</v>
      </c>
      <c r="R1606" s="2" t="str">
        <f>IF('Hazard Data'!N2022&lt;VLOOKUP(B1606,Thresholds!$B$2:$I$8,2,FALSE),"Minor",IF(AND(VLOOKUP(B1606,Thresholds!$B$2:$I$8,2,FALSE)&lt;='Hazard Data'!N2022,'Hazard Data'!N2022&lt;VLOOKUP(B1606,Thresholds!$B$2:$I$8,3,FALSE)),"Medium","Major"))</f>
        <v>Minor</v>
      </c>
      <c r="S1606" s="2" t="str">
        <f>IF(N1606&gt;0,"",IF('Hazard Data'!K2022&lt;VLOOKUP(B1606,Thresholds!$B$2:$I$8,5,FALSE),"Minor",IF(AND(VLOOKUP(B1606,Thresholds!$B$2:$I$8,5,FALSE)&lt;='Hazard Data'!K2022,'Hazard Data'!K2022&lt;VLOOKUP(B1606,Thresholds!$B$2:$I$8,6,FALSE)),"Medium","Major")))</f>
        <v/>
      </c>
      <c r="T1606" s="2"/>
      <c r="U1606" s="2"/>
      <c r="V1606" s="2"/>
      <c r="W1606" s="2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>
      <c r="A1607" s="1"/>
      <c r="B1607" s="17">
        <v>2</v>
      </c>
      <c r="C1607" s="9" t="s">
        <v>39</v>
      </c>
      <c r="D1607" s="9" t="str">
        <f>VLOOKUP(C1607,'Hazard Categories'!$A$2:$B$52,2,FALSE)</f>
        <v>Severe Storm</v>
      </c>
      <c r="E1607" s="17">
        <v>2</v>
      </c>
      <c r="F1607" s="17">
        <v>1995</v>
      </c>
      <c r="G1607" s="17" t="str">
        <f>IF(F1607&lt;2000,(ROUNDDOWN((F1607-$G$10)/5,0))*5+$G$10&amp;"-"&amp;(ROUNDDOWN((F1607-$G$10)/5,0))*5+$G$10+4,(ROUNDDOWN((F1607-$G$10)/5,0))*5+$G$10&amp;"-"&amp;(ROUNDDOWN((F1607-$G$10)/5,0))*5+$G$10+4)</f>
        <v>1995-1999</v>
      </c>
      <c r="H1607" s="17">
        <v>1</v>
      </c>
      <c r="I1607" s="17">
        <v>0</v>
      </c>
      <c r="J1607" s="17">
        <v>0</v>
      </c>
      <c r="K1607" s="17">
        <f>SUM(I1607:J1607)</f>
        <v>0</v>
      </c>
      <c r="L1607" s="28">
        <f>IF(N1607&lt;7000000000,0,1)</f>
        <v>0</v>
      </c>
      <c r="M1607" s="28">
        <f>IF(N1607&gt;0,1,0)</f>
        <v>1</v>
      </c>
      <c r="N1607" s="29">
        <v>31012</v>
      </c>
      <c r="O1607" s="29">
        <f>IF($R1607="Minor",1,0)</f>
        <v>0</v>
      </c>
      <c r="P1607" s="29">
        <f>IF($R1607="Medium",1,0)</f>
        <v>1</v>
      </c>
      <c r="Q1607" s="29">
        <f>IF($R1607="Major",1,0)</f>
        <v>0</v>
      </c>
      <c r="R1607" s="2" t="str">
        <f>IF('Hazard Data'!N125&lt;VLOOKUP(B1607,Thresholds!$B$2:$I$8,2,FALSE),"Minor",IF(AND(VLOOKUP(B1607,Thresholds!$B$2:$I$8,2,FALSE)&lt;='Hazard Data'!N125,'Hazard Data'!N125&lt;VLOOKUP(B1607,Thresholds!$B$2:$I$8,3,FALSE)),"Medium","Major"))</f>
        <v>Medium</v>
      </c>
      <c r="S1607" s="2" t="str">
        <f>IF(N1607&gt;0,"",IF('Hazard Data'!K125&lt;VLOOKUP(B1607,Thresholds!$B$2:$I$8,5,FALSE),"Minor",IF(AND(VLOOKUP(B1607,Thresholds!$B$2:$I$8,5,FALSE)&lt;='Hazard Data'!K125,'Hazard Data'!K125&lt;VLOOKUP(B1607,Thresholds!$B$2:$I$8,6,FALSE)),"Medium","Major")))</f>
        <v/>
      </c>
      <c r="T1607" s="2"/>
      <c r="U1607" s="2"/>
      <c r="V1607" s="2"/>
      <c r="W1607" s="2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>
      <c r="A1608" s="1"/>
      <c r="B1608" s="17">
        <v>1</v>
      </c>
      <c r="C1608" s="9" t="s">
        <v>46</v>
      </c>
      <c r="D1608" s="9" t="str">
        <f>VLOOKUP(C1608,'Hazard Categories'!$A$2:$B$52,2,FALSE)</f>
        <v>Storm</v>
      </c>
      <c r="E1608" s="17">
        <v>2</v>
      </c>
      <c r="F1608" s="17">
        <v>2008</v>
      </c>
      <c r="G1608" s="17" t="str">
        <f>IF(F1608&lt;2000,(ROUNDDOWN((F1608-$G$10)/5,0))*5+$G$10&amp;"-"&amp;(ROUNDDOWN((F1608-$G$10)/5,0))*5+$G$10+4,(ROUNDDOWN((F1608-$G$10)/5,0))*5+$G$10&amp;"-"&amp;(ROUNDDOWN((F1608-$G$10)/5,0))*5+$G$10+4)</f>
        <v>2005-2009</v>
      </c>
      <c r="H1608" s="17">
        <v>1</v>
      </c>
      <c r="I1608" s="17">
        <v>0</v>
      </c>
      <c r="J1608" s="17">
        <v>0</v>
      </c>
      <c r="K1608" s="17">
        <f>SUM(I1608:J1608)</f>
        <v>0</v>
      </c>
      <c r="L1608" s="28">
        <f>IF(N1608&lt;7000000000,0,1)</f>
        <v>0</v>
      </c>
      <c r="M1608" s="28">
        <f>IF(N1608&gt;0,1,0)</f>
        <v>1</v>
      </c>
      <c r="N1608" s="29">
        <v>31012</v>
      </c>
      <c r="O1608" s="29">
        <f>IF($R1608="Minor",1,0)</f>
        <v>1</v>
      </c>
      <c r="P1608" s="29">
        <f>IF($R1608="Medium",1,0)</f>
        <v>0</v>
      </c>
      <c r="Q1608" s="29">
        <f>IF($R1608="Major",1,0)</f>
        <v>0</v>
      </c>
      <c r="R1608" s="2" t="str">
        <f>IF('Hazard Data'!N3166&lt;VLOOKUP(B1608,Thresholds!$B$2:$I$8,2,FALSE),"Minor",IF(AND(VLOOKUP(B1608,Thresholds!$B$2:$I$8,2,FALSE)&lt;='Hazard Data'!N3166,'Hazard Data'!N3166&lt;VLOOKUP(B1608,Thresholds!$B$2:$I$8,3,FALSE)),"Medium","Major"))</f>
        <v>Minor</v>
      </c>
      <c r="S1608" s="2" t="str">
        <f>IF(N1608&gt;0,"",IF('Hazard Data'!K3166&lt;VLOOKUP(B1608,Thresholds!$B$2:$I$8,5,FALSE),"Minor",IF(AND(VLOOKUP(B1608,Thresholds!$B$2:$I$8,5,FALSE)&lt;='Hazard Data'!K3166,'Hazard Data'!K3166&lt;VLOOKUP(B1608,Thresholds!$B$2:$I$8,6,FALSE)),"Medium","Major")))</f>
        <v/>
      </c>
      <c r="T1608" s="2"/>
      <c r="U1608" s="2"/>
      <c r="V1608" s="2"/>
      <c r="W1608" s="2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>
      <c r="A1609" s="1"/>
      <c r="B1609" s="17">
        <v>3</v>
      </c>
      <c r="C1609" s="9" t="s">
        <v>44</v>
      </c>
      <c r="D1609" s="9" t="str">
        <f>VLOOKUP(C1609,'Hazard Categories'!$A$2:$B$52,2,FALSE)</f>
        <v>Severe Storm</v>
      </c>
      <c r="E1609" s="17">
        <v>2</v>
      </c>
      <c r="F1609" s="17">
        <v>2015</v>
      </c>
      <c r="G1609" s="17" t="str">
        <f>IF(F1609&lt;2000,(ROUNDDOWN((F1609-$G$10)/5,0))*5+$G$10&amp;"-"&amp;(ROUNDDOWN((F1609-$G$10)/5,0))*5+$G$10+4,(ROUNDDOWN((F1609-$G$10)/5,0))*5+$G$10&amp;"-"&amp;(ROUNDDOWN((F1609-$G$10)/5,0))*5+$G$10+4)</f>
        <v>2015-2019</v>
      </c>
      <c r="H1609" s="17">
        <v>1</v>
      </c>
      <c r="I1609" s="17">
        <v>0</v>
      </c>
      <c r="J1609" s="17">
        <v>0</v>
      </c>
      <c r="K1609" s="17">
        <f>SUM(I1609:J1609)</f>
        <v>0</v>
      </c>
      <c r="L1609" s="28">
        <f>IF(N1609&lt;7000000000,0,1)</f>
        <v>0</v>
      </c>
      <c r="M1609" s="28">
        <f>IF(N1609&gt;0,1,0)</f>
        <v>1</v>
      </c>
      <c r="N1609" s="29">
        <v>30939</v>
      </c>
      <c r="O1609" s="29">
        <f>IF($R1609="Minor",1,0)</f>
        <v>1</v>
      </c>
      <c r="P1609" s="29">
        <f>IF($R1609="Medium",1,0)</f>
        <v>0</v>
      </c>
      <c r="Q1609" s="29">
        <f>IF($R1609="Major",1,0)</f>
        <v>0</v>
      </c>
      <c r="R1609" s="2" t="str">
        <f>IF('Hazard Data'!N2684&lt;VLOOKUP(B1609,Thresholds!$B$2:$I$8,2,FALSE),"Minor",IF(AND(VLOOKUP(B1609,Thresholds!$B$2:$I$8,2,FALSE)&lt;='Hazard Data'!N2684,'Hazard Data'!N2684&lt;VLOOKUP(B1609,Thresholds!$B$2:$I$8,3,FALSE)),"Medium","Major"))</f>
        <v>Minor</v>
      </c>
      <c r="S1609" s="2" t="str">
        <f>IF(N1609&gt;0,"",IF('Hazard Data'!K2684&lt;VLOOKUP(B1609,Thresholds!$B$2:$I$8,5,FALSE),"Minor",IF(AND(VLOOKUP(B1609,Thresholds!$B$2:$I$8,5,FALSE)&lt;='Hazard Data'!K2684,'Hazard Data'!K2684&lt;VLOOKUP(B1609,Thresholds!$B$2:$I$8,6,FALSE)),"Medium","Major")))</f>
        <v/>
      </c>
      <c r="T1609" s="2"/>
      <c r="U1609" s="2"/>
      <c r="V1609" s="2"/>
      <c r="W1609" s="2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>
      <c r="A1610" s="1"/>
      <c r="B1610" s="17">
        <v>1</v>
      </c>
      <c r="C1610" s="9" t="s">
        <v>41</v>
      </c>
      <c r="D1610" s="9" t="str">
        <f>VLOOKUP(C1610,'Hazard Categories'!$A$2:$B$52,2,FALSE)</f>
        <v>Tornado</v>
      </c>
      <c r="E1610" s="17">
        <v>4</v>
      </c>
      <c r="F1610" s="17">
        <v>2002</v>
      </c>
      <c r="G1610" s="17" t="str">
        <f>IF(F1610&lt;2000,(ROUNDDOWN((F1610-$G$10)/5,0))*5+$G$10&amp;"-"&amp;(ROUNDDOWN((F1610-$G$10)/5,0))*5+$G$10+4,(ROUNDDOWN((F1610-$G$10)/5,0))*5+$G$10&amp;"-"&amp;(ROUNDDOWN((F1610-$G$10)/5,0))*5+$G$10+4)</f>
        <v>2000-2004</v>
      </c>
      <c r="H1610" s="17">
        <v>1</v>
      </c>
      <c r="I1610" s="17">
        <v>0</v>
      </c>
      <c r="J1610" s="17">
        <v>0</v>
      </c>
      <c r="K1610" s="17">
        <f>SUM(I1610:J1610)</f>
        <v>0</v>
      </c>
      <c r="L1610" s="28">
        <f>IF(N1610&lt;7000000000,0,1)</f>
        <v>0</v>
      </c>
      <c r="M1610" s="28">
        <f>IF(N1610&gt;0,1,0)</f>
        <v>1</v>
      </c>
      <c r="N1610" s="29">
        <v>30930</v>
      </c>
      <c r="O1610" s="29">
        <f>IF($R1610="Minor",1,0)</f>
        <v>1</v>
      </c>
      <c r="P1610" s="29">
        <f>IF($R1610="Medium",1,0)</f>
        <v>0</v>
      </c>
      <c r="Q1610" s="29">
        <f>IF($R1610="Major",1,0)</f>
        <v>0</v>
      </c>
      <c r="R1610" s="2" t="str">
        <f>IF('Hazard Data'!N3067&lt;VLOOKUP(B1610,Thresholds!$B$2:$I$8,2,FALSE),"Minor",IF(AND(VLOOKUP(B1610,Thresholds!$B$2:$I$8,2,FALSE)&lt;='Hazard Data'!N3067,'Hazard Data'!N3067&lt;VLOOKUP(B1610,Thresholds!$B$2:$I$8,3,FALSE)),"Medium","Major"))</f>
        <v>Minor</v>
      </c>
      <c r="S1610" s="2" t="str">
        <f>IF(N1610&gt;0,"",IF('Hazard Data'!K3067&lt;VLOOKUP(B1610,Thresholds!$B$2:$I$8,5,FALSE),"Minor",IF(AND(VLOOKUP(B1610,Thresholds!$B$2:$I$8,5,FALSE)&lt;='Hazard Data'!K3067,'Hazard Data'!K3067&lt;VLOOKUP(B1610,Thresholds!$B$2:$I$8,6,FALSE)),"Medium","Major")))</f>
        <v/>
      </c>
      <c r="T1610" s="2"/>
      <c r="U1610" s="2"/>
      <c r="V1610" s="2"/>
      <c r="W1610" s="2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>
      <c r="A1611" s="1"/>
      <c r="B1611" s="17">
        <v>4</v>
      </c>
      <c r="C1611" s="9" t="s">
        <v>44</v>
      </c>
      <c r="D1611" s="9" t="str">
        <f>VLOOKUP(C1611,'Hazard Categories'!$A$2:$B$52,2,FALSE)</f>
        <v>Severe Storm</v>
      </c>
      <c r="E1611" s="17">
        <v>3</v>
      </c>
      <c r="F1611" s="17">
        <v>2010</v>
      </c>
      <c r="G1611" s="17" t="str">
        <f>IF(F1611&lt;2000,(ROUNDDOWN((F1611-$G$10)/5,0))*5+$G$10&amp;"-"&amp;(ROUNDDOWN((F1611-$G$10)/5,0))*5+$G$10+4,(ROUNDDOWN((F1611-$G$10)/5,0))*5+$G$10&amp;"-"&amp;(ROUNDDOWN((F1611-$G$10)/5,0))*5+$G$10+4)</f>
        <v>2010-2014</v>
      </c>
      <c r="H1611" s="17">
        <v>1</v>
      </c>
      <c r="I1611" s="17">
        <v>0</v>
      </c>
      <c r="J1611" s="17">
        <v>0</v>
      </c>
      <c r="K1611" s="17">
        <f>SUM(I1611:J1611)</f>
        <v>0</v>
      </c>
      <c r="L1611" s="28">
        <f>IF(N1611&lt;7000000000,0,1)</f>
        <v>0</v>
      </c>
      <c r="M1611" s="28">
        <f>IF(N1611&gt;0,1,0)</f>
        <v>1</v>
      </c>
      <c r="N1611" s="29">
        <v>30927</v>
      </c>
      <c r="O1611" s="29">
        <f>IF($R1611="Minor",1,0)</f>
        <v>1</v>
      </c>
      <c r="P1611" s="29">
        <f>IF($R1611="Medium",1,0)</f>
        <v>0</v>
      </c>
      <c r="Q1611" s="29">
        <f>IF($R1611="Major",1,0)</f>
        <v>0</v>
      </c>
      <c r="R1611" s="2" t="str">
        <f>IF('Hazard Data'!N2315&lt;VLOOKUP(B1611,Thresholds!$B$2:$I$8,2,FALSE),"Minor",IF(AND(VLOOKUP(B1611,Thresholds!$B$2:$I$8,2,FALSE)&lt;='Hazard Data'!N2315,'Hazard Data'!N2315&lt;VLOOKUP(B1611,Thresholds!$B$2:$I$8,3,FALSE)),"Medium","Major"))</f>
        <v>Minor</v>
      </c>
      <c r="S1611" s="2" t="str">
        <f>IF(N1611&gt;0,"",IF('Hazard Data'!K2315&lt;VLOOKUP(B1611,Thresholds!$B$2:$I$8,5,FALSE),"Minor",IF(AND(VLOOKUP(B1611,Thresholds!$B$2:$I$8,5,FALSE)&lt;='Hazard Data'!K2315,'Hazard Data'!K2315&lt;VLOOKUP(B1611,Thresholds!$B$2:$I$8,6,FALSE)),"Medium","Major")))</f>
        <v/>
      </c>
      <c r="T1611" s="2"/>
      <c r="U1611" s="2"/>
      <c r="V1611" s="2"/>
      <c r="W1611" s="2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>
      <c r="A1612" s="1"/>
      <c r="B1612" s="17">
        <v>3</v>
      </c>
      <c r="C1612" s="9" t="s">
        <v>39</v>
      </c>
      <c r="D1612" s="9" t="str">
        <f>VLOOKUP(C1612,'Hazard Categories'!$A$2:$B$52,2,FALSE)</f>
        <v>Severe Storm</v>
      </c>
      <c r="E1612" s="17">
        <v>3</v>
      </c>
      <c r="F1612" s="17">
        <v>2014</v>
      </c>
      <c r="G1612" s="17" t="str">
        <f>IF(F1612&lt;2000,(ROUNDDOWN((F1612-$G$10)/5,0))*5+$G$10&amp;"-"&amp;(ROUNDDOWN((F1612-$G$10)/5,0))*5+$G$10+4,(ROUNDDOWN((F1612-$G$10)/5,0))*5+$G$10&amp;"-"&amp;(ROUNDDOWN((F1612-$G$10)/5,0))*5+$G$10+4)</f>
        <v>2010-2014</v>
      </c>
      <c r="H1612" s="17">
        <v>1</v>
      </c>
      <c r="I1612" s="17">
        <v>0</v>
      </c>
      <c r="J1612" s="17">
        <v>0</v>
      </c>
      <c r="K1612" s="17">
        <f>SUM(I1612:J1612)</f>
        <v>0</v>
      </c>
      <c r="L1612" s="28">
        <f>IF(N1612&lt;7000000000,0,1)</f>
        <v>0</v>
      </c>
      <c r="M1612" s="28">
        <f>IF(N1612&gt;0,1,0)</f>
        <v>1</v>
      </c>
      <c r="N1612" s="29">
        <v>30901</v>
      </c>
      <c r="O1612" s="29">
        <f>IF($R1612="Minor",1,0)</f>
        <v>1</v>
      </c>
      <c r="P1612" s="29">
        <f>IF($R1612="Medium",1,0)</f>
        <v>0</v>
      </c>
      <c r="Q1612" s="29">
        <f>IF($R1612="Major",1,0)</f>
        <v>0</v>
      </c>
      <c r="R1612" s="2" t="str">
        <f>IF('Hazard Data'!N2547&lt;VLOOKUP(B1612,Thresholds!$B$2:$I$8,2,FALSE),"Minor",IF(AND(VLOOKUP(B1612,Thresholds!$B$2:$I$8,2,FALSE)&lt;='Hazard Data'!N2547,'Hazard Data'!N2547&lt;VLOOKUP(B1612,Thresholds!$B$2:$I$8,3,FALSE)),"Medium","Major"))</f>
        <v>Minor</v>
      </c>
      <c r="S1612" s="2" t="str">
        <f>IF(N1612&gt;0,"",IF('Hazard Data'!K2547&lt;VLOOKUP(B1612,Thresholds!$B$2:$I$8,5,FALSE),"Minor",IF(AND(VLOOKUP(B1612,Thresholds!$B$2:$I$8,5,FALSE)&lt;='Hazard Data'!K2547,'Hazard Data'!K2547&lt;VLOOKUP(B1612,Thresholds!$B$2:$I$8,6,FALSE)),"Medium","Major")))</f>
        <v/>
      </c>
      <c r="T1612" s="2"/>
      <c r="U1612" s="2"/>
      <c r="V1612" s="2"/>
      <c r="W1612" s="2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>
      <c r="A1613" s="1"/>
      <c r="B1613" s="17">
        <v>4</v>
      </c>
      <c r="C1613" s="9" t="s">
        <v>39</v>
      </c>
      <c r="D1613" s="9" t="str">
        <f>VLOOKUP(C1613,'Hazard Categories'!$A$2:$B$52,2,FALSE)</f>
        <v>Severe Storm</v>
      </c>
      <c r="E1613" s="17">
        <v>3</v>
      </c>
      <c r="F1613" s="17">
        <v>2013</v>
      </c>
      <c r="G1613" s="17" t="str">
        <f>IF(F1613&lt;2000,(ROUNDDOWN((F1613-$G$10)/5,0))*5+$G$10&amp;"-"&amp;(ROUNDDOWN((F1613-$G$10)/5,0))*5+$G$10+4,(ROUNDDOWN((F1613-$G$10)/5,0))*5+$G$10&amp;"-"&amp;(ROUNDDOWN((F1613-$G$10)/5,0))*5+$G$10+4)</f>
        <v>2010-2014</v>
      </c>
      <c r="H1613" s="17">
        <v>1</v>
      </c>
      <c r="I1613" s="17">
        <v>0</v>
      </c>
      <c r="J1613" s="17">
        <v>0</v>
      </c>
      <c r="K1613" s="17">
        <f>SUM(I1613:J1613)</f>
        <v>0</v>
      </c>
      <c r="L1613" s="28">
        <f>IF(N1613&lt;7000000000,0,1)</f>
        <v>0</v>
      </c>
      <c r="M1613" s="28">
        <f>IF(N1613&gt;0,1,0)</f>
        <v>1</v>
      </c>
      <c r="N1613" s="29">
        <v>30898</v>
      </c>
      <c r="O1613" s="29">
        <f>IF($R1613="Minor",1,0)</f>
        <v>1</v>
      </c>
      <c r="P1613" s="29">
        <f>IF($R1613="Medium",1,0)</f>
        <v>0</v>
      </c>
      <c r="Q1613" s="29">
        <f>IF($R1613="Major",1,0)</f>
        <v>0</v>
      </c>
      <c r="R1613" s="2" t="str">
        <f>IF('Hazard Data'!N2017&lt;VLOOKUP(B1613,Thresholds!$B$2:$I$8,2,FALSE),"Minor",IF(AND(VLOOKUP(B1613,Thresholds!$B$2:$I$8,2,FALSE)&lt;='Hazard Data'!N2017,'Hazard Data'!N2017&lt;VLOOKUP(B1613,Thresholds!$B$2:$I$8,3,FALSE)),"Medium","Major"))</f>
        <v>Minor</v>
      </c>
      <c r="S1613" s="2" t="str">
        <f>IF(N1613&gt;0,"",IF('Hazard Data'!K2017&lt;VLOOKUP(B1613,Thresholds!$B$2:$I$8,5,FALSE),"Minor",IF(AND(VLOOKUP(B1613,Thresholds!$B$2:$I$8,5,FALSE)&lt;='Hazard Data'!K2017,'Hazard Data'!K2017&lt;VLOOKUP(B1613,Thresholds!$B$2:$I$8,6,FALSE)),"Medium","Major")))</f>
        <v/>
      </c>
      <c r="T1613" s="2"/>
      <c r="U1613" s="2"/>
      <c r="V1613" s="2"/>
      <c r="W1613" s="2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>
      <c r="A1614" s="1"/>
      <c r="B1614" s="17">
        <v>6</v>
      </c>
      <c r="C1614" s="9" t="s">
        <v>44</v>
      </c>
      <c r="D1614" s="9" t="str">
        <f>VLOOKUP(C1614,'Hazard Categories'!$A$2:$B$52,2,FALSE)</f>
        <v>Severe Storm</v>
      </c>
      <c r="E1614" s="17">
        <v>2</v>
      </c>
      <c r="F1614" s="17">
        <v>2011</v>
      </c>
      <c r="G1614" s="17" t="str">
        <f>IF(F1614&lt;2000,(ROUNDDOWN((F1614-$G$10)/5,0))*5+$G$10&amp;"-"&amp;(ROUNDDOWN((F1614-$G$10)/5,0))*5+$G$10+4,(ROUNDDOWN((F1614-$G$10)/5,0))*5+$G$10&amp;"-"&amp;(ROUNDDOWN((F1614-$G$10)/5,0))*5+$G$10+4)</f>
        <v>2010-2014</v>
      </c>
      <c r="H1614" s="17">
        <v>1</v>
      </c>
      <c r="I1614" s="17">
        <v>0</v>
      </c>
      <c r="J1614" s="17">
        <v>0</v>
      </c>
      <c r="K1614" s="17">
        <f>SUM(I1614:J1614)</f>
        <v>0</v>
      </c>
      <c r="L1614" s="28">
        <f>IF(N1614&lt;7000000000,0,1)</f>
        <v>0</v>
      </c>
      <c r="M1614" s="28">
        <f>IF(N1614&gt;0,1,0)</f>
        <v>1</v>
      </c>
      <c r="N1614" s="29">
        <v>30879</v>
      </c>
      <c r="O1614" s="29">
        <f>IF($R1614="Minor",1,0)</f>
        <v>1</v>
      </c>
      <c r="P1614" s="29">
        <f>IF($R1614="Medium",1,0)</f>
        <v>0</v>
      </c>
      <c r="Q1614" s="29">
        <f>IF($R1614="Major",1,0)</f>
        <v>0</v>
      </c>
      <c r="R1614" s="2" t="str">
        <f>IF('Hazard Data'!N2357&lt;VLOOKUP(B1614,Thresholds!$B$2:$I$8,2,FALSE),"Minor",IF(AND(VLOOKUP(B1614,Thresholds!$B$2:$I$8,2,FALSE)&lt;='Hazard Data'!N2357,'Hazard Data'!N2357&lt;VLOOKUP(B1614,Thresholds!$B$2:$I$8,3,FALSE)),"Medium","Major"))</f>
        <v>Minor</v>
      </c>
      <c r="S1614" s="2" t="str">
        <f>IF(N1614&gt;0,"",IF('Hazard Data'!K2357&lt;VLOOKUP(B1614,Thresholds!$B$2:$I$8,5,FALSE),"Minor",IF(AND(VLOOKUP(B1614,Thresholds!$B$2:$I$8,5,FALSE)&lt;='Hazard Data'!K2357,'Hazard Data'!K2357&lt;VLOOKUP(B1614,Thresholds!$B$2:$I$8,6,FALSE)),"Medium","Major")))</f>
        <v/>
      </c>
      <c r="T1614" s="2"/>
      <c r="U1614" s="2"/>
      <c r="V1614" s="2"/>
      <c r="W1614" s="2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>
      <c r="A1615" s="1"/>
      <c r="B1615" s="17">
        <v>5</v>
      </c>
      <c r="C1615" s="9" t="s">
        <v>44</v>
      </c>
      <c r="D1615" s="9" t="str">
        <f>VLOOKUP(C1615,'Hazard Categories'!$A$2:$B$52,2,FALSE)</f>
        <v>Severe Storm</v>
      </c>
      <c r="E1615" s="17">
        <v>3</v>
      </c>
      <c r="F1615" s="17">
        <v>2010</v>
      </c>
      <c r="G1615" s="17" t="str">
        <f>IF(F1615&lt;2000,(ROUNDDOWN((F1615-$G$10)/5,0))*5+$G$10&amp;"-"&amp;(ROUNDDOWN((F1615-$G$10)/5,0))*5+$G$10+4,(ROUNDDOWN((F1615-$G$10)/5,0))*5+$G$10&amp;"-"&amp;(ROUNDDOWN((F1615-$G$10)/5,0))*5+$G$10+4)</f>
        <v>2010-2014</v>
      </c>
      <c r="H1615" s="17">
        <v>1</v>
      </c>
      <c r="I1615" s="17">
        <v>0</v>
      </c>
      <c r="J1615" s="17">
        <v>0</v>
      </c>
      <c r="K1615" s="17">
        <f>SUM(I1615:J1615)</f>
        <v>0</v>
      </c>
      <c r="L1615" s="28">
        <f>IF(N1615&lt;7000000000,0,1)</f>
        <v>0</v>
      </c>
      <c r="M1615" s="28">
        <f>IF(N1615&gt;0,1,0)</f>
        <v>1</v>
      </c>
      <c r="N1615" s="29">
        <v>30857</v>
      </c>
      <c r="O1615" s="29">
        <f>IF($R1615="Minor",1,0)</f>
        <v>1</v>
      </c>
      <c r="P1615" s="29">
        <f>IF($R1615="Medium",1,0)</f>
        <v>0</v>
      </c>
      <c r="Q1615" s="29">
        <f>IF($R1615="Major",1,0)</f>
        <v>0</v>
      </c>
      <c r="R1615" s="2" t="str">
        <f>IF('Hazard Data'!N2213&lt;VLOOKUP(B1615,Thresholds!$B$2:$I$8,2,FALSE),"Minor",IF(AND(VLOOKUP(B1615,Thresholds!$B$2:$I$8,2,FALSE)&lt;='Hazard Data'!N2213,'Hazard Data'!N2213&lt;VLOOKUP(B1615,Thresholds!$B$2:$I$8,3,FALSE)),"Medium","Major"))</f>
        <v>Minor</v>
      </c>
      <c r="S1615" s="2" t="str">
        <f>IF(N1615&gt;0,"",IF('Hazard Data'!K2213&lt;VLOOKUP(B1615,Thresholds!$B$2:$I$8,5,FALSE),"Minor",IF(AND(VLOOKUP(B1615,Thresholds!$B$2:$I$8,5,FALSE)&lt;='Hazard Data'!K2213,'Hazard Data'!K2213&lt;VLOOKUP(B1615,Thresholds!$B$2:$I$8,6,FALSE)),"Medium","Major")))</f>
        <v/>
      </c>
      <c r="T1615" s="2"/>
      <c r="U1615" s="2"/>
      <c r="V1615" s="2"/>
      <c r="W1615" s="2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>
      <c r="A1616" s="1"/>
      <c r="B1616" s="17">
        <v>1</v>
      </c>
      <c r="C1616" s="9" t="s">
        <v>40</v>
      </c>
      <c r="D1616" s="9" t="str">
        <f>VLOOKUP(C1616,'Hazard Categories'!$A$2:$B$52,2,FALSE)</f>
        <v>Storm</v>
      </c>
      <c r="E1616" s="17">
        <v>1</v>
      </c>
      <c r="F1616" s="17">
        <v>2004</v>
      </c>
      <c r="G1616" s="17" t="str">
        <f>IF(F1616&lt;2000,(ROUNDDOWN((F1616-$G$10)/5,0))*5+$G$10&amp;"-"&amp;(ROUNDDOWN((F1616-$G$10)/5,0))*5+$G$10+4,(ROUNDDOWN((F1616-$G$10)/5,0))*5+$G$10&amp;"-"&amp;(ROUNDDOWN((F1616-$G$10)/5,0))*5+$G$10+4)</f>
        <v>2000-2004</v>
      </c>
      <c r="H1616" s="17">
        <v>2</v>
      </c>
      <c r="I1616" s="17">
        <v>0</v>
      </c>
      <c r="J1616" s="17">
        <v>0</v>
      </c>
      <c r="K1616" s="17">
        <f>SUM(I1616:J1616)</f>
        <v>0</v>
      </c>
      <c r="L1616" s="28">
        <f>IF(N1616&lt;7000000000,0,1)</f>
        <v>0</v>
      </c>
      <c r="M1616" s="28">
        <f>IF(N1616&gt;0,1,0)</f>
        <v>1</v>
      </c>
      <c r="N1616" s="29">
        <v>30854</v>
      </c>
      <c r="O1616" s="29">
        <f>IF($R1616="Minor",1,0)</f>
        <v>1</v>
      </c>
      <c r="P1616" s="29">
        <f>IF($R1616="Medium",1,0)</f>
        <v>0</v>
      </c>
      <c r="Q1616" s="29">
        <f>IF($R1616="Major",1,0)</f>
        <v>0</v>
      </c>
      <c r="R1616" s="2" t="str">
        <f>IF('Hazard Data'!N3089&lt;VLOOKUP(B1616,Thresholds!$B$2:$I$8,2,FALSE),"Minor",IF(AND(VLOOKUP(B1616,Thresholds!$B$2:$I$8,2,FALSE)&lt;='Hazard Data'!N3089,'Hazard Data'!N3089&lt;VLOOKUP(B1616,Thresholds!$B$2:$I$8,3,FALSE)),"Medium","Major"))</f>
        <v>Minor</v>
      </c>
      <c r="S1616" s="2" t="str">
        <f>IF(N1616&gt;0,"",IF('Hazard Data'!K3089&lt;VLOOKUP(B1616,Thresholds!$B$2:$I$8,5,FALSE),"Minor",IF(AND(VLOOKUP(B1616,Thresholds!$B$2:$I$8,5,FALSE)&lt;='Hazard Data'!K3089,'Hazard Data'!K3089&lt;VLOOKUP(B1616,Thresholds!$B$2:$I$8,6,FALSE)),"Medium","Major")))</f>
        <v/>
      </c>
      <c r="T1616" s="2"/>
      <c r="U1616" s="2"/>
      <c r="V1616" s="2"/>
      <c r="W1616" s="2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32">
      <c r="A1617" s="1"/>
      <c r="B1617" s="17">
        <v>6</v>
      </c>
      <c r="C1617" s="9" t="s">
        <v>44</v>
      </c>
      <c r="D1617" s="9" t="str">
        <f>VLOOKUP(C1617,'Hazard Categories'!$A$2:$B$52,2,FALSE)</f>
        <v>Severe Storm</v>
      </c>
      <c r="E1617" s="17">
        <v>3</v>
      </c>
      <c r="F1617" s="17">
        <v>2013</v>
      </c>
      <c r="G1617" s="17" t="str">
        <f>IF(F1617&lt;2000,(ROUNDDOWN((F1617-$G$10)/5,0))*5+$G$10&amp;"-"&amp;(ROUNDDOWN((F1617-$G$10)/5,0))*5+$G$10+4,(ROUNDDOWN((F1617-$G$10)/5,0))*5+$G$10&amp;"-"&amp;(ROUNDDOWN((F1617-$G$10)/5,0))*5+$G$10+4)</f>
        <v>2010-2014</v>
      </c>
      <c r="H1617" s="17">
        <v>1</v>
      </c>
      <c r="I1617" s="17">
        <v>0</v>
      </c>
      <c r="J1617" s="17">
        <v>0</v>
      </c>
      <c r="K1617" s="17">
        <f>SUM(I1617:J1617)</f>
        <v>0</v>
      </c>
      <c r="L1617" s="28">
        <f>IF(N1617&lt;7000000000,0,1)</f>
        <v>0</v>
      </c>
      <c r="M1617" s="28">
        <f>IF(N1617&gt;0,1,0)</f>
        <v>1</v>
      </c>
      <c r="N1617" s="29">
        <v>30813</v>
      </c>
      <c r="O1617" s="29">
        <f>IF($R1617="Minor",1,0)</f>
        <v>1</v>
      </c>
      <c r="P1617" s="29">
        <f>IF($R1617="Medium",1,0)</f>
        <v>0</v>
      </c>
      <c r="Q1617" s="29">
        <f>IF($R1617="Major",1,0)</f>
        <v>0</v>
      </c>
      <c r="R1617" s="2" t="str">
        <f>IF('Hazard Data'!N2021&lt;VLOOKUP(B1617,Thresholds!$B$2:$I$8,2,FALSE),"Minor",IF(AND(VLOOKUP(B1617,Thresholds!$B$2:$I$8,2,FALSE)&lt;='Hazard Data'!N2021,'Hazard Data'!N2021&lt;VLOOKUP(B1617,Thresholds!$B$2:$I$8,3,FALSE)),"Medium","Major"))</f>
        <v>Minor</v>
      </c>
      <c r="S1617" s="2" t="str">
        <f>IF(N1617&gt;0,"",IF('Hazard Data'!K2021&lt;VLOOKUP(B1617,Thresholds!$B$2:$I$8,5,FALSE),"Minor",IF(AND(VLOOKUP(B1617,Thresholds!$B$2:$I$8,5,FALSE)&lt;='Hazard Data'!K2021,'Hazard Data'!K2021&lt;VLOOKUP(B1617,Thresholds!$B$2:$I$8,6,FALSE)),"Medium","Major")))</f>
        <v/>
      </c>
      <c r="T1617" s="2"/>
      <c r="U1617" s="2"/>
      <c r="V1617" s="2"/>
      <c r="W1617" s="2"/>
      <c r="X1617" s="1"/>
      <c r="Y1617" s="1"/>
      <c r="Z1617" s="1"/>
      <c r="AA1617" s="1"/>
      <c r="AB1617" s="1"/>
      <c r="AC1617" s="1"/>
      <c r="AD1617" s="1"/>
      <c r="AE1617" s="1"/>
      <c r="AF1617" s="1"/>
    </row>
    <row r="1618" spans="1:32">
      <c r="A1618" s="1"/>
      <c r="B1618" s="17">
        <v>5</v>
      </c>
      <c r="C1618" s="9" t="s">
        <v>39</v>
      </c>
      <c r="D1618" s="9" t="str">
        <f>VLOOKUP(C1618,'Hazard Categories'!$A$2:$B$52,2,FALSE)</f>
        <v>Severe Storm</v>
      </c>
      <c r="E1618" s="17">
        <v>3</v>
      </c>
      <c r="F1618" s="17">
        <v>2015</v>
      </c>
      <c r="G1618" s="17" t="str">
        <f>IF(F1618&lt;2000,(ROUNDDOWN((F1618-$G$10)/5,0))*5+$G$10&amp;"-"&amp;(ROUNDDOWN((F1618-$G$10)/5,0))*5+$G$10+4,(ROUNDDOWN((F1618-$G$10)/5,0))*5+$G$10&amp;"-"&amp;(ROUNDDOWN((F1618-$G$10)/5,0))*5+$G$10+4)</f>
        <v>2015-2019</v>
      </c>
      <c r="H1618" s="17">
        <v>1</v>
      </c>
      <c r="I1618" s="17">
        <v>0</v>
      </c>
      <c r="J1618" s="17">
        <v>0</v>
      </c>
      <c r="K1618" s="17">
        <f>SUM(I1618:J1618)</f>
        <v>0</v>
      </c>
      <c r="L1618" s="28">
        <f>IF(N1618&lt;7000000000,0,1)</f>
        <v>0</v>
      </c>
      <c r="M1618" s="28">
        <f>IF(N1618&gt;0,1,0)</f>
        <v>1</v>
      </c>
      <c r="N1618" s="29">
        <v>30800</v>
      </c>
      <c r="O1618" s="29">
        <f>IF($R1618="Minor",1,0)</f>
        <v>1</v>
      </c>
      <c r="P1618" s="29">
        <f>IF($R1618="Medium",1,0)</f>
        <v>0</v>
      </c>
      <c r="Q1618" s="29">
        <f>IF($R1618="Major",1,0)</f>
        <v>0</v>
      </c>
      <c r="R1618" s="2" t="str">
        <f>IF('Hazard Data'!N2636&lt;VLOOKUP(B1618,Thresholds!$B$2:$I$8,2,FALSE),"Minor",IF(AND(VLOOKUP(B1618,Thresholds!$B$2:$I$8,2,FALSE)&lt;='Hazard Data'!N2636,'Hazard Data'!N2636&lt;VLOOKUP(B1618,Thresholds!$B$2:$I$8,3,FALSE)),"Medium","Major"))</f>
        <v>Minor</v>
      </c>
      <c r="S1618" s="2" t="str">
        <f>IF(N1618&gt;0,"",IF('Hazard Data'!K2636&lt;VLOOKUP(B1618,Thresholds!$B$2:$I$8,5,FALSE),"Minor",IF(AND(VLOOKUP(B1618,Thresholds!$B$2:$I$8,5,FALSE)&lt;='Hazard Data'!K2636,'Hazard Data'!K2636&lt;VLOOKUP(B1618,Thresholds!$B$2:$I$8,6,FALSE)),"Medium","Major")))</f>
        <v/>
      </c>
      <c r="T1618" s="2"/>
      <c r="U1618" s="2"/>
      <c r="V1618" s="2"/>
      <c r="W1618" s="2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32">
      <c r="A1619" s="1"/>
      <c r="B1619" s="17">
        <v>2</v>
      </c>
      <c r="C1619" s="9" t="s">
        <v>59</v>
      </c>
      <c r="D1619" s="9" t="str">
        <f>VLOOKUP(C1619,'Hazard Categories'!$A$2:$B$52,2,FALSE)</f>
        <v>Storm</v>
      </c>
      <c r="E1619" s="17">
        <v>2</v>
      </c>
      <c r="F1619" s="17">
        <v>2014</v>
      </c>
      <c r="G1619" s="17" t="str">
        <f>IF(F1619&lt;2000,(ROUNDDOWN((F1619-$G$10)/5,0))*5+$G$10&amp;"-"&amp;(ROUNDDOWN((F1619-$G$10)/5,0))*5+$G$10+4,(ROUNDDOWN((F1619-$G$10)/5,0))*5+$G$10&amp;"-"&amp;(ROUNDDOWN((F1619-$G$10)/5,0))*5+$G$10+4)</f>
        <v>2010-2014</v>
      </c>
      <c r="H1619" s="17">
        <v>1</v>
      </c>
      <c r="I1619" s="17">
        <v>0</v>
      </c>
      <c r="J1619" s="17">
        <v>0</v>
      </c>
      <c r="K1619" s="17">
        <f>SUM(I1619:J1619)</f>
        <v>0</v>
      </c>
      <c r="L1619" s="28">
        <f>IF(N1619&lt;7000000000,0,1)</f>
        <v>0</v>
      </c>
      <c r="M1619" s="28">
        <f>IF(N1619&gt;0,1,0)</f>
        <v>1</v>
      </c>
      <c r="N1619" s="29">
        <v>30797</v>
      </c>
      <c r="O1619" s="29">
        <f>IF($R1619="Minor",1,0)</f>
        <v>1</v>
      </c>
      <c r="P1619" s="29">
        <f>IF($R1619="Medium",1,0)</f>
        <v>0</v>
      </c>
      <c r="Q1619" s="29">
        <f>IF($R1619="Major",1,0)</f>
        <v>0</v>
      </c>
      <c r="R1619" s="2" t="str">
        <f>IF('Hazard Data'!N2617&lt;VLOOKUP(B1619,Thresholds!$B$2:$I$8,2,FALSE),"Minor",IF(AND(VLOOKUP(B1619,Thresholds!$B$2:$I$8,2,FALSE)&lt;='Hazard Data'!N2617,'Hazard Data'!N2617&lt;VLOOKUP(B1619,Thresholds!$B$2:$I$8,3,FALSE)),"Medium","Major"))</f>
        <v>Minor</v>
      </c>
      <c r="S1619" s="2" t="str">
        <f>IF(N1619&gt;0,"",IF('Hazard Data'!K2617&lt;VLOOKUP(B1619,Thresholds!$B$2:$I$8,5,FALSE),"Minor",IF(AND(VLOOKUP(B1619,Thresholds!$B$2:$I$8,5,FALSE)&lt;='Hazard Data'!K2617,'Hazard Data'!K2617&lt;VLOOKUP(B1619,Thresholds!$B$2:$I$8,6,FALSE)),"Medium","Major")))</f>
        <v/>
      </c>
      <c r="T1619" s="2"/>
      <c r="U1619" s="2"/>
      <c r="V1619" s="2"/>
      <c r="W1619" s="2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32">
      <c r="A1620" s="1"/>
      <c r="B1620" s="17">
        <v>3</v>
      </c>
      <c r="C1620" s="9" t="s">
        <v>42</v>
      </c>
      <c r="D1620" s="9" t="str">
        <f>VLOOKUP(C1620,'Hazard Categories'!$A$2:$B$52,2,FALSE)</f>
        <v>Storm</v>
      </c>
      <c r="E1620" s="17">
        <v>4</v>
      </c>
      <c r="F1620" s="17">
        <v>1969</v>
      </c>
      <c r="G1620" s="17" t="str">
        <f>IF(F1620&lt;2000,(ROUNDDOWN((F1620-$G$10)/5,0))*5+$G$10&amp;"-"&amp;(ROUNDDOWN((F1620-$G$10)/5,0))*5+$G$10+4,(ROUNDDOWN((F1620-$G$10)/5,0))*5+$G$10&amp;"-"&amp;(ROUNDDOWN((F1620-$G$10)/5,0))*5+$G$10+4)</f>
        <v>1965-1969</v>
      </c>
      <c r="H1620" s="17">
        <v>1</v>
      </c>
      <c r="I1620" s="17">
        <v>1</v>
      </c>
      <c r="J1620" s="17">
        <v>1</v>
      </c>
      <c r="K1620" s="17">
        <f>SUM(I1620:J1620)</f>
        <v>2</v>
      </c>
      <c r="L1620" s="28">
        <f>IF(N1620&lt;7000000000,0,1)</f>
        <v>0</v>
      </c>
      <c r="M1620" s="28">
        <f>IF(N1620&gt;0,1,0)</f>
        <v>1</v>
      </c>
      <c r="N1620" s="29">
        <v>30790</v>
      </c>
      <c r="O1620" s="29">
        <f>IF($R1620="Minor",1,0)</f>
        <v>0</v>
      </c>
      <c r="P1620" s="29">
        <f>IF($R1620="Medium",1,0)</f>
        <v>1</v>
      </c>
      <c r="Q1620" s="29">
        <f>IF($R1620="Major",1,0)</f>
        <v>0</v>
      </c>
      <c r="R1620" s="2" t="str">
        <f>IF('Hazard Data'!N317&lt;VLOOKUP(B1620,Thresholds!$B$2:$I$8,2,FALSE),"Minor",IF(AND(VLOOKUP(B1620,Thresholds!$B$2:$I$8,2,FALSE)&lt;='Hazard Data'!N317,'Hazard Data'!N317&lt;VLOOKUP(B1620,Thresholds!$B$2:$I$8,3,FALSE)),"Medium","Major"))</f>
        <v>Medium</v>
      </c>
      <c r="S1620" s="2" t="str">
        <f>IF(N1620&gt;0,"",IF('Hazard Data'!K317&lt;VLOOKUP(B1620,Thresholds!$B$2:$I$8,5,FALSE),"Minor",IF(AND(VLOOKUP(B1620,Thresholds!$B$2:$I$8,5,FALSE)&lt;='Hazard Data'!K317,'Hazard Data'!K317&lt;VLOOKUP(B1620,Thresholds!$B$2:$I$8,6,FALSE)),"Medium","Major")))</f>
        <v/>
      </c>
      <c r="T1620" s="2"/>
      <c r="U1620" s="2"/>
      <c r="V1620" s="2"/>
      <c r="W1620" s="2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32">
      <c r="A1621" s="1"/>
      <c r="B1621" s="17">
        <v>5</v>
      </c>
      <c r="C1621" s="9" t="s">
        <v>44</v>
      </c>
      <c r="D1621" s="9" t="str">
        <f>VLOOKUP(C1621,'Hazard Categories'!$A$2:$B$52,2,FALSE)</f>
        <v>Severe Storm</v>
      </c>
      <c r="E1621" s="17">
        <v>4</v>
      </c>
      <c r="F1621" s="17">
        <v>1983</v>
      </c>
      <c r="G1621" s="17" t="str">
        <f>IF(F1621&lt;2000,(ROUNDDOWN((F1621-$G$10)/5,0))*5+$G$10&amp;"-"&amp;(ROUNDDOWN((F1621-$G$10)/5,0))*5+$G$10+4,(ROUNDDOWN((F1621-$G$10)/5,0))*5+$G$10&amp;"-"&amp;(ROUNDDOWN((F1621-$G$10)/5,0))*5+$G$10+4)</f>
        <v>1980-1984</v>
      </c>
      <c r="H1621" s="17">
        <v>2</v>
      </c>
      <c r="I1621" s="17">
        <v>0</v>
      </c>
      <c r="J1621" s="17">
        <v>0</v>
      </c>
      <c r="K1621" s="17">
        <f>SUM(I1621:J1621)</f>
        <v>0</v>
      </c>
      <c r="L1621" s="28">
        <f>IF(N1621&lt;7000000000,0,1)</f>
        <v>0</v>
      </c>
      <c r="M1621" s="28">
        <f>IF(N1621&gt;0,1,0)</f>
        <v>1</v>
      </c>
      <c r="N1621" s="29">
        <v>30772</v>
      </c>
      <c r="O1621" s="29">
        <f>IF($R1621="Minor",1,0)</f>
        <v>1</v>
      </c>
      <c r="P1621" s="29">
        <f>IF($R1621="Medium",1,0)</f>
        <v>0</v>
      </c>
      <c r="Q1621" s="29">
        <f>IF($R1621="Major",1,0)</f>
        <v>0</v>
      </c>
      <c r="R1621" s="2" t="str">
        <f>IF('Hazard Data'!N788&lt;VLOOKUP(B1621,Thresholds!$B$2:$I$8,2,FALSE),"Minor",IF(AND(VLOOKUP(B1621,Thresholds!$B$2:$I$8,2,FALSE)&lt;='Hazard Data'!N788,'Hazard Data'!N788&lt;VLOOKUP(B1621,Thresholds!$B$2:$I$8,3,FALSE)),"Medium","Major"))</f>
        <v>Minor</v>
      </c>
      <c r="S1621" s="2" t="str">
        <f>IF(N1621&gt;0,"",IF('Hazard Data'!K788&lt;VLOOKUP(B1621,Thresholds!$B$2:$I$8,5,FALSE),"Minor",IF(AND(VLOOKUP(B1621,Thresholds!$B$2:$I$8,5,FALSE)&lt;='Hazard Data'!K788,'Hazard Data'!K788&lt;VLOOKUP(B1621,Thresholds!$B$2:$I$8,6,FALSE)),"Medium","Major")))</f>
        <v/>
      </c>
      <c r="T1621" s="2"/>
      <c r="U1621" s="2"/>
      <c r="V1621" s="2"/>
      <c r="W1621" s="2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32">
      <c r="A1622" s="1"/>
      <c r="B1622" s="17">
        <v>1</v>
      </c>
      <c r="C1622" s="9" t="s">
        <v>44</v>
      </c>
      <c r="D1622" s="9" t="str">
        <f>VLOOKUP(C1622,'Hazard Categories'!$A$2:$B$52,2,FALSE)</f>
        <v>Severe Storm</v>
      </c>
      <c r="E1622" s="17">
        <v>4</v>
      </c>
      <c r="F1622" s="17">
        <v>1983</v>
      </c>
      <c r="G1622" s="17" t="str">
        <f>IF(F1622&lt;2000,(ROUNDDOWN((F1622-$G$10)/5,0))*5+$G$10&amp;"-"&amp;(ROUNDDOWN((F1622-$G$10)/5,0))*5+$G$10+4,(ROUNDDOWN((F1622-$G$10)/5,0))*5+$G$10&amp;"-"&amp;(ROUNDDOWN((F1622-$G$10)/5,0))*5+$G$10+4)</f>
        <v>1980-1984</v>
      </c>
      <c r="H1622" s="17">
        <v>2</v>
      </c>
      <c r="I1622" s="17">
        <v>0</v>
      </c>
      <c r="J1622" s="17">
        <v>0</v>
      </c>
      <c r="K1622" s="17">
        <f>SUM(I1622:J1622)</f>
        <v>0</v>
      </c>
      <c r="L1622" s="28">
        <f>IF(N1622&lt;7000000000,0,1)</f>
        <v>0</v>
      </c>
      <c r="M1622" s="28">
        <f>IF(N1622&gt;0,1,0)</f>
        <v>1</v>
      </c>
      <c r="N1622" s="29">
        <v>30763</v>
      </c>
      <c r="O1622" s="29">
        <f>IF($R1622="Minor",1,0)</f>
        <v>1</v>
      </c>
      <c r="P1622" s="29">
        <f>IF($R1622="Medium",1,0)</f>
        <v>0</v>
      </c>
      <c r="Q1622" s="29">
        <f>IF($R1622="Major",1,0)</f>
        <v>0</v>
      </c>
      <c r="R1622" s="2" t="str">
        <f>IF('Hazard Data'!N785&lt;VLOOKUP(B1622,Thresholds!$B$2:$I$8,2,FALSE),"Minor",IF(AND(VLOOKUP(B1622,Thresholds!$B$2:$I$8,2,FALSE)&lt;='Hazard Data'!N785,'Hazard Data'!N785&lt;VLOOKUP(B1622,Thresholds!$B$2:$I$8,3,FALSE)),"Medium","Major"))</f>
        <v>Minor</v>
      </c>
      <c r="S1622" s="2" t="str">
        <f>IF(N1622&gt;0,"",IF('Hazard Data'!K785&lt;VLOOKUP(B1622,Thresholds!$B$2:$I$8,5,FALSE),"Minor",IF(AND(VLOOKUP(B1622,Thresholds!$B$2:$I$8,5,FALSE)&lt;='Hazard Data'!K785,'Hazard Data'!K785&lt;VLOOKUP(B1622,Thresholds!$B$2:$I$8,6,FALSE)),"Medium","Major")))</f>
        <v/>
      </c>
      <c r="T1622" s="2"/>
      <c r="U1622" s="2"/>
      <c r="V1622" s="2"/>
      <c r="W1622" s="2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32">
      <c r="A1623" s="1"/>
      <c r="B1623" s="17">
        <v>3</v>
      </c>
      <c r="C1623" s="9" t="s">
        <v>44</v>
      </c>
      <c r="D1623" s="9" t="str">
        <f>VLOOKUP(C1623,'Hazard Categories'!$A$2:$B$52,2,FALSE)</f>
        <v>Severe Storm</v>
      </c>
      <c r="E1623" s="17">
        <v>2</v>
      </c>
      <c r="F1623" s="17">
        <v>2015</v>
      </c>
      <c r="G1623" s="17" t="str">
        <f>IF(F1623&lt;2000,(ROUNDDOWN((F1623-$G$10)/5,0))*5+$G$10&amp;"-"&amp;(ROUNDDOWN((F1623-$G$10)/5,0))*5+$G$10+4,(ROUNDDOWN((F1623-$G$10)/5,0))*5+$G$10&amp;"-"&amp;(ROUNDDOWN((F1623-$G$10)/5,0))*5+$G$10+4)</f>
        <v>2015-2019</v>
      </c>
      <c r="H1623" s="17">
        <v>1</v>
      </c>
      <c r="I1623" s="17">
        <v>0</v>
      </c>
      <c r="J1623" s="17">
        <v>0</v>
      </c>
      <c r="K1623" s="17">
        <f>SUM(I1623:J1623)</f>
        <v>0</v>
      </c>
      <c r="L1623" s="28">
        <f>IF(N1623&lt;7000000000,0,1)</f>
        <v>0</v>
      </c>
      <c r="M1623" s="28">
        <f>IF(N1623&gt;0,1,0)</f>
        <v>1</v>
      </c>
      <c r="N1623" s="29">
        <v>30752</v>
      </c>
      <c r="O1623" s="29">
        <f>IF($R1623="Minor",1,0)</f>
        <v>1</v>
      </c>
      <c r="P1623" s="29">
        <f>IF($R1623="Medium",1,0)</f>
        <v>0</v>
      </c>
      <c r="Q1623" s="29">
        <f>IF($R1623="Major",1,0)</f>
        <v>0</v>
      </c>
      <c r="R1623" s="2" t="str">
        <f>IF('Hazard Data'!N2696&lt;VLOOKUP(B1623,Thresholds!$B$2:$I$8,2,FALSE),"Minor",IF(AND(VLOOKUP(B1623,Thresholds!$B$2:$I$8,2,FALSE)&lt;='Hazard Data'!N2696,'Hazard Data'!N2696&lt;VLOOKUP(B1623,Thresholds!$B$2:$I$8,3,FALSE)),"Medium","Major"))</f>
        <v>Minor</v>
      </c>
      <c r="S1623" s="2" t="str">
        <f>IF(N1623&gt;0,"",IF('Hazard Data'!K2696&lt;VLOOKUP(B1623,Thresholds!$B$2:$I$8,5,FALSE),"Minor",IF(AND(VLOOKUP(B1623,Thresholds!$B$2:$I$8,5,FALSE)&lt;='Hazard Data'!K2696,'Hazard Data'!K2696&lt;VLOOKUP(B1623,Thresholds!$B$2:$I$8,6,FALSE)),"Medium","Major")))</f>
        <v/>
      </c>
      <c r="T1623" s="2"/>
      <c r="U1623" s="2"/>
      <c r="V1623" s="2"/>
      <c r="W1623" s="2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32">
      <c r="A1624" s="1"/>
      <c r="B1624" s="17">
        <v>2</v>
      </c>
      <c r="C1624" s="9" t="s">
        <v>59</v>
      </c>
      <c r="D1624" s="9" t="str">
        <f>VLOOKUP(C1624,'Hazard Categories'!$A$2:$B$52,2,FALSE)</f>
        <v>Storm</v>
      </c>
      <c r="E1624" s="17">
        <v>4</v>
      </c>
      <c r="F1624" s="17">
        <v>2012</v>
      </c>
      <c r="G1624" s="17" t="str">
        <f>IF(F1624&lt;2000,(ROUNDDOWN((F1624-$G$10)/5,0))*5+$G$10&amp;"-"&amp;(ROUNDDOWN((F1624-$G$10)/5,0))*5+$G$10+4,(ROUNDDOWN((F1624-$G$10)/5,0))*5+$G$10&amp;"-"&amp;(ROUNDDOWN((F1624-$G$10)/5,0))*5+$G$10+4)</f>
        <v>2010-2014</v>
      </c>
      <c r="H1624" s="17">
        <v>1</v>
      </c>
      <c r="I1624" s="17">
        <v>0</v>
      </c>
      <c r="J1624" s="17">
        <v>0</v>
      </c>
      <c r="K1624" s="17">
        <f>SUM(I1624:J1624)</f>
        <v>0</v>
      </c>
      <c r="L1624" s="28">
        <f>IF(N1624&lt;7000000000,0,1)</f>
        <v>0</v>
      </c>
      <c r="M1624" s="28">
        <f>IF(N1624&gt;0,1,0)</f>
        <v>1</v>
      </c>
      <c r="N1624" s="29">
        <v>30749</v>
      </c>
      <c r="O1624" s="29">
        <f>IF($R1624="Minor",1,0)</f>
        <v>1</v>
      </c>
      <c r="P1624" s="29">
        <f>IF($R1624="Medium",1,0)</f>
        <v>0</v>
      </c>
      <c r="Q1624" s="29">
        <f>IF($R1624="Major",1,0)</f>
        <v>0</v>
      </c>
      <c r="R1624" s="2" t="str">
        <f>IF('Hazard Data'!N2134&lt;VLOOKUP(B1624,Thresholds!$B$2:$I$8,2,FALSE),"Minor",IF(AND(VLOOKUP(B1624,Thresholds!$B$2:$I$8,2,FALSE)&lt;='Hazard Data'!N2134,'Hazard Data'!N2134&lt;VLOOKUP(B1624,Thresholds!$B$2:$I$8,3,FALSE)),"Medium","Major"))</f>
        <v>Minor</v>
      </c>
      <c r="S1624" s="2" t="str">
        <f>IF(N1624&gt;0,"",IF('Hazard Data'!K2134&lt;VLOOKUP(B1624,Thresholds!$B$2:$I$8,5,FALSE),"Minor",IF(AND(VLOOKUP(B1624,Thresholds!$B$2:$I$8,5,FALSE)&lt;='Hazard Data'!K2134,'Hazard Data'!K2134&lt;VLOOKUP(B1624,Thresholds!$B$2:$I$8,6,FALSE)),"Medium","Major")))</f>
        <v/>
      </c>
      <c r="T1624" s="2"/>
      <c r="U1624" s="2"/>
      <c r="V1624" s="2"/>
      <c r="W1624" s="2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32">
      <c r="A1625" s="1"/>
      <c r="B1625" s="17">
        <v>5</v>
      </c>
      <c r="C1625" s="9" t="s">
        <v>44</v>
      </c>
      <c r="D1625" s="9" t="str">
        <f>VLOOKUP(C1625,'Hazard Categories'!$A$2:$B$52,2,FALSE)</f>
        <v>Severe Storm</v>
      </c>
      <c r="E1625" s="17">
        <v>2</v>
      </c>
      <c r="F1625" s="17">
        <v>2011</v>
      </c>
      <c r="G1625" s="17" t="str">
        <f>IF(F1625&lt;2000,(ROUNDDOWN((F1625-$G$10)/5,0))*5+$G$10&amp;"-"&amp;(ROUNDDOWN((F1625-$G$10)/5,0))*5+$G$10+4,(ROUNDDOWN((F1625-$G$10)/5,0))*5+$G$10&amp;"-"&amp;(ROUNDDOWN((F1625-$G$10)/5,0))*5+$G$10+4)</f>
        <v>2010-2014</v>
      </c>
      <c r="H1625" s="17">
        <v>1</v>
      </c>
      <c r="I1625" s="17">
        <v>0</v>
      </c>
      <c r="J1625" s="17">
        <v>0</v>
      </c>
      <c r="K1625" s="17">
        <f>SUM(I1625:J1625)</f>
        <v>0</v>
      </c>
      <c r="L1625" s="28">
        <f>IF(N1625&lt;7000000000,0,1)</f>
        <v>0</v>
      </c>
      <c r="M1625" s="28">
        <f>IF(N1625&gt;0,1,0)</f>
        <v>1</v>
      </c>
      <c r="N1625" s="29">
        <v>30743</v>
      </c>
      <c r="O1625" s="29">
        <f>IF($R1625="Minor",1,0)</f>
        <v>1</v>
      </c>
      <c r="P1625" s="29">
        <f>IF($R1625="Medium",1,0)</f>
        <v>0</v>
      </c>
      <c r="Q1625" s="29">
        <f>IF($R1625="Major",1,0)</f>
        <v>0</v>
      </c>
      <c r="R1625" s="2" t="str">
        <f>IF('Hazard Data'!N2358&lt;VLOOKUP(B1625,Thresholds!$B$2:$I$8,2,FALSE),"Minor",IF(AND(VLOOKUP(B1625,Thresholds!$B$2:$I$8,2,FALSE)&lt;='Hazard Data'!N2358,'Hazard Data'!N2358&lt;VLOOKUP(B1625,Thresholds!$B$2:$I$8,3,FALSE)),"Medium","Major"))</f>
        <v>Minor</v>
      </c>
      <c r="S1625" s="2" t="str">
        <f>IF(N1625&gt;0,"",IF('Hazard Data'!K2358&lt;VLOOKUP(B1625,Thresholds!$B$2:$I$8,5,FALSE),"Minor",IF(AND(VLOOKUP(B1625,Thresholds!$B$2:$I$8,5,FALSE)&lt;='Hazard Data'!K2358,'Hazard Data'!K2358&lt;VLOOKUP(B1625,Thresholds!$B$2:$I$8,6,FALSE)),"Medium","Major")))</f>
        <v/>
      </c>
      <c r="T1625" s="2"/>
      <c r="U1625" s="2"/>
      <c r="V1625" s="2"/>
      <c r="W1625" s="2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32">
      <c r="A1626" s="1"/>
      <c r="B1626" s="17">
        <v>5</v>
      </c>
      <c r="C1626" s="9" t="s">
        <v>39</v>
      </c>
      <c r="D1626" s="9" t="str">
        <f>VLOOKUP(C1626,'Hazard Categories'!$A$2:$B$52,2,FALSE)</f>
        <v>Severe Storm</v>
      </c>
      <c r="E1626" s="17">
        <v>3</v>
      </c>
      <c r="F1626" s="17">
        <v>2015</v>
      </c>
      <c r="G1626" s="17" t="str">
        <f>IF(F1626&lt;2000,(ROUNDDOWN((F1626-$G$10)/5,0))*5+$G$10&amp;"-"&amp;(ROUNDDOWN((F1626-$G$10)/5,0))*5+$G$10+4,(ROUNDDOWN((F1626-$G$10)/5,0))*5+$G$10&amp;"-"&amp;(ROUNDDOWN((F1626-$G$10)/5,0))*5+$G$10+4)</f>
        <v>2015-2019</v>
      </c>
      <c r="H1626" s="17">
        <v>1</v>
      </c>
      <c r="I1626" s="17">
        <v>0</v>
      </c>
      <c r="J1626" s="17">
        <v>0</v>
      </c>
      <c r="K1626" s="17">
        <f>SUM(I1626:J1626)</f>
        <v>0</v>
      </c>
      <c r="L1626" s="28">
        <f>IF(N1626&lt;7000000000,0,1)</f>
        <v>0</v>
      </c>
      <c r="M1626" s="28">
        <f>IF(N1626&gt;0,1,0)</f>
        <v>1</v>
      </c>
      <c r="N1626" s="29">
        <v>30743</v>
      </c>
      <c r="O1626" s="29">
        <f>IF($R1626="Minor",1,0)</f>
        <v>1</v>
      </c>
      <c r="P1626" s="29">
        <f>IF($R1626="Medium",1,0)</f>
        <v>0</v>
      </c>
      <c r="Q1626" s="29">
        <f>IF($R1626="Major",1,0)</f>
        <v>0</v>
      </c>
      <c r="R1626" s="2" t="str">
        <f>IF('Hazard Data'!N2642&lt;VLOOKUP(B1626,Thresholds!$B$2:$I$8,2,FALSE),"Minor",IF(AND(VLOOKUP(B1626,Thresholds!$B$2:$I$8,2,FALSE)&lt;='Hazard Data'!N2642,'Hazard Data'!N2642&lt;VLOOKUP(B1626,Thresholds!$B$2:$I$8,3,FALSE)),"Medium","Major"))</f>
        <v>Minor</v>
      </c>
      <c r="S1626" s="2" t="str">
        <f>IF(N1626&gt;0,"",IF('Hazard Data'!K2642&lt;VLOOKUP(B1626,Thresholds!$B$2:$I$8,5,FALSE),"Minor",IF(AND(VLOOKUP(B1626,Thresholds!$B$2:$I$8,5,FALSE)&lt;='Hazard Data'!K2642,'Hazard Data'!K2642&lt;VLOOKUP(B1626,Thresholds!$B$2:$I$8,6,FALSE)),"Medium","Major")))</f>
        <v/>
      </c>
      <c r="T1626" s="2"/>
      <c r="U1626" s="2"/>
      <c r="V1626" s="2"/>
      <c r="W1626" s="2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32">
      <c r="A1627" s="1"/>
      <c r="B1627" s="17">
        <v>3</v>
      </c>
      <c r="C1627" s="9" t="s">
        <v>44</v>
      </c>
      <c r="D1627" s="9" t="str">
        <f>VLOOKUP(C1627,'Hazard Categories'!$A$2:$B$52,2,FALSE)</f>
        <v>Severe Storm</v>
      </c>
      <c r="E1627" s="17">
        <v>3</v>
      </c>
      <c r="F1627" s="17">
        <v>2011</v>
      </c>
      <c r="G1627" s="17" t="str">
        <f>IF(F1627&lt;2000,(ROUNDDOWN((F1627-$G$10)/5,0))*5+$G$10&amp;"-"&amp;(ROUNDDOWN((F1627-$G$10)/5,0))*5+$G$10+4,(ROUNDDOWN((F1627-$G$10)/5,0))*5+$G$10&amp;"-"&amp;(ROUNDDOWN((F1627-$G$10)/5,0))*5+$G$10+4)</f>
        <v>2010-2014</v>
      </c>
      <c r="H1627" s="17">
        <v>1</v>
      </c>
      <c r="I1627" s="17">
        <v>0</v>
      </c>
      <c r="J1627" s="17">
        <v>0</v>
      </c>
      <c r="K1627" s="17">
        <f>SUM(I1627:J1627)</f>
        <v>0</v>
      </c>
      <c r="L1627" s="28">
        <f>IF(N1627&lt;7000000000,0,1)</f>
        <v>0</v>
      </c>
      <c r="M1627" s="28">
        <f>IF(N1627&gt;0,1,0)</f>
        <v>1</v>
      </c>
      <c r="N1627" s="29">
        <v>30737</v>
      </c>
      <c r="O1627" s="29">
        <f>IF($R1627="Minor",1,0)</f>
        <v>1</v>
      </c>
      <c r="P1627" s="29">
        <f>IF($R1627="Medium",1,0)</f>
        <v>0</v>
      </c>
      <c r="Q1627" s="29">
        <f>IF($R1627="Major",1,0)</f>
        <v>0</v>
      </c>
      <c r="R1627" s="2" t="str">
        <f>IF('Hazard Data'!N2328&lt;VLOOKUP(B1627,Thresholds!$B$2:$I$8,2,FALSE),"Minor",IF(AND(VLOOKUP(B1627,Thresholds!$B$2:$I$8,2,FALSE)&lt;='Hazard Data'!N2328,'Hazard Data'!N2328&lt;VLOOKUP(B1627,Thresholds!$B$2:$I$8,3,FALSE)),"Medium","Major"))</f>
        <v>Minor</v>
      </c>
      <c r="S1627" s="2" t="str">
        <f>IF(N1627&gt;0,"",IF('Hazard Data'!K2328&lt;VLOOKUP(B1627,Thresholds!$B$2:$I$8,5,FALSE),"Minor",IF(AND(VLOOKUP(B1627,Thresholds!$B$2:$I$8,5,FALSE)&lt;='Hazard Data'!K2328,'Hazard Data'!K2328&lt;VLOOKUP(B1627,Thresholds!$B$2:$I$8,6,FALSE)),"Medium","Major")))</f>
        <v/>
      </c>
      <c r="T1627" s="2"/>
      <c r="U1627" s="2"/>
      <c r="V1627" s="2"/>
      <c r="W1627" s="2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32">
      <c r="A1628" s="1"/>
      <c r="B1628" s="17">
        <v>4</v>
      </c>
      <c r="C1628" s="9" t="s">
        <v>44</v>
      </c>
      <c r="D1628" s="9" t="str">
        <f>VLOOKUP(C1628,'Hazard Categories'!$A$2:$B$52,2,FALSE)</f>
        <v>Severe Storm</v>
      </c>
      <c r="E1628" s="17">
        <v>3</v>
      </c>
      <c r="F1628" s="17">
        <v>2015</v>
      </c>
      <c r="G1628" s="17" t="str">
        <f>IF(F1628&lt;2000,(ROUNDDOWN((F1628-$G$10)/5,0))*5+$G$10&amp;"-"&amp;(ROUNDDOWN((F1628-$G$10)/5,0))*5+$G$10+4,(ROUNDDOWN((F1628-$G$10)/5,0))*5+$G$10&amp;"-"&amp;(ROUNDDOWN((F1628-$G$10)/5,0))*5+$G$10+4)</f>
        <v>2015-2019</v>
      </c>
      <c r="H1628" s="17">
        <v>1</v>
      </c>
      <c r="I1628" s="17">
        <v>0</v>
      </c>
      <c r="J1628" s="17">
        <v>0</v>
      </c>
      <c r="K1628" s="17">
        <f>SUM(I1628:J1628)</f>
        <v>0</v>
      </c>
      <c r="L1628" s="28">
        <f>IF(N1628&lt;7000000000,0,1)</f>
        <v>0</v>
      </c>
      <c r="M1628" s="28">
        <f>IF(N1628&gt;0,1,0)</f>
        <v>1</v>
      </c>
      <c r="N1628" s="29">
        <v>30730</v>
      </c>
      <c r="O1628" s="29">
        <f>IF($R1628="Minor",1,0)</f>
        <v>1</v>
      </c>
      <c r="P1628" s="29">
        <f>IF($R1628="Medium",1,0)</f>
        <v>0</v>
      </c>
      <c r="Q1628" s="29">
        <f>IF($R1628="Major",1,0)</f>
        <v>0</v>
      </c>
      <c r="R1628" s="2" t="str">
        <f>IF('Hazard Data'!N2673&lt;VLOOKUP(B1628,Thresholds!$B$2:$I$8,2,FALSE),"Minor",IF(AND(VLOOKUP(B1628,Thresholds!$B$2:$I$8,2,FALSE)&lt;='Hazard Data'!N2673,'Hazard Data'!N2673&lt;VLOOKUP(B1628,Thresholds!$B$2:$I$8,3,FALSE)),"Medium","Major"))</f>
        <v>Minor</v>
      </c>
      <c r="S1628" s="2" t="str">
        <f>IF(N1628&gt;0,"",IF('Hazard Data'!K2673&lt;VLOOKUP(B1628,Thresholds!$B$2:$I$8,5,FALSE),"Minor",IF(AND(VLOOKUP(B1628,Thresholds!$B$2:$I$8,5,FALSE)&lt;='Hazard Data'!K2673,'Hazard Data'!K2673&lt;VLOOKUP(B1628,Thresholds!$B$2:$I$8,6,FALSE)),"Medium","Major")))</f>
        <v/>
      </c>
      <c r="T1628" s="2"/>
      <c r="U1628" s="2"/>
      <c r="V1628" s="2"/>
      <c r="W1628" s="2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32">
      <c r="A1629" s="1"/>
      <c r="B1629" s="17">
        <v>3</v>
      </c>
      <c r="C1629" s="9" t="s">
        <v>39</v>
      </c>
      <c r="D1629" s="9" t="str">
        <f>VLOOKUP(C1629,'Hazard Categories'!$A$2:$B$52,2,FALSE)</f>
        <v>Severe Storm</v>
      </c>
      <c r="E1629" s="17">
        <v>2</v>
      </c>
      <c r="F1629" s="17">
        <v>2014</v>
      </c>
      <c r="G1629" s="17" t="str">
        <f>IF(F1629&lt;2000,(ROUNDDOWN((F1629-$G$10)/5,0))*5+$G$10&amp;"-"&amp;(ROUNDDOWN((F1629-$G$10)/5,0))*5+$G$10+4,(ROUNDDOWN((F1629-$G$10)/5,0))*5+$G$10&amp;"-"&amp;(ROUNDDOWN((F1629-$G$10)/5,0))*5+$G$10+4)</f>
        <v>2010-2014</v>
      </c>
      <c r="H1629" s="17">
        <v>1</v>
      </c>
      <c r="I1629" s="17">
        <v>0</v>
      </c>
      <c r="J1629" s="17">
        <v>0</v>
      </c>
      <c r="K1629" s="17">
        <f>SUM(I1629:J1629)</f>
        <v>0</v>
      </c>
      <c r="L1629" s="28">
        <f>IF(N1629&lt;7000000000,0,1)</f>
        <v>0</v>
      </c>
      <c r="M1629" s="28">
        <f>IF(N1629&gt;0,1,0)</f>
        <v>1</v>
      </c>
      <c r="N1629" s="29">
        <v>30683</v>
      </c>
      <c r="O1629" s="29">
        <f>IF($R1629="Minor",1,0)</f>
        <v>1</v>
      </c>
      <c r="P1629" s="29">
        <f>IF($R1629="Medium",1,0)</f>
        <v>0</v>
      </c>
      <c r="Q1629" s="29">
        <f>IF($R1629="Major",1,0)</f>
        <v>0</v>
      </c>
      <c r="R1629" s="2" t="str">
        <f>IF('Hazard Data'!N2598&lt;VLOOKUP(B1629,Thresholds!$B$2:$I$8,2,FALSE),"Minor",IF(AND(VLOOKUP(B1629,Thresholds!$B$2:$I$8,2,FALSE)&lt;='Hazard Data'!N2598,'Hazard Data'!N2598&lt;VLOOKUP(B1629,Thresholds!$B$2:$I$8,3,FALSE)),"Medium","Major"))</f>
        <v>Minor</v>
      </c>
      <c r="S1629" s="2" t="str">
        <f>IF(N1629&gt;0,"",IF('Hazard Data'!K2598&lt;VLOOKUP(B1629,Thresholds!$B$2:$I$8,5,FALSE),"Minor",IF(AND(VLOOKUP(B1629,Thresholds!$B$2:$I$8,5,FALSE)&lt;='Hazard Data'!K2598,'Hazard Data'!K2598&lt;VLOOKUP(B1629,Thresholds!$B$2:$I$8,6,FALSE)),"Medium","Major")))</f>
        <v/>
      </c>
      <c r="T1629" s="2"/>
      <c r="U1629" s="2"/>
      <c r="V1629" s="2"/>
      <c r="W1629" s="2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32">
      <c r="A1630" s="1"/>
      <c r="B1630" s="17">
        <v>2</v>
      </c>
      <c r="C1630" s="9" t="s">
        <v>59</v>
      </c>
      <c r="D1630" s="9" t="str">
        <f>VLOOKUP(C1630,'Hazard Categories'!$A$2:$B$52,2,FALSE)</f>
        <v>Storm</v>
      </c>
      <c r="E1630" s="17">
        <v>2</v>
      </c>
      <c r="F1630" s="17">
        <v>2014</v>
      </c>
      <c r="G1630" s="17" t="str">
        <f>IF(F1630&lt;2000,(ROUNDDOWN((F1630-$G$10)/5,0))*5+$G$10&amp;"-"&amp;(ROUNDDOWN((F1630-$G$10)/5,0))*5+$G$10+4,(ROUNDDOWN((F1630-$G$10)/5,0))*5+$G$10&amp;"-"&amp;(ROUNDDOWN((F1630-$G$10)/5,0))*5+$G$10+4)</f>
        <v>2010-2014</v>
      </c>
      <c r="H1630" s="17">
        <v>1</v>
      </c>
      <c r="I1630" s="17">
        <v>0</v>
      </c>
      <c r="J1630" s="17">
        <v>0</v>
      </c>
      <c r="K1630" s="17">
        <f>SUM(I1630:J1630)</f>
        <v>0</v>
      </c>
      <c r="L1630" s="28">
        <f>IF(N1630&lt;7000000000,0,1)</f>
        <v>0</v>
      </c>
      <c r="M1630" s="28">
        <f>IF(N1630&gt;0,1,0)</f>
        <v>1</v>
      </c>
      <c r="N1630" s="29">
        <v>30673</v>
      </c>
      <c r="O1630" s="29">
        <f>IF($R1630="Minor",1,0)</f>
        <v>1</v>
      </c>
      <c r="P1630" s="29">
        <f>IF($R1630="Medium",1,0)</f>
        <v>0</v>
      </c>
      <c r="Q1630" s="29">
        <f>IF($R1630="Major",1,0)</f>
        <v>0</v>
      </c>
      <c r="R1630" s="2" t="str">
        <f>IF('Hazard Data'!N2601&lt;VLOOKUP(B1630,Thresholds!$B$2:$I$8,2,FALSE),"Minor",IF(AND(VLOOKUP(B1630,Thresholds!$B$2:$I$8,2,FALSE)&lt;='Hazard Data'!N2601,'Hazard Data'!N2601&lt;VLOOKUP(B1630,Thresholds!$B$2:$I$8,3,FALSE)),"Medium","Major"))</f>
        <v>Minor</v>
      </c>
      <c r="S1630" s="2" t="str">
        <f>IF(N1630&gt;0,"",IF('Hazard Data'!K2601&lt;VLOOKUP(B1630,Thresholds!$B$2:$I$8,5,FALSE),"Minor",IF(AND(VLOOKUP(B1630,Thresholds!$B$2:$I$8,5,FALSE)&lt;='Hazard Data'!K2601,'Hazard Data'!K2601&lt;VLOOKUP(B1630,Thresholds!$B$2:$I$8,6,FALSE)),"Medium","Major")))</f>
        <v/>
      </c>
      <c r="T1630" s="2"/>
      <c r="U1630" s="2"/>
      <c r="V1630" s="2"/>
      <c r="W1630" s="2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32">
      <c r="A1631" s="1"/>
      <c r="B1631" s="17">
        <v>5</v>
      </c>
      <c r="C1631" s="9" t="s">
        <v>44</v>
      </c>
      <c r="D1631" s="9" t="str">
        <f>VLOOKUP(C1631,'Hazard Categories'!$A$2:$B$52,2,FALSE)</f>
        <v>Severe Storm</v>
      </c>
      <c r="E1631" s="17">
        <v>4</v>
      </c>
      <c r="F1631" s="17">
        <v>2012</v>
      </c>
      <c r="G1631" s="17" t="str">
        <f>IF(F1631&lt;2000,(ROUNDDOWN((F1631-$G$10)/5,0))*5+$G$10&amp;"-"&amp;(ROUNDDOWN((F1631-$G$10)/5,0))*5+$G$10+4,(ROUNDDOWN((F1631-$G$10)/5,0))*5+$G$10&amp;"-"&amp;(ROUNDDOWN((F1631-$G$10)/5,0))*5+$G$10+4)</f>
        <v>2010-2014</v>
      </c>
      <c r="H1631" s="17">
        <v>1</v>
      </c>
      <c r="I1631" s="17">
        <v>0</v>
      </c>
      <c r="J1631" s="17">
        <v>0</v>
      </c>
      <c r="K1631" s="17">
        <f>SUM(I1631:J1631)</f>
        <v>0</v>
      </c>
      <c r="L1631" s="28">
        <f>IF(N1631&lt;7000000000,0,1)</f>
        <v>0</v>
      </c>
      <c r="M1631" s="28">
        <f>IF(N1631&gt;0,1,0)</f>
        <v>1</v>
      </c>
      <c r="N1631" s="29">
        <v>30657</v>
      </c>
      <c r="O1631" s="29">
        <f>IF($R1631="Minor",1,0)</f>
        <v>1</v>
      </c>
      <c r="P1631" s="29">
        <f>IF($R1631="Medium",1,0)</f>
        <v>0</v>
      </c>
      <c r="Q1631" s="29">
        <f>IF($R1631="Major",1,0)</f>
        <v>0</v>
      </c>
      <c r="R1631" s="2" t="str">
        <f>IF('Hazard Data'!N2167&lt;VLOOKUP(B1631,Thresholds!$B$2:$I$8,2,FALSE),"Minor",IF(AND(VLOOKUP(B1631,Thresholds!$B$2:$I$8,2,FALSE)&lt;='Hazard Data'!N2167,'Hazard Data'!N2167&lt;VLOOKUP(B1631,Thresholds!$B$2:$I$8,3,FALSE)),"Medium","Major"))</f>
        <v>Minor</v>
      </c>
      <c r="S1631" s="2" t="str">
        <f>IF(N1631&gt;0,"",IF('Hazard Data'!K2167&lt;VLOOKUP(B1631,Thresholds!$B$2:$I$8,5,FALSE),"Minor",IF(AND(VLOOKUP(B1631,Thresholds!$B$2:$I$8,5,FALSE)&lt;='Hazard Data'!K2167,'Hazard Data'!K2167&lt;VLOOKUP(B1631,Thresholds!$B$2:$I$8,6,FALSE)),"Medium","Major")))</f>
        <v/>
      </c>
      <c r="T1631" s="2"/>
      <c r="U1631" s="2"/>
      <c r="V1631" s="2"/>
      <c r="W1631" s="2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32">
      <c r="A1632" s="1"/>
      <c r="B1632" s="17">
        <v>5</v>
      </c>
      <c r="C1632" s="9" t="s">
        <v>44</v>
      </c>
      <c r="D1632" s="9" t="str">
        <f>VLOOKUP(C1632,'Hazard Categories'!$A$2:$B$52,2,FALSE)</f>
        <v>Severe Storm</v>
      </c>
      <c r="E1632" s="17">
        <v>2</v>
      </c>
      <c r="F1632" s="17">
        <v>1995</v>
      </c>
      <c r="G1632" s="17" t="str">
        <f>IF(F1632&lt;2000,(ROUNDDOWN((F1632-$G$10)/5,0))*5+$G$10&amp;"-"&amp;(ROUNDDOWN((F1632-$G$10)/5,0))*5+$G$10+4,(ROUNDDOWN((F1632-$G$10)/5,0))*5+$G$10&amp;"-"&amp;(ROUNDDOWN((F1632-$G$10)/5,0))*5+$G$10+4)</f>
        <v>1995-1999</v>
      </c>
      <c r="H1632" s="17">
        <v>1</v>
      </c>
      <c r="I1632" s="17">
        <v>0</v>
      </c>
      <c r="J1632" s="17">
        <v>0</v>
      </c>
      <c r="K1632" s="17">
        <f>SUM(I1632:J1632)</f>
        <v>0</v>
      </c>
      <c r="L1632" s="28">
        <f>IF(N1632&lt;7000000000,0,1)</f>
        <v>0</v>
      </c>
      <c r="M1632" s="28">
        <f>IF(N1632&gt;0,1,0)</f>
        <v>1</v>
      </c>
      <c r="N1632" s="29">
        <v>30575</v>
      </c>
      <c r="O1632" s="29">
        <f>IF($R1632="Minor",1,0)</f>
        <v>0</v>
      </c>
      <c r="P1632" s="29">
        <f>IF($R1632="Medium",1,0)</f>
        <v>0</v>
      </c>
      <c r="Q1632" s="29">
        <f>IF($R1632="Major",1,0)</f>
        <v>1</v>
      </c>
      <c r="R1632" s="2" t="str">
        <f>IF('Hazard Data'!N131&lt;VLOOKUP(B1632,Thresholds!$B$2:$I$8,2,FALSE),"Minor",IF(AND(VLOOKUP(B1632,Thresholds!$B$2:$I$8,2,FALSE)&lt;='Hazard Data'!N131,'Hazard Data'!N131&lt;VLOOKUP(B1632,Thresholds!$B$2:$I$8,3,FALSE)),"Medium","Major"))</f>
        <v>Major</v>
      </c>
      <c r="S1632" s="2" t="str">
        <f>IF(N1632&gt;0,"",IF('Hazard Data'!K131&lt;VLOOKUP(B1632,Thresholds!$B$2:$I$8,5,FALSE),"Minor",IF(AND(VLOOKUP(B1632,Thresholds!$B$2:$I$8,5,FALSE)&lt;='Hazard Data'!K131,'Hazard Data'!K131&lt;VLOOKUP(B1632,Thresholds!$B$2:$I$8,6,FALSE)),"Medium","Major")))</f>
        <v/>
      </c>
      <c r="T1632" s="2"/>
      <c r="U1632" s="2"/>
      <c r="V1632" s="2"/>
      <c r="W1632" s="2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32">
      <c r="A1633" s="1"/>
      <c r="B1633" s="17">
        <v>4</v>
      </c>
      <c r="C1633" s="9" t="s">
        <v>44</v>
      </c>
      <c r="D1633" s="9" t="str">
        <f>VLOOKUP(C1633,'Hazard Categories'!$A$2:$B$52,2,FALSE)</f>
        <v>Severe Storm</v>
      </c>
      <c r="E1633" s="17">
        <v>2</v>
      </c>
      <c r="F1633" s="17">
        <v>2015</v>
      </c>
      <c r="G1633" s="17" t="str">
        <f>IF(F1633&lt;2000,(ROUNDDOWN((F1633-$G$10)/5,0))*5+$G$10&amp;"-"&amp;(ROUNDDOWN((F1633-$G$10)/5,0))*5+$G$10+4,(ROUNDDOWN((F1633-$G$10)/5,0))*5+$G$10&amp;"-"&amp;(ROUNDDOWN((F1633-$G$10)/5,0))*5+$G$10+4)</f>
        <v>2015-2019</v>
      </c>
      <c r="H1633" s="17">
        <v>1</v>
      </c>
      <c r="I1633" s="17">
        <v>0</v>
      </c>
      <c r="J1633" s="17">
        <v>0</v>
      </c>
      <c r="K1633" s="17">
        <f>SUM(I1633:J1633)</f>
        <v>0</v>
      </c>
      <c r="L1633" s="28">
        <f>IF(N1633&lt;7000000000,0,1)</f>
        <v>0</v>
      </c>
      <c r="M1633" s="28">
        <f>IF(N1633&gt;0,1,0)</f>
        <v>1</v>
      </c>
      <c r="N1633" s="29">
        <v>30413</v>
      </c>
      <c r="O1633" s="29">
        <f>IF($R1633="Minor",1,0)</f>
        <v>1</v>
      </c>
      <c r="P1633" s="29">
        <f>IF($R1633="Medium",1,0)</f>
        <v>0</v>
      </c>
      <c r="Q1633" s="29">
        <f>IF($R1633="Major",1,0)</f>
        <v>0</v>
      </c>
      <c r="R1633" s="2" t="str">
        <f>IF('Hazard Data'!N2688&lt;VLOOKUP(B1633,Thresholds!$B$2:$I$8,2,FALSE),"Minor",IF(AND(VLOOKUP(B1633,Thresholds!$B$2:$I$8,2,FALSE)&lt;='Hazard Data'!N2688,'Hazard Data'!N2688&lt;VLOOKUP(B1633,Thresholds!$B$2:$I$8,3,FALSE)),"Medium","Major"))</f>
        <v>Minor</v>
      </c>
      <c r="S1633" s="2" t="str">
        <f>IF(N1633&gt;0,"",IF('Hazard Data'!K2688&lt;VLOOKUP(B1633,Thresholds!$B$2:$I$8,5,FALSE),"Minor",IF(AND(VLOOKUP(B1633,Thresholds!$B$2:$I$8,5,FALSE)&lt;='Hazard Data'!K2688,'Hazard Data'!K2688&lt;VLOOKUP(B1633,Thresholds!$B$2:$I$8,6,FALSE)),"Medium","Major")))</f>
        <v/>
      </c>
      <c r="T1633" s="2"/>
      <c r="U1633" s="2"/>
      <c r="V1633" s="2"/>
      <c r="W1633" s="2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32">
      <c r="A1634" s="1"/>
      <c r="B1634" s="17">
        <v>5</v>
      </c>
      <c r="C1634" s="9" t="s">
        <v>44</v>
      </c>
      <c r="D1634" s="9" t="str">
        <f>VLOOKUP(C1634,'Hazard Categories'!$A$2:$B$52,2,FALSE)</f>
        <v>Severe Storm</v>
      </c>
      <c r="E1634" s="17">
        <v>2</v>
      </c>
      <c r="F1634" s="17">
        <v>2009</v>
      </c>
      <c r="G1634" s="17" t="str">
        <f>IF(F1634&lt;2000,(ROUNDDOWN((F1634-$G$10)/5,0))*5+$G$10&amp;"-"&amp;(ROUNDDOWN((F1634-$G$10)/5,0))*5+$G$10+4,(ROUNDDOWN((F1634-$G$10)/5,0))*5+$G$10&amp;"-"&amp;(ROUNDDOWN((F1634-$G$10)/5,0))*5+$G$10+4)</f>
        <v>2005-2009</v>
      </c>
      <c r="H1634" s="17">
        <v>1</v>
      </c>
      <c r="I1634" s="17">
        <v>0</v>
      </c>
      <c r="J1634" s="17">
        <v>0</v>
      </c>
      <c r="K1634" s="17">
        <f>SUM(I1634:J1634)</f>
        <v>0</v>
      </c>
      <c r="L1634" s="28">
        <f>IF(N1634&lt;7000000000,0,1)</f>
        <v>0</v>
      </c>
      <c r="M1634" s="28">
        <f>IF(N1634&gt;0,1,0)</f>
        <v>1</v>
      </c>
      <c r="N1634" s="29">
        <v>30385</v>
      </c>
      <c r="O1634" s="29">
        <f>IF($R1634="Minor",1,0)</f>
        <v>1</v>
      </c>
      <c r="P1634" s="29">
        <f>IF($R1634="Medium",1,0)</f>
        <v>0</v>
      </c>
      <c r="Q1634" s="29">
        <f>IF($R1634="Major",1,0)</f>
        <v>0</v>
      </c>
      <c r="R1634" s="2" t="str">
        <f>IF('Hazard Data'!N3222&lt;VLOOKUP(B1634,Thresholds!$B$2:$I$8,2,FALSE),"Minor",IF(AND(VLOOKUP(B1634,Thresholds!$B$2:$I$8,2,FALSE)&lt;='Hazard Data'!N3222,'Hazard Data'!N3222&lt;VLOOKUP(B1634,Thresholds!$B$2:$I$8,3,FALSE)),"Medium","Major"))</f>
        <v>Minor</v>
      </c>
      <c r="S1634" s="2" t="str">
        <f>IF(N1634&gt;0,"",IF('Hazard Data'!K3222&lt;VLOOKUP(B1634,Thresholds!$B$2:$I$8,5,FALSE),"Minor",IF(AND(VLOOKUP(B1634,Thresholds!$B$2:$I$8,5,FALSE)&lt;='Hazard Data'!K3222,'Hazard Data'!K3222&lt;VLOOKUP(B1634,Thresholds!$B$2:$I$8,6,FALSE)),"Medium","Major")))</f>
        <v/>
      </c>
      <c r="T1634" s="2"/>
      <c r="U1634" s="2"/>
      <c r="V1634" s="2"/>
      <c r="W1634" s="2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32">
      <c r="A1635" s="1"/>
      <c r="B1635" s="17">
        <v>2</v>
      </c>
      <c r="C1635" s="9" t="s">
        <v>44</v>
      </c>
      <c r="D1635" s="9" t="str">
        <f>VLOOKUP(C1635,'Hazard Categories'!$A$2:$B$52,2,FALSE)</f>
        <v>Severe Storm</v>
      </c>
      <c r="E1635" s="17">
        <v>3</v>
      </c>
      <c r="F1635" s="17">
        <v>2016</v>
      </c>
      <c r="G1635" s="17" t="str">
        <f>IF(F1635&lt;2000,(ROUNDDOWN((F1635-$G$10)/5,0))*5+$G$10&amp;"-"&amp;(ROUNDDOWN((F1635-$G$10)/5,0))*5+$G$10+4,(ROUNDDOWN((F1635-$G$10)/5,0))*5+$G$10&amp;"-"&amp;(ROUNDDOWN((F1635-$G$10)/5,0))*5+$G$10+4)</f>
        <v>2015-2019</v>
      </c>
      <c r="H1635" s="17">
        <v>1</v>
      </c>
      <c r="I1635" s="17">
        <v>0</v>
      </c>
      <c r="J1635" s="17">
        <v>0</v>
      </c>
      <c r="K1635" s="17">
        <f>SUM(I1635:J1635)</f>
        <v>0</v>
      </c>
      <c r="L1635" s="28">
        <f>IF(N1635&lt;7000000000,0,1)</f>
        <v>0</v>
      </c>
      <c r="M1635" s="28">
        <f>IF(N1635&gt;0,1,0)</f>
        <v>1</v>
      </c>
      <c r="N1635" s="29">
        <v>30356</v>
      </c>
      <c r="O1635" s="29">
        <f>IF($R1635="Minor",1,0)</f>
        <v>1</v>
      </c>
      <c r="P1635" s="29">
        <f>IF($R1635="Medium",1,0)</f>
        <v>0</v>
      </c>
      <c r="Q1635" s="29">
        <f>IF($R1635="Major",1,0)</f>
        <v>0</v>
      </c>
      <c r="R1635" s="2" t="str">
        <f>IF('Hazard Data'!N2879&lt;VLOOKUP(B1635,Thresholds!$B$2:$I$8,2,FALSE),"Minor",IF(AND(VLOOKUP(B1635,Thresholds!$B$2:$I$8,2,FALSE)&lt;='Hazard Data'!N2879,'Hazard Data'!N2879&lt;VLOOKUP(B1635,Thresholds!$B$2:$I$8,3,FALSE)),"Medium","Major"))</f>
        <v>Minor</v>
      </c>
      <c r="S1635" s="2" t="str">
        <f>IF(N1635&gt;0,"",IF('Hazard Data'!K2879&lt;VLOOKUP(B1635,Thresholds!$B$2:$I$8,5,FALSE),"Minor",IF(AND(VLOOKUP(B1635,Thresholds!$B$2:$I$8,5,FALSE)&lt;='Hazard Data'!K2879,'Hazard Data'!K2879&lt;VLOOKUP(B1635,Thresholds!$B$2:$I$8,6,FALSE)),"Medium","Major")))</f>
        <v/>
      </c>
      <c r="T1635" s="2"/>
      <c r="U1635" s="2"/>
      <c r="V1635" s="2"/>
      <c r="W1635" s="2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32">
      <c r="A1636" s="1"/>
      <c r="B1636" s="17">
        <v>3</v>
      </c>
      <c r="C1636" s="9" t="s">
        <v>40</v>
      </c>
      <c r="D1636" s="9" t="str">
        <f>VLOOKUP(C1636,'Hazard Categories'!$A$2:$B$52,2,FALSE)</f>
        <v>Storm</v>
      </c>
      <c r="E1636" s="17">
        <v>1</v>
      </c>
      <c r="F1636" s="17">
        <v>1984</v>
      </c>
      <c r="G1636" s="17" t="str">
        <f>IF(F1636&lt;2000,(ROUNDDOWN((F1636-$G$10)/5,0))*5+$G$10&amp;"-"&amp;(ROUNDDOWN((F1636-$G$10)/5,0))*5+$G$10+4,(ROUNDDOWN((F1636-$G$10)/5,0))*5+$G$10&amp;"-"&amp;(ROUNDDOWN((F1636-$G$10)/5,0))*5+$G$10+4)</f>
        <v>1980-1984</v>
      </c>
      <c r="H1636" s="17">
        <v>1</v>
      </c>
      <c r="I1636" s="17">
        <v>0</v>
      </c>
      <c r="J1636" s="17">
        <v>0</v>
      </c>
      <c r="K1636" s="17">
        <f>SUM(I1636:J1636)</f>
        <v>0</v>
      </c>
      <c r="L1636" s="28">
        <f>IF(N1636&lt;7000000000,0,1)</f>
        <v>0</v>
      </c>
      <c r="M1636" s="28">
        <f>IF(N1636&gt;0,1,0)</f>
        <v>1</v>
      </c>
      <c r="N1636" s="29">
        <v>30353</v>
      </c>
      <c r="O1636" s="29">
        <f>IF($R1636="Minor",1,0)</f>
        <v>0</v>
      </c>
      <c r="P1636" s="29">
        <f>IF($R1636="Medium",1,0)</f>
        <v>1</v>
      </c>
      <c r="Q1636" s="29">
        <f>IF($R1636="Major",1,0)</f>
        <v>0</v>
      </c>
      <c r="R1636" s="2" t="str">
        <f>IF('Hazard Data'!N470&lt;VLOOKUP(B1636,Thresholds!$B$2:$I$8,2,FALSE),"Minor",IF(AND(VLOOKUP(B1636,Thresholds!$B$2:$I$8,2,FALSE)&lt;='Hazard Data'!N470,'Hazard Data'!N470&lt;VLOOKUP(B1636,Thresholds!$B$2:$I$8,3,FALSE)),"Medium","Major"))</f>
        <v>Medium</v>
      </c>
      <c r="S1636" s="2" t="str">
        <f>IF(N1636&gt;0,"",IF('Hazard Data'!K470&lt;VLOOKUP(B1636,Thresholds!$B$2:$I$8,5,FALSE),"Minor",IF(AND(VLOOKUP(B1636,Thresholds!$B$2:$I$8,5,FALSE)&lt;='Hazard Data'!K470,'Hazard Data'!K470&lt;VLOOKUP(B1636,Thresholds!$B$2:$I$8,6,FALSE)),"Medium","Major")))</f>
        <v/>
      </c>
      <c r="T1636" s="2"/>
      <c r="U1636" s="2"/>
      <c r="V1636" s="2"/>
      <c r="W1636" s="2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32">
      <c r="A1637" s="1"/>
      <c r="B1637" s="17">
        <v>4</v>
      </c>
      <c r="C1637" s="9" t="s">
        <v>44</v>
      </c>
      <c r="D1637" s="9" t="str">
        <f>VLOOKUP(C1637,'Hazard Categories'!$A$2:$B$52,2,FALSE)</f>
        <v>Severe Storm</v>
      </c>
      <c r="E1637" s="17">
        <v>2</v>
      </c>
      <c r="F1637" s="17">
        <v>2015</v>
      </c>
      <c r="G1637" s="17" t="str">
        <f>IF(F1637&lt;2000,(ROUNDDOWN((F1637-$G$10)/5,0))*5+$G$10&amp;"-"&amp;(ROUNDDOWN((F1637-$G$10)/5,0))*5+$G$10+4,(ROUNDDOWN((F1637-$G$10)/5,0))*5+$G$10&amp;"-"&amp;(ROUNDDOWN((F1637-$G$10)/5,0))*5+$G$10+4)</f>
        <v>2015-2019</v>
      </c>
      <c r="H1637" s="17">
        <v>1</v>
      </c>
      <c r="I1637" s="17">
        <v>0</v>
      </c>
      <c r="J1637" s="17">
        <v>0</v>
      </c>
      <c r="K1637" s="17">
        <f>SUM(I1637:J1637)</f>
        <v>0</v>
      </c>
      <c r="L1637" s="28">
        <f>IF(N1637&lt;7000000000,0,1)</f>
        <v>0</v>
      </c>
      <c r="M1637" s="28">
        <f>IF(N1637&gt;0,1,0)</f>
        <v>1</v>
      </c>
      <c r="N1637" s="29">
        <v>30340</v>
      </c>
      <c r="O1637" s="29">
        <f>IF($R1637="Minor",1,0)</f>
        <v>1</v>
      </c>
      <c r="P1637" s="29">
        <f>IF($R1637="Medium",1,0)</f>
        <v>0</v>
      </c>
      <c r="Q1637" s="29">
        <f>IF($R1637="Major",1,0)</f>
        <v>0</v>
      </c>
      <c r="R1637" s="2" t="str">
        <f>IF('Hazard Data'!N2800&lt;VLOOKUP(B1637,Thresholds!$B$2:$I$8,2,FALSE),"Minor",IF(AND(VLOOKUP(B1637,Thresholds!$B$2:$I$8,2,FALSE)&lt;='Hazard Data'!N2800,'Hazard Data'!N2800&lt;VLOOKUP(B1637,Thresholds!$B$2:$I$8,3,FALSE)),"Medium","Major"))</f>
        <v>Minor</v>
      </c>
      <c r="S1637" s="2" t="str">
        <f>IF(N1637&gt;0,"",IF('Hazard Data'!K2800&lt;VLOOKUP(B1637,Thresholds!$B$2:$I$8,5,FALSE),"Minor",IF(AND(VLOOKUP(B1637,Thresholds!$B$2:$I$8,5,FALSE)&lt;='Hazard Data'!K2800,'Hazard Data'!K2800&lt;VLOOKUP(B1637,Thresholds!$B$2:$I$8,6,FALSE)),"Medium","Major")))</f>
        <v/>
      </c>
      <c r="T1637" s="2"/>
      <c r="U1637" s="2"/>
      <c r="V1637" s="2"/>
      <c r="W1637" s="2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32">
      <c r="A1638" s="1"/>
      <c r="B1638" s="17">
        <v>1</v>
      </c>
      <c r="C1638" s="9" t="s">
        <v>44</v>
      </c>
      <c r="D1638" s="9" t="str">
        <f>VLOOKUP(C1638,'Hazard Categories'!$A$2:$B$52,2,FALSE)</f>
        <v>Severe Storm</v>
      </c>
      <c r="E1638" s="17">
        <v>3</v>
      </c>
      <c r="F1638" s="17">
        <v>2004</v>
      </c>
      <c r="G1638" s="17" t="str">
        <f>IF(F1638&lt;2000,(ROUNDDOWN((F1638-$G$10)/5,0))*5+$G$10&amp;"-"&amp;(ROUNDDOWN((F1638-$G$10)/5,0))*5+$G$10+4,(ROUNDDOWN((F1638-$G$10)/5,0))*5+$G$10&amp;"-"&amp;(ROUNDDOWN((F1638-$G$10)/5,0))*5+$G$10+4)</f>
        <v>2000-2004</v>
      </c>
      <c r="H1638" s="17">
        <v>1</v>
      </c>
      <c r="I1638" s="17">
        <v>0</v>
      </c>
      <c r="J1638" s="17">
        <v>0</v>
      </c>
      <c r="K1638" s="17">
        <f>SUM(I1638:J1638)</f>
        <v>0</v>
      </c>
      <c r="L1638" s="28">
        <f>IF(N1638&lt;7000000000,0,1)</f>
        <v>0</v>
      </c>
      <c r="M1638" s="28">
        <f>IF(N1638&gt;0,1,0)</f>
        <v>1</v>
      </c>
      <c r="N1638" s="29">
        <v>30334</v>
      </c>
      <c r="O1638" s="29">
        <f>IF($R1638="Minor",1,0)</f>
        <v>1</v>
      </c>
      <c r="P1638" s="29">
        <f>IF($R1638="Medium",1,0)</f>
        <v>0</v>
      </c>
      <c r="Q1638" s="29">
        <f>IF($R1638="Major",1,0)</f>
        <v>0</v>
      </c>
      <c r="R1638" s="2" t="str">
        <f>IF('Hazard Data'!N3109&lt;VLOOKUP(B1638,Thresholds!$B$2:$I$8,2,FALSE),"Minor",IF(AND(VLOOKUP(B1638,Thresholds!$B$2:$I$8,2,FALSE)&lt;='Hazard Data'!N3109,'Hazard Data'!N3109&lt;VLOOKUP(B1638,Thresholds!$B$2:$I$8,3,FALSE)),"Medium","Major"))</f>
        <v>Minor</v>
      </c>
      <c r="S1638" s="2" t="str">
        <f>IF(N1638&gt;0,"",IF('Hazard Data'!K3109&lt;VLOOKUP(B1638,Thresholds!$B$2:$I$8,5,FALSE),"Minor",IF(AND(VLOOKUP(B1638,Thresholds!$B$2:$I$8,5,FALSE)&lt;='Hazard Data'!K3109,'Hazard Data'!K3109&lt;VLOOKUP(B1638,Thresholds!$B$2:$I$8,6,FALSE)),"Medium","Major")))</f>
        <v/>
      </c>
      <c r="T1638" s="2"/>
      <c r="U1638" s="2"/>
      <c r="V1638" s="2"/>
      <c r="W1638" s="2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32">
      <c r="A1639" s="1"/>
      <c r="B1639" s="17">
        <v>5</v>
      </c>
      <c r="C1639" s="9" t="s">
        <v>44</v>
      </c>
      <c r="D1639" s="9" t="str">
        <f>VLOOKUP(C1639,'Hazard Categories'!$A$2:$B$52,2,FALSE)</f>
        <v>Severe Storm</v>
      </c>
      <c r="E1639" s="17">
        <v>2</v>
      </c>
      <c r="F1639" s="17">
        <v>2011</v>
      </c>
      <c r="G1639" s="17" t="str">
        <f>IF(F1639&lt;2000,(ROUNDDOWN((F1639-$G$10)/5,0))*5+$G$10&amp;"-"&amp;(ROUNDDOWN((F1639-$G$10)/5,0))*5+$G$10+4,(ROUNDDOWN((F1639-$G$10)/5,0))*5+$G$10&amp;"-"&amp;(ROUNDDOWN((F1639-$G$10)/5,0))*5+$G$10+4)</f>
        <v>2010-2014</v>
      </c>
      <c r="H1639" s="17">
        <v>1</v>
      </c>
      <c r="I1639" s="17">
        <v>0</v>
      </c>
      <c r="J1639" s="17">
        <v>0</v>
      </c>
      <c r="K1639" s="17">
        <f>SUM(I1639:J1639)</f>
        <v>0</v>
      </c>
      <c r="L1639" s="28">
        <f>IF(N1639&lt;7000000000,0,1)</f>
        <v>0</v>
      </c>
      <c r="M1639" s="28">
        <f>IF(N1639&gt;0,1,0)</f>
        <v>1</v>
      </c>
      <c r="N1639" s="29">
        <v>30166</v>
      </c>
      <c r="O1639" s="29">
        <f>IF($R1639="Minor",1,0)</f>
        <v>1</v>
      </c>
      <c r="P1639" s="29">
        <f>IF($R1639="Medium",1,0)</f>
        <v>0</v>
      </c>
      <c r="Q1639" s="29">
        <f>IF($R1639="Major",1,0)</f>
        <v>0</v>
      </c>
      <c r="R1639" s="2" t="str">
        <f>IF('Hazard Data'!N2391&lt;VLOOKUP(B1639,Thresholds!$B$2:$I$8,2,FALSE),"Minor",IF(AND(VLOOKUP(B1639,Thresholds!$B$2:$I$8,2,FALSE)&lt;='Hazard Data'!N2391,'Hazard Data'!N2391&lt;VLOOKUP(B1639,Thresholds!$B$2:$I$8,3,FALSE)),"Medium","Major"))</f>
        <v>Minor</v>
      </c>
      <c r="S1639" s="2" t="str">
        <f>IF(N1639&gt;0,"",IF('Hazard Data'!K2391&lt;VLOOKUP(B1639,Thresholds!$B$2:$I$8,5,FALSE),"Minor",IF(AND(VLOOKUP(B1639,Thresholds!$B$2:$I$8,5,FALSE)&lt;='Hazard Data'!K2391,'Hazard Data'!K2391&lt;VLOOKUP(B1639,Thresholds!$B$2:$I$8,6,FALSE)),"Medium","Major")))</f>
        <v/>
      </c>
      <c r="T1639" s="2"/>
      <c r="U1639" s="2"/>
      <c r="V1639" s="2"/>
      <c r="W1639" s="2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32">
      <c r="A1640" s="1"/>
      <c r="B1640" s="17">
        <v>5</v>
      </c>
      <c r="C1640" s="9" t="s">
        <v>44</v>
      </c>
      <c r="D1640" s="9" t="str">
        <f>VLOOKUP(C1640,'Hazard Categories'!$A$2:$B$52,2,FALSE)</f>
        <v>Severe Storm</v>
      </c>
      <c r="E1640" s="17">
        <v>3</v>
      </c>
      <c r="F1640" s="17">
        <v>2010</v>
      </c>
      <c r="G1640" s="17" t="str">
        <f>IF(F1640&lt;2000,(ROUNDDOWN((F1640-$G$10)/5,0))*5+$G$10&amp;"-"&amp;(ROUNDDOWN((F1640-$G$10)/5,0))*5+$G$10+4,(ROUNDDOWN((F1640-$G$10)/5,0))*5+$G$10&amp;"-"&amp;(ROUNDDOWN((F1640-$G$10)/5,0))*5+$G$10+4)</f>
        <v>2010-2014</v>
      </c>
      <c r="H1640" s="17">
        <v>1</v>
      </c>
      <c r="I1640" s="17">
        <v>0</v>
      </c>
      <c r="J1640" s="17">
        <v>0</v>
      </c>
      <c r="K1640" s="17">
        <f>SUM(I1640:J1640)</f>
        <v>0</v>
      </c>
      <c r="L1640" s="28">
        <f>IF(N1640&lt;7000000000,0,1)</f>
        <v>0</v>
      </c>
      <c r="M1640" s="28">
        <f>IF(N1640&gt;0,1,0)</f>
        <v>1</v>
      </c>
      <c r="N1640" s="29">
        <v>30160</v>
      </c>
      <c r="O1640" s="29">
        <f>IF($R1640="Minor",1,0)</f>
        <v>1</v>
      </c>
      <c r="P1640" s="29">
        <f>IF($R1640="Medium",1,0)</f>
        <v>0</v>
      </c>
      <c r="Q1640" s="29">
        <f>IF($R1640="Major",1,0)</f>
        <v>0</v>
      </c>
      <c r="R1640" s="2" t="str">
        <f>IF('Hazard Data'!N2249&lt;VLOOKUP(B1640,Thresholds!$B$2:$I$8,2,FALSE),"Minor",IF(AND(VLOOKUP(B1640,Thresholds!$B$2:$I$8,2,FALSE)&lt;='Hazard Data'!N2249,'Hazard Data'!N2249&lt;VLOOKUP(B1640,Thresholds!$B$2:$I$8,3,FALSE)),"Medium","Major"))</f>
        <v>Minor</v>
      </c>
      <c r="S1640" s="2" t="str">
        <f>IF(N1640&gt;0,"",IF('Hazard Data'!K2249&lt;VLOOKUP(B1640,Thresholds!$B$2:$I$8,5,FALSE),"Minor",IF(AND(VLOOKUP(B1640,Thresholds!$B$2:$I$8,5,FALSE)&lt;='Hazard Data'!K2249,'Hazard Data'!K2249&lt;VLOOKUP(B1640,Thresholds!$B$2:$I$8,6,FALSE)),"Medium","Major")))</f>
        <v/>
      </c>
      <c r="T1640" s="2"/>
      <c r="U1640" s="2"/>
      <c r="V1640" s="2"/>
      <c r="W1640" s="2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32">
      <c r="A1641" s="1"/>
      <c r="B1641" s="17">
        <v>5</v>
      </c>
      <c r="C1641" s="9" t="s">
        <v>44</v>
      </c>
      <c r="D1641" s="9" t="str">
        <f>VLOOKUP(C1641,'Hazard Categories'!$A$2:$B$52,2,FALSE)</f>
        <v>Severe Storm</v>
      </c>
      <c r="E1641" s="17">
        <v>2</v>
      </c>
      <c r="F1641" s="17">
        <v>2015</v>
      </c>
      <c r="G1641" s="17" t="str">
        <f>IF(F1641&lt;2000,(ROUNDDOWN((F1641-$G$10)/5,0))*5+$G$10&amp;"-"&amp;(ROUNDDOWN((F1641-$G$10)/5,0))*5+$G$10+4,(ROUNDDOWN((F1641-$G$10)/5,0))*5+$G$10&amp;"-"&amp;(ROUNDDOWN((F1641-$G$10)/5,0))*5+$G$10+4)</f>
        <v>2015-2019</v>
      </c>
      <c r="H1641" s="17">
        <v>1</v>
      </c>
      <c r="I1641" s="17">
        <v>0</v>
      </c>
      <c r="J1641" s="17">
        <v>0</v>
      </c>
      <c r="K1641" s="17">
        <f>SUM(I1641:J1641)</f>
        <v>0</v>
      </c>
      <c r="L1641" s="28">
        <f>IF(N1641&lt;7000000000,0,1)</f>
        <v>0</v>
      </c>
      <c r="M1641" s="28">
        <f>IF(N1641&gt;0,1,0)</f>
        <v>1</v>
      </c>
      <c r="N1641" s="29">
        <v>30134</v>
      </c>
      <c r="O1641" s="29">
        <f>IF($R1641="Minor",1,0)</f>
        <v>1</v>
      </c>
      <c r="P1641" s="29">
        <f>IF($R1641="Medium",1,0)</f>
        <v>0</v>
      </c>
      <c r="Q1641" s="29">
        <f>IF($R1641="Major",1,0)</f>
        <v>0</v>
      </c>
      <c r="R1641" s="2" t="str">
        <f>IF('Hazard Data'!N2792&lt;VLOOKUP(B1641,Thresholds!$B$2:$I$8,2,FALSE),"Minor",IF(AND(VLOOKUP(B1641,Thresholds!$B$2:$I$8,2,FALSE)&lt;='Hazard Data'!N2792,'Hazard Data'!N2792&lt;VLOOKUP(B1641,Thresholds!$B$2:$I$8,3,FALSE)),"Medium","Major"))</f>
        <v>Minor</v>
      </c>
      <c r="S1641" s="2" t="str">
        <f>IF(N1641&gt;0,"",IF('Hazard Data'!K2792&lt;VLOOKUP(B1641,Thresholds!$B$2:$I$8,5,FALSE),"Minor",IF(AND(VLOOKUP(B1641,Thresholds!$B$2:$I$8,5,FALSE)&lt;='Hazard Data'!K2792,'Hazard Data'!K2792&lt;VLOOKUP(B1641,Thresholds!$B$2:$I$8,6,FALSE)),"Medium","Major")))</f>
        <v/>
      </c>
      <c r="T1641" s="2"/>
      <c r="U1641" s="2"/>
      <c r="V1641" s="2"/>
      <c r="W1641" s="2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32">
      <c r="A1642" s="1"/>
      <c r="B1642" s="17">
        <v>1</v>
      </c>
      <c r="C1642" s="9" t="s">
        <v>44</v>
      </c>
      <c r="D1642" s="9" t="str">
        <f>VLOOKUP(C1642,'Hazard Categories'!$A$2:$B$52,2,FALSE)</f>
        <v>Severe Storm</v>
      </c>
      <c r="E1642" s="17">
        <v>2</v>
      </c>
      <c r="F1642" s="17">
        <v>2020</v>
      </c>
      <c r="G1642" s="17" t="str">
        <f>IF(F1642&lt;2000,(ROUNDDOWN((F1642-$G$10)/5,0))*5+$G$10&amp;"-"&amp;(ROUNDDOWN((F1642-$G$10)/5,0))*5+$G$10+4,(ROUNDDOWN((F1642-$G$10)/5,0))*5+$G$10&amp;"-"&amp;(ROUNDDOWN((F1642-$G$10)/5,0))*5+$G$10+4)</f>
        <v>2020-2024</v>
      </c>
      <c r="H1642" s="17">
        <v>1</v>
      </c>
      <c r="I1642" s="17">
        <v>0</v>
      </c>
      <c r="J1642" s="17">
        <v>0</v>
      </c>
      <c r="K1642" s="17">
        <f>SUM(I1642:J1642)</f>
        <v>0</v>
      </c>
      <c r="L1642" s="28">
        <f>IF(N1642&lt;7000000000,0,1)</f>
        <v>0</v>
      </c>
      <c r="M1642" s="28">
        <f>IF(N1642&gt;0,1,0)</f>
        <v>1</v>
      </c>
      <c r="N1642" s="29">
        <v>29995</v>
      </c>
      <c r="O1642" s="29">
        <f>IF($R1642="Minor",1,0)</f>
        <v>1</v>
      </c>
      <c r="P1642" s="29">
        <f>IF($R1642="Medium",1,0)</f>
        <v>0</v>
      </c>
      <c r="Q1642" s="29">
        <f>IF($R1642="Major",1,0)</f>
        <v>0</v>
      </c>
      <c r="R1642" s="2" t="str">
        <f>IF('Hazard Data'!N3314&lt;VLOOKUP(B1642,Thresholds!$B$2:$I$8,2,FALSE),"Minor",IF(AND(VLOOKUP(B1642,Thresholds!$B$2:$I$8,2,FALSE)&lt;='Hazard Data'!N3314,'Hazard Data'!N3314&lt;VLOOKUP(B1642,Thresholds!$B$2:$I$8,3,FALSE)),"Medium","Major"))</f>
        <v>Minor</v>
      </c>
      <c r="S1642" s="2" t="str">
        <f>IF(N1642&gt;0,"",IF('Hazard Data'!K3314&lt;VLOOKUP(B1642,Thresholds!$B$2:$I$8,5,FALSE),"Minor",IF(AND(VLOOKUP(B1642,Thresholds!$B$2:$I$8,5,FALSE)&lt;='Hazard Data'!K3314,'Hazard Data'!K3314&lt;VLOOKUP(B1642,Thresholds!$B$2:$I$8,6,FALSE)),"Medium","Major")))</f>
        <v/>
      </c>
      <c r="T1642" s="2"/>
      <c r="U1642" s="2"/>
      <c r="V1642" s="2"/>
      <c r="W1642" s="2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32">
      <c r="A1643" s="1"/>
      <c r="B1643" s="17">
        <v>4</v>
      </c>
      <c r="C1643" s="9" t="s">
        <v>44</v>
      </c>
      <c r="D1643" s="9" t="str">
        <f>VLOOKUP(C1643,'Hazard Categories'!$A$2:$B$52,2,FALSE)</f>
        <v>Severe Storm</v>
      </c>
      <c r="E1643" s="17">
        <v>3</v>
      </c>
      <c r="F1643" s="17">
        <v>2009</v>
      </c>
      <c r="G1643" s="17" t="str">
        <f>IF(F1643&lt;2000,(ROUNDDOWN((F1643-$G$10)/5,0))*5+$G$10&amp;"-"&amp;(ROUNDDOWN((F1643-$G$10)/5,0))*5+$G$10+4,(ROUNDDOWN((F1643-$G$10)/5,0))*5+$G$10&amp;"-"&amp;(ROUNDDOWN((F1643-$G$10)/5,0))*5+$G$10+4)</f>
        <v>2005-2009</v>
      </c>
      <c r="H1643" s="17">
        <v>1</v>
      </c>
      <c r="I1643" s="17">
        <v>0</v>
      </c>
      <c r="J1643" s="17">
        <v>0</v>
      </c>
      <c r="K1643" s="17">
        <f>SUM(I1643:J1643)</f>
        <v>0</v>
      </c>
      <c r="L1643" s="28">
        <f>IF(N1643&lt;7000000000,0,1)</f>
        <v>0</v>
      </c>
      <c r="M1643" s="28">
        <f>IF(N1643&gt;0,1,0)</f>
        <v>1</v>
      </c>
      <c r="N1643" s="29">
        <v>29922</v>
      </c>
      <c r="O1643" s="29">
        <f>IF($R1643="Minor",1,0)</f>
        <v>1</v>
      </c>
      <c r="P1643" s="29">
        <f>IF($R1643="Medium",1,0)</f>
        <v>0</v>
      </c>
      <c r="Q1643" s="29">
        <f>IF($R1643="Major",1,0)</f>
        <v>0</v>
      </c>
      <c r="R1643" s="2" t="str">
        <f>IF('Hazard Data'!N3201&lt;VLOOKUP(B1643,Thresholds!$B$2:$I$8,2,FALSE),"Minor",IF(AND(VLOOKUP(B1643,Thresholds!$B$2:$I$8,2,FALSE)&lt;='Hazard Data'!N3201,'Hazard Data'!N3201&lt;VLOOKUP(B1643,Thresholds!$B$2:$I$8,3,FALSE)),"Medium","Major"))</f>
        <v>Minor</v>
      </c>
      <c r="S1643" s="2" t="str">
        <f>IF(N1643&gt;0,"",IF('Hazard Data'!K3201&lt;VLOOKUP(B1643,Thresholds!$B$2:$I$8,5,FALSE),"Minor",IF(AND(VLOOKUP(B1643,Thresholds!$B$2:$I$8,5,FALSE)&lt;='Hazard Data'!K3201,'Hazard Data'!K3201&lt;VLOOKUP(B1643,Thresholds!$B$2:$I$8,6,FALSE)),"Medium","Major")))</f>
        <v/>
      </c>
      <c r="T1643" s="2"/>
      <c r="U1643" s="2"/>
      <c r="V1643" s="2"/>
      <c r="W1643" s="2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32">
      <c r="A1644" s="1"/>
      <c r="B1644" s="17">
        <v>6</v>
      </c>
      <c r="C1644" s="9" t="s">
        <v>44</v>
      </c>
      <c r="D1644" s="9" t="str">
        <f>VLOOKUP(C1644,'Hazard Categories'!$A$2:$B$52,2,FALSE)</f>
        <v>Severe Storm</v>
      </c>
      <c r="E1644" s="17">
        <v>4</v>
      </c>
      <c r="F1644" s="17">
        <v>1983</v>
      </c>
      <c r="G1644" s="17" t="str">
        <f>IF(F1644&lt;2000,(ROUNDDOWN((F1644-$G$10)/5,0))*5+$G$10&amp;"-"&amp;(ROUNDDOWN((F1644-$G$10)/5,0))*5+$G$10+4,(ROUNDDOWN((F1644-$G$10)/5,0))*5+$G$10&amp;"-"&amp;(ROUNDDOWN((F1644-$G$10)/5,0))*5+$G$10+4)</f>
        <v>1980-1984</v>
      </c>
      <c r="H1644" s="17">
        <v>2</v>
      </c>
      <c r="I1644" s="17">
        <v>0</v>
      </c>
      <c r="J1644" s="17">
        <v>0</v>
      </c>
      <c r="K1644" s="17">
        <f>SUM(I1644:J1644)</f>
        <v>0</v>
      </c>
      <c r="L1644" s="28">
        <f>IF(N1644&lt;7000000000,0,1)</f>
        <v>0</v>
      </c>
      <c r="M1644" s="28">
        <f>IF(N1644&gt;0,1,0)</f>
        <v>1</v>
      </c>
      <c r="N1644" s="29">
        <v>29919</v>
      </c>
      <c r="O1644" s="29">
        <f>IF($R1644="Minor",1,0)</f>
        <v>1</v>
      </c>
      <c r="P1644" s="29">
        <f>IF($R1644="Medium",1,0)</f>
        <v>0</v>
      </c>
      <c r="Q1644" s="29">
        <f>IF($R1644="Major",1,0)</f>
        <v>0</v>
      </c>
      <c r="R1644" s="2" t="str">
        <f>IF('Hazard Data'!N784&lt;VLOOKUP(B1644,Thresholds!$B$2:$I$8,2,FALSE),"Minor",IF(AND(VLOOKUP(B1644,Thresholds!$B$2:$I$8,2,FALSE)&lt;='Hazard Data'!N784,'Hazard Data'!N784&lt;VLOOKUP(B1644,Thresholds!$B$2:$I$8,3,FALSE)),"Medium","Major"))</f>
        <v>Minor</v>
      </c>
      <c r="S1644" s="2" t="str">
        <f>IF(N1644&gt;0,"",IF('Hazard Data'!K784&lt;VLOOKUP(B1644,Thresholds!$B$2:$I$8,5,FALSE),"Minor",IF(AND(VLOOKUP(B1644,Thresholds!$B$2:$I$8,5,FALSE)&lt;='Hazard Data'!K784,'Hazard Data'!K784&lt;VLOOKUP(B1644,Thresholds!$B$2:$I$8,6,FALSE)),"Medium","Major")))</f>
        <v/>
      </c>
      <c r="T1644" s="2"/>
      <c r="U1644" s="2"/>
      <c r="V1644" s="2"/>
      <c r="W1644" s="2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32">
      <c r="A1645" s="1"/>
      <c r="B1645" s="17">
        <v>3</v>
      </c>
      <c r="C1645" s="9" t="s">
        <v>39</v>
      </c>
      <c r="D1645" s="9" t="str">
        <f>VLOOKUP(C1645,'Hazard Categories'!$A$2:$B$52,2,FALSE)</f>
        <v>Severe Storm</v>
      </c>
      <c r="E1645" s="17">
        <v>2</v>
      </c>
      <c r="F1645" s="17">
        <v>2015</v>
      </c>
      <c r="G1645" s="17" t="str">
        <f>IF(F1645&lt;2000,(ROUNDDOWN((F1645-$G$10)/5,0))*5+$G$10&amp;"-"&amp;(ROUNDDOWN((F1645-$G$10)/5,0))*5+$G$10+4,(ROUNDDOWN((F1645-$G$10)/5,0))*5+$G$10&amp;"-"&amp;(ROUNDDOWN((F1645-$G$10)/5,0))*5+$G$10+4)</f>
        <v>2015-2019</v>
      </c>
      <c r="H1645" s="17">
        <v>1</v>
      </c>
      <c r="I1645" s="17">
        <v>0</v>
      </c>
      <c r="J1645" s="17">
        <v>0</v>
      </c>
      <c r="K1645" s="17">
        <f>SUM(I1645:J1645)</f>
        <v>0</v>
      </c>
      <c r="L1645" s="28">
        <f>IF(N1645&lt;7000000000,0,1)</f>
        <v>0</v>
      </c>
      <c r="M1645" s="28">
        <f>IF(N1645&gt;0,1,0)</f>
        <v>1</v>
      </c>
      <c r="N1645" s="29">
        <v>29865</v>
      </c>
      <c r="O1645" s="29">
        <f>IF($R1645="Minor",1,0)</f>
        <v>1</v>
      </c>
      <c r="P1645" s="29">
        <f>IF($R1645="Medium",1,0)</f>
        <v>0</v>
      </c>
      <c r="Q1645" s="29">
        <f>IF($R1645="Major",1,0)</f>
        <v>0</v>
      </c>
      <c r="R1645" s="2" t="str">
        <f>IF('Hazard Data'!N2777&lt;VLOOKUP(B1645,Thresholds!$B$2:$I$8,2,FALSE),"Minor",IF(AND(VLOOKUP(B1645,Thresholds!$B$2:$I$8,2,FALSE)&lt;='Hazard Data'!N2777,'Hazard Data'!N2777&lt;VLOOKUP(B1645,Thresholds!$B$2:$I$8,3,FALSE)),"Medium","Major"))</f>
        <v>Minor</v>
      </c>
      <c r="S1645" s="2" t="str">
        <f>IF(N1645&gt;0,"",IF('Hazard Data'!K2777&lt;VLOOKUP(B1645,Thresholds!$B$2:$I$8,5,FALSE),"Minor",IF(AND(VLOOKUP(B1645,Thresholds!$B$2:$I$8,5,FALSE)&lt;='Hazard Data'!K2777,'Hazard Data'!K2777&lt;VLOOKUP(B1645,Thresholds!$B$2:$I$8,6,FALSE)),"Medium","Major")))</f>
        <v/>
      </c>
      <c r="T1645" s="2"/>
      <c r="U1645" s="2"/>
      <c r="V1645" s="2"/>
      <c r="W1645" s="2"/>
      <c r="X1645" s="1"/>
      <c r="Y1645" s="1"/>
      <c r="Z1645" s="1"/>
      <c r="AA1645" s="1"/>
      <c r="AB1645" s="1"/>
      <c r="AC1645" s="1"/>
      <c r="AD1645" s="1"/>
      <c r="AE1645" s="1"/>
      <c r="AF1645" s="1"/>
    </row>
    <row r="1646" spans="1:32">
      <c r="A1646" s="1"/>
      <c r="B1646" s="17">
        <v>5</v>
      </c>
      <c r="C1646" s="9" t="s">
        <v>39</v>
      </c>
      <c r="D1646" s="9" t="str">
        <f>VLOOKUP(C1646,'Hazard Categories'!$A$2:$B$52,2,FALSE)</f>
        <v>Severe Storm</v>
      </c>
      <c r="E1646" s="17">
        <v>3</v>
      </c>
      <c r="F1646" s="17">
        <v>2020</v>
      </c>
      <c r="G1646" s="17" t="str">
        <f>IF(F1646&lt;2000,(ROUNDDOWN((F1646-$G$10)/5,0))*5+$G$10&amp;"-"&amp;(ROUNDDOWN((F1646-$G$10)/5,0))*5+$G$10+4,(ROUNDDOWN((F1646-$G$10)/5,0))*5+$G$10&amp;"-"&amp;(ROUNDDOWN((F1646-$G$10)/5,0))*5+$G$10+4)</f>
        <v>2020-2024</v>
      </c>
      <c r="H1646" s="17">
        <v>1</v>
      </c>
      <c r="I1646" s="17">
        <v>0</v>
      </c>
      <c r="J1646" s="17">
        <v>0</v>
      </c>
      <c r="K1646" s="17">
        <f>SUM(I1646:J1646)</f>
        <v>0</v>
      </c>
      <c r="L1646" s="28">
        <f>IF(N1646&lt;7000000000,0,1)</f>
        <v>0</v>
      </c>
      <c r="M1646" s="28">
        <f>IF(N1646&gt;0,1,0)</f>
        <v>1</v>
      </c>
      <c r="N1646" s="29">
        <v>29833</v>
      </c>
      <c r="O1646" s="29">
        <f>IF($R1646="Minor",1,0)</f>
        <v>1</v>
      </c>
      <c r="P1646" s="29">
        <f>IF($R1646="Medium",1,0)</f>
        <v>0</v>
      </c>
      <c r="Q1646" s="29">
        <f>IF($R1646="Major",1,0)</f>
        <v>0</v>
      </c>
      <c r="R1646" s="2" t="str">
        <f>IF('Hazard Data'!N3376&lt;VLOOKUP(B1646,Thresholds!$B$2:$I$8,2,FALSE),"Minor",IF(AND(VLOOKUP(B1646,Thresholds!$B$2:$I$8,2,FALSE)&lt;='Hazard Data'!N3376,'Hazard Data'!N3376&lt;VLOOKUP(B1646,Thresholds!$B$2:$I$8,3,FALSE)),"Medium","Major"))</f>
        <v>Minor</v>
      </c>
      <c r="S1646" s="2" t="str">
        <f>IF(N1646&gt;0,"",IF('Hazard Data'!K3376&lt;VLOOKUP(B1646,Thresholds!$B$2:$I$8,5,FALSE),"Minor",IF(AND(VLOOKUP(B1646,Thresholds!$B$2:$I$8,5,FALSE)&lt;='Hazard Data'!K3376,'Hazard Data'!K3376&lt;VLOOKUP(B1646,Thresholds!$B$2:$I$8,6,FALSE)),"Medium","Major")))</f>
        <v/>
      </c>
      <c r="T1646" s="2"/>
      <c r="U1646" s="2"/>
      <c r="V1646" s="2"/>
      <c r="W1646" s="2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32">
      <c r="A1647" s="1"/>
      <c r="B1647" s="17">
        <v>2</v>
      </c>
      <c r="C1647" s="9" t="s">
        <v>59</v>
      </c>
      <c r="D1647" s="9" t="str">
        <f>VLOOKUP(C1647,'Hazard Categories'!$A$2:$B$52,2,FALSE)</f>
        <v>Storm</v>
      </c>
      <c r="E1647" s="17">
        <v>2</v>
      </c>
      <c r="F1647" s="17">
        <v>2011</v>
      </c>
      <c r="G1647" s="17" t="str">
        <f>IF(F1647&lt;2000,(ROUNDDOWN((F1647-$G$10)/5,0))*5+$G$10&amp;"-"&amp;(ROUNDDOWN((F1647-$G$10)/5,0))*5+$G$10+4,(ROUNDDOWN((F1647-$G$10)/5,0))*5+$G$10&amp;"-"&amp;(ROUNDDOWN((F1647-$G$10)/5,0))*5+$G$10+4)</f>
        <v>2010-2014</v>
      </c>
      <c r="H1647" s="17">
        <v>1</v>
      </c>
      <c r="I1647" s="17">
        <v>0</v>
      </c>
      <c r="J1647" s="17">
        <v>0</v>
      </c>
      <c r="K1647" s="17">
        <f>SUM(I1647:J1647)</f>
        <v>0</v>
      </c>
      <c r="L1647" s="28">
        <f>IF(N1647&lt;7000000000,0,1)</f>
        <v>0</v>
      </c>
      <c r="M1647" s="28">
        <f>IF(N1647&gt;0,1,0)</f>
        <v>1</v>
      </c>
      <c r="N1647" s="29">
        <v>29820</v>
      </c>
      <c r="O1647" s="29">
        <f>IF($R1647="Minor",1,0)</f>
        <v>1</v>
      </c>
      <c r="P1647" s="29">
        <f>IF($R1647="Medium",1,0)</f>
        <v>0</v>
      </c>
      <c r="Q1647" s="29">
        <f>IF($R1647="Major",1,0)</f>
        <v>0</v>
      </c>
      <c r="R1647" s="2" t="str">
        <f>IF('Hazard Data'!N2468&lt;VLOOKUP(B1647,Thresholds!$B$2:$I$8,2,FALSE),"Minor",IF(AND(VLOOKUP(B1647,Thresholds!$B$2:$I$8,2,FALSE)&lt;='Hazard Data'!N2468,'Hazard Data'!N2468&lt;VLOOKUP(B1647,Thresholds!$B$2:$I$8,3,FALSE)),"Medium","Major"))</f>
        <v>Minor</v>
      </c>
      <c r="S1647" s="2" t="str">
        <f>IF(N1647&gt;0,"",IF('Hazard Data'!K2468&lt;VLOOKUP(B1647,Thresholds!$B$2:$I$8,5,FALSE),"Minor",IF(AND(VLOOKUP(B1647,Thresholds!$B$2:$I$8,5,FALSE)&lt;='Hazard Data'!K2468,'Hazard Data'!K2468&lt;VLOOKUP(B1647,Thresholds!$B$2:$I$8,6,FALSE)),"Medium","Major")))</f>
        <v/>
      </c>
      <c r="T1647" s="2"/>
      <c r="U1647" s="2"/>
      <c r="V1647" s="2"/>
      <c r="W1647" s="2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32">
      <c r="A1648" s="1"/>
      <c r="B1648" s="17">
        <v>4</v>
      </c>
      <c r="C1648" s="9" t="s">
        <v>48</v>
      </c>
      <c r="D1648" s="9" t="str">
        <f>VLOOKUP(C1648,'Hazard Categories'!$A$2:$B$52,2,FALSE)</f>
        <v>Severe Storm</v>
      </c>
      <c r="E1648" s="17">
        <v>2</v>
      </c>
      <c r="F1648" s="17">
        <v>2013</v>
      </c>
      <c r="G1648" s="17" t="str">
        <f>IF(F1648&lt;2000,(ROUNDDOWN((F1648-$G$10)/5,0))*5+$G$10&amp;"-"&amp;(ROUNDDOWN((F1648-$G$10)/5,0))*5+$G$10+4,(ROUNDDOWN((F1648-$G$10)/5,0))*5+$G$10&amp;"-"&amp;(ROUNDDOWN((F1648-$G$10)/5,0))*5+$G$10+4)</f>
        <v>2010-2014</v>
      </c>
      <c r="H1648" s="17">
        <v>1</v>
      </c>
      <c r="I1648" s="17">
        <v>0</v>
      </c>
      <c r="J1648" s="17">
        <v>0</v>
      </c>
      <c r="K1648" s="17">
        <f>SUM(I1648:J1648)</f>
        <v>0</v>
      </c>
      <c r="L1648" s="28">
        <f>IF(N1648&lt;7000000000,0,1)</f>
        <v>0</v>
      </c>
      <c r="M1648" s="28">
        <f>IF(N1648&gt;0,1,0)</f>
        <v>1</v>
      </c>
      <c r="N1648" s="29">
        <v>29766</v>
      </c>
      <c r="O1648" s="29">
        <f>IF($R1648="Minor",1,0)</f>
        <v>1</v>
      </c>
      <c r="P1648" s="29">
        <f>IF($R1648="Medium",1,0)</f>
        <v>0</v>
      </c>
      <c r="Q1648" s="29">
        <f>IF($R1648="Major",1,0)</f>
        <v>0</v>
      </c>
      <c r="R1648" s="2" t="str">
        <f>IF('Hazard Data'!N1880&lt;VLOOKUP(B1648,Thresholds!$B$2:$I$8,2,FALSE),"Minor",IF(AND(VLOOKUP(B1648,Thresholds!$B$2:$I$8,2,FALSE)&lt;='Hazard Data'!N1880,'Hazard Data'!N1880&lt;VLOOKUP(B1648,Thresholds!$B$2:$I$8,3,FALSE)),"Medium","Major"))</f>
        <v>Minor</v>
      </c>
      <c r="S1648" s="2" t="str">
        <f>IF(N1648&gt;0,"",IF('Hazard Data'!K1880&lt;VLOOKUP(B1648,Thresholds!$B$2:$I$8,5,FALSE),"Minor",IF(AND(VLOOKUP(B1648,Thresholds!$B$2:$I$8,5,FALSE)&lt;='Hazard Data'!K1880,'Hazard Data'!K1880&lt;VLOOKUP(B1648,Thresholds!$B$2:$I$8,6,FALSE)),"Medium","Major")))</f>
        <v/>
      </c>
      <c r="T1648" s="2"/>
      <c r="U1648" s="2"/>
      <c r="V1648" s="2"/>
      <c r="W1648" s="2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>
      <c r="A1649" s="1"/>
      <c r="B1649" s="17">
        <v>3</v>
      </c>
      <c r="C1649" s="9" t="s">
        <v>44</v>
      </c>
      <c r="D1649" s="9" t="str">
        <f>VLOOKUP(C1649,'Hazard Categories'!$A$2:$B$52,2,FALSE)</f>
        <v>Severe Storm</v>
      </c>
      <c r="E1649" s="17">
        <v>2</v>
      </c>
      <c r="F1649" s="17">
        <v>2011</v>
      </c>
      <c r="G1649" s="17" t="str">
        <f>IF(F1649&lt;2000,(ROUNDDOWN((F1649-$G$10)/5,0))*5+$G$10&amp;"-"&amp;(ROUNDDOWN((F1649-$G$10)/5,0))*5+$G$10+4,(ROUNDDOWN((F1649-$G$10)/5,0))*5+$G$10&amp;"-"&amp;(ROUNDDOWN((F1649-$G$10)/5,0))*5+$G$10+4)</f>
        <v>2010-2014</v>
      </c>
      <c r="H1649" s="17">
        <v>1</v>
      </c>
      <c r="I1649" s="17">
        <v>0</v>
      </c>
      <c r="J1649" s="17">
        <v>0</v>
      </c>
      <c r="K1649" s="17">
        <f>SUM(I1649:J1649)</f>
        <v>0</v>
      </c>
      <c r="L1649" s="28">
        <f>IF(N1649&lt;7000000000,0,1)</f>
        <v>0</v>
      </c>
      <c r="M1649" s="28">
        <f>IF(N1649&gt;0,1,0)</f>
        <v>1</v>
      </c>
      <c r="N1649" s="29">
        <v>29766</v>
      </c>
      <c r="O1649" s="29">
        <f>IF($R1649="Minor",1,0)</f>
        <v>1</v>
      </c>
      <c r="P1649" s="29">
        <f>IF($R1649="Medium",1,0)</f>
        <v>0</v>
      </c>
      <c r="Q1649" s="29">
        <f>IF($R1649="Major",1,0)</f>
        <v>0</v>
      </c>
      <c r="R1649" s="2" t="str">
        <f>IF('Hazard Data'!N2363&lt;VLOOKUP(B1649,Thresholds!$B$2:$I$8,2,FALSE),"Minor",IF(AND(VLOOKUP(B1649,Thresholds!$B$2:$I$8,2,FALSE)&lt;='Hazard Data'!N2363,'Hazard Data'!N2363&lt;VLOOKUP(B1649,Thresholds!$B$2:$I$8,3,FALSE)),"Medium","Major"))</f>
        <v>Minor</v>
      </c>
      <c r="S1649" s="2" t="str">
        <f>IF(N1649&gt;0,"",IF('Hazard Data'!K2363&lt;VLOOKUP(B1649,Thresholds!$B$2:$I$8,5,FALSE),"Minor",IF(AND(VLOOKUP(B1649,Thresholds!$B$2:$I$8,5,FALSE)&lt;='Hazard Data'!K2363,'Hazard Data'!K2363&lt;VLOOKUP(B1649,Thresholds!$B$2:$I$8,6,FALSE)),"Medium","Major")))</f>
        <v/>
      </c>
      <c r="T1649" s="2"/>
      <c r="U1649" s="2"/>
      <c r="V1649" s="2"/>
      <c r="W1649" s="2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>
      <c r="A1650" s="1"/>
      <c r="B1650" s="17">
        <v>4</v>
      </c>
      <c r="C1650" s="9" t="s">
        <v>44</v>
      </c>
      <c r="D1650" s="9" t="str">
        <f>VLOOKUP(C1650,'Hazard Categories'!$A$2:$B$52,2,FALSE)</f>
        <v>Severe Storm</v>
      </c>
      <c r="E1650" s="17">
        <v>2</v>
      </c>
      <c r="F1650" s="17">
        <v>2002</v>
      </c>
      <c r="G1650" s="17" t="str">
        <f>IF(F1650&lt;2000,(ROUNDDOWN((F1650-$G$10)/5,0))*5+$G$10&amp;"-"&amp;(ROUNDDOWN((F1650-$G$10)/5,0))*5+$G$10+4,(ROUNDDOWN((F1650-$G$10)/5,0))*5+$G$10&amp;"-"&amp;(ROUNDDOWN((F1650-$G$10)/5,0))*5+$G$10+4)</f>
        <v>2000-2004</v>
      </c>
      <c r="H1650" s="17">
        <v>1</v>
      </c>
      <c r="I1650" s="17">
        <v>0</v>
      </c>
      <c r="J1650" s="17">
        <v>0</v>
      </c>
      <c r="K1650" s="17">
        <f>SUM(I1650:J1650)</f>
        <v>0</v>
      </c>
      <c r="L1650" s="28">
        <f>IF(N1650&lt;7000000000,0,1)</f>
        <v>0</v>
      </c>
      <c r="M1650" s="28">
        <f>IF(N1650&gt;0,1,0)</f>
        <v>1</v>
      </c>
      <c r="N1650" s="29">
        <v>29766</v>
      </c>
      <c r="O1650" s="29">
        <f>IF($R1650="Minor",1,0)</f>
        <v>1</v>
      </c>
      <c r="P1650" s="29">
        <f>IF($R1650="Medium",1,0)</f>
        <v>0</v>
      </c>
      <c r="Q1650" s="29">
        <f>IF($R1650="Major",1,0)</f>
        <v>0</v>
      </c>
      <c r="R1650" s="2" t="str">
        <f>IF('Hazard Data'!N3053&lt;VLOOKUP(B1650,Thresholds!$B$2:$I$8,2,FALSE),"Minor",IF(AND(VLOOKUP(B1650,Thresholds!$B$2:$I$8,2,FALSE)&lt;='Hazard Data'!N3053,'Hazard Data'!N3053&lt;VLOOKUP(B1650,Thresholds!$B$2:$I$8,3,FALSE)),"Medium","Major"))</f>
        <v>Minor</v>
      </c>
      <c r="S1650" s="2" t="str">
        <f>IF(N1650&gt;0,"",IF('Hazard Data'!K3053&lt;VLOOKUP(B1650,Thresholds!$B$2:$I$8,5,FALSE),"Minor",IF(AND(VLOOKUP(B1650,Thresholds!$B$2:$I$8,5,FALSE)&lt;='Hazard Data'!K3053,'Hazard Data'!K3053&lt;VLOOKUP(B1650,Thresholds!$B$2:$I$8,6,FALSE)),"Medium","Major")))</f>
        <v/>
      </c>
      <c r="T1650" s="2"/>
      <c r="U1650" s="2"/>
      <c r="V1650" s="2"/>
      <c r="W1650" s="2"/>
      <c r="X1650" s="1"/>
      <c r="Y1650" s="1"/>
      <c r="Z1650" s="1"/>
      <c r="AA1650" s="1"/>
      <c r="AB1650" s="1"/>
      <c r="AC1650" s="1"/>
      <c r="AD1650" s="1"/>
      <c r="AE1650" s="1"/>
      <c r="AF1650" s="1"/>
    </row>
    <row r="1651" spans="1:32">
      <c r="A1651" s="1"/>
      <c r="B1651" s="17">
        <v>5</v>
      </c>
      <c r="C1651" s="9" t="s">
        <v>41</v>
      </c>
      <c r="D1651" s="9" t="str">
        <f>VLOOKUP(C1651,'Hazard Categories'!$A$2:$B$52,2,FALSE)</f>
        <v>Tornado</v>
      </c>
      <c r="E1651" s="17">
        <v>2</v>
      </c>
      <c r="F1651" s="17">
        <v>1998</v>
      </c>
      <c r="G1651" s="17" t="str">
        <f>IF(F1651&lt;2000,(ROUNDDOWN((F1651-$G$10)/5,0))*5+$G$10&amp;"-"&amp;(ROUNDDOWN((F1651-$G$10)/5,0))*5+$G$10+4,(ROUNDDOWN((F1651-$G$10)/5,0))*5+$G$10&amp;"-"&amp;(ROUNDDOWN((F1651-$G$10)/5,0))*5+$G$10+4)</f>
        <v>1995-1999</v>
      </c>
      <c r="H1651" s="17">
        <v>1</v>
      </c>
      <c r="I1651" s="17">
        <v>0</v>
      </c>
      <c r="J1651" s="17">
        <v>0</v>
      </c>
      <c r="K1651" s="17">
        <f>SUM(I1651:J1651)</f>
        <v>0</v>
      </c>
      <c r="L1651" s="28">
        <f>IF(N1651&lt;7000000000,0,1)</f>
        <v>0</v>
      </c>
      <c r="M1651" s="28">
        <f>IF(N1651&gt;0,1,0)</f>
        <v>1</v>
      </c>
      <c r="N1651" s="29">
        <v>29712</v>
      </c>
      <c r="O1651" s="29">
        <f>IF($R1651="Minor",1,0)</f>
        <v>0</v>
      </c>
      <c r="P1651" s="29">
        <f>IF($R1651="Medium",1,0)</f>
        <v>0</v>
      </c>
      <c r="Q1651" s="29">
        <f>IF($R1651="Major",1,0)</f>
        <v>1</v>
      </c>
      <c r="R1651" s="2" t="str">
        <f>IF('Hazard Data'!N216&lt;VLOOKUP(B1651,Thresholds!$B$2:$I$8,2,FALSE),"Minor",IF(AND(VLOOKUP(B1651,Thresholds!$B$2:$I$8,2,FALSE)&lt;='Hazard Data'!N216,'Hazard Data'!N216&lt;VLOOKUP(B1651,Thresholds!$B$2:$I$8,3,FALSE)),"Medium","Major"))</f>
        <v>Major</v>
      </c>
      <c r="S1651" s="2" t="str">
        <f>IF(N1651&gt;0,"",IF('Hazard Data'!K216&lt;VLOOKUP(B1651,Thresholds!$B$2:$I$8,5,FALSE),"Minor",IF(AND(VLOOKUP(B1651,Thresholds!$B$2:$I$8,5,FALSE)&lt;='Hazard Data'!K216,'Hazard Data'!K216&lt;VLOOKUP(B1651,Thresholds!$B$2:$I$8,6,FALSE)),"Medium","Major")))</f>
        <v/>
      </c>
      <c r="T1651" s="2"/>
      <c r="U1651" s="2"/>
      <c r="V1651" s="2"/>
      <c r="W1651" s="2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>
      <c r="A1652" s="1"/>
      <c r="B1652" s="17">
        <v>5</v>
      </c>
      <c r="C1652" s="9" t="s">
        <v>59</v>
      </c>
      <c r="D1652" s="9" t="str">
        <f>VLOOKUP(C1652,'Hazard Categories'!$A$2:$B$52,2,FALSE)</f>
        <v>Storm</v>
      </c>
      <c r="E1652" s="17">
        <v>2</v>
      </c>
      <c r="F1652" s="17">
        <v>1995</v>
      </c>
      <c r="G1652" s="17" t="str">
        <f>IF(F1652&lt;2000,(ROUNDDOWN((F1652-$G$10)/5,0))*5+$G$10&amp;"-"&amp;(ROUNDDOWN((F1652-$G$10)/5,0))*5+$G$10+4,(ROUNDDOWN((F1652-$G$10)/5,0))*5+$G$10&amp;"-"&amp;(ROUNDDOWN((F1652-$G$10)/5,0))*5+$G$10+4)</f>
        <v>1995-1999</v>
      </c>
      <c r="H1652" s="17">
        <v>1</v>
      </c>
      <c r="I1652" s="17">
        <v>0</v>
      </c>
      <c r="J1652" s="17">
        <v>0</v>
      </c>
      <c r="K1652" s="17">
        <f>SUM(I1652:J1652)</f>
        <v>0</v>
      </c>
      <c r="L1652" s="28">
        <f>IF(N1652&lt;7000000000,0,1)</f>
        <v>0</v>
      </c>
      <c r="M1652" s="28">
        <f>IF(N1652&gt;0,1,0)</f>
        <v>1</v>
      </c>
      <c r="N1652" s="29">
        <v>29706</v>
      </c>
      <c r="O1652" s="29">
        <f>IF($R1652="Minor",1,0)</f>
        <v>0</v>
      </c>
      <c r="P1652" s="29">
        <f>IF($R1652="Medium",1,0)</f>
        <v>0</v>
      </c>
      <c r="Q1652" s="29">
        <f>IF($R1652="Major",1,0)</f>
        <v>1</v>
      </c>
      <c r="R1652" s="2" t="str">
        <f>IF('Hazard Data'!N111&lt;VLOOKUP(B1652,Thresholds!$B$2:$I$8,2,FALSE),"Minor",IF(AND(VLOOKUP(B1652,Thresholds!$B$2:$I$8,2,FALSE)&lt;='Hazard Data'!N111,'Hazard Data'!N111&lt;VLOOKUP(B1652,Thresholds!$B$2:$I$8,3,FALSE)),"Medium","Major"))</f>
        <v>Major</v>
      </c>
      <c r="S1652" s="2" t="str">
        <f>IF(N1652&gt;0,"",IF('Hazard Data'!K111&lt;VLOOKUP(B1652,Thresholds!$B$2:$I$8,5,FALSE),"Minor",IF(AND(VLOOKUP(B1652,Thresholds!$B$2:$I$8,5,FALSE)&lt;='Hazard Data'!K111,'Hazard Data'!K111&lt;VLOOKUP(B1652,Thresholds!$B$2:$I$8,6,FALSE)),"Medium","Major")))</f>
        <v/>
      </c>
      <c r="T1652" s="2"/>
      <c r="U1652" s="2"/>
      <c r="V1652" s="2"/>
      <c r="W1652" s="2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>
      <c r="A1653" s="1"/>
      <c r="B1653" s="17">
        <v>4</v>
      </c>
      <c r="C1653" s="9" t="s">
        <v>42</v>
      </c>
      <c r="D1653" s="9" t="str">
        <f>VLOOKUP(C1653,'Hazard Categories'!$A$2:$B$52,2,FALSE)</f>
        <v>Storm</v>
      </c>
      <c r="E1653" s="17">
        <v>4</v>
      </c>
      <c r="F1653" s="17">
        <v>1969</v>
      </c>
      <c r="G1653" s="17" t="str">
        <f>IF(F1653&lt;2000,(ROUNDDOWN((F1653-$G$10)/5,0))*5+$G$10&amp;"-"&amp;(ROUNDDOWN((F1653-$G$10)/5,0))*5+$G$10+4,(ROUNDDOWN((F1653-$G$10)/5,0))*5+$G$10&amp;"-"&amp;(ROUNDDOWN((F1653-$G$10)/5,0))*5+$G$10+4)</f>
        <v>1965-1969</v>
      </c>
      <c r="H1653" s="17">
        <v>1</v>
      </c>
      <c r="I1653" s="17">
        <v>2</v>
      </c>
      <c r="J1653" s="17">
        <v>2</v>
      </c>
      <c r="K1653" s="17">
        <f>SUM(I1653:J1653)</f>
        <v>4</v>
      </c>
      <c r="L1653" s="28">
        <f>IF(N1653&lt;7000000000,0,1)</f>
        <v>0</v>
      </c>
      <c r="M1653" s="28">
        <f>IF(N1653&gt;0,1,0)</f>
        <v>1</v>
      </c>
      <c r="N1653" s="29">
        <v>29617</v>
      </c>
      <c r="O1653" s="29">
        <f>IF($R1653="Minor",1,0)</f>
        <v>0</v>
      </c>
      <c r="P1653" s="29">
        <f>IF($R1653="Medium",1,0)</f>
        <v>1</v>
      </c>
      <c r="Q1653" s="29">
        <f>IF($R1653="Major",1,0)</f>
        <v>0</v>
      </c>
      <c r="R1653" s="2" t="str">
        <f>IF('Hazard Data'!N315&lt;VLOOKUP(B1653,Thresholds!$B$2:$I$8,2,FALSE),"Minor",IF(AND(VLOOKUP(B1653,Thresholds!$B$2:$I$8,2,FALSE)&lt;='Hazard Data'!N315,'Hazard Data'!N315&lt;VLOOKUP(B1653,Thresholds!$B$2:$I$8,3,FALSE)),"Medium","Major"))</f>
        <v>Medium</v>
      </c>
      <c r="S1653" s="2" t="str">
        <f>IF(N1653&gt;0,"",IF('Hazard Data'!K315&lt;VLOOKUP(B1653,Thresholds!$B$2:$I$8,5,FALSE),"Minor",IF(AND(VLOOKUP(B1653,Thresholds!$B$2:$I$8,5,FALSE)&lt;='Hazard Data'!K315,'Hazard Data'!K315&lt;VLOOKUP(B1653,Thresholds!$B$2:$I$8,6,FALSE)),"Medium","Major")))</f>
        <v/>
      </c>
      <c r="T1653" s="2"/>
      <c r="U1653" s="2"/>
      <c r="V1653" s="2"/>
      <c r="W1653" s="2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>
      <c r="A1654" s="1"/>
      <c r="B1654" s="17">
        <v>3</v>
      </c>
      <c r="C1654" s="9" t="s">
        <v>59</v>
      </c>
      <c r="D1654" s="9" t="str">
        <f>VLOOKUP(C1654,'Hazard Categories'!$A$2:$B$52,2,FALSE)</f>
        <v>Storm</v>
      </c>
      <c r="E1654" s="17">
        <v>2</v>
      </c>
      <c r="F1654" s="17">
        <v>1995</v>
      </c>
      <c r="G1654" s="17" t="str">
        <f>IF(F1654&lt;2000,(ROUNDDOWN((F1654-$G$10)/5,0))*5+$G$10&amp;"-"&amp;(ROUNDDOWN((F1654-$G$10)/5,0))*5+$G$10+4,(ROUNDDOWN((F1654-$G$10)/5,0))*5+$G$10&amp;"-"&amp;(ROUNDDOWN((F1654-$G$10)/5,0))*5+$G$10+4)</f>
        <v>1995-1999</v>
      </c>
      <c r="H1654" s="17">
        <v>1</v>
      </c>
      <c r="I1654" s="17">
        <v>0</v>
      </c>
      <c r="J1654" s="17">
        <v>0</v>
      </c>
      <c r="K1654" s="17">
        <f>SUM(I1654:J1654)</f>
        <v>0</v>
      </c>
      <c r="L1654" s="28">
        <f>IF(N1654&lt;7000000000,0,1)</f>
        <v>0</v>
      </c>
      <c r="M1654" s="28">
        <f>IF(N1654&gt;0,1,0)</f>
        <v>1</v>
      </c>
      <c r="N1654" s="29">
        <v>29573</v>
      </c>
      <c r="O1654" s="29">
        <f>IF($R1654="Minor",1,0)</f>
        <v>0</v>
      </c>
      <c r="P1654" s="29">
        <f>IF($R1654="Medium",1,0)</f>
        <v>0</v>
      </c>
      <c r="Q1654" s="29">
        <f>IF($R1654="Major",1,0)</f>
        <v>1</v>
      </c>
      <c r="R1654" s="2" t="str">
        <f>IF('Hazard Data'!N110&lt;VLOOKUP(B1654,Thresholds!$B$2:$I$8,2,FALSE),"Minor",IF(AND(VLOOKUP(B1654,Thresholds!$B$2:$I$8,2,FALSE)&lt;='Hazard Data'!N110,'Hazard Data'!N110&lt;VLOOKUP(B1654,Thresholds!$B$2:$I$8,3,FALSE)),"Medium","Major"))</f>
        <v>Major</v>
      </c>
      <c r="S1654" s="2" t="str">
        <f>IF(N1654&gt;0,"",IF('Hazard Data'!K110&lt;VLOOKUP(B1654,Thresholds!$B$2:$I$8,5,FALSE),"Minor",IF(AND(VLOOKUP(B1654,Thresholds!$B$2:$I$8,5,FALSE)&lt;='Hazard Data'!K110,'Hazard Data'!K110&lt;VLOOKUP(B1654,Thresholds!$B$2:$I$8,6,FALSE)),"Medium","Major")))</f>
        <v/>
      </c>
      <c r="T1654" s="2"/>
      <c r="U1654" s="2"/>
      <c r="V1654" s="2"/>
      <c r="W1654" s="2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>
      <c r="A1655" s="1"/>
      <c r="B1655" s="17">
        <v>3</v>
      </c>
      <c r="C1655" s="9" t="s">
        <v>39</v>
      </c>
      <c r="D1655" s="9" t="str">
        <f>VLOOKUP(C1655,'Hazard Categories'!$A$2:$B$52,2,FALSE)</f>
        <v>Severe Storm</v>
      </c>
      <c r="E1655" s="17">
        <v>3</v>
      </c>
      <c r="F1655" s="17">
        <v>2015</v>
      </c>
      <c r="G1655" s="17" t="str">
        <f>IF(F1655&lt;2000,(ROUNDDOWN((F1655-$G$10)/5,0))*5+$G$10&amp;"-"&amp;(ROUNDDOWN((F1655-$G$10)/5,0))*5+$G$10+4,(ROUNDDOWN((F1655-$G$10)/5,0))*5+$G$10&amp;"-"&amp;(ROUNDDOWN((F1655-$G$10)/5,0))*5+$G$10+4)</f>
        <v>2015-2019</v>
      </c>
      <c r="H1655" s="17">
        <v>1</v>
      </c>
      <c r="I1655" s="17">
        <v>0</v>
      </c>
      <c r="J1655" s="17">
        <v>0</v>
      </c>
      <c r="K1655" s="17">
        <f>SUM(I1655:J1655)</f>
        <v>0</v>
      </c>
      <c r="L1655" s="28">
        <f>IF(N1655&lt;7000000000,0,1)</f>
        <v>0</v>
      </c>
      <c r="M1655" s="28">
        <f>IF(N1655&gt;0,1,0)</f>
        <v>1</v>
      </c>
      <c r="N1655" s="29">
        <v>29570</v>
      </c>
      <c r="O1655" s="29">
        <f>IF($R1655="Minor",1,0)</f>
        <v>1</v>
      </c>
      <c r="P1655" s="29">
        <f>IF($R1655="Medium",1,0)</f>
        <v>0</v>
      </c>
      <c r="Q1655" s="29">
        <f>IF($R1655="Major",1,0)</f>
        <v>0</v>
      </c>
      <c r="R1655" s="2" t="str">
        <f>IF('Hazard Data'!N2670&lt;VLOOKUP(B1655,Thresholds!$B$2:$I$8,2,FALSE),"Minor",IF(AND(VLOOKUP(B1655,Thresholds!$B$2:$I$8,2,FALSE)&lt;='Hazard Data'!N2670,'Hazard Data'!N2670&lt;VLOOKUP(B1655,Thresholds!$B$2:$I$8,3,FALSE)),"Medium","Major"))</f>
        <v>Minor</v>
      </c>
      <c r="S1655" s="2" t="str">
        <f>IF(N1655&gt;0,"",IF('Hazard Data'!K2670&lt;VLOOKUP(B1655,Thresholds!$B$2:$I$8,5,FALSE),"Minor",IF(AND(VLOOKUP(B1655,Thresholds!$B$2:$I$8,5,FALSE)&lt;='Hazard Data'!K2670,'Hazard Data'!K2670&lt;VLOOKUP(B1655,Thresholds!$B$2:$I$8,6,FALSE)),"Medium","Major")))</f>
        <v/>
      </c>
      <c r="T1655" s="2"/>
      <c r="U1655" s="2"/>
      <c r="V1655" s="2"/>
      <c r="W1655" s="2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>
      <c r="A1656" s="1"/>
      <c r="B1656" s="17">
        <v>3</v>
      </c>
      <c r="C1656" s="9" t="s">
        <v>44</v>
      </c>
      <c r="D1656" s="9" t="str">
        <f>VLOOKUP(C1656,'Hazard Categories'!$A$2:$B$52,2,FALSE)</f>
        <v>Severe Storm</v>
      </c>
      <c r="E1656" s="17">
        <v>4</v>
      </c>
      <c r="F1656" s="17">
        <v>2014</v>
      </c>
      <c r="G1656" s="17" t="str">
        <f>IF(F1656&lt;2000,(ROUNDDOWN((F1656-$G$10)/5,0))*5+$G$10&amp;"-"&amp;(ROUNDDOWN((F1656-$G$10)/5,0))*5+$G$10+4,(ROUNDDOWN((F1656-$G$10)/5,0))*5+$G$10&amp;"-"&amp;(ROUNDDOWN((F1656-$G$10)/5,0))*5+$G$10+4)</f>
        <v>2010-2014</v>
      </c>
      <c r="H1656" s="17">
        <v>1</v>
      </c>
      <c r="I1656" s="17">
        <v>0</v>
      </c>
      <c r="J1656" s="17">
        <v>0</v>
      </c>
      <c r="K1656" s="17">
        <f>SUM(I1656:J1656)</f>
        <v>0</v>
      </c>
      <c r="L1656" s="28">
        <f>IF(N1656&lt;7000000000,0,1)</f>
        <v>0</v>
      </c>
      <c r="M1656" s="28">
        <f>IF(N1656&gt;0,1,0)</f>
        <v>1</v>
      </c>
      <c r="N1656" s="29">
        <v>29554</v>
      </c>
      <c r="O1656" s="29">
        <f>IF($R1656="Minor",1,0)</f>
        <v>1</v>
      </c>
      <c r="P1656" s="29">
        <f>IF($R1656="Medium",1,0)</f>
        <v>0</v>
      </c>
      <c r="Q1656" s="29">
        <f>IF($R1656="Major",1,0)</f>
        <v>0</v>
      </c>
      <c r="R1656" s="2" t="str">
        <f>IF('Hazard Data'!N2536&lt;VLOOKUP(B1656,Thresholds!$B$2:$I$8,2,FALSE),"Minor",IF(AND(VLOOKUP(B1656,Thresholds!$B$2:$I$8,2,FALSE)&lt;='Hazard Data'!N2536,'Hazard Data'!N2536&lt;VLOOKUP(B1656,Thresholds!$B$2:$I$8,3,FALSE)),"Medium","Major"))</f>
        <v>Minor</v>
      </c>
      <c r="S1656" s="2" t="str">
        <f>IF(N1656&gt;0,"",IF('Hazard Data'!K2536&lt;VLOOKUP(B1656,Thresholds!$B$2:$I$8,5,FALSE),"Minor",IF(AND(VLOOKUP(B1656,Thresholds!$B$2:$I$8,5,FALSE)&lt;='Hazard Data'!K2536,'Hazard Data'!K2536&lt;VLOOKUP(B1656,Thresholds!$B$2:$I$8,6,FALSE)),"Medium","Major")))</f>
        <v/>
      </c>
      <c r="T1656" s="2"/>
      <c r="U1656" s="2"/>
      <c r="V1656" s="2"/>
      <c r="W1656" s="2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>
      <c r="A1657" s="1"/>
      <c r="B1657" s="17">
        <v>4</v>
      </c>
      <c r="C1657" s="9" t="s">
        <v>44</v>
      </c>
      <c r="D1657" s="9" t="str">
        <f>VLOOKUP(C1657,'Hazard Categories'!$A$2:$B$52,2,FALSE)</f>
        <v>Severe Storm</v>
      </c>
      <c r="E1657" s="17">
        <v>2</v>
      </c>
      <c r="F1657" s="17">
        <v>2002</v>
      </c>
      <c r="G1657" s="17" t="str">
        <f>IF(F1657&lt;2000,(ROUNDDOWN((F1657-$G$10)/5,0))*5+$G$10&amp;"-"&amp;(ROUNDDOWN((F1657-$G$10)/5,0))*5+$G$10+4,(ROUNDDOWN((F1657-$G$10)/5,0))*5+$G$10&amp;"-"&amp;(ROUNDDOWN((F1657-$G$10)/5,0))*5+$G$10+4)</f>
        <v>2000-2004</v>
      </c>
      <c r="H1657" s="17">
        <v>1</v>
      </c>
      <c r="I1657" s="17">
        <v>0</v>
      </c>
      <c r="J1657" s="17">
        <v>0</v>
      </c>
      <c r="K1657" s="17">
        <f>SUM(I1657:J1657)</f>
        <v>0</v>
      </c>
      <c r="L1657" s="28">
        <f>IF(N1657&lt;7000000000,0,1)</f>
        <v>0</v>
      </c>
      <c r="M1657" s="28">
        <f>IF(N1657&gt;0,1,0)</f>
        <v>1</v>
      </c>
      <c r="N1657" s="29">
        <v>29541</v>
      </c>
      <c r="O1657" s="29">
        <f>IF($R1657="Minor",1,0)</f>
        <v>1</v>
      </c>
      <c r="P1657" s="29">
        <f>IF($R1657="Medium",1,0)</f>
        <v>0</v>
      </c>
      <c r="Q1657" s="29">
        <f>IF($R1657="Major",1,0)</f>
        <v>0</v>
      </c>
      <c r="R1657" s="2" t="str">
        <f>IF('Hazard Data'!N3064&lt;VLOOKUP(B1657,Thresholds!$B$2:$I$8,2,FALSE),"Minor",IF(AND(VLOOKUP(B1657,Thresholds!$B$2:$I$8,2,FALSE)&lt;='Hazard Data'!N3064,'Hazard Data'!N3064&lt;VLOOKUP(B1657,Thresholds!$B$2:$I$8,3,FALSE)),"Medium","Major"))</f>
        <v>Minor</v>
      </c>
      <c r="S1657" s="2" t="str">
        <f>IF(N1657&gt;0,"",IF('Hazard Data'!K3064&lt;VLOOKUP(B1657,Thresholds!$B$2:$I$8,5,FALSE),"Minor",IF(AND(VLOOKUP(B1657,Thresholds!$B$2:$I$8,5,FALSE)&lt;='Hazard Data'!K3064,'Hazard Data'!K3064&lt;VLOOKUP(B1657,Thresholds!$B$2:$I$8,6,FALSE)),"Medium","Major")))</f>
        <v/>
      </c>
      <c r="T1657" s="2"/>
      <c r="U1657" s="2"/>
      <c r="V1657" s="2"/>
      <c r="W1657" s="2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>
      <c r="A1658" s="1"/>
      <c r="B1658" s="17">
        <v>4</v>
      </c>
      <c r="C1658" s="9" t="s">
        <v>44</v>
      </c>
      <c r="D1658" s="9" t="str">
        <f>VLOOKUP(C1658,'Hazard Categories'!$A$2:$B$52,2,FALSE)</f>
        <v>Severe Storm</v>
      </c>
      <c r="E1658" s="17">
        <v>2</v>
      </c>
      <c r="F1658" s="17">
        <v>2014</v>
      </c>
      <c r="G1658" s="17" t="str">
        <f>IF(F1658&lt;2000,(ROUNDDOWN((F1658-$G$10)/5,0))*5+$G$10&amp;"-"&amp;(ROUNDDOWN((F1658-$G$10)/5,0))*5+$G$10+4,(ROUNDDOWN((F1658-$G$10)/5,0))*5+$G$10&amp;"-"&amp;(ROUNDDOWN((F1658-$G$10)/5,0))*5+$G$10+4)</f>
        <v>2010-2014</v>
      </c>
      <c r="H1658" s="17">
        <v>1</v>
      </c>
      <c r="I1658" s="17">
        <v>0</v>
      </c>
      <c r="J1658" s="17">
        <v>0</v>
      </c>
      <c r="K1658" s="17">
        <f>SUM(I1658:J1658)</f>
        <v>0</v>
      </c>
      <c r="L1658" s="28">
        <f>IF(N1658&lt;7000000000,0,1)</f>
        <v>0</v>
      </c>
      <c r="M1658" s="28">
        <f>IF(N1658&gt;0,1,0)</f>
        <v>1</v>
      </c>
      <c r="N1658" s="29">
        <v>29506</v>
      </c>
      <c r="O1658" s="29">
        <f>IF($R1658="Minor",1,0)</f>
        <v>1</v>
      </c>
      <c r="P1658" s="29">
        <f>IF($R1658="Medium",1,0)</f>
        <v>0</v>
      </c>
      <c r="Q1658" s="29">
        <f>IF($R1658="Major",1,0)</f>
        <v>0</v>
      </c>
      <c r="R1658" s="2" t="str">
        <f>IF('Hazard Data'!N2557&lt;VLOOKUP(B1658,Thresholds!$B$2:$I$8,2,FALSE),"Minor",IF(AND(VLOOKUP(B1658,Thresholds!$B$2:$I$8,2,FALSE)&lt;='Hazard Data'!N2557,'Hazard Data'!N2557&lt;VLOOKUP(B1658,Thresholds!$B$2:$I$8,3,FALSE)),"Medium","Major"))</f>
        <v>Minor</v>
      </c>
      <c r="S1658" s="2" t="str">
        <f>IF(N1658&gt;0,"",IF('Hazard Data'!K2557&lt;VLOOKUP(B1658,Thresholds!$B$2:$I$8,5,FALSE),"Minor",IF(AND(VLOOKUP(B1658,Thresholds!$B$2:$I$8,5,FALSE)&lt;='Hazard Data'!K2557,'Hazard Data'!K2557&lt;VLOOKUP(B1658,Thresholds!$B$2:$I$8,6,FALSE)),"Medium","Major")))</f>
        <v/>
      </c>
      <c r="T1658" s="2"/>
      <c r="U1658" s="2"/>
      <c r="V1658" s="2"/>
      <c r="W1658" s="2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>
      <c r="A1659" s="1"/>
      <c r="B1659" s="17">
        <v>4</v>
      </c>
      <c r="C1659" s="9" t="s">
        <v>44</v>
      </c>
      <c r="D1659" s="9" t="str">
        <f>VLOOKUP(C1659,'Hazard Categories'!$A$2:$B$52,2,FALSE)</f>
        <v>Severe Storm</v>
      </c>
      <c r="E1659" s="17">
        <v>3</v>
      </c>
      <c r="F1659" s="17">
        <v>2011</v>
      </c>
      <c r="G1659" s="17" t="str">
        <f>IF(F1659&lt;2000,(ROUNDDOWN((F1659-$G$10)/5,0))*5+$G$10&amp;"-"&amp;(ROUNDDOWN((F1659-$G$10)/5,0))*5+$G$10+4,(ROUNDDOWN((F1659-$G$10)/5,0))*5+$G$10&amp;"-"&amp;(ROUNDDOWN((F1659-$G$10)/5,0))*5+$G$10+4)</f>
        <v>2010-2014</v>
      </c>
      <c r="H1659" s="17">
        <v>1</v>
      </c>
      <c r="I1659" s="17">
        <v>0</v>
      </c>
      <c r="J1659" s="17">
        <v>0</v>
      </c>
      <c r="K1659" s="17">
        <f>SUM(I1659:J1659)</f>
        <v>0</v>
      </c>
      <c r="L1659" s="28">
        <f>IF(N1659&lt;7000000000,0,1)</f>
        <v>0</v>
      </c>
      <c r="M1659" s="28">
        <f>IF(N1659&gt;0,1,0)</f>
        <v>1</v>
      </c>
      <c r="N1659" s="29">
        <v>29481</v>
      </c>
      <c r="O1659" s="29">
        <f>IF($R1659="Minor",1,0)</f>
        <v>1</v>
      </c>
      <c r="P1659" s="29">
        <f>IF($R1659="Medium",1,0)</f>
        <v>0</v>
      </c>
      <c r="Q1659" s="29">
        <f>IF($R1659="Major",1,0)</f>
        <v>0</v>
      </c>
      <c r="R1659" s="2" t="str">
        <f>IF('Hazard Data'!N2371&lt;VLOOKUP(B1659,Thresholds!$B$2:$I$8,2,FALSE),"Minor",IF(AND(VLOOKUP(B1659,Thresholds!$B$2:$I$8,2,FALSE)&lt;='Hazard Data'!N2371,'Hazard Data'!N2371&lt;VLOOKUP(B1659,Thresholds!$B$2:$I$8,3,FALSE)),"Medium","Major"))</f>
        <v>Minor</v>
      </c>
      <c r="S1659" s="2" t="str">
        <f>IF(N1659&gt;0,"",IF('Hazard Data'!K2371&lt;VLOOKUP(B1659,Thresholds!$B$2:$I$8,5,FALSE),"Minor",IF(AND(VLOOKUP(B1659,Thresholds!$B$2:$I$8,5,FALSE)&lt;='Hazard Data'!K2371,'Hazard Data'!K2371&lt;VLOOKUP(B1659,Thresholds!$B$2:$I$8,6,FALSE)),"Medium","Major")))</f>
        <v/>
      </c>
      <c r="T1659" s="2"/>
      <c r="U1659" s="2"/>
      <c r="V1659" s="2"/>
      <c r="W1659" s="2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>
      <c r="A1660" s="1"/>
      <c r="B1660" s="17">
        <v>3</v>
      </c>
      <c r="C1660" s="9" t="s">
        <v>39</v>
      </c>
      <c r="D1660" s="9" t="str">
        <f>VLOOKUP(C1660,'Hazard Categories'!$A$2:$B$52,2,FALSE)</f>
        <v>Severe Storm</v>
      </c>
      <c r="E1660" s="17">
        <v>2</v>
      </c>
      <c r="F1660" s="17">
        <v>2015</v>
      </c>
      <c r="G1660" s="17" t="str">
        <f>IF(F1660&lt;2000,(ROUNDDOWN((F1660-$G$10)/5,0))*5+$G$10&amp;"-"&amp;(ROUNDDOWN((F1660-$G$10)/5,0))*5+$G$10+4,(ROUNDDOWN((F1660-$G$10)/5,0))*5+$G$10&amp;"-"&amp;(ROUNDDOWN((F1660-$G$10)/5,0))*5+$G$10+4)</f>
        <v>2015-2019</v>
      </c>
      <c r="H1660" s="17">
        <v>1</v>
      </c>
      <c r="I1660" s="17">
        <v>0</v>
      </c>
      <c r="J1660" s="17">
        <v>0</v>
      </c>
      <c r="K1660" s="17">
        <f>SUM(I1660:J1660)</f>
        <v>0</v>
      </c>
      <c r="L1660" s="28">
        <f>IF(N1660&lt;7000000000,0,1)</f>
        <v>0</v>
      </c>
      <c r="M1660" s="28">
        <f>IF(N1660&gt;0,1,0)</f>
        <v>1</v>
      </c>
      <c r="N1660" s="29">
        <v>29475</v>
      </c>
      <c r="O1660" s="29">
        <f>IF($R1660="Minor",1,0)</f>
        <v>1</v>
      </c>
      <c r="P1660" s="29">
        <f>IF($R1660="Medium",1,0)</f>
        <v>0</v>
      </c>
      <c r="Q1660" s="29">
        <f>IF($R1660="Major",1,0)</f>
        <v>0</v>
      </c>
      <c r="R1660" s="2" t="str">
        <f>IF('Hazard Data'!N2775&lt;VLOOKUP(B1660,Thresholds!$B$2:$I$8,2,FALSE),"Minor",IF(AND(VLOOKUP(B1660,Thresholds!$B$2:$I$8,2,FALSE)&lt;='Hazard Data'!N2775,'Hazard Data'!N2775&lt;VLOOKUP(B1660,Thresholds!$B$2:$I$8,3,FALSE)),"Medium","Major"))</f>
        <v>Minor</v>
      </c>
      <c r="S1660" s="2" t="str">
        <f>IF(N1660&gt;0,"",IF('Hazard Data'!K2775&lt;VLOOKUP(B1660,Thresholds!$B$2:$I$8,5,FALSE),"Minor",IF(AND(VLOOKUP(B1660,Thresholds!$B$2:$I$8,5,FALSE)&lt;='Hazard Data'!K2775,'Hazard Data'!K2775&lt;VLOOKUP(B1660,Thresholds!$B$2:$I$8,6,FALSE)),"Medium","Major")))</f>
        <v/>
      </c>
      <c r="T1660" s="2"/>
      <c r="U1660" s="2"/>
      <c r="V1660" s="2"/>
      <c r="W1660" s="2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>
      <c r="A1661" s="1"/>
      <c r="B1661" s="17">
        <v>3</v>
      </c>
      <c r="C1661" s="9" t="s">
        <v>40</v>
      </c>
      <c r="D1661" s="9" t="str">
        <f>VLOOKUP(C1661,'Hazard Categories'!$A$2:$B$52,2,FALSE)</f>
        <v>Storm</v>
      </c>
      <c r="E1661" s="17">
        <v>1</v>
      </c>
      <c r="F1661" s="17">
        <v>1982</v>
      </c>
      <c r="G1661" s="17" t="str">
        <f>IF(F1661&lt;2000,(ROUNDDOWN((F1661-$G$10)/5,0))*5+$G$10&amp;"-"&amp;(ROUNDDOWN((F1661-$G$10)/5,0))*5+$G$10+4,(ROUNDDOWN((F1661-$G$10)/5,0))*5+$G$10&amp;"-"&amp;(ROUNDDOWN((F1661-$G$10)/5,0))*5+$G$10+4)</f>
        <v>1980-1984</v>
      </c>
      <c r="H1661" s="17">
        <v>1</v>
      </c>
      <c r="I1661" s="17">
        <v>0</v>
      </c>
      <c r="J1661" s="17">
        <v>0</v>
      </c>
      <c r="K1661" s="17">
        <f>SUM(I1661:J1661)</f>
        <v>0</v>
      </c>
      <c r="L1661" s="28">
        <f>IF(N1661&lt;7000000000,0,1)</f>
        <v>0</v>
      </c>
      <c r="M1661" s="28">
        <f>IF(N1661&gt;0,1,0)</f>
        <v>1</v>
      </c>
      <c r="N1661" s="29">
        <v>29457</v>
      </c>
      <c r="O1661" s="29">
        <f>IF($R1661="Minor",1,0)</f>
        <v>1</v>
      </c>
      <c r="P1661" s="29">
        <f>IF($R1661="Medium",1,0)</f>
        <v>0</v>
      </c>
      <c r="Q1661" s="29">
        <f>IF($R1661="Major",1,0)</f>
        <v>0</v>
      </c>
      <c r="R1661" s="2" t="str">
        <f>IF('Hazard Data'!N739&lt;VLOOKUP(B1661,Thresholds!$B$2:$I$8,2,FALSE),"Minor",IF(AND(VLOOKUP(B1661,Thresholds!$B$2:$I$8,2,FALSE)&lt;='Hazard Data'!N739,'Hazard Data'!N739&lt;VLOOKUP(B1661,Thresholds!$B$2:$I$8,3,FALSE)),"Medium","Major"))</f>
        <v>Minor</v>
      </c>
      <c r="S1661" s="2" t="str">
        <f>IF(N1661&gt;0,"",IF('Hazard Data'!K739&lt;VLOOKUP(B1661,Thresholds!$B$2:$I$8,5,FALSE),"Minor",IF(AND(VLOOKUP(B1661,Thresholds!$B$2:$I$8,5,FALSE)&lt;='Hazard Data'!K739,'Hazard Data'!K739&lt;VLOOKUP(B1661,Thresholds!$B$2:$I$8,6,FALSE)),"Medium","Major")))</f>
        <v/>
      </c>
      <c r="T1661" s="2"/>
      <c r="U1661" s="2"/>
      <c r="V1661" s="2"/>
      <c r="W1661" s="2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>
      <c r="A1662" s="1"/>
      <c r="B1662" s="17">
        <v>2</v>
      </c>
      <c r="C1662" s="9" t="s">
        <v>46</v>
      </c>
      <c r="D1662" s="9" t="str">
        <f>VLOOKUP(C1662,'Hazard Categories'!$A$2:$B$52,2,FALSE)</f>
        <v>Storm</v>
      </c>
      <c r="E1662" s="17">
        <v>1</v>
      </c>
      <c r="F1662" s="17">
        <v>2010</v>
      </c>
      <c r="G1662" s="17" t="str">
        <f>IF(F1662&lt;2000,(ROUNDDOWN((F1662-$G$10)/5,0))*5+$G$10&amp;"-"&amp;(ROUNDDOWN((F1662-$G$10)/5,0))*5+$G$10+4,(ROUNDDOWN((F1662-$G$10)/5,0))*5+$G$10&amp;"-"&amp;(ROUNDDOWN((F1662-$G$10)/5,0))*5+$G$10+4)</f>
        <v>2010-2014</v>
      </c>
      <c r="H1662" s="17">
        <v>1</v>
      </c>
      <c r="I1662" s="17">
        <v>0</v>
      </c>
      <c r="J1662" s="17">
        <v>0</v>
      </c>
      <c r="K1662" s="17">
        <f>SUM(I1662:J1662)</f>
        <v>0</v>
      </c>
      <c r="L1662" s="28">
        <f>IF(N1662&lt;7000000000,0,1)</f>
        <v>0</v>
      </c>
      <c r="M1662" s="28">
        <f>IF(N1662&gt;0,1,0)</f>
        <v>1</v>
      </c>
      <c r="N1662" s="29">
        <v>29424</v>
      </c>
      <c r="O1662" s="29">
        <f>IF($R1662="Minor",1,0)</f>
        <v>1</v>
      </c>
      <c r="P1662" s="29">
        <f>IF($R1662="Medium",1,0)</f>
        <v>0</v>
      </c>
      <c r="Q1662" s="29">
        <f>IF($R1662="Major",1,0)</f>
        <v>0</v>
      </c>
      <c r="R1662" s="2" t="str">
        <f>IF('Hazard Data'!N2201&lt;VLOOKUP(B1662,Thresholds!$B$2:$I$8,2,FALSE),"Minor",IF(AND(VLOOKUP(B1662,Thresholds!$B$2:$I$8,2,FALSE)&lt;='Hazard Data'!N2201,'Hazard Data'!N2201&lt;VLOOKUP(B1662,Thresholds!$B$2:$I$8,3,FALSE)),"Medium","Major"))</f>
        <v>Minor</v>
      </c>
      <c r="S1662" s="2" t="str">
        <f>IF(N1662&gt;0,"",IF('Hazard Data'!K2201&lt;VLOOKUP(B1662,Thresholds!$B$2:$I$8,5,FALSE),"Minor",IF(AND(VLOOKUP(B1662,Thresholds!$B$2:$I$8,5,FALSE)&lt;='Hazard Data'!K2201,'Hazard Data'!K2201&lt;VLOOKUP(B1662,Thresholds!$B$2:$I$8,6,FALSE)),"Medium","Major")))</f>
        <v/>
      </c>
      <c r="T1662" s="2"/>
      <c r="U1662" s="2"/>
      <c r="V1662" s="2"/>
      <c r="W1662" s="2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>
      <c r="A1663" s="1"/>
      <c r="B1663" s="17">
        <v>3</v>
      </c>
      <c r="C1663" s="9" t="s">
        <v>57</v>
      </c>
      <c r="D1663" s="9" t="str">
        <f>VLOOKUP(C1663,'Hazard Categories'!$A$2:$B$52,2,FALSE)</f>
        <v>Severe Storm</v>
      </c>
      <c r="E1663" s="17">
        <v>2</v>
      </c>
      <c r="F1663" s="17">
        <v>1973</v>
      </c>
      <c r="G1663" s="17" t="str">
        <f>IF(F1663&lt;2000,(ROUNDDOWN((F1663-$G$10)/5,0))*5+$G$10&amp;"-"&amp;(ROUNDDOWN((F1663-$G$10)/5,0))*5+$G$10+4,(ROUNDDOWN((F1663-$G$10)/5,0))*5+$G$10&amp;"-"&amp;(ROUNDDOWN((F1663-$G$10)/5,0))*5+$G$10+4)</f>
        <v>1970-1974</v>
      </c>
      <c r="H1663" s="17">
        <v>18</v>
      </c>
      <c r="I1663" s="17">
        <v>0</v>
      </c>
      <c r="J1663" s="17">
        <v>0</v>
      </c>
      <c r="K1663" s="17">
        <f>SUM(I1663:J1663)</f>
        <v>0</v>
      </c>
      <c r="L1663" s="28">
        <f>IF(N1663&lt;7000000000,0,1)</f>
        <v>0</v>
      </c>
      <c r="M1663" s="28">
        <f>IF(N1663&gt;0,1,0)</f>
        <v>1</v>
      </c>
      <c r="N1663" s="29">
        <v>29408</v>
      </c>
      <c r="O1663" s="29">
        <f>IF($R1663="Minor",1,0)</f>
        <v>1</v>
      </c>
      <c r="P1663" s="29">
        <f>IF($R1663="Medium",1,0)</f>
        <v>0</v>
      </c>
      <c r="Q1663" s="29">
        <f>IF($R1663="Major",1,0)</f>
        <v>0</v>
      </c>
      <c r="R1663" s="2" t="str">
        <f>IF('Hazard Data'!N1124&lt;VLOOKUP(B1663,Thresholds!$B$2:$I$8,2,FALSE),"Minor",IF(AND(VLOOKUP(B1663,Thresholds!$B$2:$I$8,2,FALSE)&lt;='Hazard Data'!N1124,'Hazard Data'!N1124&lt;VLOOKUP(B1663,Thresholds!$B$2:$I$8,3,FALSE)),"Medium","Major"))</f>
        <v>Minor</v>
      </c>
      <c r="S1663" s="2" t="str">
        <f>IF(N1663&gt;0,"",IF('Hazard Data'!K1124&lt;VLOOKUP(B1663,Thresholds!$B$2:$I$8,5,FALSE),"Minor",IF(AND(VLOOKUP(B1663,Thresholds!$B$2:$I$8,5,FALSE)&lt;='Hazard Data'!K1124,'Hazard Data'!K1124&lt;VLOOKUP(B1663,Thresholds!$B$2:$I$8,6,FALSE)),"Medium","Major")))</f>
        <v/>
      </c>
      <c r="T1663" s="2"/>
      <c r="U1663" s="2"/>
      <c r="V1663" s="2"/>
      <c r="W1663" s="2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>
      <c r="A1664" s="1"/>
      <c r="B1664" s="17">
        <v>1</v>
      </c>
      <c r="C1664" s="9" t="s">
        <v>40</v>
      </c>
      <c r="D1664" s="9" t="str">
        <f>VLOOKUP(C1664,'Hazard Categories'!$A$2:$B$52,2,FALSE)</f>
        <v>Storm</v>
      </c>
      <c r="E1664" s="17">
        <v>1</v>
      </c>
      <c r="F1664" s="17">
        <v>1982</v>
      </c>
      <c r="G1664" s="17" t="str">
        <f>IF(F1664&lt;2000,(ROUNDDOWN((F1664-$G$10)/5,0))*5+$G$10&amp;"-"&amp;(ROUNDDOWN((F1664-$G$10)/5,0))*5+$G$10+4,(ROUNDDOWN((F1664-$G$10)/5,0))*5+$G$10&amp;"-"&amp;(ROUNDDOWN((F1664-$G$10)/5,0))*5+$G$10+4)</f>
        <v>1980-1984</v>
      </c>
      <c r="H1664" s="17">
        <v>1</v>
      </c>
      <c r="I1664" s="17">
        <v>0</v>
      </c>
      <c r="J1664" s="17">
        <v>0</v>
      </c>
      <c r="K1664" s="17">
        <f>SUM(I1664:J1664)</f>
        <v>0</v>
      </c>
      <c r="L1664" s="28">
        <f>IF(N1664&lt;7000000000,0,1)</f>
        <v>0</v>
      </c>
      <c r="M1664" s="28">
        <f>IF(N1664&gt;0,1,0)</f>
        <v>1</v>
      </c>
      <c r="N1664" s="29">
        <v>29239</v>
      </c>
      <c r="O1664" s="29">
        <f>IF($R1664="Minor",1,0)</f>
        <v>1</v>
      </c>
      <c r="P1664" s="29">
        <f>IF($R1664="Medium",1,0)</f>
        <v>0</v>
      </c>
      <c r="Q1664" s="29">
        <f>IF($R1664="Major",1,0)</f>
        <v>0</v>
      </c>
      <c r="R1664" s="2" t="str">
        <f>IF('Hazard Data'!N725&lt;VLOOKUP(B1664,Thresholds!$B$2:$I$8,2,FALSE),"Minor",IF(AND(VLOOKUP(B1664,Thresholds!$B$2:$I$8,2,FALSE)&lt;='Hazard Data'!N725,'Hazard Data'!N725&lt;VLOOKUP(B1664,Thresholds!$B$2:$I$8,3,FALSE)),"Medium","Major"))</f>
        <v>Minor</v>
      </c>
      <c r="S1664" s="2" t="str">
        <f>IF(N1664&gt;0,"",IF('Hazard Data'!K725&lt;VLOOKUP(B1664,Thresholds!$B$2:$I$8,5,FALSE),"Minor",IF(AND(VLOOKUP(B1664,Thresholds!$B$2:$I$8,5,FALSE)&lt;='Hazard Data'!K725,'Hazard Data'!K725&lt;VLOOKUP(B1664,Thresholds!$B$2:$I$8,6,FALSE)),"Medium","Major")))</f>
        <v/>
      </c>
      <c r="T1664" s="2"/>
      <c r="U1664" s="2"/>
      <c r="V1664" s="2"/>
      <c r="W1664" s="2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>
      <c r="A1665" s="1"/>
      <c r="B1665" s="17">
        <v>3</v>
      </c>
      <c r="C1665" s="9" t="s">
        <v>39</v>
      </c>
      <c r="D1665" s="9" t="str">
        <f>VLOOKUP(C1665,'Hazard Categories'!$A$2:$B$52,2,FALSE)</f>
        <v>Severe Storm</v>
      </c>
      <c r="E1665" s="17">
        <v>3</v>
      </c>
      <c r="F1665" s="17">
        <v>2013</v>
      </c>
      <c r="G1665" s="17" t="str">
        <f>IF(F1665&lt;2000,(ROUNDDOWN((F1665-$G$10)/5,0))*5+$G$10&amp;"-"&amp;(ROUNDDOWN((F1665-$G$10)/5,0))*5+$G$10+4,(ROUNDDOWN((F1665-$G$10)/5,0))*5+$G$10&amp;"-"&amp;(ROUNDDOWN((F1665-$G$10)/5,0))*5+$G$10+4)</f>
        <v>2010-2014</v>
      </c>
      <c r="H1665" s="17">
        <v>1</v>
      </c>
      <c r="I1665" s="17">
        <v>0</v>
      </c>
      <c r="J1665" s="17">
        <v>0</v>
      </c>
      <c r="K1665" s="17">
        <f>SUM(I1665:J1665)</f>
        <v>0</v>
      </c>
      <c r="L1665" s="28">
        <f>IF(N1665&lt;7000000000,0,1)</f>
        <v>0</v>
      </c>
      <c r="M1665" s="28">
        <f>IF(N1665&gt;0,1,0)</f>
        <v>1</v>
      </c>
      <c r="N1665" s="29">
        <v>29237</v>
      </c>
      <c r="O1665" s="29">
        <f>IF($R1665="Minor",1,0)</f>
        <v>1</v>
      </c>
      <c r="P1665" s="29">
        <f>IF($R1665="Medium",1,0)</f>
        <v>0</v>
      </c>
      <c r="Q1665" s="29">
        <f>IF($R1665="Major",1,0)</f>
        <v>0</v>
      </c>
      <c r="R1665" s="2" t="str">
        <f>IF('Hazard Data'!N1870&lt;VLOOKUP(B1665,Thresholds!$B$2:$I$8,2,FALSE),"Minor",IF(AND(VLOOKUP(B1665,Thresholds!$B$2:$I$8,2,FALSE)&lt;='Hazard Data'!N1870,'Hazard Data'!N1870&lt;VLOOKUP(B1665,Thresholds!$B$2:$I$8,3,FALSE)),"Medium","Major"))</f>
        <v>Minor</v>
      </c>
      <c r="S1665" s="2" t="str">
        <f>IF(N1665&gt;0,"",IF('Hazard Data'!K1870&lt;VLOOKUP(B1665,Thresholds!$B$2:$I$8,5,FALSE),"Minor",IF(AND(VLOOKUP(B1665,Thresholds!$B$2:$I$8,5,FALSE)&lt;='Hazard Data'!K1870,'Hazard Data'!K1870&lt;VLOOKUP(B1665,Thresholds!$B$2:$I$8,6,FALSE)),"Medium","Major")))</f>
        <v/>
      </c>
      <c r="T1665" s="2"/>
      <c r="U1665" s="2"/>
      <c r="V1665" s="2"/>
      <c r="W1665" s="2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>
      <c r="A1666" s="1"/>
      <c r="B1666" s="17">
        <v>3</v>
      </c>
      <c r="C1666" s="9" t="s">
        <v>44</v>
      </c>
      <c r="D1666" s="9" t="str">
        <f>VLOOKUP(C1666,'Hazard Categories'!$A$2:$B$52,2,FALSE)</f>
        <v>Severe Storm</v>
      </c>
      <c r="E1666" s="17">
        <v>3</v>
      </c>
      <c r="F1666" s="17">
        <v>2015</v>
      </c>
      <c r="G1666" s="17" t="str">
        <f>IF(F1666&lt;2000,(ROUNDDOWN((F1666-$G$10)/5,0))*5+$G$10&amp;"-"&amp;(ROUNDDOWN((F1666-$G$10)/5,0))*5+$G$10+4,(ROUNDDOWN((F1666-$G$10)/5,0))*5+$G$10&amp;"-"&amp;(ROUNDDOWN((F1666-$G$10)/5,0))*5+$G$10+4)</f>
        <v>2015-2019</v>
      </c>
      <c r="H1666" s="17">
        <v>1</v>
      </c>
      <c r="I1666" s="17">
        <v>0</v>
      </c>
      <c r="J1666" s="17">
        <v>0</v>
      </c>
      <c r="K1666" s="17">
        <f>SUM(I1666:J1666)</f>
        <v>0</v>
      </c>
      <c r="L1666" s="28">
        <f>IF(N1666&lt;7000000000,0,1)</f>
        <v>0</v>
      </c>
      <c r="M1666" s="28">
        <f>IF(N1666&gt;0,1,0)</f>
        <v>1</v>
      </c>
      <c r="N1666" s="29">
        <v>29199</v>
      </c>
      <c r="O1666" s="29">
        <f>IF($R1666="Minor",1,0)</f>
        <v>1</v>
      </c>
      <c r="P1666" s="29">
        <f>IF($R1666="Medium",1,0)</f>
        <v>0</v>
      </c>
      <c r="Q1666" s="29">
        <f>IF($R1666="Major",1,0)</f>
        <v>0</v>
      </c>
      <c r="R1666" s="2" t="str">
        <f>IF('Hazard Data'!N2679&lt;VLOOKUP(B1666,Thresholds!$B$2:$I$8,2,FALSE),"Minor",IF(AND(VLOOKUP(B1666,Thresholds!$B$2:$I$8,2,FALSE)&lt;='Hazard Data'!N2679,'Hazard Data'!N2679&lt;VLOOKUP(B1666,Thresholds!$B$2:$I$8,3,FALSE)),"Medium","Major"))</f>
        <v>Minor</v>
      </c>
      <c r="S1666" s="2" t="str">
        <f>IF(N1666&gt;0,"",IF('Hazard Data'!K2679&lt;VLOOKUP(B1666,Thresholds!$B$2:$I$8,5,FALSE),"Minor",IF(AND(VLOOKUP(B1666,Thresholds!$B$2:$I$8,5,FALSE)&lt;='Hazard Data'!K2679,'Hazard Data'!K2679&lt;VLOOKUP(B1666,Thresholds!$B$2:$I$8,6,FALSE)),"Medium","Major")))</f>
        <v/>
      </c>
      <c r="T1666" s="2"/>
      <c r="U1666" s="2"/>
      <c r="V1666" s="2"/>
      <c r="W1666" s="2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>
      <c r="A1667" s="1"/>
      <c r="B1667" s="17">
        <v>3</v>
      </c>
      <c r="C1667" s="9" t="s">
        <v>39</v>
      </c>
      <c r="D1667" s="9" t="str">
        <f>VLOOKUP(C1667,'Hazard Categories'!$A$2:$B$52,2,FALSE)</f>
        <v>Severe Storm</v>
      </c>
      <c r="E1667" s="17">
        <v>3</v>
      </c>
      <c r="F1667" s="17">
        <v>2015</v>
      </c>
      <c r="G1667" s="17" t="str">
        <f>IF(F1667&lt;2000,(ROUNDDOWN((F1667-$G$10)/5,0))*5+$G$10&amp;"-"&amp;(ROUNDDOWN((F1667-$G$10)/5,0))*5+$G$10+4,(ROUNDDOWN((F1667-$G$10)/5,0))*5+$G$10&amp;"-"&amp;(ROUNDDOWN((F1667-$G$10)/5,0))*5+$G$10+4)</f>
        <v>2015-2019</v>
      </c>
      <c r="H1667" s="17">
        <v>1</v>
      </c>
      <c r="I1667" s="17">
        <v>0</v>
      </c>
      <c r="J1667" s="17">
        <v>0</v>
      </c>
      <c r="K1667" s="17">
        <f>SUM(I1667:J1667)</f>
        <v>0</v>
      </c>
      <c r="L1667" s="28">
        <f>IF(N1667&lt;7000000000,0,1)</f>
        <v>0</v>
      </c>
      <c r="M1667" s="28">
        <f>IF(N1667&gt;0,1,0)</f>
        <v>1</v>
      </c>
      <c r="N1667" s="29">
        <v>29196</v>
      </c>
      <c r="O1667" s="29">
        <f>IF($R1667="Minor",1,0)</f>
        <v>1</v>
      </c>
      <c r="P1667" s="29">
        <f>IF($R1667="Medium",1,0)</f>
        <v>0</v>
      </c>
      <c r="Q1667" s="29">
        <f>IF($R1667="Major",1,0)</f>
        <v>0</v>
      </c>
      <c r="R1667" s="2" t="str">
        <f>IF('Hazard Data'!N2732&lt;VLOOKUP(B1667,Thresholds!$B$2:$I$8,2,FALSE),"Minor",IF(AND(VLOOKUP(B1667,Thresholds!$B$2:$I$8,2,FALSE)&lt;='Hazard Data'!N2732,'Hazard Data'!N2732&lt;VLOOKUP(B1667,Thresholds!$B$2:$I$8,3,FALSE)),"Medium","Major"))</f>
        <v>Minor</v>
      </c>
      <c r="S1667" s="2" t="str">
        <f>IF(N1667&gt;0,"",IF('Hazard Data'!K2732&lt;VLOOKUP(B1667,Thresholds!$B$2:$I$8,5,FALSE),"Minor",IF(AND(VLOOKUP(B1667,Thresholds!$B$2:$I$8,5,FALSE)&lt;='Hazard Data'!K2732,'Hazard Data'!K2732&lt;VLOOKUP(B1667,Thresholds!$B$2:$I$8,6,FALSE)),"Medium","Major")))</f>
        <v/>
      </c>
      <c r="T1667" s="2"/>
      <c r="U1667" s="2"/>
      <c r="V1667" s="2"/>
      <c r="W1667" s="2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>
      <c r="A1668" s="1"/>
      <c r="B1668" s="17">
        <v>3</v>
      </c>
      <c r="C1668" s="9" t="s">
        <v>39</v>
      </c>
      <c r="D1668" s="9" t="str">
        <f>VLOOKUP(C1668,'Hazard Categories'!$A$2:$B$52,2,FALSE)</f>
        <v>Severe Storm</v>
      </c>
      <c r="E1668" s="17">
        <v>3</v>
      </c>
      <c r="F1668" s="17">
        <v>2015</v>
      </c>
      <c r="G1668" s="17" t="str">
        <f>IF(F1668&lt;2000,(ROUNDDOWN((F1668-$G$10)/5,0))*5+$G$10&amp;"-"&amp;(ROUNDDOWN((F1668-$G$10)/5,0))*5+$G$10+4,(ROUNDDOWN((F1668-$G$10)/5,0))*5+$G$10&amp;"-"&amp;(ROUNDDOWN((F1668-$G$10)/5,0))*5+$G$10+4)</f>
        <v>2015-2019</v>
      </c>
      <c r="H1668" s="17">
        <v>1</v>
      </c>
      <c r="I1668" s="17">
        <v>0</v>
      </c>
      <c r="J1668" s="17">
        <v>0</v>
      </c>
      <c r="K1668" s="17">
        <f>SUM(I1668:J1668)</f>
        <v>0</v>
      </c>
      <c r="L1668" s="28">
        <f>IF(N1668&lt;7000000000,0,1)</f>
        <v>0</v>
      </c>
      <c r="M1668" s="28">
        <f>IF(N1668&gt;0,1,0)</f>
        <v>1</v>
      </c>
      <c r="N1668" s="29">
        <v>29189</v>
      </c>
      <c r="O1668" s="29">
        <f>IF($R1668="Minor",1,0)</f>
        <v>1</v>
      </c>
      <c r="P1668" s="29">
        <f>IF($R1668="Medium",1,0)</f>
        <v>0</v>
      </c>
      <c r="Q1668" s="29">
        <f>IF($R1668="Major",1,0)</f>
        <v>0</v>
      </c>
      <c r="R1668" s="2" t="str">
        <f>IF('Hazard Data'!N2734&lt;VLOOKUP(B1668,Thresholds!$B$2:$I$8,2,FALSE),"Minor",IF(AND(VLOOKUP(B1668,Thresholds!$B$2:$I$8,2,FALSE)&lt;='Hazard Data'!N2734,'Hazard Data'!N2734&lt;VLOOKUP(B1668,Thresholds!$B$2:$I$8,3,FALSE)),"Medium","Major"))</f>
        <v>Minor</v>
      </c>
      <c r="S1668" s="2" t="str">
        <f>IF(N1668&gt;0,"",IF('Hazard Data'!K2734&lt;VLOOKUP(B1668,Thresholds!$B$2:$I$8,5,FALSE),"Minor",IF(AND(VLOOKUP(B1668,Thresholds!$B$2:$I$8,5,FALSE)&lt;='Hazard Data'!K2734,'Hazard Data'!K2734&lt;VLOOKUP(B1668,Thresholds!$B$2:$I$8,6,FALSE)),"Medium","Major")))</f>
        <v/>
      </c>
      <c r="T1668" s="2"/>
      <c r="U1668" s="2"/>
      <c r="V1668" s="2"/>
      <c r="W1668" s="2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>
      <c r="A1669" s="1"/>
      <c r="B1669" s="17">
        <v>2</v>
      </c>
      <c r="C1669" s="9" t="s">
        <v>59</v>
      </c>
      <c r="D1669" s="9" t="str">
        <f>VLOOKUP(C1669,'Hazard Categories'!$A$2:$B$52,2,FALSE)</f>
        <v>Storm</v>
      </c>
      <c r="E1669" s="17">
        <v>2</v>
      </c>
      <c r="F1669" s="17">
        <v>2012</v>
      </c>
      <c r="G1669" s="17" t="str">
        <f>IF(F1669&lt;2000,(ROUNDDOWN((F1669-$G$10)/5,0))*5+$G$10&amp;"-"&amp;(ROUNDDOWN((F1669-$G$10)/5,0))*5+$G$10+4,(ROUNDDOWN((F1669-$G$10)/5,0))*5+$G$10&amp;"-"&amp;(ROUNDDOWN((F1669-$G$10)/5,0))*5+$G$10+4)</f>
        <v>2010-2014</v>
      </c>
      <c r="H1669" s="17">
        <v>1</v>
      </c>
      <c r="I1669" s="17">
        <v>0</v>
      </c>
      <c r="J1669" s="17">
        <v>0</v>
      </c>
      <c r="K1669" s="17">
        <f>SUM(I1669:J1669)</f>
        <v>0</v>
      </c>
      <c r="L1669" s="28">
        <f>IF(N1669&lt;7000000000,0,1)</f>
        <v>0</v>
      </c>
      <c r="M1669" s="28">
        <f>IF(N1669&gt;0,1,0)</f>
        <v>1</v>
      </c>
      <c r="N1669" s="29">
        <v>29164</v>
      </c>
      <c r="O1669" s="29">
        <f>IF($R1669="Minor",1,0)</f>
        <v>1</v>
      </c>
      <c r="P1669" s="29">
        <f>IF($R1669="Medium",1,0)</f>
        <v>0</v>
      </c>
      <c r="Q1669" s="29">
        <f>IF($R1669="Major",1,0)</f>
        <v>0</v>
      </c>
      <c r="R1669" s="2" t="str">
        <f>IF('Hazard Data'!N2161&lt;VLOOKUP(B1669,Thresholds!$B$2:$I$8,2,FALSE),"Minor",IF(AND(VLOOKUP(B1669,Thresholds!$B$2:$I$8,2,FALSE)&lt;='Hazard Data'!N2161,'Hazard Data'!N2161&lt;VLOOKUP(B1669,Thresholds!$B$2:$I$8,3,FALSE)),"Medium","Major"))</f>
        <v>Minor</v>
      </c>
      <c r="S1669" s="2" t="str">
        <f>IF(N1669&gt;0,"",IF('Hazard Data'!K2161&lt;VLOOKUP(B1669,Thresholds!$B$2:$I$8,5,FALSE),"Minor",IF(AND(VLOOKUP(B1669,Thresholds!$B$2:$I$8,5,FALSE)&lt;='Hazard Data'!K2161,'Hazard Data'!K2161&lt;VLOOKUP(B1669,Thresholds!$B$2:$I$8,6,FALSE)),"Medium","Major")))</f>
        <v/>
      </c>
      <c r="T1669" s="2"/>
      <c r="U1669" s="2"/>
      <c r="V1669" s="2"/>
      <c r="W1669" s="2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>
      <c r="A1670" s="1"/>
      <c r="B1670" s="17">
        <v>3</v>
      </c>
      <c r="C1670" s="9" t="s">
        <v>44</v>
      </c>
      <c r="D1670" s="9" t="str">
        <f>VLOOKUP(C1670,'Hazard Categories'!$A$2:$B$52,2,FALSE)</f>
        <v>Severe Storm</v>
      </c>
      <c r="E1670" s="17">
        <v>3</v>
      </c>
      <c r="F1670" s="17">
        <v>2012</v>
      </c>
      <c r="G1670" s="17" t="str">
        <f>IF(F1670&lt;2000,(ROUNDDOWN((F1670-$G$10)/5,0))*5+$G$10&amp;"-"&amp;(ROUNDDOWN((F1670-$G$10)/5,0))*5+$G$10+4,(ROUNDDOWN((F1670-$G$10)/5,0))*5+$G$10&amp;"-"&amp;(ROUNDDOWN((F1670-$G$10)/5,0))*5+$G$10+4)</f>
        <v>2010-2014</v>
      </c>
      <c r="H1670" s="17">
        <v>1</v>
      </c>
      <c r="I1670" s="17">
        <v>0</v>
      </c>
      <c r="J1670" s="17">
        <v>0</v>
      </c>
      <c r="K1670" s="17">
        <f>SUM(I1670:J1670)</f>
        <v>0</v>
      </c>
      <c r="L1670" s="28">
        <f>IF(N1670&lt;7000000000,0,1)</f>
        <v>0</v>
      </c>
      <c r="M1670" s="28">
        <f>IF(N1670&gt;0,1,0)</f>
        <v>1</v>
      </c>
      <c r="N1670" s="29">
        <v>29135</v>
      </c>
      <c r="O1670" s="29">
        <f>IF($R1670="Minor",1,0)</f>
        <v>1</v>
      </c>
      <c r="P1670" s="29">
        <f>IF($R1670="Medium",1,0)</f>
        <v>0</v>
      </c>
      <c r="Q1670" s="29">
        <f>IF($R1670="Major",1,0)</f>
        <v>0</v>
      </c>
      <c r="R1670" s="2" t="str">
        <f>IF('Hazard Data'!N2156&lt;VLOOKUP(B1670,Thresholds!$B$2:$I$8,2,FALSE),"Minor",IF(AND(VLOOKUP(B1670,Thresholds!$B$2:$I$8,2,FALSE)&lt;='Hazard Data'!N2156,'Hazard Data'!N2156&lt;VLOOKUP(B1670,Thresholds!$B$2:$I$8,3,FALSE)),"Medium","Major"))</f>
        <v>Minor</v>
      </c>
      <c r="S1670" s="2" t="str">
        <f>IF(N1670&gt;0,"",IF('Hazard Data'!K2156&lt;VLOOKUP(B1670,Thresholds!$B$2:$I$8,5,FALSE),"Minor",IF(AND(VLOOKUP(B1670,Thresholds!$B$2:$I$8,5,FALSE)&lt;='Hazard Data'!K2156,'Hazard Data'!K2156&lt;VLOOKUP(B1670,Thresholds!$B$2:$I$8,6,FALSE)),"Medium","Major")))</f>
        <v/>
      </c>
      <c r="T1670" s="2"/>
      <c r="U1670" s="2"/>
      <c r="V1670" s="2"/>
      <c r="W1670" s="2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>
      <c r="A1671" s="1"/>
      <c r="B1671" s="17">
        <v>5</v>
      </c>
      <c r="C1671" s="9" t="s">
        <v>44</v>
      </c>
      <c r="D1671" s="9" t="str">
        <f>VLOOKUP(C1671,'Hazard Categories'!$A$2:$B$52,2,FALSE)</f>
        <v>Severe Storm</v>
      </c>
      <c r="E1671" s="17">
        <v>2</v>
      </c>
      <c r="F1671" s="17">
        <v>2011</v>
      </c>
      <c r="G1671" s="17" t="str">
        <f>IF(F1671&lt;2000,(ROUNDDOWN((F1671-$G$10)/5,0))*5+$G$10&amp;"-"&amp;(ROUNDDOWN((F1671-$G$10)/5,0))*5+$G$10+4,(ROUNDDOWN((F1671-$G$10)/5,0))*5+$G$10&amp;"-"&amp;(ROUNDDOWN((F1671-$G$10)/5,0))*5+$G$10+4)</f>
        <v>2010-2014</v>
      </c>
      <c r="H1671" s="17">
        <v>1</v>
      </c>
      <c r="I1671" s="17">
        <v>0</v>
      </c>
      <c r="J1671" s="17">
        <v>0</v>
      </c>
      <c r="K1671" s="17">
        <f>SUM(I1671:J1671)</f>
        <v>0</v>
      </c>
      <c r="L1671" s="28">
        <f>IF(N1671&lt;7000000000,0,1)</f>
        <v>0</v>
      </c>
      <c r="M1671" s="28">
        <f>IF(N1671&gt;0,1,0)</f>
        <v>1</v>
      </c>
      <c r="N1671" s="29">
        <v>29126</v>
      </c>
      <c r="O1671" s="29">
        <f>IF($R1671="Minor",1,0)</f>
        <v>1</v>
      </c>
      <c r="P1671" s="29">
        <f>IF($R1671="Medium",1,0)</f>
        <v>0</v>
      </c>
      <c r="Q1671" s="29">
        <f>IF($R1671="Major",1,0)</f>
        <v>0</v>
      </c>
      <c r="R1671" s="2" t="str">
        <f>IF('Hazard Data'!N2392&lt;VLOOKUP(B1671,Thresholds!$B$2:$I$8,2,FALSE),"Minor",IF(AND(VLOOKUP(B1671,Thresholds!$B$2:$I$8,2,FALSE)&lt;='Hazard Data'!N2392,'Hazard Data'!N2392&lt;VLOOKUP(B1671,Thresholds!$B$2:$I$8,3,FALSE)),"Medium","Major"))</f>
        <v>Minor</v>
      </c>
      <c r="S1671" s="2" t="str">
        <f>IF(N1671&gt;0,"",IF('Hazard Data'!K2392&lt;VLOOKUP(B1671,Thresholds!$B$2:$I$8,5,FALSE),"Minor",IF(AND(VLOOKUP(B1671,Thresholds!$B$2:$I$8,5,FALSE)&lt;='Hazard Data'!K2392,'Hazard Data'!K2392&lt;VLOOKUP(B1671,Thresholds!$B$2:$I$8,6,FALSE)),"Medium","Major")))</f>
        <v/>
      </c>
      <c r="T1671" s="2"/>
      <c r="U1671" s="2"/>
      <c r="V1671" s="2"/>
      <c r="W1671" s="2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>
      <c r="A1672" s="1"/>
      <c r="B1672" s="17">
        <v>2</v>
      </c>
      <c r="C1672" s="9" t="s">
        <v>59</v>
      </c>
      <c r="D1672" s="9" t="str">
        <f>VLOOKUP(C1672,'Hazard Categories'!$A$2:$B$52,2,FALSE)</f>
        <v>Storm</v>
      </c>
      <c r="E1672" s="17">
        <v>2</v>
      </c>
      <c r="F1672" s="17">
        <v>2014</v>
      </c>
      <c r="G1672" s="17" t="str">
        <f>IF(F1672&lt;2000,(ROUNDDOWN((F1672-$G$10)/5,0))*5+$G$10&amp;"-"&amp;(ROUNDDOWN((F1672-$G$10)/5,0))*5+$G$10+4,(ROUNDDOWN((F1672-$G$10)/5,0))*5+$G$10&amp;"-"&amp;(ROUNDDOWN((F1672-$G$10)/5,0))*5+$G$10+4)</f>
        <v>2010-2014</v>
      </c>
      <c r="H1672" s="17">
        <v>1</v>
      </c>
      <c r="I1672" s="17">
        <v>0</v>
      </c>
      <c r="J1672" s="17">
        <v>0</v>
      </c>
      <c r="K1672" s="17">
        <f>SUM(I1672:J1672)</f>
        <v>0</v>
      </c>
      <c r="L1672" s="28">
        <f>IF(N1672&lt;7000000000,0,1)</f>
        <v>0</v>
      </c>
      <c r="M1672" s="28">
        <f>IF(N1672&gt;0,1,0)</f>
        <v>1</v>
      </c>
      <c r="N1672" s="29">
        <v>29123</v>
      </c>
      <c r="O1672" s="29">
        <f>IF($R1672="Minor",1,0)</f>
        <v>1</v>
      </c>
      <c r="P1672" s="29">
        <f>IF($R1672="Medium",1,0)</f>
        <v>0</v>
      </c>
      <c r="Q1672" s="29">
        <f>IF($R1672="Major",1,0)</f>
        <v>0</v>
      </c>
      <c r="R1672" s="2" t="str">
        <f>IF('Hazard Data'!N2612&lt;VLOOKUP(B1672,Thresholds!$B$2:$I$8,2,FALSE),"Minor",IF(AND(VLOOKUP(B1672,Thresholds!$B$2:$I$8,2,FALSE)&lt;='Hazard Data'!N2612,'Hazard Data'!N2612&lt;VLOOKUP(B1672,Thresholds!$B$2:$I$8,3,FALSE)),"Medium","Major"))</f>
        <v>Minor</v>
      </c>
      <c r="S1672" s="2" t="str">
        <f>IF(N1672&gt;0,"",IF('Hazard Data'!K2612&lt;VLOOKUP(B1672,Thresholds!$B$2:$I$8,5,FALSE),"Minor",IF(AND(VLOOKUP(B1672,Thresholds!$B$2:$I$8,5,FALSE)&lt;='Hazard Data'!K2612,'Hazard Data'!K2612&lt;VLOOKUP(B1672,Thresholds!$B$2:$I$8,6,FALSE)),"Medium","Major")))</f>
        <v/>
      </c>
      <c r="T1672" s="2"/>
      <c r="U1672" s="2"/>
      <c r="V1672" s="2"/>
      <c r="W1672" s="2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>
      <c r="A1673" s="1"/>
      <c r="B1673" s="17">
        <v>6</v>
      </c>
      <c r="C1673" s="9" t="s">
        <v>44</v>
      </c>
      <c r="D1673" s="9" t="str">
        <f>VLOOKUP(C1673,'Hazard Categories'!$A$2:$B$52,2,FALSE)</f>
        <v>Severe Storm</v>
      </c>
      <c r="E1673" s="17">
        <v>1</v>
      </c>
      <c r="F1673" s="17">
        <v>2012</v>
      </c>
      <c r="G1673" s="17" t="str">
        <f>IF(F1673&lt;2000,(ROUNDDOWN((F1673-$G$10)/5,0))*5+$G$10&amp;"-"&amp;(ROUNDDOWN((F1673-$G$10)/5,0))*5+$G$10+4,(ROUNDDOWN((F1673-$G$10)/5,0))*5+$G$10&amp;"-"&amp;(ROUNDDOWN((F1673-$G$10)/5,0))*5+$G$10+4)</f>
        <v>2010-2014</v>
      </c>
      <c r="H1673" s="17">
        <v>1</v>
      </c>
      <c r="I1673" s="17">
        <v>0</v>
      </c>
      <c r="J1673" s="17">
        <v>0</v>
      </c>
      <c r="K1673" s="17">
        <f>SUM(I1673:J1673)</f>
        <v>0</v>
      </c>
      <c r="L1673" s="28">
        <f>IF(N1673&lt;7000000000,0,1)</f>
        <v>0</v>
      </c>
      <c r="M1673" s="28">
        <f>IF(N1673&gt;0,1,0)</f>
        <v>1</v>
      </c>
      <c r="N1673" s="29">
        <v>29094</v>
      </c>
      <c r="O1673" s="29">
        <f>IF($R1673="Minor",1,0)</f>
        <v>1</v>
      </c>
      <c r="P1673" s="29">
        <f>IF($R1673="Medium",1,0)</f>
        <v>0</v>
      </c>
      <c r="Q1673" s="29">
        <f>IF($R1673="Major",1,0)</f>
        <v>0</v>
      </c>
      <c r="R1673" s="2" t="str">
        <f>IF('Hazard Data'!N2076&lt;VLOOKUP(B1673,Thresholds!$B$2:$I$8,2,FALSE),"Minor",IF(AND(VLOOKUP(B1673,Thresholds!$B$2:$I$8,2,FALSE)&lt;='Hazard Data'!N2076,'Hazard Data'!N2076&lt;VLOOKUP(B1673,Thresholds!$B$2:$I$8,3,FALSE)),"Medium","Major"))</f>
        <v>Minor</v>
      </c>
      <c r="S1673" s="2" t="str">
        <f>IF(N1673&gt;0,"",IF('Hazard Data'!K2076&lt;VLOOKUP(B1673,Thresholds!$B$2:$I$8,5,FALSE),"Minor",IF(AND(VLOOKUP(B1673,Thresholds!$B$2:$I$8,5,FALSE)&lt;='Hazard Data'!K2076,'Hazard Data'!K2076&lt;VLOOKUP(B1673,Thresholds!$B$2:$I$8,6,FALSE)),"Medium","Major")))</f>
        <v/>
      </c>
      <c r="T1673" s="2"/>
      <c r="U1673" s="2"/>
      <c r="V1673" s="2"/>
      <c r="W1673" s="2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>
      <c r="A1674" s="1"/>
      <c r="B1674" s="17">
        <v>3</v>
      </c>
      <c r="C1674" s="9" t="s">
        <v>39</v>
      </c>
      <c r="D1674" s="9" t="str">
        <f>VLOOKUP(C1674,'Hazard Categories'!$A$2:$B$52,2,FALSE)</f>
        <v>Severe Storm</v>
      </c>
      <c r="E1674" s="17">
        <v>2</v>
      </c>
      <c r="F1674" s="17">
        <v>2012</v>
      </c>
      <c r="G1674" s="17" t="str">
        <f>IF(F1674&lt;2000,(ROUNDDOWN((F1674-$G$10)/5,0))*5+$G$10&amp;"-"&amp;(ROUNDDOWN((F1674-$G$10)/5,0))*5+$G$10+4,(ROUNDDOWN((F1674-$G$10)/5,0))*5+$G$10&amp;"-"&amp;(ROUNDDOWN((F1674-$G$10)/5,0))*5+$G$10+4)</f>
        <v>2010-2014</v>
      </c>
      <c r="H1674" s="17">
        <v>1</v>
      </c>
      <c r="I1674" s="17">
        <v>0</v>
      </c>
      <c r="J1674" s="17">
        <v>0</v>
      </c>
      <c r="K1674" s="17">
        <f>SUM(I1674:J1674)</f>
        <v>0</v>
      </c>
      <c r="L1674" s="28">
        <f>IF(N1674&lt;7000000000,0,1)</f>
        <v>0</v>
      </c>
      <c r="M1674" s="28">
        <f>IF(N1674&gt;0,1,0)</f>
        <v>1</v>
      </c>
      <c r="N1674" s="29">
        <v>29056</v>
      </c>
      <c r="O1674" s="29">
        <f>IF($R1674="Minor",1,0)</f>
        <v>1</v>
      </c>
      <c r="P1674" s="29">
        <f>IF($R1674="Medium",1,0)</f>
        <v>0</v>
      </c>
      <c r="Q1674" s="29">
        <f>IF($R1674="Major",1,0)</f>
        <v>0</v>
      </c>
      <c r="R1674" s="2" t="str">
        <f>IF('Hazard Data'!N2115&lt;VLOOKUP(B1674,Thresholds!$B$2:$I$8,2,FALSE),"Minor",IF(AND(VLOOKUP(B1674,Thresholds!$B$2:$I$8,2,FALSE)&lt;='Hazard Data'!N2115,'Hazard Data'!N2115&lt;VLOOKUP(B1674,Thresholds!$B$2:$I$8,3,FALSE)),"Medium","Major"))</f>
        <v>Minor</v>
      </c>
      <c r="S1674" s="2" t="str">
        <f>IF(N1674&gt;0,"",IF('Hazard Data'!K2115&lt;VLOOKUP(B1674,Thresholds!$B$2:$I$8,5,FALSE),"Minor",IF(AND(VLOOKUP(B1674,Thresholds!$B$2:$I$8,5,FALSE)&lt;='Hazard Data'!K2115,'Hazard Data'!K2115&lt;VLOOKUP(B1674,Thresholds!$B$2:$I$8,6,FALSE)),"Medium","Major")))</f>
        <v/>
      </c>
      <c r="T1674" s="2"/>
      <c r="U1674" s="2"/>
      <c r="V1674" s="2"/>
      <c r="W1674" s="2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>
      <c r="A1675" s="1"/>
      <c r="B1675" s="17">
        <v>2</v>
      </c>
      <c r="C1675" s="9" t="s">
        <v>48</v>
      </c>
      <c r="D1675" s="9" t="str">
        <f>VLOOKUP(C1675,'Hazard Categories'!$A$2:$B$52,2,FALSE)</f>
        <v>Severe Storm</v>
      </c>
      <c r="E1675" s="17">
        <v>3</v>
      </c>
      <c r="F1675" s="17">
        <v>2013</v>
      </c>
      <c r="G1675" s="17" t="str">
        <f>IF(F1675&lt;2000,(ROUNDDOWN((F1675-$G$10)/5,0))*5+$G$10&amp;"-"&amp;(ROUNDDOWN((F1675-$G$10)/5,0))*5+$G$10+4,(ROUNDDOWN((F1675-$G$10)/5,0))*5+$G$10&amp;"-"&amp;(ROUNDDOWN((F1675-$G$10)/5,0))*5+$G$10+4)</f>
        <v>2010-2014</v>
      </c>
      <c r="H1675" s="17">
        <v>1</v>
      </c>
      <c r="I1675" s="17">
        <v>0</v>
      </c>
      <c r="J1675" s="17">
        <v>0</v>
      </c>
      <c r="K1675" s="17">
        <f>SUM(I1675:J1675)</f>
        <v>0</v>
      </c>
      <c r="L1675" s="28">
        <f>IF(N1675&lt;7000000000,0,1)</f>
        <v>0</v>
      </c>
      <c r="M1675" s="28">
        <f>IF(N1675&gt;0,1,0)</f>
        <v>1</v>
      </c>
      <c r="N1675" s="29">
        <v>29037</v>
      </c>
      <c r="O1675" s="29">
        <f>IF($R1675="Minor",1,0)</f>
        <v>1</v>
      </c>
      <c r="P1675" s="29">
        <f>IF($R1675="Medium",1,0)</f>
        <v>0</v>
      </c>
      <c r="Q1675" s="29">
        <f>IF($R1675="Major",1,0)</f>
        <v>0</v>
      </c>
      <c r="R1675" s="2" t="str">
        <f>IF('Hazard Data'!N1890&lt;VLOOKUP(B1675,Thresholds!$B$2:$I$8,2,FALSE),"Minor",IF(AND(VLOOKUP(B1675,Thresholds!$B$2:$I$8,2,FALSE)&lt;='Hazard Data'!N1890,'Hazard Data'!N1890&lt;VLOOKUP(B1675,Thresholds!$B$2:$I$8,3,FALSE)),"Medium","Major"))</f>
        <v>Minor</v>
      </c>
      <c r="S1675" s="2" t="str">
        <f>IF(N1675&gt;0,"",IF('Hazard Data'!K1890&lt;VLOOKUP(B1675,Thresholds!$B$2:$I$8,5,FALSE),"Minor",IF(AND(VLOOKUP(B1675,Thresholds!$B$2:$I$8,5,FALSE)&lt;='Hazard Data'!K1890,'Hazard Data'!K1890&lt;VLOOKUP(B1675,Thresholds!$B$2:$I$8,6,FALSE)),"Medium","Major")))</f>
        <v/>
      </c>
      <c r="T1675" s="2"/>
      <c r="U1675" s="2"/>
      <c r="V1675" s="2"/>
      <c r="W1675" s="2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>
      <c r="A1676" s="1"/>
      <c r="B1676" s="17">
        <v>4</v>
      </c>
      <c r="C1676" s="9" t="s">
        <v>44</v>
      </c>
      <c r="D1676" s="9" t="str">
        <f>VLOOKUP(C1676,'Hazard Categories'!$A$2:$B$52,2,FALSE)</f>
        <v>Severe Storm</v>
      </c>
      <c r="E1676" s="17">
        <v>4</v>
      </c>
      <c r="F1676" s="17">
        <v>1983</v>
      </c>
      <c r="G1676" s="17" t="str">
        <f>IF(F1676&lt;2000,(ROUNDDOWN((F1676-$G$10)/5,0))*5+$G$10&amp;"-"&amp;(ROUNDDOWN((F1676-$G$10)/5,0))*5+$G$10+4,(ROUNDDOWN((F1676-$G$10)/5,0))*5+$G$10&amp;"-"&amp;(ROUNDDOWN((F1676-$G$10)/5,0))*5+$G$10+4)</f>
        <v>1980-1984</v>
      </c>
      <c r="H1676" s="17">
        <v>2</v>
      </c>
      <c r="I1676" s="17">
        <v>0</v>
      </c>
      <c r="J1676" s="17">
        <v>0</v>
      </c>
      <c r="K1676" s="17">
        <f>SUM(I1676:J1676)</f>
        <v>0</v>
      </c>
      <c r="L1676" s="28">
        <f>IF(N1676&lt;7000000000,0,1)</f>
        <v>0</v>
      </c>
      <c r="M1676" s="28">
        <f>IF(N1676&gt;0,1,0)</f>
        <v>1</v>
      </c>
      <c r="N1676" s="29">
        <v>29016</v>
      </c>
      <c r="O1676" s="29">
        <f>IF($R1676="Minor",1,0)</f>
        <v>1</v>
      </c>
      <c r="P1676" s="29">
        <f>IF($R1676="Medium",1,0)</f>
        <v>0</v>
      </c>
      <c r="Q1676" s="29">
        <f>IF($R1676="Major",1,0)</f>
        <v>0</v>
      </c>
      <c r="R1676" s="2" t="str">
        <f>IF('Hazard Data'!N786&lt;VLOOKUP(B1676,Thresholds!$B$2:$I$8,2,FALSE),"Minor",IF(AND(VLOOKUP(B1676,Thresholds!$B$2:$I$8,2,FALSE)&lt;='Hazard Data'!N786,'Hazard Data'!N786&lt;VLOOKUP(B1676,Thresholds!$B$2:$I$8,3,FALSE)),"Medium","Major"))</f>
        <v>Minor</v>
      </c>
      <c r="S1676" s="2" t="str">
        <f>IF(N1676&gt;0,"",IF('Hazard Data'!K786&lt;VLOOKUP(B1676,Thresholds!$B$2:$I$8,5,FALSE),"Minor",IF(AND(VLOOKUP(B1676,Thresholds!$B$2:$I$8,5,FALSE)&lt;='Hazard Data'!K786,'Hazard Data'!K786&lt;VLOOKUP(B1676,Thresholds!$B$2:$I$8,6,FALSE)),"Medium","Major")))</f>
        <v/>
      </c>
      <c r="T1676" s="2"/>
      <c r="U1676" s="2"/>
      <c r="V1676" s="2"/>
      <c r="W1676" s="2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>
      <c r="A1677" s="1"/>
      <c r="B1677" s="17">
        <v>3</v>
      </c>
      <c r="C1677" s="9" t="s">
        <v>39</v>
      </c>
      <c r="D1677" s="9" t="str">
        <f>VLOOKUP(C1677,'Hazard Categories'!$A$2:$B$52,2,FALSE)</f>
        <v>Severe Storm</v>
      </c>
      <c r="E1677" s="17">
        <v>3</v>
      </c>
      <c r="F1677" s="17">
        <v>2010</v>
      </c>
      <c r="G1677" s="17" t="str">
        <f>IF(F1677&lt;2000,(ROUNDDOWN((F1677-$G$10)/5,0))*5+$G$10&amp;"-"&amp;(ROUNDDOWN((F1677-$G$10)/5,0))*5+$G$10+4,(ROUNDDOWN((F1677-$G$10)/5,0))*5+$G$10&amp;"-"&amp;(ROUNDDOWN((F1677-$G$10)/5,0))*5+$G$10+4)</f>
        <v>2010-2014</v>
      </c>
      <c r="H1677" s="17">
        <v>1</v>
      </c>
      <c r="I1677" s="17">
        <v>0</v>
      </c>
      <c r="J1677" s="17">
        <v>0</v>
      </c>
      <c r="K1677" s="17">
        <f>SUM(I1677:J1677)</f>
        <v>0</v>
      </c>
      <c r="L1677" s="28">
        <f>IF(N1677&lt;7000000000,0,1)</f>
        <v>0</v>
      </c>
      <c r="M1677" s="28">
        <f>IF(N1677&gt;0,1,0)</f>
        <v>1</v>
      </c>
      <c r="N1677" s="29">
        <v>28986</v>
      </c>
      <c r="O1677" s="29">
        <f>IF($R1677="Minor",1,0)</f>
        <v>1</v>
      </c>
      <c r="P1677" s="29">
        <f>IF($R1677="Medium",1,0)</f>
        <v>0</v>
      </c>
      <c r="Q1677" s="29">
        <f>IF($R1677="Major",1,0)</f>
        <v>0</v>
      </c>
      <c r="R1677" s="2" t="str">
        <f>IF('Hazard Data'!N2260&lt;VLOOKUP(B1677,Thresholds!$B$2:$I$8,2,FALSE),"Minor",IF(AND(VLOOKUP(B1677,Thresholds!$B$2:$I$8,2,FALSE)&lt;='Hazard Data'!N2260,'Hazard Data'!N2260&lt;VLOOKUP(B1677,Thresholds!$B$2:$I$8,3,FALSE)),"Medium","Major"))</f>
        <v>Minor</v>
      </c>
      <c r="S1677" s="2" t="str">
        <f>IF(N1677&gt;0,"",IF('Hazard Data'!K2260&lt;VLOOKUP(B1677,Thresholds!$B$2:$I$8,5,FALSE),"Minor",IF(AND(VLOOKUP(B1677,Thresholds!$B$2:$I$8,5,FALSE)&lt;='Hazard Data'!K2260,'Hazard Data'!K2260&lt;VLOOKUP(B1677,Thresholds!$B$2:$I$8,6,FALSE)),"Medium","Major")))</f>
        <v/>
      </c>
      <c r="T1677" s="2"/>
      <c r="U1677" s="2"/>
      <c r="V1677" s="2"/>
      <c r="W1677" s="2"/>
      <c r="X1677" s="1"/>
      <c r="Y1677" s="1"/>
      <c r="Z1677" s="1"/>
      <c r="AA1677" s="1"/>
      <c r="AB1677" s="1"/>
      <c r="AC1677" s="1"/>
      <c r="AD1677" s="1"/>
      <c r="AE1677" s="1"/>
      <c r="AF1677" s="1"/>
    </row>
    <row r="1678" spans="1:32">
      <c r="A1678" s="1"/>
      <c r="B1678" s="17">
        <v>2</v>
      </c>
      <c r="C1678" s="9" t="s">
        <v>44</v>
      </c>
      <c r="D1678" s="9" t="str">
        <f>VLOOKUP(C1678,'Hazard Categories'!$A$2:$B$52,2,FALSE)</f>
        <v>Severe Storm</v>
      </c>
      <c r="E1678" s="17">
        <v>2</v>
      </c>
      <c r="F1678" s="17">
        <v>2020</v>
      </c>
      <c r="G1678" s="17" t="str">
        <f>IF(F1678&lt;2000,(ROUNDDOWN((F1678-$G$10)/5,0))*5+$G$10&amp;"-"&amp;(ROUNDDOWN((F1678-$G$10)/5,0))*5+$G$10+4,(ROUNDDOWN((F1678-$G$10)/5,0))*5+$G$10&amp;"-"&amp;(ROUNDDOWN((F1678-$G$10)/5,0))*5+$G$10+4)</f>
        <v>2020-2024</v>
      </c>
      <c r="H1678" s="17">
        <v>1</v>
      </c>
      <c r="I1678" s="17">
        <v>0</v>
      </c>
      <c r="J1678" s="17">
        <v>0</v>
      </c>
      <c r="K1678" s="17">
        <f>SUM(I1678:J1678)</f>
        <v>0</v>
      </c>
      <c r="L1678" s="28">
        <f>IF(N1678&lt;7000000000,0,1)</f>
        <v>0</v>
      </c>
      <c r="M1678" s="28">
        <f>IF(N1678&gt;0,1,0)</f>
        <v>1</v>
      </c>
      <c r="N1678" s="29">
        <v>28980</v>
      </c>
      <c r="O1678" s="29">
        <f>IF($R1678="Minor",1,0)</f>
        <v>1</v>
      </c>
      <c r="P1678" s="29">
        <f>IF($R1678="Medium",1,0)</f>
        <v>0</v>
      </c>
      <c r="Q1678" s="29">
        <f>IF($R1678="Major",1,0)</f>
        <v>0</v>
      </c>
      <c r="R1678" s="2" t="str">
        <f>IF('Hazard Data'!N3305&lt;VLOOKUP(B1678,Thresholds!$B$2:$I$8,2,FALSE),"Minor",IF(AND(VLOOKUP(B1678,Thresholds!$B$2:$I$8,2,FALSE)&lt;='Hazard Data'!N3305,'Hazard Data'!N3305&lt;VLOOKUP(B1678,Thresholds!$B$2:$I$8,3,FALSE)),"Medium","Major"))</f>
        <v>Minor</v>
      </c>
      <c r="S1678" s="2" t="str">
        <f>IF(N1678&gt;0,"",IF('Hazard Data'!K3305&lt;VLOOKUP(B1678,Thresholds!$B$2:$I$8,5,FALSE),"Minor",IF(AND(VLOOKUP(B1678,Thresholds!$B$2:$I$8,5,FALSE)&lt;='Hazard Data'!K3305,'Hazard Data'!K3305&lt;VLOOKUP(B1678,Thresholds!$B$2:$I$8,6,FALSE)),"Medium","Major")))</f>
        <v/>
      </c>
      <c r="T1678" s="2"/>
      <c r="U1678" s="2"/>
      <c r="V1678" s="2"/>
      <c r="W1678" s="2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>
      <c r="A1679" s="1"/>
      <c r="B1679" s="17">
        <v>3</v>
      </c>
      <c r="C1679" s="9" t="s">
        <v>44</v>
      </c>
      <c r="D1679" s="9" t="str">
        <f>VLOOKUP(C1679,'Hazard Categories'!$A$2:$B$52,2,FALSE)</f>
        <v>Severe Storm</v>
      </c>
      <c r="E1679" s="17">
        <v>4</v>
      </c>
      <c r="F1679" s="17">
        <v>2009</v>
      </c>
      <c r="G1679" s="17" t="str">
        <f>IF(F1679&lt;2000,(ROUNDDOWN((F1679-$G$10)/5,0))*5+$G$10&amp;"-"&amp;(ROUNDDOWN((F1679-$G$10)/5,0))*5+$G$10+4,(ROUNDDOWN((F1679-$G$10)/5,0))*5+$G$10&amp;"-"&amp;(ROUNDDOWN((F1679-$G$10)/5,0))*5+$G$10+4)</f>
        <v>2005-2009</v>
      </c>
      <c r="H1679" s="17">
        <v>1</v>
      </c>
      <c r="I1679" s="17">
        <v>0</v>
      </c>
      <c r="J1679" s="17">
        <v>0</v>
      </c>
      <c r="K1679" s="17">
        <f>SUM(I1679:J1679)</f>
        <v>0</v>
      </c>
      <c r="L1679" s="28">
        <f>IF(N1679&lt;7000000000,0,1)</f>
        <v>0</v>
      </c>
      <c r="M1679" s="28">
        <f>IF(N1679&gt;0,1,0)</f>
        <v>1</v>
      </c>
      <c r="N1679" s="29">
        <v>28971</v>
      </c>
      <c r="O1679" s="29">
        <f>IF($R1679="Minor",1,0)</f>
        <v>1</v>
      </c>
      <c r="P1679" s="29">
        <f>IF($R1679="Medium",1,0)</f>
        <v>0</v>
      </c>
      <c r="Q1679" s="29">
        <f>IF($R1679="Major",1,0)</f>
        <v>0</v>
      </c>
      <c r="R1679" s="2" t="str">
        <f>IF('Hazard Data'!N3210&lt;VLOOKUP(B1679,Thresholds!$B$2:$I$8,2,FALSE),"Minor",IF(AND(VLOOKUP(B1679,Thresholds!$B$2:$I$8,2,FALSE)&lt;='Hazard Data'!N3210,'Hazard Data'!N3210&lt;VLOOKUP(B1679,Thresholds!$B$2:$I$8,3,FALSE)),"Medium","Major"))</f>
        <v>Minor</v>
      </c>
      <c r="S1679" s="2" t="str">
        <f>IF(N1679&gt;0,"",IF('Hazard Data'!K3210&lt;VLOOKUP(B1679,Thresholds!$B$2:$I$8,5,FALSE),"Minor",IF(AND(VLOOKUP(B1679,Thresholds!$B$2:$I$8,5,FALSE)&lt;='Hazard Data'!K3210,'Hazard Data'!K3210&lt;VLOOKUP(B1679,Thresholds!$B$2:$I$8,6,FALSE)),"Medium","Major")))</f>
        <v/>
      </c>
      <c r="T1679" s="2"/>
      <c r="U1679" s="2"/>
      <c r="V1679" s="2"/>
      <c r="W1679" s="2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>
      <c r="A1680" s="1"/>
      <c r="B1680" s="17">
        <v>4</v>
      </c>
      <c r="C1680" s="9" t="s">
        <v>44</v>
      </c>
      <c r="D1680" s="9" t="str">
        <f>VLOOKUP(C1680,'Hazard Categories'!$A$2:$B$52,2,FALSE)</f>
        <v>Severe Storm</v>
      </c>
      <c r="E1680" s="17">
        <v>1</v>
      </c>
      <c r="F1680" s="17">
        <v>2011</v>
      </c>
      <c r="G1680" s="17" t="str">
        <f>IF(F1680&lt;2000,(ROUNDDOWN((F1680-$G$10)/5,0))*5+$G$10&amp;"-"&amp;(ROUNDDOWN((F1680-$G$10)/5,0))*5+$G$10+4,(ROUNDDOWN((F1680-$G$10)/5,0))*5+$G$10&amp;"-"&amp;(ROUNDDOWN((F1680-$G$10)/5,0))*5+$G$10+4)</f>
        <v>2010-2014</v>
      </c>
      <c r="H1680" s="17">
        <v>1</v>
      </c>
      <c r="I1680" s="17">
        <v>0</v>
      </c>
      <c r="J1680" s="17">
        <v>0</v>
      </c>
      <c r="K1680" s="17">
        <f>SUM(I1680:J1680)</f>
        <v>0</v>
      </c>
      <c r="L1680" s="28">
        <f>IF(N1680&lt;7000000000,0,1)</f>
        <v>0</v>
      </c>
      <c r="M1680" s="28">
        <f>IF(N1680&gt;0,1,0)</f>
        <v>1</v>
      </c>
      <c r="N1680" s="29">
        <v>28901</v>
      </c>
      <c r="O1680" s="29">
        <f>IF($R1680="Minor",1,0)</f>
        <v>1</v>
      </c>
      <c r="P1680" s="29">
        <f>IF($R1680="Medium",1,0)</f>
        <v>0</v>
      </c>
      <c r="Q1680" s="29">
        <f>IF($R1680="Major",1,0)</f>
        <v>0</v>
      </c>
      <c r="R1680" s="2" t="str">
        <f>IF('Hazard Data'!N2416&lt;VLOOKUP(B1680,Thresholds!$B$2:$I$8,2,FALSE),"Minor",IF(AND(VLOOKUP(B1680,Thresholds!$B$2:$I$8,2,FALSE)&lt;='Hazard Data'!N2416,'Hazard Data'!N2416&lt;VLOOKUP(B1680,Thresholds!$B$2:$I$8,3,FALSE)),"Medium","Major"))</f>
        <v>Minor</v>
      </c>
      <c r="S1680" s="2" t="str">
        <f>IF(N1680&gt;0,"",IF('Hazard Data'!K2416&lt;VLOOKUP(B1680,Thresholds!$B$2:$I$8,5,FALSE),"Minor",IF(AND(VLOOKUP(B1680,Thresholds!$B$2:$I$8,5,FALSE)&lt;='Hazard Data'!K2416,'Hazard Data'!K2416&lt;VLOOKUP(B1680,Thresholds!$B$2:$I$8,6,FALSE)),"Medium","Major")))</f>
        <v/>
      </c>
      <c r="T1680" s="2"/>
      <c r="U1680" s="2"/>
      <c r="V1680" s="2"/>
      <c r="W1680" s="2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32">
      <c r="A1681" s="1"/>
      <c r="B1681" s="17">
        <v>4</v>
      </c>
      <c r="C1681" s="9" t="s">
        <v>44</v>
      </c>
      <c r="D1681" s="9" t="str">
        <f>VLOOKUP(C1681,'Hazard Categories'!$A$2:$B$52,2,FALSE)</f>
        <v>Severe Storm</v>
      </c>
      <c r="E1681" s="17">
        <v>3</v>
      </c>
      <c r="F1681" s="17">
        <v>2010</v>
      </c>
      <c r="G1681" s="17" t="str">
        <f>IF(F1681&lt;2000,(ROUNDDOWN((F1681-$G$10)/5,0))*5+$G$10&amp;"-"&amp;(ROUNDDOWN((F1681-$G$10)/5,0))*5+$G$10+4,(ROUNDDOWN((F1681-$G$10)/5,0))*5+$G$10&amp;"-"&amp;(ROUNDDOWN((F1681-$G$10)/5,0))*5+$G$10+4)</f>
        <v>2010-2014</v>
      </c>
      <c r="H1681" s="17">
        <v>1</v>
      </c>
      <c r="I1681" s="17">
        <v>0</v>
      </c>
      <c r="J1681" s="17">
        <v>0</v>
      </c>
      <c r="K1681" s="17">
        <f>SUM(I1681:J1681)</f>
        <v>0</v>
      </c>
      <c r="L1681" s="28">
        <f>IF(N1681&lt;7000000000,0,1)</f>
        <v>0</v>
      </c>
      <c r="M1681" s="28">
        <f>IF(N1681&gt;0,1,0)</f>
        <v>1</v>
      </c>
      <c r="N1681" s="29">
        <v>28898</v>
      </c>
      <c r="O1681" s="29">
        <f>IF($R1681="Minor",1,0)</f>
        <v>1</v>
      </c>
      <c r="P1681" s="29">
        <f>IF($R1681="Medium",1,0)</f>
        <v>0</v>
      </c>
      <c r="Q1681" s="29">
        <f>IF($R1681="Major",1,0)</f>
        <v>0</v>
      </c>
      <c r="R1681" s="2" t="str">
        <f>IF('Hazard Data'!N2263&lt;VLOOKUP(B1681,Thresholds!$B$2:$I$8,2,FALSE),"Minor",IF(AND(VLOOKUP(B1681,Thresholds!$B$2:$I$8,2,FALSE)&lt;='Hazard Data'!N2263,'Hazard Data'!N2263&lt;VLOOKUP(B1681,Thresholds!$B$2:$I$8,3,FALSE)),"Medium","Major"))</f>
        <v>Minor</v>
      </c>
      <c r="S1681" s="2" t="str">
        <f>IF(N1681&gt;0,"",IF('Hazard Data'!K2263&lt;VLOOKUP(B1681,Thresholds!$B$2:$I$8,5,FALSE),"Minor",IF(AND(VLOOKUP(B1681,Thresholds!$B$2:$I$8,5,FALSE)&lt;='Hazard Data'!K2263,'Hazard Data'!K2263&lt;VLOOKUP(B1681,Thresholds!$B$2:$I$8,6,FALSE)),"Medium","Major")))</f>
        <v/>
      </c>
      <c r="T1681" s="2"/>
      <c r="U1681" s="2"/>
      <c r="V1681" s="2"/>
      <c r="W1681" s="2"/>
      <c r="X1681" s="1"/>
      <c r="Y1681" s="1"/>
      <c r="Z1681" s="1"/>
      <c r="AA1681" s="1"/>
      <c r="AB1681" s="1"/>
      <c r="AC1681" s="1"/>
      <c r="AD1681" s="1"/>
      <c r="AE1681" s="1"/>
      <c r="AF1681" s="1"/>
    </row>
    <row r="1682" spans="1:32">
      <c r="A1682" s="1"/>
      <c r="B1682" s="17">
        <v>4</v>
      </c>
      <c r="C1682" s="9" t="s">
        <v>44</v>
      </c>
      <c r="D1682" s="9" t="str">
        <f>VLOOKUP(C1682,'Hazard Categories'!$A$2:$B$52,2,FALSE)</f>
        <v>Severe Storm</v>
      </c>
      <c r="E1682" s="17">
        <v>1</v>
      </c>
      <c r="F1682" s="17">
        <v>2010</v>
      </c>
      <c r="G1682" s="17" t="str">
        <f>IF(F1682&lt;2000,(ROUNDDOWN((F1682-$G$10)/5,0))*5+$G$10&amp;"-"&amp;(ROUNDDOWN((F1682-$G$10)/5,0))*5+$G$10+4,(ROUNDDOWN((F1682-$G$10)/5,0))*5+$G$10&amp;"-"&amp;(ROUNDDOWN((F1682-$G$10)/5,0))*5+$G$10+4)</f>
        <v>2010-2014</v>
      </c>
      <c r="H1682" s="17">
        <v>1</v>
      </c>
      <c r="I1682" s="17">
        <v>0</v>
      </c>
      <c r="J1682" s="17">
        <v>0</v>
      </c>
      <c r="K1682" s="17">
        <f>SUM(I1682:J1682)</f>
        <v>0</v>
      </c>
      <c r="L1682" s="28">
        <f>IF(N1682&lt;7000000000,0,1)</f>
        <v>0</v>
      </c>
      <c r="M1682" s="28">
        <f>IF(N1682&gt;0,1,0)</f>
        <v>1</v>
      </c>
      <c r="N1682" s="29">
        <v>28882</v>
      </c>
      <c r="O1682" s="29">
        <f>IF($R1682="Minor",1,0)</f>
        <v>1</v>
      </c>
      <c r="P1682" s="29">
        <f>IF($R1682="Medium",1,0)</f>
        <v>0</v>
      </c>
      <c r="Q1682" s="29">
        <f>IF($R1682="Major",1,0)</f>
        <v>0</v>
      </c>
      <c r="R1682" s="2" t="str">
        <f>IF('Hazard Data'!N2204&lt;VLOOKUP(B1682,Thresholds!$B$2:$I$8,2,FALSE),"Minor",IF(AND(VLOOKUP(B1682,Thresholds!$B$2:$I$8,2,FALSE)&lt;='Hazard Data'!N2204,'Hazard Data'!N2204&lt;VLOOKUP(B1682,Thresholds!$B$2:$I$8,3,FALSE)),"Medium","Major"))</f>
        <v>Minor</v>
      </c>
      <c r="S1682" s="2" t="str">
        <f>IF(N1682&gt;0,"",IF('Hazard Data'!K2204&lt;VLOOKUP(B1682,Thresholds!$B$2:$I$8,5,FALSE),"Minor",IF(AND(VLOOKUP(B1682,Thresholds!$B$2:$I$8,5,FALSE)&lt;='Hazard Data'!K2204,'Hazard Data'!K2204&lt;VLOOKUP(B1682,Thresholds!$B$2:$I$8,6,FALSE)),"Medium","Major")))</f>
        <v/>
      </c>
      <c r="T1682" s="2"/>
      <c r="U1682" s="2"/>
      <c r="V1682" s="2"/>
      <c r="W1682" s="2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32">
      <c r="A1683" s="1"/>
      <c r="B1683" s="17">
        <v>3</v>
      </c>
      <c r="C1683" s="9" t="s">
        <v>44</v>
      </c>
      <c r="D1683" s="9" t="str">
        <f>VLOOKUP(C1683,'Hazard Categories'!$A$2:$B$52,2,FALSE)</f>
        <v>Severe Storm</v>
      </c>
      <c r="E1683" s="17">
        <v>3</v>
      </c>
      <c r="F1683" s="17">
        <v>2015</v>
      </c>
      <c r="G1683" s="17" t="str">
        <f>IF(F1683&lt;2000,(ROUNDDOWN((F1683-$G$10)/5,0))*5+$G$10&amp;"-"&amp;(ROUNDDOWN((F1683-$G$10)/5,0))*5+$G$10+4,(ROUNDDOWN((F1683-$G$10)/5,0))*5+$G$10&amp;"-"&amp;(ROUNDDOWN((F1683-$G$10)/5,0))*5+$G$10+4)</f>
        <v>2015-2019</v>
      </c>
      <c r="H1683" s="17">
        <v>1</v>
      </c>
      <c r="I1683" s="17">
        <v>0</v>
      </c>
      <c r="J1683" s="17">
        <v>0</v>
      </c>
      <c r="K1683" s="17">
        <f>SUM(I1683:J1683)</f>
        <v>0</v>
      </c>
      <c r="L1683" s="28">
        <f>IF(N1683&lt;7000000000,0,1)</f>
        <v>0</v>
      </c>
      <c r="M1683" s="28">
        <f>IF(N1683&gt;0,1,0)</f>
        <v>1</v>
      </c>
      <c r="N1683" s="29">
        <v>28882</v>
      </c>
      <c r="O1683" s="29">
        <f>IF($R1683="Minor",1,0)</f>
        <v>1</v>
      </c>
      <c r="P1683" s="29">
        <f>IF($R1683="Medium",1,0)</f>
        <v>0</v>
      </c>
      <c r="Q1683" s="29">
        <f>IF($R1683="Major",1,0)</f>
        <v>0</v>
      </c>
      <c r="R1683" s="2" t="str">
        <f>IF('Hazard Data'!N2680&lt;VLOOKUP(B1683,Thresholds!$B$2:$I$8,2,FALSE),"Minor",IF(AND(VLOOKUP(B1683,Thresholds!$B$2:$I$8,2,FALSE)&lt;='Hazard Data'!N2680,'Hazard Data'!N2680&lt;VLOOKUP(B1683,Thresholds!$B$2:$I$8,3,FALSE)),"Medium","Major"))</f>
        <v>Minor</v>
      </c>
      <c r="S1683" s="2" t="str">
        <f>IF(N1683&gt;0,"",IF('Hazard Data'!K2680&lt;VLOOKUP(B1683,Thresholds!$B$2:$I$8,5,FALSE),"Minor",IF(AND(VLOOKUP(B1683,Thresholds!$B$2:$I$8,5,FALSE)&lt;='Hazard Data'!K2680,'Hazard Data'!K2680&lt;VLOOKUP(B1683,Thresholds!$B$2:$I$8,6,FALSE)),"Medium","Major")))</f>
        <v/>
      </c>
      <c r="T1683" s="2"/>
      <c r="U1683" s="2"/>
      <c r="V1683" s="2"/>
      <c r="W1683" s="2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32">
      <c r="A1684" s="1"/>
      <c r="B1684" s="17">
        <v>1</v>
      </c>
      <c r="C1684" s="9" t="s">
        <v>44</v>
      </c>
      <c r="D1684" s="9" t="str">
        <f>VLOOKUP(C1684,'Hazard Categories'!$A$2:$B$52,2,FALSE)</f>
        <v>Severe Storm</v>
      </c>
      <c r="E1684" s="17">
        <v>3</v>
      </c>
      <c r="F1684" s="17">
        <v>2017</v>
      </c>
      <c r="G1684" s="17" t="str">
        <f>IF(F1684&lt;2000,(ROUNDDOWN((F1684-$G$10)/5,0))*5+$G$10&amp;"-"&amp;(ROUNDDOWN((F1684-$G$10)/5,0))*5+$G$10+4,(ROUNDDOWN((F1684-$G$10)/5,0))*5+$G$10&amp;"-"&amp;(ROUNDDOWN((F1684-$G$10)/5,0))*5+$G$10+4)</f>
        <v>2015-2019</v>
      </c>
      <c r="H1684" s="17">
        <v>1</v>
      </c>
      <c r="I1684" s="17">
        <v>0</v>
      </c>
      <c r="J1684" s="17">
        <v>0</v>
      </c>
      <c r="K1684" s="17">
        <f>SUM(I1684:J1684)</f>
        <v>0</v>
      </c>
      <c r="L1684" s="28">
        <f>IF(N1684&lt;7000000000,0,1)</f>
        <v>0</v>
      </c>
      <c r="M1684" s="28">
        <f>IF(N1684&gt;0,1,0)</f>
        <v>1</v>
      </c>
      <c r="N1684" s="29">
        <v>28876</v>
      </c>
      <c r="O1684" s="29">
        <f>IF($R1684="Minor",1,0)</f>
        <v>1</v>
      </c>
      <c r="P1684" s="29">
        <f>IF($R1684="Medium",1,0)</f>
        <v>0</v>
      </c>
      <c r="Q1684" s="29">
        <f>IF($R1684="Major",1,0)</f>
        <v>0</v>
      </c>
      <c r="R1684" s="2" t="str">
        <f>IF('Hazard Data'!N2957&lt;VLOOKUP(B1684,Thresholds!$B$2:$I$8,2,FALSE),"Minor",IF(AND(VLOOKUP(B1684,Thresholds!$B$2:$I$8,2,FALSE)&lt;='Hazard Data'!N2957,'Hazard Data'!N2957&lt;VLOOKUP(B1684,Thresholds!$B$2:$I$8,3,FALSE)),"Medium","Major"))</f>
        <v>Minor</v>
      </c>
      <c r="S1684" s="2" t="str">
        <f>IF(N1684&gt;0,"",IF('Hazard Data'!K2957&lt;VLOOKUP(B1684,Thresholds!$B$2:$I$8,5,FALSE),"Minor",IF(AND(VLOOKUP(B1684,Thresholds!$B$2:$I$8,5,FALSE)&lt;='Hazard Data'!K2957,'Hazard Data'!K2957&lt;VLOOKUP(B1684,Thresholds!$B$2:$I$8,6,FALSE)),"Medium","Major")))</f>
        <v/>
      </c>
      <c r="T1684" s="2"/>
      <c r="U1684" s="2"/>
      <c r="V1684" s="2"/>
      <c r="W1684" s="2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32">
      <c r="A1685" s="1"/>
      <c r="B1685" s="17">
        <v>3</v>
      </c>
      <c r="C1685" s="9" t="s">
        <v>44</v>
      </c>
      <c r="D1685" s="9" t="str">
        <f>VLOOKUP(C1685,'Hazard Categories'!$A$2:$B$52,2,FALSE)</f>
        <v>Severe Storm</v>
      </c>
      <c r="E1685" s="17">
        <v>2</v>
      </c>
      <c r="F1685" s="17">
        <v>2013</v>
      </c>
      <c r="G1685" s="17" t="str">
        <f>IF(F1685&lt;2000,(ROUNDDOWN((F1685-$G$10)/5,0))*5+$G$10&amp;"-"&amp;(ROUNDDOWN((F1685-$G$10)/5,0))*5+$G$10+4,(ROUNDDOWN((F1685-$G$10)/5,0))*5+$G$10&amp;"-"&amp;(ROUNDDOWN((F1685-$G$10)/5,0))*5+$G$10+4)</f>
        <v>2010-2014</v>
      </c>
      <c r="H1685" s="17">
        <v>1</v>
      </c>
      <c r="I1685" s="17">
        <v>0</v>
      </c>
      <c r="J1685" s="17">
        <v>0</v>
      </c>
      <c r="K1685" s="17">
        <f>SUM(I1685:J1685)</f>
        <v>0</v>
      </c>
      <c r="L1685" s="28">
        <f>IF(N1685&lt;7000000000,0,1)</f>
        <v>0</v>
      </c>
      <c r="M1685" s="28">
        <f>IF(N1685&gt;0,1,0)</f>
        <v>1</v>
      </c>
      <c r="N1685" s="29">
        <v>28850</v>
      </c>
      <c r="O1685" s="29">
        <f>IF($R1685="Minor",1,0)</f>
        <v>1</v>
      </c>
      <c r="P1685" s="29">
        <f>IF($R1685="Medium",1,0)</f>
        <v>0</v>
      </c>
      <c r="Q1685" s="29">
        <f>IF($R1685="Major",1,0)</f>
        <v>0</v>
      </c>
      <c r="R1685" s="2" t="str">
        <f>IF('Hazard Data'!N2036&lt;VLOOKUP(B1685,Thresholds!$B$2:$I$8,2,FALSE),"Minor",IF(AND(VLOOKUP(B1685,Thresholds!$B$2:$I$8,2,FALSE)&lt;='Hazard Data'!N2036,'Hazard Data'!N2036&lt;VLOOKUP(B1685,Thresholds!$B$2:$I$8,3,FALSE)),"Medium","Major"))</f>
        <v>Minor</v>
      </c>
      <c r="S1685" s="2" t="str">
        <f>IF(N1685&gt;0,"",IF('Hazard Data'!K2036&lt;VLOOKUP(B1685,Thresholds!$B$2:$I$8,5,FALSE),"Minor",IF(AND(VLOOKUP(B1685,Thresholds!$B$2:$I$8,5,FALSE)&lt;='Hazard Data'!K2036,'Hazard Data'!K2036&lt;VLOOKUP(B1685,Thresholds!$B$2:$I$8,6,FALSE)),"Medium","Major")))</f>
        <v/>
      </c>
      <c r="T1685" s="2"/>
      <c r="U1685" s="2"/>
      <c r="V1685" s="2"/>
      <c r="W1685" s="2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32">
      <c r="A1686" s="1"/>
      <c r="B1686" s="17">
        <v>3</v>
      </c>
      <c r="C1686" s="9" t="s">
        <v>39</v>
      </c>
      <c r="D1686" s="9" t="str">
        <f>VLOOKUP(C1686,'Hazard Categories'!$A$2:$B$52,2,FALSE)</f>
        <v>Severe Storm</v>
      </c>
      <c r="E1686" s="17">
        <v>3</v>
      </c>
      <c r="F1686" s="17">
        <v>2012</v>
      </c>
      <c r="G1686" s="17" t="str">
        <f>IF(F1686&lt;2000,(ROUNDDOWN((F1686-$G$10)/5,0))*5+$G$10&amp;"-"&amp;(ROUNDDOWN((F1686-$G$10)/5,0))*5+$G$10+4,(ROUNDDOWN((F1686-$G$10)/5,0))*5+$G$10&amp;"-"&amp;(ROUNDDOWN((F1686-$G$10)/5,0))*5+$G$10+4)</f>
        <v>2010-2014</v>
      </c>
      <c r="H1686" s="17">
        <v>1</v>
      </c>
      <c r="I1686" s="17">
        <v>0</v>
      </c>
      <c r="J1686" s="17">
        <v>0</v>
      </c>
      <c r="K1686" s="17">
        <f>SUM(I1686:J1686)</f>
        <v>0</v>
      </c>
      <c r="L1686" s="28">
        <f>IF(N1686&lt;7000000000,0,1)</f>
        <v>0</v>
      </c>
      <c r="M1686" s="28">
        <f>IF(N1686&gt;0,1,0)</f>
        <v>1</v>
      </c>
      <c r="N1686" s="29">
        <v>28812</v>
      </c>
      <c r="O1686" s="29">
        <f>IF($R1686="Minor",1,0)</f>
        <v>1</v>
      </c>
      <c r="P1686" s="29">
        <f>IF($R1686="Medium",1,0)</f>
        <v>0</v>
      </c>
      <c r="Q1686" s="29">
        <f>IF($R1686="Major",1,0)</f>
        <v>0</v>
      </c>
      <c r="R1686" s="2" t="str">
        <f>IF('Hazard Data'!N2160&lt;VLOOKUP(B1686,Thresholds!$B$2:$I$8,2,FALSE),"Minor",IF(AND(VLOOKUP(B1686,Thresholds!$B$2:$I$8,2,FALSE)&lt;='Hazard Data'!N2160,'Hazard Data'!N2160&lt;VLOOKUP(B1686,Thresholds!$B$2:$I$8,3,FALSE)),"Medium","Major"))</f>
        <v>Minor</v>
      </c>
      <c r="S1686" s="2" t="str">
        <f>IF(N1686&gt;0,"",IF('Hazard Data'!K2160&lt;VLOOKUP(B1686,Thresholds!$B$2:$I$8,5,FALSE),"Minor",IF(AND(VLOOKUP(B1686,Thresholds!$B$2:$I$8,5,FALSE)&lt;='Hazard Data'!K2160,'Hazard Data'!K2160&lt;VLOOKUP(B1686,Thresholds!$B$2:$I$8,6,FALSE)),"Medium","Major")))</f>
        <v/>
      </c>
      <c r="T1686" s="2"/>
      <c r="U1686" s="2"/>
      <c r="V1686" s="2"/>
      <c r="W1686" s="2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32">
      <c r="A1687" s="1"/>
      <c r="B1687" s="17">
        <v>1</v>
      </c>
      <c r="C1687" s="9" t="s">
        <v>39</v>
      </c>
      <c r="D1687" s="9" t="str">
        <f>VLOOKUP(C1687,'Hazard Categories'!$A$2:$B$52,2,FALSE)</f>
        <v>Severe Storm</v>
      </c>
      <c r="E1687" s="17">
        <v>4</v>
      </c>
      <c r="F1687" s="17">
        <v>2018</v>
      </c>
      <c r="G1687" s="17" t="str">
        <f>IF(F1687&lt;2000,(ROUNDDOWN((F1687-$G$10)/5,0))*5+$G$10&amp;"-"&amp;(ROUNDDOWN((F1687-$G$10)/5,0))*5+$G$10+4,(ROUNDDOWN((F1687-$G$10)/5,0))*5+$G$10&amp;"-"&amp;(ROUNDDOWN((F1687-$G$10)/5,0))*5+$G$10+4)</f>
        <v>2015-2019</v>
      </c>
      <c r="H1687" s="17">
        <v>2</v>
      </c>
      <c r="I1687" s="17">
        <v>0</v>
      </c>
      <c r="J1687" s="17">
        <v>0</v>
      </c>
      <c r="K1687" s="17">
        <f>SUM(I1687:J1687)</f>
        <v>0</v>
      </c>
      <c r="L1687" s="28">
        <f>IF(N1687&lt;7000000000,0,1)</f>
        <v>0</v>
      </c>
      <c r="M1687" s="28">
        <f>IF(N1687&gt;0,1,0)</f>
        <v>1</v>
      </c>
      <c r="N1687" s="29">
        <v>28790</v>
      </c>
      <c r="O1687" s="29">
        <f>IF($R1687="Minor",1,0)</f>
        <v>1</v>
      </c>
      <c r="P1687" s="29">
        <f>IF($R1687="Medium",1,0)</f>
        <v>0</v>
      </c>
      <c r="Q1687" s="29">
        <f>IF($R1687="Major",1,0)</f>
        <v>0</v>
      </c>
      <c r="R1687" s="2" t="str">
        <f>IF('Hazard Data'!N2982&lt;VLOOKUP(B1687,Thresholds!$B$2:$I$8,2,FALSE),"Minor",IF(AND(VLOOKUP(B1687,Thresholds!$B$2:$I$8,2,FALSE)&lt;='Hazard Data'!N2982,'Hazard Data'!N2982&lt;VLOOKUP(B1687,Thresholds!$B$2:$I$8,3,FALSE)),"Medium","Major"))</f>
        <v>Minor</v>
      </c>
      <c r="S1687" s="2" t="str">
        <f>IF(N1687&gt;0,"",IF('Hazard Data'!K2982&lt;VLOOKUP(B1687,Thresholds!$B$2:$I$8,5,FALSE),"Minor",IF(AND(VLOOKUP(B1687,Thresholds!$B$2:$I$8,5,FALSE)&lt;='Hazard Data'!K2982,'Hazard Data'!K2982&lt;VLOOKUP(B1687,Thresholds!$B$2:$I$8,6,FALSE)),"Medium","Major")))</f>
        <v/>
      </c>
      <c r="T1687" s="2"/>
      <c r="U1687" s="2"/>
      <c r="V1687" s="2"/>
      <c r="W1687" s="2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32">
      <c r="A1688" s="1"/>
      <c r="B1688" s="17">
        <v>3</v>
      </c>
      <c r="C1688" s="9" t="s">
        <v>44</v>
      </c>
      <c r="D1688" s="9" t="str">
        <f>VLOOKUP(C1688,'Hazard Categories'!$A$2:$B$52,2,FALSE)</f>
        <v>Severe Storm</v>
      </c>
      <c r="E1688" s="17">
        <v>2</v>
      </c>
      <c r="F1688" s="17">
        <v>2014</v>
      </c>
      <c r="G1688" s="17" t="str">
        <f>IF(F1688&lt;2000,(ROUNDDOWN((F1688-$G$10)/5,0))*5+$G$10&amp;"-"&amp;(ROUNDDOWN((F1688-$G$10)/5,0))*5+$G$10+4,(ROUNDDOWN((F1688-$G$10)/5,0))*5+$G$10&amp;"-"&amp;(ROUNDDOWN((F1688-$G$10)/5,0))*5+$G$10+4)</f>
        <v>2010-2014</v>
      </c>
      <c r="H1688" s="17">
        <v>1</v>
      </c>
      <c r="I1688" s="17">
        <v>0</v>
      </c>
      <c r="J1688" s="17">
        <v>0</v>
      </c>
      <c r="K1688" s="17">
        <f>SUM(I1688:J1688)</f>
        <v>0</v>
      </c>
      <c r="L1688" s="28">
        <f>IF(N1688&lt;7000000000,0,1)</f>
        <v>0</v>
      </c>
      <c r="M1688" s="28">
        <f>IF(N1688&gt;0,1,0)</f>
        <v>1</v>
      </c>
      <c r="N1688" s="29">
        <v>28780</v>
      </c>
      <c r="O1688" s="29">
        <f>IF($R1688="Minor",1,0)</f>
        <v>1</v>
      </c>
      <c r="P1688" s="29">
        <f>IF($R1688="Medium",1,0)</f>
        <v>0</v>
      </c>
      <c r="Q1688" s="29">
        <f>IF($R1688="Major",1,0)</f>
        <v>0</v>
      </c>
      <c r="R1688" s="2" t="str">
        <f>IF('Hazard Data'!N2596&lt;VLOOKUP(B1688,Thresholds!$B$2:$I$8,2,FALSE),"Minor",IF(AND(VLOOKUP(B1688,Thresholds!$B$2:$I$8,2,FALSE)&lt;='Hazard Data'!N2596,'Hazard Data'!N2596&lt;VLOOKUP(B1688,Thresholds!$B$2:$I$8,3,FALSE)),"Medium","Major"))</f>
        <v>Minor</v>
      </c>
      <c r="S1688" s="2" t="str">
        <f>IF(N1688&gt;0,"",IF('Hazard Data'!K2596&lt;VLOOKUP(B1688,Thresholds!$B$2:$I$8,5,FALSE),"Minor",IF(AND(VLOOKUP(B1688,Thresholds!$B$2:$I$8,5,FALSE)&lt;='Hazard Data'!K2596,'Hazard Data'!K2596&lt;VLOOKUP(B1688,Thresholds!$B$2:$I$8,6,FALSE)),"Medium","Major")))</f>
        <v/>
      </c>
      <c r="T1688" s="2"/>
      <c r="U1688" s="2"/>
      <c r="V1688" s="2"/>
      <c r="W1688" s="2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32">
      <c r="A1689" s="1"/>
      <c r="B1689" s="17">
        <v>4</v>
      </c>
      <c r="C1689" s="9" t="s">
        <v>44</v>
      </c>
      <c r="D1689" s="9" t="str">
        <f>VLOOKUP(C1689,'Hazard Categories'!$A$2:$B$52,2,FALSE)</f>
        <v>Severe Storm</v>
      </c>
      <c r="E1689" s="17">
        <v>2</v>
      </c>
      <c r="F1689" s="17">
        <v>2015</v>
      </c>
      <c r="G1689" s="17" t="str">
        <f>IF(F1689&lt;2000,(ROUNDDOWN((F1689-$G$10)/5,0))*5+$G$10&amp;"-"&amp;(ROUNDDOWN((F1689-$G$10)/5,0))*5+$G$10+4,(ROUNDDOWN((F1689-$G$10)/5,0))*5+$G$10&amp;"-"&amp;(ROUNDDOWN((F1689-$G$10)/5,0))*5+$G$10+4)</f>
        <v>2015-2019</v>
      </c>
      <c r="H1689" s="17">
        <v>1</v>
      </c>
      <c r="I1689" s="17">
        <v>0</v>
      </c>
      <c r="J1689" s="17">
        <v>0</v>
      </c>
      <c r="K1689" s="17">
        <f>SUM(I1689:J1689)</f>
        <v>0</v>
      </c>
      <c r="L1689" s="28">
        <f>IF(N1689&lt;7000000000,0,1)</f>
        <v>0</v>
      </c>
      <c r="M1689" s="28">
        <f>IF(N1689&gt;0,1,0)</f>
        <v>1</v>
      </c>
      <c r="N1689" s="29">
        <v>28730</v>
      </c>
      <c r="O1689" s="29">
        <f>IF($R1689="Minor",1,0)</f>
        <v>1</v>
      </c>
      <c r="P1689" s="29">
        <f>IF($R1689="Medium",1,0)</f>
        <v>0</v>
      </c>
      <c r="Q1689" s="29">
        <f>IF($R1689="Major",1,0)</f>
        <v>0</v>
      </c>
      <c r="R1689" s="2" t="str">
        <f>IF('Hazard Data'!N2801&lt;VLOOKUP(B1689,Thresholds!$B$2:$I$8,2,FALSE),"Minor",IF(AND(VLOOKUP(B1689,Thresholds!$B$2:$I$8,2,FALSE)&lt;='Hazard Data'!N2801,'Hazard Data'!N2801&lt;VLOOKUP(B1689,Thresholds!$B$2:$I$8,3,FALSE)),"Medium","Major"))</f>
        <v>Minor</v>
      </c>
      <c r="S1689" s="2" t="str">
        <f>IF(N1689&gt;0,"",IF('Hazard Data'!K2801&lt;VLOOKUP(B1689,Thresholds!$B$2:$I$8,5,FALSE),"Minor",IF(AND(VLOOKUP(B1689,Thresholds!$B$2:$I$8,5,FALSE)&lt;='Hazard Data'!K2801,'Hazard Data'!K2801&lt;VLOOKUP(B1689,Thresholds!$B$2:$I$8,6,FALSE)),"Medium","Major")))</f>
        <v/>
      </c>
      <c r="T1689" s="2"/>
      <c r="U1689" s="2"/>
      <c r="V1689" s="2"/>
      <c r="W1689" s="2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32">
      <c r="A1690" s="1"/>
      <c r="B1690" s="17">
        <v>3</v>
      </c>
      <c r="C1690" s="9" t="s">
        <v>39</v>
      </c>
      <c r="D1690" s="9" t="str">
        <f>VLOOKUP(C1690,'Hazard Categories'!$A$2:$B$52,2,FALSE)</f>
        <v>Severe Storm</v>
      </c>
      <c r="E1690" s="17">
        <v>3</v>
      </c>
      <c r="F1690" s="17">
        <v>2014</v>
      </c>
      <c r="G1690" s="17" t="str">
        <f>IF(F1690&lt;2000,(ROUNDDOWN((F1690-$G$10)/5,0))*5+$G$10&amp;"-"&amp;(ROUNDDOWN((F1690-$G$10)/5,0))*5+$G$10+4,(ROUNDDOWN((F1690-$G$10)/5,0))*5+$G$10&amp;"-"&amp;(ROUNDDOWN((F1690-$G$10)/5,0))*5+$G$10+4)</f>
        <v>2010-2014</v>
      </c>
      <c r="H1690" s="17">
        <v>1</v>
      </c>
      <c r="I1690" s="17">
        <v>0</v>
      </c>
      <c r="J1690" s="17">
        <v>0</v>
      </c>
      <c r="K1690" s="17">
        <f>SUM(I1690:J1690)</f>
        <v>0</v>
      </c>
      <c r="L1690" s="28">
        <f>IF(N1690&lt;7000000000,0,1)</f>
        <v>0</v>
      </c>
      <c r="M1690" s="28">
        <f>IF(N1690&gt;0,1,0)</f>
        <v>1</v>
      </c>
      <c r="N1690" s="29">
        <v>28676</v>
      </c>
      <c r="O1690" s="29">
        <f>IF($R1690="Minor",1,0)</f>
        <v>1</v>
      </c>
      <c r="P1690" s="29">
        <f>IF($R1690="Medium",1,0)</f>
        <v>0</v>
      </c>
      <c r="Q1690" s="29">
        <f>IF($R1690="Major",1,0)</f>
        <v>0</v>
      </c>
      <c r="R1690" s="2" t="str">
        <f>IF('Hazard Data'!N2548&lt;VLOOKUP(B1690,Thresholds!$B$2:$I$8,2,FALSE),"Minor",IF(AND(VLOOKUP(B1690,Thresholds!$B$2:$I$8,2,FALSE)&lt;='Hazard Data'!N2548,'Hazard Data'!N2548&lt;VLOOKUP(B1690,Thresholds!$B$2:$I$8,3,FALSE)),"Medium","Major"))</f>
        <v>Minor</v>
      </c>
      <c r="S1690" s="2" t="str">
        <f>IF(N1690&gt;0,"",IF('Hazard Data'!K2548&lt;VLOOKUP(B1690,Thresholds!$B$2:$I$8,5,FALSE),"Minor",IF(AND(VLOOKUP(B1690,Thresholds!$B$2:$I$8,5,FALSE)&lt;='Hazard Data'!K2548,'Hazard Data'!K2548&lt;VLOOKUP(B1690,Thresholds!$B$2:$I$8,6,FALSE)),"Medium","Major")))</f>
        <v/>
      </c>
      <c r="T1690" s="2"/>
      <c r="U1690" s="2"/>
      <c r="V1690" s="2"/>
      <c r="W1690" s="2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32">
      <c r="A1691" s="1"/>
      <c r="B1691" s="17">
        <v>4</v>
      </c>
      <c r="C1691" s="9" t="s">
        <v>44</v>
      </c>
      <c r="D1691" s="9" t="str">
        <f>VLOOKUP(C1691,'Hazard Categories'!$A$2:$B$52,2,FALSE)</f>
        <v>Severe Storm</v>
      </c>
      <c r="E1691" s="17">
        <v>3</v>
      </c>
      <c r="F1691" s="17">
        <v>2012</v>
      </c>
      <c r="G1691" s="17" t="str">
        <f>IF(F1691&lt;2000,(ROUNDDOWN((F1691-$G$10)/5,0))*5+$G$10&amp;"-"&amp;(ROUNDDOWN((F1691-$G$10)/5,0))*5+$G$10+4,(ROUNDDOWN((F1691-$G$10)/5,0))*5+$G$10&amp;"-"&amp;(ROUNDDOWN((F1691-$G$10)/5,0))*5+$G$10+4)</f>
        <v>2010-2014</v>
      </c>
      <c r="H1691" s="17">
        <v>1</v>
      </c>
      <c r="I1691" s="17">
        <v>0</v>
      </c>
      <c r="J1691" s="17">
        <v>0</v>
      </c>
      <c r="K1691" s="17">
        <f>SUM(I1691:J1691)</f>
        <v>0</v>
      </c>
      <c r="L1691" s="28">
        <f>IF(N1691&lt;7000000000,0,1)</f>
        <v>0</v>
      </c>
      <c r="M1691" s="28">
        <f>IF(N1691&gt;0,1,0)</f>
        <v>1</v>
      </c>
      <c r="N1691" s="29">
        <v>28673</v>
      </c>
      <c r="O1691" s="29">
        <f>IF($R1691="Minor",1,0)</f>
        <v>1</v>
      </c>
      <c r="P1691" s="29">
        <f>IF($R1691="Medium",1,0)</f>
        <v>0</v>
      </c>
      <c r="Q1691" s="29">
        <f>IF($R1691="Major",1,0)</f>
        <v>0</v>
      </c>
      <c r="R1691" s="2" t="str">
        <f>IF('Hazard Data'!N2147&lt;VLOOKUP(B1691,Thresholds!$B$2:$I$8,2,FALSE),"Minor",IF(AND(VLOOKUP(B1691,Thresholds!$B$2:$I$8,2,FALSE)&lt;='Hazard Data'!N2147,'Hazard Data'!N2147&lt;VLOOKUP(B1691,Thresholds!$B$2:$I$8,3,FALSE)),"Medium","Major"))</f>
        <v>Minor</v>
      </c>
      <c r="S1691" s="2" t="str">
        <f>IF(N1691&gt;0,"",IF('Hazard Data'!K2147&lt;VLOOKUP(B1691,Thresholds!$B$2:$I$8,5,FALSE),"Minor",IF(AND(VLOOKUP(B1691,Thresholds!$B$2:$I$8,5,FALSE)&lt;='Hazard Data'!K2147,'Hazard Data'!K2147&lt;VLOOKUP(B1691,Thresholds!$B$2:$I$8,6,FALSE)),"Medium","Major")))</f>
        <v/>
      </c>
      <c r="T1691" s="2"/>
      <c r="U1691" s="2"/>
      <c r="V1691" s="2"/>
      <c r="W1691" s="2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32">
      <c r="A1692" s="1"/>
      <c r="B1692" s="17">
        <v>6</v>
      </c>
      <c r="C1692" s="9" t="s">
        <v>44</v>
      </c>
      <c r="D1692" s="9" t="str">
        <f>VLOOKUP(C1692,'Hazard Categories'!$A$2:$B$52,2,FALSE)</f>
        <v>Severe Storm</v>
      </c>
      <c r="E1692" s="17">
        <v>3</v>
      </c>
      <c r="F1692" s="17">
        <v>2009</v>
      </c>
      <c r="G1692" s="17" t="str">
        <f>IF(F1692&lt;2000,(ROUNDDOWN((F1692-$G$10)/5,0))*5+$G$10&amp;"-"&amp;(ROUNDDOWN((F1692-$G$10)/5,0))*5+$G$10+4,(ROUNDDOWN((F1692-$G$10)/5,0))*5+$G$10&amp;"-"&amp;(ROUNDDOWN((F1692-$G$10)/5,0))*5+$G$10+4)</f>
        <v>2005-2009</v>
      </c>
      <c r="H1692" s="17">
        <v>1</v>
      </c>
      <c r="I1692" s="17">
        <v>0</v>
      </c>
      <c r="J1692" s="17">
        <v>0</v>
      </c>
      <c r="K1692" s="17">
        <f>SUM(I1692:J1692)</f>
        <v>0</v>
      </c>
      <c r="L1692" s="28">
        <f>IF(N1692&lt;7000000000,0,1)</f>
        <v>0</v>
      </c>
      <c r="M1692" s="28">
        <f>IF(N1692&gt;0,1,0)</f>
        <v>1</v>
      </c>
      <c r="N1692" s="29">
        <v>28660</v>
      </c>
      <c r="O1692" s="29">
        <f>IF($R1692="Minor",1,0)</f>
        <v>1</v>
      </c>
      <c r="P1692" s="29">
        <f>IF($R1692="Medium",1,0)</f>
        <v>0</v>
      </c>
      <c r="Q1692" s="29">
        <f>IF($R1692="Major",1,0)</f>
        <v>0</v>
      </c>
      <c r="R1692" s="2" t="str">
        <f>IF('Hazard Data'!N3227&lt;VLOOKUP(B1692,Thresholds!$B$2:$I$8,2,FALSE),"Minor",IF(AND(VLOOKUP(B1692,Thresholds!$B$2:$I$8,2,FALSE)&lt;='Hazard Data'!N3227,'Hazard Data'!N3227&lt;VLOOKUP(B1692,Thresholds!$B$2:$I$8,3,FALSE)),"Medium","Major"))</f>
        <v>Minor</v>
      </c>
      <c r="S1692" s="2" t="str">
        <f>IF(N1692&gt;0,"",IF('Hazard Data'!K3227&lt;VLOOKUP(B1692,Thresholds!$B$2:$I$8,5,FALSE),"Minor",IF(AND(VLOOKUP(B1692,Thresholds!$B$2:$I$8,5,FALSE)&lt;='Hazard Data'!K3227,'Hazard Data'!K3227&lt;VLOOKUP(B1692,Thresholds!$B$2:$I$8,6,FALSE)),"Medium","Major")))</f>
        <v/>
      </c>
      <c r="T1692" s="2"/>
      <c r="U1692" s="2"/>
      <c r="V1692" s="2"/>
      <c r="W1692" s="2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32">
      <c r="A1693" s="1"/>
      <c r="B1693" s="17">
        <v>6</v>
      </c>
      <c r="C1693" s="9" t="s">
        <v>40</v>
      </c>
      <c r="D1693" s="9" t="str">
        <f>VLOOKUP(C1693,'Hazard Categories'!$A$2:$B$52,2,FALSE)</f>
        <v>Storm</v>
      </c>
      <c r="E1693" s="17">
        <v>1</v>
      </c>
      <c r="F1693" s="17">
        <v>1982</v>
      </c>
      <c r="G1693" s="17" t="str">
        <f>IF(F1693&lt;2000,(ROUNDDOWN((F1693-$G$10)/5,0))*5+$G$10&amp;"-"&amp;(ROUNDDOWN((F1693-$G$10)/5,0))*5+$G$10+4,(ROUNDDOWN((F1693-$G$10)/5,0))*5+$G$10&amp;"-"&amp;(ROUNDDOWN((F1693-$G$10)/5,0))*5+$G$10+4)</f>
        <v>1980-1984</v>
      </c>
      <c r="H1693" s="17">
        <v>1</v>
      </c>
      <c r="I1693" s="17">
        <v>0</v>
      </c>
      <c r="J1693" s="17">
        <v>0</v>
      </c>
      <c r="K1693" s="17">
        <f>SUM(I1693:J1693)</f>
        <v>0</v>
      </c>
      <c r="L1693" s="28">
        <f>IF(N1693&lt;7000000000,0,1)</f>
        <v>0</v>
      </c>
      <c r="M1693" s="28">
        <f>IF(N1693&gt;0,1,0)</f>
        <v>1</v>
      </c>
      <c r="N1693" s="29">
        <v>28647</v>
      </c>
      <c r="O1693" s="29">
        <f>IF($R1693="Minor",1,0)</f>
        <v>1</v>
      </c>
      <c r="P1693" s="29">
        <f>IF($R1693="Medium",1,0)</f>
        <v>0</v>
      </c>
      <c r="Q1693" s="29">
        <f>IF($R1693="Major",1,0)</f>
        <v>0</v>
      </c>
      <c r="R1693" s="2" t="str">
        <f>IF('Hazard Data'!N720&lt;VLOOKUP(B1693,Thresholds!$B$2:$I$8,2,FALSE),"Minor",IF(AND(VLOOKUP(B1693,Thresholds!$B$2:$I$8,2,FALSE)&lt;='Hazard Data'!N720,'Hazard Data'!N720&lt;VLOOKUP(B1693,Thresholds!$B$2:$I$8,3,FALSE)),"Medium","Major"))</f>
        <v>Minor</v>
      </c>
      <c r="S1693" s="2" t="str">
        <f>IF(N1693&gt;0,"",IF('Hazard Data'!K720&lt;VLOOKUP(B1693,Thresholds!$B$2:$I$8,5,FALSE),"Minor",IF(AND(VLOOKUP(B1693,Thresholds!$B$2:$I$8,5,FALSE)&lt;='Hazard Data'!K720,'Hazard Data'!K720&lt;VLOOKUP(B1693,Thresholds!$B$2:$I$8,6,FALSE)),"Medium","Major")))</f>
        <v/>
      </c>
      <c r="T1693" s="2"/>
      <c r="U1693" s="2"/>
      <c r="V1693" s="2"/>
      <c r="W1693" s="2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32">
      <c r="A1694" s="1"/>
      <c r="B1694" s="17">
        <v>5</v>
      </c>
      <c r="C1694" s="9" t="s">
        <v>44</v>
      </c>
      <c r="D1694" s="9" t="str">
        <f>VLOOKUP(C1694,'Hazard Categories'!$A$2:$B$52,2,FALSE)</f>
        <v>Severe Storm</v>
      </c>
      <c r="E1694" s="17">
        <v>1</v>
      </c>
      <c r="F1694" s="17">
        <v>2014</v>
      </c>
      <c r="G1694" s="17" t="str">
        <f>IF(F1694&lt;2000,(ROUNDDOWN((F1694-$G$10)/5,0))*5+$G$10&amp;"-"&amp;(ROUNDDOWN((F1694-$G$10)/5,0))*5+$G$10+4,(ROUNDDOWN((F1694-$G$10)/5,0))*5+$G$10&amp;"-"&amp;(ROUNDDOWN((F1694-$G$10)/5,0))*5+$G$10+4)</f>
        <v>2010-2014</v>
      </c>
      <c r="H1694" s="17">
        <v>1</v>
      </c>
      <c r="I1694" s="17">
        <v>0</v>
      </c>
      <c r="J1694" s="17">
        <v>0</v>
      </c>
      <c r="K1694" s="17">
        <f>SUM(I1694:J1694)</f>
        <v>0</v>
      </c>
      <c r="L1694" s="28">
        <f>IF(N1694&lt;7000000000,0,1)</f>
        <v>0</v>
      </c>
      <c r="M1694" s="28">
        <f>IF(N1694&gt;0,1,0)</f>
        <v>1</v>
      </c>
      <c r="N1694" s="29">
        <v>28597</v>
      </c>
      <c r="O1694" s="29">
        <f>IF($R1694="Minor",1,0)</f>
        <v>1</v>
      </c>
      <c r="P1694" s="29">
        <f>IF($R1694="Medium",1,0)</f>
        <v>0</v>
      </c>
      <c r="Q1694" s="29">
        <f>IF($R1694="Major",1,0)</f>
        <v>0</v>
      </c>
      <c r="R1694" s="2" t="str">
        <f>IF('Hazard Data'!N2554&lt;VLOOKUP(B1694,Thresholds!$B$2:$I$8,2,FALSE),"Minor",IF(AND(VLOOKUP(B1694,Thresholds!$B$2:$I$8,2,FALSE)&lt;='Hazard Data'!N2554,'Hazard Data'!N2554&lt;VLOOKUP(B1694,Thresholds!$B$2:$I$8,3,FALSE)),"Medium","Major"))</f>
        <v>Minor</v>
      </c>
      <c r="S1694" s="2" t="str">
        <f>IF(N1694&gt;0,"",IF('Hazard Data'!K2554&lt;VLOOKUP(B1694,Thresholds!$B$2:$I$8,5,FALSE),"Minor",IF(AND(VLOOKUP(B1694,Thresholds!$B$2:$I$8,5,FALSE)&lt;='Hazard Data'!K2554,'Hazard Data'!K2554&lt;VLOOKUP(B1694,Thresholds!$B$2:$I$8,6,FALSE)),"Medium","Major")))</f>
        <v/>
      </c>
      <c r="T1694" s="2"/>
      <c r="U1694" s="2"/>
      <c r="V1694" s="2"/>
      <c r="W1694" s="2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32">
      <c r="A1695" s="1"/>
      <c r="B1695" s="17">
        <v>3</v>
      </c>
      <c r="C1695" s="9" t="s">
        <v>44</v>
      </c>
      <c r="D1695" s="9" t="str">
        <f>VLOOKUP(C1695,'Hazard Categories'!$A$2:$B$52,2,FALSE)</f>
        <v>Severe Storm</v>
      </c>
      <c r="E1695" s="17">
        <v>3</v>
      </c>
      <c r="F1695" s="17">
        <v>2012</v>
      </c>
      <c r="G1695" s="17" t="str">
        <f>IF(F1695&lt;2000,(ROUNDDOWN((F1695-$G$10)/5,0))*5+$G$10&amp;"-"&amp;(ROUNDDOWN((F1695-$G$10)/5,0))*5+$G$10+4,(ROUNDDOWN((F1695-$G$10)/5,0))*5+$G$10&amp;"-"&amp;(ROUNDDOWN((F1695-$G$10)/5,0))*5+$G$10+4)</f>
        <v>2010-2014</v>
      </c>
      <c r="H1695" s="17">
        <v>1</v>
      </c>
      <c r="I1695" s="17">
        <v>0</v>
      </c>
      <c r="J1695" s="17">
        <v>0</v>
      </c>
      <c r="K1695" s="17">
        <f>SUM(I1695:J1695)</f>
        <v>0</v>
      </c>
      <c r="L1695" s="28">
        <f>IF(N1695&lt;7000000000,0,1)</f>
        <v>0</v>
      </c>
      <c r="M1695" s="28">
        <f>IF(N1695&gt;0,1,0)</f>
        <v>1</v>
      </c>
      <c r="N1695" s="29">
        <v>28593</v>
      </c>
      <c r="O1695" s="29">
        <f>IF($R1695="Minor",1,0)</f>
        <v>1</v>
      </c>
      <c r="P1695" s="29">
        <f>IF($R1695="Medium",1,0)</f>
        <v>0</v>
      </c>
      <c r="Q1695" s="29">
        <f>IF($R1695="Major",1,0)</f>
        <v>0</v>
      </c>
      <c r="R1695" s="2" t="str">
        <f>IF('Hazard Data'!N2114&lt;VLOOKUP(B1695,Thresholds!$B$2:$I$8,2,FALSE),"Minor",IF(AND(VLOOKUP(B1695,Thresholds!$B$2:$I$8,2,FALSE)&lt;='Hazard Data'!N2114,'Hazard Data'!N2114&lt;VLOOKUP(B1695,Thresholds!$B$2:$I$8,3,FALSE)),"Medium","Major"))</f>
        <v>Minor</v>
      </c>
      <c r="S1695" s="2" t="str">
        <f>IF(N1695&gt;0,"",IF('Hazard Data'!K2114&lt;VLOOKUP(B1695,Thresholds!$B$2:$I$8,5,FALSE),"Minor",IF(AND(VLOOKUP(B1695,Thresholds!$B$2:$I$8,5,FALSE)&lt;='Hazard Data'!K2114,'Hazard Data'!K2114&lt;VLOOKUP(B1695,Thresholds!$B$2:$I$8,6,FALSE)),"Medium","Major")))</f>
        <v/>
      </c>
      <c r="T1695" s="2"/>
      <c r="U1695" s="2"/>
      <c r="V1695" s="2"/>
      <c r="W1695" s="2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32">
      <c r="A1696" s="1"/>
      <c r="B1696" s="17">
        <v>5</v>
      </c>
      <c r="C1696" s="9" t="s">
        <v>44</v>
      </c>
      <c r="D1696" s="9" t="str">
        <f>VLOOKUP(C1696,'Hazard Categories'!$A$2:$B$52,2,FALSE)</f>
        <v>Severe Storm</v>
      </c>
      <c r="E1696" s="17">
        <v>2</v>
      </c>
      <c r="F1696" s="17">
        <v>2015</v>
      </c>
      <c r="G1696" s="17" t="str">
        <f>IF(F1696&lt;2000,(ROUNDDOWN((F1696-$G$10)/5,0))*5+$G$10&amp;"-"&amp;(ROUNDDOWN((F1696-$G$10)/5,0))*5+$G$10+4,(ROUNDDOWN((F1696-$G$10)/5,0))*5+$G$10&amp;"-"&amp;(ROUNDDOWN((F1696-$G$10)/5,0))*5+$G$10+4)</f>
        <v>2015-2019</v>
      </c>
      <c r="H1696" s="17">
        <v>1</v>
      </c>
      <c r="I1696" s="17">
        <v>0</v>
      </c>
      <c r="J1696" s="17">
        <v>0</v>
      </c>
      <c r="K1696" s="17">
        <f>SUM(I1696:J1696)</f>
        <v>0</v>
      </c>
      <c r="L1696" s="28">
        <f>IF(N1696&lt;7000000000,0,1)</f>
        <v>0</v>
      </c>
      <c r="M1696" s="28">
        <f>IF(N1696&gt;0,1,0)</f>
        <v>1</v>
      </c>
      <c r="N1696" s="29">
        <v>28562</v>
      </c>
      <c r="O1696" s="29">
        <f>IF($R1696="Minor",1,0)</f>
        <v>1</v>
      </c>
      <c r="P1696" s="29">
        <f>IF($R1696="Medium",1,0)</f>
        <v>0</v>
      </c>
      <c r="Q1696" s="29">
        <f>IF($R1696="Major",1,0)</f>
        <v>0</v>
      </c>
      <c r="R1696" s="2" t="str">
        <f>IF('Hazard Data'!N2784&lt;VLOOKUP(B1696,Thresholds!$B$2:$I$8,2,FALSE),"Minor",IF(AND(VLOOKUP(B1696,Thresholds!$B$2:$I$8,2,FALSE)&lt;='Hazard Data'!N2784,'Hazard Data'!N2784&lt;VLOOKUP(B1696,Thresholds!$B$2:$I$8,3,FALSE)),"Medium","Major"))</f>
        <v>Minor</v>
      </c>
      <c r="S1696" s="2" t="str">
        <f>IF(N1696&gt;0,"",IF('Hazard Data'!K2784&lt;VLOOKUP(B1696,Thresholds!$B$2:$I$8,5,FALSE),"Minor",IF(AND(VLOOKUP(B1696,Thresholds!$B$2:$I$8,5,FALSE)&lt;='Hazard Data'!K2784,'Hazard Data'!K2784&lt;VLOOKUP(B1696,Thresholds!$B$2:$I$8,6,FALSE)),"Medium","Major")))</f>
        <v/>
      </c>
      <c r="T1696" s="2"/>
      <c r="U1696" s="2"/>
      <c r="V1696" s="2"/>
      <c r="W1696" s="2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32">
      <c r="A1697" s="1"/>
      <c r="B1697" s="17">
        <v>1</v>
      </c>
      <c r="C1697" s="9" t="s">
        <v>70</v>
      </c>
      <c r="D1697" s="9" t="str">
        <f>VLOOKUP(C1697,'Hazard Categories'!$A$2:$B$52,2,FALSE)</f>
        <v>Storm</v>
      </c>
      <c r="E1697" s="17">
        <v>3</v>
      </c>
      <c r="F1697" s="17">
        <v>1980</v>
      </c>
      <c r="G1697" s="17" t="str">
        <f>IF(F1697&lt;2000,(ROUNDDOWN((F1697-$G$10)/5,0))*5+$G$10&amp;"-"&amp;(ROUNDDOWN((F1697-$G$10)/5,0))*5+$G$10+4,(ROUNDDOWN((F1697-$G$10)/5,0))*5+$G$10&amp;"-"&amp;(ROUNDDOWN((F1697-$G$10)/5,0))*5+$G$10+4)</f>
        <v>1980-1984</v>
      </c>
      <c r="H1697" s="17">
        <v>1</v>
      </c>
      <c r="I1697" s="17">
        <v>0</v>
      </c>
      <c r="J1697" s="17">
        <v>12</v>
      </c>
      <c r="K1697" s="17">
        <f>SUM(I1697:J1697)</f>
        <v>12</v>
      </c>
      <c r="L1697" s="28">
        <f>IF(N1697&lt;7000000000,0,1)</f>
        <v>0</v>
      </c>
      <c r="M1697" s="28">
        <f>IF(N1697&gt;0,1,0)</f>
        <v>1</v>
      </c>
      <c r="N1697" s="29">
        <v>28451</v>
      </c>
      <c r="O1697" s="29">
        <f>IF($R1697="Minor",1,0)</f>
        <v>1</v>
      </c>
      <c r="P1697" s="29">
        <f>IF($R1697="Medium",1,0)</f>
        <v>0</v>
      </c>
      <c r="Q1697" s="29">
        <f>IF($R1697="Major",1,0)</f>
        <v>0</v>
      </c>
      <c r="R1697" s="2" t="str">
        <f>IF('Hazard Data'!N1547&lt;VLOOKUP(B1697,Thresholds!$B$2:$I$8,2,FALSE),"Minor",IF(AND(VLOOKUP(B1697,Thresholds!$B$2:$I$8,2,FALSE)&lt;='Hazard Data'!N1547,'Hazard Data'!N1547&lt;VLOOKUP(B1697,Thresholds!$B$2:$I$8,3,FALSE)),"Medium","Major"))</f>
        <v>Minor</v>
      </c>
      <c r="S1697" s="2" t="str">
        <f>IF(N1697&gt;0,"",IF('Hazard Data'!K1547&lt;VLOOKUP(B1697,Thresholds!$B$2:$I$8,5,FALSE),"Minor",IF(AND(VLOOKUP(B1697,Thresholds!$B$2:$I$8,5,FALSE)&lt;='Hazard Data'!K1547,'Hazard Data'!K1547&lt;VLOOKUP(B1697,Thresholds!$B$2:$I$8,6,FALSE)),"Medium","Major")))</f>
        <v/>
      </c>
      <c r="T1697" s="2"/>
      <c r="U1697" s="2"/>
      <c r="V1697" s="2"/>
      <c r="W1697" s="2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32">
      <c r="A1698" s="1"/>
      <c r="B1698" s="17">
        <v>1</v>
      </c>
      <c r="C1698" s="9" t="s">
        <v>39</v>
      </c>
      <c r="D1698" s="9" t="str">
        <f>VLOOKUP(C1698,'Hazard Categories'!$A$2:$B$52,2,FALSE)</f>
        <v>Severe Storm</v>
      </c>
      <c r="E1698" s="17">
        <v>4</v>
      </c>
      <c r="F1698" s="17">
        <v>1977</v>
      </c>
      <c r="G1698" s="17" t="str">
        <f>IF(F1698&lt;2000,(ROUNDDOWN((F1698-$G$10)/5,0))*5+$G$10&amp;"-"&amp;(ROUNDDOWN((F1698-$G$10)/5,0))*5+$G$10+4,(ROUNDDOWN((F1698-$G$10)/5,0))*5+$G$10&amp;"-"&amp;(ROUNDDOWN((F1698-$G$10)/5,0))*5+$G$10+4)</f>
        <v>1975-1979</v>
      </c>
      <c r="H1698" s="17">
        <v>2</v>
      </c>
      <c r="I1698" s="17">
        <v>0</v>
      </c>
      <c r="J1698" s="17">
        <v>0</v>
      </c>
      <c r="K1698" s="17">
        <f>SUM(I1698:J1698)</f>
        <v>0</v>
      </c>
      <c r="L1698" s="28">
        <f>IF(N1698&lt;7000000000,0,1)</f>
        <v>0</v>
      </c>
      <c r="M1698" s="28">
        <f>IF(N1698&gt;0,1,0)</f>
        <v>1</v>
      </c>
      <c r="N1698" s="29">
        <v>28332</v>
      </c>
      <c r="O1698" s="29">
        <f>IF($R1698="Minor",1,0)</f>
        <v>1</v>
      </c>
      <c r="P1698" s="29">
        <f>IF($R1698="Medium",1,0)</f>
        <v>0</v>
      </c>
      <c r="Q1698" s="29">
        <f>IF($R1698="Major",1,0)</f>
        <v>0</v>
      </c>
      <c r="R1698" s="2" t="str">
        <f>IF('Hazard Data'!N1279&lt;VLOOKUP(B1698,Thresholds!$B$2:$I$8,2,FALSE),"Minor",IF(AND(VLOOKUP(B1698,Thresholds!$B$2:$I$8,2,FALSE)&lt;='Hazard Data'!N1279,'Hazard Data'!N1279&lt;VLOOKUP(B1698,Thresholds!$B$2:$I$8,3,FALSE)),"Medium","Major"))</f>
        <v>Minor</v>
      </c>
      <c r="S1698" s="2" t="str">
        <f>IF(N1698&gt;0,"",IF('Hazard Data'!K1279&lt;VLOOKUP(B1698,Thresholds!$B$2:$I$8,5,FALSE),"Minor",IF(AND(VLOOKUP(B1698,Thresholds!$B$2:$I$8,5,FALSE)&lt;='Hazard Data'!K1279,'Hazard Data'!K1279&lt;VLOOKUP(B1698,Thresholds!$B$2:$I$8,6,FALSE)),"Medium","Major")))</f>
        <v/>
      </c>
      <c r="T1698" s="2"/>
      <c r="U1698" s="2"/>
      <c r="V1698" s="2"/>
      <c r="W1698" s="2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32">
      <c r="A1699" s="1"/>
      <c r="B1699" s="17">
        <v>1</v>
      </c>
      <c r="C1699" s="9" t="s">
        <v>40</v>
      </c>
      <c r="D1699" s="9" t="str">
        <f>VLOOKUP(C1699,'Hazard Categories'!$A$2:$B$52,2,FALSE)</f>
        <v>Storm</v>
      </c>
      <c r="E1699" s="17">
        <v>2</v>
      </c>
      <c r="F1699" s="17">
        <v>1987</v>
      </c>
      <c r="G1699" s="17" t="str">
        <f>IF(F1699&lt;2000,(ROUNDDOWN((F1699-$G$10)/5,0))*5+$G$10&amp;"-"&amp;(ROUNDDOWN((F1699-$G$10)/5,0))*5+$G$10+4,(ROUNDDOWN((F1699-$G$10)/5,0))*5+$G$10&amp;"-"&amp;(ROUNDDOWN((F1699-$G$10)/5,0))*5+$G$10+4)</f>
        <v>1985-1989</v>
      </c>
      <c r="H1699" s="17">
        <v>1</v>
      </c>
      <c r="I1699" s="17">
        <v>0</v>
      </c>
      <c r="J1699" s="17">
        <v>0</v>
      </c>
      <c r="K1699" s="17">
        <f>SUM(I1699:J1699)</f>
        <v>0</v>
      </c>
      <c r="L1699" s="28">
        <f>IF(N1699&lt;7000000000,0,1)</f>
        <v>0</v>
      </c>
      <c r="M1699" s="28">
        <f>IF(N1699&gt;0,1,0)</f>
        <v>1</v>
      </c>
      <c r="N1699" s="29">
        <v>28300</v>
      </c>
      <c r="O1699" s="29">
        <f>IF($R1699="Minor",1,0)</f>
        <v>1</v>
      </c>
      <c r="P1699" s="29">
        <f>IF($R1699="Medium",1,0)</f>
        <v>0</v>
      </c>
      <c r="Q1699" s="29">
        <f>IF($R1699="Major",1,0)</f>
        <v>0</v>
      </c>
      <c r="R1699" s="2" t="str">
        <f>IF('Hazard Data'!N1578&lt;VLOOKUP(B1699,Thresholds!$B$2:$I$8,2,FALSE),"Minor",IF(AND(VLOOKUP(B1699,Thresholds!$B$2:$I$8,2,FALSE)&lt;='Hazard Data'!N1578,'Hazard Data'!N1578&lt;VLOOKUP(B1699,Thresholds!$B$2:$I$8,3,FALSE)),"Medium","Major"))</f>
        <v>Minor</v>
      </c>
      <c r="S1699" s="2" t="str">
        <f>IF(N1699&gt;0,"",IF('Hazard Data'!K1578&lt;VLOOKUP(B1699,Thresholds!$B$2:$I$8,5,FALSE),"Minor",IF(AND(VLOOKUP(B1699,Thresholds!$B$2:$I$8,5,FALSE)&lt;='Hazard Data'!K1578,'Hazard Data'!K1578&lt;VLOOKUP(B1699,Thresholds!$B$2:$I$8,6,FALSE)),"Medium","Major")))</f>
        <v/>
      </c>
      <c r="T1699" s="2"/>
      <c r="U1699" s="2"/>
      <c r="V1699" s="2"/>
      <c r="W1699" s="2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32">
      <c r="A1700" s="1"/>
      <c r="B1700" s="17">
        <v>3</v>
      </c>
      <c r="C1700" s="9" t="s">
        <v>52</v>
      </c>
      <c r="D1700" s="9" t="str">
        <f>VLOOKUP(C1700,'Hazard Categories'!$A$2:$B$52,2,FALSE)</f>
        <v>Severe Storm</v>
      </c>
      <c r="E1700" s="17">
        <v>2</v>
      </c>
      <c r="F1700" s="17">
        <v>1970</v>
      </c>
      <c r="G1700" s="17" t="str">
        <f>IF(F1700&lt;2000,(ROUNDDOWN((F1700-$G$10)/5,0))*5+$G$10&amp;"-"&amp;(ROUNDDOWN((F1700-$G$10)/5,0))*5+$G$10+4,(ROUNDDOWN((F1700-$G$10)/5,0))*5+$G$10&amp;"-"&amp;(ROUNDDOWN((F1700-$G$10)/5,0))*5+$G$10+4)</f>
        <v>1970-1974</v>
      </c>
      <c r="H1700" s="17">
        <v>1</v>
      </c>
      <c r="I1700" s="17">
        <v>0</v>
      </c>
      <c r="J1700" s="17">
        <v>4</v>
      </c>
      <c r="K1700" s="17">
        <f>SUM(I1700:J1700)</f>
        <v>4</v>
      </c>
      <c r="L1700" s="28">
        <f>IF(N1700&lt;7000000000,0,1)</f>
        <v>0</v>
      </c>
      <c r="M1700" s="28">
        <f>IF(N1700&gt;0,1,0)</f>
        <v>1</v>
      </c>
      <c r="N1700" s="29">
        <v>28292</v>
      </c>
      <c r="O1700" s="29">
        <f>IF($R1700="Minor",1,0)</f>
        <v>1</v>
      </c>
      <c r="P1700" s="29">
        <f>IF($R1700="Medium",1,0)</f>
        <v>0</v>
      </c>
      <c r="Q1700" s="29">
        <f>IF($R1700="Major",1,0)</f>
        <v>0</v>
      </c>
      <c r="R1700" s="2" t="str">
        <f>IF('Hazard Data'!N1153&lt;VLOOKUP(B1700,Thresholds!$B$2:$I$8,2,FALSE),"Minor",IF(AND(VLOOKUP(B1700,Thresholds!$B$2:$I$8,2,FALSE)&lt;='Hazard Data'!N1153,'Hazard Data'!N1153&lt;VLOOKUP(B1700,Thresholds!$B$2:$I$8,3,FALSE)),"Medium","Major"))</f>
        <v>Minor</v>
      </c>
      <c r="S1700" s="2" t="str">
        <f>IF(N1700&gt;0,"",IF('Hazard Data'!K1153&lt;VLOOKUP(B1700,Thresholds!$B$2:$I$8,5,FALSE),"Minor",IF(AND(VLOOKUP(B1700,Thresholds!$B$2:$I$8,5,FALSE)&lt;='Hazard Data'!K1153,'Hazard Data'!K1153&lt;VLOOKUP(B1700,Thresholds!$B$2:$I$8,6,FALSE)),"Medium","Major")))</f>
        <v/>
      </c>
      <c r="T1700" s="2"/>
      <c r="U1700" s="2"/>
      <c r="V1700" s="2"/>
      <c r="W1700" s="2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32">
      <c r="A1701" s="1"/>
      <c r="B1701" s="17">
        <v>5</v>
      </c>
      <c r="C1701" s="9" t="s">
        <v>40</v>
      </c>
      <c r="D1701" s="9" t="str">
        <f>VLOOKUP(C1701,'Hazard Categories'!$A$2:$B$52,2,FALSE)</f>
        <v>Storm</v>
      </c>
      <c r="E1701" s="17">
        <v>1</v>
      </c>
      <c r="F1701" s="17">
        <v>1982</v>
      </c>
      <c r="G1701" s="17" t="str">
        <f>IF(F1701&lt;2000,(ROUNDDOWN((F1701-$G$10)/5,0))*5+$G$10&amp;"-"&amp;(ROUNDDOWN((F1701-$G$10)/5,0))*5+$G$10+4,(ROUNDDOWN((F1701-$G$10)/5,0))*5+$G$10&amp;"-"&amp;(ROUNDDOWN((F1701-$G$10)/5,0))*5+$G$10+4)</f>
        <v>1980-1984</v>
      </c>
      <c r="H1701" s="17">
        <v>1</v>
      </c>
      <c r="I1701" s="17">
        <v>0</v>
      </c>
      <c r="J1701" s="17">
        <v>0</v>
      </c>
      <c r="K1701" s="17">
        <f>SUM(I1701:J1701)</f>
        <v>0</v>
      </c>
      <c r="L1701" s="28">
        <f>IF(N1701&lt;7000000000,0,1)</f>
        <v>0</v>
      </c>
      <c r="M1701" s="28">
        <f>IF(N1701&gt;0,1,0)</f>
        <v>1</v>
      </c>
      <c r="N1701" s="29">
        <v>28259</v>
      </c>
      <c r="O1701" s="29">
        <f>IF($R1701="Minor",1,0)</f>
        <v>1</v>
      </c>
      <c r="P1701" s="29">
        <f>IF($R1701="Medium",1,0)</f>
        <v>0</v>
      </c>
      <c r="Q1701" s="29">
        <f>IF($R1701="Major",1,0)</f>
        <v>0</v>
      </c>
      <c r="R1701" s="2" t="str">
        <f>IF('Hazard Data'!N745&lt;VLOOKUP(B1701,Thresholds!$B$2:$I$8,2,FALSE),"Minor",IF(AND(VLOOKUP(B1701,Thresholds!$B$2:$I$8,2,FALSE)&lt;='Hazard Data'!N745,'Hazard Data'!N745&lt;VLOOKUP(B1701,Thresholds!$B$2:$I$8,3,FALSE)),"Medium","Major"))</f>
        <v>Minor</v>
      </c>
      <c r="S1701" s="2" t="str">
        <f>IF(N1701&gt;0,"",IF('Hazard Data'!K745&lt;VLOOKUP(B1701,Thresholds!$B$2:$I$8,5,FALSE),"Minor",IF(AND(VLOOKUP(B1701,Thresholds!$B$2:$I$8,5,FALSE)&lt;='Hazard Data'!K745,'Hazard Data'!K745&lt;VLOOKUP(B1701,Thresholds!$B$2:$I$8,6,FALSE)),"Medium","Major")))</f>
        <v/>
      </c>
      <c r="T1701" s="2"/>
      <c r="U1701" s="2"/>
      <c r="V1701" s="2"/>
      <c r="W1701" s="2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32">
      <c r="A1702" s="1"/>
      <c r="B1702" s="17">
        <v>1</v>
      </c>
      <c r="C1702" s="9" t="s">
        <v>40</v>
      </c>
      <c r="D1702" s="9" t="str">
        <f>VLOOKUP(C1702,'Hazard Categories'!$A$2:$B$52,2,FALSE)</f>
        <v>Storm</v>
      </c>
      <c r="E1702" s="17">
        <v>1</v>
      </c>
      <c r="F1702" s="17">
        <v>1984</v>
      </c>
      <c r="G1702" s="17" t="str">
        <f>IF(F1702&lt;2000,(ROUNDDOWN((F1702-$G$10)/5,0))*5+$G$10&amp;"-"&amp;(ROUNDDOWN((F1702-$G$10)/5,0))*5+$G$10+4,(ROUNDDOWN((F1702-$G$10)/5,0))*5+$G$10&amp;"-"&amp;(ROUNDDOWN((F1702-$G$10)/5,0))*5+$G$10+4)</f>
        <v>1980-1984</v>
      </c>
      <c r="H1702" s="17">
        <v>1</v>
      </c>
      <c r="I1702" s="17">
        <v>0</v>
      </c>
      <c r="J1702" s="17">
        <v>0</v>
      </c>
      <c r="K1702" s="17">
        <f>SUM(I1702:J1702)</f>
        <v>0</v>
      </c>
      <c r="L1702" s="28">
        <f>IF(N1702&lt;7000000000,0,1)</f>
        <v>0</v>
      </c>
      <c r="M1702" s="28">
        <f>IF(N1702&gt;0,1,0)</f>
        <v>1</v>
      </c>
      <c r="N1702" s="29">
        <v>28137</v>
      </c>
      <c r="O1702" s="29">
        <f>IF($R1702="Minor",1,0)</f>
        <v>1</v>
      </c>
      <c r="P1702" s="29">
        <f>IF($R1702="Medium",1,0)</f>
        <v>0</v>
      </c>
      <c r="Q1702" s="29">
        <f>IF($R1702="Major",1,0)</f>
        <v>0</v>
      </c>
      <c r="R1702" s="2" t="str">
        <f>IF('Hazard Data'!N468&lt;VLOOKUP(B1702,Thresholds!$B$2:$I$8,2,FALSE),"Minor",IF(AND(VLOOKUP(B1702,Thresholds!$B$2:$I$8,2,FALSE)&lt;='Hazard Data'!N468,'Hazard Data'!N468&lt;VLOOKUP(B1702,Thresholds!$B$2:$I$8,3,FALSE)),"Medium","Major"))</f>
        <v>Minor</v>
      </c>
      <c r="S1702" s="2" t="str">
        <f>IF(N1702&gt;0,"",IF('Hazard Data'!K468&lt;VLOOKUP(B1702,Thresholds!$B$2:$I$8,5,FALSE),"Minor",IF(AND(VLOOKUP(B1702,Thresholds!$B$2:$I$8,5,FALSE)&lt;='Hazard Data'!K468,'Hazard Data'!K468&lt;VLOOKUP(B1702,Thresholds!$B$2:$I$8,6,FALSE)),"Medium","Major")))</f>
        <v/>
      </c>
      <c r="T1702" s="2"/>
      <c r="U1702" s="2"/>
      <c r="V1702" s="2"/>
      <c r="W1702" s="2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32">
      <c r="A1703" s="1"/>
      <c r="B1703" s="17">
        <v>3</v>
      </c>
      <c r="C1703" s="9" t="s">
        <v>44</v>
      </c>
      <c r="D1703" s="9" t="str">
        <f>VLOOKUP(C1703,'Hazard Categories'!$A$2:$B$52,2,FALSE)</f>
        <v>Severe Storm</v>
      </c>
      <c r="E1703" s="17">
        <v>4</v>
      </c>
      <c r="F1703" s="17">
        <v>1983</v>
      </c>
      <c r="G1703" s="17" t="str">
        <f>IF(F1703&lt;2000,(ROUNDDOWN((F1703-$G$10)/5,0))*5+$G$10&amp;"-"&amp;(ROUNDDOWN((F1703-$G$10)/5,0))*5+$G$10+4,(ROUNDDOWN((F1703-$G$10)/5,0))*5+$G$10&amp;"-"&amp;(ROUNDDOWN((F1703-$G$10)/5,0))*5+$G$10+4)</f>
        <v>1980-1984</v>
      </c>
      <c r="H1703" s="17">
        <v>2</v>
      </c>
      <c r="I1703" s="17">
        <v>0</v>
      </c>
      <c r="J1703" s="17">
        <v>0</v>
      </c>
      <c r="K1703" s="17">
        <f>SUM(I1703:J1703)</f>
        <v>0</v>
      </c>
      <c r="L1703" s="28">
        <f>IF(N1703&lt;7000000000,0,1)</f>
        <v>0</v>
      </c>
      <c r="M1703" s="28">
        <f>IF(N1703&gt;0,1,0)</f>
        <v>1</v>
      </c>
      <c r="N1703" s="29">
        <v>28011</v>
      </c>
      <c r="O1703" s="29">
        <f>IF($R1703="Minor",1,0)</f>
        <v>1</v>
      </c>
      <c r="P1703" s="29">
        <f>IF($R1703="Medium",1,0)</f>
        <v>0</v>
      </c>
      <c r="Q1703" s="29">
        <f>IF($R1703="Major",1,0)</f>
        <v>0</v>
      </c>
      <c r="R1703" s="2" t="str">
        <f>IF('Hazard Data'!N787&lt;VLOOKUP(B1703,Thresholds!$B$2:$I$8,2,FALSE),"Minor",IF(AND(VLOOKUP(B1703,Thresholds!$B$2:$I$8,2,FALSE)&lt;='Hazard Data'!N787,'Hazard Data'!N787&lt;VLOOKUP(B1703,Thresholds!$B$2:$I$8,3,FALSE)),"Medium","Major"))</f>
        <v>Minor</v>
      </c>
      <c r="S1703" s="2" t="str">
        <f>IF(N1703&gt;0,"",IF('Hazard Data'!K787&lt;VLOOKUP(B1703,Thresholds!$B$2:$I$8,5,FALSE),"Minor",IF(AND(VLOOKUP(B1703,Thresholds!$B$2:$I$8,5,FALSE)&lt;='Hazard Data'!K787,'Hazard Data'!K787&lt;VLOOKUP(B1703,Thresholds!$B$2:$I$8,6,FALSE)),"Medium","Major")))</f>
        <v/>
      </c>
      <c r="T1703" s="2"/>
      <c r="U1703" s="2"/>
      <c r="V1703" s="2"/>
      <c r="W1703" s="2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32">
      <c r="A1704" s="1"/>
      <c r="B1704" s="17">
        <v>2</v>
      </c>
      <c r="C1704" s="9" t="s">
        <v>56</v>
      </c>
      <c r="D1704" s="9" t="str">
        <f>VLOOKUP(C1704,'Hazard Categories'!$A$2:$B$52,2,FALSE)</f>
        <v>Severe Storm</v>
      </c>
      <c r="E1704" s="17">
        <v>3</v>
      </c>
      <c r="F1704" s="17">
        <v>1983</v>
      </c>
      <c r="G1704" s="17" t="str">
        <f>IF(F1704&lt;2000,(ROUNDDOWN((F1704-$G$10)/5,0))*5+$G$10&amp;"-"&amp;(ROUNDDOWN((F1704-$G$10)/5,0))*5+$G$10+4,(ROUNDDOWN((F1704-$G$10)/5,0))*5+$G$10&amp;"-"&amp;(ROUNDDOWN((F1704-$G$10)/5,0))*5+$G$10+4)</f>
        <v>1980-1984</v>
      </c>
      <c r="H1704" s="17">
        <v>1</v>
      </c>
      <c r="I1704" s="17">
        <v>0</v>
      </c>
      <c r="J1704" s="17">
        <v>12</v>
      </c>
      <c r="K1704" s="17">
        <f>SUM(I1704:J1704)</f>
        <v>12</v>
      </c>
      <c r="L1704" s="28">
        <f>IF(N1704&lt;7000000000,0,1)</f>
        <v>0</v>
      </c>
      <c r="M1704" s="28">
        <f>IF(N1704&gt;0,1,0)</f>
        <v>1</v>
      </c>
      <c r="N1704" s="29">
        <v>27838</v>
      </c>
      <c r="O1704" s="29">
        <f>IF($R1704="Minor",1,0)</f>
        <v>1</v>
      </c>
      <c r="P1704" s="29">
        <f>IF($R1704="Medium",1,0)</f>
        <v>0</v>
      </c>
      <c r="Q1704" s="29">
        <f>IF($R1704="Major",1,0)</f>
        <v>0</v>
      </c>
      <c r="R1704" s="2" t="str">
        <f>IF('Hazard Data'!N1383&lt;VLOOKUP(B1704,Thresholds!$B$2:$I$8,2,FALSE),"Minor",IF(AND(VLOOKUP(B1704,Thresholds!$B$2:$I$8,2,FALSE)&lt;='Hazard Data'!N1383,'Hazard Data'!N1383&lt;VLOOKUP(B1704,Thresholds!$B$2:$I$8,3,FALSE)),"Medium","Major"))</f>
        <v>Minor</v>
      </c>
      <c r="S1704" s="2" t="str">
        <f>IF(N1704&gt;0,"",IF('Hazard Data'!K1383&lt;VLOOKUP(B1704,Thresholds!$B$2:$I$8,5,FALSE),"Minor",IF(AND(VLOOKUP(B1704,Thresholds!$B$2:$I$8,5,FALSE)&lt;='Hazard Data'!K1383,'Hazard Data'!K1383&lt;VLOOKUP(B1704,Thresholds!$B$2:$I$8,6,FALSE)),"Medium","Major")))</f>
        <v/>
      </c>
      <c r="T1704" s="2"/>
      <c r="U1704" s="2"/>
      <c r="V1704" s="2"/>
      <c r="W1704" s="2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32">
      <c r="A1705" s="1"/>
      <c r="B1705" s="17">
        <v>1</v>
      </c>
      <c r="C1705" s="9" t="s">
        <v>46</v>
      </c>
      <c r="D1705" s="9" t="str">
        <f>VLOOKUP(C1705,'Hazard Categories'!$A$2:$B$52,2,FALSE)</f>
        <v>Storm</v>
      </c>
      <c r="E1705" s="17">
        <v>1</v>
      </c>
      <c r="F1705" s="17">
        <v>1972</v>
      </c>
      <c r="G1705" s="17" t="str">
        <f>IF(F1705&lt;2000,(ROUNDDOWN((F1705-$G$10)/5,0))*5+$G$10&amp;"-"&amp;(ROUNDDOWN((F1705-$G$10)/5,0))*5+$G$10+4,(ROUNDDOWN((F1705-$G$10)/5,0))*5+$G$10&amp;"-"&amp;(ROUNDDOWN((F1705-$G$10)/5,0))*5+$G$10+4)</f>
        <v>1970-1974</v>
      </c>
      <c r="H1705" s="17">
        <v>1</v>
      </c>
      <c r="I1705" s="17">
        <v>0</v>
      </c>
      <c r="J1705" s="17">
        <v>0</v>
      </c>
      <c r="K1705" s="17">
        <f>SUM(I1705:J1705)</f>
        <v>0</v>
      </c>
      <c r="L1705" s="28">
        <f>IF(N1705&lt;7000000000,0,1)</f>
        <v>0</v>
      </c>
      <c r="M1705" s="28">
        <f>IF(N1705&gt;0,1,0)</f>
        <v>1</v>
      </c>
      <c r="N1705" s="29">
        <v>27175</v>
      </c>
      <c r="O1705" s="29">
        <f>IF($R1705="Minor",1,0)</f>
        <v>1</v>
      </c>
      <c r="P1705" s="29">
        <f>IF($R1705="Medium",1,0)</f>
        <v>0</v>
      </c>
      <c r="Q1705" s="29">
        <f>IF($R1705="Major",1,0)</f>
        <v>0</v>
      </c>
      <c r="R1705" s="2" t="str">
        <f>IF('Hazard Data'!N1170&lt;VLOOKUP(B1705,Thresholds!$B$2:$I$8,2,FALSE),"Minor",IF(AND(VLOOKUP(B1705,Thresholds!$B$2:$I$8,2,FALSE)&lt;='Hazard Data'!N1170,'Hazard Data'!N1170&lt;VLOOKUP(B1705,Thresholds!$B$2:$I$8,3,FALSE)),"Medium","Major"))</f>
        <v>Minor</v>
      </c>
      <c r="S1705" s="2" t="str">
        <f>IF(N1705&gt;0,"",IF('Hazard Data'!K1170&lt;VLOOKUP(B1705,Thresholds!$B$2:$I$8,5,FALSE),"Minor",IF(AND(VLOOKUP(B1705,Thresholds!$B$2:$I$8,5,FALSE)&lt;='Hazard Data'!K1170,'Hazard Data'!K1170&lt;VLOOKUP(B1705,Thresholds!$B$2:$I$8,6,FALSE)),"Medium","Major")))</f>
        <v/>
      </c>
      <c r="T1705" s="2"/>
      <c r="U1705" s="2"/>
      <c r="V1705" s="2"/>
      <c r="W1705" s="2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32">
      <c r="A1706" s="1"/>
      <c r="B1706" s="17">
        <v>4</v>
      </c>
      <c r="C1706" s="9" t="s">
        <v>57</v>
      </c>
      <c r="D1706" s="9" t="str">
        <f>VLOOKUP(C1706,'Hazard Categories'!$A$2:$B$52,2,FALSE)</f>
        <v>Severe Storm</v>
      </c>
      <c r="E1706" s="17">
        <v>2</v>
      </c>
      <c r="F1706" s="17">
        <v>1973</v>
      </c>
      <c r="G1706" s="17" t="str">
        <f>IF(F1706&lt;2000,(ROUNDDOWN((F1706-$G$10)/5,0))*5+$G$10&amp;"-"&amp;(ROUNDDOWN((F1706-$G$10)/5,0))*5+$G$10+4,(ROUNDDOWN((F1706-$G$10)/5,0))*5+$G$10&amp;"-"&amp;(ROUNDDOWN((F1706-$G$10)/5,0))*5+$G$10+4)</f>
        <v>1970-1974</v>
      </c>
      <c r="H1706" s="17">
        <v>18</v>
      </c>
      <c r="I1706" s="17">
        <v>0</v>
      </c>
      <c r="J1706" s="17">
        <v>0</v>
      </c>
      <c r="K1706" s="17">
        <f>SUM(I1706:J1706)</f>
        <v>0</v>
      </c>
      <c r="L1706" s="28">
        <f>IF(N1706&lt;7000000000,0,1)</f>
        <v>0</v>
      </c>
      <c r="M1706" s="28">
        <f>IF(N1706&gt;0,1,0)</f>
        <v>1</v>
      </c>
      <c r="N1706" s="29">
        <v>27168</v>
      </c>
      <c r="O1706" s="29">
        <f>IF($R1706="Minor",1,0)</f>
        <v>1</v>
      </c>
      <c r="P1706" s="29">
        <f>IF($R1706="Medium",1,0)</f>
        <v>0</v>
      </c>
      <c r="Q1706" s="29">
        <f>IF($R1706="Major",1,0)</f>
        <v>0</v>
      </c>
      <c r="R1706" s="2" t="str">
        <f>IF('Hazard Data'!N1123&lt;VLOOKUP(B1706,Thresholds!$B$2:$I$8,2,FALSE),"Minor",IF(AND(VLOOKUP(B1706,Thresholds!$B$2:$I$8,2,FALSE)&lt;='Hazard Data'!N1123,'Hazard Data'!N1123&lt;VLOOKUP(B1706,Thresholds!$B$2:$I$8,3,FALSE)),"Medium","Major"))</f>
        <v>Minor</v>
      </c>
      <c r="S1706" s="2" t="str">
        <f>IF(N1706&gt;0,"",IF('Hazard Data'!K1123&lt;VLOOKUP(B1706,Thresholds!$B$2:$I$8,5,FALSE),"Minor",IF(AND(VLOOKUP(B1706,Thresholds!$B$2:$I$8,5,FALSE)&lt;='Hazard Data'!K1123,'Hazard Data'!K1123&lt;VLOOKUP(B1706,Thresholds!$B$2:$I$8,6,FALSE)),"Medium","Major")))</f>
        <v/>
      </c>
      <c r="T1706" s="2"/>
      <c r="U1706" s="2"/>
      <c r="V1706" s="2"/>
      <c r="W1706" s="2"/>
      <c r="X1706" s="1"/>
      <c r="Y1706" s="1"/>
      <c r="Z1706" s="1"/>
      <c r="AA1706" s="1"/>
      <c r="AB1706" s="1"/>
      <c r="AC1706" s="1"/>
      <c r="AD1706" s="1"/>
      <c r="AE1706" s="1"/>
      <c r="AF1706" s="1"/>
    </row>
    <row r="1707" spans="1:32">
      <c r="A1707" s="1"/>
      <c r="B1707" s="17">
        <v>2</v>
      </c>
      <c r="C1707" s="9" t="s">
        <v>40</v>
      </c>
      <c r="D1707" s="9" t="str">
        <f>VLOOKUP(C1707,'Hazard Categories'!$A$2:$B$52,2,FALSE)</f>
        <v>Storm</v>
      </c>
      <c r="E1707" s="17">
        <v>1</v>
      </c>
      <c r="F1707" s="17">
        <v>1984</v>
      </c>
      <c r="G1707" s="17" t="str">
        <f>IF(F1707&lt;2000,(ROUNDDOWN((F1707-$G$10)/5,0))*5+$G$10&amp;"-"&amp;(ROUNDDOWN((F1707-$G$10)/5,0))*5+$G$10+4,(ROUNDDOWN((F1707-$G$10)/5,0))*5+$G$10&amp;"-"&amp;(ROUNDDOWN((F1707-$G$10)/5,0))*5+$G$10+4)</f>
        <v>1980-1984</v>
      </c>
      <c r="H1707" s="17">
        <v>1</v>
      </c>
      <c r="I1707" s="17">
        <v>0</v>
      </c>
      <c r="J1707" s="17">
        <v>0</v>
      </c>
      <c r="K1707" s="17">
        <f>SUM(I1707:J1707)</f>
        <v>0</v>
      </c>
      <c r="L1707" s="28">
        <f>IF(N1707&lt;7000000000,0,1)</f>
        <v>0</v>
      </c>
      <c r="M1707" s="28">
        <f>IF(N1707&gt;0,1,0)</f>
        <v>1</v>
      </c>
      <c r="N1707" s="29">
        <v>27141</v>
      </c>
      <c r="O1707" s="29">
        <f>IF($R1707="Minor",1,0)</f>
        <v>1</v>
      </c>
      <c r="P1707" s="29">
        <f>IF($R1707="Medium",1,0)</f>
        <v>0</v>
      </c>
      <c r="Q1707" s="29">
        <f>IF($R1707="Major",1,0)</f>
        <v>0</v>
      </c>
      <c r="R1707" s="2" t="str">
        <f>IF('Hazard Data'!N469&lt;VLOOKUP(B1707,Thresholds!$B$2:$I$8,2,FALSE),"Minor",IF(AND(VLOOKUP(B1707,Thresholds!$B$2:$I$8,2,FALSE)&lt;='Hazard Data'!N469,'Hazard Data'!N469&lt;VLOOKUP(B1707,Thresholds!$B$2:$I$8,3,FALSE)),"Medium","Major"))</f>
        <v>Minor</v>
      </c>
      <c r="S1707" s="2" t="str">
        <f>IF(N1707&gt;0,"",IF('Hazard Data'!K469&lt;VLOOKUP(B1707,Thresholds!$B$2:$I$8,5,FALSE),"Minor",IF(AND(VLOOKUP(B1707,Thresholds!$B$2:$I$8,5,FALSE)&lt;='Hazard Data'!K469,'Hazard Data'!K469&lt;VLOOKUP(B1707,Thresholds!$B$2:$I$8,6,FALSE)),"Medium","Major")))</f>
        <v/>
      </c>
      <c r="T1707" s="2"/>
      <c r="U1707" s="2"/>
      <c r="V1707" s="2"/>
      <c r="W1707" s="2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32">
      <c r="A1708" s="1"/>
      <c r="B1708" s="17">
        <v>5</v>
      </c>
      <c r="C1708" s="9" t="s">
        <v>54</v>
      </c>
      <c r="D1708" s="9" t="str">
        <f>VLOOKUP(C1708,'Hazard Categories'!$A$2:$B$52,2,FALSE)</f>
        <v>Severe Storm</v>
      </c>
      <c r="E1708" s="17">
        <v>3</v>
      </c>
      <c r="F1708" s="17">
        <v>1984</v>
      </c>
      <c r="G1708" s="17" t="str">
        <f>IF(F1708&lt;2000,(ROUNDDOWN((F1708-$G$10)/5,0))*5+$G$10&amp;"-"&amp;(ROUNDDOWN((F1708-$G$10)/5,0))*5+$G$10+4,(ROUNDDOWN((F1708-$G$10)/5,0))*5+$G$10&amp;"-"&amp;(ROUNDDOWN((F1708-$G$10)/5,0))*5+$G$10+4)</f>
        <v>1980-1984</v>
      </c>
      <c r="H1708" s="17">
        <v>1</v>
      </c>
      <c r="I1708" s="17">
        <v>0</v>
      </c>
      <c r="J1708" s="17">
        <v>0</v>
      </c>
      <c r="K1708" s="17">
        <f>SUM(I1708:J1708)</f>
        <v>0</v>
      </c>
      <c r="L1708" s="28">
        <f>IF(N1708&lt;7000000000,0,1)</f>
        <v>0</v>
      </c>
      <c r="M1708" s="28">
        <f>IF(N1708&gt;0,1,0)</f>
        <v>1</v>
      </c>
      <c r="N1708" s="29">
        <v>27105</v>
      </c>
      <c r="O1708" s="29">
        <f>IF($R1708="Minor",1,0)</f>
        <v>0</v>
      </c>
      <c r="P1708" s="29">
        <f>IF($R1708="Medium",1,0)</f>
        <v>1</v>
      </c>
      <c r="Q1708" s="29">
        <f>IF($R1708="Major",1,0)</f>
        <v>0</v>
      </c>
      <c r="R1708" s="2" t="str">
        <f>IF('Hazard Data'!N510&lt;VLOOKUP(B1708,Thresholds!$B$2:$I$8,2,FALSE),"Minor",IF(AND(VLOOKUP(B1708,Thresholds!$B$2:$I$8,2,FALSE)&lt;='Hazard Data'!N510,'Hazard Data'!N510&lt;VLOOKUP(B1708,Thresholds!$B$2:$I$8,3,FALSE)),"Medium","Major"))</f>
        <v>Medium</v>
      </c>
      <c r="S1708" s="2" t="str">
        <f>IF(N1708&gt;0,"",IF('Hazard Data'!K510&lt;VLOOKUP(B1708,Thresholds!$B$2:$I$8,5,FALSE),"Minor",IF(AND(VLOOKUP(B1708,Thresholds!$B$2:$I$8,5,FALSE)&lt;='Hazard Data'!K510,'Hazard Data'!K510&lt;VLOOKUP(B1708,Thresholds!$B$2:$I$8,6,FALSE)),"Medium","Major")))</f>
        <v/>
      </c>
      <c r="T1708" s="2"/>
      <c r="U1708" s="2"/>
      <c r="V1708" s="2"/>
      <c r="W1708" s="2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32">
      <c r="A1709" s="1"/>
      <c r="B1709" s="17">
        <v>2</v>
      </c>
      <c r="C1709" s="9" t="s">
        <v>54</v>
      </c>
      <c r="D1709" s="9" t="str">
        <f>VLOOKUP(C1709,'Hazard Categories'!$A$2:$B$52,2,FALSE)</f>
        <v>Severe Storm</v>
      </c>
      <c r="E1709" s="17">
        <v>3</v>
      </c>
      <c r="F1709" s="17">
        <v>1984</v>
      </c>
      <c r="G1709" s="17" t="str">
        <f>IF(F1709&lt;2000,(ROUNDDOWN((F1709-$G$10)/5,0))*5+$G$10&amp;"-"&amp;(ROUNDDOWN((F1709-$G$10)/5,0))*5+$G$10+4,(ROUNDDOWN((F1709-$G$10)/5,0))*5+$G$10&amp;"-"&amp;(ROUNDDOWN((F1709-$G$10)/5,0))*5+$G$10+4)</f>
        <v>1980-1984</v>
      </c>
      <c r="H1709" s="17">
        <v>1</v>
      </c>
      <c r="I1709" s="17">
        <v>0</v>
      </c>
      <c r="J1709" s="17">
        <v>0</v>
      </c>
      <c r="K1709" s="17">
        <f>SUM(I1709:J1709)</f>
        <v>0</v>
      </c>
      <c r="L1709" s="28">
        <f>IF(N1709&lt;7000000000,0,1)</f>
        <v>0</v>
      </c>
      <c r="M1709" s="28">
        <f>IF(N1709&gt;0,1,0)</f>
        <v>1</v>
      </c>
      <c r="N1709" s="29">
        <v>26985</v>
      </c>
      <c r="O1709" s="29">
        <f>IF($R1709="Minor",1,0)</f>
        <v>1</v>
      </c>
      <c r="P1709" s="29">
        <f>IF($R1709="Medium",1,0)</f>
        <v>0</v>
      </c>
      <c r="Q1709" s="29">
        <f>IF($R1709="Major",1,0)</f>
        <v>0</v>
      </c>
      <c r="R1709" s="2" t="str">
        <f>IF('Hazard Data'!N507&lt;VLOOKUP(B1709,Thresholds!$B$2:$I$8,2,FALSE),"Minor",IF(AND(VLOOKUP(B1709,Thresholds!$B$2:$I$8,2,FALSE)&lt;='Hazard Data'!N507,'Hazard Data'!N507&lt;VLOOKUP(B1709,Thresholds!$B$2:$I$8,3,FALSE)),"Medium","Major"))</f>
        <v>Minor</v>
      </c>
      <c r="S1709" s="2" t="str">
        <f>IF(N1709&gt;0,"",IF('Hazard Data'!K507&lt;VLOOKUP(B1709,Thresholds!$B$2:$I$8,5,FALSE),"Minor",IF(AND(VLOOKUP(B1709,Thresholds!$B$2:$I$8,5,FALSE)&lt;='Hazard Data'!K507,'Hazard Data'!K507&lt;VLOOKUP(B1709,Thresholds!$B$2:$I$8,6,FALSE)),"Medium","Major")))</f>
        <v/>
      </c>
      <c r="T1709" s="2"/>
      <c r="U1709" s="2"/>
      <c r="V1709" s="2"/>
      <c r="W1709" s="2"/>
      <c r="X1709" s="1"/>
      <c r="Y1709" s="1"/>
      <c r="Z1709" s="1"/>
      <c r="AA1709" s="1"/>
      <c r="AB1709" s="1"/>
      <c r="AC1709" s="1"/>
      <c r="AD1709" s="1"/>
      <c r="AE1709" s="1"/>
      <c r="AF1709" s="1"/>
    </row>
    <row r="1710" spans="1:32">
      <c r="A1710" s="1"/>
      <c r="B1710" s="17">
        <v>4</v>
      </c>
      <c r="C1710" s="9" t="s">
        <v>54</v>
      </c>
      <c r="D1710" s="9" t="str">
        <f>VLOOKUP(C1710,'Hazard Categories'!$A$2:$B$52,2,FALSE)</f>
        <v>Severe Storm</v>
      </c>
      <c r="E1710" s="17">
        <v>3</v>
      </c>
      <c r="F1710" s="17">
        <v>1984</v>
      </c>
      <c r="G1710" s="17" t="str">
        <f>IF(F1710&lt;2000,(ROUNDDOWN((F1710-$G$10)/5,0))*5+$G$10&amp;"-"&amp;(ROUNDDOWN((F1710-$G$10)/5,0))*5+$G$10+4,(ROUNDDOWN((F1710-$G$10)/5,0))*5+$G$10&amp;"-"&amp;(ROUNDDOWN((F1710-$G$10)/5,0))*5+$G$10+4)</f>
        <v>1980-1984</v>
      </c>
      <c r="H1710" s="17">
        <v>1</v>
      </c>
      <c r="I1710" s="17">
        <v>0</v>
      </c>
      <c r="J1710" s="17">
        <v>0</v>
      </c>
      <c r="K1710" s="17">
        <f>SUM(I1710:J1710)</f>
        <v>0</v>
      </c>
      <c r="L1710" s="28">
        <f>IF(N1710&lt;7000000000,0,1)</f>
        <v>0</v>
      </c>
      <c r="M1710" s="28">
        <f>IF(N1710&gt;0,1,0)</f>
        <v>1</v>
      </c>
      <c r="N1710" s="29">
        <v>26903</v>
      </c>
      <c r="O1710" s="29">
        <f>IF($R1710="Minor",1,0)</f>
        <v>0</v>
      </c>
      <c r="P1710" s="29">
        <f>IF($R1710="Medium",1,0)</f>
        <v>1</v>
      </c>
      <c r="Q1710" s="29">
        <f>IF($R1710="Major",1,0)</f>
        <v>0</v>
      </c>
      <c r="R1710" s="2" t="str">
        <f>IF('Hazard Data'!N508&lt;VLOOKUP(B1710,Thresholds!$B$2:$I$8,2,FALSE),"Minor",IF(AND(VLOOKUP(B1710,Thresholds!$B$2:$I$8,2,FALSE)&lt;='Hazard Data'!N508,'Hazard Data'!N508&lt;VLOOKUP(B1710,Thresholds!$B$2:$I$8,3,FALSE)),"Medium","Major"))</f>
        <v>Medium</v>
      </c>
      <c r="S1710" s="2" t="str">
        <f>IF(N1710&gt;0,"",IF('Hazard Data'!K508&lt;VLOOKUP(B1710,Thresholds!$B$2:$I$8,5,FALSE),"Minor",IF(AND(VLOOKUP(B1710,Thresholds!$B$2:$I$8,5,FALSE)&lt;='Hazard Data'!K508,'Hazard Data'!K508&lt;VLOOKUP(B1710,Thresholds!$B$2:$I$8,6,FALSE)),"Medium","Major")))</f>
        <v/>
      </c>
      <c r="T1710" s="2"/>
      <c r="U1710" s="2"/>
      <c r="V1710" s="2"/>
      <c r="W1710" s="2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32">
      <c r="A1711" s="1"/>
      <c r="B1711" s="17">
        <v>1</v>
      </c>
      <c r="C1711" s="9" t="s">
        <v>46</v>
      </c>
      <c r="D1711" s="9" t="str">
        <f>VLOOKUP(C1711,'Hazard Categories'!$A$2:$B$52,2,FALSE)</f>
        <v>Storm</v>
      </c>
      <c r="E1711" s="17">
        <v>1</v>
      </c>
      <c r="F1711" s="17">
        <v>1968</v>
      </c>
      <c r="G1711" s="17" t="str">
        <f>IF(F1711&lt;2000,(ROUNDDOWN((F1711-$G$10)/5,0))*5+$G$10&amp;"-"&amp;(ROUNDDOWN((F1711-$G$10)/5,0))*5+$G$10+4,(ROUNDDOWN((F1711-$G$10)/5,0))*5+$G$10&amp;"-"&amp;(ROUNDDOWN((F1711-$G$10)/5,0))*5+$G$10+4)</f>
        <v>1965-1969</v>
      </c>
      <c r="H1711" s="17">
        <v>1</v>
      </c>
      <c r="I1711" s="17">
        <v>0</v>
      </c>
      <c r="J1711" s="17">
        <v>0</v>
      </c>
      <c r="K1711" s="17">
        <f>SUM(I1711:J1711)</f>
        <v>0</v>
      </c>
      <c r="L1711" s="28">
        <f>IF(N1711&lt;7000000000,0,1)</f>
        <v>0</v>
      </c>
      <c r="M1711" s="28">
        <f>IF(N1711&gt;0,1,0)</f>
        <v>1</v>
      </c>
      <c r="N1711" s="29">
        <v>26649</v>
      </c>
      <c r="O1711" s="29">
        <f>IF($R1711="Minor",1,0)</f>
        <v>1</v>
      </c>
      <c r="P1711" s="29">
        <f>IF($R1711="Medium",1,0)</f>
        <v>0</v>
      </c>
      <c r="Q1711" s="29">
        <f>IF($R1711="Major",1,0)</f>
        <v>0</v>
      </c>
      <c r="R1711" s="2" t="str">
        <f>IF('Hazard Data'!N1048&lt;VLOOKUP(B1711,Thresholds!$B$2:$I$8,2,FALSE),"Minor",IF(AND(VLOOKUP(B1711,Thresholds!$B$2:$I$8,2,FALSE)&lt;='Hazard Data'!N1048,'Hazard Data'!N1048&lt;VLOOKUP(B1711,Thresholds!$B$2:$I$8,3,FALSE)),"Medium","Major"))</f>
        <v>Minor</v>
      </c>
      <c r="S1711" s="2" t="str">
        <f>IF(N1711&gt;0,"",IF('Hazard Data'!K1048&lt;VLOOKUP(B1711,Thresholds!$B$2:$I$8,5,FALSE),"Minor",IF(AND(VLOOKUP(B1711,Thresholds!$B$2:$I$8,5,FALSE)&lt;='Hazard Data'!K1048,'Hazard Data'!K1048&lt;VLOOKUP(B1711,Thresholds!$B$2:$I$8,6,FALSE)),"Medium","Major")))</f>
        <v/>
      </c>
      <c r="T1711" s="2"/>
      <c r="U1711" s="2"/>
      <c r="V1711" s="2"/>
      <c r="W1711" s="2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32">
      <c r="A1712" s="1"/>
      <c r="B1712" s="17">
        <v>1</v>
      </c>
      <c r="C1712" s="9" t="s">
        <v>45</v>
      </c>
      <c r="D1712" s="9" t="str">
        <f>VLOOKUP(C1712,'Hazard Categories'!$A$2:$B$52,2,FALSE)</f>
        <v>Storm</v>
      </c>
      <c r="E1712" s="17">
        <v>1</v>
      </c>
      <c r="F1712" s="17">
        <v>1995</v>
      </c>
      <c r="G1712" s="17" t="str">
        <f>IF(F1712&lt;2000,(ROUNDDOWN((F1712-$G$10)/5,0))*5+$G$10&amp;"-"&amp;(ROUNDDOWN((F1712-$G$10)/5,0))*5+$G$10+4,(ROUNDDOWN((F1712-$G$10)/5,0))*5+$G$10&amp;"-"&amp;(ROUNDDOWN((F1712-$G$10)/5,0))*5+$G$10+4)</f>
        <v>1995-1999</v>
      </c>
      <c r="H1712" s="17">
        <v>1</v>
      </c>
      <c r="I1712" s="17">
        <v>0</v>
      </c>
      <c r="J1712" s="17">
        <v>0</v>
      </c>
      <c r="K1712" s="17">
        <f>SUM(I1712:J1712)</f>
        <v>0</v>
      </c>
      <c r="L1712" s="28">
        <f>IF(N1712&lt;7000000000,0,1)</f>
        <v>0</v>
      </c>
      <c r="M1712" s="28">
        <f>IF(N1712&gt;0,1,0)</f>
        <v>1</v>
      </c>
      <c r="N1712" s="29">
        <v>26499</v>
      </c>
      <c r="O1712" s="29">
        <f>IF($R1712="Minor",1,0)</f>
        <v>0</v>
      </c>
      <c r="P1712" s="29">
        <f>IF($R1712="Medium",1,0)</f>
        <v>0</v>
      </c>
      <c r="Q1712" s="29">
        <f>IF($R1712="Major",1,0)</f>
        <v>1</v>
      </c>
      <c r="R1712" s="2" t="str">
        <f>IF('Hazard Data'!N104&lt;VLOOKUP(B1712,Thresholds!$B$2:$I$8,2,FALSE),"Minor",IF(AND(VLOOKUP(B1712,Thresholds!$B$2:$I$8,2,FALSE)&lt;='Hazard Data'!N104,'Hazard Data'!N104&lt;VLOOKUP(B1712,Thresholds!$B$2:$I$8,3,FALSE)),"Medium","Major"))</f>
        <v>Major</v>
      </c>
      <c r="S1712" s="2" t="str">
        <f>IF(N1712&gt;0,"",IF('Hazard Data'!K104&lt;VLOOKUP(B1712,Thresholds!$B$2:$I$8,5,FALSE),"Minor",IF(AND(VLOOKUP(B1712,Thresholds!$B$2:$I$8,5,FALSE)&lt;='Hazard Data'!K104,'Hazard Data'!K104&lt;VLOOKUP(B1712,Thresholds!$B$2:$I$8,6,FALSE)),"Medium","Major")))</f>
        <v/>
      </c>
      <c r="T1712" s="2"/>
      <c r="U1712" s="2"/>
      <c r="V1712" s="2"/>
      <c r="W1712" s="2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>
      <c r="A1713" s="1"/>
      <c r="B1713" s="17">
        <v>5</v>
      </c>
      <c r="C1713" s="9" t="s">
        <v>57</v>
      </c>
      <c r="D1713" s="9" t="str">
        <f>VLOOKUP(C1713,'Hazard Categories'!$A$2:$B$52,2,FALSE)</f>
        <v>Severe Storm</v>
      </c>
      <c r="E1713" s="17">
        <v>2</v>
      </c>
      <c r="F1713" s="17">
        <v>1973</v>
      </c>
      <c r="G1713" s="17" t="str">
        <f>IF(F1713&lt;2000,(ROUNDDOWN((F1713-$G$10)/5,0))*5+$G$10&amp;"-"&amp;(ROUNDDOWN((F1713-$G$10)/5,0))*5+$G$10+4,(ROUNDDOWN((F1713-$G$10)/5,0))*5+$G$10&amp;"-"&amp;(ROUNDDOWN((F1713-$G$10)/5,0))*5+$G$10+4)</f>
        <v>1970-1974</v>
      </c>
      <c r="H1713" s="17">
        <v>18</v>
      </c>
      <c r="I1713" s="17">
        <v>0</v>
      </c>
      <c r="J1713" s="17">
        <v>0</v>
      </c>
      <c r="K1713" s="17">
        <f>SUM(I1713:J1713)</f>
        <v>0</v>
      </c>
      <c r="L1713" s="28">
        <f>IF(N1713&lt;7000000000,0,1)</f>
        <v>0</v>
      </c>
      <c r="M1713" s="28">
        <f>IF(N1713&gt;0,1,0)</f>
        <v>1</v>
      </c>
      <c r="N1713" s="29">
        <v>26389</v>
      </c>
      <c r="O1713" s="29">
        <f>IF($R1713="Minor",1,0)</f>
        <v>1</v>
      </c>
      <c r="P1713" s="29">
        <f>IF($R1713="Medium",1,0)</f>
        <v>0</v>
      </c>
      <c r="Q1713" s="29">
        <f>IF($R1713="Major",1,0)</f>
        <v>0</v>
      </c>
      <c r="R1713" s="2" t="str">
        <f>IF('Hazard Data'!N1125&lt;VLOOKUP(B1713,Thresholds!$B$2:$I$8,2,FALSE),"Minor",IF(AND(VLOOKUP(B1713,Thresholds!$B$2:$I$8,2,FALSE)&lt;='Hazard Data'!N1125,'Hazard Data'!N1125&lt;VLOOKUP(B1713,Thresholds!$B$2:$I$8,3,FALSE)),"Medium","Major"))</f>
        <v>Minor</v>
      </c>
      <c r="S1713" s="2" t="str">
        <f>IF(N1713&gt;0,"",IF('Hazard Data'!K1125&lt;VLOOKUP(B1713,Thresholds!$B$2:$I$8,5,FALSE),"Minor",IF(AND(VLOOKUP(B1713,Thresholds!$B$2:$I$8,5,FALSE)&lt;='Hazard Data'!K1125,'Hazard Data'!K1125&lt;VLOOKUP(B1713,Thresholds!$B$2:$I$8,6,FALSE)),"Medium","Major")))</f>
        <v/>
      </c>
      <c r="T1713" s="2"/>
      <c r="U1713" s="2"/>
      <c r="V1713" s="2"/>
      <c r="W1713" s="2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>
      <c r="A1714" s="1"/>
      <c r="B1714" s="17">
        <v>1</v>
      </c>
      <c r="C1714" s="9" t="s">
        <v>46</v>
      </c>
      <c r="D1714" s="9" t="str">
        <f>VLOOKUP(C1714,'Hazard Categories'!$A$2:$B$52,2,FALSE)</f>
        <v>Storm</v>
      </c>
      <c r="E1714" s="17">
        <v>1</v>
      </c>
      <c r="F1714" s="17">
        <v>1996</v>
      </c>
      <c r="G1714" s="17" t="str">
        <f>IF(F1714&lt;2000,(ROUNDDOWN((F1714-$G$10)/5,0))*5+$G$10&amp;"-"&amp;(ROUNDDOWN((F1714-$G$10)/5,0))*5+$G$10+4,(ROUNDDOWN((F1714-$G$10)/5,0))*5+$G$10&amp;"-"&amp;(ROUNDDOWN((F1714-$G$10)/5,0))*5+$G$10+4)</f>
        <v>1995-1999</v>
      </c>
      <c r="H1714" s="17">
        <v>1</v>
      </c>
      <c r="I1714" s="17">
        <v>0</v>
      </c>
      <c r="J1714" s="17">
        <v>0</v>
      </c>
      <c r="K1714" s="17">
        <f>SUM(I1714:J1714)</f>
        <v>0</v>
      </c>
      <c r="L1714" s="28">
        <f>IF(N1714&lt;7000000000,0,1)</f>
        <v>0</v>
      </c>
      <c r="M1714" s="28">
        <f>IF(N1714&gt;0,1,0)</f>
        <v>1</v>
      </c>
      <c r="N1714" s="29">
        <v>26124</v>
      </c>
      <c r="O1714" s="29">
        <f>IF($R1714="Minor",1,0)</f>
        <v>1</v>
      </c>
      <c r="P1714" s="29">
        <f>IF($R1714="Medium",1,0)</f>
        <v>0</v>
      </c>
      <c r="Q1714" s="29">
        <f>IF($R1714="Major",1,0)</f>
        <v>0</v>
      </c>
      <c r="R1714" s="2" t="str">
        <f>IF('Hazard Data'!N1897&lt;VLOOKUP(B1714,Thresholds!$B$2:$I$8,2,FALSE),"Minor",IF(AND(VLOOKUP(B1714,Thresholds!$B$2:$I$8,2,FALSE)&lt;='Hazard Data'!N1897,'Hazard Data'!N1897&lt;VLOOKUP(B1714,Thresholds!$B$2:$I$8,3,FALSE)),"Medium","Major"))</f>
        <v>Minor</v>
      </c>
      <c r="S1714" s="2" t="str">
        <f>IF(N1714&gt;0,"",IF('Hazard Data'!K1897&lt;VLOOKUP(B1714,Thresholds!$B$2:$I$8,5,FALSE),"Minor",IF(AND(VLOOKUP(B1714,Thresholds!$B$2:$I$8,5,FALSE)&lt;='Hazard Data'!K1897,'Hazard Data'!K1897&lt;VLOOKUP(B1714,Thresholds!$B$2:$I$8,6,FALSE)),"Medium","Major")))</f>
        <v/>
      </c>
      <c r="T1714" s="2"/>
      <c r="U1714" s="2"/>
      <c r="V1714" s="2"/>
      <c r="W1714" s="2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>
      <c r="A1715" s="1"/>
      <c r="B1715" s="17">
        <v>5</v>
      </c>
      <c r="C1715" s="9" t="s">
        <v>40</v>
      </c>
      <c r="D1715" s="9" t="str">
        <f>VLOOKUP(C1715,'Hazard Categories'!$A$2:$B$52,2,FALSE)</f>
        <v>Storm</v>
      </c>
      <c r="E1715" s="17">
        <v>1</v>
      </c>
      <c r="F1715" s="17">
        <v>1984</v>
      </c>
      <c r="G1715" s="17" t="str">
        <f>IF(F1715&lt;2000,(ROUNDDOWN((F1715-$G$10)/5,0))*5+$G$10&amp;"-"&amp;(ROUNDDOWN((F1715-$G$10)/5,0))*5+$G$10+4,(ROUNDDOWN((F1715-$G$10)/5,0))*5+$G$10&amp;"-"&amp;(ROUNDDOWN((F1715-$G$10)/5,0))*5+$G$10+4)</f>
        <v>1980-1984</v>
      </c>
      <c r="H1715" s="17">
        <v>1</v>
      </c>
      <c r="I1715" s="17">
        <v>0</v>
      </c>
      <c r="J1715" s="17">
        <v>0</v>
      </c>
      <c r="K1715" s="17">
        <f>SUM(I1715:J1715)</f>
        <v>0</v>
      </c>
      <c r="L1715" s="28">
        <f>IF(N1715&lt;7000000000,0,1)</f>
        <v>0</v>
      </c>
      <c r="M1715" s="28">
        <f>IF(N1715&gt;0,1,0)</f>
        <v>1</v>
      </c>
      <c r="N1715" s="29">
        <v>25998</v>
      </c>
      <c r="O1715" s="29">
        <f>IF($R1715="Minor",1,0)</f>
        <v>0</v>
      </c>
      <c r="P1715" s="29">
        <f>IF($R1715="Medium",1,0)</f>
        <v>1</v>
      </c>
      <c r="Q1715" s="29">
        <f>IF($R1715="Major",1,0)</f>
        <v>0</v>
      </c>
      <c r="R1715" s="2" t="str">
        <f>IF('Hazard Data'!N471&lt;VLOOKUP(B1715,Thresholds!$B$2:$I$8,2,FALSE),"Minor",IF(AND(VLOOKUP(B1715,Thresholds!$B$2:$I$8,2,FALSE)&lt;='Hazard Data'!N471,'Hazard Data'!N471&lt;VLOOKUP(B1715,Thresholds!$B$2:$I$8,3,FALSE)),"Medium","Major"))</f>
        <v>Medium</v>
      </c>
      <c r="S1715" s="2" t="str">
        <f>IF(N1715&gt;0,"",IF('Hazard Data'!K471&lt;VLOOKUP(B1715,Thresholds!$B$2:$I$8,5,FALSE),"Minor",IF(AND(VLOOKUP(B1715,Thresholds!$B$2:$I$8,5,FALSE)&lt;='Hazard Data'!K471,'Hazard Data'!K471&lt;VLOOKUP(B1715,Thresholds!$B$2:$I$8,6,FALSE)),"Medium","Major")))</f>
        <v/>
      </c>
      <c r="T1715" s="2"/>
      <c r="U1715" s="2"/>
      <c r="V1715" s="2"/>
      <c r="W1715" s="2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>
      <c r="A1716" s="1"/>
      <c r="B1716" s="17">
        <v>2</v>
      </c>
      <c r="C1716" s="9" t="s">
        <v>59</v>
      </c>
      <c r="D1716" s="9" t="str">
        <f>VLOOKUP(C1716,'Hazard Categories'!$A$2:$B$52,2,FALSE)</f>
        <v>Storm</v>
      </c>
      <c r="E1716" s="17">
        <v>2</v>
      </c>
      <c r="F1716" s="17">
        <v>2011</v>
      </c>
      <c r="G1716" s="17" t="str">
        <f>IF(F1716&lt;2000,(ROUNDDOWN((F1716-$G$10)/5,0))*5+$G$10&amp;"-"&amp;(ROUNDDOWN((F1716-$G$10)/5,0))*5+$G$10+4,(ROUNDDOWN((F1716-$G$10)/5,0))*5+$G$10&amp;"-"&amp;(ROUNDDOWN((F1716-$G$10)/5,0))*5+$G$10+4)</f>
        <v>2010-2014</v>
      </c>
      <c r="H1716" s="17">
        <v>1</v>
      </c>
      <c r="I1716" s="17">
        <v>0</v>
      </c>
      <c r="J1716" s="17">
        <v>0</v>
      </c>
      <c r="K1716" s="17">
        <f>SUM(I1716:J1716)</f>
        <v>0</v>
      </c>
      <c r="L1716" s="28">
        <f>IF(N1716&lt;7000000000,0,1)</f>
        <v>0</v>
      </c>
      <c r="M1716" s="28">
        <f>IF(N1716&gt;0,1,0)</f>
        <v>1</v>
      </c>
      <c r="N1716" s="29">
        <v>25842</v>
      </c>
      <c r="O1716" s="29">
        <f>IF($R1716="Minor",1,0)</f>
        <v>1</v>
      </c>
      <c r="P1716" s="29">
        <f>IF($R1716="Medium",1,0)</f>
        <v>0</v>
      </c>
      <c r="Q1716" s="29">
        <f>IF($R1716="Major",1,0)</f>
        <v>0</v>
      </c>
      <c r="R1716" s="2" t="str">
        <f>IF('Hazard Data'!N2456&lt;VLOOKUP(B1716,Thresholds!$B$2:$I$8,2,FALSE),"Minor",IF(AND(VLOOKUP(B1716,Thresholds!$B$2:$I$8,2,FALSE)&lt;='Hazard Data'!N2456,'Hazard Data'!N2456&lt;VLOOKUP(B1716,Thresholds!$B$2:$I$8,3,FALSE)),"Medium","Major"))</f>
        <v>Minor</v>
      </c>
      <c r="S1716" s="2" t="str">
        <f>IF(N1716&gt;0,"",IF('Hazard Data'!K2456&lt;VLOOKUP(B1716,Thresholds!$B$2:$I$8,5,FALSE),"Minor",IF(AND(VLOOKUP(B1716,Thresholds!$B$2:$I$8,5,FALSE)&lt;='Hazard Data'!K2456,'Hazard Data'!K2456&lt;VLOOKUP(B1716,Thresholds!$B$2:$I$8,6,FALSE)),"Medium","Major")))</f>
        <v/>
      </c>
      <c r="T1716" s="2"/>
      <c r="U1716" s="2"/>
      <c r="V1716" s="2"/>
      <c r="W1716" s="2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>
      <c r="A1717" s="1"/>
      <c r="B1717" s="17">
        <v>5</v>
      </c>
      <c r="C1717" s="9" t="s">
        <v>39</v>
      </c>
      <c r="D1717" s="9" t="str">
        <f>VLOOKUP(C1717,'Hazard Categories'!$A$2:$B$52,2,FALSE)</f>
        <v>Severe Storm</v>
      </c>
      <c r="E1717" s="17">
        <v>3</v>
      </c>
      <c r="F1717" s="17">
        <v>1981</v>
      </c>
      <c r="G1717" s="17" t="str">
        <f>IF(F1717&lt;2000,(ROUNDDOWN((F1717-$G$10)/5,0))*5+$G$10&amp;"-"&amp;(ROUNDDOWN((F1717-$G$10)/5,0))*5+$G$10+4,(ROUNDDOWN((F1717-$G$10)/5,0))*5+$G$10&amp;"-"&amp;(ROUNDDOWN((F1717-$G$10)/5,0))*5+$G$10+4)</f>
        <v>1980-1984</v>
      </c>
      <c r="H1717" s="17">
        <v>1</v>
      </c>
      <c r="I1717" s="17">
        <v>0</v>
      </c>
      <c r="J1717" s="17">
        <v>0</v>
      </c>
      <c r="K1717" s="17">
        <f>SUM(I1717:J1717)</f>
        <v>0</v>
      </c>
      <c r="L1717" s="28">
        <f>IF(N1717&lt;7000000000,0,1)</f>
        <v>0</v>
      </c>
      <c r="M1717" s="28">
        <f>IF(N1717&gt;0,1,0)</f>
        <v>1</v>
      </c>
      <c r="N1717" s="29">
        <v>25799</v>
      </c>
      <c r="O1717" s="29">
        <f>IF($R1717="Minor",1,0)</f>
        <v>1</v>
      </c>
      <c r="P1717" s="29">
        <f>IF($R1717="Medium",1,0)</f>
        <v>0</v>
      </c>
      <c r="Q1717" s="29">
        <f>IF($R1717="Major",1,0)</f>
        <v>0</v>
      </c>
      <c r="R1717" s="2" t="str">
        <f>IF('Hazard Data'!N1650&lt;VLOOKUP(B1717,Thresholds!$B$2:$I$8,2,FALSE),"Minor",IF(AND(VLOOKUP(B1717,Thresholds!$B$2:$I$8,2,FALSE)&lt;='Hazard Data'!N1650,'Hazard Data'!N1650&lt;VLOOKUP(B1717,Thresholds!$B$2:$I$8,3,FALSE)),"Medium","Major"))</f>
        <v>Minor</v>
      </c>
      <c r="S1717" s="2" t="str">
        <f>IF(N1717&gt;0,"",IF('Hazard Data'!K1650&lt;VLOOKUP(B1717,Thresholds!$B$2:$I$8,5,FALSE),"Minor",IF(AND(VLOOKUP(B1717,Thresholds!$B$2:$I$8,5,FALSE)&lt;='Hazard Data'!K1650,'Hazard Data'!K1650&lt;VLOOKUP(B1717,Thresholds!$B$2:$I$8,6,FALSE)),"Medium","Major")))</f>
        <v/>
      </c>
      <c r="T1717" s="2"/>
      <c r="U1717" s="2"/>
      <c r="V1717" s="2"/>
      <c r="W1717" s="2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>
      <c r="A1718" s="1"/>
      <c r="B1718" s="17">
        <v>5</v>
      </c>
      <c r="C1718" s="9" t="s">
        <v>29</v>
      </c>
      <c r="D1718" s="9" t="str">
        <f>VLOOKUP(C1718,'Hazard Categories'!$A$2:$B$52,2,FALSE)</f>
        <v>Tropical Storm</v>
      </c>
      <c r="E1718" s="17">
        <v>3</v>
      </c>
      <c r="F1718" s="17">
        <v>1988</v>
      </c>
      <c r="G1718" s="17" t="str">
        <f>IF(F1718&lt;2000,(ROUNDDOWN((F1718-$G$10)/5,0))*5+$G$10&amp;"-"&amp;(ROUNDDOWN((F1718-$G$10)/5,0))*5+$G$10+4,(ROUNDDOWN((F1718-$G$10)/5,0))*5+$G$10&amp;"-"&amp;(ROUNDDOWN((F1718-$G$10)/5,0))*5+$G$10+4)</f>
        <v>1985-1989</v>
      </c>
      <c r="H1718" s="17">
        <v>1</v>
      </c>
      <c r="I1718" s="17">
        <v>0</v>
      </c>
      <c r="J1718" s="17">
        <v>0</v>
      </c>
      <c r="K1718" s="17">
        <f>SUM(I1718:J1718)</f>
        <v>0</v>
      </c>
      <c r="L1718" s="28">
        <f>IF(N1718&lt;7000000000,0,1)</f>
        <v>0</v>
      </c>
      <c r="M1718" s="28">
        <f>IF(N1718&gt;0,1,0)</f>
        <v>1</v>
      </c>
      <c r="N1718" s="29">
        <v>25661</v>
      </c>
      <c r="O1718" s="29">
        <f>IF($R1718="Minor",1,0)</f>
        <v>1</v>
      </c>
      <c r="P1718" s="29">
        <f>IF($R1718="Medium",1,0)</f>
        <v>0</v>
      </c>
      <c r="Q1718" s="29">
        <f>IF($R1718="Major",1,0)</f>
        <v>0</v>
      </c>
      <c r="R1718" s="2" t="str">
        <f>IF('Hazard Data'!N1999&lt;VLOOKUP(B1718,Thresholds!$B$2:$I$8,2,FALSE),"Minor",IF(AND(VLOOKUP(B1718,Thresholds!$B$2:$I$8,2,FALSE)&lt;='Hazard Data'!N1999,'Hazard Data'!N1999&lt;VLOOKUP(B1718,Thresholds!$B$2:$I$8,3,FALSE)),"Medium","Major"))</f>
        <v>Minor</v>
      </c>
      <c r="S1718" s="2" t="str">
        <f>IF(N1718&gt;0,"",IF('Hazard Data'!K1999&lt;VLOOKUP(B1718,Thresholds!$B$2:$I$8,5,FALSE),"Minor",IF(AND(VLOOKUP(B1718,Thresholds!$B$2:$I$8,5,FALSE)&lt;='Hazard Data'!K1999,'Hazard Data'!K1999&lt;VLOOKUP(B1718,Thresholds!$B$2:$I$8,6,FALSE)),"Medium","Major")))</f>
        <v/>
      </c>
      <c r="T1718" s="2"/>
      <c r="U1718" s="2"/>
      <c r="V1718" s="2"/>
      <c r="W1718" s="2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>
      <c r="A1719" s="1"/>
      <c r="B1719" s="17">
        <v>3</v>
      </c>
      <c r="C1719" s="9" t="s">
        <v>39</v>
      </c>
      <c r="D1719" s="9" t="str">
        <f>VLOOKUP(C1719,'Hazard Categories'!$A$2:$B$52,2,FALSE)</f>
        <v>Severe Storm</v>
      </c>
      <c r="E1719" s="17">
        <v>3</v>
      </c>
      <c r="F1719" s="17">
        <v>1981</v>
      </c>
      <c r="G1719" s="17" t="str">
        <f>IF(F1719&lt;2000,(ROUNDDOWN((F1719-$G$10)/5,0))*5+$G$10&amp;"-"&amp;(ROUNDDOWN((F1719-$G$10)/5,0))*5+$G$10+4,(ROUNDDOWN((F1719-$G$10)/5,0))*5+$G$10&amp;"-"&amp;(ROUNDDOWN((F1719-$G$10)/5,0))*5+$G$10+4)</f>
        <v>1980-1984</v>
      </c>
      <c r="H1719" s="17">
        <v>1</v>
      </c>
      <c r="I1719" s="17">
        <v>0</v>
      </c>
      <c r="J1719" s="17">
        <v>0</v>
      </c>
      <c r="K1719" s="17">
        <f>SUM(I1719:J1719)</f>
        <v>0</v>
      </c>
      <c r="L1719" s="28">
        <f>IF(N1719&lt;7000000000,0,1)</f>
        <v>0</v>
      </c>
      <c r="M1719" s="28">
        <f>IF(N1719&gt;0,1,0)</f>
        <v>1</v>
      </c>
      <c r="N1719" s="29">
        <v>25339</v>
      </c>
      <c r="O1719" s="29">
        <f>IF($R1719="Minor",1,0)</f>
        <v>1</v>
      </c>
      <c r="P1719" s="29">
        <f>IF($R1719="Medium",1,0)</f>
        <v>0</v>
      </c>
      <c r="Q1719" s="29">
        <f>IF($R1719="Major",1,0)</f>
        <v>0</v>
      </c>
      <c r="R1719" s="2" t="str">
        <f>IF('Hazard Data'!N1649&lt;VLOOKUP(B1719,Thresholds!$B$2:$I$8,2,FALSE),"Minor",IF(AND(VLOOKUP(B1719,Thresholds!$B$2:$I$8,2,FALSE)&lt;='Hazard Data'!N1649,'Hazard Data'!N1649&lt;VLOOKUP(B1719,Thresholds!$B$2:$I$8,3,FALSE)),"Medium","Major"))</f>
        <v>Minor</v>
      </c>
      <c r="S1719" s="2" t="str">
        <f>IF(N1719&gt;0,"",IF('Hazard Data'!K1649&lt;VLOOKUP(B1719,Thresholds!$B$2:$I$8,5,FALSE),"Minor",IF(AND(VLOOKUP(B1719,Thresholds!$B$2:$I$8,5,FALSE)&lt;='Hazard Data'!K1649,'Hazard Data'!K1649&lt;VLOOKUP(B1719,Thresholds!$B$2:$I$8,6,FALSE)),"Medium","Major")))</f>
        <v/>
      </c>
      <c r="T1719" s="2"/>
      <c r="U1719" s="2"/>
      <c r="V1719" s="2"/>
      <c r="W1719" s="2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>
      <c r="A1720" s="1"/>
      <c r="B1720" s="17">
        <v>2</v>
      </c>
      <c r="C1720" s="9" t="s">
        <v>59</v>
      </c>
      <c r="D1720" s="9" t="str">
        <f>VLOOKUP(C1720,'Hazard Categories'!$A$2:$B$52,2,FALSE)</f>
        <v>Storm</v>
      </c>
      <c r="E1720" s="17">
        <v>3</v>
      </c>
      <c r="F1720" s="17">
        <v>2012</v>
      </c>
      <c r="G1720" s="17" t="str">
        <f>IF(F1720&lt;2000,(ROUNDDOWN((F1720-$G$10)/5,0))*5+$G$10&amp;"-"&amp;(ROUNDDOWN((F1720-$G$10)/5,0))*5+$G$10+4,(ROUNDDOWN((F1720-$G$10)/5,0))*5+$G$10&amp;"-"&amp;(ROUNDDOWN((F1720-$G$10)/5,0))*5+$G$10+4)</f>
        <v>2010-2014</v>
      </c>
      <c r="H1720" s="17">
        <v>1</v>
      </c>
      <c r="I1720" s="17">
        <v>0</v>
      </c>
      <c r="J1720" s="17">
        <v>0</v>
      </c>
      <c r="K1720" s="17">
        <f>SUM(I1720:J1720)</f>
        <v>0</v>
      </c>
      <c r="L1720" s="28">
        <f>IF(N1720&lt;7000000000,0,1)</f>
        <v>0</v>
      </c>
      <c r="M1720" s="28">
        <f>IF(N1720&gt;0,1,0)</f>
        <v>1</v>
      </c>
      <c r="N1720" s="29">
        <v>25191</v>
      </c>
      <c r="O1720" s="29">
        <f>IF($R1720="Minor",1,0)</f>
        <v>1</v>
      </c>
      <c r="P1720" s="29">
        <f>IF($R1720="Medium",1,0)</f>
        <v>0</v>
      </c>
      <c r="Q1720" s="29">
        <f>IF($R1720="Major",1,0)</f>
        <v>0</v>
      </c>
      <c r="R1720" s="2" t="str">
        <f>IF('Hazard Data'!N2131&lt;VLOOKUP(B1720,Thresholds!$B$2:$I$8,2,FALSE),"Minor",IF(AND(VLOOKUP(B1720,Thresholds!$B$2:$I$8,2,FALSE)&lt;='Hazard Data'!N2131,'Hazard Data'!N2131&lt;VLOOKUP(B1720,Thresholds!$B$2:$I$8,3,FALSE)),"Medium","Major"))</f>
        <v>Minor</v>
      </c>
      <c r="S1720" s="2" t="str">
        <f>IF(N1720&gt;0,"",IF('Hazard Data'!K2131&lt;VLOOKUP(B1720,Thresholds!$B$2:$I$8,5,FALSE),"Minor",IF(AND(VLOOKUP(B1720,Thresholds!$B$2:$I$8,5,FALSE)&lt;='Hazard Data'!K2131,'Hazard Data'!K2131&lt;VLOOKUP(B1720,Thresholds!$B$2:$I$8,6,FALSE)),"Medium","Major")))</f>
        <v/>
      </c>
      <c r="T1720" s="2"/>
      <c r="U1720" s="2"/>
      <c r="V1720" s="2"/>
      <c r="W1720" s="2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>
      <c r="A1721" s="1"/>
      <c r="B1721" s="17">
        <v>3</v>
      </c>
      <c r="C1721" s="9" t="s">
        <v>54</v>
      </c>
      <c r="D1721" s="9" t="str">
        <f>VLOOKUP(C1721,'Hazard Categories'!$A$2:$B$52,2,FALSE)</f>
        <v>Severe Storm</v>
      </c>
      <c r="E1721" s="17">
        <v>3</v>
      </c>
      <c r="F1721" s="17">
        <v>1984</v>
      </c>
      <c r="G1721" s="17" t="str">
        <f>IF(F1721&lt;2000,(ROUNDDOWN((F1721-$G$10)/5,0))*5+$G$10&amp;"-"&amp;(ROUNDDOWN((F1721-$G$10)/5,0))*5+$G$10+4,(ROUNDDOWN((F1721-$G$10)/5,0))*5+$G$10&amp;"-"&amp;(ROUNDDOWN((F1721-$G$10)/5,0))*5+$G$10+4)</f>
        <v>1980-1984</v>
      </c>
      <c r="H1721" s="17">
        <v>1</v>
      </c>
      <c r="I1721" s="17">
        <v>0</v>
      </c>
      <c r="J1721" s="17">
        <v>0</v>
      </c>
      <c r="K1721" s="17">
        <f>SUM(I1721:J1721)</f>
        <v>0</v>
      </c>
      <c r="L1721" s="28">
        <f>IF(N1721&lt;7000000000,0,1)</f>
        <v>0</v>
      </c>
      <c r="M1721" s="28">
        <f>IF(N1721&gt;0,1,0)</f>
        <v>1</v>
      </c>
      <c r="N1721" s="29">
        <v>25091</v>
      </c>
      <c r="O1721" s="29">
        <f>IF($R1721="Minor",1,0)</f>
        <v>0</v>
      </c>
      <c r="P1721" s="29">
        <f>IF($R1721="Medium",1,0)</f>
        <v>1</v>
      </c>
      <c r="Q1721" s="29">
        <f>IF($R1721="Major",1,0)</f>
        <v>0</v>
      </c>
      <c r="R1721" s="2" t="str">
        <f>IF('Hazard Data'!N509&lt;VLOOKUP(B1721,Thresholds!$B$2:$I$8,2,FALSE),"Minor",IF(AND(VLOOKUP(B1721,Thresholds!$B$2:$I$8,2,FALSE)&lt;='Hazard Data'!N509,'Hazard Data'!N509&lt;VLOOKUP(B1721,Thresholds!$B$2:$I$8,3,FALSE)),"Medium","Major"))</f>
        <v>Medium</v>
      </c>
      <c r="S1721" s="2" t="str">
        <f>IF(N1721&gt;0,"",IF('Hazard Data'!K509&lt;VLOOKUP(B1721,Thresholds!$B$2:$I$8,5,FALSE),"Minor",IF(AND(VLOOKUP(B1721,Thresholds!$B$2:$I$8,5,FALSE)&lt;='Hazard Data'!K509,'Hazard Data'!K509&lt;VLOOKUP(B1721,Thresholds!$B$2:$I$8,6,FALSE)),"Medium","Major")))</f>
        <v/>
      </c>
      <c r="T1721" s="2"/>
      <c r="U1721" s="2"/>
      <c r="V1721" s="2"/>
      <c r="W1721" s="2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>
      <c r="A1722" s="1"/>
      <c r="B1722" s="17">
        <v>3</v>
      </c>
      <c r="C1722" s="9" t="s">
        <v>70</v>
      </c>
      <c r="D1722" s="9" t="str">
        <f>VLOOKUP(C1722,'Hazard Categories'!$A$2:$B$52,2,FALSE)</f>
        <v>Storm</v>
      </c>
      <c r="E1722" s="17">
        <v>3</v>
      </c>
      <c r="F1722" s="17">
        <v>1983</v>
      </c>
      <c r="G1722" s="17" t="str">
        <f>IF(F1722&lt;2000,(ROUNDDOWN((F1722-$G$10)/5,0))*5+$G$10&amp;"-"&amp;(ROUNDDOWN((F1722-$G$10)/5,0))*5+$G$10+4,(ROUNDDOWN((F1722-$G$10)/5,0))*5+$G$10&amp;"-"&amp;(ROUNDDOWN((F1722-$G$10)/5,0))*5+$G$10+4)</f>
        <v>1980-1984</v>
      </c>
      <c r="H1722" s="17">
        <v>1</v>
      </c>
      <c r="I1722" s="17">
        <v>0</v>
      </c>
      <c r="J1722" s="17">
        <v>0</v>
      </c>
      <c r="K1722" s="17">
        <f>SUM(I1722:J1722)</f>
        <v>0</v>
      </c>
      <c r="L1722" s="28">
        <f>IF(N1722&lt;7000000000,0,1)</f>
        <v>0</v>
      </c>
      <c r="M1722" s="28">
        <f>IF(N1722&gt;0,1,0)</f>
        <v>1</v>
      </c>
      <c r="N1722" s="29">
        <v>24595</v>
      </c>
      <c r="O1722" s="29">
        <f>IF($R1722="Minor",1,0)</f>
        <v>1</v>
      </c>
      <c r="P1722" s="29">
        <f>IF($R1722="Medium",1,0)</f>
        <v>0</v>
      </c>
      <c r="Q1722" s="29">
        <f>IF($R1722="Major",1,0)</f>
        <v>0</v>
      </c>
      <c r="R1722" s="2" t="str">
        <f>IF('Hazard Data'!N782&lt;VLOOKUP(B1722,Thresholds!$B$2:$I$8,2,FALSE),"Minor",IF(AND(VLOOKUP(B1722,Thresholds!$B$2:$I$8,2,FALSE)&lt;='Hazard Data'!N782,'Hazard Data'!N782&lt;VLOOKUP(B1722,Thresholds!$B$2:$I$8,3,FALSE)),"Medium","Major"))</f>
        <v>Minor</v>
      </c>
      <c r="S1722" s="2" t="str">
        <f>IF(N1722&gt;0,"",IF('Hazard Data'!K782&lt;VLOOKUP(B1722,Thresholds!$B$2:$I$8,5,FALSE),"Minor",IF(AND(VLOOKUP(B1722,Thresholds!$B$2:$I$8,5,FALSE)&lt;='Hazard Data'!K782,'Hazard Data'!K782&lt;VLOOKUP(B1722,Thresholds!$B$2:$I$8,6,FALSE)),"Medium","Major")))</f>
        <v/>
      </c>
      <c r="T1722" s="2"/>
      <c r="U1722" s="2"/>
      <c r="V1722" s="2"/>
      <c r="W1722" s="2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>
      <c r="A1723" s="1"/>
      <c r="B1723" s="17">
        <v>3</v>
      </c>
      <c r="C1723" s="9" t="s">
        <v>79</v>
      </c>
      <c r="D1723" s="9" t="str">
        <f>VLOOKUP(C1723,'Hazard Categories'!$A$2:$B$52,2,FALSE)</f>
        <v>Storm</v>
      </c>
      <c r="E1723" s="17">
        <v>3</v>
      </c>
      <c r="F1723" s="17">
        <v>1975</v>
      </c>
      <c r="G1723" s="17" t="str">
        <f>IF(F1723&lt;2000,(ROUNDDOWN((F1723-$G$10)/5,0))*5+$G$10&amp;"-"&amp;(ROUNDDOWN((F1723-$G$10)/5,0))*5+$G$10+4,(ROUNDDOWN((F1723-$G$10)/5,0))*5+$G$10&amp;"-"&amp;(ROUNDDOWN((F1723-$G$10)/5,0))*5+$G$10+4)</f>
        <v>1975-1979</v>
      </c>
      <c r="H1723" s="17">
        <v>1</v>
      </c>
      <c r="I1723" s="17">
        <v>0</v>
      </c>
      <c r="J1723" s="17">
        <v>0</v>
      </c>
      <c r="K1723" s="17">
        <f>SUM(I1723:J1723)</f>
        <v>0</v>
      </c>
      <c r="L1723" s="28">
        <f>IF(N1723&lt;7000000000,0,1)</f>
        <v>0</v>
      </c>
      <c r="M1723" s="28">
        <f>IF(N1723&gt;0,1,0)</f>
        <v>1</v>
      </c>
      <c r="N1723" s="29">
        <v>24505</v>
      </c>
      <c r="O1723" s="29">
        <f>IF($R1723="Minor",1,0)</f>
        <v>1</v>
      </c>
      <c r="P1723" s="29">
        <f>IF($R1723="Medium",1,0)</f>
        <v>0</v>
      </c>
      <c r="Q1723" s="29">
        <f>IF($R1723="Major",1,0)</f>
        <v>0</v>
      </c>
      <c r="R1723" s="2" t="str">
        <f>IF('Hazard Data'!N708&lt;VLOOKUP(B1723,Thresholds!$B$2:$I$8,2,FALSE),"Minor",IF(AND(VLOOKUP(B1723,Thresholds!$B$2:$I$8,2,FALSE)&lt;='Hazard Data'!N708,'Hazard Data'!N708&lt;VLOOKUP(B1723,Thresholds!$B$2:$I$8,3,FALSE)),"Medium","Major"))</f>
        <v>Minor</v>
      </c>
      <c r="S1723" s="2" t="str">
        <f>IF(N1723&gt;0,"",IF('Hazard Data'!K708&lt;VLOOKUP(B1723,Thresholds!$B$2:$I$8,5,FALSE),"Minor",IF(AND(VLOOKUP(B1723,Thresholds!$B$2:$I$8,5,FALSE)&lt;='Hazard Data'!K708,'Hazard Data'!K708&lt;VLOOKUP(B1723,Thresholds!$B$2:$I$8,6,FALSE)),"Medium","Major")))</f>
        <v/>
      </c>
      <c r="T1723" s="2"/>
      <c r="U1723" s="2"/>
      <c r="V1723" s="2"/>
      <c r="W1723" s="2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>
      <c r="A1724" s="1"/>
      <c r="B1724" s="17">
        <v>4</v>
      </c>
      <c r="C1724" s="9" t="s">
        <v>70</v>
      </c>
      <c r="D1724" s="9" t="str">
        <f>VLOOKUP(C1724,'Hazard Categories'!$A$2:$B$52,2,FALSE)</f>
        <v>Storm</v>
      </c>
      <c r="E1724" s="17">
        <v>4</v>
      </c>
      <c r="F1724" s="17">
        <v>1976</v>
      </c>
      <c r="G1724" s="17" t="str">
        <f>IF(F1724&lt;2000,(ROUNDDOWN((F1724-$G$10)/5,0))*5+$G$10&amp;"-"&amp;(ROUNDDOWN((F1724-$G$10)/5,0))*5+$G$10+4,(ROUNDDOWN((F1724-$G$10)/5,0))*5+$G$10&amp;"-"&amp;(ROUNDDOWN((F1724-$G$10)/5,0))*5+$G$10+4)</f>
        <v>1975-1979</v>
      </c>
      <c r="H1724" s="17">
        <v>1</v>
      </c>
      <c r="I1724" s="17">
        <v>0</v>
      </c>
      <c r="J1724" s="17">
        <v>0</v>
      </c>
      <c r="K1724" s="17">
        <f>SUM(I1724:J1724)</f>
        <v>0</v>
      </c>
      <c r="L1724" s="28">
        <f>IF(N1724&lt;7000000000,0,1)</f>
        <v>0</v>
      </c>
      <c r="M1724" s="28">
        <f>IF(N1724&gt;0,1,0)</f>
        <v>1</v>
      </c>
      <c r="N1724" s="29">
        <v>24087</v>
      </c>
      <c r="O1724" s="29">
        <f>IF($R1724="Minor",1,0)</f>
        <v>0</v>
      </c>
      <c r="P1724" s="29">
        <f>IF($R1724="Medium",1,0)</f>
        <v>1</v>
      </c>
      <c r="Q1724" s="29">
        <f>IF($R1724="Major",1,0)</f>
        <v>0</v>
      </c>
      <c r="R1724" s="2" t="str">
        <f>IF('Hazard Data'!N417&lt;VLOOKUP(B1724,Thresholds!$B$2:$I$8,2,FALSE),"Minor",IF(AND(VLOOKUP(B1724,Thresholds!$B$2:$I$8,2,FALSE)&lt;='Hazard Data'!N417,'Hazard Data'!N417&lt;VLOOKUP(B1724,Thresholds!$B$2:$I$8,3,FALSE)),"Medium","Major"))</f>
        <v>Medium</v>
      </c>
      <c r="S1724" s="2" t="str">
        <f>IF(N1724&gt;0,"",IF('Hazard Data'!K417&lt;VLOOKUP(B1724,Thresholds!$B$2:$I$8,5,FALSE),"Minor",IF(AND(VLOOKUP(B1724,Thresholds!$B$2:$I$8,5,FALSE)&lt;='Hazard Data'!K417,'Hazard Data'!K417&lt;VLOOKUP(B1724,Thresholds!$B$2:$I$8,6,FALSE)),"Medium","Major")))</f>
        <v/>
      </c>
      <c r="T1724" s="2"/>
      <c r="U1724" s="2"/>
      <c r="V1724" s="2"/>
      <c r="W1724" s="2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>
      <c r="A1725" s="1"/>
      <c r="B1725" s="17">
        <v>4</v>
      </c>
      <c r="C1725" s="9" t="s">
        <v>29</v>
      </c>
      <c r="D1725" s="9" t="str">
        <f>VLOOKUP(C1725,'Hazard Categories'!$A$2:$B$52,2,FALSE)</f>
        <v>Tropical Storm</v>
      </c>
      <c r="E1725" s="17">
        <v>3</v>
      </c>
      <c r="F1725" s="17">
        <v>1988</v>
      </c>
      <c r="G1725" s="17" t="str">
        <f>IF(F1725&lt;2000,(ROUNDDOWN((F1725-$G$10)/5,0))*5+$G$10&amp;"-"&amp;(ROUNDDOWN((F1725-$G$10)/5,0))*5+$G$10+4,(ROUNDDOWN((F1725-$G$10)/5,0))*5+$G$10&amp;"-"&amp;(ROUNDDOWN((F1725-$G$10)/5,0))*5+$G$10+4)</f>
        <v>1985-1989</v>
      </c>
      <c r="H1725" s="17">
        <v>1</v>
      </c>
      <c r="I1725" s="17">
        <v>0</v>
      </c>
      <c r="J1725" s="17">
        <v>0</v>
      </c>
      <c r="K1725" s="17">
        <f>SUM(I1725:J1725)</f>
        <v>0</v>
      </c>
      <c r="L1725" s="28">
        <f>IF(N1725&lt;7000000000,0,1)</f>
        <v>0</v>
      </c>
      <c r="M1725" s="28">
        <f>IF(N1725&gt;0,1,0)</f>
        <v>1</v>
      </c>
      <c r="N1725" s="29">
        <v>24052</v>
      </c>
      <c r="O1725" s="29">
        <f>IF($R1725="Minor",1,0)</f>
        <v>1</v>
      </c>
      <c r="P1725" s="29">
        <f>IF($R1725="Medium",1,0)</f>
        <v>0</v>
      </c>
      <c r="Q1725" s="29">
        <f>IF($R1725="Major",1,0)</f>
        <v>0</v>
      </c>
      <c r="R1725" s="2" t="str">
        <f>IF('Hazard Data'!N1997&lt;VLOOKUP(B1725,Thresholds!$B$2:$I$8,2,FALSE),"Minor",IF(AND(VLOOKUP(B1725,Thresholds!$B$2:$I$8,2,FALSE)&lt;='Hazard Data'!N1997,'Hazard Data'!N1997&lt;VLOOKUP(B1725,Thresholds!$B$2:$I$8,3,FALSE)),"Medium","Major"))</f>
        <v>Minor</v>
      </c>
      <c r="S1725" s="2" t="str">
        <f>IF(N1725&gt;0,"",IF('Hazard Data'!K1997&lt;VLOOKUP(B1725,Thresholds!$B$2:$I$8,5,FALSE),"Minor",IF(AND(VLOOKUP(B1725,Thresholds!$B$2:$I$8,5,FALSE)&lt;='Hazard Data'!K1997,'Hazard Data'!K1997&lt;VLOOKUP(B1725,Thresholds!$B$2:$I$8,6,FALSE)),"Medium","Major")))</f>
        <v/>
      </c>
      <c r="T1725" s="2"/>
      <c r="U1725" s="2"/>
      <c r="V1725" s="2"/>
      <c r="W1725" s="2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>
      <c r="A1726" s="1"/>
      <c r="B1726" s="17">
        <v>5</v>
      </c>
      <c r="C1726" s="9" t="s">
        <v>70</v>
      </c>
      <c r="D1726" s="9" t="str">
        <f>VLOOKUP(C1726,'Hazard Categories'!$A$2:$B$52,2,FALSE)</f>
        <v>Storm</v>
      </c>
      <c r="E1726" s="17">
        <v>3</v>
      </c>
      <c r="F1726" s="17">
        <v>1983</v>
      </c>
      <c r="G1726" s="17" t="str">
        <f>IF(F1726&lt;2000,(ROUNDDOWN((F1726-$G$10)/5,0))*5+$G$10&amp;"-"&amp;(ROUNDDOWN((F1726-$G$10)/5,0))*5+$G$10+4,(ROUNDDOWN((F1726-$G$10)/5,0))*5+$G$10&amp;"-"&amp;(ROUNDDOWN((F1726-$G$10)/5,0))*5+$G$10+4)</f>
        <v>1980-1984</v>
      </c>
      <c r="H1726" s="17">
        <v>1</v>
      </c>
      <c r="I1726" s="17">
        <v>0</v>
      </c>
      <c r="J1726" s="17">
        <v>0</v>
      </c>
      <c r="K1726" s="17">
        <f>SUM(I1726:J1726)</f>
        <v>0</v>
      </c>
      <c r="L1726" s="28">
        <f>IF(N1726&lt;7000000000,0,1)</f>
        <v>0</v>
      </c>
      <c r="M1726" s="28">
        <f>IF(N1726&gt;0,1,0)</f>
        <v>1</v>
      </c>
      <c r="N1726" s="29">
        <v>24047</v>
      </c>
      <c r="O1726" s="29">
        <f>IF($R1726="Minor",1,0)</f>
        <v>1</v>
      </c>
      <c r="P1726" s="29">
        <f>IF($R1726="Medium",1,0)</f>
        <v>0</v>
      </c>
      <c r="Q1726" s="29">
        <f>IF($R1726="Major",1,0)</f>
        <v>0</v>
      </c>
      <c r="R1726" s="2" t="str">
        <f>IF('Hazard Data'!N783&lt;VLOOKUP(B1726,Thresholds!$B$2:$I$8,2,FALSE),"Minor",IF(AND(VLOOKUP(B1726,Thresholds!$B$2:$I$8,2,FALSE)&lt;='Hazard Data'!N783,'Hazard Data'!N783&lt;VLOOKUP(B1726,Thresholds!$B$2:$I$8,3,FALSE)),"Medium","Major"))</f>
        <v>Minor</v>
      </c>
      <c r="S1726" s="2" t="str">
        <f>IF(N1726&gt;0,"",IF('Hazard Data'!K783&lt;VLOOKUP(B1726,Thresholds!$B$2:$I$8,5,FALSE),"Minor",IF(AND(VLOOKUP(B1726,Thresholds!$B$2:$I$8,5,FALSE)&lt;='Hazard Data'!K783,'Hazard Data'!K783&lt;VLOOKUP(B1726,Thresholds!$B$2:$I$8,6,FALSE)),"Medium","Major")))</f>
        <v/>
      </c>
      <c r="T1726" s="2"/>
      <c r="U1726" s="2"/>
      <c r="V1726" s="2"/>
      <c r="W1726" s="2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>
      <c r="A1727" s="1"/>
      <c r="B1727" s="17">
        <v>2</v>
      </c>
      <c r="C1727" s="9" t="s">
        <v>44</v>
      </c>
      <c r="D1727" s="9" t="str">
        <f>VLOOKUP(C1727,'Hazard Categories'!$A$2:$B$52,2,FALSE)</f>
        <v>Severe Storm</v>
      </c>
      <c r="E1727" s="17">
        <v>3</v>
      </c>
      <c r="F1727" s="17">
        <v>2014</v>
      </c>
      <c r="G1727" s="17" t="str">
        <f>IF(F1727&lt;2000,(ROUNDDOWN((F1727-$G$10)/5,0))*5+$G$10&amp;"-"&amp;(ROUNDDOWN((F1727-$G$10)/5,0))*5+$G$10+4,(ROUNDDOWN((F1727-$G$10)/5,0))*5+$G$10&amp;"-"&amp;(ROUNDDOWN((F1727-$G$10)/5,0))*5+$G$10+4)</f>
        <v>2010-2014</v>
      </c>
      <c r="H1727" s="17">
        <v>1</v>
      </c>
      <c r="I1727" s="17">
        <v>0</v>
      </c>
      <c r="J1727" s="17">
        <v>0</v>
      </c>
      <c r="K1727" s="17">
        <f>SUM(I1727:J1727)</f>
        <v>0</v>
      </c>
      <c r="L1727" s="28">
        <f>IF(N1727&lt;7000000000,0,1)</f>
        <v>0</v>
      </c>
      <c r="M1727" s="28">
        <f>IF(N1727&gt;0,1,0)</f>
        <v>1</v>
      </c>
      <c r="N1727" s="29">
        <v>23619</v>
      </c>
      <c r="O1727" s="29">
        <f>IF($R1727="Minor",1,0)</f>
        <v>1</v>
      </c>
      <c r="P1727" s="29">
        <f>IF($R1727="Medium",1,0)</f>
        <v>0</v>
      </c>
      <c r="Q1727" s="29">
        <f>IF($R1727="Major",1,0)</f>
        <v>0</v>
      </c>
      <c r="R1727" s="2" t="str">
        <f>IF('Hazard Data'!N2565&lt;VLOOKUP(B1727,Thresholds!$B$2:$I$8,2,FALSE),"Minor",IF(AND(VLOOKUP(B1727,Thresholds!$B$2:$I$8,2,FALSE)&lt;='Hazard Data'!N2565,'Hazard Data'!N2565&lt;VLOOKUP(B1727,Thresholds!$B$2:$I$8,3,FALSE)),"Medium","Major"))</f>
        <v>Minor</v>
      </c>
      <c r="S1727" s="2" t="str">
        <f>IF(N1727&gt;0,"",IF('Hazard Data'!K2565&lt;VLOOKUP(B1727,Thresholds!$B$2:$I$8,5,FALSE),"Minor",IF(AND(VLOOKUP(B1727,Thresholds!$B$2:$I$8,5,FALSE)&lt;='Hazard Data'!K2565,'Hazard Data'!K2565&lt;VLOOKUP(B1727,Thresholds!$B$2:$I$8,6,FALSE)),"Medium","Major")))</f>
        <v/>
      </c>
      <c r="T1727" s="2"/>
      <c r="U1727" s="2"/>
      <c r="V1727" s="2"/>
      <c r="W1727" s="2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>
      <c r="A1728" s="1"/>
      <c r="B1728" s="17">
        <v>5</v>
      </c>
      <c r="C1728" s="9" t="s">
        <v>79</v>
      </c>
      <c r="D1728" s="9" t="str">
        <f>VLOOKUP(C1728,'Hazard Categories'!$A$2:$B$52,2,FALSE)</f>
        <v>Storm</v>
      </c>
      <c r="E1728" s="17">
        <v>3</v>
      </c>
      <c r="F1728" s="17">
        <v>1975</v>
      </c>
      <c r="G1728" s="17" t="str">
        <f>IF(F1728&lt;2000,(ROUNDDOWN((F1728-$G$10)/5,0))*5+$G$10&amp;"-"&amp;(ROUNDDOWN((F1728-$G$10)/5,0))*5+$G$10+4,(ROUNDDOWN((F1728-$G$10)/5,0))*5+$G$10&amp;"-"&amp;(ROUNDDOWN((F1728-$G$10)/5,0))*5+$G$10+4)</f>
        <v>1975-1979</v>
      </c>
      <c r="H1728" s="17">
        <v>1</v>
      </c>
      <c r="I1728" s="17">
        <v>0</v>
      </c>
      <c r="J1728" s="17">
        <v>0</v>
      </c>
      <c r="K1728" s="17">
        <f>SUM(I1728:J1728)</f>
        <v>0</v>
      </c>
      <c r="L1728" s="28">
        <f>IF(N1728&lt;7000000000,0,1)</f>
        <v>0</v>
      </c>
      <c r="M1728" s="28">
        <f>IF(N1728&gt;0,1,0)</f>
        <v>1</v>
      </c>
      <c r="N1728" s="29">
        <v>23542</v>
      </c>
      <c r="O1728" s="29">
        <f>IF($R1728="Minor",1,0)</f>
        <v>1</v>
      </c>
      <c r="P1728" s="29">
        <f>IF($R1728="Medium",1,0)</f>
        <v>0</v>
      </c>
      <c r="Q1728" s="29">
        <f>IF($R1728="Major",1,0)</f>
        <v>0</v>
      </c>
      <c r="R1728" s="2" t="str">
        <f>IF('Hazard Data'!N709&lt;VLOOKUP(B1728,Thresholds!$B$2:$I$8,2,FALSE),"Minor",IF(AND(VLOOKUP(B1728,Thresholds!$B$2:$I$8,2,FALSE)&lt;='Hazard Data'!N709,'Hazard Data'!N709&lt;VLOOKUP(B1728,Thresholds!$B$2:$I$8,3,FALSE)),"Medium","Major"))</f>
        <v>Minor</v>
      </c>
      <c r="S1728" s="2" t="str">
        <f>IF(N1728&gt;0,"",IF('Hazard Data'!K709&lt;VLOOKUP(B1728,Thresholds!$B$2:$I$8,5,FALSE),"Minor",IF(AND(VLOOKUP(B1728,Thresholds!$B$2:$I$8,5,FALSE)&lt;='Hazard Data'!K709,'Hazard Data'!K709&lt;VLOOKUP(B1728,Thresholds!$B$2:$I$8,6,FALSE)),"Medium","Major")))</f>
        <v/>
      </c>
      <c r="T1728" s="2"/>
      <c r="U1728" s="2"/>
      <c r="V1728" s="2"/>
      <c r="W1728" s="2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32">
      <c r="A1729" s="1"/>
      <c r="B1729" s="17">
        <v>1</v>
      </c>
      <c r="C1729" s="9" t="s">
        <v>40</v>
      </c>
      <c r="D1729" s="9" t="str">
        <f>VLOOKUP(C1729,'Hazard Categories'!$A$2:$B$52,2,FALSE)</f>
        <v>Storm</v>
      </c>
      <c r="E1729" s="17">
        <v>1</v>
      </c>
      <c r="F1729" s="17">
        <v>1960</v>
      </c>
      <c r="G1729" s="17" t="str">
        <f>IF(F1729&lt;2000,(ROUNDDOWN((F1729-$G$10)/5,0))*5+$G$10&amp;"-"&amp;(ROUNDDOWN((F1729-$G$10)/5,0))*5+$G$10+4,(ROUNDDOWN((F1729-$G$10)/5,0))*5+$G$10&amp;"-"&amp;(ROUNDDOWN((F1729-$G$10)/5,0))*5+$G$10+4)</f>
        <v>1960-1964</v>
      </c>
      <c r="H1729" s="17">
        <v>3</v>
      </c>
      <c r="I1729" s="17">
        <v>0</v>
      </c>
      <c r="J1729" s="17">
        <v>0</v>
      </c>
      <c r="K1729" s="17">
        <f>SUM(I1729:J1729)</f>
        <v>0</v>
      </c>
      <c r="L1729" s="28">
        <f>IF(N1729&lt;7000000000,0,1)</f>
        <v>0</v>
      </c>
      <c r="M1729" s="28">
        <f>IF(N1729&gt;0,1,0)</f>
        <v>1</v>
      </c>
      <c r="N1729" s="29">
        <v>23533</v>
      </c>
      <c r="O1729" s="29">
        <f>IF($R1729="Minor",1,0)</f>
        <v>0</v>
      </c>
      <c r="P1729" s="29">
        <f>IF($R1729="Medium",1,0)</f>
        <v>1</v>
      </c>
      <c r="Q1729" s="29">
        <f>IF($R1729="Major",1,0)</f>
        <v>0</v>
      </c>
      <c r="R1729" s="2" t="str">
        <f>IF('Hazard Data'!N221&lt;VLOOKUP(B1729,Thresholds!$B$2:$I$8,2,FALSE),"Minor",IF(AND(VLOOKUP(B1729,Thresholds!$B$2:$I$8,2,FALSE)&lt;='Hazard Data'!N221,'Hazard Data'!N221&lt;VLOOKUP(B1729,Thresholds!$B$2:$I$8,3,FALSE)),"Medium","Major"))</f>
        <v>Medium</v>
      </c>
      <c r="S1729" s="2" t="str">
        <f>IF(N1729&gt;0,"",IF('Hazard Data'!K221&lt;VLOOKUP(B1729,Thresholds!$B$2:$I$8,5,FALSE),"Minor",IF(AND(VLOOKUP(B1729,Thresholds!$B$2:$I$8,5,FALSE)&lt;='Hazard Data'!K221,'Hazard Data'!K221&lt;VLOOKUP(B1729,Thresholds!$B$2:$I$8,6,FALSE)),"Medium","Major")))</f>
        <v/>
      </c>
      <c r="T1729" s="2"/>
      <c r="U1729" s="2"/>
      <c r="V1729" s="2"/>
      <c r="W1729" s="2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32">
      <c r="A1730" s="1"/>
      <c r="B1730" s="17">
        <v>2</v>
      </c>
      <c r="C1730" s="9" t="s">
        <v>44</v>
      </c>
      <c r="D1730" s="9" t="str">
        <f>VLOOKUP(C1730,'Hazard Categories'!$A$2:$B$52,2,FALSE)</f>
        <v>Severe Storm</v>
      </c>
      <c r="E1730" s="17">
        <v>3</v>
      </c>
      <c r="F1730" s="17">
        <v>2010</v>
      </c>
      <c r="G1730" s="17" t="str">
        <f>IF(F1730&lt;2000,(ROUNDDOWN((F1730-$G$10)/5,0))*5+$G$10&amp;"-"&amp;(ROUNDDOWN((F1730-$G$10)/5,0))*5+$G$10+4,(ROUNDDOWN((F1730-$G$10)/5,0))*5+$G$10&amp;"-"&amp;(ROUNDDOWN((F1730-$G$10)/5,0))*5+$G$10+4)</f>
        <v>2010-2014</v>
      </c>
      <c r="H1730" s="17">
        <v>1</v>
      </c>
      <c r="I1730" s="17">
        <v>0</v>
      </c>
      <c r="J1730" s="17">
        <v>0</v>
      </c>
      <c r="K1730" s="17">
        <f>SUM(I1730:J1730)</f>
        <v>0</v>
      </c>
      <c r="L1730" s="28">
        <f>IF(N1730&lt;7000000000,0,1)</f>
        <v>0</v>
      </c>
      <c r="M1730" s="28">
        <f>IF(N1730&gt;0,1,0)</f>
        <v>1</v>
      </c>
      <c r="N1730" s="29">
        <v>23453</v>
      </c>
      <c r="O1730" s="29">
        <f>IF($R1730="Minor",1,0)</f>
        <v>1</v>
      </c>
      <c r="P1730" s="29">
        <f>IF($R1730="Medium",1,0)</f>
        <v>0</v>
      </c>
      <c r="Q1730" s="29">
        <f>IF($R1730="Major",1,0)</f>
        <v>0</v>
      </c>
      <c r="R1730" s="2" t="str">
        <f>IF('Hazard Data'!N2323&lt;VLOOKUP(B1730,Thresholds!$B$2:$I$8,2,FALSE),"Minor",IF(AND(VLOOKUP(B1730,Thresholds!$B$2:$I$8,2,FALSE)&lt;='Hazard Data'!N2323,'Hazard Data'!N2323&lt;VLOOKUP(B1730,Thresholds!$B$2:$I$8,3,FALSE)),"Medium","Major"))</f>
        <v>Minor</v>
      </c>
      <c r="S1730" s="2" t="str">
        <f>IF(N1730&gt;0,"",IF('Hazard Data'!K2323&lt;VLOOKUP(B1730,Thresholds!$B$2:$I$8,5,FALSE),"Minor",IF(AND(VLOOKUP(B1730,Thresholds!$B$2:$I$8,5,FALSE)&lt;='Hazard Data'!K2323,'Hazard Data'!K2323&lt;VLOOKUP(B1730,Thresholds!$B$2:$I$8,6,FALSE)),"Medium","Major")))</f>
        <v/>
      </c>
      <c r="T1730" s="2"/>
      <c r="U1730" s="2"/>
      <c r="V1730" s="2"/>
      <c r="W1730" s="2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32">
      <c r="A1731" s="1"/>
      <c r="B1731" s="17">
        <v>2</v>
      </c>
      <c r="C1731" s="9" t="s">
        <v>44</v>
      </c>
      <c r="D1731" s="9" t="str">
        <f>VLOOKUP(C1731,'Hazard Categories'!$A$2:$B$52,2,FALSE)</f>
        <v>Severe Storm</v>
      </c>
      <c r="E1731" s="17">
        <v>3</v>
      </c>
      <c r="F1731" s="17">
        <v>2010</v>
      </c>
      <c r="G1731" s="17" t="str">
        <f>IF(F1731&lt;2000,(ROUNDDOWN((F1731-$G$10)/5,0))*5+$G$10&amp;"-"&amp;(ROUNDDOWN((F1731-$G$10)/5,0))*5+$G$10+4,(ROUNDDOWN((F1731-$G$10)/5,0))*5+$G$10&amp;"-"&amp;(ROUNDDOWN((F1731-$G$10)/5,0))*5+$G$10+4)</f>
        <v>2010-2014</v>
      </c>
      <c r="H1731" s="17">
        <v>1</v>
      </c>
      <c r="I1731" s="17">
        <v>0</v>
      </c>
      <c r="J1731" s="17">
        <v>0</v>
      </c>
      <c r="K1731" s="17">
        <f>SUM(I1731:J1731)</f>
        <v>0</v>
      </c>
      <c r="L1731" s="28">
        <f>IF(N1731&lt;7000000000,0,1)</f>
        <v>0</v>
      </c>
      <c r="M1731" s="28">
        <f>IF(N1731&gt;0,1,0)</f>
        <v>1</v>
      </c>
      <c r="N1731" s="29">
        <v>23453</v>
      </c>
      <c r="O1731" s="29">
        <f>IF($R1731="Minor",1,0)</f>
        <v>1</v>
      </c>
      <c r="P1731" s="29">
        <f>IF($R1731="Medium",1,0)</f>
        <v>0</v>
      </c>
      <c r="Q1731" s="29">
        <f>IF($R1731="Major",1,0)</f>
        <v>0</v>
      </c>
      <c r="R1731" s="2" t="str">
        <f>IF('Hazard Data'!N2324&lt;VLOOKUP(B1731,Thresholds!$B$2:$I$8,2,FALSE),"Minor",IF(AND(VLOOKUP(B1731,Thresholds!$B$2:$I$8,2,FALSE)&lt;='Hazard Data'!N2324,'Hazard Data'!N2324&lt;VLOOKUP(B1731,Thresholds!$B$2:$I$8,3,FALSE)),"Medium","Major"))</f>
        <v>Minor</v>
      </c>
      <c r="S1731" s="2" t="str">
        <f>IF(N1731&gt;0,"",IF('Hazard Data'!K2324&lt;VLOOKUP(B1731,Thresholds!$B$2:$I$8,5,FALSE),"Minor",IF(AND(VLOOKUP(B1731,Thresholds!$B$2:$I$8,5,FALSE)&lt;='Hazard Data'!K2324,'Hazard Data'!K2324&lt;VLOOKUP(B1731,Thresholds!$B$2:$I$8,6,FALSE)),"Medium","Major")))</f>
        <v/>
      </c>
      <c r="T1731" s="2"/>
      <c r="U1731" s="2"/>
      <c r="V1731" s="2"/>
      <c r="W1731" s="2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32">
      <c r="A1732" s="1"/>
      <c r="B1732" s="17">
        <v>2</v>
      </c>
      <c r="C1732" s="9" t="s">
        <v>44</v>
      </c>
      <c r="D1732" s="9" t="str">
        <f>VLOOKUP(C1732,'Hazard Categories'!$A$2:$B$52,2,FALSE)</f>
        <v>Severe Storm</v>
      </c>
      <c r="E1732" s="17">
        <v>3</v>
      </c>
      <c r="F1732" s="17">
        <v>2010</v>
      </c>
      <c r="G1732" s="17" t="str">
        <f>IF(F1732&lt;2000,(ROUNDDOWN((F1732-$G$10)/5,0))*5+$G$10&amp;"-"&amp;(ROUNDDOWN((F1732-$G$10)/5,0))*5+$G$10+4,(ROUNDDOWN((F1732-$G$10)/5,0))*5+$G$10&amp;"-"&amp;(ROUNDDOWN((F1732-$G$10)/5,0))*5+$G$10+4)</f>
        <v>2010-2014</v>
      </c>
      <c r="H1732" s="17">
        <v>1</v>
      </c>
      <c r="I1732" s="17">
        <v>0</v>
      </c>
      <c r="J1732" s="17">
        <v>0</v>
      </c>
      <c r="K1732" s="17">
        <f>SUM(I1732:J1732)</f>
        <v>0</v>
      </c>
      <c r="L1732" s="28">
        <f>IF(N1732&lt;7000000000,0,1)</f>
        <v>0</v>
      </c>
      <c r="M1732" s="28">
        <f>IF(N1732&gt;0,1,0)</f>
        <v>1</v>
      </c>
      <c r="N1732" s="29">
        <v>23375</v>
      </c>
      <c r="O1732" s="29">
        <f>IF($R1732="Minor",1,0)</f>
        <v>1</v>
      </c>
      <c r="P1732" s="29">
        <f>IF($R1732="Medium",1,0)</f>
        <v>0</v>
      </c>
      <c r="Q1732" s="29">
        <f>IF($R1732="Major",1,0)</f>
        <v>0</v>
      </c>
      <c r="R1732" s="2" t="str">
        <f>IF('Hazard Data'!N2247&lt;VLOOKUP(B1732,Thresholds!$B$2:$I$8,2,FALSE),"Minor",IF(AND(VLOOKUP(B1732,Thresholds!$B$2:$I$8,2,FALSE)&lt;='Hazard Data'!N2247,'Hazard Data'!N2247&lt;VLOOKUP(B1732,Thresholds!$B$2:$I$8,3,FALSE)),"Medium","Major"))</f>
        <v>Minor</v>
      </c>
      <c r="S1732" s="2" t="str">
        <f>IF(N1732&gt;0,"",IF('Hazard Data'!K2247&lt;VLOOKUP(B1732,Thresholds!$B$2:$I$8,5,FALSE),"Minor",IF(AND(VLOOKUP(B1732,Thresholds!$B$2:$I$8,5,FALSE)&lt;='Hazard Data'!K2247,'Hazard Data'!K2247&lt;VLOOKUP(B1732,Thresholds!$B$2:$I$8,6,FALSE)),"Medium","Major")))</f>
        <v/>
      </c>
      <c r="T1732" s="2"/>
      <c r="U1732" s="2"/>
      <c r="V1732" s="2"/>
      <c r="W1732" s="2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32">
      <c r="A1733" s="1"/>
      <c r="B1733" s="17">
        <v>2</v>
      </c>
      <c r="C1733" s="9" t="s">
        <v>70</v>
      </c>
      <c r="D1733" s="9" t="str">
        <f>VLOOKUP(C1733,'Hazard Categories'!$A$2:$B$52,2,FALSE)</f>
        <v>Storm</v>
      </c>
      <c r="E1733" s="17">
        <v>4</v>
      </c>
      <c r="F1733" s="17">
        <v>1976</v>
      </c>
      <c r="G1733" s="17" t="str">
        <f>IF(F1733&lt;2000,(ROUNDDOWN((F1733-$G$10)/5,0))*5+$G$10&amp;"-"&amp;(ROUNDDOWN((F1733-$G$10)/5,0))*5+$G$10+4,(ROUNDDOWN((F1733-$G$10)/5,0))*5+$G$10&amp;"-"&amp;(ROUNDDOWN((F1733-$G$10)/5,0))*5+$G$10+4)</f>
        <v>1975-1979</v>
      </c>
      <c r="H1733" s="17">
        <v>1</v>
      </c>
      <c r="I1733" s="17">
        <v>0</v>
      </c>
      <c r="J1733" s="17">
        <v>0</v>
      </c>
      <c r="K1733" s="17">
        <f>SUM(I1733:J1733)</f>
        <v>0</v>
      </c>
      <c r="L1733" s="28">
        <f>IF(N1733&lt;7000000000,0,1)</f>
        <v>0</v>
      </c>
      <c r="M1733" s="28">
        <f>IF(N1733&gt;0,1,0)</f>
        <v>1</v>
      </c>
      <c r="N1733" s="29">
        <v>23350</v>
      </c>
      <c r="O1733" s="29">
        <f>IF($R1733="Minor",1,0)</f>
        <v>0</v>
      </c>
      <c r="P1733" s="29">
        <f>IF($R1733="Medium",1,0)</f>
        <v>1</v>
      </c>
      <c r="Q1733" s="29">
        <f>IF($R1733="Major",1,0)</f>
        <v>0</v>
      </c>
      <c r="R1733" s="2" t="str">
        <f>IF('Hazard Data'!N420&lt;VLOOKUP(B1733,Thresholds!$B$2:$I$8,2,FALSE),"Minor",IF(AND(VLOOKUP(B1733,Thresholds!$B$2:$I$8,2,FALSE)&lt;='Hazard Data'!N420,'Hazard Data'!N420&lt;VLOOKUP(B1733,Thresholds!$B$2:$I$8,3,FALSE)),"Medium","Major"))</f>
        <v>Medium</v>
      </c>
      <c r="S1733" s="2" t="str">
        <f>IF(N1733&gt;0,"",IF('Hazard Data'!K420&lt;VLOOKUP(B1733,Thresholds!$B$2:$I$8,5,FALSE),"Minor",IF(AND(VLOOKUP(B1733,Thresholds!$B$2:$I$8,5,FALSE)&lt;='Hazard Data'!K420,'Hazard Data'!K420&lt;VLOOKUP(B1733,Thresholds!$B$2:$I$8,6,FALSE)),"Medium","Major")))</f>
        <v/>
      </c>
      <c r="T1733" s="2"/>
      <c r="U1733" s="2"/>
      <c r="V1733" s="2"/>
      <c r="W1733" s="2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32">
      <c r="A1734" s="1"/>
      <c r="B1734" s="17">
        <v>3</v>
      </c>
      <c r="C1734" s="9" t="s">
        <v>70</v>
      </c>
      <c r="D1734" s="9" t="str">
        <f>VLOOKUP(C1734,'Hazard Categories'!$A$2:$B$52,2,FALSE)</f>
        <v>Storm</v>
      </c>
      <c r="E1734" s="17">
        <v>4</v>
      </c>
      <c r="F1734" s="17">
        <v>1976</v>
      </c>
      <c r="G1734" s="17" t="str">
        <f>IF(F1734&lt;2000,(ROUNDDOWN((F1734-$G$10)/5,0))*5+$G$10&amp;"-"&amp;(ROUNDDOWN((F1734-$G$10)/5,0))*5+$G$10+4,(ROUNDDOWN((F1734-$G$10)/5,0))*5+$G$10&amp;"-"&amp;(ROUNDDOWN((F1734-$G$10)/5,0))*5+$G$10+4)</f>
        <v>1975-1979</v>
      </c>
      <c r="H1734" s="17">
        <v>1</v>
      </c>
      <c r="I1734" s="17">
        <v>0</v>
      </c>
      <c r="J1734" s="17">
        <v>0</v>
      </c>
      <c r="K1734" s="17">
        <f>SUM(I1734:J1734)</f>
        <v>0</v>
      </c>
      <c r="L1734" s="28">
        <f>IF(N1734&lt;7000000000,0,1)</f>
        <v>0</v>
      </c>
      <c r="M1734" s="28">
        <f>IF(N1734&gt;0,1,0)</f>
        <v>1</v>
      </c>
      <c r="N1734" s="29">
        <v>23321</v>
      </c>
      <c r="O1734" s="29">
        <f>IF($R1734="Minor",1,0)</f>
        <v>0</v>
      </c>
      <c r="P1734" s="29">
        <f>IF($R1734="Medium",1,0)</f>
        <v>1</v>
      </c>
      <c r="Q1734" s="29">
        <f>IF($R1734="Major",1,0)</f>
        <v>0</v>
      </c>
      <c r="R1734" s="2" t="str">
        <f>IF('Hazard Data'!N418&lt;VLOOKUP(B1734,Thresholds!$B$2:$I$8,2,FALSE),"Minor",IF(AND(VLOOKUP(B1734,Thresholds!$B$2:$I$8,2,FALSE)&lt;='Hazard Data'!N418,'Hazard Data'!N418&lt;VLOOKUP(B1734,Thresholds!$B$2:$I$8,3,FALSE)),"Medium","Major"))</f>
        <v>Medium</v>
      </c>
      <c r="S1734" s="2" t="str">
        <f>IF(N1734&gt;0,"",IF('Hazard Data'!K418&lt;VLOOKUP(B1734,Thresholds!$B$2:$I$8,5,FALSE),"Minor",IF(AND(VLOOKUP(B1734,Thresholds!$B$2:$I$8,5,FALSE)&lt;='Hazard Data'!K418,'Hazard Data'!K418&lt;VLOOKUP(B1734,Thresholds!$B$2:$I$8,6,FALSE)),"Medium","Major")))</f>
        <v/>
      </c>
      <c r="T1734" s="2"/>
      <c r="U1734" s="2"/>
      <c r="V1734" s="2"/>
      <c r="W1734" s="2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32">
      <c r="A1735" s="1"/>
      <c r="B1735" s="17">
        <v>2</v>
      </c>
      <c r="C1735" s="9" t="s">
        <v>29</v>
      </c>
      <c r="D1735" s="9" t="str">
        <f>VLOOKUP(C1735,'Hazard Categories'!$A$2:$B$52,2,FALSE)</f>
        <v>Tropical Storm</v>
      </c>
      <c r="E1735" s="17">
        <v>3</v>
      </c>
      <c r="F1735" s="17">
        <v>1988</v>
      </c>
      <c r="G1735" s="17" t="str">
        <f>IF(F1735&lt;2000,(ROUNDDOWN((F1735-$G$10)/5,0))*5+$G$10&amp;"-"&amp;(ROUNDDOWN((F1735-$G$10)/5,0))*5+$G$10+4,(ROUNDDOWN((F1735-$G$10)/5,0))*5+$G$10&amp;"-"&amp;(ROUNDDOWN((F1735-$G$10)/5,0))*5+$G$10+4)</f>
        <v>1985-1989</v>
      </c>
      <c r="H1735" s="17">
        <v>1</v>
      </c>
      <c r="I1735" s="17">
        <v>0</v>
      </c>
      <c r="J1735" s="17">
        <v>0</v>
      </c>
      <c r="K1735" s="17">
        <f>SUM(I1735:J1735)</f>
        <v>0</v>
      </c>
      <c r="L1735" s="28">
        <f>IF(N1735&lt;7000000000,0,1)</f>
        <v>0</v>
      </c>
      <c r="M1735" s="28">
        <f>IF(N1735&gt;0,1,0)</f>
        <v>1</v>
      </c>
      <c r="N1735" s="29">
        <v>23282</v>
      </c>
      <c r="O1735" s="29">
        <f>IF($R1735="Minor",1,0)</f>
        <v>1</v>
      </c>
      <c r="P1735" s="29">
        <f>IF($R1735="Medium",1,0)</f>
        <v>0</v>
      </c>
      <c r="Q1735" s="29">
        <f>IF($R1735="Major",1,0)</f>
        <v>0</v>
      </c>
      <c r="R1735" s="2" t="str">
        <f>IF('Hazard Data'!N1996&lt;VLOOKUP(B1735,Thresholds!$B$2:$I$8,2,FALSE),"Minor",IF(AND(VLOOKUP(B1735,Thresholds!$B$2:$I$8,2,FALSE)&lt;='Hazard Data'!N1996,'Hazard Data'!N1996&lt;VLOOKUP(B1735,Thresholds!$B$2:$I$8,3,FALSE)),"Medium","Major"))</f>
        <v>Minor</v>
      </c>
      <c r="S1735" s="2" t="str">
        <f>IF(N1735&gt;0,"",IF('Hazard Data'!K1996&lt;VLOOKUP(B1735,Thresholds!$B$2:$I$8,5,FALSE),"Minor",IF(AND(VLOOKUP(B1735,Thresholds!$B$2:$I$8,5,FALSE)&lt;='Hazard Data'!K1996,'Hazard Data'!K1996&lt;VLOOKUP(B1735,Thresholds!$B$2:$I$8,6,FALSE)),"Medium","Major")))</f>
        <v/>
      </c>
      <c r="T1735" s="2"/>
      <c r="U1735" s="2"/>
      <c r="V1735" s="2"/>
      <c r="W1735" s="2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32">
      <c r="A1736" s="1"/>
      <c r="B1736" s="17">
        <v>5</v>
      </c>
      <c r="C1736" s="9" t="s">
        <v>65</v>
      </c>
      <c r="D1736" s="9" t="str">
        <f>VLOOKUP(C1736,'Hazard Categories'!$A$2:$B$52,2,FALSE)</f>
        <v>Severe Storm</v>
      </c>
      <c r="E1736" s="17">
        <v>3</v>
      </c>
      <c r="F1736" s="17">
        <v>1975</v>
      </c>
      <c r="G1736" s="17" t="str">
        <f>IF(F1736&lt;2000,(ROUNDDOWN((F1736-$G$10)/5,0))*5+$G$10&amp;"-"&amp;(ROUNDDOWN((F1736-$G$10)/5,0))*5+$G$10+4,(ROUNDDOWN((F1736-$G$10)/5,0))*5+$G$10&amp;"-"&amp;(ROUNDDOWN((F1736-$G$10)/5,0))*5+$G$10+4)</f>
        <v>1975-1979</v>
      </c>
      <c r="H1736" s="17">
        <v>1</v>
      </c>
      <c r="I1736" s="17">
        <v>0</v>
      </c>
      <c r="J1736" s="17">
        <v>3</v>
      </c>
      <c r="K1736" s="17">
        <f>SUM(I1736:J1736)</f>
        <v>3</v>
      </c>
      <c r="L1736" s="28">
        <f>IF(N1736&lt;7000000000,0,1)</f>
        <v>0</v>
      </c>
      <c r="M1736" s="28">
        <f>IF(N1736&gt;0,1,0)</f>
        <v>1</v>
      </c>
      <c r="N1736" s="29">
        <v>22876</v>
      </c>
      <c r="O1736" s="29">
        <f>IF($R1736="Minor",1,0)</f>
        <v>1</v>
      </c>
      <c r="P1736" s="29">
        <f>IF($R1736="Medium",1,0)</f>
        <v>0</v>
      </c>
      <c r="Q1736" s="29">
        <f>IF($R1736="Major",1,0)</f>
        <v>0</v>
      </c>
      <c r="R1736" s="2" t="str">
        <f>IF('Hazard Data'!N718&lt;VLOOKUP(B1736,Thresholds!$B$2:$I$8,2,FALSE),"Minor",IF(AND(VLOOKUP(B1736,Thresholds!$B$2:$I$8,2,FALSE)&lt;='Hazard Data'!N718,'Hazard Data'!N718&lt;VLOOKUP(B1736,Thresholds!$B$2:$I$8,3,FALSE)),"Medium","Major"))</f>
        <v>Minor</v>
      </c>
      <c r="S1736" s="2" t="str">
        <f>IF(N1736&gt;0,"",IF('Hazard Data'!K718&lt;VLOOKUP(B1736,Thresholds!$B$2:$I$8,5,FALSE),"Minor",IF(AND(VLOOKUP(B1736,Thresholds!$B$2:$I$8,5,FALSE)&lt;='Hazard Data'!K718,'Hazard Data'!K718&lt;VLOOKUP(B1736,Thresholds!$B$2:$I$8,6,FALSE)),"Medium","Major")))</f>
        <v/>
      </c>
      <c r="T1736" s="2"/>
      <c r="U1736" s="2"/>
      <c r="V1736" s="2"/>
      <c r="W1736" s="2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32">
      <c r="A1737" s="1"/>
      <c r="B1737" s="17">
        <v>2</v>
      </c>
      <c r="C1737" s="9" t="s">
        <v>59</v>
      </c>
      <c r="D1737" s="9" t="str">
        <f>VLOOKUP(C1737,'Hazard Categories'!$A$2:$B$52,2,FALSE)</f>
        <v>Storm</v>
      </c>
      <c r="E1737" s="17">
        <v>4</v>
      </c>
      <c r="F1737" s="17">
        <v>2012</v>
      </c>
      <c r="G1737" s="17" t="str">
        <f>IF(F1737&lt;2000,(ROUNDDOWN((F1737-$G$10)/5,0))*5+$G$10&amp;"-"&amp;(ROUNDDOWN((F1737-$G$10)/5,0))*5+$G$10+4,(ROUNDDOWN((F1737-$G$10)/5,0))*5+$G$10&amp;"-"&amp;(ROUNDDOWN((F1737-$G$10)/5,0))*5+$G$10+4)</f>
        <v>2010-2014</v>
      </c>
      <c r="H1737" s="17">
        <v>1</v>
      </c>
      <c r="I1737" s="17">
        <v>0</v>
      </c>
      <c r="J1737" s="17">
        <v>0</v>
      </c>
      <c r="K1737" s="17">
        <f>SUM(I1737:J1737)</f>
        <v>0</v>
      </c>
      <c r="L1737" s="28">
        <f>IF(N1737&lt;7000000000,0,1)</f>
        <v>0</v>
      </c>
      <c r="M1737" s="28">
        <f>IF(N1737&gt;0,1,0)</f>
        <v>1</v>
      </c>
      <c r="N1737" s="29">
        <v>22673</v>
      </c>
      <c r="O1737" s="29">
        <f>IF($R1737="Minor",1,0)</f>
        <v>1</v>
      </c>
      <c r="P1737" s="29">
        <f>IF($R1737="Medium",1,0)</f>
        <v>0</v>
      </c>
      <c r="Q1737" s="29">
        <f>IF($R1737="Major",1,0)</f>
        <v>0</v>
      </c>
      <c r="R1737" s="2" t="str">
        <f>IF('Hazard Data'!N2129&lt;VLOOKUP(B1737,Thresholds!$B$2:$I$8,2,FALSE),"Minor",IF(AND(VLOOKUP(B1737,Thresholds!$B$2:$I$8,2,FALSE)&lt;='Hazard Data'!N2129,'Hazard Data'!N2129&lt;VLOOKUP(B1737,Thresholds!$B$2:$I$8,3,FALSE)),"Medium","Major"))</f>
        <v>Minor</v>
      </c>
      <c r="S1737" s="2" t="str">
        <f>IF(N1737&gt;0,"",IF('Hazard Data'!K2129&lt;VLOOKUP(B1737,Thresholds!$B$2:$I$8,5,FALSE),"Minor",IF(AND(VLOOKUP(B1737,Thresholds!$B$2:$I$8,5,FALSE)&lt;='Hazard Data'!K2129,'Hazard Data'!K2129&lt;VLOOKUP(B1737,Thresholds!$B$2:$I$8,6,FALSE)),"Medium","Major")))</f>
        <v/>
      </c>
      <c r="T1737" s="2"/>
      <c r="U1737" s="2"/>
      <c r="V1737" s="2"/>
      <c r="W1737" s="2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32">
      <c r="A1738" s="1"/>
      <c r="B1738" s="17">
        <v>4</v>
      </c>
      <c r="C1738" s="9" t="s">
        <v>79</v>
      </c>
      <c r="D1738" s="9" t="str">
        <f>VLOOKUP(C1738,'Hazard Categories'!$A$2:$B$52,2,FALSE)</f>
        <v>Storm</v>
      </c>
      <c r="E1738" s="17">
        <v>3</v>
      </c>
      <c r="F1738" s="17">
        <v>1975</v>
      </c>
      <c r="G1738" s="17" t="str">
        <f>IF(F1738&lt;2000,(ROUNDDOWN((F1738-$G$10)/5,0))*5+$G$10&amp;"-"&amp;(ROUNDDOWN((F1738-$G$10)/5,0))*5+$G$10+4,(ROUNDDOWN((F1738-$G$10)/5,0))*5+$G$10&amp;"-"&amp;(ROUNDDOWN((F1738-$G$10)/5,0))*5+$G$10+4)</f>
        <v>1975-1979</v>
      </c>
      <c r="H1738" s="17">
        <v>1</v>
      </c>
      <c r="I1738" s="17">
        <v>0</v>
      </c>
      <c r="J1738" s="17">
        <v>0</v>
      </c>
      <c r="K1738" s="17">
        <f>SUM(I1738:J1738)</f>
        <v>0</v>
      </c>
      <c r="L1738" s="28">
        <f>IF(N1738&lt;7000000000,0,1)</f>
        <v>0</v>
      </c>
      <c r="M1738" s="28">
        <f>IF(N1738&gt;0,1,0)</f>
        <v>1</v>
      </c>
      <c r="N1738" s="29">
        <v>22471</v>
      </c>
      <c r="O1738" s="29">
        <f>IF($R1738="Minor",1,0)</f>
        <v>1</v>
      </c>
      <c r="P1738" s="29">
        <f>IF($R1738="Medium",1,0)</f>
        <v>0</v>
      </c>
      <c r="Q1738" s="29">
        <f>IF($R1738="Major",1,0)</f>
        <v>0</v>
      </c>
      <c r="R1738" s="2" t="str">
        <f>IF('Hazard Data'!N707&lt;VLOOKUP(B1738,Thresholds!$B$2:$I$8,2,FALSE),"Minor",IF(AND(VLOOKUP(B1738,Thresholds!$B$2:$I$8,2,FALSE)&lt;='Hazard Data'!N707,'Hazard Data'!N707&lt;VLOOKUP(B1738,Thresholds!$B$2:$I$8,3,FALSE)),"Medium","Major"))</f>
        <v>Minor</v>
      </c>
      <c r="S1738" s="2" t="str">
        <f>IF(N1738&gt;0,"",IF('Hazard Data'!K707&lt;VLOOKUP(B1738,Thresholds!$B$2:$I$8,5,FALSE),"Minor",IF(AND(VLOOKUP(B1738,Thresholds!$B$2:$I$8,5,FALSE)&lt;='Hazard Data'!K707,'Hazard Data'!K707&lt;VLOOKUP(B1738,Thresholds!$B$2:$I$8,6,FALSE)),"Medium","Major")))</f>
        <v/>
      </c>
      <c r="T1738" s="2"/>
      <c r="U1738" s="2"/>
      <c r="V1738" s="2"/>
      <c r="W1738" s="2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32">
      <c r="A1739" s="1"/>
      <c r="B1739" s="17">
        <v>1</v>
      </c>
      <c r="C1739" s="9" t="s">
        <v>70</v>
      </c>
      <c r="D1739" s="9" t="str">
        <f>VLOOKUP(C1739,'Hazard Categories'!$A$2:$B$52,2,FALSE)</f>
        <v>Storm</v>
      </c>
      <c r="E1739" s="17">
        <v>2</v>
      </c>
      <c r="F1739" s="17">
        <v>1974</v>
      </c>
      <c r="G1739" s="17" t="str">
        <f>IF(F1739&lt;2000,(ROUNDDOWN((F1739-$G$10)/5,0))*5+$G$10&amp;"-"&amp;(ROUNDDOWN((F1739-$G$10)/5,0))*5+$G$10+4,(ROUNDDOWN((F1739-$G$10)/5,0))*5+$G$10&amp;"-"&amp;(ROUNDDOWN((F1739-$G$10)/5,0))*5+$G$10+4)</f>
        <v>1970-1974</v>
      </c>
      <c r="H1739" s="17">
        <v>1</v>
      </c>
      <c r="I1739" s="17">
        <v>0</v>
      </c>
      <c r="J1739" s="17">
        <v>0</v>
      </c>
      <c r="K1739" s="17">
        <f>SUM(I1739:J1739)</f>
        <v>0</v>
      </c>
      <c r="L1739" s="28">
        <f>IF(N1739&lt;7000000000,0,1)</f>
        <v>0</v>
      </c>
      <c r="M1739" s="28">
        <f>IF(N1739&gt;0,1,0)</f>
        <v>1</v>
      </c>
      <c r="N1739" s="29">
        <v>22441</v>
      </c>
      <c r="O1739" s="29">
        <f>IF($R1739="Minor",1,0)</f>
        <v>0</v>
      </c>
      <c r="P1739" s="29">
        <f>IF($R1739="Medium",1,0)</f>
        <v>1</v>
      </c>
      <c r="Q1739" s="29">
        <f>IF($R1739="Major",1,0)</f>
        <v>0</v>
      </c>
      <c r="R1739" s="2" t="str">
        <f>IF('Hazard Data'!N378&lt;VLOOKUP(B1739,Thresholds!$B$2:$I$8,2,FALSE),"Minor",IF(AND(VLOOKUP(B1739,Thresholds!$B$2:$I$8,2,FALSE)&lt;='Hazard Data'!N378,'Hazard Data'!N378&lt;VLOOKUP(B1739,Thresholds!$B$2:$I$8,3,FALSE)),"Medium","Major"))</f>
        <v>Medium</v>
      </c>
      <c r="S1739" s="2" t="str">
        <f>IF(N1739&gt;0,"",IF('Hazard Data'!K378&lt;VLOOKUP(B1739,Thresholds!$B$2:$I$8,5,FALSE),"Minor",IF(AND(VLOOKUP(B1739,Thresholds!$B$2:$I$8,5,FALSE)&lt;='Hazard Data'!K378,'Hazard Data'!K378&lt;VLOOKUP(B1739,Thresholds!$B$2:$I$8,6,FALSE)),"Medium","Major")))</f>
        <v/>
      </c>
      <c r="T1739" s="2"/>
      <c r="U1739" s="2"/>
      <c r="V1739" s="2"/>
      <c r="W1739" s="2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32">
      <c r="A1740" s="1"/>
      <c r="B1740" s="17">
        <v>5</v>
      </c>
      <c r="C1740" s="9" t="s">
        <v>40</v>
      </c>
      <c r="D1740" s="9" t="str">
        <f>VLOOKUP(C1740,'Hazard Categories'!$A$2:$B$52,2,FALSE)</f>
        <v>Storm</v>
      </c>
      <c r="E1740" s="17">
        <v>4</v>
      </c>
      <c r="F1740" s="17">
        <v>1974</v>
      </c>
      <c r="G1740" s="17" t="str">
        <f>IF(F1740&lt;2000,(ROUNDDOWN((F1740-$G$10)/5,0))*5+$G$10&amp;"-"&amp;(ROUNDDOWN((F1740-$G$10)/5,0))*5+$G$10+4,(ROUNDDOWN((F1740-$G$10)/5,0))*5+$G$10&amp;"-"&amp;(ROUNDDOWN((F1740-$G$10)/5,0))*5+$G$10+4)</f>
        <v>1970-1974</v>
      </c>
      <c r="H1740" s="17">
        <v>2</v>
      </c>
      <c r="I1740" s="17">
        <v>0</v>
      </c>
      <c r="J1740" s="17">
        <v>0</v>
      </c>
      <c r="K1740" s="17">
        <f>SUM(I1740:J1740)</f>
        <v>0</v>
      </c>
      <c r="L1740" s="28">
        <f>IF(N1740&lt;7000000000,0,1)</f>
        <v>0</v>
      </c>
      <c r="M1740" s="28">
        <f>IF(N1740&gt;0,1,0)</f>
        <v>1</v>
      </c>
      <c r="N1740" s="29">
        <v>22276</v>
      </c>
      <c r="O1740" s="29">
        <f>IF($R1740="Minor",1,0)</f>
        <v>0</v>
      </c>
      <c r="P1740" s="29">
        <f>IF($R1740="Medium",1,0)</f>
        <v>1</v>
      </c>
      <c r="Q1740" s="29">
        <f>IF($R1740="Major",1,0)</f>
        <v>0</v>
      </c>
      <c r="R1740" s="2" t="str">
        <f>IF('Hazard Data'!N399&lt;VLOOKUP(B1740,Thresholds!$B$2:$I$8,2,FALSE),"Minor",IF(AND(VLOOKUP(B1740,Thresholds!$B$2:$I$8,2,FALSE)&lt;='Hazard Data'!N399,'Hazard Data'!N399&lt;VLOOKUP(B1740,Thresholds!$B$2:$I$8,3,FALSE)),"Medium","Major"))</f>
        <v>Medium</v>
      </c>
      <c r="S1740" s="2" t="str">
        <f>IF(N1740&gt;0,"",IF('Hazard Data'!K399&lt;VLOOKUP(B1740,Thresholds!$B$2:$I$8,5,FALSE),"Minor",IF(AND(VLOOKUP(B1740,Thresholds!$B$2:$I$8,5,FALSE)&lt;='Hazard Data'!K399,'Hazard Data'!K399&lt;VLOOKUP(B1740,Thresholds!$B$2:$I$8,6,FALSE)),"Medium","Major")))</f>
        <v/>
      </c>
      <c r="T1740" s="2"/>
      <c r="U1740" s="2"/>
      <c r="V1740" s="2"/>
      <c r="W1740" s="2"/>
      <c r="X1740" s="1"/>
      <c r="Y1740" s="1"/>
      <c r="Z1740" s="1"/>
      <c r="AA1740" s="1"/>
      <c r="AB1740" s="1"/>
      <c r="AC1740" s="1"/>
      <c r="AD1740" s="1"/>
      <c r="AE1740" s="1"/>
      <c r="AF1740" s="1"/>
    </row>
    <row r="1741" spans="1:32">
      <c r="A1741" s="1"/>
      <c r="B1741" s="17">
        <v>6</v>
      </c>
      <c r="C1741" s="9" t="s">
        <v>70</v>
      </c>
      <c r="D1741" s="9" t="str">
        <f>VLOOKUP(C1741,'Hazard Categories'!$A$2:$B$52,2,FALSE)</f>
        <v>Storm</v>
      </c>
      <c r="E1741" s="17">
        <v>2</v>
      </c>
      <c r="F1741" s="17">
        <v>1974</v>
      </c>
      <c r="G1741" s="17" t="str">
        <f>IF(F1741&lt;2000,(ROUNDDOWN((F1741-$G$10)/5,0))*5+$G$10&amp;"-"&amp;(ROUNDDOWN((F1741-$G$10)/5,0))*5+$G$10+4,(ROUNDDOWN((F1741-$G$10)/5,0))*5+$G$10&amp;"-"&amp;(ROUNDDOWN((F1741-$G$10)/5,0))*5+$G$10+4)</f>
        <v>1970-1974</v>
      </c>
      <c r="H1741" s="17">
        <v>1</v>
      </c>
      <c r="I1741" s="17">
        <v>0</v>
      </c>
      <c r="J1741" s="17">
        <v>0</v>
      </c>
      <c r="K1741" s="17">
        <f>SUM(I1741:J1741)</f>
        <v>0</v>
      </c>
      <c r="L1741" s="28">
        <f>IF(N1741&lt;7000000000,0,1)</f>
        <v>0</v>
      </c>
      <c r="M1741" s="28">
        <f>IF(N1741&gt;0,1,0)</f>
        <v>1</v>
      </c>
      <c r="N1741" s="29">
        <v>22214</v>
      </c>
      <c r="O1741" s="29">
        <f>IF($R1741="Minor",1,0)</f>
        <v>0</v>
      </c>
      <c r="P1741" s="29">
        <f>IF($R1741="Medium",1,0)</f>
        <v>1</v>
      </c>
      <c r="Q1741" s="29">
        <f>IF($R1741="Major",1,0)</f>
        <v>0</v>
      </c>
      <c r="R1741" s="2" t="str">
        <f>IF('Hazard Data'!N371&lt;VLOOKUP(B1741,Thresholds!$B$2:$I$8,2,FALSE),"Minor",IF(AND(VLOOKUP(B1741,Thresholds!$B$2:$I$8,2,FALSE)&lt;='Hazard Data'!N371,'Hazard Data'!N371&lt;VLOOKUP(B1741,Thresholds!$B$2:$I$8,3,FALSE)),"Medium","Major"))</f>
        <v>Medium</v>
      </c>
      <c r="S1741" s="2" t="str">
        <f>IF(N1741&gt;0,"",IF('Hazard Data'!K371&lt;VLOOKUP(B1741,Thresholds!$B$2:$I$8,5,FALSE),"Minor",IF(AND(VLOOKUP(B1741,Thresholds!$B$2:$I$8,5,FALSE)&lt;='Hazard Data'!K371,'Hazard Data'!K371&lt;VLOOKUP(B1741,Thresholds!$B$2:$I$8,6,FALSE)),"Medium","Major")))</f>
        <v/>
      </c>
      <c r="T1741" s="2"/>
      <c r="U1741" s="2"/>
      <c r="V1741" s="2"/>
      <c r="W1741" s="2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32">
      <c r="A1742" s="1"/>
      <c r="B1742" s="17">
        <v>5</v>
      </c>
      <c r="C1742" s="9" t="s">
        <v>40</v>
      </c>
      <c r="D1742" s="9" t="str">
        <f>VLOOKUP(C1742,'Hazard Categories'!$A$2:$B$52,2,FALSE)</f>
        <v>Storm</v>
      </c>
      <c r="E1742" s="17">
        <v>1</v>
      </c>
      <c r="F1742" s="17">
        <v>1960</v>
      </c>
      <c r="G1742" s="17" t="str">
        <f>IF(F1742&lt;2000,(ROUNDDOWN((F1742-$G$10)/5,0))*5+$G$10&amp;"-"&amp;(ROUNDDOWN((F1742-$G$10)/5,0))*5+$G$10+4,(ROUNDDOWN((F1742-$G$10)/5,0))*5+$G$10&amp;"-"&amp;(ROUNDDOWN((F1742-$G$10)/5,0))*5+$G$10+4)</f>
        <v>1960-1964</v>
      </c>
      <c r="H1742" s="17">
        <v>3</v>
      </c>
      <c r="I1742" s="17">
        <v>0</v>
      </c>
      <c r="J1742" s="17">
        <v>0</v>
      </c>
      <c r="K1742" s="17">
        <f>SUM(I1742:J1742)</f>
        <v>0</v>
      </c>
      <c r="L1742" s="28">
        <f>IF(N1742&lt;7000000000,0,1)</f>
        <v>0</v>
      </c>
      <c r="M1742" s="28">
        <f>IF(N1742&gt;0,1,0)</f>
        <v>1</v>
      </c>
      <c r="N1742" s="29">
        <v>22145</v>
      </c>
      <c r="O1742" s="29">
        <f>IF($R1742="Minor",1,0)</f>
        <v>0</v>
      </c>
      <c r="P1742" s="29">
        <f>IF($R1742="Medium",1,0)</f>
        <v>0</v>
      </c>
      <c r="Q1742" s="29">
        <f>IF($R1742="Major",1,0)</f>
        <v>1</v>
      </c>
      <c r="R1742" s="2" t="str">
        <f>IF('Hazard Data'!N224&lt;VLOOKUP(B1742,Thresholds!$B$2:$I$8,2,FALSE),"Minor",IF(AND(VLOOKUP(B1742,Thresholds!$B$2:$I$8,2,FALSE)&lt;='Hazard Data'!N224,'Hazard Data'!N224&lt;VLOOKUP(B1742,Thresholds!$B$2:$I$8,3,FALSE)),"Medium","Major"))</f>
        <v>Major</v>
      </c>
      <c r="S1742" s="2" t="str">
        <f>IF(N1742&gt;0,"",IF('Hazard Data'!K224&lt;VLOOKUP(B1742,Thresholds!$B$2:$I$8,5,FALSE),"Minor",IF(AND(VLOOKUP(B1742,Thresholds!$B$2:$I$8,5,FALSE)&lt;='Hazard Data'!K224,'Hazard Data'!K224&lt;VLOOKUP(B1742,Thresholds!$B$2:$I$8,6,FALSE)),"Medium","Major")))</f>
        <v/>
      </c>
      <c r="T1742" s="2"/>
      <c r="U1742" s="2"/>
      <c r="V1742" s="2"/>
      <c r="W1742" s="2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32">
      <c r="A1743" s="1"/>
      <c r="B1743" s="17">
        <v>3</v>
      </c>
      <c r="C1743" s="9" t="s">
        <v>29</v>
      </c>
      <c r="D1743" s="9" t="str">
        <f>VLOOKUP(C1743,'Hazard Categories'!$A$2:$B$52,2,FALSE)</f>
        <v>Tropical Storm</v>
      </c>
      <c r="E1743" s="17">
        <v>3</v>
      </c>
      <c r="F1743" s="17">
        <v>1988</v>
      </c>
      <c r="G1743" s="17" t="str">
        <f>IF(F1743&lt;2000,(ROUNDDOWN((F1743-$G$10)/5,0))*5+$G$10&amp;"-"&amp;(ROUNDDOWN((F1743-$G$10)/5,0))*5+$G$10+4,(ROUNDDOWN((F1743-$G$10)/5,0))*5+$G$10&amp;"-"&amp;(ROUNDDOWN((F1743-$G$10)/5,0))*5+$G$10+4)</f>
        <v>1985-1989</v>
      </c>
      <c r="H1743" s="17">
        <v>1</v>
      </c>
      <c r="I1743" s="17">
        <v>0</v>
      </c>
      <c r="J1743" s="17">
        <v>0</v>
      </c>
      <c r="K1743" s="17">
        <f>SUM(I1743:J1743)</f>
        <v>0</v>
      </c>
      <c r="L1743" s="28">
        <f>IF(N1743&lt;7000000000,0,1)</f>
        <v>0</v>
      </c>
      <c r="M1743" s="28">
        <f>IF(N1743&gt;0,1,0)</f>
        <v>1</v>
      </c>
      <c r="N1743" s="29">
        <v>22141</v>
      </c>
      <c r="O1743" s="29">
        <f>IF($R1743="Minor",1,0)</f>
        <v>1</v>
      </c>
      <c r="P1743" s="29">
        <f>IF($R1743="Medium",1,0)</f>
        <v>0</v>
      </c>
      <c r="Q1743" s="29">
        <f>IF($R1743="Major",1,0)</f>
        <v>0</v>
      </c>
      <c r="R1743" s="2" t="str">
        <f>IF('Hazard Data'!N1998&lt;VLOOKUP(B1743,Thresholds!$B$2:$I$8,2,FALSE),"Minor",IF(AND(VLOOKUP(B1743,Thresholds!$B$2:$I$8,2,FALSE)&lt;='Hazard Data'!N1998,'Hazard Data'!N1998&lt;VLOOKUP(B1743,Thresholds!$B$2:$I$8,3,FALSE)),"Medium","Major"))</f>
        <v>Minor</v>
      </c>
      <c r="S1743" s="2" t="str">
        <f>IF(N1743&gt;0,"",IF('Hazard Data'!K1998&lt;VLOOKUP(B1743,Thresholds!$B$2:$I$8,5,FALSE),"Minor",IF(AND(VLOOKUP(B1743,Thresholds!$B$2:$I$8,5,FALSE)&lt;='Hazard Data'!K1998,'Hazard Data'!K1998&lt;VLOOKUP(B1743,Thresholds!$B$2:$I$8,6,FALSE)),"Medium","Major")))</f>
        <v/>
      </c>
      <c r="T1743" s="2"/>
      <c r="U1743" s="2"/>
      <c r="V1743" s="2"/>
      <c r="W1743" s="2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32">
      <c r="A1744" s="1"/>
      <c r="B1744" s="17">
        <v>3</v>
      </c>
      <c r="C1744" s="9" t="s">
        <v>40</v>
      </c>
      <c r="D1744" s="9" t="str">
        <f>VLOOKUP(C1744,'Hazard Categories'!$A$2:$B$52,2,FALSE)</f>
        <v>Storm</v>
      </c>
      <c r="E1744" s="17">
        <v>4</v>
      </c>
      <c r="F1744" s="17">
        <v>1974</v>
      </c>
      <c r="G1744" s="17" t="str">
        <f>IF(F1744&lt;2000,(ROUNDDOWN((F1744-$G$10)/5,0))*5+$G$10&amp;"-"&amp;(ROUNDDOWN((F1744-$G$10)/5,0))*5+$G$10+4,(ROUNDDOWN((F1744-$G$10)/5,0))*5+$G$10&amp;"-"&amp;(ROUNDDOWN((F1744-$G$10)/5,0))*5+$G$10+4)</f>
        <v>1970-1974</v>
      </c>
      <c r="H1744" s="17">
        <v>2</v>
      </c>
      <c r="I1744" s="17">
        <v>0</v>
      </c>
      <c r="J1744" s="17">
        <v>0</v>
      </c>
      <c r="K1744" s="17">
        <f>SUM(I1744:J1744)</f>
        <v>0</v>
      </c>
      <c r="L1744" s="28">
        <f>IF(N1744&lt;7000000000,0,1)</f>
        <v>0</v>
      </c>
      <c r="M1744" s="28">
        <f>IF(N1744&gt;0,1,0)</f>
        <v>1</v>
      </c>
      <c r="N1744" s="29">
        <v>22087</v>
      </c>
      <c r="O1744" s="29">
        <f>IF($R1744="Minor",1,0)</f>
        <v>0</v>
      </c>
      <c r="P1744" s="29">
        <f>IF($R1744="Medium",1,0)</f>
        <v>1</v>
      </c>
      <c r="Q1744" s="29">
        <f>IF($R1744="Major",1,0)</f>
        <v>0</v>
      </c>
      <c r="R1744" s="2" t="str">
        <f>IF('Hazard Data'!N394&lt;VLOOKUP(B1744,Thresholds!$B$2:$I$8,2,FALSE),"Minor",IF(AND(VLOOKUP(B1744,Thresholds!$B$2:$I$8,2,FALSE)&lt;='Hazard Data'!N394,'Hazard Data'!N394&lt;VLOOKUP(B1744,Thresholds!$B$2:$I$8,3,FALSE)),"Medium","Major"))</f>
        <v>Medium</v>
      </c>
      <c r="S1744" s="2" t="str">
        <f>IF(N1744&gt;0,"",IF('Hazard Data'!K394&lt;VLOOKUP(B1744,Thresholds!$B$2:$I$8,5,FALSE),"Minor",IF(AND(VLOOKUP(B1744,Thresholds!$B$2:$I$8,5,FALSE)&lt;='Hazard Data'!K394,'Hazard Data'!K394&lt;VLOOKUP(B1744,Thresholds!$B$2:$I$8,6,FALSE)),"Medium","Major")))</f>
        <v/>
      </c>
      <c r="T1744" s="2"/>
      <c r="U1744" s="2"/>
      <c r="V1744" s="2"/>
      <c r="W1744" s="2"/>
      <c r="X1744" s="1"/>
      <c r="Y1744" s="1"/>
      <c r="Z1744" s="1"/>
      <c r="AA1744" s="1"/>
      <c r="AB1744" s="1"/>
      <c r="AC1744" s="1"/>
      <c r="AD1744" s="1"/>
      <c r="AE1744" s="1"/>
      <c r="AF1744" s="1"/>
    </row>
    <row r="1745" spans="1:32">
      <c r="A1745" s="1"/>
      <c r="B1745" s="17">
        <v>5</v>
      </c>
      <c r="C1745" s="9" t="s">
        <v>70</v>
      </c>
      <c r="D1745" s="9" t="str">
        <f>VLOOKUP(C1745,'Hazard Categories'!$A$2:$B$52,2,FALSE)</f>
        <v>Storm</v>
      </c>
      <c r="E1745" s="17">
        <v>4</v>
      </c>
      <c r="F1745" s="17">
        <v>1976</v>
      </c>
      <c r="G1745" s="17" t="str">
        <f>IF(F1745&lt;2000,(ROUNDDOWN((F1745-$G$10)/5,0))*5+$G$10&amp;"-"&amp;(ROUNDDOWN((F1745-$G$10)/5,0))*5+$G$10+4,(ROUNDDOWN((F1745-$G$10)/5,0))*5+$G$10&amp;"-"&amp;(ROUNDDOWN((F1745-$G$10)/5,0))*5+$G$10+4)</f>
        <v>1975-1979</v>
      </c>
      <c r="H1745" s="17">
        <v>1</v>
      </c>
      <c r="I1745" s="17">
        <v>0</v>
      </c>
      <c r="J1745" s="17">
        <v>0</v>
      </c>
      <c r="K1745" s="17">
        <f>SUM(I1745:J1745)</f>
        <v>0</v>
      </c>
      <c r="L1745" s="28">
        <f>IF(N1745&lt;7000000000,0,1)</f>
        <v>0</v>
      </c>
      <c r="M1745" s="28">
        <f>IF(N1745&gt;0,1,0)</f>
        <v>1</v>
      </c>
      <c r="N1745" s="29">
        <v>22049</v>
      </c>
      <c r="O1745" s="29">
        <f>IF($R1745="Minor",1,0)</f>
        <v>0</v>
      </c>
      <c r="P1745" s="29">
        <f>IF($R1745="Medium",1,0)</f>
        <v>1</v>
      </c>
      <c r="Q1745" s="29">
        <f>IF($R1745="Major",1,0)</f>
        <v>0</v>
      </c>
      <c r="R1745" s="2" t="str">
        <f>IF('Hazard Data'!N419&lt;VLOOKUP(B1745,Thresholds!$B$2:$I$8,2,FALSE),"Minor",IF(AND(VLOOKUP(B1745,Thresholds!$B$2:$I$8,2,FALSE)&lt;='Hazard Data'!N419,'Hazard Data'!N419&lt;VLOOKUP(B1745,Thresholds!$B$2:$I$8,3,FALSE)),"Medium","Major"))</f>
        <v>Medium</v>
      </c>
      <c r="S1745" s="2" t="str">
        <f>IF(N1745&gt;0,"",IF('Hazard Data'!K419&lt;VLOOKUP(B1745,Thresholds!$B$2:$I$8,5,FALSE),"Minor",IF(AND(VLOOKUP(B1745,Thresholds!$B$2:$I$8,5,FALSE)&lt;='Hazard Data'!K419,'Hazard Data'!K419&lt;VLOOKUP(B1745,Thresholds!$B$2:$I$8,6,FALSE)),"Medium","Major")))</f>
        <v/>
      </c>
      <c r="T1745" s="2"/>
      <c r="U1745" s="2"/>
      <c r="V1745" s="2"/>
      <c r="W1745" s="2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>
      <c r="A1746" s="1"/>
      <c r="B1746" s="17">
        <v>1</v>
      </c>
      <c r="C1746" s="9" t="s">
        <v>71</v>
      </c>
      <c r="D1746" s="9" t="str">
        <f>VLOOKUP(C1746,'Hazard Categories'!$A$2:$B$52,2,FALSE)</f>
        <v>Storm</v>
      </c>
      <c r="E1746" s="17">
        <v>4</v>
      </c>
      <c r="F1746" s="17">
        <v>1983</v>
      </c>
      <c r="G1746" s="17" t="str">
        <f>IF(F1746&lt;2000,(ROUNDDOWN((F1746-$G$10)/5,0))*5+$G$10&amp;"-"&amp;(ROUNDDOWN((F1746-$G$10)/5,0))*5+$G$10+4,(ROUNDDOWN((F1746-$G$10)/5,0))*5+$G$10&amp;"-"&amp;(ROUNDDOWN((F1746-$G$10)/5,0))*5+$G$10+4)</f>
        <v>1980-1984</v>
      </c>
      <c r="H1746" s="17">
        <v>1</v>
      </c>
      <c r="I1746" s="17">
        <v>0</v>
      </c>
      <c r="J1746" s="17">
        <v>0</v>
      </c>
      <c r="K1746" s="17">
        <f>SUM(I1746:J1746)</f>
        <v>0</v>
      </c>
      <c r="L1746" s="28">
        <f>IF(N1746&lt;7000000000,0,1)</f>
        <v>0</v>
      </c>
      <c r="M1746" s="28">
        <f>IF(N1746&gt;0,1,0)</f>
        <v>1</v>
      </c>
      <c r="N1746" s="29">
        <v>21953</v>
      </c>
      <c r="O1746" s="29">
        <f>IF($R1746="Minor",1,0)</f>
        <v>1</v>
      </c>
      <c r="P1746" s="29">
        <f>IF($R1746="Medium",1,0)</f>
        <v>0</v>
      </c>
      <c r="Q1746" s="29">
        <f>IF($R1746="Major",1,0)</f>
        <v>0</v>
      </c>
      <c r="R1746" s="2" t="str">
        <f>IF('Hazard Data'!N790&lt;VLOOKUP(B1746,Thresholds!$B$2:$I$8,2,FALSE),"Minor",IF(AND(VLOOKUP(B1746,Thresholds!$B$2:$I$8,2,FALSE)&lt;='Hazard Data'!N790,'Hazard Data'!N790&lt;VLOOKUP(B1746,Thresholds!$B$2:$I$8,3,FALSE)),"Medium","Major"))</f>
        <v>Minor</v>
      </c>
      <c r="S1746" s="2" t="str">
        <f>IF(N1746&gt;0,"",IF('Hazard Data'!K790&lt;VLOOKUP(B1746,Thresholds!$B$2:$I$8,5,FALSE),"Minor",IF(AND(VLOOKUP(B1746,Thresholds!$B$2:$I$8,5,FALSE)&lt;='Hazard Data'!K790,'Hazard Data'!K790&lt;VLOOKUP(B1746,Thresholds!$B$2:$I$8,6,FALSE)),"Medium","Major")))</f>
        <v/>
      </c>
      <c r="T1746" s="2"/>
      <c r="U1746" s="2"/>
      <c r="V1746" s="2"/>
      <c r="W1746" s="2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>
      <c r="A1747" s="1"/>
      <c r="B1747" s="17">
        <v>2</v>
      </c>
      <c r="C1747" s="9" t="s">
        <v>65</v>
      </c>
      <c r="D1747" s="9" t="str">
        <f>VLOOKUP(C1747,'Hazard Categories'!$A$2:$B$52,2,FALSE)</f>
        <v>Severe Storm</v>
      </c>
      <c r="E1747" s="17">
        <v>3</v>
      </c>
      <c r="F1747" s="17">
        <v>1975</v>
      </c>
      <c r="G1747" s="17" t="str">
        <f>IF(F1747&lt;2000,(ROUNDDOWN((F1747-$G$10)/5,0))*5+$G$10&amp;"-"&amp;(ROUNDDOWN((F1747-$G$10)/5,0))*5+$G$10+4,(ROUNDDOWN((F1747-$G$10)/5,0))*5+$G$10&amp;"-"&amp;(ROUNDDOWN((F1747-$G$10)/5,0))*5+$G$10+4)</f>
        <v>1975-1979</v>
      </c>
      <c r="H1747" s="17">
        <v>1</v>
      </c>
      <c r="I1747" s="17">
        <v>0</v>
      </c>
      <c r="J1747" s="17">
        <v>0</v>
      </c>
      <c r="K1747" s="17">
        <f>SUM(I1747:J1747)</f>
        <v>0</v>
      </c>
      <c r="L1747" s="28">
        <f>IF(N1747&lt;7000000000,0,1)</f>
        <v>0</v>
      </c>
      <c r="M1747" s="28">
        <f>IF(N1747&gt;0,1,0)</f>
        <v>1</v>
      </c>
      <c r="N1747" s="29">
        <v>21706</v>
      </c>
      <c r="O1747" s="29">
        <f>IF($R1747="Minor",1,0)</f>
        <v>1</v>
      </c>
      <c r="P1747" s="29">
        <f>IF($R1747="Medium",1,0)</f>
        <v>0</v>
      </c>
      <c r="Q1747" s="29">
        <f>IF($R1747="Major",1,0)</f>
        <v>0</v>
      </c>
      <c r="R1747" s="2" t="str">
        <f>IF('Hazard Data'!N715&lt;VLOOKUP(B1747,Thresholds!$B$2:$I$8,2,FALSE),"Minor",IF(AND(VLOOKUP(B1747,Thresholds!$B$2:$I$8,2,FALSE)&lt;='Hazard Data'!N715,'Hazard Data'!N715&lt;VLOOKUP(B1747,Thresholds!$B$2:$I$8,3,FALSE)),"Medium","Major"))</f>
        <v>Minor</v>
      </c>
      <c r="S1747" s="2" t="str">
        <f>IF(N1747&gt;0,"",IF('Hazard Data'!K715&lt;VLOOKUP(B1747,Thresholds!$B$2:$I$8,5,FALSE),"Minor",IF(AND(VLOOKUP(B1747,Thresholds!$B$2:$I$8,5,FALSE)&lt;='Hazard Data'!K715,'Hazard Data'!K715&lt;VLOOKUP(B1747,Thresholds!$B$2:$I$8,6,FALSE)),"Medium","Major")))</f>
        <v/>
      </c>
      <c r="T1747" s="2"/>
      <c r="U1747" s="2"/>
      <c r="V1747" s="2"/>
      <c r="W1747" s="2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>
      <c r="A1748" s="1"/>
      <c r="B1748" s="17">
        <v>4</v>
      </c>
      <c r="C1748" s="9" t="s">
        <v>70</v>
      </c>
      <c r="D1748" s="9" t="str">
        <f>VLOOKUP(C1748,'Hazard Categories'!$A$2:$B$52,2,FALSE)</f>
        <v>Storm</v>
      </c>
      <c r="E1748" s="17">
        <v>2</v>
      </c>
      <c r="F1748" s="17">
        <v>1974</v>
      </c>
      <c r="G1748" s="17" t="str">
        <f>IF(F1748&lt;2000,(ROUNDDOWN((F1748-$G$10)/5,0))*5+$G$10&amp;"-"&amp;(ROUNDDOWN((F1748-$G$10)/5,0))*5+$G$10+4,(ROUNDDOWN((F1748-$G$10)/5,0))*5+$G$10&amp;"-"&amp;(ROUNDDOWN((F1748-$G$10)/5,0))*5+$G$10+4)</f>
        <v>1970-1974</v>
      </c>
      <c r="H1748" s="17">
        <v>1</v>
      </c>
      <c r="I1748" s="17">
        <v>0</v>
      </c>
      <c r="J1748" s="17">
        <v>0</v>
      </c>
      <c r="K1748" s="17">
        <f>SUM(I1748:J1748)</f>
        <v>0</v>
      </c>
      <c r="L1748" s="28">
        <f>IF(N1748&lt;7000000000,0,1)</f>
        <v>0</v>
      </c>
      <c r="M1748" s="28">
        <f>IF(N1748&gt;0,1,0)</f>
        <v>1</v>
      </c>
      <c r="N1748" s="29">
        <v>21686</v>
      </c>
      <c r="O1748" s="29">
        <f>IF($R1748="Minor",1,0)</f>
        <v>0</v>
      </c>
      <c r="P1748" s="29">
        <f>IF($R1748="Medium",1,0)</f>
        <v>1</v>
      </c>
      <c r="Q1748" s="29">
        <f>IF($R1748="Major",1,0)</f>
        <v>0</v>
      </c>
      <c r="R1748" s="2" t="str">
        <f>IF('Hazard Data'!N386&lt;VLOOKUP(B1748,Thresholds!$B$2:$I$8,2,FALSE),"Minor",IF(AND(VLOOKUP(B1748,Thresholds!$B$2:$I$8,2,FALSE)&lt;='Hazard Data'!N386,'Hazard Data'!N386&lt;VLOOKUP(B1748,Thresholds!$B$2:$I$8,3,FALSE)),"Medium","Major"))</f>
        <v>Medium</v>
      </c>
      <c r="S1748" s="2" t="str">
        <f>IF(N1748&gt;0,"",IF('Hazard Data'!K386&lt;VLOOKUP(B1748,Thresholds!$B$2:$I$8,5,FALSE),"Minor",IF(AND(VLOOKUP(B1748,Thresholds!$B$2:$I$8,5,FALSE)&lt;='Hazard Data'!K386,'Hazard Data'!K386&lt;VLOOKUP(B1748,Thresholds!$B$2:$I$8,6,FALSE)),"Medium","Major")))</f>
        <v/>
      </c>
      <c r="T1748" s="2"/>
      <c r="U1748" s="2"/>
      <c r="V1748" s="2"/>
      <c r="W1748" s="2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>
      <c r="A1749" s="1"/>
      <c r="B1749" s="17">
        <v>3</v>
      </c>
      <c r="C1749" s="9" t="s">
        <v>71</v>
      </c>
      <c r="D1749" s="9" t="str">
        <f>VLOOKUP(C1749,'Hazard Categories'!$A$2:$B$52,2,FALSE)</f>
        <v>Storm</v>
      </c>
      <c r="E1749" s="17">
        <v>4</v>
      </c>
      <c r="F1749" s="17">
        <v>1983</v>
      </c>
      <c r="G1749" s="17" t="str">
        <f>IF(F1749&lt;2000,(ROUNDDOWN((F1749-$G$10)/5,0))*5+$G$10&amp;"-"&amp;(ROUNDDOWN((F1749-$G$10)/5,0))*5+$G$10+4,(ROUNDDOWN((F1749-$G$10)/5,0))*5+$G$10&amp;"-"&amp;(ROUNDDOWN((F1749-$G$10)/5,0))*5+$G$10+4)</f>
        <v>1980-1984</v>
      </c>
      <c r="H1749" s="17">
        <v>1</v>
      </c>
      <c r="I1749" s="17">
        <v>0</v>
      </c>
      <c r="J1749" s="17">
        <v>0</v>
      </c>
      <c r="K1749" s="17">
        <f>SUM(I1749:J1749)</f>
        <v>0</v>
      </c>
      <c r="L1749" s="28">
        <f>IF(N1749&lt;7000000000,0,1)</f>
        <v>0</v>
      </c>
      <c r="M1749" s="28">
        <f>IF(N1749&gt;0,1,0)</f>
        <v>1</v>
      </c>
      <c r="N1749" s="29">
        <v>21396</v>
      </c>
      <c r="O1749" s="29">
        <f>IF($R1749="Minor",1,0)</f>
        <v>1</v>
      </c>
      <c r="P1749" s="29">
        <f>IF($R1749="Medium",1,0)</f>
        <v>0</v>
      </c>
      <c r="Q1749" s="29">
        <f>IF($R1749="Major",1,0)</f>
        <v>0</v>
      </c>
      <c r="R1749" s="2" t="str">
        <f>IF('Hazard Data'!N792&lt;VLOOKUP(B1749,Thresholds!$B$2:$I$8,2,FALSE),"Minor",IF(AND(VLOOKUP(B1749,Thresholds!$B$2:$I$8,2,FALSE)&lt;='Hazard Data'!N792,'Hazard Data'!N792&lt;VLOOKUP(B1749,Thresholds!$B$2:$I$8,3,FALSE)),"Medium","Major"))</f>
        <v>Minor</v>
      </c>
      <c r="S1749" s="2" t="str">
        <f>IF(N1749&gt;0,"",IF('Hazard Data'!K792&lt;VLOOKUP(B1749,Thresholds!$B$2:$I$8,5,FALSE),"Minor",IF(AND(VLOOKUP(B1749,Thresholds!$B$2:$I$8,5,FALSE)&lt;='Hazard Data'!K792,'Hazard Data'!K792&lt;VLOOKUP(B1749,Thresholds!$B$2:$I$8,6,FALSE)),"Medium","Major")))</f>
        <v/>
      </c>
      <c r="T1749" s="2"/>
      <c r="U1749" s="2"/>
      <c r="V1749" s="2"/>
      <c r="W1749" s="2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>
      <c r="A1750" s="1"/>
      <c r="B1750" s="17">
        <v>1</v>
      </c>
      <c r="C1750" s="9" t="s">
        <v>79</v>
      </c>
      <c r="D1750" s="9" t="str">
        <f>VLOOKUP(C1750,'Hazard Categories'!$A$2:$B$52,2,FALSE)</f>
        <v>Storm</v>
      </c>
      <c r="E1750" s="17">
        <v>3</v>
      </c>
      <c r="F1750" s="17">
        <v>1975</v>
      </c>
      <c r="G1750" s="17" t="str">
        <f>IF(F1750&lt;2000,(ROUNDDOWN((F1750-$G$10)/5,0))*5+$G$10&amp;"-"&amp;(ROUNDDOWN((F1750-$G$10)/5,0))*5+$G$10+4,(ROUNDDOWN((F1750-$G$10)/5,0))*5+$G$10&amp;"-"&amp;(ROUNDDOWN((F1750-$G$10)/5,0))*5+$G$10+4)</f>
        <v>1975-1979</v>
      </c>
      <c r="H1750" s="17">
        <v>1</v>
      </c>
      <c r="I1750" s="17">
        <v>0</v>
      </c>
      <c r="J1750" s="17">
        <v>0</v>
      </c>
      <c r="K1750" s="17">
        <f>SUM(I1750:J1750)</f>
        <v>0</v>
      </c>
      <c r="L1750" s="28">
        <f>IF(N1750&lt;7000000000,0,1)</f>
        <v>0</v>
      </c>
      <c r="M1750" s="28">
        <f>IF(N1750&gt;0,1,0)</f>
        <v>1</v>
      </c>
      <c r="N1750" s="29">
        <v>21278</v>
      </c>
      <c r="O1750" s="29">
        <f>IF($R1750="Minor",1,0)</f>
        <v>1</v>
      </c>
      <c r="P1750" s="29">
        <f>IF($R1750="Medium",1,0)</f>
        <v>0</v>
      </c>
      <c r="Q1750" s="29">
        <f>IF($R1750="Major",1,0)</f>
        <v>0</v>
      </c>
      <c r="R1750" s="2" t="str">
        <f>IF('Hazard Data'!N706&lt;VLOOKUP(B1750,Thresholds!$B$2:$I$8,2,FALSE),"Minor",IF(AND(VLOOKUP(B1750,Thresholds!$B$2:$I$8,2,FALSE)&lt;='Hazard Data'!N706,'Hazard Data'!N706&lt;VLOOKUP(B1750,Thresholds!$B$2:$I$8,3,FALSE)),"Medium","Major"))</f>
        <v>Minor</v>
      </c>
      <c r="S1750" s="2" t="str">
        <f>IF(N1750&gt;0,"",IF('Hazard Data'!K706&lt;VLOOKUP(B1750,Thresholds!$B$2:$I$8,5,FALSE),"Minor",IF(AND(VLOOKUP(B1750,Thresholds!$B$2:$I$8,5,FALSE)&lt;='Hazard Data'!K706,'Hazard Data'!K706&lt;VLOOKUP(B1750,Thresholds!$B$2:$I$8,6,FALSE)),"Medium","Major")))</f>
        <v/>
      </c>
      <c r="T1750" s="2"/>
      <c r="U1750" s="2"/>
      <c r="V1750" s="2"/>
      <c r="W1750" s="2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>
      <c r="A1751" s="1"/>
      <c r="B1751" s="17">
        <v>4</v>
      </c>
      <c r="C1751" s="9" t="s">
        <v>40</v>
      </c>
      <c r="D1751" s="9" t="str">
        <f>VLOOKUP(C1751,'Hazard Categories'!$A$2:$B$52,2,FALSE)</f>
        <v>Storm</v>
      </c>
      <c r="E1751" s="17">
        <v>4</v>
      </c>
      <c r="F1751" s="17">
        <v>1974</v>
      </c>
      <c r="G1751" s="17" t="str">
        <f>IF(F1751&lt;2000,(ROUNDDOWN((F1751-$G$10)/5,0))*5+$G$10&amp;"-"&amp;(ROUNDDOWN((F1751-$G$10)/5,0))*5+$G$10+4,(ROUNDDOWN((F1751-$G$10)/5,0))*5+$G$10&amp;"-"&amp;(ROUNDDOWN((F1751-$G$10)/5,0))*5+$G$10+4)</f>
        <v>1970-1974</v>
      </c>
      <c r="H1751" s="17">
        <v>2</v>
      </c>
      <c r="I1751" s="17">
        <v>0</v>
      </c>
      <c r="J1751" s="17">
        <v>0</v>
      </c>
      <c r="K1751" s="17">
        <f>SUM(I1751:J1751)</f>
        <v>0</v>
      </c>
      <c r="L1751" s="28">
        <f>IF(N1751&lt;7000000000,0,1)</f>
        <v>0</v>
      </c>
      <c r="M1751" s="28">
        <f>IF(N1751&gt;0,1,0)</f>
        <v>1</v>
      </c>
      <c r="N1751" s="29">
        <v>21213</v>
      </c>
      <c r="O1751" s="29">
        <f>IF($R1751="Minor",1,0)</f>
        <v>0</v>
      </c>
      <c r="P1751" s="29">
        <f>IF($R1751="Medium",1,0)</f>
        <v>1</v>
      </c>
      <c r="Q1751" s="29">
        <f>IF($R1751="Major",1,0)</f>
        <v>0</v>
      </c>
      <c r="R1751" s="2" t="str">
        <f>IF('Hazard Data'!N388&lt;VLOOKUP(B1751,Thresholds!$B$2:$I$8,2,FALSE),"Minor",IF(AND(VLOOKUP(B1751,Thresholds!$B$2:$I$8,2,FALSE)&lt;='Hazard Data'!N388,'Hazard Data'!N388&lt;VLOOKUP(B1751,Thresholds!$B$2:$I$8,3,FALSE)),"Medium","Major"))</f>
        <v>Medium</v>
      </c>
      <c r="S1751" s="2" t="str">
        <f>IF(N1751&gt;0,"",IF('Hazard Data'!K388&lt;VLOOKUP(B1751,Thresholds!$B$2:$I$8,5,FALSE),"Minor",IF(AND(VLOOKUP(B1751,Thresholds!$B$2:$I$8,5,FALSE)&lt;='Hazard Data'!K388,'Hazard Data'!K388&lt;VLOOKUP(B1751,Thresholds!$B$2:$I$8,6,FALSE)),"Medium","Major")))</f>
        <v/>
      </c>
      <c r="T1751" s="2"/>
      <c r="U1751" s="2"/>
      <c r="V1751" s="2"/>
      <c r="W1751" s="2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>
      <c r="A1752" s="1"/>
      <c r="B1752" s="17">
        <v>2</v>
      </c>
      <c r="C1752" s="9" t="s">
        <v>59</v>
      </c>
      <c r="D1752" s="9" t="str">
        <f>VLOOKUP(C1752,'Hazard Categories'!$A$2:$B$52,2,FALSE)</f>
        <v>Storm</v>
      </c>
      <c r="E1752" s="17">
        <v>1</v>
      </c>
      <c r="F1752" s="17">
        <v>2018</v>
      </c>
      <c r="G1752" s="17" t="str">
        <f>IF(F1752&lt;2000,(ROUNDDOWN((F1752-$G$10)/5,0))*5+$G$10&amp;"-"&amp;(ROUNDDOWN((F1752-$G$10)/5,0))*5+$G$10+4,(ROUNDDOWN((F1752-$G$10)/5,0))*5+$G$10&amp;"-"&amp;(ROUNDDOWN((F1752-$G$10)/5,0))*5+$G$10+4)</f>
        <v>2015-2019</v>
      </c>
      <c r="H1752" s="17">
        <v>1</v>
      </c>
      <c r="I1752" s="17">
        <v>0</v>
      </c>
      <c r="J1752" s="17">
        <v>0</v>
      </c>
      <c r="K1752" s="17">
        <f>SUM(I1752:J1752)</f>
        <v>0</v>
      </c>
      <c r="L1752" s="28">
        <f>IF(N1752&lt;7000000000,0,1)</f>
        <v>0</v>
      </c>
      <c r="M1752" s="28">
        <f>IF(N1752&gt;0,1,0)</f>
        <v>1</v>
      </c>
      <c r="N1752" s="29">
        <v>21210</v>
      </c>
      <c r="O1752" s="29">
        <f>IF($R1752="Minor",1,0)</f>
        <v>1</v>
      </c>
      <c r="P1752" s="29">
        <f>IF($R1752="Medium",1,0)</f>
        <v>0</v>
      </c>
      <c r="Q1752" s="29">
        <f>IF($R1752="Major",1,0)</f>
        <v>0</v>
      </c>
      <c r="R1752" s="2" t="str">
        <f>IF('Hazard Data'!N2983&lt;VLOOKUP(B1752,Thresholds!$B$2:$I$8,2,FALSE),"Minor",IF(AND(VLOOKUP(B1752,Thresholds!$B$2:$I$8,2,FALSE)&lt;='Hazard Data'!N2983,'Hazard Data'!N2983&lt;VLOOKUP(B1752,Thresholds!$B$2:$I$8,3,FALSE)),"Medium","Major"))</f>
        <v>Minor</v>
      </c>
      <c r="S1752" s="2" t="str">
        <f>IF(N1752&gt;0,"",IF('Hazard Data'!K2983&lt;VLOOKUP(B1752,Thresholds!$B$2:$I$8,5,FALSE),"Minor",IF(AND(VLOOKUP(B1752,Thresholds!$B$2:$I$8,5,FALSE)&lt;='Hazard Data'!K2983,'Hazard Data'!K2983&lt;VLOOKUP(B1752,Thresholds!$B$2:$I$8,6,FALSE)),"Medium","Major")))</f>
        <v/>
      </c>
      <c r="T1752" s="2"/>
      <c r="U1752" s="2"/>
      <c r="V1752" s="2"/>
      <c r="W1752" s="2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>
      <c r="A1753" s="1"/>
      <c r="B1753" s="17">
        <v>3</v>
      </c>
      <c r="C1753" s="9" t="s">
        <v>40</v>
      </c>
      <c r="D1753" s="9" t="str">
        <f>VLOOKUP(C1753,'Hazard Categories'!$A$2:$B$52,2,FALSE)</f>
        <v>Storm</v>
      </c>
      <c r="E1753" s="17">
        <v>1</v>
      </c>
      <c r="F1753" s="17">
        <v>1960</v>
      </c>
      <c r="G1753" s="17" t="str">
        <f>IF(F1753&lt;2000,(ROUNDDOWN((F1753-$G$10)/5,0))*5+$G$10&amp;"-"&amp;(ROUNDDOWN((F1753-$G$10)/5,0))*5+$G$10+4,(ROUNDDOWN((F1753-$G$10)/5,0))*5+$G$10&amp;"-"&amp;(ROUNDDOWN((F1753-$G$10)/5,0))*5+$G$10+4)</f>
        <v>1960-1964</v>
      </c>
      <c r="H1753" s="17">
        <v>3</v>
      </c>
      <c r="I1753" s="17">
        <v>0</v>
      </c>
      <c r="J1753" s="17">
        <v>0</v>
      </c>
      <c r="K1753" s="17">
        <f>SUM(I1753:J1753)</f>
        <v>0</v>
      </c>
      <c r="L1753" s="28">
        <f>IF(N1753&lt;7000000000,0,1)</f>
        <v>0</v>
      </c>
      <c r="M1753" s="28">
        <f>IF(N1753&gt;0,1,0)</f>
        <v>1</v>
      </c>
      <c r="N1753" s="29">
        <v>21192</v>
      </c>
      <c r="O1753" s="29">
        <f>IF($R1753="Minor",1,0)</f>
        <v>0</v>
      </c>
      <c r="P1753" s="29">
        <f>IF($R1753="Medium",1,0)</f>
        <v>1</v>
      </c>
      <c r="Q1753" s="29">
        <f>IF($R1753="Major",1,0)</f>
        <v>0</v>
      </c>
      <c r="R1753" s="2" t="str">
        <f>IF('Hazard Data'!N223&lt;VLOOKUP(B1753,Thresholds!$B$2:$I$8,2,FALSE),"Minor",IF(AND(VLOOKUP(B1753,Thresholds!$B$2:$I$8,2,FALSE)&lt;='Hazard Data'!N223,'Hazard Data'!N223&lt;VLOOKUP(B1753,Thresholds!$B$2:$I$8,3,FALSE)),"Medium","Major"))</f>
        <v>Medium</v>
      </c>
      <c r="S1753" s="2" t="str">
        <f>IF(N1753&gt;0,"",IF('Hazard Data'!K223&lt;VLOOKUP(B1753,Thresholds!$B$2:$I$8,5,FALSE),"Minor",IF(AND(VLOOKUP(B1753,Thresholds!$B$2:$I$8,5,FALSE)&lt;='Hazard Data'!K223,'Hazard Data'!K223&lt;VLOOKUP(B1753,Thresholds!$B$2:$I$8,6,FALSE)),"Medium","Major")))</f>
        <v/>
      </c>
      <c r="T1753" s="2"/>
      <c r="U1753" s="2"/>
      <c r="V1753" s="2"/>
      <c r="W1753" s="2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>
      <c r="A1754" s="1"/>
      <c r="B1754" s="17">
        <v>1</v>
      </c>
      <c r="C1754" s="9" t="s">
        <v>70</v>
      </c>
      <c r="D1754" s="9" t="str">
        <f>VLOOKUP(C1754,'Hazard Categories'!$A$2:$B$52,2,FALSE)</f>
        <v>Storm</v>
      </c>
      <c r="E1754" s="17">
        <v>3</v>
      </c>
      <c r="F1754" s="17">
        <v>1983</v>
      </c>
      <c r="G1754" s="17" t="str">
        <f>IF(F1754&lt;2000,(ROUNDDOWN((F1754-$G$10)/5,0))*5+$G$10&amp;"-"&amp;(ROUNDDOWN((F1754-$G$10)/5,0))*5+$G$10+4,(ROUNDDOWN((F1754-$G$10)/5,0))*5+$G$10&amp;"-"&amp;(ROUNDDOWN((F1754-$G$10)/5,0))*5+$G$10+4)</f>
        <v>1980-1984</v>
      </c>
      <c r="H1754" s="17">
        <v>1</v>
      </c>
      <c r="I1754" s="17">
        <v>0</v>
      </c>
      <c r="J1754" s="17">
        <v>0</v>
      </c>
      <c r="K1754" s="17">
        <f>SUM(I1754:J1754)</f>
        <v>0</v>
      </c>
      <c r="L1754" s="28">
        <f>IF(N1754&lt;7000000000,0,1)</f>
        <v>0</v>
      </c>
      <c r="M1754" s="28">
        <f>IF(N1754&gt;0,1,0)</f>
        <v>1</v>
      </c>
      <c r="N1754" s="29">
        <v>21192</v>
      </c>
      <c r="O1754" s="29">
        <f>IF($R1754="Minor",1,0)</f>
        <v>1</v>
      </c>
      <c r="P1754" s="29">
        <f>IF($R1754="Medium",1,0)</f>
        <v>0</v>
      </c>
      <c r="Q1754" s="29">
        <f>IF($R1754="Major",1,0)</f>
        <v>0</v>
      </c>
      <c r="R1754" s="2" t="str">
        <f>IF('Hazard Data'!N780&lt;VLOOKUP(B1754,Thresholds!$B$2:$I$8,2,FALSE),"Minor",IF(AND(VLOOKUP(B1754,Thresholds!$B$2:$I$8,2,FALSE)&lt;='Hazard Data'!N780,'Hazard Data'!N780&lt;VLOOKUP(B1754,Thresholds!$B$2:$I$8,3,FALSE)),"Medium","Major"))</f>
        <v>Minor</v>
      </c>
      <c r="S1754" s="2" t="str">
        <f>IF(N1754&gt;0,"",IF('Hazard Data'!K780&lt;VLOOKUP(B1754,Thresholds!$B$2:$I$8,5,FALSE),"Minor",IF(AND(VLOOKUP(B1754,Thresholds!$B$2:$I$8,5,FALSE)&lt;='Hazard Data'!K780,'Hazard Data'!K780&lt;VLOOKUP(B1754,Thresholds!$B$2:$I$8,6,FALSE)),"Medium","Major")))</f>
        <v/>
      </c>
      <c r="T1754" s="2"/>
      <c r="U1754" s="2"/>
      <c r="V1754" s="2"/>
      <c r="W1754" s="2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>
      <c r="A1755" s="1"/>
      <c r="B1755" s="17">
        <v>1</v>
      </c>
      <c r="C1755" s="9" t="s">
        <v>65</v>
      </c>
      <c r="D1755" s="9" t="str">
        <f>VLOOKUP(C1755,'Hazard Categories'!$A$2:$B$52,2,FALSE)</f>
        <v>Severe Storm</v>
      </c>
      <c r="E1755" s="17">
        <v>3</v>
      </c>
      <c r="F1755" s="17">
        <v>1975</v>
      </c>
      <c r="G1755" s="17" t="str">
        <f>IF(F1755&lt;2000,(ROUNDDOWN((F1755-$G$10)/5,0))*5+$G$10&amp;"-"&amp;(ROUNDDOWN((F1755-$G$10)/5,0))*5+$G$10+4,(ROUNDDOWN((F1755-$G$10)/5,0))*5+$G$10&amp;"-"&amp;(ROUNDDOWN((F1755-$G$10)/5,0))*5+$G$10+4)</f>
        <v>1975-1979</v>
      </c>
      <c r="H1755" s="17">
        <v>1</v>
      </c>
      <c r="I1755" s="17">
        <v>0</v>
      </c>
      <c r="J1755" s="17">
        <v>1</v>
      </c>
      <c r="K1755" s="17">
        <f>SUM(I1755:J1755)</f>
        <v>1</v>
      </c>
      <c r="L1755" s="28">
        <f>IF(N1755&lt;7000000000,0,1)</f>
        <v>0</v>
      </c>
      <c r="M1755" s="28">
        <f>IF(N1755&gt;0,1,0)</f>
        <v>1</v>
      </c>
      <c r="N1755" s="29">
        <v>21143</v>
      </c>
      <c r="O1755" s="29">
        <f>IF($R1755="Minor",1,0)</f>
        <v>1</v>
      </c>
      <c r="P1755" s="29">
        <f>IF($R1755="Medium",1,0)</f>
        <v>0</v>
      </c>
      <c r="Q1755" s="29">
        <f>IF($R1755="Major",1,0)</f>
        <v>0</v>
      </c>
      <c r="R1755" s="2" t="str">
        <f>IF('Hazard Data'!N714&lt;VLOOKUP(B1755,Thresholds!$B$2:$I$8,2,FALSE),"Minor",IF(AND(VLOOKUP(B1755,Thresholds!$B$2:$I$8,2,FALSE)&lt;='Hazard Data'!N714,'Hazard Data'!N714&lt;VLOOKUP(B1755,Thresholds!$B$2:$I$8,3,FALSE)),"Medium","Major"))</f>
        <v>Minor</v>
      </c>
      <c r="S1755" s="2" t="str">
        <f>IF(N1755&gt;0,"",IF('Hazard Data'!K714&lt;VLOOKUP(B1755,Thresholds!$B$2:$I$8,5,FALSE),"Minor",IF(AND(VLOOKUP(B1755,Thresholds!$B$2:$I$8,5,FALSE)&lt;='Hazard Data'!K714,'Hazard Data'!K714&lt;VLOOKUP(B1755,Thresholds!$B$2:$I$8,6,FALSE)),"Medium","Major")))</f>
        <v/>
      </c>
      <c r="T1755" s="2"/>
      <c r="U1755" s="2"/>
      <c r="V1755" s="2"/>
      <c r="W1755" s="2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>
      <c r="A1756" s="1"/>
      <c r="B1756" s="17">
        <v>6</v>
      </c>
      <c r="C1756" s="9" t="s">
        <v>71</v>
      </c>
      <c r="D1756" s="9" t="str">
        <f>VLOOKUP(C1756,'Hazard Categories'!$A$2:$B$52,2,FALSE)</f>
        <v>Storm</v>
      </c>
      <c r="E1756" s="17">
        <v>4</v>
      </c>
      <c r="F1756" s="17">
        <v>1983</v>
      </c>
      <c r="G1756" s="17" t="str">
        <f>IF(F1756&lt;2000,(ROUNDDOWN((F1756-$G$10)/5,0))*5+$G$10&amp;"-"&amp;(ROUNDDOWN((F1756-$G$10)/5,0))*5+$G$10+4,(ROUNDDOWN((F1756-$G$10)/5,0))*5+$G$10&amp;"-"&amp;(ROUNDDOWN((F1756-$G$10)/5,0))*5+$G$10+4)</f>
        <v>1980-1984</v>
      </c>
      <c r="H1756" s="17">
        <v>1</v>
      </c>
      <c r="I1756" s="17">
        <v>0</v>
      </c>
      <c r="J1756" s="17">
        <v>0</v>
      </c>
      <c r="K1756" s="17">
        <f>SUM(I1756:J1756)</f>
        <v>0</v>
      </c>
      <c r="L1756" s="28">
        <f>IF(N1756&lt;7000000000,0,1)</f>
        <v>0</v>
      </c>
      <c r="M1756" s="28">
        <f>IF(N1756&gt;0,1,0)</f>
        <v>1</v>
      </c>
      <c r="N1756" s="29">
        <v>21126</v>
      </c>
      <c r="O1756" s="29">
        <f>IF($R1756="Minor",1,0)</f>
        <v>1</v>
      </c>
      <c r="P1756" s="29">
        <f>IF($R1756="Medium",1,0)</f>
        <v>0</v>
      </c>
      <c r="Q1756" s="29">
        <f>IF($R1756="Major",1,0)</f>
        <v>0</v>
      </c>
      <c r="R1756" s="2" t="str">
        <f>IF('Hazard Data'!N789&lt;VLOOKUP(B1756,Thresholds!$B$2:$I$8,2,FALSE),"Minor",IF(AND(VLOOKUP(B1756,Thresholds!$B$2:$I$8,2,FALSE)&lt;='Hazard Data'!N789,'Hazard Data'!N789&lt;VLOOKUP(B1756,Thresholds!$B$2:$I$8,3,FALSE)),"Medium","Major"))</f>
        <v>Minor</v>
      </c>
      <c r="S1756" s="2" t="str">
        <f>IF(N1756&gt;0,"",IF('Hazard Data'!K789&lt;VLOOKUP(B1756,Thresholds!$B$2:$I$8,5,FALSE),"Minor",IF(AND(VLOOKUP(B1756,Thresholds!$B$2:$I$8,5,FALSE)&lt;='Hazard Data'!K789,'Hazard Data'!K789&lt;VLOOKUP(B1756,Thresholds!$B$2:$I$8,6,FALSE)),"Medium","Major")))</f>
        <v/>
      </c>
      <c r="T1756" s="2"/>
      <c r="U1756" s="2"/>
      <c r="V1756" s="2"/>
      <c r="W1756" s="2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>
      <c r="A1757" s="1"/>
      <c r="B1757" s="17">
        <v>4</v>
      </c>
      <c r="C1757" s="9" t="s">
        <v>70</v>
      </c>
      <c r="D1757" s="9" t="str">
        <f>VLOOKUP(C1757,'Hazard Categories'!$A$2:$B$52,2,FALSE)</f>
        <v>Storm</v>
      </c>
      <c r="E1757" s="17">
        <v>3</v>
      </c>
      <c r="F1757" s="17">
        <v>1983</v>
      </c>
      <c r="G1757" s="17" t="str">
        <f>IF(F1757&lt;2000,(ROUNDDOWN((F1757-$G$10)/5,0))*5+$G$10&amp;"-"&amp;(ROUNDDOWN((F1757-$G$10)/5,0))*5+$G$10+4,(ROUNDDOWN((F1757-$G$10)/5,0))*5+$G$10&amp;"-"&amp;(ROUNDDOWN((F1757-$G$10)/5,0))*5+$G$10+4)</f>
        <v>1980-1984</v>
      </c>
      <c r="H1757" s="17">
        <v>1</v>
      </c>
      <c r="I1757" s="17">
        <v>0</v>
      </c>
      <c r="J1757" s="17">
        <v>0</v>
      </c>
      <c r="K1757" s="17">
        <f>SUM(I1757:J1757)</f>
        <v>0</v>
      </c>
      <c r="L1757" s="28">
        <f>IF(N1757&lt;7000000000,0,1)</f>
        <v>0</v>
      </c>
      <c r="M1757" s="28">
        <f>IF(N1757&gt;0,1,0)</f>
        <v>1</v>
      </c>
      <c r="N1757" s="29">
        <v>21036</v>
      </c>
      <c r="O1757" s="29">
        <f>IF($R1757="Minor",1,0)</f>
        <v>1</v>
      </c>
      <c r="P1757" s="29">
        <f>IF($R1757="Medium",1,0)</f>
        <v>0</v>
      </c>
      <c r="Q1757" s="29">
        <f>IF($R1757="Major",1,0)</f>
        <v>0</v>
      </c>
      <c r="R1757" s="2" t="str">
        <f>IF('Hazard Data'!N781&lt;VLOOKUP(B1757,Thresholds!$B$2:$I$8,2,FALSE),"Minor",IF(AND(VLOOKUP(B1757,Thresholds!$B$2:$I$8,2,FALSE)&lt;='Hazard Data'!N781,'Hazard Data'!N781&lt;VLOOKUP(B1757,Thresholds!$B$2:$I$8,3,FALSE)),"Medium","Major"))</f>
        <v>Minor</v>
      </c>
      <c r="S1757" s="2" t="str">
        <f>IF(N1757&gt;0,"",IF('Hazard Data'!K781&lt;VLOOKUP(B1757,Thresholds!$B$2:$I$8,5,FALSE),"Minor",IF(AND(VLOOKUP(B1757,Thresholds!$B$2:$I$8,5,FALSE)&lt;='Hazard Data'!K781,'Hazard Data'!K781&lt;VLOOKUP(B1757,Thresholds!$B$2:$I$8,6,FALSE)),"Medium","Major")))</f>
        <v/>
      </c>
      <c r="T1757" s="2"/>
      <c r="U1757" s="2"/>
      <c r="V1757" s="2"/>
      <c r="W1757" s="2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>
      <c r="A1758" s="1"/>
      <c r="B1758" s="17">
        <v>2</v>
      </c>
      <c r="C1758" s="9" t="s">
        <v>59</v>
      </c>
      <c r="D1758" s="9" t="str">
        <f>VLOOKUP(C1758,'Hazard Categories'!$A$2:$B$52,2,FALSE)</f>
        <v>Storm</v>
      </c>
      <c r="E1758" s="17">
        <v>3</v>
      </c>
      <c r="F1758" s="17">
        <v>2012</v>
      </c>
      <c r="G1758" s="17" t="str">
        <f>IF(F1758&lt;2000,(ROUNDDOWN((F1758-$G$10)/5,0))*5+$G$10&amp;"-"&amp;(ROUNDDOWN((F1758-$G$10)/5,0))*5+$G$10+4,(ROUNDDOWN((F1758-$G$10)/5,0))*5+$G$10&amp;"-"&amp;(ROUNDDOWN((F1758-$G$10)/5,0))*5+$G$10+4)</f>
        <v>2010-2014</v>
      </c>
      <c r="H1758" s="17">
        <v>1</v>
      </c>
      <c r="I1758" s="17">
        <v>0</v>
      </c>
      <c r="J1758" s="17">
        <v>0</v>
      </c>
      <c r="K1758" s="17">
        <f>SUM(I1758:J1758)</f>
        <v>0</v>
      </c>
      <c r="L1758" s="28">
        <f>IF(N1758&lt;7000000000,0,1)</f>
        <v>0</v>
      </c>
      <c r="M1758" s="28">
        <f>IF(N1758&gt;0,1,0)</f>
        <v>1</v>
      </c>
      <c r="N1758" s="29">
        <v>21004</v>
      </c>
      <c r="O1758" s="29">
        <f>IF($R1758="Minor",1,0)</f>
        <v>1</v>
      </c>
      <c r="P1758" s="29">
        <f>IF($R1758="Medium",1,0)</f>
        <v>0</v>
      </c>
      <c r="Q1758" s="29">
        <f>IF($R1758="Major",1,0)</f>
        <v>0</v>
      </c>
      <c r="R1758" s="2" t="str">
        <f>IF('Hazard Data'!N2133&lt;VLOOKUP(B1758,Thresholds!$B$2:$I$8,2,FALSE),"Minor",IF(AND(VLOOKUP(B1758,Thresholds!$B$2:$I$8,2,FALSE)&lt;='Hazard Data'!N2133,'Hazard Data'!N2133&lt;VLOOKUP(B1758,Thresholds!$B$2:$I$8,3,FALSE)),"Medium","Major"))</f>
        <v>Minor</v>
      </c>
      <c r="S1758" s="2" t="str">
        <f>IF(N1758&gt;0,"",IF('Hazard Data'!K2133&lt;VLOOKUP(B1758,Thresholds!$B$2:$I$8,5,FALSE),"Minor",IF(AND(VLOOKUP(B1758,Thresholds!$B$2:$I$8,5,FALSE)&lt;='Hazard Data'!K2133,'Hazard Data'!K2133&lt;VLOOKUP(B1758,Thresholds!$B$2:$I$8,6,FALSE)),"Medium","Major")))</f>
        <v/>
      </c>
      <c r="T1758" s="2"/>
      <c r="U1758" s="2"/>
      <c r="V1758" s="2"/>
      <c r="W1758" s="2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>
      <c r="A1759" s="1"/>
      <c r="B1759" s="17">
        <v>3</v>
      </c>
      <c r="C1759" s="9" t="s">
        <v>70</v>
      </c>
      <c r="D1759" s="9" t="str">
        <f>VLOOKUP(C1759,'Hazard Categories'!$A$2:$B$52,2,FALSE)</f>
        <v>Storm</v>
      </c>
      <c r="E1759" s="17">
        <v>2</v>
      </c>
      <c r="F1759" s="17">
        <v>1974</v>
      </c>
      <c r="G1759" s="17" t="str">
        <f>IF(F1759&lt;2000,(ROUNDDOWN((F1759-$G$10)/5,0))*5+$G$10&amp;"-"&amp;(ROUNDDOWN((F1759-$G$10)/5,0))*5+$G$10+4,(ROUNDDOWN((F1759-$G$10)/5,0))*5+$G$10&amp;"-"&amp;(ROUNDDOWN((F1759-$G$10)/5,0))*5+$G$10+4)</f>
        <v>1970-1974</v>
      </c>
      <c r="H1759" s="17">
        <v>1</v>
      </c>
      <c r="I1759" s="17">
        <v>0</v>
      </c>
      <c r="J1759" s="17">
        <v>0</v>
      </c>
      <c r="K1759" s="17">
        <f>SUM(I1759:J1759)</f>
        <v>0</v>
      </c>
      <c r="L1759" s="28">
        <f>IF(N1759&lt;7000000000,0,1)</f>
        <v>0</v>
      </c>
      <c r="M1759" s="28">
        <f>IF(N1759&gt;0,1,0)</f>
        <v>1</v>
      </c>
      <c r="N1759" s="29">
        <v>20918</v>
      </c>
      <c r="O1759" s="29">
        <f>IF($R1759="Minor",1,0)</f>
        <v>0</v>
      </c>
      <c r="P1759" s="29">
        <f>IF($R1759="Medium",1,0)</f>
        <v>1</v>
      </c>
      <c r="Q1759" s="29">
        <f>IF($R1759="Major",1,0)</f>
        <v>0</v>
      </c>
      <c r="R1759" s="2" t="str">
        <f>IF('Hazard Data'!N391&lt;VLOOKUP(B1759,Thresholds!$B$2:$I$8,2,FALSE),"Minor",IF(AND(VLOOKUP(B1759,Thresholds!$B$2:$I$8,2,FALSE)&lt;='Hazard Data'!N391,'Hazard Data'!N391&lt;VLOOKUP(B1759,Thresholds!$B$2:$I$8,3,FALSE)),"Medium","Major"))</f>
        <v>Medium</v>
      </c>
      <c r="S1759" s="2" t="str">
        <f>IF(N1759&gt;0,"",IF('Hazard Data'!K391&lt;VLOOKUP(B1759,Thresholds!$B$2:$I$8,5,FALSE),"Minor",IF(AND(VLOOKUP(B1759,Thresholds!$B$2:$I$8,5,FALSE)&lt;='Hazard Data'!K391,'Hazard Data'!K391&lt;VLOOKUP(B1759,Thresholds!$B$2:$I$8,6,FALSE)),"Medium","Major")))</f>
        <v/>
      </c>
      <c r="T1759" s="2"/>
      <c r="U1759" s="2"/>
      <c r="V1759" s="2"/>
      <c r="W1759" s="2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>
      <c r="A1760" s="1"/>
      <c r="B1760" s="17">
        <v>5</v>
      </c>
      <c r="C1760" s="9" t="s">
        <v>71</v>
      </c>
      <c r="D1760" s="9" t="str">
        <f>VLOOKUP(C1760,'Hazard Categories'!$A$2:$B$52,2,FALSE)</f>
        <v>Storm</v>
      </c>
      <c r="E1760" s="17">
        <v>4</v>
      </c>
      <c r="F1760" s="17">
        <v>1983</v>
      </c>
      <c r="G1760" s="17" t="str">
        <f>IF(F1760&lt;2000,(ROUNDDOWN((F1760-$G$10)/5,0))*5+$G$10&amp;"-"&amp;(ROUNDDOWN((F1760-$G$10)/5,0))*5+$G$10+4,(ROUNDDOWN((F1760-$G$10)/5,0))*5+$G$10&amp;"-"&amp;(ROUNDDOWN((F1760-$G$10)/5,0))*5+$G$10+4)</f>
        <v>1980-1984</v>
      </c>
      <c r="H1760" s="17">
        <v>1</v>
      </c>
      <c r="I1760" s="17">
        <v>0</v>
      </c>
      <c r="J1760" s="17">
        <v>0</v>
      </c>
      <c r="K1760" s="17">
        <f>SUM(I1760:J1760)</f>
        <v>0</v>
      </c>
      <c r="L1760" s="28">
        <f>IF(N1760&lt;7000000000,0,1)</f>
        <v>0</v>
      </c>
      <c r="M1760" s="28">
        <f>IF(N1760&gt;0,1,0)</f>
        <v>1</v>
      </c>
      <c r="N1760" s="29">
        <v>20876</v>
      </c>
      <c r="O1760" s="29">
        <f>IF($R1760="Minor",1,0)</f>
        <v>1</v>
      </c>
      <c r="P1760" s="29">
        <f>IF($R1760="Medium",1,0)</f>
        <v>0</v>
      </c>
      <c r="Q1760" s="29">
        <f>IF($R1760="Major",1,0)</f>
        <v>0</v>
      </c>
      <c r="R1760" s="2" t="str">
        <f>IF('Hazard Data'!N793&lt;VLOOKUP(B1760,Thresholds!$B$2:$I$8,2,FALSE),"Minor",IF(AND(VLOOKUP(B1760,Thresholds!$B$2:$I$8,2,FALSE)&lt;='Hazard Data'!N793,'Hazard Data'!N793&lt;VLOOKUP(B1760,Thresholds!$B$2:$I$8,3,FALSE)),"Medium","Major"))</f>
        <v>Minor</v>
      </c>
      <c r="S1760" s="2" t="str">
        <f>IF(N1760&gt;0,"",IF('Hazard Data'!K793&lt;VLOOKUP(B1760,Thresholds!$B$2:$I$8,5,FALSE),"Minor",IF(AND(VLOOKUP(B1760,Thresholds!$B$2:$I$8,5,FALSE)&lt;='Hazard Data'!K793,'Hazard Data'!K793&lt;VLOOKUP(B1760,Thresholds!$B$2:$I$8,6,FALSE)),"Medium","Major")))</f>
        <v/>
      </c>
      <c r="T1760" s="2"/>
      <c r="U1760" s="2"/>
      <c r="V1760" s="2"/>
      <c r="W1760" s="2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>
      <c r="A1761" s="1"/>
      <c r="B1761" s="17">
        <v>4</v>
      </c>
      <c r="C1761" s="9" t="s">
        <v>40</v>
      </c>
      <c r="D1761" s="9" t="str">
        <f>VLOOKUP(C1761,'Hazard Categories'!$A$2:$B$52,2,FALSE)</f>
        <v>Storm</v>
      </c>
      <c r="E1761" s="17">
        <v>1</v>
      </c>
      <c r="F1761" s="17">
        <v>1960</v>
      </c>
      <c r="G1761" s="17" t="str">
        <f>IF(F1761&lt;2000,(ROUNDDOWN((F1761-$G$10)/5,0))*5+$G$10&amp;"-"&amp;(ROUNDDOWN((F1761-$G$10)/5,0))*5+$G$10+4,(ROUNDDOWN((F1761-$G$10)/5,0))*5+$G$10&amp;"-"&amp;(ROUNDDOWN((F1761-$G$10)/5,0))*5+$G$10+4)</f>
        <v>1960-1964</v>
      </c>
      <c r="H1761" s="17">
        <v>3</v>
      </c>
      <c r="I1761" s="17">
        <v>0</v>
      </c>
      <c r="J1761" s="17">
        <v>0</v>
      </c>
      <c r="K1761" s="17">
        <f>SUM(I1761:J1761)</f>
        <v>0</v>
      </c>
      <c r="L1761" s="28">
        <f>IF(N1761&lt;7000000000,0,1)</f>
        <v>0</v>
      </c>
      <c r="M1761" s="28">
        <f>IF(N1761&gt;0,1,0)</f>
        <v>1</v>
      </c>
      <c r="N1761" s="29">
        <v>20617</v>
      </c>
      <c r="O1761" s="29">
        <f>IF($R1761="Minor",1,0)</f>
        <v>0</v>
      </c>
      <c r="P1761" s="29">
        <f>IF($R1761="Medium",1,0)</f>
        <v>1</v>
      </c>
      <c r="Q1761" s="29">
        <f>IF($R1761="Major",1,0)</f>
        <v>0</v>
      </c>
      <c r="R1761" s="2" t="str">
        <f>IF('Hazard Data'!N222&lt;VLOOKUP(B1761,Thresholds!$B$2:$I$8,2,FALSE),"Minor",IF(AND(VLOOKUP(B1761,Thresholds!$B$2:$I$8,2,FALSE)&lt;='Hazard Data'!N222,'Hazard Data'!N222&lt;VLOOKUP(B1761,Thresholds!$B$2:$I$8,3,FALSE)),"Medium","Major"))</f>
        <v>Medium</v>
      </c>
      <c r="S1761" s="2" t="str">
        <f>IF(N1761&gt;0,"",IF('Hazard Data'!K222&lt;VLOOKUP(B1761,Thresholds!$B$2:$I$8,5,FALSE),"Minor",IF(AND(VLOOKUP(B1761,Thresholds!$B$2:$I$8,5,FALSE)&lt;='Hazard Data'!K222,'Hazard Data'!K222&lt;VLOOKUP(B1761,Thresholds!$B$2:$I$8,6,FALSE)),"Medium","Major")))</f>
        <v/>
      </c>
      <c r="T1761" s="2"/>
      <c r="U1761" s="2"/>
      <c r="V1761" s="2"/>
      <c r="W1761" s="2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>
      <c r="A1762" s="1"/>
      <c r="B1762" s="17">
        <v>6</v>
      </c>
      <c r="C1762" s="9" t="s">
        <v>40</v>
      </c>
      <c r="D1762" s="9" t="str">
        <f>VLOOKUP(C1762,'Hazard Categories'!$A$2:$B$52,2,FALSE)</f>
        <v>Storm</v>
      </c>
      <c r="E1762" s="17">
        <v>4</v>
      </c>
      <c r="F1762" s="17">
        <v>1974</v>
      </c>
      <c r="G1762" s="17" t="str">
        <f>IF(F1762&lt;2000,(ROUNDDOWN((F1762-$G$10)/5,0))*5+$G$10&amp;"-"&amp;(ROUNDDOWN((F1762-$G$10)/5,0))*5+$G$10+4,(ROUNDDOWN((F1762-$G$10)/5,0))*5+$G$10&amp;"-"&amp;(ROUNDDOWN((F1762-$G$10)/5,0))*5+$G$10+4)</f>
        <v>1970-1974</v>
      </c>
      <c r="H1762" s="17">
        <v>2</v>
      </c>
      <c r="I1762" s="17">
        <v>0</v>
      </c>
      <c r="J1762" s="17">
        <v>0</v>
      </c>
      <c r="K1762" s="17">
        <f>SUM(I1762:J1762)</f>
        <v>0</v>
      </c>
      <c r="L1762" s="28">
        <f>IF(N1762&lt;7000000000,0,1)</f>
        <v>0</v>
      </c>
      <c r="M1762" s="28">
        <f>IF(N1762&gt;0,1,0)</f>
        <v>1</v>
      </c>
      <c r="N1762" s="29">
        <v>20462</v>
      </c>
      <c r="O1762" s="29">
        <f>IF($R1762="Minor",1,0)</f>
        <v>0</v>
      </c>
      <c r="P1762" s="29">
        <f>IF($R1762="Medium",1,0)</f>
        <v>1</v>
      </c>
      <c r="Q1762" s="29">
        <f>IF($R1762="Major",1,0)</f>
        <v>0</v>
      </c>
      <c r="R1762" s="2" t="str">
        <f>IF('Hazard Data'!N372&lt;VLOOKUP(B1762,Thresholds!$B$2:$I$8,2,FALSE),"Minor",IF(AND(VLOOKUP(B1762,Thresholds!$B$2:$I$8,2,FALSE)&lt;='Hazard Data'!N372,'Hazard Data'!N372&lt;VLOOKUP(B1762,Thresholds!$B$2:$I$8,3,FALSE)),"Medium","Major"))</f>
        <v>Medium</v>
      </c>
      <c r="S1762" s="2" t="str">
        <f>IF(N1762&gt;0,"",IF('Hazard Data'!K372&lt;VLOOKUP(B1762,Thresholds!$B$2:$I$8,5,FALSE),"Minor",IF(AND(VLOOKUP(B1762,Thresholds!$B$2:$I$8,5,FALSE)&lt;='Hazard Data'!K372,'Hazard Data'!K372&lt;VLOOKUP(B1762,Thresholds!$B$2:$I$8,6,FALSE)),"Medium","Major")))</f>
        <v/>
      </c>
      <c r="T1762" s="2"/>
      <c r="U1762" s="2"/>
      <c r="V1762" s="2"/>
      <c r="W1762" s="2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>
      <c r="A1763" s="1"/>
      <c r="B1763" s="17">
        <v>5</v>
      </c>
      <c r="C1763" s="9" t="s">
        <v>70</v>
      </c>
      <c r="D1763" s="9" t="str">
        <f>VLOOKUP(C1763,'Hazard Categories'!$A$2:$B$52,2,FALSE)</f>
        <v>Storm</v>
      </c>
      <c r="E1763" s="17">
        <v>2</v>
      </c>
      <c r="F1763" s="17">
        <v>1974</v>
      </c>
      <c r="G1763" s="17" t="str">
        <f>IF(F1763&lt;2000,(ROUNDDOWN((F1763-$G$10)/5,0))*5+$G$10&amp;"-"&amp;(ROUNDDOWN((F1763-$G$10)/5,0))*5+$G$10+4,(ROUNDDOWN((F1763-$G$10)/5,0))*5+$G$10&amp;"-"&amp;(ROUNDDOWN((F1763-$G$10)/5,0))*5+$G$10+4)</f>
        <v>1970-1974</v>
      </c>
      <c r="H1763" s="17">
        <v>1</v>
      </c>
      <c r="I1763" s="17">
        <v>0</v>
      </c>
      <c r="J1763" s="17">
        <v>0</v>
      </c>
      <c r="K1763" s="17">
        <f>SUM(I1763:J1763)</f>
        <v>0</v>
      </c>
      <c r="L1763" s="28">
        <f>IF(N1763&lt;7000000000,0,1)</f>
        <v>0</v>
      </c>
      <c r="M1763" s="28">
        <f>IF(N1763&gt;0,1,0)</f>
        <v>1</v>
      </c>
      <c r="N1763" s="29">
        <v>19871</v>
      </c>
      <c r="O1763" s="29">
        <f>IF($R1763="Minor",1,0)</f>
        <v>0</v>
      </c>
      <c r="P1763" s="29">
        <f>IF($R1763="Medium",1,0)</f>
        <v>1</v>
      </c>
      <c r="Q1763" s="29">
        <f>IF($R1763="Major",1,0)</f>
        <v>0</v>
      </c>
      <c r="R1763" s="2" t="str">
        <f>IF('Hazard Data'!N397&lt;VLOOKUP(B1763,Thresholds!$B$2:$I$8,2,FALSE),"Minor",IF(AND(VLOOKUP(B1763,Thresholds!$B$2:$I$8,2,FALSE)&lt;='Hazard Data'!N397,'Hazard Data'!N397&lt;VLOOKUP(B1763,Thresholds!$B$2:$I$8,3,FALSE)),"Medium","Major"))</f>
        <v>Medium</v>
      </c>
      <c r="S1763" s="2" t="str">
        <f>IF(N1763&gt;0,"",IF('Hazard Data'!K397&lt;VLOOKUP(B1763,Thresholds!$B$2:$I$8,5,FALSE),"Minor",IF(AND(VLOOKUP(B1763,Thresholds!$B$2:$I$8,5,FALSE)&lt;='Hazard Data'!K397,'Hazard Data'!K397&lt;VLOOKUP(B1763,Thresholds!$B$2:$I$8,6,FALSE)),"Medium","Major")))</f>
        <v/>
      </c>
      <c r="T1763" s="2"/>
      <c r="U1763" s="2"/>
      <c r="V1763" s="2"/>
      <c r="W1763" s="2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>
      <c r="A1764" s="1"/>
      <c r="B1764" s="17">
        <v>4</v>
      </c>
      <c r="C1764" s="9" t="s">
        <v>65</v>
      </c>
      <c r="D1764" s="9" t="str">
        <f>VLOOKUP(C1764,'Hazard Categories'!$A$2:$B$52,2,FALSE)</f>
        <v>Severe Storm</v>
      </c>
      <c r="E1764" s="17">
        <v>3</v>
      </c>
      <c r="F1764" s="17">
        <v>1975</v>
      </c>
      <c r="G1764" s="17" t="str">
        <f>IF(F1764&lt;2000,(ROUNDDOWN((F1764-$G$10)/5,0))*5+$G$10&amp;"-"&amp;(ROUNDDOWN((F1764-$G$10)/5,0))*5+$G$10+4,(ROUNDDOWN((F1764-$G$10)/5,0))*5+$G$10&amp;"-"&amp;(ROUNDDOWN((F1764-$G$10)/5,0))*5+$G$10+4)</f>
        <v>1975-1979</v>
      </c>
      <c r="H1764" s="17">
        <v>1</v>
      </c>
      <c r="I1764" s="17">
        <v>0</v>
      </c>
      <c r="J1764" s="17">
        <v>1</v>
      </c>
      <c r="K1764" s="17">
        <f>SUM(I1764:J1764)</f>
        <v>1</v>
      </c>
      <c r="L1764" s="28">
        <f>IF(N1764&lt;7000000000,0,1)</f>
        <v>0</v>
      </c>
      <c r="M1764" s="28">
        <f>IF(N1764&gt;0,1,0)</f>
        <v>1</v>
      </c>
      <c r="N1764" s="29">
        <v>19644</v>
      </c>
      <c r="O1764" s="29">
        <f>IF($R1764="Minor",1,0)</f>
        <v>1</v>
      </c>
      <c r="P1764" s="29">
        <f>IF($R1764="Medium",1,0)</f>
        <v>0</v>
      </c>
      <c r="Q1764" s="29">
        <f>IF($R1764="Major",1,0)</f>
        <v>0</v>
      </c>
      <c r="R1764" s="2" t="str">
        <f>IF('Hazard Data'!N716&lt;VLOOKUP(B1764,Thresholds!$B$2:$I$8,2,FALSE),"Minor",IF(AND(VLOOKUP(B1764,Thresholds!$B$2:$I$8,2,FALSE)&lt;='Hazard Data'!N716,'Hazard Data'!N716&lt;VLOOKUP(B1764,Thresholds!$B$2:$I$8,3,FALSE)),"Medium","Major"))</f>
        <v>Minor</v>
      </c>
      <c r="S1764" s="2" t="str">
        <f>IF(N1764&gt;0,"",IF('Hazard Data'!K716&lt;VLOOKUP(B1764,Thresholds!$B$2:$I$8,5,FALSE),"Minor",IF(AND(VLOOKUP(B1764,Thresholds!$B$2:$I$8,5,FALSE)&lt;='Hazard Data'!K716,'Hazard Data'!K716&lt;VLOOKUP(B1764,Thresholds!$B$2:$I$8,6,FALSE)),"Medium","Major")))</f>
        <v/>
      </c>
      <c r="T1764" s="2"/>
      <c r="U1764" s="2"/>
      <c r="V1764" s="2"/>
      <c r="W1764" s="2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>
      <c r="A1765" s="1"/>
      <c r="B1765" s="17">
        <v>4</v>
      </c>
      <c r="C1765" s="9" t="s">
        <v>65</v>
      </c>
      <c r="D1765" s="9" t="str">
        <f>VLOOKUP(C1765,'Hazard Categories'!$A$2:$B$52,2,FALSE)</f>
        <v>Severe Storm</v>
      </c>
      <c r="E1765" s="17">
        <v>4</v>
      </c>
      <c r="F1765" s="17">
        <v>1967</v>
      </c>
      <c r="G1765" s="17" t="str">
        <f>IF(F1765&lt;2000,(ROUNDDOWN((F1765-$G$10)/5,0))*5+$G$10&amp;"-"&amp;(ROUNDDOWN((F1765-$G$10)/5,0))*5+$G$10+4,(ROUNDDOWN((F1765-$G$10)/5,0))*5+$G$10&amp;"-"&amp;(ROUNDDOWN((F1765-$G$10)/5,0))*5+$G$10+4)</f>
        <v>1965-1969</v>
      </c>
      <c r="H1765" s="17">
        <v>1</v>
      </c>
      <c r="I1765" s="17">
        <v>0</v>
      </c>
      <c r="J1765" s="17">
        <v>0</v>
      </c>
      <c r="K1765" s="17">
        <f>SUM(I1765:J1765)</f>
        <v>0</v>
      </c>
      <c r="L1765" s="28">
        <f>IF(N1765&lt;7000000000,0,1)</f>
        <v>0</v>
      </c>
      <c r="M1765" s="28">
        <f>IF(N1765&gt;0,1,0)</f>
        <v>1</v>
      </c>
      <c r="N1765" s="29">
        <v>19407</v>
      </c>
      <c r="O1765" s="29">
        <f>IF($R1765="Minor",1,0)</f>
        <v>1</v>
      </c>
      <c r="P1765" s="29">
        <f>IF($R1765="Medium",1,0)</f>
        <v>0</v>
      </c>
      <c r="Q1765" s="29">
        <f>IF($R1765="Major",1,0)</f>
        <v>0</v>
      </c>
      <c r="R1765" s="2" t="str">
        <f>IF('Hazard Data'!N1046&lt;VLOOKUP(B1765,Thresholds!$B$2:$I$8,2,FALSE),"Minor",IF(AND(VLOOKUP(B1765,Thresholds!$B$2:$I$8,2,FALSE)&lt;='Hazard Data'!N1046,'Hazard Data'!N1046&lt;VLOOKUP(B1765,Thresholds!$B$2:$I$8,3,FALSE)),"Medium","Major"))</f>
        <v>Minor</v>
      </c>
      <c r="S1765" s="2" t="str">
        <f>IF(N1765&gt;0,"",IF('Hazard Data'!K1046&lt;VLOOKUP(B1765,Thresholds!$B$2:$I$8,5,FALSE),"Minor",IF(AND(VLOOKUP(B1765,Thresholds!$B$2:$I$8,5,FALSE)&lt;='Hazard Data'!K1046,'Hazard Data'!K1046&lt;VLOOKUP(B1765,Thresholds!$B$2:$I$8,6,FALSE)),"Medium","Major")))</f>
        <v/>
      </c>
      <c r="T1765" s="2"/>
      <c r="U1765" s="2"/>
      <c r="V1765" s="2"/>
      <c r="W1765" s="2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>
      <c r="A1766" s="1"/>
      <c r="B1766" s="17">
        <v>3</v>
      </c>
      <c r="C1766" s="9" t="s">
        <v>65</v>
      </c>
      <c r="D1766" s="9" t="str">
        <f>VLOOKUP(C1766,'Hazard Categories'!$A$2:$B$52,2,FALSE)</f>
        <v>Severe Storm</v>
      </c>
      <c r="E1766" s="17">
        <v>3</v>
      </c>
      <c r="F1766" s="17">
        <v>1975</v>
      </c>
      <c r="G1766" s="17" t="str">
        <f>IF(F1766&lt;2000,(ROUNDDOWN((F1766-$G$10)/5,0))*5+$G$10&amp;"-"&amp;(ROUNDDOWN((F1766-$G$10)/5,0))*5+$G$10+4,(ROUNDDOWN((F1766-$G$10)/5,0))*5+$G$10&amp;"-"&amp;(ROUNDDOWN((F1766-$G$10)/5,0))*5+$G$10+4)</f>
        <v>1975-1979</v>
      </c>
      <c r="H1766" s="17">
        <v>1</v>
      </c>
      <c r="I1766" s="17">
        <v>0</v>
      </c>
      <c r="J1766" s="17">
        <v>2</v>
      </c>
      <c r="K1766" s="17">
        <f>SUM(I1766:J1766)</f>
        <v>2</v>
      </c>
      <c r="L1766" s="28">
        <f>IF(N1766&lt;7000000000,0,1)</f>
        <v>0</v>
      </c>
      <c r="M1766" s="28">
        <f>IF(N1766&gt;0,1,0)</f>
        <v>1</v>
      </c>
      <c r="N1766" s="29">
        <v>19348</v>
      </c>
      <c r="O1766" s="29">
        <f>IF($R1766="Minor",1,0)</f>
        <v>1</v>
      </c>
      <c r="P1766" s="29">
        <f>IF($R1766="Medium",1,0)</f>
        <v>0</v>
      </c>
      <c r="Q1766" s="29">
        <f>IF($R1766="Major",1,0)</f>
        <v>0</v>
      </c>
      <c r="R1766" s="2" t="str">
        <f>IF('Hazard Data'!N717&lt;VLOOKUP(B1766,Thresholds!$B$2:$I$8,2,FALSE),"Minor",IF(AND(VLOOKUP(B1766,Thresholds!$B$2:$I$8,2,FALSE)&lt;='Hazard Data'!N717,'Hazard Data'!N717&lt;VLOOKUP(B1766,Thresholds!$B$2:$I$8,3,FALSE)),"Medium","Major"))</f>
        <v>Minor</v>
      </c>
      <c r="S1766" s="2" t="str">
        <f>IF(N1766&gt;0,"",IF('Hazard Data'!K717&lt;VLOOKUP(B1766,Thresholds!$B$2:$I$8,5,FALSE),"Minor",IF(AND(VLOOKUP(B1766,Thresholds!$B$2:$I$8,5,FALSE)&lt;='Hazard Data'!K717,'Hazard Data'!K717&lt;VLOOKUP(B1766,Thresholds!$B$2:$I$8,6,FALSE)),"Medium","Major")))</f>
        <v/>
      </c>
      <c r="T1766" s="2"/>
      <c r="U1766" s="2"/>
      <c r="V1766" s="2"/>
      <c r="W1766" s="2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>
      <c r="A1767" s="1"/>
      <c r="B1767" s="17">
        <v>1</v>
      </c>
      <c r="C1767" s="9" t="s">
        <v>40</v>
      </c>
      <c r="D1767" s="9" t="str">
        <f>VLOOKUP(C1767,'Hazard Categories'!$A$2:$B$52,2,FALSE)</f>
        <v>Storm</v>
      </c>
      <c r="E1767" s="17">
        <v>4</v>
      </c>
      <c r="F1767" s="17">
        <v>1974</v>
      </c>
      <c r="G1767" s="17" t="str">
        <f>IF(F1767&lt;2000,(ROUNDDOWN((F1767-$G$10)/5,0))*5+$G$10&amp;"-"&amp;(ROUNDDOWN((F1767-$G$10)/5,0))*5+$G$10+4,(ROUNDDOWN((F1767-$G$10)/5,0))*5+$G$10&amp;"-"&amp;(ROUNDDOWN((F1767-$G$10)/5,0))*5+$G$10+4)</f>
        <v>1970-1974</v>
      </c>
      <c r="H1767" s="17">
        <v>2</v>
      </c>
      <c r="I1767" s="17">
        <v>0</v>
      </c>
      <c r="J1767" s="17">
        <v>0</v>
      </c>
      <c r="K1767" s="17">
        <f>SUM(I1767:J1767)</f>
        <v>0</v>
      </c>
      <c r="L1767" s="28">
        <f>IF(N1767&lt;7000000000,0,1)</f>
        <v>0</v>
      </c>
      <c r="M1767" s="28">
        <f>IF(N1767&gt;0,1,0)</f>
        <v>1</v>
      </c>
      <c r="N1767" s="29">
        <v>18944</v>
      </c>
      <c r="O1767" s="29">
        <f>IF($R1767="Minor",1,0)</f>
        <v>0</v>
      </c>
      <c r="P1767" s="29">
        <f>IF($R1767="Medium",1,0)</f>
        <v>1</v>
      </c>
      <c r="Q1767" s="29">
        <f>IF($R1767="Major",1,0)</f>
        <v>0</v>
      </c>
      <c r="R1767" s="2" t="str">
        <f>IF('Hazard Data'!N379&lt;VLOOKUP(B1767,Thresholds!$B$2:$I$8,2,FALSE),"Minor",IF(AND(VLOOKUP(B1767,Thresholds!$B$2:$I$8,2,FALSE)&lt;='Hazard Data'!N379,'Hazard Data'!N379&lt;VLOOKUP(B1767,Thresholds!$B$2:$I$8,3,FALSE)),"Medium","Major"))</f>
        <v>Medium</v>
      </c>
      <c r="S1767" s="2" t="str">
        <f>IF(N1767&gt;0,"",IF('Hazard Data'!K379&lt;VLOOKUP(B1767,Thresholds!$B$2:$I$8,5,FALSE),"Minor",IF(AND(VLOOKUP(B1767,Thresholds!$B$2:$I$8,5,FALSE)&lt;='Hazard Data'!K379,'Hazard Data'!K379&lt;VLOOKUP(B1767,Thresholds!$B$2:$I$8,6,FALSE)),"Medium","Major")))</f>
        <v/>
      </c>
      <c r="T1767" s="2"/>
      <c r="U1767" s="2"/>
      <c r="V1767" s="2"/>
      <c r="W1767" s="2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>
      <c r="A1768" s="1"/>
      <c r="B1768" s="17">
        <v>4</v>
      </c>
      <c r="C1768" s="9" t="s">
        <v>58</v>
      </c>
      <c r="D1768" s="9" t="str">
        <f>VLOOKUP(C1768,'Hazard Categories'!$A$2:$B$52,2,FALSE)</f>
        <v>Heat/Drought/Fire</v>
      </c>
      <c r="E1768" s="17">
        <v>2</v>
      </c>
      <c r="F1768" s="17">
        <v>1988</v>
      </c>
      <c r="G1768" s="17" t="str">
        <f>IF(F1768&lt;2000,(ROUNDDOWN((F1768-$G$10)/5,0))*5+$G$10&amp;"-"&amp;(ROUNDDOWN((F1768-$G$10)/5,0))*5+$G$10+4,(ROUNDDOWN((F1768-$G$10)/5,0))*5+$G$10&amp;"-"&amp;(ROUNDDOWN((F1768-$G$10)/5,0))*5+$G$10+4)</f>
        <v>1985-1989</v>
      </c>
      <c r="H1768" s="17">
        <v>30</v>
      </c>
      <c r="I1768" s="17">
        <v>0</v>
      </c>
      <c r="J1768" s="17">
        <v>0</v>
      </c>
      <c r="K1768" s="17">
        <f>SUM(I1768:J1768)</f>
        <v>0</v>
      </c>
      <c r="L1768" s="28">
        <f>IF(N1768&lt;7000000000,0,1)</f>
        <v>0</v>
      </c>
      <c r="M1768" s="28">
        <f>IF(N1768&gt;0,1,0)</f>
        <v>1</v>
      </c>
      <c r="N1768" s="29">
        <v>18942</v>
      </c>
      <c r="O1768" s="29">
        <f>IF($R1768="Minor",1,0)</f>
        <v>0</v>
      </c>
      <c r="P1768" s="29">
        <f>IF($R1768="Medium",1,0)</f>
        <v>1</v>
      </c>
      <c r="Q1768" s="29">
        <f>IF($R1768="Major",1,0)</f>
        <v>0</v>
      </c>
      <c r="R1768" s="2" t="str">
        <f>IF('Hazard Data'!N598&lt;VLOOKUP(B1768,Thresholds!$B$2:$I$8,2,FALSE),"Minor",IF(AND(VLOOKUP(B1768,Thresholds!$B$2:$I$8,2,FALSE)&lt;='Hazard Data'!N598,'Hazard Data'!N598&lt;VLOOKUP(B1768,Thresholds!$B$2:$I$8,3,FALSE)),"Medium","Major"))</f>
        <v>Medium</v>
      </c>
      <c r="S1768" s="2" t="str">
        <f>IF(N1768&gt;0,"",IF('Hazard Data'!K598&lt;VLOOKUP(B1768,Thresholds!$B$2:$I$8,5,FALSE),"Minor",IF(AND(VLOOKUP(B1768,Thresholds!$B$2:$I$8,5,FALSE)&lt;='Hazard Data'!K598,'Hazard Data'!K598&lt;VLOOKUP(B1768,Thresholds!$B$2:$I$8,6,FALSE)),"Medium","Major")))</f>
        <v/>
      </c>
      <c r="T1768" s="2"/>
      <c r="U1768" s="2"/>
      <c r="V1768" s="2"/>
      <c r="W1768" s="2"/>
      <c r="X1768" s="1"/>
      <c r="Y1768" s="1"/>
      <c r="Z1768" s="1"/>
      <c r="AA1768" s="1"/>
      <c r="AB1768" s="1"/>
      <c r="AC1768" s="1"/>
      <c r="AD1768" s="1"/>
      <c r="AE1768" s="1"/>
      <c r="AF1768" s="1"/>
    </row>
    <row r="1769" spans="1:32">
      <c r="A1769" s="1"/>
      <c r="B1769" s="17">
        <v>2</v>
      </c>
      <c r="C1769" s="9" t="s">
        <v>40</v>
      </c>
      <c r="D1769" s="9" t="str">
        <f>VLOOKUP(C1769,'Hazard Categories'!$A$2:$B$52,2,FALSE)</f>
        <v>Storm</v>
      </c>
      <c r="E1769" s="17">
        <v>4</v>
      </c>
      <c r="F1769" s="17">
        <v>1983</v>
      </c>
      <c r="G1769" s="17" t="str">
        <f>IF(F1769&lt;2000,(ROUNDDOWN((F1769-$G$10)/5,0))*5+$G$10&amp;"-"&amp;(ROUNDDOWN((F1769-$G$10)/5,0))*5+$G$10+4,(ROUNDDOWN((F1769-$G$10)/5,0))*5+$G$10&amp;"-"&amp;(ROUNDDOWN((F1769-$G$10)/5,0))*5+$G$10+4)</f>
        <v>1980-1984</v>
      </c>
      <c r="H1769" s="17">
        <v>2</v>
      </c>
      <c r="I1769" s="17">
        <v>1</v>
      </c>
      <c r="J1769" s="17">
        <v>0</v>
      </c>
      <c r="K1769" s="17">
        <f>SUM(I1769:J1769)</f>
        <v>1</v>
      </c>
      <c r="L1769" s="28">
        <f>IF(N1769&lt;7000000000,0,1)</f>
        <v>0</v>
      </c>
      <c r="M1769" s="28">
        <f>IF(N1769&gt;0,1,0)</f>
        <v>1</v>
      </c>
      <c r="N1769" s="29">
        <v>18935</v>
      </c>
      <c r="O1769" s="29">
        <f>IF($R1769="Minor",1,0)</f>
        <v>1</v>
      </c>
      <c r="P1769" s="29">
        <f>IF($R1769="Medium",1,0)</f>
        <v>0</v>
      </c>
      <c r="Q1769" s="29">
        <f>IF($R1769="Major",1,0)</f>
        <v>0</v>
      </c>
      <c r="R1769" s="2" t="str">
        <f>IF('Hazard Data'!N805&lt;VLOOKUP(B1769,Thresholds!$B$2:$I$8,2,FALSE),"Minor",IF(AND(VLOOKUP(B1769,Thresholds!$B$2:$I$8,2,FALSE)&lt;='Hazard Data'!N805,'Hazard Data'!N805&lt;VLOOKUP(B1769,Thresholds!$B$2:$I$8,3,FALSE)),"Medium","Major"))</f>
        <v>Minor</v>
      </c>
      <c r="S1769" s="2" t="str">
        <f>IF(N1769&gt;0,"",IF('Hazard Data'!K805&lt;VLOOKUP(B1769,Thresholds!$B$2:$I$8,5,FALSE),"Minor",IF(AND(VLOOKUP(B1769,Thresholds!$B$2:$I$8,5,FALSE)&lt;='Hazard Data'!K805,'Hazard Data'!K805&lt;VLOOKUP(B1769,Thresholds!$B$2:$I$8,6,FALSE)),"Medium","Major")))</f>
        <v/>
      </c>
      <c r="T1769" s="2"/>
      <c r="U1769" s="2"/>
      <c r="V1769" s="2"/>
      <c r="W1769" s="2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>
      <c r="A1770" s="1"/>
      <c r="B1770" s="17">
        <v>4</v>
      </c>
      <c r="C1770" s="9" t="s">
        <v>39</v>
      </c>
      <c r="D1770" s="9" t="str">
        <f>VLOOKUP(C1770,'Hazard Categories'!$A$2:$B$52,2,FALSE)</f>
        <v>Severe Storm</v>
      </c>
      <c r="E1770" s="17">
        <v>1</v>
      </c>
      <c r="F1770" s="17">
        <v>1980</v>
      </c>
      <c r="G1770" s="17" t="str">
        <f>IF(F1770&lt;2000,(ROUNDDOWN((F1770-$G$10)/5,0))*5+$G$10&amp;"-"&amp;(ROUNDDOWN((F1770-$G$10)/5,0))*5+$G$10+4,(ROUNDDOWN((F1770-$G$10)/5,0))*5+$G$10&amp;"-"&amp;(ROUNDDOWN((F1770-$G$10)/5,0))*5+$G$10+4)</f>
        <v>1980-1984</v>
      </c>
      <c r="H1770" s="17">
        <v>17</v>
      </c>
      <c r="I1770" s="17">
        <v>0</v>
      </c>
      <c r="J1770" s="17">
        <v>0</v>
      </c>
      <c r="K1770" s="17">
        <f>SUM(I1770:J1770)</f>
        <v>0</v>
      </c>
      <c r="L1770" s="28">
        <f>IF(N1770&lt;7000000000,0,1)</f>
        <v>0</v>
      </c>
      <c r="M1770" s="28">
        <f>IF(N1770&gt;0,1,0)</f>
        <v>1</v>
      </c>
      <c r="N1770" s="29">
        <v>18923</v>
      </c>
      <c r="O1770" s="29">
        <f>IF($R1770="Minor",1,0)</f>
        <v>0</v>
      </c>
      <c r="P1770" s="29">
        <f>IF($R1770="Medium",1,0)</f>
        <v>1</v>
      </c>
      <c r="Q1770" s="29">
        <f>IF($R1770="Major",1,0)</f>
        <v>0</v>
      </c>
      <c r="R1770" s="2" t="str">
        <f>IF('Hazard Data'!N664&lt;VLOOKUP(B1770,Thresholds!$B$2:$I$8,2,FALSE),"Minor",IF(AND(VLOOKUP(B1770,Thresholds!$B$2:$I$8,2,FALSE)&lt;='Hazard Data'!N664,'Hazard Data'!N664&lt;VLOOKUP(B1770,Thresholds!$B$2:$I$8,3,FALSE)),"Medium","Major"))</f>
        <v>Medium</v>
      </c>
      <c r="S1770" s="2" t="str">
        <f>IF(N1770&gt;0,"",IF('Hazard Data'!K664&lt;VLOOKUP(B1770,Thresholds!$B$2:$I$8,5,FALSE),"Minor",IF(AND(VLOOKUP(B1770,Thresholds!$B$2:$I$8,5,FALSE)&lt;='Hazard Data'!K664,'Hazard Data'!K664&lt;VLOOKUP(B1770,Thresholds!$B$2:$I$8,6,FALSE)),"Medium","Major")))</f>
        <v/>
      </c>
      <c r="T1770" s="2"/>
      <c r="U1770" s="2"/>
      <c r="V1770" s="2"/>
      <c r="W1770" s="2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>
      <c r="A1771" s="1"/>
      <c r="B1771" s="17">
        <v>3</v>
      </c>
      <c r="C1771" s="9" t="s">
        <v>40</v>
      </c>
      <c r="D1771" s="9" t="str">
        <f>VLOOKUP(C1771,'Hazard Categories'!$A$2:$B$52,2,FALSE)</f>
        <v>Storm</v>
      </c>
      <c r="E1771" s="17">
        <v>1</v>
      </c>
      <c r="F1771" s="17">
        <v>1982</v>
      </c>
      <c r="G1771" s="17" t="str">
        <f>IF(F1771&lt;2000,(ROUNDDOWN((F1771-$G$10)/5,0))*5+$G$10&amp;"-"&amp;(ROUNDDOWN((F1771-$G$10)/5,0))*5+$G$10+4,(ROUNDDOWN((F1771-$G$10)/5,0))*5+$G$10&amp;"-"&amp;(ROUNDDOWN((F1771-$G$10)/5,0))*5+$G$10+4)</f>
        <v>1980-1984</v>
      </c>
      <c r="H1771" s="17">
        <v>2</v>
      </c>
      <c r="I1771" s="17">
        <v>0</v>
      </c>
      <c r="J1771" s="17">
        <v>0</v>
      </c>
      <c r="K1771" s="17">
        <f>SUM(I1771:J1771)</f>
        <v>0</v>
      </c>
      <c r="L1771" s="28">
        <f>IF(N1771&lt;7000000000,0,1)</f>
        <v>0</v>
      </c>
      <c r="M1771" s="28">
        <f>IF(N1771&gt;0,1,0)</f>
        <v>1</v>
      </c>
      <c r="N1771" s="29">
        <v>18917</v>
      </c>
      <c r="O1771" s="29">
        <f>IF($R1771="Minor",1,0)</f>
        <v>1</v>
      </c>
      <c r="P1771" s="29">
        <f>IF($R1771="Medium",1,0)</f>
        <v>0</v>
      </c>
      <c r="Q1771" s="29">
        <f>IF($R1771="Major",1,0)</f>
        <v>0</v>
      </c>
      <c r="R1771" s="2" t="str">
        <f>IF('Hazard Data'!N740&lt;VLOOKUP(B1771,Thresholds!$B$2:$I$8,2,FALSE),"Minor",IF(AND(VLOOKUP(B1771,Thresholds!$B$2:$I$8,2,FALSE)&lt;='Hazard Data'!N740,'Hazard Data'!N740&lt;VLOOKUP(B1771,Thresholds!$B$2:$I$8,3,FALSE)),"Medium","Major"))</f>
        <v>Minor</v>
      </c>
      <c r="S1771" s="2" t="str">
        <f>IF(N1771&gt;0,"",IF('Hazard Data'!K740&lt;VLOOKUP(B1771,Thresholds!$B$2:$I$8,5,FALSE),"Minor",IF(AND(VLOOKUP(B1771,Thresholds!$B$2:$I$8,5,FALSE)&lt;='Hazard Data'!K740,'Hazard Data'!K740&lt;VLOOKUP(B1771,Thresholds!$B$2:$I$8,6,FALSE)),"Medium","Major")))</f>
        <v/>
      </c>
      <c r="T1771" s="2"/>
      <c r="U1771" s="2"/>
      <c r="V1771" s="2"/>
      <c r="W1771" s="2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>
      <c r="A1772" s="1"/>
      <c r="B1772" s="17">
        <v>3</v>
      </c>
      <c r="C1772" s="9" t="s">
        <v>75</v>
      </c>
      <c r="D1772" s="9" t="str">
        <f>VLOOKUP(C1772,'Hazard Categories'!$A$2:$B$52,2,FALSE)</f>
        <v>Severe Storm</v>
      </c>
      <c r="E1772" s="17">
        <v>1</v>
      </c>
      <c r="F1772" s="17">
        <v>1984</v>
      </c>
      <c r="G1772" s="17" t="str">
        <f>IF(F1772&lt;2000,(ROUNDDOWN((F1772-$G$10)/5,0))*5+$G$10&amp;"-"&amp;(ROUNDDOWN((F1772-$G$10)/5,0))*5+$G$10+4,(ROUNDDOWN((F1772-$G$10)/5,0))*5+$G$10&amp;"-"&amp;(ROUNDDOWN((F1772-$G$10)/5,0))*5+$G$10+4)</f>
        <v>1980-1984</v>
      </c>
      <c r="H1772" s="17">
        <v>1</v>
      </c>
      <c r="I1772" s="17">
        <v>0</v>
      </c>
      <c r="J1772" s="17">
        <v>0</v>
      </c>
      <c r="K1772" s="17">
        <f>SUM(I1772:J1772)</f>
        <v>0</v>
      </c>
      <c r="L1772" s="28">
        <f>IF(N1772&lt;7000000000,0,1)</f>
        <v>0</v>
      </c>
      <c r="M1772" s="28">
        <f>IF(N1772&gt;0,1,0)</f>
        <v>1</v>
      </c>
      <c r="N1772" s="29">
        <v>18907</v>
      </c>
      <c r="O1772" s="29">
        <f>IF($R1772="Minor",1,0)</f>
        <v>0</v>
      </c>
      <c r="P1772" s="29">
        <f>IF($R1772="Medium",1,0)</f>
        <v>1</v>
      </c>
      <c r="Q1772" s="29">
        <f>IF($R1772="Major",1,0)</f>
        <v>0</v>
      </c>
      <c r="R1772" s="2" t="str">
        <f>IF('Hazard Data'!N477&lt;VLOOKUP(B1772,Thresholds!$B$2:$I$8,2,FALSE),"Minor",IF(AND(VLOOKUP(B1772,Thresholds!$B$2:$I$8,2,FALSE)&lt;='Hazard Data'!N477,'Hazard Data'!N477&lt;VLOOKUP(B1772,Thresholds!$B$2:$I$8,3,FALSE)),"Medium","Major"))</f>
        <v>Medium</v>
      </c>
      <c r="S1772" s="2" t="str">
        <f>IF(N1772&gt;0,"",IF('Hazard Data'!K477&lt;VLOOKUP(B1772,Thresholds!$B$2:$I$8,5,FALSE),"Minor",IF(AND(VLOOKUP(B1772,Thresholds!$B$2:$I$8,5,FALSE)&lt;='Hazard Data'!K477,'Hazard Data'!K477&lt;VLOOKUP(B1772,Thresholds!$B$2:$I$8,6,FALSE)),"Medium","Major")))</f>
        <v/>
      </c>
      <c r="T1772" s="2"/>
      <c r="U1772" s="2"/>
      <c r="V1772" s="2"/>
      <c r="W1772" s="2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>
      <c r="A1773" s="1"/>
      <c r="B1773" s="17">
        <v>6</v>
      </c>
      <c r="C1773" s="9" t="s">
        <v>40</v>
      </c>
      <c r="D1773" s="9" t="str">
        <f>VLOOKUP(C1773,'Hazard Categories'!$A$2:$B$52,2,FALSE)</f>
        <v>Storm</v>
      </c>
      <c r="E1773" s="17">
        <v>1</v>
      </c>
      <c r="F1773" s="17">
        <v>1980</v>
      </c>
      <c r="G1773" s="17" t="str">
        <f>IF(F1773&lt;2000,(ROUNDDOWN((F1773-$G$10)/5,0))*5+$G$10&amp;"-"&amp;(ROUNDDOWN((F1773-$G$10)/5,0))*5+$G$10+4,(ROUNDDOWN((F1773-$G$10)/5,0))*5+$G$10&amp;"-"&amp;(ROUNDDOWN((F1773-$G$10)/5,0))*5+$G$10+4)</f>
        <v>1980-1984</v>
      </c>
      <c r="H1773" s="17">
        <v>2</v>
      </c>
      <c r="I1773" s="17">
        <v>0</v>
      </c>
      <c r="J1773" s="17">
        <v>0</v>
      </c>
      <c r="K1773" s="17">
        <f>SUM(I1773:J1773)</f>
        <v>0</v>
      </c>
      <c r="L1773" s="28">
        <f>IF(N1773&lt;7000000000,0,1)</f>
        <v>0</v>
      </c>
      <c r="M1773" s="28">
        <f>IF(N1773&gt;0,1,0)</f>
        <v>1</v>
      </c>
      <c r="N1773" s="29">
        <v>18905</v>
      </c>
      <c r="O1773" s="29">
        <f>IF($R1773="Minor",1,0)</f>
        <v>0</v>
      </c>
      <c r="P1773" s="29">
        <f>IF($R1773="Medium",1,0)</f>
        <v>1</v>
      </c>
      <c r="Q1773" s="29">
        <f>IF($R1773="Major",1,0)</f>
        <v>0</v>
      </c>
      <c r="R1773" s="2" t="str">
        <f>IF('Hazard Data'!N655&lt;VLOOKUP(B1773,Thresholds!$B$2:$I$8,2,FALSE),"Minor",IF(AND(VLOOKUP(B1773,Thresholds!$B$2:$I$8,2,FALSE)&lt;='Hazard Data'!N655,'Hazard Data'!N655&lt;VLOOKUP(B1773,Thresholds!$B$2:$I$8,3,FALSE)),"Medium","Major"))</f>
        <v>Medium</v>
      </c>
      <c r="S1773" s="2" t="str">
        <f>IF(N1773&gt;0,"",IF('Hazard Data'!K655&lt;VLOOKUP(B1773,Thresholds!$B$2:$I$8,5,FALSE),"Minor",IF(AND(VLOOKUP(B1773,Thresholds!$B$2:$I$8,5,FALSE)&lt;='Hazard Data'!K655,'Hazard Data'!K655&lt;VLOOKUP(B1773,Thresholds!$B$2:$I$8,6,FALSE)),"Medium","Major")))</f>
        <v/>
      </c>
      <c r="T1773" s="2"/>
      <c r="U1773" s="2"/>
      <c r="V1773" s="2"/>
      <c r="W1773" s="2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>
      <c r="A1774" s="1"/>
      <c r="B1774" s="17">
        <v>6</v>
      </c>
      <c r="C1774" s="9" t="s">
        <v>40</v>
      </c>
      <c r="D1774" s="9" t="str">
        <f>VLOOKUP(C1774,'Hazard Categories'!$A$2:$B$52,2,FALSE)</f>
        <v>Storm</v>
      </c>
      <c r="E1774" s="17">
        <v>4</v>
      </c>
      <c r="F1774" s="17">
        <v>1983</v>
      </c>
      <c r="G1774" s="17" t="str">
        <f>IF(F1774&lt;2000,(ROUNDDOWN((F1774-$G$10)/5,0))*5+$G$10&amp;"-"&amp;(ROUNDDOWN((F1774-$G$10)/5,0))*5+$G$10+4,(ROUNDDOWN((F1774-$G$10)/5,0))*5+$G$10&amp;"-"&amp;(ROUNDDOWN((F1774-$G$10)/5,0))*5+$G$10+4)</f>
        <v>1980-1984</v>
      </c>
      <c r="H1774" s="17">
        <v>2</v>
      </c>
      <c r="I1774" s="17">
        <v>1</v>
      </c>
      <c r="J1774" s="17">
        <v>0</v>
      </c>
      <c r="K1774" s="17">
        <f>SUM(I1774:J1774)</f>
        <v>1</v>
      </c>
      <c r="L1774" s="28">
        <f>IF(N1774&lt;7000000000,0,1)</f>
        <v>0</v>
      </c>
      <c r="M1774" s="28">
        <f>IF(N1774&gt;0,1,0)</f>
        <v>1</v>
      </c>
      <c r="N1774" s="29">
        <v>18892</v>
      </c>
      <c r="O1774" s="29">
        <f>IF($R1774="Minor",1,0)</f>
        <v>1</v>
      </c>
      <c r="P1774" s="29">
        <f>IF($R1774="Medium",1,0)</f>
        <v>0</v>
      </c>
      <c r="Q1774" s="29">
        <f>IF($R1774="Major",1,0)</f>
        <v>0</v>
      </c>
      <c r="R1774" s="2" t="str">
        <f>IF('Hazard Data'!N803&lt;VLOOKUP(B1774,Thresholds!$B$2:$I$8,2,FALSE),"Minor",IF(AND(VLOOKUP(B1774,Thresholds!$B$2:$I$8,2,FALSE)&lt;='Hazard Data'!N803,'Hazard Data'!N803&lt;VLOOKUP(B1774,Thresholds!$B$2:$I$8,3,FALSE)),"Medium","Major"))</f>
        <v>Minor</v>
      </c>
      <c r="S1774" s="2" t="str">
        <f>IF(N1774&gt;0,"",IF('Hazard Data'!K803&lt;VLOOKUP(B1774,Thresholds!$B$2:$I$8,5,FALSE),"Minor",IF(AND(VLOOKUP(B1774,Thresholds!$B$2:$I$8,5,FALSE)&lt;='Hazard Data'!K803,'Hazard Data'!K803&lt;VLOOKUP(B1774,Thresholds!$B$2:$I$8,6,FALSE)),"Medium","Major")))</f>
        <v/>
      </c>
      <c r="T1774" s="2"/>
      <c r="U1774" s="2"/>
      <c r="V1774" s="2"/>
      <c r="W1774" s="2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>
      <c r="A1775" s="1"/>
      <c r="B1775" s="17">
        <v>2</v>
      </c>
      <c r="C1775" s="9" t="s">
        <v>75</v>
      </c>
      <c r="D1775" s="9" t="str">
        <f>VLOOKUP(C1775,'Hazard Categories'!$A$2:$B$52,2,FALSE)</f>
        <v>Severe Storm</v>
      </c>
      <c r="E1775" s="17">
        <v>3</v>
      </c>
      <c r="F1775" s="17">
        <v>1984</v>
      </c>
      <c r="G1775" s="17" t="str">
        <f>IF(F1775&lt;2000,(ROUNDDOWN((F1775-$G$10)/5,0))*5+$G$10&amp;"-"&amp;(ROUNDDOWN((F1775-$G$10)/5,0))*5+$G$10+4,(ROUNDDOWN((F1775-$G$10)/5,0))*5+$G$10&amp;"-"&amp;(ROUNDDOWN((F1775-$G$10)/5,0))*5+$G$10+4)</f>
        <v>1980-1984</v>
      </c>
      <c r="H1775" s="17">
        <v>1</v>
      </c>
      <c r="I1775" s="17">
        <v>0</v>
      </c>
      <c r="J1775" s="17">
        <v>3</v>
      </c>
      <c r="K1775" s="17">
        <f>SUM(I1775:J1775)</f>
        <v>3</v>
      </c>
      <c r="L1775" s="28">
        <f>IF(N1775&lt;7000000000,0,1)</f>
        <v>0</v>
      </c>
      <c r="M1775" s="28">
        <f>IF(N1775&gt;0,1,0)</f>
        <v>1</v>
      </c>
      <c r="N1775" s="29">
        <v>18881</v>
      </c>
      <c r="O1775" s="29">
        <f>IF($R1775="Minor",1,0)</f>
        <v>1</v>
      </c>
      <c r="P1775" s="29">
        <f>IF($R1775="Medium",1,0)</f>
        <v>0</v>
      </c>
      <c r="Q1775" s="29">
        <f>IF($R1775="Major",1,0)</f>
        <v>0</v>
      </c>
      <c r="R1775" s="2" t="str">
        <f>IF('Hazard Data'!N503&lt;VLOOKUP(B1775,Thresholds!$B$2:$I$8,2,FALSE),"Minor",IF(AND(VLOOKUP(B1775,Thresholds!$B$2:$I$8,2,FALSE)&lt;='Hazard Data'!N503,'Hazard Data'!N503&lt;VLOOKUP(B1775,Thresholds!$B$2:$I$8,3,FALSE)),"Medium","Major"))</f>
        <v>Minor</v>
      </c>
      <c r="S1775" s="2" t="str">
        <f>IF(N1775&gt;0,"",IF('Hazard Data'!K503&lt;VLOOKUP(B1775,Thresholds!$B$2:$I$8,5,FALSE),"Minor",IF(AND(VLOOKUP(B1775,Thresholds!$B$2:$I$8,5,FALSE)&lt;='Hazard Data'!K503,'Hazard Data'!K503&lt;VLOOKUP(B1775,Thresholds!$B$2:$I$8,6,FALSE)),"Medium","Major")))</f>
        <v/>
      </c>
      <c r="T1775" s="2"/>
      <c r="U1775" s="2"/>
      <c r="V1775" s="2"/>
      <c r="W1775" s="2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>
      <c r="A1776" s="1"/>
      <c r="B1776" s="17">
        <v>5</v>
      </c>
      <c r="C1776" s="9" t="s">
        <v>81</v>
      </c>
      <c r="D1776" s="9" t="str">
        <f>VLOOKUP(C1776,'Hazard Categories'!$A$2:$B$52,2,FALSE)</f>
        <v>Severe Storm</v>
      </c>
      <c r="E1776" s="17">
        <v>1</v>
      </c>
      <c r="F1776" s="17">
        <v>1985</v>
      </c>
      <c r="G1776" s="17" t="str">
        <f>IF(F1776&lt;2000,(ROUNDDOWN((F1776-$G$10)/5,0))*5+$G$10&amp;"-"&amp;(ROUNDDOWN((F1776-$G$10)/5,0))*5+$G$10+4,(ROUNDDOWN((F1776-$G$10)/5,0))*5+$G$10&amp;"-"&amp;(ROUNDDOWN((F1776-$G$10)/5,0))*5+$G$10+4)</f>
        <v>1985-1989</v>
      </c>
      <c r="H1776" s="17">
        <v>2</v>
      </c>
      <c r="I1776" s="17">
        <v>0</v>
      </c>
      <c r="J1776" s="17">
        <v>0</v>
      </c>
      <c r="K1776" s="17">
        <f>SUM(I1776:J1776)</f>
        <v>0</v>
      </c>
      <c r="L1776" s="28">
        <f>IF(N1776&lt;7000000000,0,1)</f>
        <v>0</v>
      </c>
      <c r="M1776" s="28">
        <f>IF(N1776&gt;0,1,0)</f>
        <v>1</v>
      </c>
      <c r="N1776" s="29">
        <v>18874</v>
      </c>
      <c r="O1776" s="29">
        <f>IF($R1776="Minor",1,0)</f>
        <v>0</v>
      </c>
      <c r="P1776" s="29">
        <f>IF($R1776="Medium",1,0)</f>
        <v>1</v>
      </c>
      <c r="Q1776" s="29">
        <f>IF($R1776="Major",1,0)</f>
        <v>0</v>
      </c>
      <c r="R1776" s="2" t="str">
        <f>IF('Hazard Data'!N525&lt;VLOOKUP(B1776,Thresholds!$B$2:$I$8,2,FALSE),"Minor",IF(AND(VLOOKUP(B1776,Thresholds!$B$2:$I$8,2,FALSE)&lt;='Hazard Data'!N525,'Hazard Data'!N525&lt;VLOOKUP(B1776,Thresholds!$B$2:$I$8,3,FALSE)),"Medium","Major"))</f>
        <v>Medium</v>
      </c>
      <c r="S1776" s="2" t="str">
        <f>IF(N1776&gt;0,"",IF('Hazard Data'!K525&lt;VLOOKUP(B1776,Thresholds!$B$2:$I$8,5,FALSE),"Minor",IF(AND(VLOOKUP(B1776,Thresholds!$B$2:$I$8,5,FALSE)&lt;='Hazard Data'!K525,'Hazard Data'!K525&lt;VLOOKUP(B1776,Thresholds!$B$2:$I$8,6,FALSE)),"Medium","Major")))</f>
        <v/>
      </c>
      <c r="T1776" s="2"/>
      <c r="U1776" s="2"/>
      <c r="V1776" s="2"/>
      <c r="W1776" s="2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32">
      <c r="A1777" s="1"/>
      <c r="B1777" s="17">
        <v>1</v>
      </c>
      <c r="C1777" s="9" t="s">
        <v>56</v>
      </c>
      <c r="D1777" s="9" t="str">
        <f>VLOOKUP(C1777,'Hazard Categories'!$A$2:$B$52,2,FALSE)</f>
        <v>Severe Storm</v>
      </c>
      <c r="E1777" s="17">
        <v>2</v>
      </c>
      <c r="F1777" s="17">
        <v>1984</v>
      </c>
      <c r="G1777" s="17" t="str">
        <f>IF(F1777&lt;2000,(ROUNDDOWN((F1777-$G$10)/5,0))*5+$G$10&amp;"-"&amp;(ROUNDDOWN((F1777-$G$10)/5,0))*5+$G$10+4,(ROUNDDOWN((F1777-$G$10)/5,0))*5+$G$10&amp;"-"&amp;(ROUNDDOWN((F1777-$G$10)/5,0))*5+$G$10+4)</f>
        <v>1980-1984</v>
      </c>
      <c r="H1777" s="17">
        <v>1</v>
      </c>
      <c r="I1777" s="17">
        <v>0</v>
      </c>
      <c r="J1777" s="17">
        <v>0</v>
      </c>
      <c r="K1777" s="17">
        <f>SUM(I1777:J1777)</f>
        <v>0</v>
      </c>
      <c r="L1777" s="28">
        <f>IF(N1777&lt;7000000000,0,1)</f>
        <v>0</v>
      </c>
      <c r="M1777" s="28">
        <f>IF(N1777&gt;0,1,0)</f>
        <v>1</v>
      </c>
      <c r="N1777" s="29">
        <v>18855</v>
      </c>
      <c r="O1777" s="29">
        <f>IF($R1777="Minor",1,0)</f>
        <v>1</v>
      </c>
      <c r="P1777" s="29">
        <f>IF($R1777="Medium",1,0)</f>
        <v>0</v>
      </c>
      <c r="Q1777" s="29">
        <f>IF($R1777="Major",1,0)</f>
        <v>0</v>
      </c>
      <c r="R1777" s="2" t="str">
        <f>IF('Hazard Data'!N489&lt;VLOOKUP(B1777,Thresholds!$B$2:$I$8,2,FALSE),"Minor",IF(AND(VLOOKUP(B1777,Thresholds!$B$2:$I$8,2,FALSE)&lt;='Hazard Data'!N489,'Hazard Data'!N489&lt;VLOOKUP(B1777,Thresholds!$B$2:$I$8,3,FALSE)),"Medium","Major"))</f>
        <v>Minor</v>
      </c>
      <c r="S1777" s="2" t="str">
        <f>IF(N1777&gt;0,"",IF('Hazard Data'!K489&lt;VLOOKUP(B1777,Thresholds!$B$2:$I$8,5,FALSE),"Minor",IF(AND(VLOOKUP(B1777,Thresholds!$B$2:$I$8,5,FALSE)&lt;='Hazard Data'!K489,'Hazard Data'!K489&lt;VLOOKUP(B1777,Thresholds!$B$2:$I$8,6,FALSE)),"Medium","Major")))</f>
        <v/>
      </c>
      <c r="T1777" s="2"/>
      <c r="U1777" s="2"/>
      <c r="V1777" s="2"/>
      <c r="W1777" s="2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32">
      <c r="A1778" s="1"/>
      <c r="B1778" s="17">
        <v>6</v>
      </c>
      <c r="C1778" s="9" t="s">
        <v>70</v>
      </c>
      <c r="D1778" s="9" t="str">
        <f>VLOOKUP(C1778,'Hazard Categories'!$A$2:$B$52,2,FALSE)</f>
        <v>Storm</v>
      </c>
      <c r="E1778" s="17">
        <v>3</v>
      </c>
      <c r="F1778" s="17">
        <v>1983</v>
      </c>
      <c r="G1778" s="17" t="str">
        <f>IF(F1778&lt;2000,(ROUNDDOWN((F1778-$G$10)/5,0))*5+$G$10&amp;"-"&amp;(ROUNDDOWN((F1778-$G$10)/5,0))*5+$G$10+4,(ROUNDDOWN((F1778-$G$10)/5,0))*5+$G$10&amp;"-"&amp;(ROUNDDOWN((F1778-$G$10)/5,0))*5+$G$10+4)</f>
        <v>1980-1984</v>
      </c>
      <c r="H1778" s="17">
        <v>1</v>
      </c>
      <c r="I1778" s="17">
        <v>0</v>
      </c>
      <c r="J1778" s="17">
        <v>0</v>
      </c>
      <c r="K1778" s="17">
        <f>SUM(I1778:J1778)</f>
        <v>0</v>
      </c>
      <c r="L1778" s="28">
        <f>IF(N1778&lt;7000000000,0,1)</f>
        <v>0</v>
      </c>
      <c r="M1778" s="28">
        <f>IF(N1778&gt;0,1,0)</f>
        <v>1</v>
      </c>
      <c r="N1778" s="29">
        <v>18847</v>
      </c>
      <c r="O1778" s="29">
        <f>IF($R1778="Minor",1,0)</f>
        <v>1</v>
      </c>
      <c r="P1778" s="29">
        <f>IF($R1778="Medium",1,0)</f>
        <v>0</v>
      </c>
      <c r="Q1778" s="29">
        <f>IF($R1778="Major",1,0)</f>
        <v>0</v>
      </c>
      <c r="R1778" s="2" t="str">
        <f>IF('Hazard Data'!N774&lt;VLOOKUP(B1778,Thresholds!$B$2:$I$8,2,FALSE),"Minor",IF(AND(VLOOKUP(B1778,Thresholds!$B$2:$I$8,2,FALSE)&lt;='Hazard Data'!N774,'Hazard Data'!N774&lt;VLOOKUP(B1778,Thresholds!$B$2:$I$8,3,FALSE)),"Medium","Major"))</f>
        <v>Minor</v>
      </c>
      <c r="S1778" s="2" t="str">
        <f>IF(N1778&gt;0,"",IF('Hazard Data'!K774&lt;VLOOKUP(B1778,Thresholds!$B$2:$I$8,5,FALSE),"Minor",IF(AND(VLOOKUP(B1778,Thresholds!$B$2:$I$8,5,FALSE)&lt;='Hazard Data'!K774,'Hazard Data'!K774&lt;VLOOKUP(B1778,Thresholds!$B$2:$I$8,6,FALSE)),"Medium","Major")))</f>
        <v/>
      </c>
      <c r="T1778" s="2"/>
      <c r="U1778" s="2"/>
      <c r="V1778" s="2"/>
      <c r="W1778" s="2"/>
      <c r="X1778" s="1"/>
      <c r="Y1778" s="1"/>
      <c r="Z1778" s="1"/>
      <c r="AA1778" s="1"/>
      <c r="AB1778" s="1"/>
      <c r="AC1778" s="1"/>
      <c r="AD1778" s="1"/>
      <c r="AE1778" s="1"/>
      <c r="AF1778" s="1"/>
    </row>
    <row r="1779" spans="1:32">
      <c r="A1779" s="1"/>
      <c r="B1779" s="17">
        <v>4</v>
      </c>
      <c r="C1779" s="9" t="s">
        <v>46</v>
      </c>
      <c r="D1779" s="9" t="str">
        <f>VLOOKUP(C1779,'Hazard Categories'!$A$2:$B$52,2,FALSE)</f>
        <v>Storm</v>
      </c>
      <c r="E1779" s="17">
        <v>1</v>
      </c>
      <c r="F1779" s="17">
        <v>1981</v>
      </c>
      <c r="G1779" s="17" t="str">
        <f>IF(F1779&lt;2000,(ROUNDDOWN((F1779-$G$10)/5,0))*5+$G$10&amp;"-"&amp;(ROUNDDOWN((F1779-$G$10)/5,0))*5+$G$10+4,(ROUNDDOWN((F1779-$G$10)/5,0))*5+$G$10&amp;"-"&amp;(ROUNDDOWN((F1779-$G$10)/5,0))*5+$G$10+4)</f>
        <v>1980-1984</v>
      </c>
      <c r="H1779" s="17">
        <v>1</v>
      </c>
      <c r="I1779" s="17">
        <v>0</v>
      </c>
      <c r="J1779" s="17">
        <v>0</v>
      </c>
      <c r="K1779" s="17">
        <f>SUM(I1779:J1779)</f>
        <v>0</v>
      </c>
      <c r="L1779" s="28">
        <f>IF(N1779&lt;7000000000,0,1)</f>
        <v>0</v>
      </c>
      <c r="M1779" s="28">
        <f>IF(N1779&gt;0,1,0)</f>
        <v>1</v>
      </c>
      <c r="N1779" s="29">
        <v>18821</v>
      </c>
      <c r="O1779" s="29">
        <f>IF($R1779="Minor",1,0)</f>
        <v>0</v>
      </c>
      <c r="P1779" s="29">
        <f>IF($R1779="Medium",1,0)</f>
        <v>1</v>
      </c>
      <c r="Q1779" s="29">
        <f>IF($R1779="Major",1,0)</f>
        <v>0</v>
      </c>
      <c r="R1779" s="2" t="str">
        <f>IF('Hazard Data'!N460&lt;VLOOKUP(B1779,Thresholds!$B$2:$I$8,2,FALSE),"Minor",IF(AND(VLOOKUP(B1779,Thresholds!$B$2:$I$8,2,FALSE)&lt;='Hazard Data'!N460,'Hazard Data'!N460&lt;VLOOKUP(B1779,Thresholds!$B$2:$I$8,3,FALSE)),"Medium","Major"))</f>
        <v>Medium</v>
      </c>
      <c r="S1779" s="2" t="str">
        <f>IF(N1779&gt;0,"",IF('Hazard Data'!K460&lt;VLOOKUP(B1779,Thresholds!$B$2:$I$8,5,FALSE),"Minor",IF(AND(VLOOKUP(B1779,Thresholds!$B$2:$I$8,5,FALSE)&lt;='Hazard Data'!K460,'Hazard Data'!K460&lt;VLOOKUP(B1779,Thresholds!$B$2:$I$8,6,FALSE)),"Medium","Major")))</f>
        <v/>
      </c>
      <c r="T1779" s="2"/>
      <c r="U1779" s="2"/>
      <c r="V1779" s="2"/>
      <c r="W1779" s="2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32">
      <c r="A1780" s="1"/>
      <c r="B1780" s="17">
        <v>5</v>
      </c>
      <c r="C1780" s="9" t="s">
        <v>40</v>
      </c>
      <c r="D1780" s="9" t="str">
        <f>VLOOKUP(C1780,'Hazard Categories'!$A$2:$B$52,2,FALSE)</f>
        <v>Storm</v>
      </c>
      <c r="E1780" s="17">
        <v>1</v>
      </c>
      <c r="F1780" s="17">
        <v>1983</v>
      </c>
      <c r="G1780" s="17" t="str">
        <f>IF(F1780&lt;2000,(ROUNDDOWN((F1780-$G$10)/5,0))*5+$G$10&amp;"-"&amp;(ROUNDDOWN((F1780-$G$10)/5,0))*5+$G$10+4,(ROUNDDOWN((F1780-$G$10)/5,0))*5+$G$10&amp;"-"&amp;(ROUNDDOWN((F1780-$G$10)/5,0))*5+$G$10+4)</f>
        <v>1980-1984</v>
      </c>
      <c r="H1780" s="17">
        <v>1</v>
      </c>
      <c r="I1780" s="17">
        <v>0</v>
      </c>
      <c r="J1780" s="17">
        <v>0</v>
      </c>
      <c r="K1780" s="17">
        <f>SUM(I1780:J1780)</f>
        <v>0</v>
      </c>
      <c r="L1780" s="28">
        <f>IF(N1780&lt;7000000000,0,1)</f>
        <v>0</v>
      </c>
      <c r="M1780" s="28">
        <f>IF(N1780&gt;0,1,0)</f>
        <v>1</v>
      </c>
      <c r="N1780" s="29">
        <v>18759</v>
      </c>
      <c r="O1780" s="29">
        <f>IF($R1780="Minor",1,0)</f>
        <v>1</v>
      </c>
      <c r="P1780" s="29">
        <f>IF($R1780="Medium",1,0)</f>
        <v>0</v>
      </c>
      <c r="Q1780" s="29">
        <f>IF($R1780="Major",1,0)</f>
        <v>0</v>
      </c>
      <c r="R1780" s="2" t="str">
        <f>IF('Hazard Data'!N755&lt;VLOOKUP(B1780,Thresholds!$B$2:$I$8,2,FALSE),"Minor",IF(AND(VLOOKUP(B1780,Thresholds!$B$2:$I$8,2,FALSE)&lt;='Hazard Data'!N755,'Hazard Data'!N755&lt;VLOOKUP(B1780,Thresholds!$B$2:$I$8,3,FALSE)),"Medium","Major"))</f>
        <v>Minor</v>
      </c>
      <c r="S1780" s="2" t="str">
        <f>IF(N1780&gt;0,"",IF('Hazard Data'!K755&lt;VLOOKUP(B1780,Thresholds!$B$2:$I$8,5,FALSE),"Minor",IF(AND(VLOOKUP(B1780,Thresholds!$B$2:$I$8,5,FALSE)&lt;='Hazard Data'!K755,'Hazard Data'!K755&lt;VLOOKUP(B1780,Thresholds!$B$2:$I$8,6,FALSE)),"Medium","Major")))</f>
        <v/>
      </c>
      <c r="T1780" s="2"/>
      <c r="U1780" s="2"/>
      <c r="V1780" s="2"/>
      <c r="W1780" s="2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32">
      <c r="A1781" s="1"/>
      <c r="B1781" s="17">
        <v>4</v>
      </c>
      <c r="C1781" s="9" t="s">
        <v>70</v>
      </c>
      <c r="D1781" s="9" t="str">
        <f>VLOOKUP(C1781,'Hazard Categories'!$A$2:$B$52,2,FALSE)</f>
        <v>Storm</v>
      </c>
      <c r="E1781" s="17">
        <v>3</v>
      </c>
      <c r="F1781" s="17">
        <v>1977</v>
      </c>
      <c r="G1781" s="17" t="str">
        <f>IF(F1781&lt;2000,(ROUNDDOWN((F1781-$G$10)/5,0))*5+$G$10&amp;"-"&amp;(ROUNDDOWN((F1781-$G$10)/5,0))*5+$G$10+4,(ROUNDDOWN((F1781-$G$10)/5,0))*5+$G$10&amp;"-"&amp;(ROUNDDOWN((F1781-$G$10)/5,0))*5+$G$10+4)</f>
        <v>1975-1979</v>
      </c>
      <c r="H1781" s="17">
        <v>1</v>
      </c>
      <c r="I1781" s="17">
        <v>0</v>
      </c>
      <c r="J1781" s="17">
        <v>0</v>
      </c>
      <c r="K1781" s="17">
        <f>SUM(I1781:J1781)</f>
        <v>0</v>
      </c>
      <c r="L1781" s="28">
        <f>IF(N1781&lt;7000000000,0,1)</f>
        <v>0</v>
      </c>
      <c r="M1781" s="28">
        <f>IF(N1781&gt;0,1,0)</f>
        <v>1</v>
      </c>
      <c r="N1781" s="29">
        <v>18752</v>
      </c>
      <c r="O1781" s="29">
        <f>IF($R1781="Minor",1,0)</f>
        <v>0</v>
      </c>
      <c r="P1781" s="29">
        <f>IF($R1781="Medium",1,0)</f>
        <v>1</v>
      </c>
      <c r="Q1781" s="29">
        <f>IF($R1781="Major",1,0)</f>
        <v>0</v>
      </c>
      <c r="R1781" s="2" t="str">
        <f>IF('Hazard Data'!N426&lt;VLOOKUP(B1781,Thresholds!$B$2:$I$8,2,FALSE),"Minor",IF(AND(VLOOKUP(B1781,Thresholds!$B$2:$I$8,2,FALSE)&lt;='Hazard Data'!N426,'Hazard Data'!N426&lt;VLOOKUP(B1781,Thresholds!$B$2:$I$8,3,FALSE)),"Medium","Major"))</f>
        <v>Medium</v>
      </c>
      <c r="S1781" s="2" t="str">
        <f>IF(N1781&gt;0,"",IF('Hazard Data'!K426&lt;VLOOKUP(B1781,Thresholds!$B$2:$I$8,5,FALSE),"Minor",IF(AND(VLOOKUP(B1781,Thresholds!$B$2:$I$8,5,FALSE)&lt;='Hazard Data'!K426,'Hazard Data'!K426&lt;VLOOKUP(B1781,Thresholds!$B$2:$I$8,6,FALSE)),"Medium","Major")))</f>
        <v/>
      </c>
      <c r="T1781" s="2"/>
      <c r="U1781" s="2"/>
      <c r="V1781" s="2"/>
      <c r="W1781" s="2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32">
      <c r="A1782" s="1"/>
      <c r="B1782" s="17">
        <v>3</v>
      </c>
      <c r="C1782" s="9" t="s">
        <v>40</v>
      </c>
      <c r="D1782" s="9" t="str">
        <f>VLOOKUP(C1782,'Hazard Categories'!$A$2:$B$52,2,FALSE)</f>
        <v>Storm</v>
      </c>
      <c r="E1782" s="17">
        <v>1</v>
      </c>
      <c r="F1782" s="17">
        <v>1986</v>
      </c>
      <c r="G1782" s="17" t="str">
        <f>IF(F1782&lt;2000,(ROUNDDOWN((F1782-$G$10)/5,0))*5+$G$10&amp;"-"&amp;(ROUNDDOWN((F1782-$G$10)/5,0))*5+$G$10+4,(ROUNDDOWN((F1782-$G$10)/5,0))*5+$G$10&amp;"-"&amp;(ROUNDDOWN((F1782-$G$10)/5,0))*5+$G$10+4)</f>
        <v>1985-1989</v>
      </c>
      <c r="H1782" s="17">
        <v>2</v>
      </c>
      <c r="I1782" s="17">
        <v>0</v>
      </c>
      <c r="J1782" s="17">
        <v>0</v>
      </c>
      <c r="K1782" s="17">
        <f>SUM(I1782:J1782)</f>
        <v>0</v>
      </c>
      <c r="L1782" s="28">
        <f>IF(N1782&lt;7000000000,0,1)</f>
        <v>0</v>
      </c>
      <c r="M1782" s="28">
        <f>IF(N1782&gt;0,1,0)</f>
        <v>1</v>
      </c>
      <c r="N1782" s="29">
        <v>18743</v>
      </c>
      <c r="O1782" s="29">
        <f>IF($R1782="Minor",1,0)</f>
        <v>1</v>
      </c>
      <c r="P1782" s="29">
        <f>IF($R1782="Medium",1,0)</f>
        <v>0</v>
      </c>
      <c r="Q1782" s="29">
        <f>IF($R1782="Major",1,0)</f>
        <v>0</v>
      </c>
      <c r="R1782" s="2" t="str">
        <f>IF('Hazard Data'!N1947&lt;VLOOKUP(B1782,Thresholds!$B$2:$I$8,2,FALSE),"Minor",IF(AND(VLOOKUP(B1782,Thresholds!$B$2:$I$8,2,FALSE)&lt;='Hazard Data'!N1947,'Hazard Data'!N1947&lt;VLOOKUP(B1782,Thresholds!$B$2:$I$8,3,FALSE)),"Medium","Major"))</f>
        <v>Minor</v>
      </c>
      <c r="S1782" s="2" t="str">
        <f>IF(N1782&gt;0,"",IF('Hazard Data'!K1947&lt;VLOOKUP(B1782,Thresholds!$B$2:$I$8,5,FALSE),"Minor",IF(AND(VLOOKUP(B1782,Thresholds!$B$2:$I$8,5,FALSE)&lt;='Hazard Data'!K1947,'Hazard Data'!K1947&lt;VLOOKUP(B1782,Thresholds!$B$2:$I$8,6,FALSE)),"Medium","Major")))</f>
        <v/>
      </c>
      <c r="T1782" s="2"/>
      <c r="U1782" s="2"/>
      <c r="V1782" s="2"/>
      <c r="W1782" s="2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32">
      <c r="A1783" s="1"/>
      <c r="B1783" s="17">
        <v>2</v>
      </c>
      <c r="C1783" s="9" t="s">
        <v>70</v>
      </c>
      <c r="D1783" s="9" t="str">
        <f>VLOOKUP(C1783,'Hazard Categories'!$A$2:$B$52,2,FALSE)</f>
        <v>Storm</v>
      </c>
      <c r="E1783" s="17">
        <v>3</v>
      </c>
      <c r="F1783" s="17">
        <v>1977</v>
      </c>
      <c r="G1783" s="17" t="str">
        <f>IF(F1783&lt;2000,(ROUNDDOWN((F1783-$G$10)/5,0))*5+$G$10&amp;"-"&amp;(ROUNDDOWN((F1783-$G$10)/5,0))*5+$G$10+4,(ROUNDDOWN((F1783-$G$10)/5,0))*5+$G$10&amp;"-"&amp;(ROUNDDOWN((F1783-$G$10)/5,0))*5+$G$10+4)</f>
        <v>1975-1979</v>
      </c>
      <c r="H1783" s="17">
        <v>1</v>
      </c>
      <c r="I1783" s="17">
        <v>0</v>
      </c>
      <c r="J1783" s="17">
        <v>0</v>
      </c>
      <c r="K1783" s="17">
        <f>SUM(I1783:J1783)</f>
        <v>0</v>
      </c>
      <c r="L1783" s="28">
        <f>IF(N1783&lt;7000000000,0,1)</f>
        <v>0</v>
      </c>
      <c r="M1783" s="28">
        <f>IF(N1783&gt;0,1,0)</f>
        <v>1</v>
      </c>
      <c r="N1783" s="29">
        <v>18730</v>
      </c>
      <c r="O1783" s="29">
        <f>IF($R1783="Minor",1,0)</f>
        <v>0</v>
      </c>
      <c r="P1783" s="29">
        <f>IF($R1783="Medium",1,0)</f>
        <v>1</v>
      </c>
      <c r="Q1783" s="29">
        <f>IF($R1783="Major",1,0)</f>
        <v>0</v>
      </c>
      <c r="R1783" s="2" t="str">
        <f>IF('Hazard Data'!N425&lt;VLOOKUP(B1783,Thresholds!$B$2:$I$8,2,FALSE),"Minor",IF(AND(VLOOKUP(B1783,Thresholds!$B$2:$I$8,2,FALSE)&lt;='Hazard Data'!N425,'Hazard Data'!N425&lt;VLOOKUP(B1783,Thresholds!$B$2:$I$8,3,FALSE)),"Medium","Major"))</f>
        <v>Medium</v>
      </c>
      <c r="S1783" s="2" t="str">
        <f>IF(N1783&gt;0,"",IF('Hazard Data'!K425&lt;VLOOKUP(B1783,Thresholds!$B$2:$I$8,5,FALSE),"Minor",IF(AND(VLOOKUP(B1783,Thresholds!$B$2:$I$8,5,FALSE)&lt;='Hazard Data'!K425,'Hazard Data'!K425&lt;VLOOKUP(B1783,Thresholds!$B$2:$I$8,6,FALSE)),"Medium","Major")))</f>
        <v/>
      </c>
      <c r="T1783" s="2"/>
      <c r="U1783" s="2"/>
      <c r="V1783" s="2"/>
      <c r="W1783" s="2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32">
      <c r="A1784" s="1"/>
      <c r="B1784" s="17">
        <v>1</v>
      </c>
      <c r="C1784" s="9" t="s">
        <v>40</v>
      </c>
      <c r="D1784" s="9" t="str">
        <f>VLOOKUP(C1784,'Hazard Categories'!$A$2:$B$52,2,FALSE)</f>
        <v>Storm</v>
      </c>
      <c r="E1784" s="17">
        <v>1</v>
      </c>
      <c r="F1784" s="17">
        <v>1986</v>
      </c>
      <c r="G1784" s="17" t="str">
        <f>IF(F1784&lt;2000,(ROUNDDOWN((F1784-$G$10)/5,0))*5+$G$10&amp;"-"&amp;(ROUNDDOWN((F1784-$G$10)/5,0))*5+$G$10+4,(ROUNDDOWN((F1784-$G$10)/5,0))*5+$G$10&amp;"-"&amp;(ROUNDDOWN((F1784-$G$10)/5,0))*5+$G$10+4)</f>
        <v>1985-1989</v>
      </c>
      <c r="H1784" s="17">
        <v>2</v>
      </c>
      <c r="I1784" s="17">
        <v>0</v>
      </c>
      <c r="J1784" s="17">
        <v>0</v>
      </c>
      <c r="K1784" s="17">
        <f>SUM(I1784:J1784)</f>
        <v>0</v>
      </c>
      <c r="L1784" s="28">
        <f>IF(N1784&lt;7000000000,0,1)</f>
        <v>0</v>
      </c>
      <c r="M1784" s="28">
        <f>IF(N1784&gt;0,1,0)</f>
        <v>1</v>
      </c>
      <c r="N1784" s="29">
        <v>18714</v>
      </c>
      <c r="O1784" s="29">
        <f>IF($R1784="Minor",1,0)</f>
        <v>1</v>
      </c>
      <c r="P1784" s="29">
        <f>IF($R1784="Medium",1,0)</f>
        <v>0</v>
      </c>
      <c r="Q1784" s="29">
        <f>IF($R1784="Major",1,0)</f>
        <v>0</v>
      </c>
      <c r="R1784" s="2" t="str">
        <f>IF('Hazard Data'!N1944&lt;VLOOKUP(B1784,Thresholds!$B$2:$I$8,2,FALSE),"Minor",IF(AND(VLOOKUP(B1784,Thresholds!$B$2:$I$8,2,FALSE)&lt;='Hazard Data'!N1944,'Hazard Data'!N1944&lt;VLOOKUP(B1784,Thresholds!$B$2:$I$8,3,FALSE)),"Medium","Major"))</f>
        <v>Minor</v>
      </c>
      <c r="S1784" s="2" t="str">
        <f>IF(N1784&gt;0,"",IF('Hazard Data'!K1944&lt;VLOOKUP(B1784,Thresholds!$B$2:$I$8,5,FALSE),"Minor",IF(AND(VLOOKUP(B1784,Thresholds!$B$2:$I$8,5,FALSE)&lt;='Hazard Data'!K1944,'Hazard Data'!K1944&lt;VLOOKUP(B1784,Thresholds!$B$2:$I$8,6,FALSE)),"Medium","Major")))</f>
        <v/>
      </c>
      <c r="T1784" s="2"/>
      <c r="U1784" s="2"/>
      <c r="V1784" s="2"/>
      <c r="W1784" s="2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32">
      <c r="A1785" s="1"/>
      <c r="B1785" s="17">
        <v>2</v>
      </c>
      <c r="C1785" s="9" t="s">
        <v>46</v>
      </c>
      <c r="D1785" s="9" t="str">
        <f>VLOOKUP(C1785,'Hazard Categories'!$A$2:$B$52,2,FALSE)</f>
        <v>Storm</v>
      </c>
      <c r="E1785" s="17">
        <v>1</v>
      </c>
      <c r="F1785" s="17">
        <v>1989</v>
      </c>
      <c r="G1785" s="17" t="str">
        <f>IF(F1785&lt;2000,(ROUNDDOWN((F1785-$G$10)/5,0))*5+$G$10&amp;"-"&amp;(ROUNDDOWN((F1785-$G$10)/5,0))*5+$G$10+4,(ROUNDDOWN((F1785-$G$10)/5,0))*5+$G$10&amp;"-"&amp;(ROUNDDOWN((F1785-$G$10)/5,0))*5+$G$10+4)</f>
        <v>1985-1989</v>
      </c>
      <c r="H1785" s="17">
        <v>1</v>
      </c>
      <c r="I1785" s="17">
        <v>0</v>
      </c>
      <c r="J1785" s="17">
        <v>0</v>
      </c>
      <c r="K1785" s="17">
        <f>SUM(I1785:J1785)</f>
        <v>0</v>
      </c>
      <c r="L1785" s="28">
        <f>IF(N1785&lt;7000000000,0,1)</f>
        <v>0</v>
      </c>
      <c r="M1785" s="28">
        <f>IF(N1785&gt;0,1,0)</f>
        <v>1</v>
      </c>
      <c r="N1785" s="29">
        <v>18699</v>
      </c>
      <c r="O1785" s="29">
        <f>IF($R1785="Minor",1,0)</f>
        <v>1</v>
      </c>
      <c r="P1785" s="29">
        <f>IF($R1785="Medium",1,0)</f>
        <v>0</v>
      </c>
      <c r="Q1785" s="29">
        <f>IF($R1785="Major",1,0)</f>
        <v>0</v>
      </c>
      <c r="R1785" s="2" t="str">
        <f>IF('Hazard Data'!N1985&lt;VLOOKUP(B1785,Thresholds!$B$2:$I$8,2,FALSE),"Minor",IF(AND(VLOOKUP(B1785,Thresholds!$B$2:$I$8,2,FALSE)&lt;='Hazard Data'!N1985,'Hazard Data'!N1985&lt;VLOOKUP(B1785,Thresholds!$B$2:$I$8,3,FALSE)),"Medium","Major"))</f>
        <v>Minor</v>
      </c>
      <c r="S1785" s="2" t="str">
        <f>IF(N1785&gt;0,"",IF('Hazard Data'!K1985&lt;VLOOKUP(B1785,Thresholds!$B$2:$I$8,5,FALSE),"Minor",IF(AND(VLOOKUP(B1785,Thresholds!$B$2:$I$8,5,FALSE)&lt;='Hazard Data'!K1985,'Hazard Data'!K1985&lt;VLOOKUP(B1785,Thresholds!$B$2:$I$8,6,FALSE)),"Medium","Major")))</f>
        <v/>
      </c>
      <c r="T1785" s="2"/>
      <c r="U1785" s="2"/>
      <c r="V1785" s="2"/>
      <c r="W1785" s="2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32">
      <c r="A1786" s="1"/>
      <c r="B1786" s="17">
        <v>4</v>
      </c>
      <c r="C1786" s="9" t="s">
        <v>58</v>
      </c>
      <c r="D1786" s="9" t="str">
        <f>VLOOKUP(C1786,'Hazard Categories'!$A$2:$B$52,2,FALSE)</f>
        <v>Heat/Drought/Fire</v>
      </c>
      <c r="E1786" s="17">
        <v>2</v>
      </c>
      <c r="F1786" s="17">
        <v>1986</v>
      </c>
      <c r="G1786" s="17" t="str">
        <f>IF(F1786&lt;2000,(ROUNDDOWN((F1786-$G$10)/5,0))*5+$G$10&amp;"-"&amp;(ROUNDDOWN((F1786-$G$10)/5,0))*5+$G$10+4,(ROUNDDOWN((F1786-$G$10)/5,0))*5+$G$10&amp;"-"&amp;(ROUNDDOWN((F1786-$G$10)/5,0))*5+$G$10+4)</f>
        <v>1985-1989</v>
      </c>
      <c r="H1786" s="17">
        <v>30</v>
      </c>
      <c r="I1786" s="17">
        <v>0</v>
      </c>
      <c r="J1786" s="17">
        <v>0</v>
      </c>
      <c r="K1786" s="17">
        <f>SUM(I1786:J1786)</f>
        <v>0</v>
      </c>
      <c r="L1786" s="28">
        <f>IF(N1786&lt;7000000000,0,1)</f>
        <v>0</v>
      </c>
      <c r="M1786" s="28">
        <f>IF(N1786&gt;0,1,0)</f>
        <v>1</v>
      </c>
      <c r="N1786" s="29">
        <v>18687</v>
      </c>
      <c r="O1786" s="29">
        <f>IF($R1786="Minor",1,0)</f>
        <v>1</v>
      </c>
      <c r="P1786" s="29">
        <f>IF($R1786="Medium",1,0)</f>
        <v>0</v>
      </c>
      <c r="Q1786" s="29">
        <f>IF($R1786="Major",1,0)</f>
        <v>0</v>
      </c>
      <c r="R1786" s="2" t="str">
        <f>IF('Hazard Data'!N1569&lt;VLOOKUP(B1786,Thresholds!$B$2:$I$8,2,FALSE),"Minor",IF(AND(VLOOKUP(B1786,Thresholds!$B$2:$I$8,2,FALSE)&lt;='Hazard Data'!N1569,'Hazard Data'!N1569&lt;VLOOKUP(B1786,Thresholds!$B$2:$I$8,3,FALSE)),"Medium","Major"))</f>
        <v>Minor</v>
      </c>
      <c r="S1786" s="2" t="str">
        <f>IF(N1786&gt;0,"",IF('Hazard Data'!K1569&lt;VLOOKUP(B1786,Thresholds!$B$2:$I$8,5,FALSE),"Minor",IF(AND(VLOOKUP(B1786,Thresholds!$B$2:$I$8,5,FALSE)&lt;='Hazard Data'!K1569,'Hazard Data'!K1569&lt;VLOOKUP(B1786,Thresholds!$B$2:$I$8,6,FALSE)),"Medium","Major")))</f>
        <v/>
      </c>
      <c r="T1786" s="2"/>
      <c r="U1786" s="2"/>
      <c r="V1786" s="2"/>
      <c r="W1786" s="2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32">
      <c r="A1787" s="1"/>
      <c r="B1787" s="17">
        <v>1</v>
      </c>
      <c r="C1787" s="9" t="s">
        <v>47</v>
      </c>
      <c r="D1787" s="9" t="str">
        <f>VLOOKUP(C1787,'Hazard Categories'!$A$2:$B$52,2,FALSE)</f>
        <v>Severe Storm</v>
      </c>
      <c r="E1787" s="17">
        <v>3</v>
      </c>
      <c r="F1787" s="17">
        <v>1975</v>
      </c>
      <c r="G1787" s="17" t="str">
        <f>IF(F1787&lt;2000,(ROUNDDOWN((F1787-$G$10)/5,0))*5+$G$10&amp;"-"&amp;(ROUNDDOWN((F1787-$G$10)/5,0))*5+$G$10+4,(ROUNDDOWN((F1787-$G$10)/5,0))*5+$G$10&amp;"-"&amp;(ROUNDDOWN((F1787-$G$10)/5,0))*5+$G$10+4)</f>
        <v>1975-1979</v>
      </c>
      <c r="H1787" s="17">
        <v>1</v>
      </c>
      <c r="I1787" s="17">
        <v>0</v>
      </c>
      <c r="J1787" s="17">
        <v>0</v>
      </c>
      <c r="K1787" s="17">
        <f>SUM(I1787:J1787)</f>
        <v>0</v>
      </c>
      <c r="L1787" s="28">
        <f>IF(N1787&lt;7000000000,0,1)</f>
        <v>0</v>
      </c>
      <c r="M1787" s="28">
        <f>IF(N1787&gt;0,1,0)</f>
        <v>1</v>
      </c>
      <c r="N1787" s="29">
        <v>18639</v>
      </c>
      <c r="O1787" s="29">
        <f>IF($R1787="Minor",1,0)</f>
        <v>1</v>
      </c>
      <c r="P1787" s="29">
        <f>IF($R1787="Medium",1,0)</f>
        <v>0</v>
      </c>
      <c r="Q1787" s="29">
        <f>IF($R1787="Major",1,0)</f>
        <v>0</v>
      </c>
      <c r="R1787" s="2" t="str">
        <f>IF('Hazard Data'!N1227&lt;VLOOKUP(B1787,Thresholds!$B$2:$I$8,2,FALSE),"Minor",IF(AND(VLOOKUP(B1787,Thresholds!$B$2:$I$8,2,FALSE)&lt;='Hazard Data'!N1227,'Hazard Data'!N1227&lt;VLOOKUP(B1787,Thresholds!$B$2:$I$8,3,FALSE)),"Medium","Major"))</f>
        <v>Minor</v>
      </c>
      <c r="S1787" s="2" t="str">
        <f>IF(N1787&gt;0,"",IF('Hazard Data'!K1227&lt;VLOOKUP(B1787,Thresholds!$B$2:$I$8,5,FALSE),"Minor",IF(AND(VLOOKUP(B1787,Thresholds!$B$2:$I$8,5,FALSE)&lt;='Hazard Data'!K1227,'Hazard Data'!K1227&lt;VLOOKUP(B1787,Thresholds!$B$2:$I$8,6,FALSE)),"Medium","Major")))</f>
        <v/>
      </c>
      <c r="T1787" s="2"/>
      <c r="U1787" s="2"/>
      <c r="V1787" s="2"/>
      <c r="W1787" s="2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32">
      <c r="A1788" s="1"/>
      <c r="B1788" s="17">
        <v>3</v>
      </c>
      <c r="C1788" s="9" t="s">
        <v>46</v>
      </c>
      <c r="D1788" s="9" t="str">
        <f>VLOOKUP(C1788,'Hazard Categories'!$A$2:$B$52,2,FALSE)</f>
        <v>Storm</v>
      </c>
      <c r="E1788" s="17">
        <v>1</v>
      </c>
      <c r="F1788" s="17">
        <v>1981</v>
      </c>
      <c r="G1788" s="17" t="str">
        <f>IF(F1788&lt;2000,(ROUNDDOWN((F1788-$G$10)/5,0))*5+$G$10&amp;"-"&amp;(ROUNDDOWN((F1788-$G$10)/5,0))*5+$G$10+4,(ROUNDDOWN((F1788-$G$10)/5,0))*5+$G$10&amp;"-"&amp;(ROUNDDOWN((F1788-$G$10)/5,0))*5+$G$10+4)</f>
        <v>1980-1984</v>
      </c>
      <c r="H1788" s="17">
        <v>1</v>
      </c>
      <c r="I1788" s="17">
        <v>0</v>
      </c>
      <c r="J1788" s="17">
        <v>0</v>
      </c>
      <c r="K1788" s="17">
        <f>SUM(I1788:J1788)</f>
        <v>0</v>
      </c>
      <c r="L1788" s="28">
        <f>IF(N1788&lt;7000000000,0,1)</f>
        <v>0</v>
      </c>
      <c r="M1788" s="28">
        <f>IF(N1788&gt;0,1,0)</f>
        <v>1</v>
      </c>
      <c r="N1788" s="29">
        <v>18635</v>
      </c>
      <c r="O1788" s="29">
        <f>IF($R1788="Minor",1,0)</f>
        <v>0</v>
      </c>
      <c r="P1788" s="29">
        <f>IF($R1788="Medium",1,0)</f>
        <v>1</v>
      </c>
      <c r="Q1788" s="29">
        <f>IF($R1788="Major",1,0)</f>
        <v>0</v>
      </c>
      <c r="R1788" s="2" t="str">
        <f>IF('Hazard Data'!N461&lt;VLOOKUP(B1788,Thresholds!$B$2:$I$8,2,FALSE),"Minor",IF(AND(VLOOKUP(B1788,Thresholds!$B$2:$I$8,2,FALSE)&lt;='Hazard Data'!N461,'Hazard Data'!N461&lt;VLOOKUP(B1788,Thresholds!$B$2:$I$8,3,FALSE)),"Medium","Major"))</f>
        <v>Medium</v>
      </c>
      <c r="S1788" s="2" t="str">
        <f>IF(N1788&gt;0,"",IF('Hazard Data'!K461&lt;VLOOKUP(B1788,Thresholds!$B$2:$I$8,5,FALSE),"Minor",IF(AND(VLOOKUP(B1788,Thresholds!$B$2:$I$8,5,FALSE)&lt;='Hazard Data'!K461,'Hazard Data'!K461&lt;VLOOKUP(B1788,Thresholds!$B$2:$I$8,6,FALSE)),"Medium","Major")))</f>
        <v/>
      </c>
      <c r="T1788" s="2"/>
      <c r="U1788" s="2"/>
      <c r="V1788" s="2"/>
      <c r="W1788" s="2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32">
      <c r="A1789" s="1"/>
      <c r="B1789" s="17">
        <v>2</v>
      </c>
      <c r="C1789" s="9" t="s">
        <v>58</v>
      </c>
      <c r="D1789" s="9" t="str">
        <f>VLOOKUP(C1789,'Hazard Categories'!$A$2:$B$52,2,FALSE)</f>
        <v>Heat/Drought/Fire</v>
      </c>
      <c r="E1789" s="17">
        <v>2</v>
      </c>
      <c r="F1789" s="17">
        <v>1986</v>
      </c>
      <c r="G1789" s="17" t="str">
        <f>IF(F1789&lt;2000,(ROUNDDOWN((F1789-$G$10)/5,0))*5+$G$10&amp;"-"&amp;(ROUNDDOWN((F1789-$G$10)/5,0))*5+$G$10+4,(ROUNDDOWN((F1789-$G$10)/5,0))*5+$G$10&amp;"-"&amp;(ROUNDDOWN((F1789-$G$10)/5,0))*5+$G$10+4)</f>
        <v>1985-1989</v>
      </c>
      <c r="H1789" s="17">
        <v>30</v>
      </c>
      <c r="I1789" s="17">
        <v>0</v>
      </c>
      <c r="J1789" s="17">
        <v>0</v>
      </c>
      <c r="K1789" s="17">
        <f>SUM(I1789:J1789)</f>
        <v>0</v>
      </c>
      <c r="L1789" s="28">
        <f>IF(N1789&lt;7000000000,0,1)</f>
        <v>0</v>
      </c>
      <c r="M1789" s="28">
        <f>IF(N1789&gt;0,1,0)</f>
        <v>1</v>
      </c>
      <c r="N1789" s="29">
        <v>18633</v>
      </c>
      <c r="O1789" s="29">
        <f>IF($R1789="Minor",1,0)</f>
        <v>1</v>
      </c>
      <c r="P1789" s="29">
        <f>IF($R1789="Medium",1,0)</f>
        <v>0</v>
      </c>
      <c r="Q1789" s="29">
        <f>IF($R1789="Major",1,0)</f>
        <v>0</v>
      </c>
      <c r="R1789" s="2" t="str">
        <f>IF('Hazard Data'!N1568&lt;VLOOKUP(B1789,Thresholds!$B$2:$I$8,2,FALSE),"Minor",IF(AND(VLOOKUP(B1789,Thresholds!$B$2:$I$8,2,FALSE)&lt;='Hazard Data'!N1568,'Hazard Data'!N1568&lt;VLOOKUP(B1789,Thresholds!$B$2:$I$8,3,FALSE)),"Medium","Major"))</f>
        <v>Minor</v>
      </c>
      <c r="S1789" s="2" t="str">
        <f>IF(N1789&gt;0,"",IF('Hazard Data'!K1568&lt;VLOOKUP(B1789,Thresholds!$B$2:$I$8,5,FALSE),"Minor",IF(AND(VLOOKUP(B1789,Thresholds!$B$2:$I$8,5,FALSE)&lt;='Hazard Data'!K1568,'Hazard Data'!K1568&lt;VLOOKUP(B1789,Thresholds!$B$2:$I$8,6,FALSE)),"Medium","Major")))</f>
        <v/>
      </c>
      <c r="T1789" s="2"/>
      <c r="U1789" s="2"/>
      <c r="V1789" s="2"/>
      <c r="W1789" s="2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32">
      <c r="A1790" s="1"/>
      <c r="B1790" s="17">
        <v>5</v>
      </c>
      <c r="C1790" s="9" t="s">
        <v>40</v>
      </c>
      <c r="D1790" s="9" t="str">
        <f>VLOOKUP(C1790,'Hazard Categories'!$A$2:$B$52,2,FALSE)</f>
        <v>Storm</v>
      </c>
      <c r="E1790" s="17">
        <v>1</v>
      </c>
      <c r="F1790" s="17">
        <v>1986</v>
      </c>
      <c r="G1790" s="17" t="str">
        <f>IF(F1790&lt;2000,(ROUNDDOWN((F1790-$G$10)/5,0))*5+$G$10&amp;"-"&amp;(ROUNDDOWN((F1790-$G$10)/5,0))*5+$G$10+4,(ROUNDDOWN((F1790-$G$10)/5,0))*5+$G$10&amp;"-"&amp;(ROUNDDOWN((F1790-$G$10)/5,0))*5+$G$10+4)</f>
        <v>1985-1989</v>
      </c>
      <c r="H1790" s="17">
        <v>2</v>
      </c>
      <c r="I1790" s="17">
        <v>0</v>
      </c>
      <c r="J1790" s="17">
        <v>0</v>
      </c>
      <c r="K1790" s="17">
        <f>SUM(I1790:J1790)</f>
        <v>0</v>
      </c>
      <c r="L1790" s="28">
        <f>IF(N1790&lt;7000000000,0,1)</f>
        <v>0</v>
      </c>
      <c r="M1790" s="28">
        <f>IF(N1790&gt;0,1,0)</f>
        <v>1</v>
      </c>
      <c r="N1790" s="29">
        <v>18628</v>
      </c>
      <c r="O1790" s="29">
        <f>IF($R1790="Minor",1,0)</f>
        <v>1</v>
      </c>
      <c r="P1790" s="29">
        <f>IF($R1790="Medium",1,0)</f>
        <v>0</v>
      </c>
      <c r="Q1790" s="29">
        <f>IF($R1790="Major",1,0)</f>
        <v>0</v>
      </c>
      <c r="R1790" s="2" t="str">
        <f>IF('Hazard Data'!N1948&lt;VLOOKUP(B1790,Thresholds!$B$2:$I$8,2,FALSE),"Minor",IF(AND(VLOOKUP(B1790,Thresholds!$B$2:$I$8,2,FALSE)&lt;='Hazard Data'!N1948,'Hazard Data'!N1948&lt;VLOOKUP(B1790,Thresholds!$B$2:$I$8,3,FALSE)),"Medium","Major"))</f>
        <v>Minor</v>
      </c>
      <c r="S1790" s="2" t="str">
        <f>IF(N1790&gt;0,"",IF('Hazard Data'!K1948&lt;VLOOKUP(B1790,Thresholds!$B$2:$I$8,5,FALSE),"Minor",IF(AND(VLOOKUP(B1790,Thresholds!$B$2:$I$8,5,FALSE)&lt;='Hazard Data'!K1948,'Hazard Data'!K1948&lt;VLOOKUP(B1790,Thresholds!$B$2:$I$8,6,FALSE)),"Medium","Major")))</f>
        <v/>
      </c>
      <c r="T1790" s="2"/>
      <c r="U1790" s="2"/>
      <c r="V1790" s="2"/>
      <c r="W1790" s="2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32">
      <c r="A1791" s="1"/>
      <c r="B1791" s="17">
        <v>4</v>
      </c>
      <c r="C1791" s="9" t="s">
        <v>40</v>
      </c>
      <c r="D1791" s="9" t="str">
        <f>VLOOKUP(C1791,'Hazard Categories'!$A$2:$B$52,2,FALSE)</f>
        <v>Storm</v>
      </c>
      <c r="E1791" s="17">
        <v>1</v>
      </c>
      <c r="F1791" s="17">
        <v>1989</v>
      </c>
      <c r="G1791" s="17" t="str">
        <f>IF(F1791&lt;2000,(ROUNDDOWN((F1791-$G$10)/5,0))*5+$G$10&amp;"-"&amp;(ROUNDDOWN((F1791-$G$10)/5,0))*5+$G$10+4,(ROUNDDOWN((F1791-$G$10)/5,0))*5+$G$10&amp;"-"&amp;(ROUNDDOWN((F1791-$G$10)/5,0))*5+$G$10+4)</f>
        <v>1985-1989</v>
      </c>
      <c r="H1791" s="17">
        <v>1</v>
      </c>
      <c r="I1791" s="17">
        <v>0</v>
      </c>
      <c r="J1791" s="17">
        <v>0</v>
      </c>
      <c r="K1791" s="17">
        <f>SUM(I1791:J1791)</f>
        <v>0</v>
      </c>
      <c r="L1791" s="28">
        <f>IF(N1791&lt;7000000000,0,1)</f>
        <v>0</v>
      </c>
      <c r="M1791" s="28">
        <f>IF(N1791&gt;0,1,0)</f>
        <v>1</v>
      </c>
      <c r="N1791" s="29">
        <v>18616</v>
      </c>
      <c r="O1791" s="29">
        <f>IF($R1791="Minor",1,0)</f>
        <v>1</v>
      </c>
      <c r="P1791" s="29">
        <f>IF($R1791="Medium",1,0)</f>
        <v>0</v>
      </c>
      <c r="Q1791" s="29">
        <f>IF($R1791="Major",1,0)</f>
        <v>0</v>
      </c>
      <c r="R1791" s="2" t="str">
        <f>IF('Hazard Data'!N1993&lt;VLOOKUP(B1791,Thresholds!$B$2:$I$8,2,FALSE),"Minor",IF(AND(VLOOKUP(B1791,Thresholds!$B$2:$I$8,2,FALSE)&lt;='Hazard Data'!N1993,'Hazard Data'!N1993&lt;VLOOKUP(B1791,Thresholds!$B$2:$I$8,3,FALSE)),"Medium","Major"))</f>
        <v>Minor</v>
      </c>
      <c r="S1791" s="2" t="str">
        <f>IF(N1791&gt;0,"",IF('Hazard Data'!K1993&lt;VLOOKUP(B1791,Thresholds!$B$2:$I$8,5,FALSE),"Minor",IF(AND(VLOOKUP(B1791,Thresholds!$B$2:$I$8,5,FALSE)&lt;='Hazard Data'!K1993,'Hazard Data'!K1993&lt;VLOOKUP(B1791,Thresholds!$B$2:$I$8,6,FALSE)),"Medium","Major")))</f>
        <v/>
      </c>
      <c r="T1791" s="2"/>
      <c r="U1791" s="2"/>
      <c r="V1791" s="2"/>
      <c r="W1791" s="2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32">
      <c r="A1792" s="1"/>
      <c r="B1792" s="17">
        <v>4</v>
      </c>
      <c r="C1792" s="9" t="s">
        <v>39</v>
      </c>
      <c r="D1792" s="9" t="str">
        <f>VLOOKUP(C1792,'Hazard Categories'!$A$2:$B$52,2,FALSE)</f>
        <v>Severe Storm</v>
      </c>
      <c r="E1792" s="17">
        <v>1</v>
      </c>
      <c r="F1792" s="17">
        <v>1966</v>
      </c>
      <c r="G1792" s="17" t="str">
        <f>IF(F1792&lt;2000,(ROUNDDOWN((F1792-$G$10)/5,0))*5+$G$10&amp;"-"&amp;(ROUNDDOWN((F1792-$G$10)/5,0))*5+$G$10+4,(ROUNDDOWN((F1792-$G$10)/5,0))*5+$G$10&amp;"-"&amp;(ROUNDDOWN((F1792-$G$10)/5,0))*5+$G$10+4)</f>
        <v>1965-1969</v>
      </c>
      <c r="H1792" s="17">
        <v>5</v>
      </c>
      <c r="I1792" s="17">
        <v>0</v>
      </c>
      <c r="J1792" s="17">
        <v>0</v>
      </c>
      <c r="K1792" s="17">
        <f>SUM(I1792:J1792)</f>
        <v>0</v>
      </c>
      <c r="L1792" s="28">
        <f>IF(N1792&lt;7000000000,0,1)</f>
        <v>0</v>
      </c>
      <c r="M1792" s="28">
        <f>IF(N1792&gt;0,1,0)</f>
        <v>1</v>
      </c>
      <c r="N1792" s="29">
        <v>18587</v>
      </c>
      <c r="O1792" s="29">
        <f>IF($R1792="Minor",1,0)</f>
        <v>0</v>
      </c>
      <c r="P1792" s="29">
        <f>IF($R1792="Medium",1,0)</f>
        <v>1</v>
      </c>
      <c r="Q1792" s="29">
        <f>IF($R1792="Major",1,0)</f>
        <v>0</v>
      </c>
      <c r="R1792" s="2" t="str">
        <f>IF('Hazard Data'!N286&lt;VLOOKUP(B1792,Thresholds!$B$2:$I$8,2,FALSE),"Minor",IF(AND(VLOOKUP(B1792,Thresholds!$B$2:$I$8,2,FALSE)&lt;='Hazard Data'!N286,'Hazard Data'!N286&lt;VLOOKUP(B1792,Thresholds!$B$2:$I$8,3,FALSE)),"Medium","Major"))</f>
        <v>Medium</v>
      </c>
      <c r="S1792" s="2" t="str">
        <f>IF(N1792&gt;0,"",IF('Hazard Data'!K286&lt;VLOOKUP(B1792,Thresholds!$B$2:$I$8,5,FALSE),"Minor",IF(AND(VLOOKUP(B1792,Thresholds!$B$2:$I$8,5,FALSE)&lt;='Hazard Data'!K286,'Hazard Data'!K286&lt;VLOOKUP(B1792,Thresholds!$B$2:$I$8,6,FALSE)),"Medium","Major")))</f>
        <v/>
      </c>
      <c r="T1792" s="2"/>
      <c r="U1792" s="2"/>
      <c r="V1792" s="2"/>
      <c r="W1792" s="2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32">
      <c r="A1793" s="1"/>
      <c r="B1793" s="17">
        <v>4</v>
      </c>
      <c r="C1793" s="9" t="s">
        <v>71</v>
      </c>
      <c r="D1793" s="9" t="str">
        <f>VLOOKUP(C1793,'Hazard Categories'!$A$2:$B$52,2,FALSE)</f>
        <v>Storm</v>
      </c>
      <c r="E1793" s="17">
        <v>4</v>
      </c>
      <c r="F1793" s="17">
        <v>1983</v>
      </c>
      <c r="G1793" s="17" t="str">
        <f>IF(F1793&lt;2000,(ROUNDDOWN((F1793-$G$10)/5,0))*5+$G$10&amp;"-"&amp;(ROUNDDOWN((F1793-$G$10)/5,0))*5+$G$10+4,(ROUNDDOWN((F1793-$G$10)/5,0))*5+$G$10&amp;"-"&amp;(ROUNDDOWN((F1793-$G$10)/5,0))*5+$G$10+4)</f>
        <v>1980-1984</v>
      </c>
      <c r="H1793" s="17">
        <v>1</v>
      </c>
      <c r="I1793" s="17">
        <v>0</v>
      </c>
      <c r="J1793" s="17">
        <v>0</v>
      </c>
      <c r="K1793" s="17">
        <f>SUM(I1793:J1793)</f>
        <v>0</v>
      </c>
      <c r="L1793" s="28">
        <f>IF(N1793&lt;7000000000,0,1)</f>
        <v>0</v>
      </c>
      <c r="M1793" s="28">
        <f>IF(N1793&gt;0,1,0)</f>
        <v>1</v>
      </c>
      <c r="N1793" s="29">
        <v>18572</v>
      </c>
      <c r="O1793" s="29">
        <f>IF($R1793="Minor",1,0)</f>
        <v>1</v>
      </c>
      <c r="P1793" s="29">
        <f>IF($R1793="Medium",1,0)</f>
        <v>0</v>
      </c>
      <c r="Q1793" s="29">
        <f>IF($R1793="Major",1,0)</f>
        <v>0</v>
      </c>
      <c r="R1793" s="2" t="str">
        <f>IF('Hazard Data'!N791&lt;VLOOKUP(B1793,Thresholds!$B$2:$I$8,2,FALSE),"Minor",IF(AND(VLOOKUP(B1793,Thresholds!$B$2:$I$8,2,FALSE)&lt;='Hazard Data'!N791,'Hazard Data'!N791&lt;VLOOKUP(B1793,Thresholds!$B$2:$I$8,3,FALSE)),"Medium","Major"))</f>
        <v>Minor</v>
      </c>
      <c r="S1793" s="2" t="str">
        <f>IF(N1793&gt;0,"",IF('Hazard Data'!K791&lt;VLOOKUP(B1793,Thresholds!$B$2:$I$8,5,FALSE),"Minor",IF(AND(VLOOKUP(B1793,Thresholds!$B$2:$I$8,5,FALSE)&lt;='Hazard Data'!K791,'Hazard Data'!K791&lt;VLOOKUP(B1793,Thresholds!$B$2:$I$8,6,FALSE)),"Medium","Major")))</f>
        <v/>
      </c>
      <c r="T1793" s="2"/>
      <c r="U1793" s="2"/>
      <c r="V1793" s="2"/>
      <c r="W1793" s="2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32">
      <c r="A1794" s="1"/>
      <c r="B1794" s="17">
        <v>1</v>
      </c>
      <c r="C1794" s="9" t="s">
        <v>66</v>
      </c>
      <c r="D1794" s="9" t="str">
        <f>VLOOKUP(C1794,'Hazard Categories'!$A$2:$B$52,2,FALSE)</f>
        <v>Storm</v>
      </c>
      <c r="E1794" s="17">
        <v>2</v>
      </c>
      <c r="F1794" s="17">
        <v>1985</v>
      </c>
      <c r="G1794" s="17" t="str">
        <f>IF(F1794&lt;2000,(ROUNDDOWN((F1794-$G$10)/5,0))*5+$G$10&amp;"-"&amp;(ROUNDDOWN((F1794-$G$10)/5,0))*5+$G$10+4,(ROUNDDOWN((F1794-$G$10)/5,0))*5+$G$10&amp;"-"&amp;(ROUNDDOWN((F1794-$G$10)/5,0))*5+$G$10+4)</f>
        <v>1985-1989</v>
      </c>
      <c r="H1794" s="17">
        <v>1</v>
      </c>
      <c r="I1794" s="17">
        <v>0</v>
      </c>
      <c r="J1794" s="17">
        <v>0</v>
      </c>
      <c r="K1794" s="17">
        <f>SUM(I1794:J1794)</f>
        <v>0</v>
      </c>
      <c r="L1794" s="28">
        <f>IF(N1794&lt;7000000000,0,1)</f>
        <v>0</v>
      </c>
      <c r="M1794" s="28">
        <f>IF(N1794&gt;0,1,0)</f>
        <v>1</v>
      </c>
      <c r="N1794" s="29">
        <v>18564</v>
      </c>
      <c r="O1794" s="29">
        <f>IF($R1794="Minor",1,0)</f>
        <v>1</v>
      </c>
      <c r="P1794" s="29">
        <f>IF($R1794="Medium",1,0)</f>
        <v>0</v>
      </c>
      <c r="Q1794" s="29">
        <f>IF($R1794="Major",1,0)</f>
        <v>0</v>
      </c>
      <c r="R1794" s="2" t="str">
        <f>IF('Hazard Data'!N553&lt;VLOOKUP(B1794,Thresholds!$B$2:$I$8,2,FALSE),"Minor",IF(AND(VLOOKUP(B1794,Thresholds!$B$2:$I$8,2,FALSE)&lt;='Hazard Data'!N553,'Hazard Data'!N553&lt;VLOOKUP(B1794,Thresholds!$B$2:$I$8,3,FALSE)),"Medium","Major"))</f>
        <v>Minor</v>
      </c>
      <c r="S1794" s="2" t="str">
        <f>IF(N1794&gt;0,"",IF('Hazard Data'!K553&lt;VLOOKUP(B1794,Thresholds!$B$2:$I$8,5,FALSE),"Minor",IF(AND(VLOOKUP(B1794,Thresholds!$B$2:$I$8,5,FALSE)&lt;='Hazard Data'!K553,'Hazard Data'!K553&lt;VLOOKUP(B1794,Thresholds!$B$2:$I$8,6,FALSE)),"Medium","Major")))</f>
        <v/>
      </c>
      <c r="T1794" s="2"/>
      <c r="U1794" s="2"/>
      <c r="V1794" s="2"/>
      <c r="W1794" s="2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32">
      <c r="A1795" s="1"/>
      <c r="B1795" s="17">
        <v>6</v>
      </c>
      <c r="C1795" s="9" t="s">
        <v>40</v>
      </c>
      <c r="D1795" s="9" t="str">
        <f>VLOOKUP(C1795,'Hazard Categories'!$A$2:$B$52,2,FALSE)</f>
        <v>Storm</v>
      </c>
      <c r="E1795" s="17">
        <v>1</v>
      </c>
      <c r="F1795" s="17">
        <v>1982</v>
      </c>
      <c r="G1795" s="17" t="str">
        <f>IF(F1795&lt;2000,(ROUNDDOWN((F1795-$G$10)/5,0))*5+$G$10&amp;"-"&amp;(ROUNDDOWN((F1795-$G$10)/5,0))*5+$G$10+4,(ROUNDDOWN((F1795-$G$10)/5,0))*5+$G$10&amp;"-"&amp;(ROUNDDOWN((F1795-$G$10)/5,0))*5+$G$10+4)</f>
        <v>1980-1984</v>
      </c>
      <c r="H1795" s="17">
        <v>2</v>
      </c>
      <c r="I1795" s="17">
        <v>0</v>
      </c>
      <c r="J1795" s="17">
        <v>0</v>
      </c>
      <c r="K1795" s="17">
        <f>SUM(I1795:J1795)</f>
        <v>0</v>
      </c>
      <c r="L1795" s="28">
        <f>IF(N1795&lt;7000000000,0,1)</f>
        <v>0</v>
      </c>
      <c r="M1795" s="28">
        <f>IF(N1795&gt;0,1,0)</f>
        <v>1</v>
      </c>
      <c r="N1795" s="29">
        <v>18554</v>
      </c>
      <c r="O1795" s="29">
        <f>IF($R1795="Minor",1,0)</f>
        <v>1</v>
      </c>
      <c r="P1795" s="29">
        <f>IF($R1795="Medium",1,0)</f>
        <v>0</v>
      </c>
      <c r="Q1795" s="29">
        <f>IF($R1795="Major",1,0)</f>
        <v>0</v>
      </c>
      <c r="R1795" s="2" t="str">
        <f>IF('Hazard Data'!N721&lt;VLOOKUP(B1795,Thresholds!$B$2:$I$8,2,FALSE),"Minor",IF(AND(VLOOKUP(B1795,Thresholds!$B$2:$I$8,2,FALSE)&lt;='Hazard Data'!N721,'Hazard Data'!N721&lt;VLOOKUP(B1795,Thresholds!$B$2:$I$8,3,FALSE)),"Medium","Major"))</f>
        <v>Minor</v>
      </c>
      <c r="S1795" s="2" t="str">
        <f>IF(N1795&gt;0,"",IF('Hazard Data'!K721&lt;VLOOKUP(B1795,Thresholds!$B$2:$I$8,5,FALSE),"Minor",IF(AND(VLOOKUP(B1795,Thresholds!$B$2:$I$8,5,FALSE)&lt;='Hazard Data'!K721,'Hazard Data'!K721&lt;VLOOKUP(B1795,Thresholds!$B$2:$I$8,6,FALSE)),"Medium","Major")))</f>
        <v/>
      </c>
      <c r="T1795" s="2"/>
      <c r="U1795" s="2"/>
      <c r="V1795" s="2"/>
      <c r="W1795" s="2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32">
      <c r="A1796" s="1"/>
      <c r="B1796" s="17">
        <v>6</v>
      </c>
      <c r="C1796" s="9" t="s">
        <v>70</v>
      </c>
      <c r="D1796" s="9" t="str">
        <f>VLOOKUP(C1796,'Hazard Categories'!$A$2:$B$52,2,FALSE)</f>
        <v>Storm</v>
      </c>
      <c r="E1796" s="17">
        <v>1</v>
      </c>
      <c r="F1796" s="17">
        <v>1974</v>
      </c>
      <c r="G1796" s="17" t="str">
        <f>IF(F1796&lt;2000,(ROUNDDOWN((F1796-$G$10)/5,0))*5+$G$10&amp;"-"&amp;(ROUNDDOWN((F1796-$G$10)/5,0))*5+$G$10+4,(ROUNDDOWN((F1796-$G$10)/5,0))*5+$G$10&amp;"-"&amp;(ROUNDDOWN((F1796-$G$10)/5,0))*5+$G$10+4)</f>
        <v>1970-1974</v>
      </c>
      <c r="H1796" s="17">
        <v>1</v>
      </c>
      <c r="I1796" s="17">
        <v>0</v>
      </c>
      <c r="J1796" s="17">
        <v>1</v>
      </c>
      <c r="K1796" s="17">
        <f>SUM(I1796:J1796)</f>
        <v>1</v>
      </c>
      <c r="L1796" s="28">
        <f>IF(N1796&lt;7000000000,0,1)</f>
        <v>0</v>
      </c>
      <c r="M1796" s="28">
        <f>IF(N1796&gt;0,1,0)</f>
        <v>1</v>
      </c>
      <c r="N1796" s="29">
        <v>18552</v>
      </c>
      <c r="O1796" s="29">
        <f>IF($R1796="Minor",1,0)</f>
        <v>0</v>
      </c>
      <c r="P1796" s="29">
        <f>IF($R1796="Medium",1,0)</f>
        <v>1</v>
      </c>
      <c r="Q1796" s="29">
        <f>IF($R1796="Major",1,0)</f>
        <v>0</v>
      </c>
      <c r="R1796" s="2" t="str">
        <f>IF('Hazard Data'!N370&lt;VLOOKUP(B1796,Thresholds!$B$2:$I$8,2,FALSE),"Minor",IF(AND(VLOOKUP(B1796,Thresholds!$B$2:$I$8,2,FALSE)&lt;='Hazard Data'!N370,'Hazard Data'!N370&lt;VLOOKUP(B1796,Thresholds!$B$2:$I$8,3,FALSE)),"Medium","Major"))</f>
        <v>Medium</v>
      </c>
      <c r="S1796" s="2" t="str">
        <f>IF(N1796&gt;0,"",IF('Hazard Data'!K370&lt;VLOOKUP(B1796,Thresholds!$B$2:$I$8,5,FALSE),"Minor",IF(AND(VLOOKUP(B1796,Thresholds!$B$2:$I$8,5,FALSE)&lt;='Hazard Data'!K370,'Hazard Data'!K370&lt;VLOOKUP(B1796,Thresholds!$B$2:$I$8,6,FALSE)),"Medium","Major")))</f>
        <v/>
      </c>
      <c r="T1796" s="2"/>
      <c r="U1796" s="2"/>
      <c r="V1796" s="2"/>
      <c r="W1796" s="2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32">
      <c r="A1797" s="1"/>
      <c r="B1797" s="17">
        <v>2</v>
      </c>
      <c r="C1797" s="9" t="s">
        <v>46</v>
      </c>
      <c r="D1797" s="9" t="str">
        <f>VLOOKUP(C1797,'Hazard Categories'!$A$2:$B$52,2,FALSE)</f>
        <v>Storm</v>
      </c>
      <c r="E1797" s="17">
        <v>1</v>
      </c>
      <c r="F1797" s="17">
        <v>1981</v>
      </c>
      <c r="G1797" s="17" t="str">
        <f>IF(F1797&lt;2000,(ROUNDDOWN((F1797-$G$10)/5,0))*5+$G$10&amp;"-"&amp;(ROUNDDOWN((F1797-$G$10)/5,0))*5+$G$10+4,(ROUNDDOWN((F1797-$G$10)/5,0))*5+$G$10&amp;"-"&amp;(ROUNDDOWN((F1797-$G$10)/5,0))*5+$G$10+4)</f>
        <v>1980-1984</v>
      </c>
      <c r="H1797" s="17">
        <v>1</v>
      </c>
      <c r="I1797" s="17">
        <v>0</v>
      </c>
      <c r="J1797" s="17">
        <v>0</v>
      </c>
      <c r="K1797" s="17">
        <f>SUM(I1797:J1797)</f>
        <v>0</v>
      </c>
      <c r="L1797" s="28">
        <f>IF(N1797&lt;7000000000,0,1)</f>
        <v>0</v>
      </c>
      <c r="M1797" s="28">
        <f>IF(N1797&gt;0,1,0)</f>
        <v>1</v>
      </c>
      <c r="N1797" s="29">
        <v>18530</v>
      </c>
      <c r="O1797" s="29">
        <f>IF($R1797="Minor",1,0)</f>
        <v>1</v>
      </c>
      <c r="P1797" s="29">
        <f>IF($R1797="Medium",1,0)</f>
        <v>0</v>
      </c>
      <c r="Q1797" s="29">
        <f>IF($R1797="Major",1,0)</f>
        <v>0</v>
      </c>
      <c r="R1797" s="2" t="str">
        <f>IF('Hazard Data'!N459&lt;VLOOKUP(B1797,Thresholds!$B$2:$I$8,2,FALSE),"Minor",IF(AND(VLOOKUP(B1797,Thresholds!$B$2:$I$8,2,FALSE)&lt;='Hazard Data'!N459,'Hazard Data'!N459&lt;VLOOKUP(B1797,Thresholds!$B$2:$I$8,3,FALSE)),"Medium","Major"))</f>
        <v>Minor</v>
      </c>
      <c r="S1797" s="2" t="str">
        <f>IF(N1797&gt;0,"",IF('Hazard Data'!K459&lt;VLOOKUP(B1797,Thresholds!$B$2:$I$8,5,FALSE),"Minor",IF(AND(VLOOKUP(B1797,Thresholds!$B$2:$I$8,5,FALSE)&lt;='Hazard Data'!K459,'Hazard Data'!K459&lt;VLOOKUP(B1797,Thresholds!$B$2:$I$8,6,FALSE)),"Medium","Major")))</f>
        <v/>
      </c>
      <c r="T1797" s="2"/>
      <c r="U1797" s="2"/>
      <c r="V1797" s="2"/>
      <c r="W1797" s="2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32">
      <c r="A1798" s="1"/>
      <c r="B1798" s="17">
        <v>4</v>
      </c>
      <c r="C1798" s="9" t="s">
        <v>46</v>
      </c>
      <c r="D1798" s="9" t="str">
        <f>VLOOKUP(C1798,'Hazard Categories'!$A$2:$B$52,2,FALSE)</f>
        <v>Storm</v>
      </c>
      <c r="E1798" s="17">
        <v>1</v>
      </c>
      <c r="F1798" s="17">
        <v>1980</v>
      </c>
      <c r="G1798" s="17" t="str">
        <f>IF(F1798&lt;2000,(ROUNDDOWN((F1798-$G$10)/5,0))*5+$G$10&amp;"-"&amp;(ROUNDDOWN((F1798-$G$10)/5,0))*5+$G$10+4,(ROUNDDOWN((F1798-$G$10)/5,0))*5+$G$10&amp;"-"&amp;(ROUNDDOWN((F1798-$G$10)/5,0))*5+$G$10+4)</f>
        <v>1980-1984</v>
      </c>
      <c r="H1798" s="17">
        <v>1</v>
      </c>
      <c r="I1798" s="17">
        <v>1</v>
      </c>
      <c r="J1798" s="17">
        <v>0</v>
      </c>
      <c r="K1798" s="17">
        <f>SUM(I1798:J1798)</f>
        <v>1</v>
      </c>
      <c r="L1798" s="28">
        <f>IF(N1798&lt;7000000000,0,1)</f>
        <v>0</v>
      </c>
      <c r="M1798" s="28">
        <f>IF(N1798&gt;0,1,0)</f>
        <v>1</v>
      </c>
      <c r="N1798" s="29">
        <v>18504</v>
      </c>
      <c r="O1798" s="29">
        <f>IF($R1798="Minor",1,0)</f>
        <v>0</v>
      </c>
      <c r="P1798" s="29">
        <f>IF($R1798="Medium",1,0)</f>
        <v>1</v>
      </c>
      <c r="Q1798" s="29">
        <f>IF($R1798="Major",1,0)</f>
        <v>0</v>
      </c>
      <c r="R1798" s="2" t="str">
        <f>IF('Hazard Data'!N638&lt;VLOOKUP(B1798,Thresholds!$B$2:$I$8,2,FALSE),"Minor",IF(AND(VLOOKUP(B1798,Thresholds!$B$2:$I$8,2,FALSE)&lt;='Hazard Data'!N638,'Hazard Data'!N638&lt;VLOOKUP(B1798,Thresholds!$B$2:$I$8,3,FALSE)),"Medium","Major"))</f>
        <v>Medium</v>
      </c>
      <c r="S1798" s="2" t="str">
        <f>IF(N1798&gt;0,"",IF('Hazard Data'!K638&lt;VLOOKUP(B1798,Thresholds!$B$2:$I$8,5,FALSE),"Minor",IF(AND(VLOOKUP(B1798,Thresholds!$B$2:$I$8,5,FALSE)&lt;='Hazard Data'!K638,'Hazard Data'!K638&lt;VLOOKUP(B1798,Thresholds!$B$2:$I$8,6,FALSE)),"Medium","Major")))</f>
        <v/>
      </c>
      <c r="T1798" s="2"/>
      <c r="U1798" s="2"/>
      <c r="V1798" s="2"/>
      <c r="W1798" s="2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32">
      <c r="A1799" s="1"/>
      <c r="B1799" s="17">
        <v>1</v>
      </c>
      <c r="C1799" s="9" t="s">
        <v>79</v>
      </c>
      <c r="D1799" s="9" t="str">
        <f>VLOOKUP(C1799,'Hazard Categories'!$A$2:$B$52,2,FALSE)</f>
        <v>Storm</v>
      </c>
      <c r="E1799" s="17">
        <v>1</v>
      </c>
      <c r="F1799" s="17">
        <v>1974</v>
      </c>
      <c r="G1799" s="17" t="str">
        <f>IF(F1799&lt;2000,(ROUNDDOWN((F1799-$G$10)/5,0))*5+$G$10&amp;"-"&amp;(ROUNDDOWN((F1799-$G$10)/5,0))*5+$G$10+4,(ROUNDDOWN((F1799-$G$10)/5,0))*5+$G$10&amp;"-"&amp;(ROUNDDOWN((F1799-$G$10)/5,0))*5+$G$10+4)</f>
        <v>1970-1974</v>
      </c>
      <c r="H1799" s="17">
        <v>1</v>
      </c>
      <c r="I1799" s="17">
        <v>0</v>
      </c>
      <c r="J1799" s="17">
        <v>0</v>
      </c>
      <c r="K1799" s="17">
        <f>SUM(I1799:J1799)</f>
        <v>0</v>
      </c>
      <c r="L1799" s="28">
        <f>IF(N1799&lt;7000000000,0,1)</f>
        <v>0</v>
      </c>
      <c r="M1799" s="28">
        <f>IF(N1799&gt;0,1,0)</f>
        <v>1</v>
      </c>
      <c r="N1799" s="29">
        <v>18482</v>
      </c>
      <c r="O1799" s="29">
        <f>IF($R1799="Minor",1,0)</f>
        <v>0</v>
      </c>
      <c r="P1799" s="29">
        <f>IF($R1799="Medium",1,0)</f>
        <v>1</v>
      </c>
      <c r="Q1799" s="29">
        <f>IF($R1799="Major",1,0)</f>
        <v>0</v>
      </c>
      <c r="R1799" s="2" t="str">
        <f>IF('Hazard Data'!N375&lt;VLOOKUP(B1799,Thresholds!$B$2:$I$8,2,FALSE),"Minor",IF(AND(VLOOKUP(B1799,Thresholds!$B$2:$I$8,2,FALSE)&lt;='Hazard Data'!N375,'Hazard Data'!N375&lt;VLOOKUP(B1799,Thresholds!$B$2:$I$8,3,FALSE)),"Medium","Major"))</f>
        <v>Medium</v>
      </c>
      <c r="S1799" s="2" t="str">
        <f>IF(N1799&gt;0,"",IF('Hazard Data'!K375&lt;VLOOKUP(B1799,Thresholds!$B$2:$I$8,5,FALSE),"Minor",IF(AND(VLOOKUP(B1799,Thresholds!$B$2:$I$8,5,FALSE)&lt;='Hazard Data'!K375,'Hazard Data'!K375&lt;VLOOKUP(B1799,Thresholds!$B$2:$I$8,6,FALSE)),"Medium","Major")))</f>
        <v/>
      </c>
      <c r="T1799" s="2"/>
      <c r="U1799" s="2"/>
      <c r="V1799" s="2"/>
      <c r="W1799" s="2"/>
      <c r="X1799" s="1"/>
      <c r="Y1799" s="1"/>
      <c r="Z1799" s="1"/>
      <c r="AA1799" s="1"/>
      <c r="AB1799" s="1"/>
      <c r="AC1799" s="1"/>
      <c r="AD1799" s="1"/>
      <c r="AE1799" s="1"/>
      <c r="AF1799" s="1"/>
    </row>
    <row r="1800" spans="1:32">
      <c r="A1800" s="1"/>
      <c r="B1800" s="17">
        <v>1</v>
      </c>
      <c r="C1800" s="9" t="s">
        <v>46</v>
      </c>
      <c r="D1800" s="9" t="str">
        <f>VLOOKUP(C1800,'Hazard Categories'!$A$2:$B$52,2,FALSE)</f>
        <v>Storm</v>
      </c>
      <c r="E1800" s="17">
        <v>1</v>
      </c>
      <c r="F1800" s="17">
        <v>1980</v>
      </c>
      <c r="G1800" s="17" t="str">
        <f>IF(F1800&lt;2000,(ROUNDDOWN((F1800-$G$10)/5,0))*5+$G$10&amp;"-"&amp;(ROUNDDOWN((F1800-$G$10)/5,0))*5+$G$10+4,(ROUNDDOWN((F1800-$G$10)/5,0))*5+$G$10&amp;"-"&amp;(ROUNDDOWN((F1800-$G$10)/5,0))*5+$G$10+4)</f>
        <v>1980-1984</v>
      </c>
      <c r="H1800" s="17">
        <v>1</v>
      </c>
      <c r="I1800" s="17">
        <v>1</v>
      </c>
      <c r="J1800" s="17">
        <v>0</v>
      </c>
      <c r="K1800" s="17">
        <f>SUM(I1800:J1800)</f>
        <v>1</v>
      </c>
      <c r="L1800" s="28">
        <f>IF(N1800&lt;7000000000,0,1)</f>
        <v>0</v>
      </c>
      <c r="M1800" s="28">
        <f>IF(N1800&gt;0,1,0)</f>
        <v>1</v>
      </c>
      <c r="N1800" s="29">
        <v>18477</v>
      </c>
      <c r="O1800" s="29">
        <f>IF($R1800="Minor",1,0)</f>
        <v>1</v>
      </c>
      <c r="P1800" s="29">
        <f>IF($R1800="Medium",1,0)</f>
        <v>0</v>
      </c>
      <c r="Q1800" s="29">
        <f>IF($R1800="Major",1,0)</f>
        <v>0</v>
      </c>
      <c r="R1800" s="2" t="str">
        <f>IF('Hazard Data'!N636&lt;VLOOKUP(B1800,Thresholds!$B$2:$I$8,2,FALSE),"Minor",IF(AND(VLOOKUP(B1800,Thresholds!$B$2:$I$8,2,FALSE)&lt;='Hazard Data'!N636,'Hazard Data'!N636&lt;VLOOKUP(B1800,Thresholds!$B$2:$I$8,3,FALSE)),"Medium","Major"))</f>
        <v>Minor</v>
      </c>
      <c r="S1800" s="2" t="str">
        <f>IF(N1800&gt;0,"",IF('Hazard Data'!K636&lt;VLOOKUP(B1800,Thresholds!$B$2:$I$8,5,FALSE),"Minor",IF(AND(VLOOKUP(B1800,Thresholds!$B$2:$I$8,5,FALSE)&lt;='Hazard Data'!K636,'Hazard Data'!K636&lt;VLOOKUP(B1800,Thresholds!$B$2:$I$8,6,FALSE)),"Medium","Major")))</f>
        <v/>
      </c>
      <c r="T1800" s="2"/>
      <c r="U1800" s="2"/>
      <c r="V1800" s="2"/>
      <c r="W1800" s="2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32">
      <c r="A1801" s="1"/>
      <c r="B1801" s="17">
        <v>1</v>
      </c>
      <c r="C1801" s="9" t="s">
        <v>70</v>
      </c>
      <c r="D1801" s="9" t="str">
        <f>VLOOKUP(C1801,'Hazard Categories'!$A$2:$B$52,2,FALSE)</f>
        <v>Storm</v>
      </c>
      <c r="E1801" s="17">
        <v>1</v>
      </c>
      <c r="F1801" s="17">
        <v>1974</v>
      </c>
      <c r="G1801" s="17" t="str">
        <f>IF(F1801&lt;2000,(ROUNDDOWN((F1801-$G$10)/5,0))*5+$G$10&amp;"-"&amp;(ROUNDDOWN((F1801-$G$10)/5,0))*5+$G$10+4,(ROUNDDOWN((F1801-$G$10)/5,0))*5+$G$10&amp;"-"&amp;(ROUNDDOWN((F1801-$G$10)/5,0))*5+$G$10+4)</f>
        <v>1970-1974</v>
      </c>
      <c r="H1801" s="17">
        <v>1</v>
      </c>
      <c r="I1801" s="17">
        <v>0</v>
      </c>
      <c r="J1801" s="17">
        <v>2</v>
      </c>
      <c r="K1801" s="17">
        <f>SUM(I1801:J1801)</f>
        <v>2</v>
      </c>
      <c r="L1801" s="28">
        <f>IF(N1801&lt;7000000000,0,1)</f>
        <v>0</v>
      </c>
      <c r="M1801" s="28">
        <f>IF(N1801&gt;0,1,0)</f>
        <v>1</v>
      </c>
      <c r="N1801" s="29">
        <v>18473</v>
      </c>
      <c r="O1801" s="29">
        <f>IF($R1801="Minor",1,0)</f>
        <v>0</v>
      </c>
      <c r="P1801" s="29">
        <f>IF($R1801="Medium",1,0)</f>
        <v>1</v>
      </c>
      <c r="Q1801" s="29">
        <f>IF($R1801="Major",1,0)</f>
        <v>0</v>
      </c>
      <c r="R1801" s="2" t="str">
        <f>IF('Hazard Data'!N373&lt;VLOOKUP(B1801,Thresholds!$B$2:$I$8,2,FALSE),"Minor",IF(AND(VLOOKUP(B1801,Thresholds!$B$2:$I$8,2,FALSE)&lt;='Hazard Data'!N373,'Hazard Data'!N373&lt;VLOOKUP(B1801,Thresholds!$B$2:$I$8,3,FALSE)),"Medium","Major"))</f>
        <v>Medium</v>
      </c>
      <c r="S1801" s="2" t="str">
        <f>IF(N1801&gt;0,"",IF('Hazard Data'!K373&lt;VLOOKUP(B1801,Thresholds!$B$2:$I$8,5,FALSE),"Minor",IF(AND(VLOOKUP(B1801,Thresholds!$B$2:$I$8,5,FALSE)&lt;='Hazard Data'!K373,'Hazard Data'!K373&lt;VLOOKUP(B1801,Thresholds!$B$2:$I$8,6,FALSE)),"Medium","Major")))</f>
        <v/>
      </c>
      <c r="T1801" s="2"/>
      <c r="U1801" s="2"/>
      <c r="V1801" s="2"/>
      <c r="W1801" s="2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32">
      <c r="A1802" s="1"/>
      <c r="B1802" s="17">
        <v>6</v>
      </c>
      <c r="C1802" s="9" t="s">
        <v>70</v>
      </c>
      <c r="D1802" s="9" t="str">
        <f>VLOOKUP(C1802,'Hazard Categories'!$A$2:$B$52,2,FALSE)</f>
        <v>Storm</v>
      </c>
      <c r="E1802" s="17">
        <v>3</v>
      </c>
      <c r="F1802" s="17">
        <v>1977</v>
      </c>
      <c r="G1802" s="17" t="str">
        <f>IF(F1802&lt;2000,(ROUNDDOWN((F1802-$G$10)/5,0))*5+$G$10&amp;"-"&amp;(ROUNDDOWN((F1802-$G$10)/5,0))*5+$G$10+4,(ROUNDDOWN((F1802-$G$10)/5,0))*5+$G$10&amp;"-"&amp;(ROUNDDOWN((F1802-$G$10)/5,0))*5+$G$10+4)</f>
        <v>1975-1979</v>
      </c>
      <c r="H1802" s="17">
        <v>1</v>
      </c>
      <c r="I1802" s="17">
        <v>0</v>
      </c>
      <c r="J1802" s="17">
        <v>0</v>
      </c>
      <c r="K1802" s="17">
        <f>SUM(I1802:J1802)</f>
        <v>0</v>
      </c>
      <c r="L1802" s="28">
        <f>IF(N1802&lt;7000000000,0,1)</f>
        <v>0</v>
      </c>
      <c r="M1802" s="28">
        <f>IF(N1802&gt;0,1,0)</f>
        <v>1</v>
      </c>
      <c r="N1802" s="29">
        <v>18473</v>
      </c>
      <c r="O1802" s="29">
        <f>IF($R1802="Minor",1,0)</f>
        <v>0</v>
      </c>
      <c r="P1802" s="29">
        <f>IF($R1802="Medium",1,0)</f>
        <v>1</v>
      </c>
      <c r="Q1802" s="29">
        <f>IF($R1802="Major",1,0)</f>
        <v>0</v>
      </c>
      <c r="R1802" s="2" t="str">
        <f>IF('Hazard Data'!N423&lt;VLOOKUP(B1802,Thresholds!$B$2:$I$8,2,FALSE),"Minor",IF(AND(VLOOKUP(B1802,Thresholds!$B$2:$I$8,2,FALSE)&lt;='Hazard Data'!N423,'Hazard Data'!N423&lt;VLOOKUP(B1802,Thresholds!$B$2:$I$8,3,FALSE)),"Medium","Major"))</f>
        <v>Medium</v>
      </c>
      <c r="S1802" s="2" t="str">
        <f>IF(N1802&gt;0,"",IF('Hazard Data'!K423&lt;VLOOKUP(B1802,Thresholds!$B$2:$I$8,5,FALSE),"Minor",IF(AND(VLOOKUP(B1802,Thresholds!$B$2:$I$8,5,FALSE)&lt;='Hazard Data'!K423,'Hazard Data'!K423&lt;VLOOKUP(B1802,Thresholds!$B$2:$I$8,6,FALSE)),"Medium","Major")))</f>
        <v/>
      </c>
      <c r="T1802" s="2"/>
      <c r="U1802" s="2"/>
      <c r="V1802" s="2"/>
      <c r="W1802" s="2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32">
      <c r="A1803" s="1"/>
      <c r="B1803" s="17">
        <v>3</v>
      </c>
      <c r="C1803" s="9" t="s">
        <v>70</v>
      </c>
      <c r="D1803" s="9" t="str">
        <f>VLOOKUP(C1803,'Hazard Categories'!$A$2:$B$52,2,FALSE)</f>
        <v>Storm</v>
      </c>
      <c r="E1803" s="17">
        <v>3</v>
      </c>
      <c r="F1803" s="17">
        <v>1977</v>
      </c>
      <c r="G1803" s="17" t="str">
        <f>IF(F1803&lt;2000,(ROUNDDOWN((F1803-$G$10)/5,0))*5+$G$10&amp;"-"&amp;(ROUNDDOWN((F1803-$G$10)/5,0))*5+$G$10+4,(ROUNDDOWN((F1803-$G$10)/5,0))*5+$G$10&amp;"-"&amp;(ROUNDDOWN((F1803-$G$10)/5,0))*5+$G$10+4)</f>
        <v>1975-1979</v>
      </c>
      <c r="H1803" s="17">
        <v>1</v>
      </c>
      <c r="I1803" s="17">
        <v>0</v>
      </c>
      <c r="J1803" s="17">
        <v>0</v>
      </c>
      <c r="K1803" s="17">
        <f>SUM(I1803:J1803)</f>
        <v>0</v>
      </c>
      <c r="L1803" s="28">
        <f>IF(N1803&lt;7000000000,0,1)</f>
        <v>0</v>
      </c>
      <c r="M1803" s="28">
        <f>IF(N1803&gt;0,1,0)</f>
        <v>1</v>
      </c>
      <c r="N1803" s="29">
        <v>18458</v>
      </c>
      <c r="O1803" s="29">
        <f>IF($R1803="Minor",1,0)</f>
        <v>0</v>
      </c>
      <c r="P1803" s="29">
        <f>IF($R1803="Medium",1,0)</f>
        <v>1</v>
      </c>
      <c r="Q1803" s="29">
        <f>IF($R1803="Major",1,0)</f>
        <v>0</v>
      </c>
      <c r="R1803" s="2" t="str">
        <f>IF('Hazard Data'!N427&lt;VLOOKUP(B1803,Thresholds!$B$2:$I$8,2,FALSE),"Minor",IF(AND(VLOOKUP(B1803,Thresholds!$B$2:$I$8,2,FALSE)&lt;='Hazard Data'!N427,'Hazard Data'!N427&lt;VLOOKUP(B1803,Thresholds!$B$2:$I$8,3,FALSE)),"Medium","Major"))</f>
        <v>Medium</v>
      </c>
      <c r="S1803" s="2" t="str">
        <f>IF(N1803&gt;0,"",IF('Hazard Data'!K427&lt;VLOOKUP(B1803,Thresholds!$B$2:$I$8,5,FALSE),"Minor",IF(AND(VLOOKUP(B1803,Thresholds!$B$2:$I$8,5,FALSE)&lt;='Hazard Data'!K427,'Hazard Data'!K427&lt;VLOOKUP(B1803,Thresholds!$B$2:$I$8,6,FALSE)),"Medium","Major")))</f>
        <v/>
      </c>
      <c r="T1803" s="2"/>
      <c r="U1803" s="2"/>
      <c r="V1803" s="2"/>
      <c r="W1803" s="2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32">
      <c r="A1804" s="1"/>
      <c r="B1804" s="17">
        <v>3</v>
      </c>
      <c r="C1804" s="9" t="s">
        <v>39</v>
      </c>
      <c r="D1804" s="9" t="str">
        <f>VLOOKUP(C1804,'Hazard Categories'!$A$2:$B$52,2,FALSE)</f>
        <v>Severe Storm</v>
      </c>
      <c r="E1804" s="17">
        <v>1</v>
      </c>
      <c r="F1804" s="17">
        <v>1980</v>
      </c>
      <c r="G1804" s="17" t="str">
        <f>IF(F1804&lt;2000,(ROUNDDOWN((F1804-$G$10)/5,0))*5+$G$10&amp;"-"&amp;(ROUNDDOWN((F1804-$G$10)/5,0))*5+$G$10+4,(ROUNDDOWN((F1804-$G$10)/5,0))*5+$G$10&amp;"-"&amp;(ROUNDDOWN((F1804-$G$10)/5,0))*5+$G$10+4)</f>
        <v>1980-1984</v>
      </c>
      <c r="H1804" s="17">
        <v>17</v>
      </c>
      <c r="I1804" s="17">
        <v>0</v>
      </c>
      <c r="J1804" s="17">
        <v>0</v>
      </c>
      <c r="K1804" s="17">
        <f>SUM(I1804:J1804)</f>
        <v>0</v>
      </c>
      <c r="L1804" s="28">
        <f>IF(N1804&lt;7000000000,0,1)</f>
        <v>0</v>
      </c>
      <c r="M1804" s="28">
        <f>IF(N1804&gt;0,1,0)</f>
        <v>1</v>
      </c>
      <c r="N1804" s="29">
        <v>18437</v>
      </c>
      <c r="O1804" s="29">
        <f>IF($R1804="Minor",1,0)</f>
        <v>1</v>
      </c>
      <c r="P1804" s="29">
        <f>IF($R1804="Medium",1,0)</f>
        <v>0</v>
      </c>
      <c r="Q1804" s="29">
        <f>IF($R1804="Major",1,0)</f>
        <v>0</v>
      </c>
      <c r="R1804" s="2" t="str">
        <f>IF('Hazard Data'!N665&lt;VLOOKUP(B1804,Thresholds!$B$2:$I$8,2,FALSE),"Minor",IF(AND(VLOOKUP(B1804,Thresholds!$B$2:$I$8,2,FALSE)&lt;='Hazard Data'!N665,'Hazard Data'!N665&lt;VLOOKUP(B1804,Thresholds!$B$2:$I$8,3,FALSE)),"Medium","Major"))</f>
        <v>Minor</v>
      </c>
      <c r="S1804" s="2" t="str">
        <f>IF(N1804&gt;0,"",IF('Hazard Data'!K665&lt;VLOOKUP(B1804,Thresholds!$B$2:$I$8,5,FALSE),"Minor",IF(AND(VLOOKUP(B1804,Thresholds!$B$2:$I$8,5,FALSE)&lt;='Hazard Data'!K665,'Hazard Data'!K665&lt;VLOOKUP(B1804,Thresholds!$B$2:$I$8,6,FALSE)),"Medium","Major")))</f>
        <v/>
      </c>
      <c r="T1804" s="2"/>
      <c r="U1804" s="2"/>
      <c r="V1804" s="2"/>
      <c r="W1804" s="2"/>
      <c r="X1804" s="1"/>
      <c r="Y1804" s="1"/>
      <c r="Z1804" s="1"/>
      <c r="AA1804" s="1"/>
      <c r="AB1804" s="1"/>
      <c r="AC1804" s="1"/>
      <c r="AD1804" s="1"/>
      <c r="AE1804" s="1"/>
      <c r="AF1804" s="1"/>
    </row>
    <row r="1805" spans="1:32">
      <c r="A1805" s="1"/>
      <c r="B1805" s="17">
        <v>1</v>
      </c>
      <c r="C1805" s="9" t="s">
        <v>43</v>
      </c>
      <c r="D1805" s="9" t="str">
        <f>VLOOKUP(C1805,'Hazard Categories'!$A$2:$B$52,2,FALSE)</f>
        <v>Heat/Drought/Fire</v>
      </c>
      <c r="E1805" s="17">
        <v>3</v>
      </c>
      <c r="F1805" s="17">
        <v>1977</v>
      </c>
      <c r="G1805" s="17" t="str">
        <f>IF(F1805&lt;2000,(ROUNDDOWN((F1805-$G$10)/5,0))*5+$G$10&amp;"-"&amp;(ROUNDDOWN((F1805-$G$10)/5,0))*5+$G$10+4,(ROUNDDOWN((F1805-$G$10)/5,0))*5+$G$10&amp;"-"&amp;(ROUNDDOWN((F1805-$G$10)/5,0))*5+$G$10+4)</f>
        <v>1975-1979</v>
      </c>
      <c r="H1805" s="17">
        <v>31</v>
      </c>
      <c r="I1805" s="17">
        <v>0</v>
      </c>
      <c r="J1805" s="17">
        <v>0</v>
      </c>
      <c r="K1805" s="17">
        <f>SUM(I1805:J1805)</f>
        <v>0</v>
      </c>
      <c r="L1805" s="28">
        <f>IF(N1805&lt;7000000000,0,1)</f>
        <v>0</v>
      </c>
      <c r="M1805" s="28">
        <f>IF(N1805&gt;0,1,0)</f>
        <v>1</v>
      </c>
      <c r="N1805" s="29">
        <v>18427</v>
      </c>
      <c r="O1805" s="29">
        <f>IF($R1805="Minor",1,0)</f>
        <v>0</v>
      </c>
      <c r="P1805" s="29">
        <f>IF($R1805="Medium",1,0)</f>
        <v>1</v>
      </c>
      <c r="Q1805" s="29">
        <f>IF($R1805="Major",1,0)</f>
        <v>0</v>
      </c>
      <c r="R1805" s="2" t="str">
        <f>IF('Hazard Data'!N430&lt;VLOOKUP(B1805,Thresholds!$B$2:$I$8,2,FALSE),"Minor",IF(AND(VLOOKUP(B1805,Thresholds!$B$2:$I$8,2,FALSE)&lt;='Hazard Data'!N430,'Hazard Data'!N430&lt;VLOOKUP(B1805,Thresholds!$B$2:$I$8,3,FALSE)),"Medium","Major"))</f>
        <v>Medium</v>
      </c>
      <c r="S1805" s="2" t="str">
        <f>IF(N1805&gt;0,"",IF('Hazard Data'!K430&lt;VLOOKUP(B1805,Thresholds!$B$2:$I$8,5,FALSE),"Minor",IF(AND(VLOOKUP(B1805,Thresholds!$B$2:$I$8,5,FALSE)&lt;='Hazard Data'!K430,'Hazard Data'!K430&lt;VLOOKUP(B1805,Thresholds!$B$2:$I$8,6,FALSE)),"Medium","Major")))</f>
        <v/>
      </c>
      <c r="T1805" s="2"/>
      <c r="U1805" s="2"/>
      <c r="V1805" s="2"/>
      <c r="W1805" s="2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32">
      <c r="A1806" s="1"/>
      <c r="B1806" s="17">
        <v>5</v>
      </c>
      <c r="C1806" s="9" t="s">
        <v>45</v>
      </c>
      <c r="D1806" s="9" t="str">
        <f>VLOOKUP(C1806,'Hazard Categories'!$A$2:$B$52,2,FALSE)</f>
        <v>Storm</v>
      </c>
      <c r="E1806" s="17">
        <v>3</v>
      </c>
      <c r="F1806" s="17">
        <v>1965</v>
      </c>
      <c r="G1806" s="17" t="str">
        <f>IF(F1806&lt;2000,(ROUNDDOWN((F1806-$G$10)/5,0))*5+$G$10&amp;"-"&amp;(ROUNDDOWN((F1806-$G$10)/5,0))*5+$G$10+4,(ROUNDDOWN((F1806-$G$10)/5,0))*5+$G$10&amp;"-"&amp;(ROUNDDOWN((F1806-$G$10)/5,0))*5+$G$10+4)</f>
        <v>1965-1969</v>
      </c>
      <c r="H1806" s="17">
        <v>1</v>
      </c>
      <c r="I1806" s="17">
        <v>0</v>
      </c>
      <c r="J1806" s="17">
        <v>2</v>
      </c>
      <c r="K1806" s="17">
        <f>SUM(I1806:J1806)</f>
        <v>2</v>
      </c>
      <c r="L1806" s="28">
        <f>IF(N1806&lt;7000000000,0,1)</f>
        <v>0</v>
      </c>
      <c r="M1806" s="28">
        <f>IF(N1806&gt;0,1,0)</f>
        <v>1</v>
      </c>
      <c r="N1806" s="29">
        <v>18415</v>
      </c>
      <c r="O1806" s="29">
        <f>IF($R1806="Minor",1,0)</f>
        <v>1</v>
      </c>
      <c r="P1806" s="29">
        <f>IF($R1806="Medium",1,0)</f>
        <v>0</v>
      </c>
      <c r="Q1806" s="29">
        <f>IF($R1806="Major",1,0)</f>
        <v>0</v>
      </c>
      <c r="R1806" s="2" t="str">
        <f>IF('Hazard Data'!N961&lt;VLOOKUP(B1806,Thresholds!$B$2:$I$8,2,FALSE),"Minor",IF(AND(VLOOKUP(B1806,Thresholds!$B$2:$I$8,2,FALSE)&lt;='Hazard Data'!N961,'Hazard Data'!N961&lt;VLOOKUP(B1806,Thresholds!$B$2:$I$8,3,FALSE)),"Medium","Major"))</f>
        <v>Minor</v>
      </c>
      <c r="S1806" s="2" t="str">
        <f>IF(N1806&gt;0,"",IF('Hazard Data'!K961&lt;VLOOKUP(B1806,Thresholds!$B$2:$I$8,5,FALSE),"Minor",IF(AND(VLOOKUP(B1806,Thresholds!$B$2:$I$8,5,FALSE)&lt;='Hazard Data'!K961,'Hazard Data'!K961&lt;VLOOKUP(B1806,Thresholds!$B$2:$I$8,6,FALSE)),"Medium","Major")))</f>
        <v/>
      </c>
      <c r="T1806" s="2"/>
      <c r="U1806" s="2"/>
      <c r="V1806" s="2"/>
      <c r="W1806" s="2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32">
      <c r="A1807" s="1"/>
      <c r="B1807" s="17">
        <v>5</v>
      </c>
      <c r="C1807" s="9" t="s">
        <v>56</v>
      </c>
      <c r="D1807" s="9" t="str">
        <f>VLOOKUP(C1807,'Hazard Categories'!$A$2:$B$52,2,FALSE)</f>
        <v>Severe Storm</v>
      </c>
      <c r="E1807" s="17">
        <v>2</v>
      </c>
      <c r="F1807" s="17">
        <v>1984</v>
      </c>
      <c r="G1807" s="17" t="str">
        <f>IF(F1807&lt;2000,(ROUNDDOWN((F1807-$G$10)/5,0))*5+$G$10&amp;"-"&amp;(ROUNDDOWN((F1807-$G$10)/5,0))*5+$G$10+4,(ROUNDDOWN((F1807-$G$10)/5,0))*5+$G$10&amp;"-"&amp;(ROUNDDOWN((F1807-$G$10)/5,0))*5+$G$10+4)</f>
        <v>1980-1984</v>
      </c>
      <c r="H1807" s="17">
        <v>1</v>
      </c>
      <c r="I1807" s="17">
        <v>0</v>
      </c>
      <c r="J1807" s="17">
        <v>0</v>
      </c>
      <c r="K1807" s="17">
        <f>SUM(I1807:J1807)</f>
        <v>0</v>
      </c>
      <c r="L1807" s="28">
        <f>IF(N1807&lt;7000000000,0,1)</f>
        <v>0</v>
      </c>
      <c r="M1807" s="28">
        <f>IF(N1807&gt;0,1,0)</f>
        <v>1</v>
      </c>
      <c r="N1807" s="29">
        <v>18397</v>
      </c>
      <c r="O1807" s="29">
        <f>IF($R1807="Minor",1,0)</f>
        <v>0</v>
      </c>
      <c r="P1807" s="29">
        <f>IF($R1807="Medium",1,0)</f>
        <v>1</v>
      </c>
      <c r="Q1807" s="29">
        <f>IF($R1807="Major",1,0)</f>
        <v>0</v>
      </c>
      <c r="R1807" s="2" t="str">
        <f>IF('Hazard Data'!N493&lt;VLOOKUP(B1807,Thresholds!$B$2:$I$8,2,FALSE),"Minor",IF(AND(VLOOKUP(B1807,Thresholds!$B$2:$I$8,2,FALSE)&lt;='Hazard Data'!N493,'Hazard Data'!N493&lt;VLOOKUP(B1807,Thresholds!$B$2:$I$8,3,FALSE)),"Medium","Major"))</f>
        <v>Medium</v>
      </c>
      <c r="S1807" s="2" t="str">
        <f>IF(N1807&gt;0,"",IF('Hazard Data'!K493&lt;VLOOKUP(B1807,Thresholds!$B$2:$I$8,5,FALSE),"Minor",IF(AND(VLOOKUP(B1807,Thresholds!$B$2:$I$8,5,FALSE)&lt;='Hazard Data'!K493,'Hazard Data'!K493&lt;VLOOKUP(B1807,Thresholds!$B$2:$I$8,6,FALSE)),"Medium","Major")))</f>
        <v/>
      </c>
      <c r="T1807" s="2"/>
      <c r="U1807" s="2"/>
      <c r="V1807" s="2"/>
      <c r="W1807" s="2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32">
      <c r="A1808" s="1"/>
      <c r="B1808" s="17">
        <v>5</v>
      </c>
      <c r="C1808" s="9" t="s">
        <v>79</v>
      </c>
      <c r="D1808" s="9" t="str">
        <f>VLOOKUP(C1808,'Hazard Categories'!$A$2:$B$52,2,FALSE)</f>
        <v>Storm</v>
      </c>
      <c r="E1808" s="17">
        <v>1</v>
      </c>
      <c r="F1808" s="17">
        <v>1974</v>
      </c>
      <c r="G1808" s="17" t="str">
        <f>IF(F1808&lt;2000,(ROUNDDOWN((F1808-$G$10)/5,0))*5+$G$10&amp;"-"&amp;(ROUNDDOWN((F1808-$G$10)/5,0))*5+$G$10+4,(ROUNDDOWN((F1808-$G$10)/5,0))*5+$G$10&amp;"-"&amp;(ROUNDDOWN((F1808-$G$10)/5,0))*5+$G$10+4)</f>
        <v>1970-1974</v>
      </c>
      <c r="H1808" s="17">
        <v>1</v>
      </c>
      <c r="I1808" s="17">
        <v>0</v>
      </c>
      <c r="J1808" s="17">
        <v>0</v>
      </c>
      <c r="K1808" s="17">
        <f>SUM(I1808:J1808)</f>
        <v>0</v>
      </c>
      <c r="L1808" s="28">
        <f>IF(N1808&lt;7000000000,0,1)</f>
        <v>0</v>
      </c>
      <c r="M1808" s="28">
        <f>IF(N1808&gt;0,1,0)</f>
        <v>1</v>
      </c>
      <c r="N1808" s="29">
        <v>18390</v>
      </c>
      <c r="O1808" s="29">
        <f>IF($R1808="Minor",1,0)</f>
        <v>0</v>
      </c>
      <c r="P1808" s="29">
        <f>IF($R1808="Medium",1,0)</f>
        <v>1</v>
      </c>
      <c r="Q1808" s="29">
        <f>IF($R1808="Major",1,0)</f>
        <v>0</v>
      </c>
      <c r="R1808" s="2" t="str">
        <f>IF('Hazard Data'!N396&lt;VLOOKUP(B1808,Thresholds!$B$2:$I$8,2,FALSE),"Minor",IF(AND(VLOOKUP(B1808,Thresholds!$B$2:$I$8,2,FALSE)&lt;='Hazard Data'!N396,'Hazard Data'!N396&lt;VLOOKUP(B1808,Thresholds!$B$2:$I$8,3,FALSE)),"Medium","Major"))</f>
        <v>Medium</v>
      </c>
      <c r="S1808" s="2" t="str">
        <f>IF(N1808&gt;0,"",IF('Hazard Data'!K396&lt;VLOOKUP(B1808,Thresholds!$B$2:$I$8,5,FALSE),"Minor",IF(AND(VLOOKUP(B1808,Thresholds!$B$2:$I$8,5,FALSE)&lt;='Hazard Data'!K396,'Hazard Data'!K396&lt;VLOOKUP(B1808,Thresholds!$B$2:$I$8,6,FALSE)),"Medium","Major")))</f>
        <v/>
      </c>
      <c r="T1808" s="2"/>
      <c r="U1808" s="2"/>
      <c r="V1808" s="2"/>
      <c r="W1808" s="2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>
      <c r="A1809" s="1"/>
      <c r="B1809" s="17">
        <v>5</v>
      </c>
      <c r="C1809" s="9" t="s">
        <v>75</v>
      </c>
      <c r="D1809" s="9" t="str">
        <f>VLOOKUP(C1809,'Hazard Categories'!$A$2:$B$52,2,FALSE)</f>
        <v>Severe Storm</v>
      </c>
      <c r="E1809" s="17">
        <v>3</v>
      </c>
      <c r="F1809" s="17">
        <v>1984</v>
      </c>
      <c r="G1809" s="17" t="str">
        <f>IF(F1809&lt;2000,(ROUNDDOWN((F1809-$G$10)/5,0))*5+$G$10&amp;"-"&amp;(ROUNDDOWN((F1809-$G$10)/5,0))*5+$G$10+4,(ROUNDDOWN((F1809-$G$10)/5,0))*5+$G$10&amp;"-"&amp;(ROUNDDOWN((F1809-$G$10)/5,0))*5+$G$10+4)</f>
        <v>1980-1984</v>
      </c>
      <c r="H1809" s="17">
        <v>1</v>
      </c>
      <c r="I1809" s="17">
        <v>0</v>
      </c>
      <c r="J1809" s="17">
        <v>1</v>
      </c>
      <c r="K1809" s="17">
        <f>SUM(I1809:J1809)</f>
        <v>1</v>
      </c>
      <c r="L1809" s="28">
        <f>IF(N1809&lt;7000000000,0,1)</f>
        <v>0</v>
      </c>
      <c r="M1809" s="28">
        <f>IF(N1809&gt;0,1,0)</f>
        <v>1</v>
      </c>
      <c r="N1809" s="29">
        <v>18368</v>
      </c>
      <c r="O1809" s="29">
        <f>IF($R1809="Minor",1,0)</f>
        <v>0</v>
      </c>
      <c r="P1809" s="29">
        <f>IF($R1809="Medium",1,0)</f>
        <v>1</v>
      </c>
      <c r="Q1809" s="29">
        <f>IF($R1809="Major",1,0)</f>
        <v>0</v>
      </c>
      <c r="R1809" s="2" t="str">
        <f>IF('Hazard Data'!N506&lt;VLOOKUP(B1809,Thresholds!$B$2:$I$8,2,FALSE),"Minor",IF(AND(VLOOKUP(B1809,Thresholds!$B$2:$I$8,2,FALSE)&lt;='Hazard Data'!N506,'Hazard Data'!N506&lt;VLOOKUP(B1809,Thresholds!$B$2:$I$8,3,FALSE)),"Medium","Major"))</f>
        <v>Medium</v>
      </c>
      <c r="S1809" s="2" t="str">
        <f>IF(N1809&gt;0,"",IF('Hazard Data'!K506&lt;VLOOKUP(B1809,Thresholds!$B$2:$I$8,5,FALSE),"Minor",IF(AND(VLOOKUP(B1809,Thresholds!$B$2:$I$8,5,FALSE)&lt;='Hazard Data'!K506,'Hazard Data'!K506&lt;VLOOKUP(B1809,Thresholds!$B$2:$I$8,6,FALSE)),"Medium","Major")))</f>
        <v/>
      </c>
      <c r="T1809" s="2"/>
      <c r="U1809" s="2"/>
      <c r="V1809" s="2"/>
      <c r="W1809" s="2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>
      <c r="A1810" s="1"/>
      <c r="B1810" s="17">
        <v>3</v>
      </c>
      <c r="C1810" s="9" t="s">
        <v>81</v>
      </c>
      <c r="D1810" s="9" t="str">
        <f>VLOOKUP(C1810,'Hazard Categories'!$A$2:$B$52,2,FALSE)</f>
        <v>Severe Storm</v>
      </c>
      <c r="E1810" s="17">
        <v>1</v>
      </c>
      <c r="F1810" s="17">
        <v>1985</v>
      </c>
      <c r="G1810" s="17" t="str">
        <f>IF(F1810&lt;2000,(ROUNDDOWN((F1810-$G$10)/5,0))*5+$G$10&amp;"-"&amp;(ROUNDDOWN((F1810-$G$10)/5,0))*5+$G$10+4,(ROUNDDOWN((F1810-$G$10)/5,0))*5+$G$10&amp;"-"&amp;(ROUNDDOWN((F1810-$G$10)/5,0))*5+$G$10+4)</f>
        <v>1985-1989</v>
      </c>
      <c r="H1810" s="17">
        <v>2</v>
      </c>
      <c r="I1810" s="17">
        <v>0</v>
      </c>
      <c r="J1810" s="17">
        <v>0</v>
      </c>
      <c r="K1810" s="17">
        <f>SUM(I1810:J1810)</f>
        <v>0</v>
      </c>
      <c r="L1810" s="28">
        <f>IF(N1810&lt;7000000000,0,1)</f>
        <v>0</v>
      </c>
      <c r="M1810" s="28">
        <f>IF(N1810&gt;0,1,0)</f>
        <v>1</v>
      </c>
      <c r="N1810" s="29">
        <v>18341</v>
      </c>
      <c r="O1810" s="29">
        <f>IF($R1810="Minor",1,0)</f>
        <v>0</v>
      </c>
      <c r="P1810" s="29">
        <f>IF($R1810="Medium",1,0)</f>
        <v>1</v>
      </c>
      <c r="Q1810" s="29">
        <f>IF($R1810="Major",1,0)</f>
        <v>0</v>
      </c>
      <c r="R1810" s="2" t="str">
        <f>IF('Hazard Data'!N524&lt;VLOOKUP(B1810,Thresholds!$B$2:$I$8,2,FALSE),"Minor",IF(AND(VLOOKUP(B1810,Thresholds!$B$2:$I$8,2,FALSE)&lt;='Hazard Data'!N524,'Hazard Data'!N524&lt;VLOOKUP(B1810,Thresholds!$B$2:$I$8,3,FALSE)),"Medium","Major"))</f>
        <v>Medium</v>
      </c>
      <c r="S1810" s="2" t="str">
        <f>IF(N1810&gt;0,"",IF('Hazard Data'!K524&lt;VLOOKUP(B1810,Thresholds!$B$2:$I$8,5,FALSE),"Minor",IF(AND(VLOOKUP(B1810,Thresholds!$B$2:$I$8,5,FALSE)&lt;='Hazard Data'!K524,'Hazard Data'!K524&lt;VLOOKUP(B1810,Thresholds!$B$2:$I$8,6,FALSE)),"Medium","Major")))</f>
        <v/>
      </c>
      <c r="T1810" s="2"/>
      <c r="U1810" s="2"/>
      <c r="V1810" s="2"/>
      <c r="W1810" s="2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>
      <c r="A1811" s="1"/>
      <c r="B1811" s="17">
        <v>5</v>
      </c>
      <c r="C1811" s="9" t="s">
        <v>40</v>
      </c>
      <c r="D1811" s="9" t="str">
        <f>VLOOKUP(C1811,'Hazard Categories'!$A$2:$B$52,2,FALSE)</f>
        <v>Storm</v>
      </c>
      <c r="E1811" s="17">
        <v>1</v>
      </c>
      <c r="F1811" s="17">
        <v>1961</v>
      </c>
      <c r="G1811" s="17" t="str">
        <f>IF(F1811&lt;2000,(ROUNDDOWN((F1811-$G$10)/5,0))*5+$G$10&amp;"-"&amp;(ROUNDDOWN((F1811-$G$10)/5,0))*5+$G$10+4,(ROUNDDOWN((F1811-$G$10)/5,0))*5+$G$10&amp;"-"&amp;(ROUNDDOWN((F1811-$G$10)/5,0))*5+$G$10+4)</f>
        <v>1960-1964</v>
      </c>
      <c r="H1811" s="17">
        <v>2</v>
      </c>
      <c r="I1811" s="17">
        <v>0</v>
      </c>
      <c r="J1811" s="17">
        <v>0</v>
      </c>
      <c r="K1811" s="17">
        <f>SUM(I1811:J1811)</f>
        <v>0</v>
      </c>
      <c r="L1811" s="28">
        <f>IF(N1811&lt;7000000000,0,1)</f>
        <v>0</v>
      </c>
      <c r="M1811" s="28">
        <f>IF(N1811&gt;0,1,0)</f>
        <v>1</v>
      </c>
      <c r="N1811" s="29">
        <v>18332</v>
      </c>
      <c r="O1811" s="29">
        <f>IF($R1811="Minor",1,0)</f>
        <v>0</v>
      </c>
      <c r="P1811" s="29">
        <f>IF($R1811="Medium",1,0)</f>
        <v>0</v>
      </c>
      <c r="Q1811" s="29">
        <f>IF($R1811="Major",1,0)</f>
        <v>1</v>
      </c>
      <c r="R1811" s="2" t="str">
        <f>IF('Hazard Data'!N234&lt;VLOOKUP(B1811,Thresholds!$B$2:$I$8,2,FALSE),"Minor",IF(AND(VLOOKUP(B1811,Thresholds!$B$2:$I$8,2,FALSE)&lt;='Hazard Data'!N234,'Hazard Data'!N234&lt;VLOOKUP(B1811,Thresholds!$B$2:$I$8,3,FALSE)),"Medium","Major"))</f>
        <v>Major</v>
      </c>
      <c r="S1811" s="2" t="str">
        <f>IF(N1811&gt;0,"",IF('Hazard Data'!K234&lt;VLOOKUP(B1811,Thresholds!$B$2:$I$8,5,FALSE),"Minor",IF(AND(VLOOKUP(B1811,Thresholds!$B$2:$I$8,5,FALSE)&lt;='Hazard Data'!K234,'Hazard Data'!K234&lt;VLOOKUP(B1811,Thresholds!$B$2:$I$8,6,FALSE)),"Medium","Major")))</f>
        <v/>
      </c>
      <c r="T1811" s="2"/>
      <c r="U1811" s="2"/>
      <c r="V1811" s="2"/>
      <c r="W1811" s="2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>
      <c r="A1812" s="1"/>
      <c r="B1812" s="17">
        <v>2</v>
      </c>
      <c r="C1812" s="9" t="s">
        <v>58</v>
      </c>
      <c r="D1812" s="9" t="str">
        <f>VLOOKUP(C1812,'Hazard Categories'!$A$2:$B$52,2,FALSE)</f>
        <v>Heat/Drought/Fire</v>
      </c>
      <c r="E1812" s="17">
        <v>2</v>
      </c>
      <c r="F1812" s="17">
        <v>1988</v>
      </c>
      <c r="G1812" s="17" t="str">
        <f>IF(F1812&lt;2000,(ROUNDDOWN((F1812-$G$10)/5,0))*5+$G$10&amp;"-"&amp;(ROUNDDOWN((F1812-$G$10)/5,0))*5+$G$10+4,(ROUNDDOWN((F1812-$G$10)/5,0))*5+$G$10&amp;"-"&amp;(ROUNDDOWN((F1812-$G$10)/5,0))*5+$G$10+4)</f>
        <v>1985-1989</v>
      </c>
      <c r="H1812" s="17">
        <v>30</v>
      </c>
      <c r="I1812" s="17">
        <v>0</v>
      </c>
      <c r="J1812" s="17">
        <v>0</v>
      </c>
      <c r="K1812" s="17">
        <f>SUM(I1812:J1812)</f>
        <v>0</v>
      </c>
      <c r="L1812" s="28">
        <f>IF(N1812&lt;7000000000,0,1)</f>
        <v>0</v>
      </c>
      <c r="M1812" s="28">
        <f>IF(N1812&gt;0,1,0)</f>
        <v>1</v>
      </c>
      <c r="N1812" s="29">
        <v>18327</v>
      </c>
      <c r="O1812" s="29">
        <f>IF($R1812="Minor",1,0)</f>
        <v>1</v>
      </c>
      <c r="P1812" s="29">
        <f>IF($R1812="Medium",1,0)</f>
        <v>0</v>
      </c>
      <c r="Q1812" s="29">
        <f>IF($R1812="Major",1,0)</f>
        <v>0</v>
      </c>
      <c r="R1812" s="2" t="str">
        <f>IF('Hazard Data'!N597&lt;VLOOKUP(B1812,Thresholds!$B$2:$I$8,2,FALSE),"Minor",IF(AND(VLOOKUP(B1812,Thresholds!$B$2:$I$8,2,FALSE)&lt;='Hazard Data'!N597,'Hazard Data'!N597&lt;VLOOKUP(B1812,Thresholds!$B$2:$I$8,3,FALSE)),"Medium","Major"))</f>
        <v>Minor</v>
      </c>
      <c r="S1812" s="2" t="str">
        <f>IF(N1812&gt;0,"",IF('Hazard Data'!K597&lt;VLOOKUP(B1812,Thresholds!$B$2:$I$8,5,FALSE),"Minor",IF(AND(VLOOKUP(B1812,Thresholds!$B$2:$I$8,5,FALSE)&lt;='Hazard Data'!K597,'Hazard Data'!K597&lt;VLOOKUP(B1812,Thresholds!$B$2:$I$8,6,FALSE)),"Medium","Major")))</f>
        <v/>
      </c>
      <c r="T1812" s="2"/>
      <c r="U1812" s="2"/>
      <c r="V1812" s="2"/>
      <c r="W1812" s="2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>
      <c r="A1813" s="1"/>
      <c r="B1813" s="17">
        <v>2</v>
      </c>
      <c r="C1813" s="9" t="s">
        <v>40</v>
      </c>
      <c r="D1813" s="9" t="str">
        <f>VLOOKUP(C1813,'Hazard Categories'!$A$2:$B$52,2,FALSE)</f>
        <v>Storm</v>
      </c>
      <c r="E1813" s="17">
        <v>1</v>
      </c>
      <c r="F1813" s="17">
        <v>1983</v>
      </c>
      <c r="G1813" s="17" t="str">
        <f>IF(F1813&lt;2000,(ROUNDDOWN((F1813-$G$10)/5,0))*5+$G$10&amp;"-"&amp;(ROUNDDOWN((F1813-$G$10)/5,0))*5+$G$10+4,(ROUNDDOWN((F1813-$G$10)/5,0))*5+$G$10&amp;"-"&amp;(ROUNDDOWN((F1813-$G$10)/5,0))*5+$G$10+4)</f>
        <v>1980-1984</v>
      </c>
      <c r="H1813" s="17">
        <v>1</v>
      </c>
      <c r="I1813" s="17">
        <v>0</v>
      </c>
      <c r="J1813" s="17">
        <v>0</v>
      </c>
      <c r="K1813" s="17">
        <f>SUM(I1813:J1813)</f>
        <v>0</v>
      </c>
      <c r="L1813" s="28">
        <f>IF(N1813&lt;7000000000,0,1)</f>
        <v>0</v>
      </c>
      <c r="M1813" s="28">
        <f>IF(N1813&gt;0,1,0)</f>
        <v>1</v>
      </c>
      <c r="N1813" s="29">
        <v>18218</v>
      </c>
      <c r="O1813" s="29">
        <f>IF($R1813="Minor",1,0)</f>
        <v>1</v>
      </c>
      <c r="P1813" s="29">
        <f>IF($R1813="Medium",1,0)</f>
        <v>0</v>
      </c>
      <c r="Q1813" s="29">
        <f>IF($R1813="Major",1,0)</f>
        <v>0</v>
      </c>
      <c r="R1813" s="2" t="str">
        <f>IF('Hazard Data'!N752&lt;VLOOKUP(B1813,Thresholds!$B$2:$I$8,2,FALSE),"Minor",IF(AND(VLOOKUP(B1813,Thresholds!$B$2:$I$8,2,FALSE)&lt;='Hazard Data'!N752,'Hazard Data'!N752&lt;VLOOKUP(B1813,Thresholds!$B$2:$I$8,3,FALSE)),"Medium","Major"))</f>
        <v>Minor</v>
      </c>
      <c r="S1813" s="2" t="str">
        <f>IF(N1813&gt;0,"",IF('Hazard Data'!K752&lt;VLOOKUP(B1813,Thresholds!$B$2:$I$8,5,FALSE),"Minor",IF(AND(VLOOKUP(B1813,Thresholds!$B$2:$I$8,5,FALSE)&lt;='Hazard Data'!K752,'Hazard Data'!K752&lt;VLOOKUP(B1813,Thresholds!$B$2:$I$8,6,FALSE)),"Medium","Major")))</f>
        <v/>
      </c>
      <c r="T1813" s="2"/>
      <c r="U1813" s="2"/>
      <c r="V1813" s="2"/>
      <c r="W1813" s="2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>
      <c r="A1814" s="1"/>
      <c r="B1814" s="17">
        <v>3</v>
      </c>
      <c r="C1814" s="9" t="s">
        <v>40</v>
      </c>
      <c r="D1814" s="9" t="str">
        <f>VLOOKUP(C1814,'Hazard Categories'!$A$2:$B$52,2,FALSE)</f>
        <v>Storm</v>
      </c>
      <c r="E1814" s="17">
        <v>1</v>
      </c>
      <c r="F1814" s="17">
        <v>1980</v>
      </c>
      <c r="G1814" s="17" t="str">
        <f>IF(F1814&lt;2000,(ROUNDDOWN((F1814-$G$10)/5,0))*5+$G$10&amp;"-"&amp;(ROUNDDOWN((F1814-$G$10)/5,0))*5+$G$10+4,(ROUNDDOWN((F1814-$G$10)/5,0))*5+$G$10&amp;"-"&amp;(ROUNDDOWN((F1814-$G$10)/5,0))*5+$G$10+4)</f>
        <v>1980-1984</v>
      </c>
      <c r="H1814" s="17">
        <v>2</v>
      </c>
      <c r="I1814" s="17">
        <v>0</v>
      </c>
      <c r="J1814" s="17">
        <v>0</v>
      </c>
      <c r="K1814" s="17">
        <f>SUM(I1814:J1814)</f>
        <v>0</v>
      </c>
      <c r="L1814" s="28">
        <f>IF(N1814&lt;7000000000,0,1)</f>
        <v>0</v>
      </c>
      <c r="M1814" s="28">
        <f>IF(N1814&gt;0,1,0)</f>
        <v>1</v>
      </c>
      <c r="N1814" s="29">
        <v>18211</v>
      </c>
      <c r="O1814" s="29">
        <f>IF($R1814="Minor",1,0)</f>
        <v>1</v>
      </c>
      <c r="P1814" s="29">
        <f>IF($R1814="Medium",1,0)</f>
        <v>0</v>
      </c>
      <c r="Q1814" s="29">
        <f>IF($R1814="Major",1,0)</f>
        <v>0</v>
      </c>
      <c r="R1814" s="2" t="str">
        <f>IF('Hazard Data'!N659&lt;VLOOKUP(B1814,Thresholds!$B$2:$I$8,2,FALSE),"Minor",IF(AND(VLOOKUP(B1814,Thresholds!$B$2:$I$8,2,FALSE)&lt;='Hazard Data'!N659,'Hazard Data'!N659&lt;VLOOKUP(B1814,Thresholds!$B$2:$I$8,3,FALSE)),"Medium","Major"))</f>
        <v>Minor</v>
      </c>
      <c r="S1814" s="2" t="str">
        <f>IF(N1814&gt;0,"",IF('Hazard Data'!K659&lt;VLOOKUP(B1814,Thresholds!$B$2:$I$8,5,FALSE),"Minor",IF(AND(VLOOKUP(B1814,Thresholds!$B$2:$I$8,5,FALSE)&lt;='Hazard Data'!K659,'Hazard Data'!K659&lt;VLOOKUP(B1814,Thresholds!$B$2:$I$8,6,FALSE)),"Medium","Major")))</f>
        <v/>
      </c>
      <c r="T1814" s="2"/>
      <c r="U1814" s="2"/>
      <c r="V1814" s="2"/>
      <c r="W1814" s="2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>
      <c r="A1815" s="1"/>
      <c r="B1815" s="17">
        <v>4</v>
      </c>
      <c r="C1815" s="9" t="s">
        <v>70</v>
      </c>
      <c r="D1815" s="9" t="str">
        <f>VLOOKUP(C1815,'Hazard Categories'!$A$2:$B$52,2,FALSE)</f>
        <v>Storm</v>
      </c>
      <c r="E1815" s="17">
        <v>2</v>
      </c>
      <c r="F1815" s="17">
        <v>1975</v>
      </c>
      <c r="G1815" s="17" t="str">
        <f>IF(F1815&lt;2000,(ROUNDDOWN((F1815-$G$10)/5,0))*5+$G$10&amp;"-"&amp;(ROUNDDOWN((F1815-$G$10)/5,0))*5+$G$10+4,(ROUNDDOWN((F1815-$G$10)/5,0))*5+$G$10&amp;"-"&amp;(ROUNDDOWN((F1815-$G$10)/5,0))*5+$G$10+4)</f>
        <v>1975-1979</v>
      </c>
      <c r="H1815" s="17">
        <v>1</v>
      </c>
      <c r="I1815" s="17">
        <v>0</v>
      </c>
      <c r="J1815" s="17">
        <v>0</v>
      </c>
      <c r="K1815" s="17">
        <f>SUM(I1815:J1815)</f>
        <v>0</v>
      </c>
      <c r="L1815" s="28">
        <f>IF(N1815&lt;7000000000,0,1)</f>
        <v>0</v>
      </c>
      <c r="M1815" s="28">
        <f>IF(N1815&gt;0,1,0)</f>
        <v>1</v>
      </c>
      <c r="N1815" s="29">
        <v>18191</v>
      </c>
      <c r="O1815" s="29">
        <f>IF($R1815="Minor",1,0)</f>
        <v>1</v>
      </c>
      <c r="P1815" s="29">
        <f>IF($R1815="Medium",1,0)</f>
        <v>0</v>
      </c>
      <c r="Q1815" s="29">
        <f>IF($R1815="Major",1,0)</f>
        <v>0</v>
      </c>
      <c r="R1815" s="2" t="str">
        <f>IF('Hazard Data'!N697&lt;VLOOKUP(B1815,Thresholds!$B$2:$I$8,2,FALSE),"Minor",IF(AND(VLOOKUP(B1815,Thresholds!$B$2:$I$8,2,FALSE)&lt;='Hazard Data'!N697,'Hazard Data'!N697&lt;VLOOKUP(B1815,Thresholds!$B$2:$I$8,3,FALSE)),"Medium","Major"))</f>
        <v>Minor</v>
      </c>
      <c r="S1815" s="2" t="str">
        <f>IF(N1815&gt;0,"",IF('Hazard Data'!K697&lt;VLOOKUP(B1815,Thresholds!$B$2:$I$8,5,FALSE),"Minor",IF(AND(VLOOKUP(B1815,Thresholds!$B$2:$I$8,5,FALSE)&lt;='Hazard Data'!K697,'Hazard Data'!K697&lt;VLOOKUP(B1815,Thresholds!$B$2:$I$8,6,FALSE)),"Medium","Major")))</f>
        <v/>
      </c>
      <c r="T1815" s="2"/>
      <c r="U1815" s="2"/>
      <c r="V1815" s="2"/>
      <c r="W1815" s="2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>
      <c r="A1816" s="1"/>
      <c r="B1816" s="17">
        <v>4</v>
      </c>
      <c r="C1816" s="9" t="s">
        <v>70</v>
      </c>
      <c r="D1816" s="9" t="str">
        <f>VLOOKUP(C1816,'Hazard Categories'!$A$2:$B$52,2,FALSE)</f>
        <v>Storm</v>
      </c>
      <c r="E1816" s="17">
        <v>1</v>
      </c>
      <c r="F1816" s="17">
        <v>1974</v>
      </c>
      <c r="G1816" s="17" t="str">
        <f>IF(F1816&lt;2000,(ROUNDDOWN((F1816-$G$10)/5,0))*5+$G$10&amp;"-"&amp;(ROUNDDOWN((F1816-$G$10)/5,0))*5+$G$10+4,(ROUNDDOWN((F1816-$G$10)/5,0))*5+$G$10&amp;"-"&amp;(ROUNDDOWN((F1816-$G$10)/5,0))*5+$G$10+4)</f>
        <v>1970-1974</v>
      </c>
      <c r="H1816" s="17">
        <v>1</v>
      </c>
      <c r="I1816" s="17">
        <v>0</v>
      </c>
      <c r="J1816" s="17">
        <v>1</v>
      </c>
      <c r="K1816" s="17">
        <f>SUM(I1816:J1816)</f>
        <v>1</v>
      </c>
      <c r="L1816" s="28">
        <f>IF(N1816&lt;7000000000,0,1)</f>
        <v>0</v>
      </c>
      <c r="M1816" s="28">
        <f>IF(N1816&gt;0,1,0)</f>
        <v>1</v>
      </c>
      <c r="N1816" s="29">
        <v>18187</v>
      </c>
      <c r="O1816" s="29">
        <f>IF($R1816="Minor",1,0)</f>
        <v>0</v>
      </c>
      <c r="P1816" s="29">
        <f>IF($R1816="Medium",1,0)</f>
        <v>1</v>
      </c>
      <c r="Q1816" s="29">
        <f>IF($R1816="Major",1,0)</f>
        <v>0</v>
      </c>
      <c r="R1816" s="2" t="str">
        <f>IF('Hazard Data'!N384&lt;VLOOKUP(B1816,Thresholds!$B$2:$I$8,2,FALSE),"Minor",IF(AND(VLOOKUP(B1816,Thresholds!$B$2:$I$8,2,FALSE)&lt;='Hazard Data'!N384,'Hazard Data'!N384&lt;VLOOKUP(B1816,Thresholds!$B$2:$I$8,3,FALSE)),"Medium","Major"))</f>
        <v>Medium</v>
      </c>
      <c r="S1816" s="2" t="str">
        <f>IF(N1816&gt;0,"",IF('Hazard Data'!K384&lt;VLOOKUP(B1816,Thresholds!$B$2:$I$8,5,FALSE),"Minor",IF(AND(VLOOKUP(B1816,Thresholds!$B$2:$I$8,5,FALSE)&lt;='Hazard Data'!K384,'Hazard Data'!K384&lt;VLOOKUP(B1816,Thresholds!$B$2:$I$8,6,FALSE)),"Medium","Major")))</f>
        <v/>
      </c>
      <c r="T1816" s="2"/>
      <c r="U1816" s="2"/>
      <c r="V1816" s="2"/>
      <c r="W1816" s="2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>
      <c r="A1817" s="1"/>
      <c r="B1817" s="17">
        <v>2</v>
      </c>
      <c r="C1817" s="9" t="s">
        <v>75</v>
      </c>
      <c r="D1817" s="9" t="str">
        <f>VLOOKUP(C1817,'Hazard Categories'!$A$2:$B$52,2,FALSE)</f>
        <v>Severe Storm</v>
      </c>
      <c r="E1817" s="17">
        <v>1</v>
      </c>
      <c r="F1817" s="17">
        <v>1984</v>
      </c>
      <c r="G1817" s="17" t="str">
        <f>IF(F1817&lt;2000,(ROUNDDOWN((F1817-$G$10)/5,0))*5+$G$10&amp;"-"&amp;(ROUNDDOWN((F1817-$G$10)/5,0))*5+$G$10+4,(ROUNDDOWN((F1817-$G$10)/5,0))*5+$G$10&amp;"-"&amp;(ROUNDDOWN((F1817-$G$10)/5,0))*5+$G$10+4)</f>
        <v>1980-1984</v>
      </c>
      <c r="H1817" s="17">
        <v>1</v>
      </c>
      <c r="I1817" s="17">
        <v>0</v>
      </c>
      <c r="J1817" s="17">
        <v>0</v>
      </c>
      <c r="K1817" s="17">
        <f>SUM(I1817:J1817)</f>
        <v>0</v>
      </c>
      <c r="L1817" s="28">
        <f>IF(N1817&lt;7000000000,0,1)</f>
        <v>0</v>
      </c>
      <c r="M1817" s="28">
        <f>IF(N1817&gt;0,1,0)</f>
        <v>1</v>
      </c>
      <c r="N1817" s="29">
        <v>18167</v>
      </c>
      <c r="O1817" s="29">
        <f>IF($R1817="Minor",1,0)</f>
        <v>1</v>
      </c>
      <c r="P1817" s="29">
        <f>IF($R1817="Medium",1,0)</f>
        <v>0</v>
      </c>
      <c r="Q1817" s="29">
        <f>IF($R1817="Major",1,0)</f>
        <v>0</v>
      </c>
      <c r="R1817" s="2" t="str">
        <f>IF('Hazard Data'!N475&lt;VLOOKUP(B1817,Thresholds!$B$2:$I$8,2,FALSE),"Minor",IF(AND(VLOOKUP(B1817,Thresholds!$B$2:$I$8,2,FALSE)&lt;='Hazard Data'!N475,'Hazard Data'!N475&lt;VLOOKUP(B1817,Thresholds!$B$2:$I$8,3,FALSE)),"Medium","Major"))</f>
        <v>Minor</v>
      </c>
      <c r="S1817" s="2" t="str">
        <f>IF(N1817&gt;0,"",IF('Hazard Data'!K475&lt;VLOOKUP(B1817,Thresholds!$B$2:$I$8,5,FALSE),"Minor",IF(AND(VLOOKUP(B1817,Thresholds!$B$2:$I$8,5,FALSE)&lt;='Hazard Data'!K475,'Hazard Data'!K475&lt;VLOOKUP(B1817,Thresholds!$B$2:$I$8,6,FALSE)),"Medium","Major")))</f>
        <v/>
      </c>
      <c r="T1817" s="2"/>
      <c r="U1817" s="2"/>
      <c r="V1817" s="2"/>
      <c r="W1817" s="2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>
      <c r="A1818" s="1"/>
      <c r="B1818" s="17">
        <v>2</v>
      </c>
      <c r="C1818" s="9" t="s">
        <v>40</v>
      </c>
      <c r="D1818" s="9" t="str">
        <f>VLOOKUP(C1818,'Hazard Categories'!$A$2:$B$52,2,FALSE)</f>
        <v>Storm</v>
      </c>
      <c r="E1818" s="17">
        <v>1</v>
      </c>
      <c r="F1818" s="17">
        <v>1986</v>
      </c>
      <c r="G1818" s="17" t="str">
        <f>IF(F1818&lt;2000,(ROUNDDOWN((F1818-$G$10)/5,0))*5+$G$10&amp;"-"&amp;(ROUNDDOWN((F1818-$G$10)/5,0))*5+$G$10+4,(ROUNDDOWN((F1818-$G$10)/5,0))*5+$G$10&amp;"-"&amp;(ROUNDDOWN((F1818-$G$10)/5,0))*5+$G$10+4)</f>
        <v>1985-1989</v>
      </c>
      <c r="H1818" s="17">
        <v>2</v>
      </c>
      <c r="I1818" s="17">
        <v>0</v>
      </c>
      <c r="J1818" s="17">
        <v>0</v>
      </c>
      <c r="K1818" s="17">
        <f>SUM(I1818:J1818)</f>
        <v>0</v>
      </c>
      <c r="L1818" s="28">
        <f>IF(N1818&lt;7000000000,0,1)</f>
        <v>0</v>
      </c>
      <c r="M1818" s="28">
        <f>IF(N1818&gt;0,1,0)</f>
        <v>1</v>
      </c>
      <c r="N1818" s="29">
        <v>18163</v>
      </c>
      <c r="O1818" s="29">
        <f>IF($R1818="Minor",1,0)</f>
        <v>1</v>
      </c>
      <c r="P1818" s="29">
        <f>IF($R1818="Medium",1,0)</f>
        <v>0</v>
      </c>
      <c r="Q1818" s="29">
        <f>IF($R1818="Major",1,0)</f>
        <v>0</v>
      </c>
      <c r="R1818" s="2" t="str">
        <f>IF('Hazard Data'!N1945&lt;VLOOKUP(B1818,Thresholds!$B$2:$I$8,2,FALSE),"Minor",IF(AND(VLOOKUP(B1818,Thresholds!$B$2:$I$8,2,FALSE)&lt;='Hazard Data'!N1945,'Hazard Data'!N1945&lt;VLOOKUP(B1818,Thresholds!$B$2:$I$8,3,FALSE)),"Medium","Major"))</f>
        <v>Minor</v>
      </c>
      <c r="S1818" s="2" t="str">
        <f>IF(N1818&gt;0,"",IF('Hazard Data'!K1945&lt;VLOOKUP(B1818,Thresholds!$B$2:$I$8,5,FALSE),"Minor",IF(AND(VLOOKUP(B1818,Thresholds!$B$2:$I$8,5,FALSE)&lt;='Hazard Data'!K1945,'Hazard Data'!K1945&lt;VLOOKUP(B1818,Thresholds!$B$2:$I$8,6,FALSE)),"Medium","Major")))</f>
        <v/>
      </c>
      <c r="T1818" s="2"/>
      <c r="U1818" s="2"/>
      <c r="V1818" s="2"/>
      <c r="W1818" s="2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>
      <c r="A1819" s="1"/>
      <c r="B1819" s="17">
        <v>4</v>
      </c>
      <c r="C1819" s="9" t="s">
        <v>79</v>
      </c>
      <c r="D1819" s="9" t="str">
        <f>VLOOKUP(C1819,'Hazard Categories'!$A$2:$B$52,2,FALSE)</f>
        <v>Storm</v>
      </c>
      <c r="E1819" s="17">
        <v>1</v>
      </c>
      <c r="F1819" s="17">
        <v>1974</v>
      </c>
      <c r="G1819" s="17" t="str">
        <f>IF(F1819&lt;2000,(ROUNDDOWN((F1819-$G$10)/5,0))*5+$G$10&amp;"-"&amp;(ROUNDDOWN((F1819-$G$10)/5,0))*5+$G$10+4,(ROUNDDOWN((F1819-$G$10)/5,0))*5+$G$10&amp;"-"&amp;(ROUNDDOWN((F1819-$G$10)/5,0))*5+$G$10+4)</f>
        <v>1970-1974</v>
      </c>
      <c r="H1819" s="17">
        <v>1</v>
      </c>
      <c r="I1819" s="17">
        <v>0</v>
      </c>
      <c r="J1819" s="17">
        <v>0</v>
      </c>
      <c r="K1819" s="17">
        <f>SUM(I1819:J1819)</f>
        <v>0</v>
      </c>
      <c r="L1819" s="28">
        <f>IF(N1819&lt;7000000000,0,1)</f>
        <v>0</v>
      </c>
      <c r="M1819" s="28">
        <f>IF(N1819&gt;0,1,0)</f>
        <v>1</v>
      </c>
      <c r="N1819" s="29">
        <v>18156</v>
      </c>
      <c r="O1819" s="29">
        <f>IF($R1819="Minor",1,0)</f>
        <v>0</v>
      </c>
      <c r="P1819" s="29">
        <f>IF($R1819="Medium",1,0)</f>
        <v>1</v>
      </c>
      <c r="Q1819" s="29">
        <f>IF($R1819="Major",1,0)</f>
        <v>0</v>
      </c>
      <c r="R1819" s="2" t="str">
        <f>IF('Hazard Data'!N385&lt;VLOOKUP(B1819,Thresholds!$B$2:$I$8,2,FALSE),"Minor",IF(AND(VLOOKUP(B1819,Thresholds!$B$2:$I$8,2,FALSE)&lt;='Hazard Data'!N385,'Hazard Data'!N385&lt;VLOOKUP(B1819,Thresholds!$B$2:$I$8,3,FALSE)),"Medium","Major"))</f>
        <v>Medium</v>
      </c>
      <c r="S1819" s="2" t="str">
        <f>IF(N1819&gt;0,"",IF('Hazard Data'!K385&lt;VLOOKUP(B1819,Thresholds!$B$2:$I$8,5,FALSE),"Minor",IF(AND(VLOOKUP(B1819,Thresholds!$B$2:$I$8,5,FALSE)&lt;='Hazard Data'!K385,'Hazard Data'!K385&lt;VLOOKUP(B1819,Thresholds!$B$2:$I$8,6,FALSE)),"Medium","Major")))</f>
        <v/>
      </c>
      <c r="T1819" s="2"/>
      <c r="U1819" s="2"/>
      <c r="V1819" s="2"/>
      <c r="W1819" s="2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>
      <c r="A1820" s="1"/>
      <c r="B1820" s="17">
        <v>1</v>
      </c>
      <c r="C1820" s="9" t="s">
        <v>75</v>
      </c>
      <c r="D1820" s="9" t="str">
        <f>VLOOKUP(C1820,'Hazard Categories'!$A$2:$B$52,2,FALSE)</f>
        <v>Severe Storm</v>
      </c>
      <c r="E1820" s="17">
        <v>1</v>
      </c>
      <c r="F1820" s="17">
        <v>1984</v>
      </c>
      <c r="G1820" s="17" t="str">
        <f>IF(F1820&lt;2000,(ROUNDDOWN((F1820-$G$10)/5,0))*5+$G$10&amp;"-"&amp;(ROUNDDOWN((F1820-$G$10)/5,0))*5+$G$10+4,(ROUNDDOWN((F1820-$G$10)/5,0))*5+$G$10&amp;"-"&amp;(ROUNDDOWN((F1820-$G$10)/5,0))*5+$G$10+4)</f>
        <v>1980-1984</v>
      </c>
      <c r="H1820" s="17">
        <v>1</v>
      </c>
      <c r="I1820" s="17">
        <v>0</v>
      </c>
      <c r="J1820" s="17">
        <v>0</v>
      </c>
      <c r="K1820" s="17">
        <f>SUM(I1820:J1820)</f>
        <v>0</v>
      </c>
      <c r="L1820" s="28">
        <f>IF(N1820&lt;7000000000,0,1)</f>
        <v>0</v>
      </c>
      <c r="M1820" s="28">
        <f>IF(N1820&gt;0,1,0)</f>
        <v>1</v>
      </c>
      <c r="N1820" s="29">
        <v>18120</v>
      </c>
      <c r="O1820" s="29">
        <f>IF($R1820="Minor",1,0)</f>
        <v>1</v>
      </c>
      <c r="P1820" s="29">
        <f>IF($R1820="Medium",1,0)</f>
        <v>0</v>
      </c>
      <c r="Q1820" s="29">
        <f>IF($R1820="Major",1,0)</f>
        <v>0</v>
      </c>
      <c r="R1820" s="2" t="str">
        <f>IF('Hazard Data'!N474&lt;VLOOKUP(B1820,Thresholds!$B$2:$I$8,2,FALSE),"Minor",IF(AND(VLOOKUP(B1820,Thresholds!$B$2:$I$8,2,FALSE)&lt;='Hazard Data'!N474,'Hazard Data'!N474&lt;VLOOKUP(B1820,Thresholds!$B$2:$I$8,3,FALSE)),"Medium","Major"))</f>
        <v>Minor</v>
      </c>
      <c r="S1820" s="2" t="str">
        <f>IF(N1820&gt;0,"",IF('Hazard Data'!K474&lt;VLOOKUP(B1820,Thresholds!$B$2:$I$8,5,FALSE),"Minor",IF(AND(VLOOKUP(B1820,Thresholds!$B$2:$I$8,5,FALSE)&lt;='Hazard Data'!K474,'Hazard Data'!K474&lt;VLOOKUP(B1820,Thresholds!$B$2:$I$8,6,FALSE)),"Medium","Major")))</f>
        <v/>
      </c>
      <c r="T1820" s="2"/>
      <c r="U1820" s="2"/>
      <c r="V1820" s="2"/>
      <c r="W1820" s="2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>
      <c r="A1821" s="1"/>
      <c r="B1821" s="17">
        <v>4</v>
      </c>
      <c r="C1821" s="9" t="s">
        <v>70</v>
      </c>
      <c r="D1821" s="9" t="str">
        <f>VLOOKUP(C1821,'Hazard Categories'!$A$2:$B$52,2,FALSE)</f>
        <v>Storm</v>
      </c>
      <c r="E1821" s="17">
        <v>3</v>
      </c>
      <c r="F1821" s="17">
        <v>1983</v>
      </c>
      <c r="G1821" s="17" t="str">
        <f>IF(F1821&lt;2000,(ROUNDDOWN((F1821-$G$10)/5,0))*5+$G$10&amp;"-"&amp;(ROUNDDOWN((F1821-$G$10)/5,0))*5+$G$10+4,(ROUNDDOWN((F1821-$G$10)/5,0))*5+$G$10&amp;"-"&amp;(ROUNDDOWN((F1821-$G$10)/5,0))*5+$G$10+4)</f>
        <v>1980-1984</v>
      </c>
      <c r="H1821" s="17">
        <v>1</v>
      </c>
      <c r="I1821" s="17">
        <v>0</v>
      </c>
      <c r="J1821" s="17">
        <v>0</v>
      </c>
      <c r="K1821" s="17">
        <f>SUM(I1821:J1821)</f>
        <v>0</v>
      </c>
      <c r="L1821" s="28">
        <f>IF(N1821&lt;7000000000,0,1)</f>
        <v>0</v>
      </c>
      <c r="M1821" s="28">
        <f>IF(N1821&gt;0,1,0)</f>
        <v>1</v>
      </c>
      <c r="N1821" s="29">
        <v>18113</v>
      </c>
      <c r="O1821" s="29">
        <f>IF($R1821="Minor",1,0)</f>
        <v>1</v>
      </c>
      <c r="P1821" s="29">
        <f>IF($R1821="Medium",1,0)</f>
        <v>0</v>
      </c>
      <c r="Q1821" s="29">
        <f>IF($R1821="Major",1,0)</f>
        <v>0</v>
      </c>
      <c r="R1821" s="2" t="str">
        <f>IF('Hazard Data'!N777&lt;VLOOKUP(B1821,Thresholds!$B$2:$I$8,2,FALSE),"Minor",IF(AND(VLOOKUP(B1821,Thresholds!$B$2:$I$8,2,FALSE)&lt;='Hazard Data'!N777,'Hazard Data'!N777&lt;VLOOKUP(B1821,Thresholds!$B$2:$I$8,3,FALSE)),"Medium","Major"))</f>
        <v>Minor</v>
      </c>
      <c r="S1821" s="2" t="str">
        <f>IF(N1821&gt;0,"",IF('Hazard Data'!K777&lt;VLOOKUP(B1821,Thresholds!$B$2:$I$8,5,FALSE),"Minor",IF(AND(VLOOKUP(B1821,Thresholds!$B$2:$I$8,5,FALSE)&lt;='Hazard Data'!K777,'Hazard Data'!K777&lt;VLOOKUP(B1821,Thresholds!$B$2:$I$8,6,FALSE)),"Medium","Major")))</f>
        <v/>
      </c>
      <c r="T1821" s="2"/>
      <c r="U1821" s="2"/>
      <c r="V1821" s="2"/>
      <c r="W1821" s="2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>
      <c r="A1822" s="1"/>
      <c r="B1822" s="17">
        <v>2</v>
      </c>
      <c r="C1822" s="9" t="s">
        <v>46</v>
      </c>
      <c r="D1822" s="9" t="str">
        <f>VLOOKUP(C1822,'Hazard Categories'!$A$2:$B$52,2,FALSE)</f>
        <v>Storm</v>
      </c>
      <c r="E1822" s="17">
        <v>1</v>
      </c>
      <c r="F1822" s="17">
        <v>1980</v>
      </c>
      <c r="G1822" s="17" t="str">
        <f>IF(F1822&lt;2000,(ROUNDDOWN((F1822-$G$10)/5,0))*5+$G$10&amp;"-"&amp;(ROUNDDOWN((F1822-$G$10)/5,0))*5+$G$10+4,(ROUNDDOWN((F1822-$G$10)/5,0))*5+$G$10&amp;"-"&amp;(ROUNDDOWN((F1822-$G$10)/5,0))*5+$G$10+4)</f>
        <v>1980-1984</v>
      </c>
      <c r="H1822" s="17">
        <v>1</v>
      </c>
      <c r="I1822" s="17">
        <v>0</v>
      </c>
      <c r="J1822" s="17">
        <v>0</v>
      </c>
      <c r="K1822" s="17">
        <f>SUM(I1822:J1822)</f>
        <v>0</v>
      </c>
      <c r="L1822" s="28">
        <f>IF(N1822&lt;7000000000,0,1)</f>
        <v>0</v>
      </c>
      <c r="M1822" s="28">
        <f>IF(N1822&gt;0,1,0)</f>
        <v>1</v>
      </c>
      <c r="N1822" s="29">
        <v>18065</v>
      </c>
      <c r="O1822" s="29">
        <f>IF($R1822="Minor",1,0)</f>
        <v>1</v>
      </c>
      <c r="P1822" s="29">
        <f>IF($R1822="Medium",1,0)</f>
        <v>0</v>
      </c>
      <c r="Q1822" s="29">
        <f>IF($R1822="Major",1,0)</f>
        <v>0</v>
      </c>
      <c r="R1822" s="2" t="str">
        <f>IF('Hazard Data'!N637&lt;VLOOKUP(B1822,Thresholds!$B$2:$I$8,2,FALSE),"Minor",IF(AND(VLOOKUP(B1822,Thresholds!$B$2:$I$8,2,FALSE)&lt;='Hazard Data'!N637,'Hazard Data'!N637&lt;VLOOKUP(B1822,Thresholds!$B$2:$I$8,3,FALSE)),"Medium","Major"))</f>
        <v>Minor</v>
      </c>
      <c r="S1822" s="2" t="str">
        <f>IF(N1822&gt;0,"",IF('Hazard Data'!K637&lt;VLOOKUP(B1822,Thresholds!$B$2:$I$8,5,FALSE),"Minor",IF(AND(VLOOKUP(B1822,Thresholds!$B$2:$I$8,5,FALSE)&lt;='Hazard Data'!K637,'Hazard Data'!K637&lt;VLOOKUP(B1822,Thresholds!$B$2:$I$8,6,FALSE)),"Medium","Major")))</f>
        <v/>
      </c>
      <c r="T1822" s="2"/>
      <c r="U1822" s="2"/>
      <c r="V1822" s="2"/>
      <c r="W1822" s="2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>
      <c r="A1823" s="1"/>
      <c r="B1823" s="17">
        <v>4</v>
      </c>
      <c r="C1823" s="9" t="s">
        <v>40</v>
      </c>
      <c r="D1823" s="9" t="str">
        <f>VLOOKUP(C1823,'Hazard Categories'!$A$2:$B$52,2,FALSE)</f>
        <v>Storm</v>
      </c>
      <c r="E1823" s="17">
        <v>1</v>
      </c>
      <c r="F1823" s="17">
        <v>1983</v>
      </c>
      <c r="G1823" s="17" t="str">
        <f>IF(F1823&lt;2000,(ROUNDDOWN((F1823-$G$10)/5,0))*5+$G$10&amp;"-"&amp;(ROUNDDOWN((F1823-$G$10)/5,0))*5+$G$10+4,(ROUNDDOWN((F1823-$G$10)/5,0))*5+$G$10&amp;"-"&amp;(ROUNDDOWN((F1823-$G$10)/5,0))*5+$G$10+4)</f>
        <v>1980-1984</v>
      </c>
      <c r="H1823" s="17">
        <v>1</v>
      </c>
      <c r="I1823" s="17">
        <v>0</v>
      </c>
      <c r="J1823" s="17">
        <v>0</v>
      </c>
      <c r="K1823" s="17">
        <f>SUM(I1823:J1823)</f>
        <v>0</v>
      </c>
      <c r="L1823" s="28">
        <f>IF(N1823&lt;7000000000,0,1)</f>
        <v>0</v>
      </c>
      <c r="M1823" s="28">
        <f>IF(N1823&gt;0,1,0)</f>
        <v>1</v>
      </c>
      <c r="N1823" s="29">
        <v>18032</v>
      </c>
      <c r="O1823" s="29">
        <f>IF($R1823="Minor",1,0)</f>
        <v>1</v>
      </c>
      <c r="P1823" s="29">
        <f>IF($R1823="Medium",1,0)</f>
        <v>0</v>
      </c>
      <c r="Q1823" s="29">
        <f>IF($R1823="Major",1,0)</f>
        <v>0</v>
      </c>
      <c r="R1823" s="2" t="str">
        <f>IF('Hazard Data'!N753&lt;VLOOKUP(B1823,Thresholds!$B$2:$I$8,2,FALSE),"Minor",IF(AND(VLOOKUP(B1823,Thresholds!$B$2:$I$8,2,FALSE)&lt;='Hazard Data'!N753,'Hazard Data'!N753&lt;VLOOKUP(B1823,Thresholds!$B$2:$I$8,3,FALSE)),"Medium","Major"))</f>
        <v>Minor</v>
      </c>
      <c r="S1823" s="2" t="str">
        <f>IF(N1823&gt;0,"",IF('Hazard Data'!K753&lt;VLOOKUP(B1823,Thresholds!$B$2:$I$8,5,FALSE),"Minor",IF(AND(VLOOKUP(B1823,Thresholds!$B$2:$I$8,5,FALSE)&lt;='Hazard Data'!K753,'Hazard Data'!K753&lt;VLOOKUP(B1823,Thresholds!$B$2:$I$8,6,FALSE)),"Medium","Major")))</f>
        <v/>
      </c>
      <c r="T1823" s="2"/>
      <c r="U1823" s="2"/>
      <c r="V1823" s="2"/>
      <c r="W1823" s="2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>
      <c r="A1824" s="1"/>
      <c r="B1824" s="17">
        <v>4</v>
      </c>
      <c r="C1824" s="9" t="s">
        <v>40</v>
      </c>
      <c r="D1824" s="9" t="str">
        <f>VLOOKUP(C1824,'Hazard Categories'!$A$2:$B$52,2,FALSE)</f>
        <v>Storm</v>
      </c>
      <c r="E1824" s="17">
        <v>1</v>
      </c>
      <c r="F1824" s="17">
        <v>1982</v>
      </c>
      <c r="G1824" s="17" t="str">
        <f>IF(F1824&lt;2000,(ROUNDDOWN((F1824-$G$10)/5,0))*5+$G$10&amp;"-"&amp;(ROUNDDOWN((F1824-$G$10)/5,0))*5+$G$10+4,(ROUNDDOWN((F1824-$G$10)/5,0))*5+$G$10&amp;"-"&amp;(ROUNDDOWN((F1824-$G$10)/5,0))*5+$G$10+4)</f>
        <v>1980-1984</v>
      </c>
      <c r="H1824" s="17">
        <v>2</v>
      </c>
      <c r="I1824" s="17">
        <v>0</v>
      </c>
      <c r="J1824" s="17">
        <v>0</v>
      </c>
      <c r="K1824" s="17">
        <f>SUM(I1824:J1824)</f>
        <v>0</v>
      </c>
      <c r="L1824" s="28">
        <f>IF(N1824&lt;7000000000,0,1)</f>
        <v>0</v>
      </c>
      <c r="M1824" s="28">
        <f>IF(N1824&gt;0,1,0)</f>
        <v>1</v>
      </c>
      <c r="N1824" s="29">
        <v>17970</v>
      </c>
      <c r="O1824" s="29">
        <f>IF($R1824="Minor",1,0)</f>
        <v>1</v>
      </c>
      <c r="P1824" s="29">
        <f>IF($R1824="Medium",1,0)</f>
        <v>0</v>
      </c>
      <c r="Q1824" s="29">
        <f>IF($R1824="Major",1,0)</f>
        <v>0</v>
      </c>
      <c r="R1824" s="2" t="str">
        <f>IF('Hazard Data'!N735&lt;VLOOKUP(B1824,Thresholds!$B$2:$I$8,2,FALSE),"Minor",IF(AND(VLOOKUP(B1824,Thresholds!$B$2:$I$8,2,FALSE)&lt;='Hazard Data'!N735,'Hazard Data'!N735&lt;VLOOKUP(B1824,Thresholds!$B$2:$I$8,3,FALSE)),"Medium","Major"))</f>
        <v>Minor</v>
      </c>
      <c r="S1824" s="2" t="str">
        <f>IF(N1824&gt;0,"",IF('Hazard Data'!K735&lt;VLOOKUP(B1824,Thresholds!$B$2:$I$8,5,FALSE),"Minor",IF(AND(VLOOKUP(B1824,Thresholds!$B$2:$I$8,5,FALSE)&lt;='Hazard Data'!K735,'Hazard Data'!K735&lt;VLOOKUP(B1824,Thresholds!$B$2:$I$8,6,FALSE)),"Medium","Major")))</f>
        <v/>
      </c>
      <c r="T1824" s="2"/>
      <c r="U1824" s="2"/>
      <c r="V1824" s="2"/>
      <c r="W1824" s="2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32">
      <c r="A1825" s="1"/>
      <c r="B1825" s="17">
        <v>5</v>
      </c>
      <c r="C1825" s="9" t="s">
        <v>46</v>
      </c>
      <c r="D1825" s="9" t="str">
        <f>VLOOKUP(C1825,'Hazard Categories'!$A$2:$B$52,2,FALSE)</f>
        <v>Storm</v>
      </c>
      <c r="E1825" s="17">
        <v>1</v>
      </c>
      <c r="F1825" s="17">
        <v>1989</v>
      </c>
      <c r="G1825" s="17" t="str">
        <f>IF(F1825&lt;2000,(ROUNDDOWN((F1825-$G$10)/5,0))*5+$G$10&amp;"-"&amp;(ROUNDDOWN((F1825-$G$10)/5,0))*5+$G$10+4,(ROUNDDOWN((F1825-$G$10)/5,0))*5+$G$10&amp;"-"&amp;(ROUNDDOWN((F1825-$G$10)/5,0))*5+$G$10+4)</f>
        <v>1985-1989</v>
      </c>
      <c r="H1825" s="17">
        <v>1</v>
      </c>
      <c r="I1825" s="17">
        <v>0</v>
      </c>
      <c r="J1825" s="17">
        <v>0</v>
      </c>
      <c r="K1825" s="17">
        <f>SUM(I1825:J1825)</f>
        <v>0</v>
      </c>
      <c r="L1825" s="28">
        <f>IF(N1825&lt;7000000000,0,1)</f>
        <v>0</v>
      </c>
      <c r="M1825" s="28">
        <f>IF(N1825&gt;0,1,0)</f>
        <v>1</v>
      </c>
      <c r="N1825" s="29">
        <v>17967</v>
      </c>
      <c r="O1825" s="29">
        <f>IF($R1825="Minor",1,0)</f>
        <v>1</v>
      </c>
      <c r="P1825" s="29">
        <f>IF($R1825="Medium",1,0)</f>
        <v>0</v>
      </c>
      <c r="Q1825" s="29">
        <f>IF($R1825="Major",1,0)</f>
        <v>0</v>
      </c>
      <c r="R1825" s="2" t="str">
        <f>IF('Hazard Data'!N1988&lt;VLOOKUP(B1825,Thresholds!$B$2:$I$8,2,FALSE),"Minor",IF(AND(VLOOKUP(B1825,Thresholds!$B$2:$I$8,2,FALSE)&lt;='Hazard Data'!N1988,'Hazard Data'!N1988&lt;VLOOKUP(B1825,Thresholds!$B$2:$I$8,3,FALSE)),"Medium","Major"))</f>
        <v>Minor</v>
      </c>
      <c r="S1825" s="2" t="str">
        <f>IF(N1825&gt;0,"",IF('Hazard Data'!K1988&lt;VLOOKUP(B1825,Thresholds!$B$2:$I$8,5,FALSE),"Minor",IF(AND(VLOOKUP(B1825,Thresholds!$B$2:$I$8,5,FALSE)&lt;='Hazard Data'!K1988,'Hazard Data'!K1988&lt;VLOOKUP(B1825,Thresholds!$B$2:$I$8,6,FALSE)),"Medium","Major")))</f>
        <v/>
      </c>
      <c r="T1825" s="2"/>
      <c r="U1825" s="2"/>
      <c r="V1825" s="2"/>
      <c r="W1825" s="2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32">
      <c r="A1826" s="1"/>
      <c r="B1826" s="17">
        <v>6</v>
      </c>
      <c r="C1826" s="9" t="s">
        <v>40</v>
      </c>
      <c r="D1826" s="9" t="str">
        <f>VLOOKUP(C1826,'Hazard Categories'!$A$2:$B$52,2,FALSE)</f>
        <v>Storm</v>
      </c>
      <c r="E1826" s="17">
        <v>1</v>
      </c>
      <c r="F1826" s="17">
        <v>1961</v>
      </c>
      <c r="G1826" s="17" t="str">
        <f>IF(F1826&lt;2000,(ROUNDDOWN((F1826-$G$10)/5,0))*5+$G$10&amp;"-"&amp;(ROUNDDOWN((F1826-$G$10)/5,0))*5+$G$10+4,(ROUNDDOWN((F1826-$G$10)/5,0))*5+$G$10&amp;"-"&amp;(ROUNDDOWN((F1826-$G$10)/5,0))*5+$G$10+4)</f>
        <v>1960-1964</v>
      </c>
      <c r="H1826" s="17">
        <v>2</v>
      </c>
      <c r="I1826" s="17">
        <v>0</v>
      </c>
      <c r="J1826" s="17">
        <v>0</v>
      </c>
      <c r="K1826" s="17">
        <f>SUM(I1826:J1826)</f>
        <v>0</v>
      </c>
      <c r="L1826" s="28">
        <f>IF(N1826&lt;7000000000,0,1)</f>
        <v>0</v>
      </c>
      <c r="M1826" s="28">
        <f>IF(N1826&gt;0,1,0)</f>
        <v>1</v>
      </c>
      <c r="N1826" s="29">
        <v>17962</v>
      </c>
      <c r="O1826" s="29">
        <f>IF($R1826="Minor",1,0)</f>
        <v>0</v>
      </c>
      <c r="P1826" s="29">
        <f>IF($R1826="Medium",1,0)</f>
        <v>1</v>
      </c>
      <c r="Q1826" s="29">
        <f>IF($R1826="Major",1,0)</f>
        <v>0</v>
      </c>
      <c r="R1826" s="2" t="str">
        <f>IF('Hazard Data'!N227&lt;VLOOKUP(B1826,Thresholds!$B$2:$I$8,2,FALSE),"Minor",IF(AND(VLOOKUP(B1826,Thresholds!$B$2:$I$8,2,FALSE)&lt;='Hazard Data'!N227,'Hazard Data'!N227&lt;VLOOKUP(B1826,Thresholds!$B$2:$I$8,3,FALSE)),"Medium","Major"))</f>
        <v>Medium</v>
      </c>
      <c r="S1826" s="2" t="str">
        <f>IF(N1826&gt;0,"",IF('Hazard Data'!K227&lt;VLOOKUP(B1826,Thresholds!$B$2:$I$8,5,FALSE),"Minor",IF(AND(VLOOKUP(B1826,Thresholds!$B$2:$I$8,5,FALSE)&lt;='Hazard Data'!K227,'Hazard Data'!K227&lt;VLOOKUP(B1826,Thresholds!$B$2:$I$8,6,FALSE)),"Medium","Major")))</f>
        <v/>
      </c>
      <c r="T1826" s="2"/>
      <c r="U1826" s="2"/>
      <c r="V1826" s="2"/>
      <c r="W1826" s="2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32">
      <c r="A1827" s="1"/>
      <c r="B1827" s="17">
        <v>4</v>
      </c>
      <c r="C1827" s="9" t="s">
        <v>71</v>
      </c>
      <c r="D1827" s="9" t="str">
        <f>VLOOKUP(C1827,'Hazard Categories'!$A$2:$B$52,2,FALSE)</f>
        <v>Storm</v>
      </c>
      <c r="E1827" s="17">
        <v>3</v>
      </c>
      <c r="F1827" s="17">
        <v>1980</v>
      </c>
      <c r="G1827" s="17" t="str">
        <f>IF(F1827&lt;2000,(ROUNDDOWN((F1827-$G$10)/5,0))*5+$G$10&amp;"-"&amp;(ROUNDDOWN((F1827-$G$10)/5,0))*5+$G$10+4,(ROUNDDOWN((F1827-$G$10)/5,0))*5+$G$10&amp;"-"&amp;(ROUNDDOWN((F1827-$G$10)/5,0))*5+$G$10+4)</f>
        <v>1980-1984</v>
      </c>
      <c r="H1827" s="17">
        <v>1</v>
      </c>
      <c r="I1827" s="17">
        <v>0</v>
      </c>
      <c r="J1827" s="17">
        <v>0</v>
      </c>
      <c r="K1827" s="17">
        <f>SUM(I1827:J1827)</f>
        <v>0</v>
      </c>
      <c r="L1827" s="28">
        <f>IF(N1827&lt;7000000000,0,1)</f>
        <v>0</v>
      </c>
      <c r="M1827" s="28">
        <f>IF(N1827&gt;0,1,0)</f>
        <v>1</v>
      </c>
      <c r="N1827" s="29">
        <v>17946</v>
      </c>
      <c r="O1827" s="29">
        <f>IF($R1827="Minor",1,0)</f>
        <v>0</v>
      </c>
      <c r="P1827" s="29">
        <f>IF($R1827="Medium",1,0)</f>
        <v>1</v>
      </c>
      <c r="Q1827" s="29">
        <f>IF($R1827="Major",1,0)</f>
        <v>0</v>
      </c>
      <c r="R1827" s="2" t="str">
        <f>IF('Hazard Data'!N646&lt;VLOOKUP(B1827,Thresholds!$B$2:$I$8,2,FALSE),"Minor",IF(AND(VLOOKUP(B1827,Thresholds!$B$2:$I$8,2,FALSE)&lt;='Hazard Data'!N646,'Hazard Data'!N646&lt;VLOOKUP(B1827,Thresholds!$B$2:$I$8,3,FALSE)),"Medium","Major"))</f>
        <v>Medium</v>
      </c>
      <c r="S1827" s="2" t="str">
        <f>IF(N1827&gt;0,"",IF('Hazard Data'!K646&lt;VLOOKUP(B1827,Thresholds!$B$2:$I$8,5,FALSE),"Minor",IF(AND(VLOOKUP(B1827,Thresholds!$B$2:$I$8,5,FALSE)&lt;='Hazard Data'!K646,'Hazard Data'!K646&lt;VLOOKUP(B1827,Thresholds!$B$2:$I$8,6,FALSE)),"Medium","Major")))</f>
        <v/>
      </c>
      <c r="T1827" s="2"/>
      <c r="U1827" s="2"/>
      <c r="V1827" s="2"/>
      <c r="W1827" s="2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32">
      <c r="A1828" s="1"/>
      <c r="B1828" s="17">
        <v>2</v>
      </c>
      <c r="C1828" s="9" t="s">
        <v>40</v>
      </c>
      <c r="D1828" s="9" t="str">
        <f>VLOOKUP(C1828,'Hazard Categories'!$A$2:$B$52,2,FALSE)</f>
        <v>Storm</v>
      </c>
      <c r="E1828" s="17">
        <v>1</v>
      </c>
      <c r="F1828" s="17">
        <v>1982</v>
      </c>
      <c r="G1828" s="17" t="str">
        <f>IF(F1828&lt;2000,(ROUNDDOWN((F1828-$G$10)/5,0))*5+$G$10&amp;"-"&amp;(ROUNDDOWN((F1828-$G$10)/5,0))*5+$G$10+4,(ROUNDDOWN((F1828-$G$10)/5,0))*5+$G$10&amp;"-"&amp;(ROUNDDOWN((F1828-$G$10)/5,0))*5+$G$10+4)</f>
        <v>1980-1984</v>
      </c>
      <c r="H1828" s="17">
        <v>2</v>
      </c>
      <c r="I1828" s="17">
        <v>0</v>
      </c>
      <c r="J1828" s="17">
        <v>0</v>
      </c>
      <c r="K1828" s="17">
        <f>SUM(I1828:J1828)</f>
        <v>0</v>
      </c>
      <c r="L1828" s="28">
        <f>IF(N1828&lt;7000000000,0,1)</f>
        <v>0</v>
      </c>
      <c r="M1828" s="28">
        <f>IF(N1828&gt;0,1,0)</f>
        <v>1</v>
      </c>
      <c r="N1828" s="29">
        <v>17920</v>
      </c>
      <c r="O1828" s="29">
        <f>IF($R1828="Minor",1,0)</f>
        <v>1</v>
      </c>
      <c r="P1828" s="29">
        <f>IF($R1828="Medium",1,0)</f>
        <v>0</v>
      </c>
      <c r="Q1828" s="29">
        <f>IF($R1828="Major",1,0)</f>
        <v>0</v>
      </c>
      <c r="R1828" s="2" t="str">
        <f>IF('Hazard Data'!N730&lt;VLOOKUP(B1828,Thresholds!$B$2:$I$8,2,FALSE),"Minor",IF(AND(VLOOKUP(B1828,Thresholds!$B$2:$I$8,2,FALSE)&lt;='Hazard Data'!N730,'Hazard Data'!N730&lt;VLOOKUP(B1828,Thresholds!$B$2:$I$8,3,FALSE)),"Medium","Major"))</f>
        <v>Minor</v>
      </c>
      <c r="S1828" s="2" t="str">
        <f>IF(N1828&gt;0,"",IF('Hazard Data'!K730&lt;VLOOKUP(B1828,Thresholds!$B$2:$I$8,5,FALSE),"Minor",IF(AND(VLOOKUP(B1828,Thresholds!$B$2:$I$8,5,FALSE)&lt;='Hazard Data'!K730,'Hazard Data'!K730&lt;VLOOKUP(B1828,Thresholds!$B$2:$I$8,6,FALSE)),"Medium","Major")))</f>
        <v/>
      </c>
      <c r="T1828" s="2"/>
      <c r="U1828" s="2"/>
      <c r="V1828" s="2"/>
      <c r="W1828" s="2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32">
      <c r="A1829" s="1"/>
      <c r="B1829" s="17">
        <v>1</v>
      </c>
      <c r="C1829" s="9" t="s">
        <v>46</v>
      </c>
      <c r="D1829" s="9" t="str">
        <f>VLOOKUP(C1829,'Hazard Categories'!$A$2:$B$52,2,FALSE)</f>
        <v>Storm</v>
      </c>
      <c r="E1829" s="17">
        <v>1</v>
      </c>
      <c r="F1829" s="17">
        <v>1989</v>
      </c>
      <c r="G1829" s="17" t="str">
        <f>IF(F1829&lt;2000,(ROUNDDOWN((F1829-$G$10)/5,0))*5+$G$10&amp;"-"&amp;(ROUNDDOWN((F1829-$G$10)/5,0))*5+$G$10+4,(ROUNDDOWN((F1829-$G$10)/5,0))*5+$G$10&amp;"-"&amp;(ROUNDDOWN((F1829-$G$10)/5,0))*5+$G$10+4)</f>
        <v>1985-1989</v>
      </c>
      <c r="H1829" s="17">
        <v>1</v>
      </c>
      <c r="I1829" s="17">
        <v>0</v>
      </c>
      <c r="J1829" s="17">
        <v>0</v>
      </c>
      <c r="K1829" s="17">
        <f>SUM(I1829:J1829)</f>
        <v>0</v>
      </c>
      <c r="L1829" s="28">
        <f>IF(N1829&lt;7000000000,0,1)</f>
        <v>0</v>
      </c>
      <c r="M1829" s="28">
        <f>IF(N1829&gt;0,1,0)</f>
        <v>1</v>
      </c>
      <c r="N1829" s="29">
        <v>17900</v>
      </c>
      <c r="O1829" s="29">
        <f>IF($R1829="Minor",1,0)</f>
        <v>1</v>
      </c>
      <c r="P1829" s="29">
        <f>IF($R1829="Medium",1,0)</f>
        <v>0</v>
      </c>
      <c r="Q1829" s="29">
        <f>IF($R1829="Major",1,0)</f>
        <v>0</v>
      </c>
      <c r="R1829" s="2" t="str">
        <f>IF('Hazard Data'!N1984&lt;VLOOKUP(B1829,Thresholds!$B$2:$I$8,2,FALSE),"Minor",IF(AND(VLOOKUP(B1829,Thresholds!$B$2:$I$8,2,FALSE)&lt;='Hazard Data'!N1984,'Hazard Data'!N1984&lt;VLOOKUP(B1829,Thresholds!$B$2:$I$8,3,FALSE)),"Medium","Major"))</f>
        <v>Minor</v>
      </c>
      <c r="S1829" s="2" t="str">
        <f>IF(N1829&gt;0,"",IF('Hazard Data'!K1984&lt;VLOOKUP(B1829,Thresholds!$B$2:$I$8,5,FALSE),"Minor",IF(AND(VLOOKUP(B1829,Thresholds!$B$2:$I$8,5,FALSE)&lt;='Hazard Data'!K1984,'Hazard Data'!K1984&lt;VLOOKUP(B1829,Thresholds!$B$2:$I$8,6,FALSE)),"Medium","Major")))</f>
        <v/>
      </c>
      <c r="T1829" s="2"/>
      <c r="U1829" s="2"/>
      <c r="V1829" s="2"/>
      <c r="W1829" s="2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32">
      <c r="A1830" s="1"/>
      <c r="B1830" s="17">
        <v>4</v>
      </c>
      <c r="C1830" s="9" t="s">
        <v>40</v>
      </c>
      <c r="D1830" s="9" t="str">
        <f>VLOOKUP(C1830,'Hazard Categories'!$A$2:$B$52,2,FALSE)</f>
        <v>Storm</v>
      </c>
      <c r="E1830" s="17">
        <v>1</v>
      </c>
      <c r="F1830" s="17">
        <v>1986</v>
      </c>
      <c r="G1830" s="17" t="str">
        <f>IF(F1830&lt;2000,(ROUNDDOWN((F1830-$G$10)/5,0))*5+$G$10&amp;"-"&amp;(ROUNDDOWN((F1830-$G$10)/5,0))*5+$G$10+4,(ROUNDDOWN((F1830-$G$10)/5,0))*5+$G$10&amp;"-"&amp;(ROUNDDOWN((F1830-$G$10)/5,0))*5+$G$10+4)</f>
        <v>1985-1989</v>
      </c>
      <c r="H1830" s="17">
        <v>2</v>
      </c>
      <c r="I1830" s="17">
        <v>0</v>
      </c>
      <c r="J1830" s="17">
        <v>0</v>
      </c>
      <c r="K1830" s="17">
        <f>SUM(I1830:J1830)</f>
        <v>0</v>
      </c>
      <c r="L1830" s="28">
        <f>IF(N1830&lt;7000000000,0,1)</f>
        <v>0</v>
      </c>
      <c r="M1830" s="28">
        <f>IF(N1830&gt;0,1,0)</f>
        <v>1</v>
      </c>
      <c r="N1830" s="29">
        <v>17898</v>
      </c>
      <c r="O1830" s="29">
        <f>IF($R1830="Minor",1,0)</f>
        <v>1</v>
      </c>
      <c r="P1830" s="29">
        <f>IF($R1830="Medium",1,0)</f>
        <v>0</v>
      </c>
      <c r="Q1830" s="29">
        <f>IF($R1830="Major",1,0)</f>
        <v>0</v>
      </c>
      <c r="R1830" s="2" t="str">
        <f>IF('Hazard Data'!N1946&lt;VLOOKUP(B1830,Thresholds!$B$2:$I$8,2,FALSE),"Minor",IF(AND(VLOOKUP(B1830,Thresholds!$B$2:$I$8,2,FALSE)&lt;='Hazard Data'!N1946,'Hazard Data'!N1946&lt;VLOOKUP(B1830,Thresholds!$B$2:$I$8,3,FALSE)),"Medium","Major"))</f>
        <v>Minor</v>
      </c>
      <c r="S1830" s="2" t="str">
        <f>IF(N1830&gt;0,"",IF('Hazard Data'!K1946&lt;VLOOKUP(B1830,Thresholds!$B$2:$I$8,5,FALSE),"Minor",IF(AND(VLOOKUP(B1830,Thresholds!$B$2:$I$8,5,FALSE)&lt;='Hazard Data'!K1946,'Hazard Data'!K1946&lt;VLOOKUP(B1830,Thresholds!$B$2:$I$8,6,FALSE)),"Medium","Major")))</f>
        <v/>
      </c>
      <c r="T1830" s="2"/>
      <c r="U1830" s="2"/>
      <c r="V1830" s="2"/>
      <c r="W1830" s="2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32">
      <c r="A1831" s="1"/>
      <c r="B1831" s="17">
        <v>5</v>
      </c>
      <c r="C1831" s="9" t="s">
        <v>39</v>
      </c>
      <c r="D1831" s="9" t="str">
        <f>VLOOKUP(C1831,'Hazard Categories'!$A$2:$B$52,2,FALSE)</f>
        <v>Severe Storm</v>
      </c>
      <c r="E1831" s="17">
        <v>1</v>
      </c>
      <c r="F1831" s="17">
        <v>1980</v>
      </c>
      <c r="G1831" s="17" t="str">
        <f>IF(F1831&lt;2000,(ROUNDDOWN((F1831-$G$10)/5,0))*5+$G$10&amp;"-"&amp;(ROUNDDOWN((F1831-$G$10)/5,0))*5+$G$10+4,(ROUNDDOWN((F1831-$G$10)/5,0))*5+$G$10&amp;"-"&amp;(ROUNDDOWN((F1831-$G$10)/5,0))*5+$G$10+4)</f>
        <v>1980-1984</v>
      </c>
      <c r="H1831" s="17">
        <v>17</v>
      </c>
      <c r="I1831" s="17">
        <v>0</v>
      </c>
      <c r="J1831" s="17">
        <v>0</v>
      </c>
      <c r="K1831" s="17">
        <f>SUM(I1831:J1831)</f>
        <v>0</v>
      </c>
      <c r="L1831" s="28">
        <f>IF(N1831&lt;7000000000,0,1)</f>
        <v>0</v>
      </c>
      <c r="M1831" s="28">
        <f>IF(N1831&gt;0,1,0)</f>
        <v>1</v>
      </c>
      <c r="N1831" s="29">
        <v>17893</v>
      </c>
      <c r="O1831" s="29">
        <f>IF($R1831="Minor",1,0)</f>
        <v>0</v>
      </c>
      <c r="P1831" s="29">
        <f>IF($R1831="Medium",1,0)</f>
        <v>1</v>
      </c>
      <c r="Q1831" s="29">
        <f>IF($R1831="Major",1,0)</f>
        <v>0</v>
      </c>
      <c r="R1831" s="2" t="str">
        <f>IF('Hazard Data'!N666&lt;VLOOKUP(B1831,Thresholds!$B$2:$I$8,2,FALSE),"Minor",IF(AND(VLOOKUP(B1831,Thresholds!$B$2:$I$8,2,FALSE)&lt;='Hazard Data'!N666,'Hazard Data'!N666&lt;VLOOKUP(B1831,Thresholds!$B$2:$I$8,3,FALSE)),"Medium","Major"))</f>
        <v>Medium</v>
      </c>
      <c r="S1831" s="2" t="str">
        <f>IF(N1831&gt;0,"",IF('Hazard Data'!K666&lt;VLOOKUP(B1831,Thresholds!$B$2:$I$8,5,FALSE),"Minor",IF(AND(VLOOKUP(B1831,Thresholds!$B$2:$I$8,5,FALSE)&lt;='Hazard Data'!K666,'Hazard Data'!K666&lt;VLOOKUP(B1831,Thresholds!$B$2:$I$8,6,FALSE)),"Medium","Major")))</f>
        <v/>
      </c>
      <c r="T1831" s="2"/>
      <c r="U1831" s="2"/>
      <c r="V1831" s="2"/>
      <c r="W1831" s="2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32">
      <c r="A1832" s="1"/>
      <c r="B1832" s="17">
        <v>2</v>
      </c>
      <c r="C1832" s="9" t="s">
        <v>66</v>
      </c>
      <c r="D1832" s="9" t="str">
        <f>VLOOKUP(C1832,'Hazard Categories'!$A$2:$B$52,2,FALSE)</f>
        <v>Storm</v>
      </c>
      <c r="E1832" s="17">
        <v>2</v>
      </c>
      <c r="F1832" s="17">
        <v>1985</v>
      </c>
      <c r="G1832" s="17" t="str">
        <f>IF(F1832&lt;2000,(ROUNDDOWN((F1832-$G$10)/5,0))*5+$G$10&amp;"-"&amp;(ROUNDDOWN((F1832-$G$10)/5,0))*5+$G$10+4,(ROUNDDOWN((F1832-$G$10)/5,0))*5+$G$10&amp;"-"&amp;(ROUNDDOWN((F1832-$G$10)/5,0))*5+$G$10+4)</f>
        <v>1985-1989</v>
      </c>
      <c r="H1832" s="17">
        <v>1</v>
      </c>
      <c r="I1832" s="17">
        <v>0</v>
      </c>
      <c r="J1832" s="17">
        <v>0</v>
      </c>
      <c r="K1832" s="17">
        <f>SUM(I1832:J1832)</f>
        <v>0</v>
      </c>
      <c r="L1832" s="28">
        <f>IF(N1832&lt;7000000000,0,1)</f>
        <v>0</v>
      </c>
      <c r="M1832" s="28">
        <f>IF(N1832&gt;0,1,0)</f>
        <v>1</v>
      </c>
      <c r="N1832" s="29">
        <v>17886</v>
      </c>
      <c r="O1832" s="29">
        <f>IF($R1832="Minor",1,0)</f>
        <v>1</v>
      </c>
      <c r="P1832" s="29">
        <f>IF($R1832="Medium",1,0)</f>
        <v>0</v>
      </c>
      <c r="Q1832" s="29">
        <f>IF($R1832="Major",1,0)</f>
        <v>0</v>
      </c>
      <c r="R1832" s="2" t="str">
        <f>IF('Hazard Data'!N554&lt;VLOOKUP(B1832,Thresholds!$B$2:$I$8,2,FALSE),"Minor",IF(AND(VLOOKUP(B1832,Thresholds!$B$2:$I$8,2,FALSE)&lt;='Hazard Data'!N554,'Hazard Data'!N554&lt;VLOOKUP(B1832,Thresholds!$B$2:$I$8,3,FALSE)),"Medium","Major"))</f>
        <v>Minor</v>
      </c>
      <c r="S1832" s="2" t="str">
        <f>IF(N1832&gt;0,"",IF('Hazard Data'!K554&lt;VLOOKUP(B1832,Thresholds!$B$2:$I$8,5,FALSE),"Minor",IF(AND(VLOOKUP(B1832,Thresholds!$B$2:$I$8,5,FALSE)&lt;='Hazard Data'!K554,'Hazard Data'!K554&lt;VLOOKUP(B1832,Thresholds!$B$2:$I$8,6,FALSE)),"Medium","Major")))</f>
        <v/>
      </c>
      <c r="T1832" s="2"/>
      <c r="U1832" s="2"/>
      <c r="V1832" s="2"/>
      <c r="W1832" s="2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32">
      <c r="A1833" s="1"/>
      <c r="B1833" s="17">
        <v>4</v>
      </c>
      <c r="C1833" s="9" t="s">
        <v>40</v>
      </c>
      <c r="D1833" s="9" t="str">
        <f>VLOOKUP(C1833,'Hazard Categories'!$A$2:$B$52,2,FALSE)</f>
        <v>Storm</v>
      </c>
      <c r="E1833" s="17">
        <v>1</v>
      </c>
      <c r="F1833" s="17">
        <v>1961</v>
      </c>
      <c r="G1833" s="17" t="str">
        <f>IF(F1833&lt;2000,(ROUNDDOWN((F1833-$G$10)/5,0))*5+$G$10&amp;"-"&amp;(ROUNDDOWN((F1833-$G$10)/5,0))*5+$G$10+4,(ROUNDDOWN((F1833-$G$10)/5,0))*5+$G$10&amp;"-"&amp;(ROUNDDOWN((F1833-$G$10)/5,0))*5+$G$10+4)</f>
        <v>1960-1964</v>
      </c>
      <c r="H1833" s="17">
        <v>2</v>
      </c>
      <c r="I1833" s="17">
        <v>0</v>
      </c>
      <c r="J1833" s="17">
        <v>0</v>
      </c>
      <c r="K1833" s="17">
        <f>SUM(I1833:J1833)</f>
        <v>0</v>
      </c>
      <c r="L1833" s="28">
        <f>IF(N1833&lt;7000000000,0,1)</f>
        <v>0</v>
      </c>
      <c r="M1833" s="28">
        <f>IF(N1833&gt;0,1,0)</f>
        <v>1</v>
      </c>
      <c r="N1833" s="29">
        <v>17850</v>
      </c>
      <c r="O1833" s="29">
        <f>IF($R1833="Minor",1,0)</f>
        <v>0</v>
      </c>
      <c r="P1833" s="29">
        <f>IF($R1833="Medium",1,0)</f>
        <v>1</v>
      </c>
      <c r="Q1833" s="29">
        <f>IF($R1833="Major",1,0)</f>
        <v>0</v>
      </c>
      <c r="R1833" s="2" t="str">
        <f>IF('Hazard Data'!N232&lt;VLOOKUP(B1833,Thresholds!$B$2:$I$8,2,FALSE),"Minor",IF(AND(VLOOKUP(B1833,Thresholds!$B$2:$I$8,2,FALSE)&lt;='Hazard Data'!N232,'Hazard Data'!N232&lt;VLOOKUP(B1833,Thresholds!$B$2:$I$8,3,FALSE)),"Medium","Major"))</f>
        <v>Medium</v>
      </c>
      <c r="S1833" s="2" t="str">
        <f>IF(N1833&gt;0,"",IF('Hazard Data'!K232&lt;VLOOKUP(B1833,Thresholds!$B$2:$I$8,5,FALSE),"Minor",IF(AND(VLOOKUP(B1833,Thresholds!$B$2:$I$8,5,FALSE)&lt;='Hazard Data'!K232,'Hazard Data'!K232&lt;VLOOKUP(B1833,Thresholds!$B$2:$I$8,6,FALSE)),"Medium","Major")))</f>
        <v/>
      </c>
      <c r="T1833" s="2"/>
      <c r="U1833" s="2"/>
      <c r="V1833" s="2"/>
      <c r="W1833" s="2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32">
      <c r="A1834" s="1"/>
      <c r="B1834" s="17">
        <v>5</v>
      </c>
      <c r="C1834" s="9" t="s">
        <v>46</v>
      </c>
      <c r="D1834" s="9" t="str">
        <f>VLOOKUP(C1834,'Hazard Categories'!$A$2:$B$52,2,FALSE)</f>
        <v>Storm</v>
      </c>
      <c r="E1834" s="17">
        <v>1</v>
      </c>
      <c r="F1834" s="17">
        <v>1980</v>
      </c>
      <c r="G1834" s="17" t="str">
        <f>IF(F1834&lt;2000,(ROUNDDOWN((F1834-$G$10)/5,0))*5+$G$10&amp;"-"&amp;(ROUNDDOWN((F1834-$G$10)/5,0))*5+$G$10+4,(ROUNDDOWN((F1834-$G$10)/5,0))*5+$G$10&amp;"-"&amp;(ROUNDDOWN((F1834-$G$10)/5,0))*5+$G$10+4)</f>
        <v>1980-1984</v>
      </c>
      <c r="H1834" s="17">
        <v>1</v>
      </c>
      <c r="I1834" s="17">
        <v>1</v>
      </c>
      <c r="J1834" s="17">
        <v>0</v>
      </c>
      <c r="K1834" s="17">
        <f>SUM(I1834:J1834)</f>
        <v>1</v>
      </c>
      <c r="L1834" s="28">
        <f>IF(N1834&lt;7000000000,0,1)</f>
        <v>0</v>
      </c>
      <c r="M1834" s="28">
        <f>IF(N1834&gt;0,1,0)</f>
        <v>1</v>
      </c>
      <c r="N1834" s="29">
        <v>17848</v>
      </c>
      <c r="O1834" s="29">
        <f>IF($R1834="Minor",1,0)</f>
        <v>0</v>
      </c>
      <c r="P1834" s="29">
        <f>IF($R1834="Medium",1,0)</f>
        <v>1</v>
      </c>
      <c r="Q1834" s="29">
        <f>IF($R1834="Major",1,0)</f>
        <v>0</v>
      </c>
      <c r="R1834" s="2" t="str">
        <f>IF('Hazard Data'!N640&lt;VLOOKUP(B1834,Thresholds!$B$2:$I$8,2,FALSE),"Minor",IF(AND(VLOOKUP(B1834,Thresholds!$B$2:$I$8,2,FALSE)&lt;='Hazard Data'!N640,'Hazard Data'!N640&lt;VLOOKUP(B1834,Thresholds!$B$2:$I$8,3,FALSE)),"Medium","Major"))</f>
        <v>Medium</v>
      </c>
      <c r="S1834" s="2" t="str">
        <f>IF(N1834&gt;0,"",IF('Hazard Data'!K640&lt;VLOOKUP(B1834,Thresholds!$B$2:$I$8,5,FALSE),"Minor",IF(AND(VLOOKUP(B1834,Thresholds!$B$2:$I$8,5,FALSE)&lt;='Hazard Data'!K640,'Hazard Data'!K640&lt;VLOOKUP(B1834,Thresholds!$B$2:$I$8,6,FALSE)),"Medium","Major")))</f>
        <v/>
      </c>
      <c r="T1834" s="2"/>
      <c r="U1834" s="2"/>
      <c r="V1834" s="2"/>
      <c r="W1834" s="2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32">
      <c r="A1835" s="1"/>
      <c r="B1835" s="17">
        <v>5</v>
      </c>
      <c r="C1835" s="9" t="s">
        <v>58</v>
      </c>
      <c r="D1835" s="9" t="str">
        <f>VLOOKUP(C1835,'Hazard Categories'!$A$2:$B$52,2,FALSE)</f>
        <v>Heat/Drought/Fire</v>
      </c>
      <c r="E1835" s="17">
        <v>2</v>
      </c>
      <c r="F1835" s="17">
        <v>1986</v>
      </c>
      <c r="G1835" s="17" t="str">
        <f>IF(F1835&lt;2000,(ROUNDDOWN((F1835-$G$10)/5,0))*5+$G$10&amp;"-"&amp;(ROUNDDOWN((F1835-$G$10)/5,0))*5+$G$10+4,(ROUNDDOWN((F1835-$G$10)/5,0))*5+$G$10&amp;"-"&amp;(ROUNDDOWN((F1835-$G$10)/5,0))*5+$G$10+4)</f>
        <v>1985-1989</v>
      </c>
      <c r="H1835" s="17">
        <v>30</v>
      </c>
      <c r="I1835" s="17">
        <v>0</v>
      </c>
      <c r="J1835" s="17">
        <v>0</v>
      </c>
      <c r="K1835" s="17">
        <f>SUM(I1835:J1835)</f>
        <v>0</v>
      </c>
      <c r="L1835" s="28">
        <f>IF(N1835&lt;7000000000,0,1)</f>
        <v>0</v>
      </c>
      <c r="M1835" s="28">
        <f>IF(N1835&gt;0,1,0)</f>
        <v>1</v>
      </c>
      <c r="N1835" s="29">
        <v>17833</v>
      </c>
      <c r="O1835" s="29">
        <f>IF($R1835="Minor",1,0)</f>
        <v>1</v>
      </c>
      <c r="P1835" s="29">
        <f>IF($R1835="Medium",1,0)</f>
        <v>0</v>
      </c>
      <c r="Q1835" s="29">
        <f>IF($R1835="Major",1,0)</f>
        <v>0</v>
      </c>
      <c r="R1835" s="2" t="str">
        <f>IF('Hazard Data'!N1571&lt;VLOOKUP(B1835,Thresholds!$B$2:$I$8,2,FALSE),"Minor",IF(AND(VLOOKUP(B1835,Thresholds!$B$2:$I$8,2,FALSE)&lt;='Hazard Data'!N1571,'Hazard Data'!N1571&lt;VLOOKUP(B1835,Thresholds!$B$2:$I$8,3,FALSE)),"Medium","Major"))</f>
        <v>Minor</v>
      </c>
      <c r="S1835" s="2" t="str">
        <f>IF(N1835&gt;0,"",IF('Hazard Data'!K1571&lt;VLOOKUP(B1835,Thresholds!$B$2:$I$8,5,FALSE),"Minor",IF(AND(VLOOKUP(B1835,Thresholds!$B$2:$I$8,5,FALSE)&lt;='Hazard Data'!K1571,'Hazard Data'!K1571&lt;VLOOKUP(B1835,Thresholds!$B$2:$I$8,6,FALSE)),"Medium","Major")))</f>
        <v/>
      </c>
      <c r="T1835" s="2"/>
      <c r="U1835" s="2"/>
      <c r="V1835" s="2"/>
      <c r="W1835" s="2"/>
      <c r="X1835" s="1"/>
      <c r="Y1835" s="1"/>
      <c r="Z1835" s="1"/>
      <c r="AA1835" s="1"/>
      <c r="AB1835" s="1"/>
      <c r="AC1835" s="1"/>
      <c r="AD1835" s="1"/>
      <c r="AE1835" s="1"/>
      <c r="AF1835" s="1"/>
    </row>
    <row r="1836" spans="1:32">
      <c r="A1836" s="1"/>
      <c r="B1836" s="17">
        <v>3</v>
      </c>
      <c r="C1836" s="9" t="s">
        <v>79</v>
      </c>
      <c r="D1836" s="9" t="str">
        <f>VLOOKUP(C1836,'Hazard Categories'!$A$2:$B$52,2,FALSE)</f>
        <v>Storm</v>
      </c>
      <c r="E1836" s="17">
        <v>1</v>
      </c>
      <c r="F1836" s="17">
        <v>1974</v>
      </c>
      <c r="G1836" s="17" t="str">
        <f>IF(F1836&lt;2000,(ROUNDDOWN((F1836-$G$10)/5,0))*5+$G$10&amp;"-"&amp;(ROUNDDOWN((F1836-$G$10)/5,0))*5+$G$10+4,(ROUNDDOWN((F1836-$G$10)/5,0))*5+$G$10&amp;"-"&amp;(ROUNDDOWN((F1836-$G$10)/5,0))*5+$G$10+4)</f>
        <v>1970-1974</v>
      </c>
      <c r="H1836" s="17">
        <v>1</v>
      </c>
      <c r="I1836" s="17">
        <v>0</v>
      </c>
      <c r="J1836" s="17">
        <v>0</v>
      </c>
      <c r="K1836" s="17">
        <f>SUM(I1836:J1836)</f>
        <v>0</v>
      </c>
      <c r="L1836" s="28">
        <f>IF(N1836&lt;7000000000,0,1)</f>
        <v>0</v>
      </c>
      <c r="M1836" s="28">
        <f>IF(N1836&gt;0,1,0)</f>
        <v>1</v>
      </c>
      <c r="N1836" s="29">
        <v>17811</v>
      </c>
      <c r="O1836" s="29">
        <f>IF($R1836="Minor",1,0)</f>
        <v>0</v>
      </c>
      <c r="P1836" s="29">
        <f>IF($R1836="Medium",1,0)</f>
        <v>1</v>
      </c>
      <c r="Q1836" s="29">
        <f>IF($R1836="Major",1,0)</f>
        <v>0</v>
      </c>
      <c r="R1836" s="2" t="str">
        <f>IF('Hazard Data'!N390&lt;VLOOKUP(B1836,Thresholds!$B$2:$I$8,2,FALSE),"Minor",IF(AND(VLOOKUP(B1836,Thresholds!$B$2:$I$8,2,FALSE)&lt;='Hazard Data'!N390,'Hazard Data'!N390&lt;VLOOKUP(B1836,Thresholds!$B$2:$I$8,3,FALSE)),"Medium","Major"))</f>
        <v>Medium</v>
      </c>
      <c r="S1836" s="2" t="str">
        <f>IF(N1836&gt;0,"",IF('Hazard Data'!K390&lt;VLOOKUP(B1836,Thresholds!$B$2:$I$8,5,FALSE),"Minor",IF(AND(VLOOKUP(B1836,Thresholds!$B$2:$I$8,5,FALSE)&lt;='Hazard Data'!K390,'Hazard Data'!K390&lt;VLOOKUP(B1836,Thresholds!$B$2:$I$8,6,FALSE)),"Medium","Major")))</f>
        <v/>
      </c>
      <c r="T1836" s="2"/>
      <c r="U1836" s="2"/>
      <c r="V1836" s="2"/>
      <c r="W1836" s="2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32">
      <c r="A1837" s="1"/>
      <c r="B1837" s="17">
        <v>6</v>
      </c>
      <c r="C1837" s="9" t="s">
        <v>29</v>
      </c>
      <c r="D1837" s="9" t="str">
        <f>VLOOKUP(C1837,'Hazard Categories'!$A$2:$B$52,2,FALSE)</f>
        <v>Tropical Storm</v>
      </c>
      <c r="E1837" s="17">
        <v>3</v>
      </c>
      <c r="F1837" s="17">
        <v>1964</v>
      </c>
      <c r="G1837" s="17" t="str">
        <f>IF(F1837&lt;2000,(ROUNDDOWN((F1837-$G$10)/5,0))*5+$G$10&amp;"-"&amp;(ROUNDDOWN((F1837-$G$10)/5,0))*5+$G$10+4,(ROUNDDOWN((F1837-$G$10)/5,0))*5+$G$10&amp;"-"&amp;(ROUNDDOWN((F1837-$G$10)/5,0))*5+$G$10+4)</f>
        <v>1960-1964</v>
      </c>
      <c r="H1837" s="17">
        <v>3</v>
      </c>
      <c r="I1837" s="17">
        <v>0</v>
      </c>
      <c r="J1837" s="17">
        <v>0</v>
      </c>
      <c r="K1837" s="17">
        <f>SUM(I1837:J1837)</f>
        <v>0</v>
      </c>
      <c r="L1837" s="28">
        <f>IF(N1837&lt;7000000000,0,1)</f>
        <v>0</v>
      </c>
      <c r="M1837" s="28">
        <f>IF(N1837&gt;0,1,0)</f>
        <v>1</v>
      </c>
      <c r="N1837" s="29">
        <v>17798</v>
      </c>
      <c r="O1837" s="29">
        <f>IF($R1837="Minor",1,0)</f>
        <v>0</v>
      </c>
      <c r="P1837" s="29">
        <f>IF($R1837="Medium",1,0)</f>
        <v>1</v>
      </c>
      <c r="Q1837" s="29">
        <f>IF($R1837="Major",1,0)</f>
        <v>0</v>
      </c>
      <c r="R1837" s="2" t="str">
        <f>IF('Hazard Data'!N255&lt;VLOOKUP(B1837,Thresholds!$B$2:$I$8,2,FALSE),"Minor",IF(AND(VLOOKUP(B1837,Thresholds!$B$2:$I$8,2,FALSE)&lt;='Hazard Data'!N255,'Hazard Data'!N255&lt;VLOOKUP(B1837,Thresholds!$B$2:$I$8,3,FALSE)),"Medium","Major"))</f>
        <v>Medium</v>
      </c>
      <c r="S1837" s="2" t="str">
        <f>IF(N1837&gt;0,"",IF('Hazard Data'!K255&lt;VLOOKUP(B1837,Thresholds!$B$2:$I$8,5,FALSE),"Minor",IF(AND(VLOOKUP(B1837,Thresholds!$B$2:$I$8,5,FALSE)&lt;='Hazard Data'!K255,'Hazard Data'!K255&lt;VLOOKUP(B1837,Thresholds!$B$2:$I$8,6,FALSE)),"Medium","Major")))</f>
        <v/>
      </c>
      <c r="T1837" s="2"/>
      <c r="U1837" s="2"/>
      <c r="V1837" s="2"/>
      <c r="W1837" s="2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32">
      <c r="A1838" s="1"/>
      <c r="B1838" s="17">
        <v>2</v>
      </c>
      <c r="C1838" s="9" t="s">
        <v>39</v>
      </c>
      <c r="D1838" s="9" t="str">
        <f>VLOOKUP(C1838,'Hazard Categories'!$A$2:$B$52,2,FALSE)</f>
        <v>Severe Storm</v>
      </c>
      <c r="E1838" s="17">
        <v>1</v>
      </c>
      <c r="F1838" s="17">
        <v>1966</v>
      </c>
      <c r="G1838" s="17" t="str">
        <f>IF(F1838&lt;2000,(ROUNDDOWN((F1838-$G$10)/5,0))*5+$G$10&amp;"-"&amp;(ROUNDDOWN((F1838-$G$10)/5,0))*5+$G$10+4,(ROUNDDOWN((F1838-$G$10)/5,0))*5+$G$10&amp;"-"&amp;(ROUNDDOWN((F1838-$G$10)/5,0))*5+$G$10+4)</f>
        <v>1965-1969</v>
      </c>
      <c r="H1838" s="17">
        <v>5</v>
      </c>
      <c r="I1838" s="17">
        <v>0</v>
      </c>
      <c r="J1838" s="17">
        <v>0</v>
      </c>
      <c r="K1838" s="17">
        <f>SUM(I1838:J1838)</f>
        <v>0</v>
      </c>
      <c r="L1838" s="28">
        <f>IF(N1838&lt;7000000000,0,1)</f>
        <v>0</v>
      </c>
      <c r="M1838" s="28">
        <f>IF(N1838&gt;0,1,0)</f>
        <v>1</v>
      </c>
      <c r="N1838" s="29">
        <v>17795</v>
      </c>
      <c r="O1838" s="29">
        <f>IF($R1838="Minor",1,0)</f>
        <v>0</v>
      </c>
      <c r="P1838" s="29">
        <f>IF($R1838="Medium",1,0)</f>
        <v>1</v>
      </c>
      <c r="Q1838" s="29">
        <f>IF($R1838="Major",1,0)</f>
        <v>0</v>
      </c>
      <c r="R1838" s="2" t="str">
        <f>IF('Hazard Data'!N283&lt;VLOOKUP(B1838,Thresholds!$B$2:$I$8,2,FALSE),"Minor",IF(AND(VLOOKUP(B1838,Thresholds!$B$2:$I$8,2,FALSE)&lt;='Hazard Data'!N283,'Hazard Data'!N283&lt;VLOOKUP(B1838,Thresholds!$B$2:$I$8,3,FALSE)),"Medium","Major"))</f>
        <v>Medium</v>
      </c>
      <c r="S1838" s="2" t="str">
        <f>IF(N1838&gt;0,"",IF('Hazard Data'!K283&lt;VLOOKUP(B1838,Thresholds!$B$2:$I$8,5,FALSE),"Minor",IF(AND(VLOOKUP(B1838,Thresholds!$B$2:$I$8,5,FALSE)&lt;='Hazard Data'!K283,'Hazard Data'!K283&lt;VLOOKUP(B1838,Thresholds!$B$2:$I$8,6,FALSE)),"Medium","Major")))</f>
        <v/>
      </c>
      <c r="T1838" s="2"/>
      <c r="U1838" s="2"/>
      <c r="V1838" s="2"/>
      <c r="W1838" s="2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32">
      <c r="A1839" s="1"/>
      <c r="B1839" s="17">
        <v>1</v>
      </c>
      <c r="C1839" s="9" t="s">
        <v>39</v>
      </c>
      <c r="D1839" s="9" t="str">
        <f>VLOOKUP(C1839,'Hazard Categories'!$A$2:$B$52,2,FALSE)</f>
        <v>Severe Storm</v>
      </c>
      <c r="E1839" s="17">
        <v>1</v>
      </c>
      <c r="F1839" s="17">
        <v>1978</v>
      </c>
      <c r="G1839" s="17" t="str">
        <f>IF(F1839&lt;2000,(ROUNDDOWN((F1839-$G$10)/5,0))*5+$G$10&amp;"-"&amp;(ROUNDDOWN((F1839-$G$10)/5,0))*5+$G$10+4,(ROUNDDOWN((F1839-$G$10)/5,0))*5+$G$10&amp;"-"&amp;(ROUNDDOWN((F1839-$G$10)/5,0))*5+$G$10+4)</f>
        <v>1975-1979</v>
      </c>
      <c r="H1839" s="17">
        <v>6</v>
      </c>
      <c r="I1839" s="17">
        <v>0</v>
      </c>
      <c r="J1839" s="17">
        <v>0</v>
      </c>
      <c r="K1839" s="17">
        <f>SUM(I1839:J1839)</f>
        <v>0</v>
      </c>
      <c r="L1839" s="28">
        <f>IF(N1839&lt;7000000000,0,1)</f>
        <v>0</v>
      </c>
      <c r="M1839" s="28">
        <f>IF(N1839&gt;0,1,0)</f>
        <v>1</v>
      </c>
      <c r="N1839" s="29">
        <v>17788</v>
      </c>
      <c r="O1839" s="29">
        <f>IF($R1839="Minor",1,0)</f>
        <v>1</v>
      </c>
      <c r="P1839" s="29">
        <f>IF($R1839="Medium",1,0)</f>
        <v>0</v>
      </c>
      <c r="Q1839" s="29">
        <f>IF($R1839="Major",1,0)</f>
        <v>0</v>
      </c>
      <c r="R1839" s="2" t="str">
        <f>IF('Hazard Data'!N1304&lt;VLOOKUP(B1839,Thresholds!$B$2:$I$8,2,FALSE),"Minor",IF(AND(VLOOKUP(B1839,Thresholds!$B$2:$I$8,2,FALSE)&lt;='Hazard Data'!N1304,'Hazard Data'!N1304&lt;VLOOKUP(B1839,Thresholds!$B$2:$I$8,3,FALSE)),"Medium","Major"))</f>
        <v>Minor</v>
      </c>
      <c r="S1839" s="2" t="str">
        <f>IF(N1839&gt;0,"",IF('Hazard Data'!K1304&lt;VLOOKUP(B1839,Thresholds!$B$2:$I$8,5,FALSE),"Minor",IF(AND(VLOOKUP(B1839,Thresholds!$B$2:$I$8,5,FALSE)&lt;='Hazard Data'!K1304,'Hazard Data'!K1304&lt;VLOOKUP(B1839,Thresholds!$B$2:$I$8,6,FALSE)),"Medium","Major")))</f>
        <v/>
      </c>
      <c r="T1839" s="2"/>
      <c r="U1839" s="2"/>
      <c r="V1839" s="2"/>
      <c r="W1839" s="2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32">
      <c r="A1840" s="1"/>
      <c r="B1840" s="17">
        <v>3</v>
      </c>
      <c r="C1840" s="9" t="s">
        <v>57</v>
      </c>
      <c r="D1840" s="9" t="str">
        <f>VLOOKUP(C1840,'Hazard Categories'!$A$2:$B$52,2,FALSE)</f>
        <v>Severe Storm</v>
      </c>
      <c r="E1840" s="17">
        <v>1</v>
      </c>
      <c r="F1840" s="17">
        <v>1975</v>
      </c>
      <c r="G1840" s="17" t="str">
        <f>IF(F1840&lt;2000,(ROUNDDOWN((F1840-$G$10)/5,0))*5+$G$10&amp;"-"&amp;(ROUNDDOWN((F1840-$G$10)/5,0))*5+$G$10+4,(ROUNDDOWN((F1840-$G$10)/5,0))*5+$G$10&amp;"-"&amp;(ROUNDDOWN((F1840-$G$10)/5,0))*5+$G$10+4)</f>
        <v>1975-1979</v>
      </c>
      <c r="H1840" s="17">
        <v>7</v>
      </c>
      <c r="I1840" s="17">
        <v>0</v>
      </c>
      <c r="J1840" s="17">
        <v>0</v>
      </c>
      <c r="K1840" s="17">
        <f>SUM(I1840:J1840)</f>
        <v>0</v>
      </c>
      <c r="L1840" s="28">
        <f>IF(N1840&lt;7000000000,0,1)</f>
        <v>0</v>
      </c>
      <c r="M1840" s="28">
        <f>IF(N1840&gt;0,1,0)</f>
        <v>1</v>
      </c>
      <c r="N1840" s="29">
        <v>17777</v>
      </c>
      <c r="O1840" s="29">
        <f>IF($R1840="Minor",1,0)</f>
        <v>1</v>
      </c>
      <c r="P1840" s="29">
        <f>IF($R1840="Medium",1,0)</f>
        <v>0</v>
      </c>
      <c r="Q1840" s="29">
        <f>IF($R1840="Major",1,0)</f>
        <v>0</v>
      </c>
      <c r="R1840" s="2" t="str">
        <f>IF('Hazard Data'!N683&lt;VLOOKUP(B1840,Thresholds!$B$2:$I$8,2,FALSE),"Minor",IF(AND(VLOOKUP(B1840,Thresholds!$B$2:$I$8,2,FALSE)&lt;='Hazard Data'!N683,'Hazard Data'!N683&lt;VLOOKUP(B1840,Thresholds!$B$2:$I$8,3,FALSE)),"Medium","Major"))</f>
        <v>Minor</v>
      </c>
      <c r="S1840" s="2" t="str">
        <f>IF(N1840&gt;0,"",IF('Hazard Data'!K683&lt;VLOOKUP(B1840,Thresholds!$B$2:$I$8,5,FALSE),"Minor",IF(AND(VLOOKUP(B1840,Thresholds!$B$2:$I$8,5,FALSE)&lt;='Hazard Data'!K683,'Hazard Data'!K683&lt;VLOOKUP(B1840,Thresholds!$B$2:$I$8,6,FALSE)),"Medium","Major")))</f>
        <v/>
      </c>
      <c r="T1840" s="2"/>
      <c r="U1840" s="2"/>
      <c r="V1840" s="2"/>
      <c r="W1840" s="2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>
      <c r="A1841" s="1"/>
      <c r="B1841" s="17">
        <v>6</v>
      </c>
      <c r="C1841" s="9" t="s">
        <v>66</v>
      </c>
      <c r="D1841" s="9" t="str">
        <f>VLOOKUP(C1841,'Hazard Categories'!$A$2:$B$52,2,FALSE)</f>
        <v>Storm</v>
      </c>
      <c r="E1841" s="17">
        <v>2</v>
      </c>
      <c r="F1841" s="17">
        <v>1985</v>
      </c>
      <c r="G1841" s="17" t="str">
        <f>IF(F1841&lt;2000,(ROUNDDOWN((F1841-$G$10)/5,0))*5+$G$10&amp;"-"&amp;(ROUNDDOWN((F1841-$G$10)/5,0))*5+$G$10+4,(ROUNDDOWN((F1841-$G$10)/5,0))*5+$G$10&amp;"-"&amp;(ROUNDDOWN((F1841-$G$10)/5,0))*5+$G$10+4)</f>
        <v>1985-1989</v>
      </c>
      <c r="H1841" s="17">
        <v>1</v>
      </c>
      <c r="I1841" s="17">
        <v>0</v>
      </c>
      <c r="J1841" s="17">
        <v>0</v>
      </c>
      <c r="K1841" s="17">
        <f>SUM(I1841:J1841)</f>
        <v>0</v>
      </c>
      <c r="L1841" s="28">
        <f>IF(N1841&lt;7000000000,0,1)</f>
        <v>0</v>
      </c>
      <c r="M1841" s="28">
        <f>IF(N1841&gt;0,1,0)</f>
        <v>1</v>
      </c>
      <c r="N1841" s="29">
        <v>17764</v>
      </c>
      <c r="O1841" s="29">
        <f>IF($R1841="Minor",1,0)</f>
        <v>0</v>
      </c>
      <c r="P1841" s="29">
        <f>IF($R1841="Medium",1,0)</f>
        <v>1</v>
      </c>
      <c r="Q1841" s="29">
        <f>IF($R1841="Major",1,0)</f>
        <v>0</v>
      </c>
      <c r="R1841" s="2" t="str">
        <f>IF('Hazard Data'!N552&lt;VLOOKUP(B1841,Thresholds!$B$2:$I$8,2,FALSE),"Minor",IF(AND(VLOOKUP(B1841,Thresholds!$B$2:$I$8,2,FALSE)&lt;='Hazard Data'!N552,'Hazard Data'!N552&lt;VLOOKUP(B1841,Thresholds!$B$2:$I$8,3,FALSE)),"Medium","Major"))</f>
        <v>Medium</v>
      </c>
      <c r="S1841" s="2" t="str">
        <f>IF(N1841&gt;0,"",IF('Hazard Data'!K552&lt;VLOOKUP(B1841,Thresholds!$B$2:$I$8,5,FALSE),"Minor",IF(AND(VLOOKUP(B1841,Thresholds!$B$2:$I$8,5,FALSE)&lt;='Hazard Data'!K552,'Hazard Data'!K552&lt;VLOOKUP(B1841,Thresholds!$B$2:$I$8,6,FALSE)),"Medium","Major")))</f>
        <v/>
      </c>
      <c r="T1841" s="2"/>
      <c r="U1841" s="2"/>
      <c r="V1841" s="2"/>
      <c r="W1841" s="2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>
      <c r="A1842" s="1"/>
      <c r="B1842" s="17">
        <v>1</v>
      </c>
      <c r="C1842" s="9" t="s">
        <v>58</v>
      </c>
      <c r="D1842" s="9" t="str">
        <f>VLOOKUP(C1842,'Hazard Categories'!$A$2:$B$52,2,FALSE)</f>
        <v>Heat/Drought/Fire</v>
      </c>
      <c r="E1842" s="17">
        <v>2</v>
      </c>
      <c r="F1842" s="17">
        <v>1986</v>
      </c>
      <c r="G1842" s="17" t="str">
        <f>IF(F1842&lt;2000,(ROUNDDOWN((F1842-$G$10)/5,0))*5+$G$10&amp;"-"&amp;(ROUNDDOWN((F1842-$G$10)/5,0))*5+$G$10+4,(ROUNDDOWN((F1842-$G$10)/5,0))*5+$G$10&amp;"-"&amp;(ROUNDDOWN((F1842-$G$10)/5,0))*5+$G$10+4)</f>
        <v>1985-1989</v>
      </c>
      <c r="H1842" s="17">
        <v>30</v>
      </c>
      <c r="I1842" s="17">
        <v>0</v>
      </c>
      <c r="J1842" s="17">
        <v>0</v>
      </c>
      <c r="K1842" s="17">
        <f>SUM(I1842:J1842)</f>
        <v>0</v>
      </c>
      <c r="L1842" s="28">
        <f>IF(N1842&lt;7000000000,0,1)</f>
        <v>0</v>
      </c>
      <c r="M1842" s="28">
        <f>IF(N1842&gt;0,1,0)</f>
        <v>1</v>
      </c>
      <c r="N1842" s="29">
        <v>17733</v>
      </c>
      <c r="O1842" s="29">
        <f>IF($R1842="Minor",1,0)</f>
        <v>1</v>
      </c>
      <c r="P1842" s="29">
        <f>IF($R1842="Medium",1,0)</f>
        <v>0</v>
      </c>
      <c r="Q1842" s="29">
        <f>IF($R1842="Major",1,0)</f>
        <v>0</v>
      </c>
      <c r="R1842" s="2" t="str">
        <f>IF('Hazard Data'!N1567&lt;VLOOKUP(B1842,Thresholds!$B$2:$I$8,2,FALSE),"Minor",IF(AND(VLOOKUP(B1842,Thresholds!$B$2:$I$8,2,FALSE)&lt;='Hazard Data'!N1567,'Hazard Data'!N1567&lt;VLOOKUP(B1842,Thresholds!$B$2:$I$8,3,FALSE)),"Medium","Major"))</f>
        <v>Minor</v>
      </c>
      <c r="S1842" s="2" t="str">
        <f>IF(N1842&gt;0,"",IF('Hazard Data'!K1567&lt;VLOOKUP(B1842,Thresholds!$B$2:$I$8,5,FALSE),"Minor",IF(AND(VLOOKUP(B1842,Thresholds!$B$2:$I$8,5,FALSE)&lt;='Hazard Data'!K1567,'Hazard Data'!K1567&lt;VLOOKUP(B1842,Thresholds!$B$2:$I$8,6,FALSE)),"Medium","Major")))</f>
        <v/>
      </c>
      <c r="T1842" s="2"/>
      <c r="U1842" s="2"/>
      <c r="V1842" s="2"/>
      <c r="W1842" s="2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>
      <c r="A1843" s="1"/>
      <c r="B1843" s="17">
        <v>1</v>
      </c>
      <c r="C1843" s="9" t="s">
        <v>71</v>
      </c>
      <c r="D1843" s="9" t="str">
        <f>VLOOKUP(C1843,'Hazard Categories'!$A$2:$B$52,2,FALSE)</f>
        <v>Storm</v>
      </c>
      <c r="E1843" s="17">
        <v>3</v>
      </c>
      <c r="F1843" s="17">
        <v>1980</v>
      </c>
      <c r="G1843" s="17" t="str">
        <f>IF(F1843&lt;2000,(ROUNDDOWN((F1843-$G$10)/5,0))*5+$G$10&amp;"-"&amp;(ROUNDDOWN((F1843-$G$10)/5,0))*5+$G$10+4,(ROUNDDOWN((F1843-$G$10)/5,0))*5+$G$10&amp;"-"&amp;(ROUNDDOWN((F1843-$G$10)/5,0))*5+$G$10+4)</f>
        <v>1980-1984</v>
      </c>
      <c r="H1843" s="17">
        <v>1</v>
      </c>
      <c r="I1843" s="17">
        <v>0</v>
      </c>
      <c r="J1843" s="17">
        <v>0</v>
      </c>
      <c r="K1843" s="17">
        <f>SUM(I1843:J1843)</f>
        <v>0</v>
      </c>
      <c r="L1843" s="28">
        <f>IF(N1843&lt;7000000000,0,1)</f>
        <v>0</v>
      </c>
      <c r="M1843" s="28">
        <f>IF(N1843&gt;0,1,0)</f>
        <v>1</v>
      </c>
      <c r="N1843" s="29">
        <v>17729</v>
      </c>
      <c r="O1843" s="29">
        <f>IF($R1843="Minor",1,0)</f>
        <v>1</v>
      </c>
      <c r="P1843" s="29">
        <f>IF($R1843="Medium",1,0)</f>
        <v>0</v>
      </c>
      <c r="Q1843" s="29">
        <f>IF($R1843="Major",1,0)</f>
        <v>0</v>
      </c>
      <c r="R1843" s="2" t="str">
        <f>IF('Hazard Data'!N644&lt;VLOOKUP(B1843,Thresholds!$B$2:$I$8,2,FALSE),"Minor",IF(AND(VLOOKUP(B1843,Thresholds!$B$2:$I$8,2,FALSE)&lt;='Hazard Data'!N644,'Hazard Data'!N644&lt;VLOOKUP(B1843,Thresholds!$B$2:$I$8,3,FALSE)),"Medium","Major"))</f>
        <v>Minor</v>
      </c>
      <c r="S1843" s="2" t="str">
        <f>IF(N1843&gt;0,"",IF('Hazard Data'!K644&lt;VLOOKUP(B1843,Thresholds!$B$2:$I$8,5,FALSE),"Minor",IF(AND(VLOOKUP(B1843,Thresholds!$B$2:$I$8,5,FALSE)&lt;='Hazard Data'!K644,'Hazard Data'!K644&lt;VLOOKUP(B1843,Thresholds!$B$2:$I$8,6,FALSE)),"Medium","Major")))</f>
        <v/>
      </c>
      <c r="T1843" s="2"/>
      <c r="U1843" s="2"/>
      <c r="V1843" s="2"/>
      <c r="W1843" s="2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>
      <c r="A1844" s="1"/>
      <c r="B1844" s="17">
        <v>2</v>
      </c>
      <c r="C1844" s="9" t="s">
        <v>57</v>
      </c>
      <c r="D1844" s="9" t="str">
        <f>VLOOKUP(C1844,'Hazard Categories'!$A$2:$B$52,2,FALSE)</f>
        <v>Severe Storm</v>
      </c>
      <c r="E1844" s="17">
        <v>1</v>
      </c>
      <c r="F1844" s="17">
        <v>1975</v>
      </c>
      <c r="G1844" s="17" t="str">
        <f>IF(F1844&lt;2000,(ROUNDDOWN((F1844-$G$10)/5,0))*5+$G$10&amp;"-"&amp;(ROUNDDOWN((F1844-$G$10)/5,0))*5+$G$10+4,(ROUNDDOWN((F1844-$G$10)/5,0))*5+$G$10&amp;"-"&amp;(ROUNDDOWN((F1844-$G$10)/5,0))*5+$G$10+4)</f>
        <v>1975-1979</v>
      </c>
      <c r="H1844" s="17">
        <v>7</v>
      </c>
      <c r="I1844" s="17">
        <v>0</v>
      </c>
      <c r="J1844" s="17">
        <v>0</v>
      </c>
      <c r="K1844" s="17">
        <f>SUM(I1844:J1844)</f>
        <v>0</v>
      </c>
      <c r="L1844" s="28">
        <f>IF(N1844&lt;7000000000,0,1)</f>
        <v>0</v>
      </c>
      <c r="M1844" s="28">
        <f>IF(N1844&gt;0,1,0)</f>
        <v>1</v>
      </c>
      <c r="N1844" s="29">
        <v>17724</v>
      </c>
      <c r="O1844" s="29">
        <f>IF($R1844="Minor",1,0)</f>
        <v>1</v>
      </c>
      <c r="P1844" s="29">
        <f>IF($R1844="Medium",1,0)</f>
        <v>0</v>
      </c>
      <c r="Q1844" s="29">
        <f>IF($R1844="Major",1,0)</f>
        <v>0</v>
      </c>
      <c r="R1844" s="2" t="str">
        <f>IF('Hazard Data'!N681&lt;VLOOKUP(B1844,Thresholds!$B$2:$I$8,2,FALSE),"Minor",IF(AND(VLOOKUP(B1844,Thresholds!$B$2:$I$8,2,FALSE)&lt;='Hazard Data'!N681,'Hazard Data'!N681&lt;VLOOKUP(B1844,Thresholds!$B$2:$I$8,3,FALSE)),"Medium","Major"))</f>
        <v>Minor</v>
      </c>
      <c r="S1844" s="2" t="str">
        <f>IF(N1844&gt;0,"",IF('Hazard Data'!K681&lt;VLOOKUP(B1844,Thresholds!$B$2:$I$8,5,FALSE),"Minor",IF(AND(VLOOKUP(B1844,Thresholds!$B$2:$I$8,5,FALSE)&lt;='Hazard Data'!K681,'Hazard Data'!K681&lt;VLOOKUP(B1844,Thresholds!$B$2:$I$8,6,FALSE)),"Medium","Major")))</f>
        <v/>
      </c>
      <c r="T1844" s="2"/>
      <c r="U1844" s="2"/>
      <c r="V1844" s="2"/>
      <c r="W1844" s="2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>
      <c r="A1845" s="1"/>
      <c r="B1845" s="17">
        <v>4</v>
      </c>
      <c r="C1845" s="9" t="s">
        <v>79</v>
      </c>
      <c r="D1845" s="9" t="str">
        <f>VLOOKUP(C1845,'Hazard Categories'!$A$2:$B$52,2,FALSE)</f>
        <v>Storm</v>
      </c>
      <c r="E1845" s="17">
        <v>1</v>
      </c>
      <c r="F1845" s="17">
        <v>1975</v>
      </c>
      <c r="G1845" s="17" t="str">
        <f>IF(F1845&lt;2000,(ROUNDDOWN((F1845-$G$10)/5,0))*5+$G$10&amp;"-"&amp;(ROUNDDOWN((F1845-$G$10)/5,0))*5+$G$10+4,(ROUNDDOWN((F1845-$G$10)/5,0))*5+$G$10&amp;"-"&amp;(ROUNDDOWN((F1845-$G$10)/5,0))*5+$G$10+4)</f>
        <v>1975-1979</v>
      </c>
      <c r="H1845" s="17">
        <v>1</v>
      </c>
      <c r="I1845" s="17">
        <v>0</v>
      </c>
      <c r="J1845" s="17">
        <v>3</v>
      </c>
      <c r="K1845" s="17">
        <f>SUM(I1845:J1845)</f>
        <v>3</v>
      </c>
      <c r="L1845" s="28">
        <f>IF(N1845&lt;7000000000,0,1)</f>
        <v>0</v>
      </c>
      <c r="M1845" s="28">
        <f>IF(N1845&gt;0,1,0)</f>
        <v>1</v>
      </c>
      <c r="N1845" s="29">
        <v>17712</v>
      </c>
      <c r="O1845" s="29">
        <f>IF($R1845="Minor",1,0)</f>
        <v>0</v>
      </c>
      <c r="P1845" s="29">
        <f>IF($R1845="Medium",1,0)</f>
        <v>1</v>
      </c>
      <c r="Q1845" s="29">
        <f>IF($R1845="Major",1,0)</f>
        <v>0</v>
      </c>
      <c r="R1845" s="2" t="str">
        <f>IF('Hazard Data'!N688&lt;VLOOKUP(B1845,Thresholds!$B$2:$I$8,2,FALSE),"Minor",IF(AND(VLOOKUP(B1845,Thresholds!$B$2:$I$8,2,FALSE)&lt;='Hazard Data'!N688,'Hazard Data'!N688&lt;VLOOKUP(B1845,Thresholds!$B$2:$I$8,3,FALSE)),"Medium","Major"))</f>
        <v>Medium</v>
      </c>
      <c r="S1845" s="2" t="str">
        <f>IF(N1845&gt;0,"",IF('Hazard Data'!K688&lt;VLOOKUP(B1845,Thresholds!$B$2:$I$8,5,FALSE),"Minor",IF(AND(VLOOKUP(B1845,Thresholds!$B$2:$I$8,5,FALSE)&lt;='Hazard Data'!K688,'Hazard Data'!K688&lt;VLOOKUP(B1845,Thresholds!$B$2:$I$8,6,FALSE)),"Medium","Major")))</f>
        <v/>
      </c>
      <c r="T1845" s="2"/>
      <c r="U1845" s="2"/>
      <c r="V1845" s="2"/>
      <c r="W1845" s="2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>
      <c r="A1846" s="1"/>
      <c r="B1846" s="17">
        <v>5</v>
      </c>
      <c r="C1846" s="9" t="s">
        <v>39</v>
      </c>
      <c r="D1846" s="9" t="str">
        <f>VLOOKUP(C1846,'Hazard Categories'!$A$2:$B$52,2,FALSE)</f>
        <v>Severe Storm</v>
      </c>
      <c r="E1846" s="17">
        <v>1</v>
      </c>
      <c r="F1846" s="17">
        <v>1978</v>
      </c>
      <c r="G1846" s="17" t="str">
        <f>IF(F1846&lt;2000,(ROUNDDOWN((F1846-$G$10)/5,0))*5+$G$10&amp;"-"&amp;(ROUNDDOWN((F1846-$G$10)/5,0))*5+$G$10+4,(ROUNDDOWN((F1846-$G$10)/5,0))*5+$G$10&amp;"-"&amp;(ROUNDDOWN((F1846-$G$10)/5,0))*5+$G$10+4)</f>
        <v>1975-1979</v>
      </c>
      <c r="H1846" s="17">
        <v>6</v>
      </c>
      <c r="I1846" s="17">
        <v>0</v>
      </c>
      <c r="J1846" s="17">
        <v>0</v>
      </c>
      <c r="K1846" s="17">
        <f>SUM(I1846:J1846)</f>
        <v>0</v>
      </c>
      <c r="L1846" s="28">
        <f>IF(N1846&lt;7000000000,0,1)</f>
        <v>0</v>
      </c>
      <c r="M1846" s="28">
        <f>IF(N1846&gt;0,1,0)</f>
        <v>1</v>
      </c>
      <c r="N1846" s="29">
        <v>17698</v>
      </c>
      <c r="O1846" s="29">
        <f>IF($R1846="Minor",1,0)</f>
        <v>1</v>
      </c>
      <c r="P1846" s="29">
        <f>IF($R1846="Medium",1,0)</f>
        <v>0</v>
      </c>
      <c r="Q1846" s="29">
        <f>IF($R1846="Major",1,0)</f>
        <v>0</v>
      </c>
      <c r="R1846" s="2" t="str">
        <f>IF('Hazard Data'!N1308&lt;VLOOKUP(B1846,Thresholds!$B$2:$I$8,2,FALSE),"Minor",IF(AND(VLOOKUP(B1846,Thresholds!$B$2:$I$8,2,FALSE)&lt;='Hazard Data'!N1308,'Hazard Data'!N1308&lt;VLOOKUP(B1846,Thresholds!$B$2:$I$8,3,FALSE)),"Medium","Major"))</f>
        <v>Minor</v>
      </c>
      <c r="S1846" s="2" t="str">
        <f>IF(N1846&gt;0,"",IF('Hazard Data'!K1308&lt;VLOOKUP(B1846,Thresholds!$B$2:$I$8,5,FALSE),"Minor",IF(AND(VLOOKUP(B1846,Thresholds!$B$2:$I$8,5,FALSE)&lt;='Hazard Data'!K1308,'Hazard Data'!K1308&lt;VLOOKUP(B1846,Thresholds!$B$2:$I$8,6,FALSE)),"Medium","Major")))</f>
        <v/>
      </c>
      <c r="T1846" s="2"/>
      <c r="U1846" s="2"/>
      <c r="V1846" s="2"/>
      <c r="W1846" s="2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>
      <c r="A1847" s="1"/>
      <c r="B1847" s="17">
        <v>2</v>
      </c>
      <c r="C1847" s="9" t="s">
        <v>70</v>
      </c>
      <c r="D1847" s="9" t="str">
        <f>VLOOKUP(C1847,'Hazard Categories'!$A$2:$B$52,2,FALSE)</f>
        <v>Storm</v>
      </c>
      <c r="E1847" s="17">
        <v>2</v>
      </c>
      <c r="F1847" s="17">
        <v>1975</v>
      </c>
      <c r="G1847" s="17" t="str">
        <f>IF(F1847&lt;2000,(ROUNDDOWN((F1847-$G$10)/5,0))*5+$G$10&amp;"-"&amp;(ROUNDDOWN((F1847-$G$10)/5,0))*5+$G$10+4,(ROUNDDOWN((F1847-$G$10)/5,0))*5+$G$10&amp;"-"&amp;(ROUNDDOWN((F1847-$G$10)/5,0))*5+$G$10+4)</f>
        <v>1975-1979</v>
      </c>
      <c r="H1847" s="17">
        <v>1</v>
      </c>
      <c r="I1847" s="17">
        <v>0</v>
      </c>
      <c r="J1847" s="17">
        <v>0</v>
      </c>
      <c r="K1847" s="17">
        <f>SUM(I1847:J1847)</f>
        <v>0</v>
      </c>
      <c r="L1847" s="28">
        <f>IF(N1847&lt;7000000000,0,1)</f>
        <v>0</v>
      </c>
      <c r="M1847" s="28">
        <f>IF(N1847&gt;0,1,0)</f>
        <v>1</v>
      </c>
      <c r="N1847" s="29">
        <v>17624</v>
      </c>
      <c r="O1847" s="29">
        <f>IF($R1847="Minor",1,0)</f>
        <v>1</v>
      </c>
      <c r="P1847" s="29">
        <f>IF($R1847="Medium",1,0)</f>
        <v>0</v>
      </c>
      <c r="Q1847" s="29">
        <f>IF($R1847="Major",1,0)</f>
        <v>0</v>
      </c>
      <c r="R1847" s="2" t="str">
        <f>IF('Hazard Data'!N696&lt;VLOOKUP(B1847,Thresholds!$B$2:$I$8,2,FALSE),"Minor",IF(AND(VLOOKUP(B1847,Thresholds!$B$2:$I$8,2,FALSE)&lt;='Hazard Data'!N696,'Hazard Data'!N696&lt;VLOOKUP(B1847,Thresholds!$B$2:$I$8,3,FALSE)),"Medium","Major"))</f>
        <v>Minor</v>
      </c>
      <c r="S1847" s="2" t="str">
        <f>IF(N1847&gt;0,"",IF('Hazard Data'!K696&lt;VLOOKUP(B1847,Thresholds!$B$2:$I$8,5,FALSE),"Minor",IF(AND(VLOOKUP(B1847,Thresholds!$B$2:$I$8,5,FALSE)&lt;='Hazard Data'!K696,'Hazard Data'!K696&lt;VLOOKUP(B1847,Thresholds!$B$2:$I$8,6,FALSE)),"Medium","Major")))</f>
        <v/>
      </c>
      <c r="T1847" s="2"/>
      <c r="U1847" s="2"/>
      <c r="V1847" s="2"/>
      <c r="W1847" s="2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>
      <c r="A1848" s="1"/>
      <c r="B1848" s="17">
        <v>6</v>
      </c>
      <c r="C1848" s="9" t="s">
        <v>39</v>
      </c>
      <c r="D1848" s="9" t="str">
        <f>VLOOKUP(C1848,'Hazard Categories'!$A$2:$B$52,2,FALSE)</f>
        <v>Severe Storm</v>
      </c>
      <c r="E1848" s="17">
        <v>1</v>
      </c>
      <c r="F1848" s="17">
        <v>1978</v>
      </c>
      <c r="G1848" s="17" t="str">
        <f>IF(F1848&lt;2000,(ROUNDDOWN((F1848-$G$10)/5,0))*5+$G$10&amp;"-"&amp;(ROUNDDOWN((F1848-$G$10)/5,0))*5+$G$10+4,(ROUNDDOWN((F1848-$G$10)/5,0))*5+$G$10&amp;"-"&amp;(ROUNDDOWN((F1848-$G$10)/5,0))*5+$G$10+4)</f>
        <v>1975-1979</v>
      </c>
      <c r="H1848" s="17">
        <v>6</v>
      </c>
      <c r="I1848" s="17">
        <v>0</v>
      </c>
      <c r="J1848" s="17">
        <v>0</v>
      </c>
      <c r="K1848" s="17">
        <f>SUM(I1848:J1848)</f>
        <v>0</v>
      </c>
      <c r="L1848" s="28">
        <f>IF(N1848&lt;7000000000,0,1)</f>
        <v>0</v>
      </c>
      <c r="M1848" s="28">
        <f>IF(N1848&gt;0,1,0)</f>
        <v>1</v>
      </c>
      <c r="N1848" s="29">
        <v>17617</v>
      </c>
      <c r="O1848" s="29">
        <f>IF($R1848="Minor",1,0)</f>
        <v>1</v>
      </c>
      <c r="P1848" s="29">
        <f>IF($R1848="Medium",1,0)</f>
        <v>0</v>
      </c>
      <c r="Q1848" s="29">
        <f>IF($R1848="Major",1,0)</f>
        <v>0</v>
      </c>
      <c r="R1848" s="2" t="str">
        <f>IF('Hazard Data'!N1303&lt;VLOOKUP(B1848,Thresholds!$B$2:$I$8,2,FALSE),"Minor",IF(AND(VLOOKUP(B1848,Thresholds!$B$2:$I$8,2,FALSE)&lt;='Hazard Data'!N1303,'Hazard Data'!N1303&lt;VLOOKUP(B1848,Thresholds!$B$2:$I$8,3,FALSE)),"Medium","Major"))</f>
        <v>Minor</v>
      </c>
      <c r="S1848" s="2" t="str">
        <f>IF(N1848&gt;0,"",IF('Hazard Data'!K1303&lt;VLOOKUP(B1848,Thresholds!$B$2:$I$8,5,FALSE),"Minor",IF(AND(VLOOKUP(B1848,Thresholds!$B$2:$I$8,5,FALSE)&lt;='Hazard Data'!K1303,'Hazard Data'!K1303&lt;VLOOKUP(B1848,Thresholds!$B$2:$I$8,6,FALSE)),"Medium","Major")))</f>
        <v/>
      </c>
      <c r="T1848" s="2"/>
      <c r="U1848" s="2"/>
      <c r="V1848" s="2"/>
      <c r="W1848" s="2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>
      <c r="A1849" s="1"/>
      <c r="B1849" s="17">
        <v>6</v>
      </c>
      <c r="C1849" s="9" t="s">
        <v>75</v>
      </c>
      <c r="D1849" s="9" t="str">
        <f>VLOOKUP(C1849,'Hazard Categories'!$A$2:$B$52,2,FALSE)</f>
        <v>Severe Storm</v>
      </c>
      <c r="E1849" s="17">
        <v>3</v>
      </c>
      <c r="F1849" s="17">
        <v>1984</v>
      </c>
      <c r="G1849" s="17" t="str">
        <f>IF(F1849&lt;2000,(ROUNDDOWN((F1849-$G$10)/5,0))*5+$G$10&amp;"-"&amp;(ROUNDDOWN((F1849-$G$10)/5,0))*5+$G$10+4,(ROUNDDOWN((F1849-$G$10)/5,0))*5+$G$10&amp;"-"&amp;(ROUNDDOWN((F1849-$G$10)/5,0))*5+$G$10+4)</f>
        <v>1980-1984</v>
      </c>
      <c r="H1849" s="17">
        <v>1</v>
      </c>
      <c r="I1849" s="17">
        <v>0</v>
      </c>
      <c r="J1849" s="17">
        <v>2</v>
      </c>
      <c r="K1849" s="17">
        <f>SUM(I1849:J1849)</f>
        <v>2</v>
      </c>
      <c r="L1849" s="28">
        <f>IF(N1849&lt;7000000000,0,1)</f>
        <v>0</v>
      </c>
      <c r="M1849" s="28">
        <f>IF(N1849&gt;0,1,0)</f>
        <v>1</v>
      </c>
      <c r="N1849" s="29">
        <v>17610</v>
      </c>
      <c r="O1849" s="29">
        <f>IF($R1849="Minor",1,0)</f>
        <v>0</v>
      </c>
      <c r="P1849" s="29">
        <f>IF($R1849="Medium",1,0)</f>
        <v>1</v>
      </c>
      <c r="Q1849" s="29">
        <f>IF($R1849="Major",1,0)</f>
        <v>0</v>
      </c>
      <c r="R1849" s="2" t="str">
        <f>IF('Hazard Data'!N501&lt;VLOOKUP(B1849,Thresholds!$B$2:$I$8,2,FALSE),"Minor",IF(AND(VLOOKUP(B1849,Thresholds!$B$2:$I$8,2,FALSE)&lt;='Hazard Data'!N501,'Hazard Data'!N501&lt;VLOOKUP(B1849,Thresholds!$B$2:$I$8,3,FALSE)),"Medium","Major"))</f>
        <v>Medium</v>
      </c>
      <c r="S1849" s="2" t="str">
        <f>IF(N1849&gt;0,"",IF('Hazard Data'!K501&lt;VLOOKUP(B1849,Thresholds!$B$2:$I$8,5,FALSE),"Minor",IF(AND(VLOOKUP(B1849,Thresholds!$B$2:$I$8,5,FALSE)&lt;='Hazard Data'!K501,'Hazard Data'!K501&lt;VLOOKUP(B1849,Thresholds!$B$2:$I$8,6,FALSE)),"Medium","Major")))</f>
        <v/>
      </c>
      <c r="T1849" s="2"/>
      <c r="U1849" s="2"/>
      <c r="V1849" s="2"/>
      <c r="W1849" s="2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>
      <c r="A1850" s="1"/>
      <c r="B1850" s="17">
        <v>4</v>
      </c>
      <c r="C1850" s="9" t="s">
        <v>75</v>
      </c>
      <c r="D1850" s="9" t="str">
        <f>VLOOKUP(C1850,'Hazard Categories'!$A$2:$B$52,2,FALSE)</f>
        <v>Severe Storm</v>
      </c>
      <c r="E1850" s="17">
        <v>1</v>
      </c>
      <c r="F1850" s="17">
        <v>1984</v>
      </c>
      <c r="G1850" s="17" t="str">
        <f>IF(F1850&lt;2000,(ROUNDDOWN((F1850-$G$10)/5,0))*5+$G$10&amp;"-"&amp;(ROUNDDOWN((F1850-$G$10)/5,0))*5+$G$10+4,(ROUNDDOWN((F1850-$G$10)/5,0))*5+$G$10&amp;"-"&amp;(ROUNDDOWN((F1850-$G$10)/5,0))*5+$G$10+4)</f>
        <v>1980-1984</v>
      </c>
      <c r="H1850" s="17">
        <v>1</v>
      </c>
      <c r="I1850" s="17">
        <v>0</v>
      </c>
      <c r="J1850" s="17">
        <v>0</v>
      </c>
      <c r="K1850" s="17">
        <f>SUM(I1850:J1850)</f>
        <v>0</v>
      </c>
      <c r="L1850" s="28">
        <f>IF(N1850&lt;7000000000,0,1)</f>
        <v>0</v>
      </c>
      <c r="M1850" s="28">
        <f>IF(N1850&gt;0,1,0)</f>
        <v>1</v>
      </c>
      <c r="N1850" s="29">
        <v>17574</v>
      </c>
      <c r="O1850" s="29">
        <f>IF($R1850="Minor",1,0)</f>
        <v>0</v>
      </c>
      <c r="P1850" s="29">
        <f>IF($R1850="Medium",1,0)</f>
        <v>1</v>
      </c>
      <c r="Q1850" s="29">
        <f>IF($R1850="Major",1,0)</f>
        <v>0</v>
      </c>
      <c r="R1850" s="2" t="str">
        <f>IF('Hazard Data'!N476&lt;VLOOKUP(B1850,Thresholds!$B$2:$I$8,2,FALSE),"Minor",IF(AND(VLOOKUP(B1850,Thresholds!$B$2:$I$8,2,FALSE)&lt;='Hazard Data'!N476,'Hazard Data'!N476&lt;VLOOKUP(B1850,Thresholds!$B$2:$I$8,3,FALSE)),"Medium","Major"))</f>
        <v>Medium</v>
      </c>
      <c r="S1850" s="2" t="str">
        <f>IF(N1850&gt;0,"",IF('Hazard Data'!K476&lt;VLOOKUP(B1850,Thresholds!$B$2:$I$8,5,FALSE),"Minor",IF(AND(VLOOKUP(B1850,Thresholds!$B$2:$I$8,5,FALSE)&lt;='Hazard Data'!K476,'Hazard Data'!K476&lt;VLOOKUP(B1850,Thresholds!$B$2:$I$8,6,FALSE)),"Medium","Major")))</f>
        <v/>
      </c>
      <c r="T1850" s="2"/>
      <c r="U1850" s="2"/>
      <c r="V1850" s="2"/>
      <c r="W1850" s="2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>
      <c r="A1851" s="1"/>
      <c r="B1851" s="17">
        <v>2</v>
      </c>
      <c r="C1851" s="9" t="s">
        <v>39</v>
      </c>
      <c r="D1851" s="9" t="str">
        <f>VLOOKUP(C1851,'Hazard Categories'!$A$2:$B$52,2,FALSE)</f>
        <v>Severe Storm</v>
      </c>
      <c r="E1851" s="17">
        <v>1</v>
      </c>
      <c r="F1851" s="17">
        <v>1978</v>
      </c>
      <c r="G1851" s="17" t="str">
        <f>IF(F1851&lt;2000,(ROUNDDOWN((F1851-$G$10)/5,0))*5+$G$10&amp;"-"&amp;(ROUNDDOWN((F1851-$G$10)/5,0))*5+$G$10+4,(ROUNDDOWN((F1851-$G$10)/5,0))*5+$G$10&amp;"-"&amp;(ROUNDDOWN((F1851-$G$10)/5,0))*5+$G$10+4)</f>
        <v>1975-1979</v>
      </c>
      <c r="H1851" s="17">
        <v>6</v>
      </c>
      <c r="I1851" s="17">
        <v>0</v>
      </c>
      <c r="J1851" s="17">
        <v>0</v>
      </c>
      <c r="K1851" s="17">
        <f>SUM(I1851:J1851)</f>
        <v>0</v>
      </c>
      <c r="L1851" s="28">
        <f>IF(N1851&lt;7000000000,0,1)</f>
        <v>0</v>
      </c>
      <c r="M1851" s="28">
        <f>IF(N1851&gt;0,1,0)</f>
        <v>1</v>
      </c>
      <c r="N1851" s="29">
        <v>17543</v>
      </c>
      <c r="O1851" s="29">
        <f>IF($R1851="Minor",1,0)</f>
        <v>1</v>
      </c>
      <c r="P1851" s="29">
        <f>IF($R1851="Medium",1,0)</f>
        <v>0</v>
      </c>
      <c r="Q1851" s="29">
        <f>IF($R1851="Major",1,0)</f>
        <v>0</v>
      </c>
      <c r="R1851" s="2" t="str">
        <f>IF('Hazard Data'!N1305&lt;VLOOKUP(B1851,Thresholds!$B$2:$I$8,2,FALSE),"Minor",IF(AND(VLOOKUP(B1851,Thresholds!$B$2:$I$8,2,FALSE)&lt;='Hazard Data'!N1305,'Hazard Data'!N1305&lt;VLOOKUP(B1851,Thresholds!$B$2:$I$8,3,FALSE)),"Medium","Major"))</f>
        <v>Minor</v>
      </c>
      <c r="S1851" s="2" t="str">
        <f>IF(N1851&gt;0,"",IF('Hazard Data'!K1305&lt;VLOOKUP(B1851,Thresholds!$B$2:$I$8,5,FALSE),"Minor",IF(AND(VLOOKUP(B1851,Thresholds!$B$2:$I$8,5,FALSE)&lt;='Hazard Data'!K1305,'Hazard Data'!K1305&lt;VLOOKUP(B1851,Thresholds!$B$2:$I$8,6,FALSE)),"Medium","Major")))</f>
        <v/>
      </c>
      <c r="T1851" s="2"/>
      <c r="U1851" s="2"/>
      <c r="V1851" s="2"/>
      <c r="W1851" s="2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>
      <c r="A1852" s="1"/>
      <c r="B1852" s="17">
        <v>3</v>
      </c>
      <c r="C1852" s="9" t="s">
        <v>56</v>
      </c>
      <c r="D1852" s="9" t="str">
        <f>VLOOKUP(C1852,'Hazard Categories'!$A$2:$B$52,2,FALSE)</f>
        <v>Severe Storm</v>
      </c>
      <c r="E1852" s="17">
        <v>2</v>
      </c>
      <c r="F1852" s="17">
        <v>1984</v>
      </c>
      <c r="G1852" s="17" t="str">
        <f>IF(F1852&lt;2000,(ROUNDDOWN((F1852-$G$10)/5,0))*5+$G$10&amp;"-"&amp;(ROUNDDOWN((F1852-$G$10)/5,0))*5+$G$10+4,(ROUNDDOWN((F1852-$G$10)/5,0))*5+$G$10&amp;"-"&amp;(ROUNDDOWN((F1852-$G$10)/5,0))*5+$G$10+4)</f>
        <v>1980-1984</v>
      </c>
      <c r="H1852" s="17">
        <v>1</v>
      </c>
      <c r="I1852" s="17">
        <v>0</v>
      </c>
      <c r="J1852" s="17">
        <v>0</v>
      </c>
      <c r="K1852" s="17">
        <f>SUM(I1852:J1852)</f>
        <v>0</v>
      </c>
      <c r="L1852" s="28">
        <f>IF(N1852&lt;7000000000,0,1)</f>
        <v>0</v>
      </c>
      <c r="M1852" s="28">
        <f>IF(N1852&gt;0,1,0)</f>
        <v>1</v>
      </c>
      <c r="N1852" s="29">
        <v>17533</v>
      </c>
      <c r="O1852" s="29">
        <f>IF($R1852="Minor",1,0)</f>
        <v>0</v>
      </c>
      <c r="P1852" s="29">
        <f>IF($R1852="Medium",1,0)</f>
        <v>1</v>
      </c>
      <c r="Q1852" s="29">
        <f>IF($R1852="Major",1,0)</f>
        <v>0</v>
      </c>
      <c r="R1852" s="2" t="str">
        <f>IF('Hazard Data'!N492&lt;VLOOKUP(B1852,Thresholds!$B$2:$I$8,2,FALSE),"Minor",IF(AND(VLOOKUP(B1852,Thresholds!$B$2:$I$8,2,FALSE)&lt;='Hazard Data'!N492,'Hazard Data'!N492&lt;VLOOKUP(B1852,Thresholds!$B$2:$I$8,3,FALSE)),"Medium","Major"))</f>
        <v>Medium</v>
      </c>
      <c r="S1852" s="2" t="str">
        <f>IF(N1852&gt;0,"",IF('Hazard Data'!K492&lt;VLOOKUP(B1852,Thresholds!$B$2:$I$8,5,FALSE),"Minor",IF(AND(VLOOKUP(B1852,Thresholds!$B$2:$I$8,5,FALSE)&lt;='Hazard Data'!K492,'Hazard Data'!K492&lt;VLOOKUP(B1852,Thresholds!$B$2:$I$8,6,FALSE)),"Medium","Major")))</f>
        <v/>
      </c>
      <c r="T1852" s="2"/>
      <c r="U1852" s="2"/>
      <c r="V1852" s="2"/>
      <c r="W1852" s="2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>
      <c r="A1853" s="1"/>
      <c r="B1853" s="17">
        <v>1</v>
      </c>
      <c r="C1853" s="9" t="s">
        <v>57</v>
      </c>
      <c r="D1853" s="9" t="str">
        <f>VLOOKUP(C1853,'Hazard Categories'!$A$2:$B$52,2,FALSE)</f>
        <v>Severe Storm</v>
      </c>
      <c r="E1853" s="17">
        <v>1</v>
      </c>
      <c r="F1853" s="17">
        <v>1975</v>
      </c>
      <c r="G1853" s="17" t="str">
        <f>IF(F1853&lt;2000,(ROUNDDOWN((F1853-$G$10)/5,0))*5+$G$10&amp;"-"&amp;(ROUNDDOWN((F1853-$G$10)/5,0))*5+$G$10+4,(ROUNDDOWN((F1853-$G$10)/5,0))*5+$G$10&amp;"-"&amp;(ROUNDDOWN((F1853-$G$10)/5,0))*5+$G$10+4)</f>
        <v>1975-1979</v>
      </c>
      <c r="H1853" s="17">
        <v>7</v>
      </c>
      <c r="I1853" s="17">
        <v>0</v>
      </c>
      <c r="J1853" s="17">
        <v>0</v>
      </c>
      <c r="K1853" s="17">
        <f>SUM(I1853:J1853)</f>
        <v>0</v>
      </c>
      <c r="L1853" s="28">
        <f>IF(N1853&lt;7000000000,0,1)</f>
        <v>0</v>
      </c>
      <c r="M1853" s="28">
        <f>IF(N1853&gt;0,1,0)</f>
        <v>1</v>
      </c>
      <c r="N1853" s="29">
        <v>17517</v>
      </c>
      <c r="O1853" s="29">
        <f>IF($R1853="Minor",1,0)</f>
        <v>1</v>
      </c>
      <c r="P1853" s="29">
        <f>IF($R1853="Medium",1,0)</f>
        <v>0</v>
      </c>
      <c r="Q1853" s="29">
        <f>IF($R1853="Major",1,0)</f>
        <v>0</v>
      </c>
      <c r="R1853" s="2" t="str">
        <f>IF('Hazard Data'!N680&lt;VLOOKUP(B1853,Thresholds!$B$2:$I$8,2,FALSE),"Minor",IF(AND(VLOOKUP(B1853,Thresholds!$B$2:$I$8,2,FALSE)&lt;='Hazard Data'!N680,'Hazard Data'!N680&lt;VLOOKUP(B1853,Thresholds!$B$2:$I$8,3,FALSE)),"Medium","Major"))</f>
        <v>Minor</v>
      </c>
      <c r="S1853" s="2" t="str">
        <f>IF(N1853&gt;0,"",IF('Hazard Data'!K680&lt;VLOOKUP(B1853,Thresholds!$B$2:$I$8,5,FALSE),"Minor",IF(AND(VLOOKUP(B1853,Thresholds!$B$2:$I$8,5,FALSE)&lt;='Hazard Data'!K680,'Hazard Data'!K680&lt;VLOOKUP(B1853,Thresholds!$B$2:$I$8,6,FALSE)),"Medium","Major")))</f>
        <v/>
      </c>
      <c r="T1853" s="2"/>
      <c r="U1853" s="2"/>
      <c r="V1853" s="2"/>
      <c r="W1853" s="2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>
      <c r="A1854" s="1"/>
      <c r="B1854" s="17">
        <v>1</v>
      </c>
      <c r="C1854" s="9" t="s">
        <v>40</v>
      </c>
      <c r="D1854" s="9" t="str">
        <f>VLOOKUP(C1854,'Hazard Categories'!$A$2:$B$52,2,FALSE)</f>
        <v>Storm</v>
      </c>
      <c r="E1854" s="17">
        <v>1</v>
      </c>
      <c r="F1854" s="17">
        <v>1961</v>
      </c>
      <c r="G1854" s="17" t="str">
        <f>IF(F1854&lt;2000,(ROUNDDOWN((F1854-$G$10)/5,0))*5+$G$10&amp;"-"&amp;(ROUNDDOWN((F1854-$G$10)/5,0))*5+$G$10+4,(ROUNDDOWN((F1854-$G$10)/5,0))*5+$G$10&amp;"-"&amp;(ROUNDDOWN((F1854-$G$10)/5,0))*5+$G$10+4)</f>
        <v>1960-1964</v>
      </c>
      <c r="H1854" s="17">
        <v>2</v>
      </c>
      <c r="I1854" s="17">
        <v>0</v>
      </c>
      <c r="J1854" s="17">
        <v>0</v>
      </c>
      <c r="K1854" s="17">
        <f>SUM(I1854:J1854)</f>
        <v>0</v>
      </c>
      <c r="L1854" s="28">
        <f>IF(N1854&lt;7000000000,0,1)</f>
        <v>0</v>
      </c>
      <c r="M1854" s="28">
        <f>IF(N1854&gt;0,1,0)</f>
        <v>1</v>
      </c>
      <c r="N1854" s="29">
        <v>17459</v>
      </c>
      <c r="O1854" s="29">
        <f>IF($R1854="Minor",1,0)</f>
        <v>0</v>
      </c>
      <c r="P1854" s="29">
        <f>IF($R1854="Medium",1,0)</f>
        <v>1</v>
      </c>
      <c r="Q1854" s="29">
        <f>IF($R1854="Major",1,0)</f>
        <v>0</v>
      </c>
      <c r="R1854" s="2" t="str">
        <f>IF('Hazard Data'!N228&lt;VLOOKUP(B1854,Thresholds!$B$2:$I$8,2,FALSE),"Minor",IF(AND(VLOOKUP(B1854,Thresholds!$B$2:$I$8,2,FALSE)&lt;='Hazard Data'!N228,'Hazard Data'!N228&lt;VLOOKUP(B1854,Thresholds!$B$2:$I$8,3,FALSE)),"Medium","Major"))</f>
        <v>Medium</v>
      </c>
      <c r="S1854" s="2" t="str">
        <f>IF(N1854&gt;0,"",IF('Hazard Data'!K228&lt;VLOOKUP(B1854,Thresholds!$B$2:$I$8,5,FALSE),"Minor",IF(AND(VLOOKUP(B1854,Thresholds!$B$2:$I$8,5,FALSE)&lt;='Hazard Data'!K228,'Hazard Data'!K228&lt;VLOOKUP(B1854,Thresholds!$B$2:$I$8,6,FALSE)),"Medium","Major")))</f>
        <v/>
      </c>
      <c r="T1854" s="2"/>
      <c r="U1854" s="2"/>
      <c r="V1854" s="2"/>
      <c r="W1854" s="2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>
      <c r="A1855" s="1"/>
      <c r="B1855" s="17">
        <v>2</v>
      </c>
      <c r="C1855" s="9" t="s">
        <v>44</v>
      </c>
      <c r="D1855" s="9" t="str">
        <f>VLOOKUP(C1855,'Hazard Categories'!$A$2:$B$52,2,FALSE)</f>
        <v>Severe Storm</v>
      </c>
      <c r="E1855" s="17">
        <v>3</v>
      </c>
      <c r="F1855" s="17">
        <v>2011</v>
      </c>
      <c r="G1855" s="17" t="str">
        <f>IF(F1855&lt;2000,(ROUNDDOWN((F1855-$G$10)/5,0))*5+$G$10&amp;"-"&amp;(ROUNDDOWN((F1855-$G$10)/5,0))*5+$G$10+4,(ROUNDDOWN((F1855-$G$10)/5,0))*5+$G$10&amp;"-"&amp;(ROUNDDOWN((F1855-$G$10)/5,0))*5+$G$10+4)</f>
        <v>2010-2014</v>
      </c>
      <c r="H1855" s="17">
        <v>1</v>
      </c>
      <c r="I1855" s="17">
        <v>0</v>
      </c>
      <c r="J1855" s="17">
        <v>0</v>
      </c>
      <c r="K1855" s="17">
        <f>SUM(I1855:J1855)</f>
        <v>0</v>
      </c>
      <c r="L1855" s="28">
        <f>IF(N1855&lt;7000000000,0,1)</f>
        <v>0</v>
      </c>
      <c r="M1855" s="28">
        <f>IF(N1855&gt;0,1,0)</f>
        <v>1</v>
      </c>
      <c r="N1855" s="29">
        <v>17435</v>
      </c>
      <c r="O1855" s="29">
        <f>IF($R1855="Minor",1,0)</f>
        <v>1</v>
      </c>
      <c r="P1855" s="29">
        <f>IF($R1855="Medium",1,0)</f>
        <v>0</v>
      </c>
      <c r="Q1855" s="29">
        <f>IF($R1855="Major",1,0)</f>
        <v>0</v>
      </c>
      <c r="R1855" s="2" t="str">
        <f>IF('Hazard Data'!N2528&lt;VLOOKUP(B1855,Thresholds!$B$2:$I$8,2,FALSE),"Minor",IF(AND(VLOOKUP(B1855,Thresholds!$B$2:$I$8,2,FALSE)&lt;='Hazard Data'!N2528,'Hazard Data'!N2528&lt;VLOOKUP(B1855,Thresholds!$B$2:$I$8,3,FALSE)),"Medium","Major"))</f>
        <v>Minor</v>
      </c>
      <c r="S1855" s="2" t="str">
        <f>IF(N1855&gt;0,"",IF('Hazard Data'!K2528&lt;VLOOKUP(B1855,Thresholds!$B$2:$I$8,5,FALSE),"Minor",IF(AND(VLOOKUP(B1855,Thresholds!$B$2:$I$8,5,FALSE)&lt;='Hazard Data'!K2528,'Hazard Data'!K2528&lt;VLOOKUP(B1855,Thresholds!$B$2:$I$8,6,FALSE)),"Medium","Major")))</f>
        <v/>
      </c>
      <c r="T1855" s="2"/>
      <c r="U1855" s="2"/>
      <c r="V1855" s="2"/>
      <c r="W1855" s="2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>
      <c r="A1856" s="1"/>
      <c r="B1856" s="17">
        <v>5</v>
      </c>
      <c r="C1856" s="9" t="s">
        <v>58</v>
      </c>
      <c r="D1856" s="9" t="str">
        <f>VLOOKUP(C1856,'Hazard Categories'!$A$2:$B$52,2,FALSE)</f>
        <v>Heat/Drought/Fire</v>
      </c>
      <c r="E1856" s="17">
        <v>2</v>
      </c>
      <c r="F1856" s="17">
        <v>1988</v>
      </c>
      <c r="G1856" s="17" t="str">
        <f>IF(F1856&lt;2000,(ROUNDDOWN((F1856-$G$10)/5,0))*5+$G$10&amp;"-"&amp;(ROUNDDOWN((F1856-$G$10)/5,0))*5+$G$10+4,(ROUNDDOWN((F1856-$G$10)/5,0))*5+$G$10&amp;"-"&amp;(ROUNDDOWN((F1856-$G$10)/5,0))*5+$G$10+4)</f>
        <v>1985-1989</v>
      </c>
      <c r="H1856" s="17">
        <v>30</v>
      </c>
      <c r="I1856" s="17">
        <v>0</v>
      </c>
      <c r="J1856" s="17">
        <v>0</v>
      </c>
      <c r="K1856" s="17">
        <f>SUM(I1856:J1856)</f>
        <v>0</v>
      </c>
      <c r="L1856" s="28">
        <f>IF(N1856&lt;7000000000,0,1)</f>
        <v>0</v>
      </c>
      <c r="M1856" s="28">
        <f>IF(N1856&gt;0,1,0)</f>
        <v>1</v>
      </c>
      <c r="N1856" s="29">
        <v>17428</v>
      </c>
      <c r="O1856" s="29">
        <f>IF($R1856="Minor",1,0)</f>
        <v>0</v>
      </c>
      <c r="P1856" s="29">
        <f>IF($R1856="Medium",1,0)</f>
        <v>1</v>
      </c>
      <c r="Q1856" s="29">
        <f>IF($R1856="Major",1,0)</f>
        <v>0</v>
      </c>
      <c r="R1856" s="2" t="str">
        <f>IF('Hazard Data'!N600&lt;VLOOKUP(B1856,Thresholds!$B$2:$I$8,2,FALSE),"Minor",IF(AND(VLOOKUP(B1856,Thresholds!$B$2:$I$8,2,FALSE)&lt;='Hazard Data'!N600,'Hazard Data'!N600&lt;VLOOKUP(B1856,Thresholds!$B$2:$I$8,3,FALSE)),"Medium","Major"))</f>
        <v>Medium</v>
      </c>
      <c r="S1856" s="2" t="str">
        <f>IF(N1856&gt;0,"",IF('Hazard Data'!K600&lt;VLOOKUP(B1856,Thresholds!$B$2:$I$8,5,FALSE),"Minor",IF(AND(VLOOKUP(B1856,Thresholds!$B$2:$I$8,5,FALSE)&lt;='Hazard Data'!K600,'Hazard Data'!K600&lt;VLOOKUP(B1856,Thresholds!$B$2:$I$8,6,FALSE)),"Medium","Major")))</f>
        <v/>
      </c>
      <c r="T1856" s="2"/>
      <c r="U1856" s="2"/>
      <c r="V1856" s="2"/>
      <c r="W1856" s="2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32">
      <c r="A1857" s="1"/>
      <c r="B1857" s="17">
        <v>2</v>
      </c>
      <c r="C1857" s="9" t="s">
        <v>44</v>
      </c>
      <c r="D1857" s="9" t="str">
        <f>VLOOKUP(C1857,'Hazard Categories'!$A$2:$B$52,2,FALSE)</f>
        <v>Severe Storm</v>
      </c>
      <c r="E1857" s="17">
        <v>2</v>
      </c>
      <c r="F1857" s="17">
        <v>2013</v>
      </c>
      <c r="G1857" s="17" t="str">
        <f>IF(F1857&lt;2000,(ROUNDDOWN((F1857-$G$10)/5,0))*5+$G$10&amp;"-"&amp;(ROUNDDOWN((F1857-$G$10)/5,0))*5+$G$10+4,(ROUNDDOWN((F1857-$G$10)/5,0))*5+$G$10&amp;"-"&amp;(ROUNDDOWN((F1857-$G$10)/5,0))*5+$G$10+4)</f>
        <v>2010-2014</v>
      </c>
      <c r="H1857" s="17">
        <v>1</v>
      </c>
      <c r="I1857" s="17">
        <v>0</v>
      </c>
      <c r="J1857" s="17">
        <v>0</v>
      </c>
      <c r="K1857" s="17">
        <f>SUM(I1857:J1857)</f>
        <v>0</v>
      </c>
      <c r="L1857" s="28">
        <f>IF(N1857&lt;7000000000,0,1)</f>
        <v>0</v>
      </c>
      <c r="M1857" s="28">
        <f>IF(N1857&gt;0,1,0)</f>
        <v>1</v>
      </c>
      <c r="N1857" s="29">
        <v>17407</v>
      </c>
      <c r="O1857" s="29">
        <f>IF($R1857="Minor",1,0)</f>
        <v>1</v>
      </c>
      <c r="P1857" s="29">
        <f>IF($R1857="Medium",1,0)</f>
        <v>0</v>
      </c>
      <c r="Q1857" s="29">
        <f>IF($R1857="Major",1,0)</f>
        <v>0</v>
      </c>
      <c r="R1857" s="2" t="str">
        <f>IF('Hazard Data'!N2038&lt;VLOOKUP(B1857,Thresholds!$B$2:$I$8,2,FALSE),"Minor",IF(AND(VLOOKUP(B1857,Thresholds!$B$2:$I$8,2,FALSE)&lt;='Hazard Data'!N2038,'Hazard Data'!N2038&lt;VLOOKUP(B1857,Thresholds!$B$2:$I$8,3,FALSE)),"Medium","Major"))</f>
        <v>Minor</v>
      </c>
      <c r="S1857" s="2" t="str">
        <f>IF(N1857&gt;0,"",IF('Hazard Data'!K2038&lt;VLOOKUP(B1857,Thresholds!$B$2:$I$8,5,FALSE),"Minor",IF(AND(VLOOKUP(B1857,Thresholds!$B$2:$I$8,5,FALSE)&lt;='Hazard Data'!K2038,'Hazard Data'!K2038&lt;VLOOKUP(B1857,Thresholds!$B$2:$I$8,6,FALSE)),"Medium","Major")))</f>
        <v/>
      </c>
      <c r="T1857" s="2"/>
      <c r="U1857" s="2"/>
      <c r="V1857" s="2"/>
      <c r="W1857" s="2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32">
      <c r="A1858" s="1"/>
      <c r="B1858" s="17">
        <v>1</v>
      </c>
      <c r="C1858" s="9" t="s">
        <v>70</v>
      </c>
      <c r="D1858" s="9" t="str">
        <f>VLOOKUP(C1858,'Hazard Categories'!$A$2:$B$52,2,FALSE)</f>
        <v>Storm</v>
      </c>
      <c r="E1858" s="17">
        <v>2</v>
      </c>
      <c r="F1858" s="17">
        <v>1975</v>
      </c>
      <c r="G1858" s="17" t="str">
        <f>IF(F1858&lt;2000,(ROUNDDOWN((F1858-$G$10)/5,0))*5+$G$10&amp;"-"&amp;(ROUNDDOWN((F1858-$G$10)/5,0))*5+$G$10+4,(ROUNDDOWN((F1858-$G$10)/5,0))*5+$G$10&amp;"-"&amp;(ROUNDDOWN((F1858-$G$10)/5,0))*5+$G$10+4)</f>
        <v>1975-1979</v>
      </c>
      <c r="H1858" s="17">
        <v>1</v>
      </c>
      <c r="I1858" s="17">
        <v>0</v>
      </c>
      <c r="J1858" s="17">
        <v>0</v>
      </c>
      <c r="K1858" s="17">
        <f>SUM(I1858:J1858)</f>
        <v>0</v>
      </c>
      <c r="L1858" s="28">
        <f>IF(N1858&lt;7000000000,0,1)</f>
        <v>0</v>
      </c>
      <c r="M1858" s="28">
        <f>IF(N1858&gt;0,1,0)</f>
        <v>1</v>
      </c>
      <c r="N1858" s="29">
        <v>17405</v>
      </c>
      <c r="O1858" s="29">
        <f>IF($R1858="Minor",1,0)</f>
        <v>1</v>
      </c>
      <c r="P1858" s="29">
        <f>IF($R1858="Medium",1,0)</f>
        <v>0</v>
      </c>
      <c r="Q1858" s="29">
        <f>IF($R1858="Major",1,0)</f>
        <v>0</v>
      </c>
      <c r="R1858" s="2" t="str">
        <f>IF('Hazard Data'!N695&lt;VLOOKUP(B1858,Thresholds!$B$2:$I$8,2,FALSE),"Minor",IF(AND(VLOOKUP(B1858,Thresholds!$B$2:$I$8,2,FALSE)&lt;='Hazard Data'!N695,'Hazard Data'!N695&lt;VLOOKUP(B1858,Thresholds!$B$2:$I$8,3,FALSE)),"Medium","Major"))</f>
        <v>Minor</v>
      </c>
      <c r="S1858" s="2" t="str">
        <f>IF(N1858&gt;0,"",IF('Hazard Data'!K695&lt;VLOOKUP(B1858,Thresholds!$B$2:$I$8,5,FALSE),"Minor",IF(AND(VLOOKUP(B1858,Thresholds!$B$2:$I$8,5,FALSE)&lt;='Hazard Data'!K695,'Hazard Data'!K695&lt;VLOOKUP(B1858,Thresholds!$B$2:$I$8,6,FALSE)),"Medium","Major")))</f>
        <v/>
      </c>
      <c r="T1858" s="2"/>
      <c r="U1858" s="2"/>
      <c r="V1858" s="2"/>
      <c r="W1858" s="2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32">
      <c r="A1859" s="1"/>
      <c r="B1859" s="17">
        <v>3</v>
      </c>
      <c r="C1859" s="9" t="s">
        <v>44</v>
      </c>
      <c r="D1859" s="9" t="str">
        <f>VLOOKUP(C1859,'Hazard Categories'!$A$2:$B$52,2,FALSE)</f>
        <v>Severe Storm</v>
      </c>
      <c r="E1859" s="17">
        <v>1</v>
      </c>
      <c r="F1859" s="17">
        <v>2010</v>
      </c>
      <c r="G1859" s="17" t="str">
        <f>IF(F1859&lt;2000,(ROUNDDOWN((F1859-$G$10)/5,0))*5+$G$10&amp;"-"&amp;(ROUNDDOWN((F1859-$G$10)/5,0))*5+$G$10+4,(ROUNDDOWN((F1859-$G$10)/5,0))*5+$G$10&amp;"-"&amp;(ROUNDDOWN((F1859-$G$10)/5,0))*5+$G$10+4)</f>
        <v>2010-2014</v>
      </c>
      <c r="H1859" s="17">
        <v>1</v>
      </c>
      <c r="I1859" s="17">
        <v>0</v>
      </c>
      <c r="J1859" s="17">
        <v>0</v>
      </c>
      <c r="K1859" s="17">
        <f>SUM(I1859:J1859)</f>
        <v>0</v>
      </c>
      <c r="L1859" s="28">
        <f>IF(N1859&lt;7000000000,0,1)</f>
        <v>0</v>
      </c>
      <c r="M1859" s="28">
        <f>IF(N1859&gt;0,1,0)</f>
        <v>1</v>
      </c>
      <c r="N1859" s="29">
        <v>17403</v>
      </c>
      <c r="O1859" s="29">
        <f>IF($R1859="Minor",1,0)</f>
        <v>1</v>
      </c>
      <c r="P1859" s="29">
        <f>IF($R1859="Medium",1,0)</f>
        <v>0</v>
      </c>
      <c r="Q1859" s="29">
        <f>IF($R1859="Major",1,0)</f>
        <v>0</v>
      </c>
      <c r="R1859" s="2" t="str">
        <f>IF('Hazard Data'!N2291&lt;VLOOKUP(B1859,Thresholds!$B$2:$I$8,2,FALSE),"Minor",IF(AND(VLOOKUP(B1859,Thresholds!$B$2:$I$8,2,FALSE)&lt;='Hazard Data'!N2291,'Hazard Data'!N2291&lt;VLOOKUP(B1859,Thresholds!$B$2:$I$8,3,FALSE)),"Medium","Major"))</f>
        <v>Minor</v>
      </c>
      <c r="S1859" s="2" t="str">
        <f>IF(N1859&gt;0,"",IF('Hazard Data'!K2291&lt;VLOOKUP(B1859,Thresholds!$B$2:$I$8,5,FALSE),"Minor",IF(AND(VLOOKUP(B1859,Thresholds!$B$2:$I$8,5,FALSE)&lt;='Hazard Data'!K2291,'Hazard Data'!K2291&lt;VLOOKUP(B1859,Thresholds!$B$2:$I$8,6,FALSE)),"Medium","Major")))</f>
        <v/>
      </c>
      <c r="T1859" s="2"/>
      <c r="U1859" s="2"/>
      <c r="V1859" s="2"/>
      <c r="W1859" s="2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32">
      <c r="A1860" s="1"/>
      <c r="B1860" s="17">
        <v>5</v>
      </c>
      <c r="C1860" s="9" t="s">
        <v>70</v>
      </c>
      <c r="D1860" s="9" t="str">
        <f>VLOOKUP(C1860,'Hazard Categories'!$A$2:$B$52,2,FALSE)</f>
        <v>Storm</v>
      </c>
      <c r="E1860" s="17">
        <v>1</v>
      </c>
      <c r="F1860" s="17">
        <v>1974</v>
      </c>
      <c r="G1860" s="17" t="str">
        <f>IF(F1860&lt;2000,(ROUNDDOWN((F1860-$G$10)/5,0))*5+$G$10&amp;"-"&amp;(ROUNDDOWN((F1860-$G$10)/5,0))*5+$G$10+4,(ROUNDDOWN((F1860-$G$10)/5,0))*5+$G$10&amp;"-"&amp;(ROUNDDOWN((F1860-$G$10)/5,0))*5+$G$10+4)</f>
        <v>1970-1974</v>
      </c>
      <c r="H1860" s="17">
        <v>1</v>
      </c>
      <c r="I1860" s="17">
        <v>0</v>
      </c>
      <c r="J1860" s="17">
        <v>2</v>
      </c>
      <c r="K1860" s="17">
        <f>SUM(I1860:J1860)</f>
        <v>2</v>
      </c>
      <c r="L1860" s="28">
        <f>IF(N1860&lt;7000000000,0,1)</f>
        <v>0</v>
      </c>
      <c r="M1860" s="28">
        <f>IF(N1860&gt;0,1,0)</f>
        <v>1</v>
      </c>
      <c r="N1860" s="29">
        <v>17402</v>
      </c>
      <c r="O1860" s="29">
        <f>IF($R1860="Minor",1,0)</f>
        <v>0</v>
      </c>
      <c r="P1860" s="29">
        <f>IF($R1860="Medium",1,0)</f>
        <v>1</v>
      </c>
      <c r="Q1860" s="29">
        <f>IF($R1860="Major",1,0)</f>
        <v>0</v>
      </c>
      <c r="R1860" s="2" t="str">
        <f>IF('Hazard Data'!N395&lt;VLOOKUP(B1860,Thresholds!$B$2:$I$8,2,FALSE),"Minor",IF(AND(VLOOKUP(B1860,Thresholds!$B$2:$I$8,2,FALSE)&lt;='Hazard Data'!N395,'Hazard Data'!N395&lt;VLOOKUP(B1860,Thresholds!$B$2:$I$8,3,FALSE)),"Medium","Major"))</f>
        <v>Medium</v>
      </c>
      <c r="S1860" s="2" t="str">
        <f>IF(N1860&gt;0,"",IF('Hazard Data'!K395&lt;VLOOKUP(B1860,Thresholds!$B$2:$I$8,5,FALSE),"Minor",IF(AND(VLOOKUP(B1860,Thresholds!$B$2:$I$8,5,FALSE)&lt;='Hazard Data'!K395,'Hazard Data'!K395&lt;VLOOKUP(B1860,Thresholds!$B$2:$I$8,6,FALSE)),"Medium","Major")))</f>
        <v/>
      </c>
      <c r="T1860" s="2"/>
      <c r="U1860" s="2"/>
      <c r="V1860" s="2"/>
      <c r="W1860" s="2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32">
      <c r="A1861" s="1"/>
      <c r="B1861" s="17">
        <v>4</v>
      </c>
      <c r="C1861" s="9" t="s">
        <v>29</v>
      </c>
      <c r="D1861" s="9" t="str">
        <f>VLOOKUP(C1861,'Hazard Categories'!$A$2:$B$52,2,FALSE)</f>
        <v>Tropical Storm</v>
      </c>
      <c r="E1861" s="17">
        <v>3</v>
      </c>
      <c r="F1861" s="17">
        <v>1964</v>
      </c>
      <c r="G1861" s="17" t="str">
        <f>IF(F1861&lt;2000,(ROUNDDOWN((F1861-$G$10)/5,0))*5+$G$10&amp;"-"&amp;(ROUNDDOWN((F1861-$G$10)/5,0))*5+$G$10+4,(ROUNDDOWN((F1861-$G$10)/5,0))*5+$G$10&amp;"-"&amp;(ROUNDDOWN((F1861-$G$10)/5,0))*5+$G$10+4)</f>
        <v>1960-1964</v>
      </c>
      <c r="H1861" s="17">
        <v>3</v>
      </c>
      <c r="I1861" s="17">
        <v>0</v>
      </c>
      <c r="J1861" s="17">
        <v>0</v>
      </c>
      <c r="K1861" s="17">
        <f>SUM(I1861:J1861)</f>
        <v>0</v>
      </c>
      <c r="L1861" s="28">
        <f>IF(N1861&lt;7000000000,0,1)</f>
        <v>0</v>
      </c>
      <c r="M1861" s="28">
        <f>IF(N1861&gt;0,1,0)</f>
        <v>1</v>
      </c>
      <c r="N1861" s="29">
        <v>17397</v>
      </c>
      <c r="O1861" s="29">
        <f>IF($R1861="Minor",1,0)</f>
        <v>0</v>
      </c>
      <c r="P1861" s="29">
        <f>IF($R1861="Medium",1,0)</f>
        <v>1</v>
      </c>
      <c r="Q1861" s="29">
        <f>IF($R1861="Major",1,0)</f>
        <v>0</v>
      </c>
      <c r="R1861" s="2" t="str">
        <f>IF('Hazard Data'!N258&lt;VLOOKUP(B1861,Thresholds!$B$2:$I$8,2,FALSE),"Minor",IF(AND(VLOOKUP(B1861,Thresholds!$B$2:$I$8,2,FALSE)&lt;='Hazard Data'!N258,'Hazard Data'!N258&lt;VLOOKUP(B1861,Thresholds!$B$2:$I$8,3,FALSE)),"Medium","Major"))</f>
        <v>Medium</v>
      </c>
      <c r="S1861" s="2" t="str">
        <f>IF(N1861&gt;0,"",IF('Hazard Data'!K258&lt;VLOOKUP(B1861,Thresholds!$B$2:$I$8,5,FALSE),"Minor",IF(AND(VLOOKUP(B1861,Thresholds!$B$2:$I$8,5,FALSE)&lt;='Hazard Data'!K258,'Hazard Data'!K258&lt;VLOOKUP(B1861,Thresholds!$B$2:$I$8,6,FALSE)),"Medium","Major")))</f>
        <v/>
      </c>
      <c r="T1861" s="2"/>
      <c r="U1861" s="2"/>
      <c r="V1861" s="2"/>
      <c r="W1861" s="2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32">
      <c r="A1862" s="1"/>
      <c r="B1862" s="17">
        <v>2</v>
      </c>
      <c r="C1862" s="9" t="s">
        <v>59</v>
      </c>
      <c r="D1862" s="9" t="str">
        <f>VLOOKUP(C1862,'Hazard Categories'!$A$2:$B$52,2,FALSE)</f>
        <v>Storm</v>
      </c>
      <c r="E1862" s="17">
        <v>2</v>
      </c>
      <c r="F1862" s="17">
        <v>2011</v>
      </c>
      <c r="G1862" s="17" t="str">
        <f>IF(F1862&lt;2000,(ROUNDDOWN((F1862-$G$10)/5,0))*5+$G$10&amp;"-"&amp;(ROUNDDOWN((F1862-$G$10)/5,0))*5+$G$10+4,(ROUNDDOWN((F1862-$G$10)/5,0))*5+$G$10&amp;"-"&amp;(ROUNDDOWN((F1862-$G$10)/5,0))*5+$G$10+4)</f>
        <v>2010-2014</v>
      </c>
      <c r="H1862" s="17">
        <v>1</v>
      </c>
      <c r="I1862" s="17">
        <v>0</v>
      </c>
      <c r="J1862" s="17">
        <v>0</v>
      </c>
      <c r="K1862" s="17">
        <f>SUM(I1862:J1862)</f>
        <v>0</v>
      </c>
      <c r="L1862" s="28">
        <f>IF(N1862&lt;7000000000,0,1)</f>
        <v>0</v>
      </c>
      <c r="M1862" s="28">
        <f>IF(N1862&gt;0,1,0)</f>
        <v>1</v>
      </c>
      <c r="N1862" s="29">
        <v>17395</v>
      </c>
      <c r="O1862" s="29">
        <f>IF($R1862="Minor",1,0)</f>
        <v>1</v>
      </c>
      <c r="P1862" s="29">
        <f>IF($R1862="Medium",1,0)</f>
        <v>0</v>
      </c>
      <c r="Q1862" s="29">
        <f>IF($R1862="Major",1,0)</f>
        <v>0</v>
      </c>
      <c r="R1862" s="2" t="str">
        <f>IF('Hazard Data'!N2484&lt;VLOOKUP(B1862,Thresholds!$B$2:$I$8,2,FALSE),"Minor",IF(AND(VLOOKUP(B1862,Thresholds!$B$2:$I$8,2,FALSE)&lt;='Hazard Data'!N2484,'Hazard Data'!N2484&lt;VLOOKUP(B1862,Thresholds!$B$2:$I$8,3,FALSE)),"Medium","Major"))</f>
        <v>Minor</v>
      </c>
      <c r="S1862" s="2" t="str">
        <f>IF(N1862&gt;0,"",IF('Hazard Data'!K2484&lt;VLOOKUP(B1862,Thresholds!$B$2:$I$8,5,FALSE),"Minor",IF(AND(VLOOKUP(B1862,Thresholds!$B$2:$I$8,5,FALSE)&lt;='Hazard Data'!K2484,'Hazard Data'!K2484&lt;VLOOKUP(B1862,Thresholds!$B$2:$I$8,6,FALSE)),"Medium","Major")))</f>
        <v/>
      </c>
      <c r="T1862" s="2"/>
      <c r="U1862" s="2"/>
      <c r="V1862" s="2"/>
      <c r="W1862" s="2"/>
      <c r="X1862" s="1"/>
      <c r="Y1862" s="1"/>
      <c r="Z1862" s="1"/>
      <c r="AA1862" s="1"/>
      <c r="AB1862" s="1"/>
      <c r="AC1862" s="1"/>
      <c r="AD1862" s="1"/>
      <c r="AE1862" s="1"/>
      <c r="AF1862" s="1"/>
    </row>
    <row r="1863" spans="1:32">
      <c r="A1863" s="1"/>
      <c r="B1863" s="17">
        <v>2</v>
      </c>
      <c r="C1863" s="9" t="s">
        <v>44</v>
      </c>
      <c r="D1863" s="9" t="str">
        <f>VLOOKUP(C1863,'Hazard Categories'!$A$2:$B$52,2,FALSE)</f>
        <v>Severe Storm</v>
      </c>
      <c r="E1863" s="17">
        <v>3</v>
      </c>
      <c r="F1863" s="17">
        <v>2018</v>
      </c>
      <c r="G1863" s="17" t="str">
        <f>IF(F1863&lt;2000,(ROUNDDOWN((F1863-$G$10)/5,0))*5+$G$10&amp;"-"&amp;(ROUNDDOWN((F1863-$G$10)/5,0))*5+$G$10+4,(ROUNDDOWN((F1863-$G$10)/5,0))*5+$G$10&amp;"-"&amp;(ROUNDDOWN((F1863-$G$10)/5,0))*5+$G$10+4)</f>
        <v>2015-2019</v>
      </c>
      <c r="H1863" s="17">
        <v>1</v>
      </c>
      <c r="I1863" s="17">
        <v>0</v>
      </c>
      <c r="J1863" s="17">
        <v>0</v>
      </c>
      <c r="K1863" s="17">
        <f>SUM(I1863:J1863)</f>
        <v>0</v>
      </c>
      <c r="L1863" s="28">
        <f>IF(N1863&lt;7000000000,0,1)</f>
        <v>0</v>
      </c>
      <c r="M1863" s="28">
        <f>IF(N1863&gt;0,1,0)</f>
        <v>1</v>
      </c>
      <c r="N1863" s="29">
        <v>17391</v>
      </c>
      <c r="O1863" s="29">
        <f>IF($R1863="Minor",1,0)</f>
        <v>1</v>
      </c>
      <c r="P1863" s="29">
        <f>IF($R1863="Medium",1,0)</f>
        <v>0</v>
      </c>
      <c r="Q1863" s="29">
        <f>IF($R1863="Major",1,0)</f>
        <v>0</v>
      </c>
      <c r="R1863" s="2" t="str">
        <f>IF('Hazard Data'!N2987&lt;VLOOKUP(B1863,Thresholds!$B$2:$I$8,2,FALSE),"Minor",IF(AND(VLOOKUP(B1863,Thresholds!$B$2:$I$8,2,FALSE)&lt;='Hazard Data'!N2987,'Hazard Data'!N2987&lt;VLOOKUP(B1863,Thresholds!$B$2:$I$8,3,FALSE)),"Medium","Major"))</f>
        <v>Minor</v>
      </c>
      <c r="S1863" s="2" t="str">
        <f>IF(N1863&gt;0,"",IF('Hazard Data'!K2987&lt;VLOOKUP(B1863,Thresholds!$B$2:$I$8,5,FALSE),"Minor",IF(AND(VLOOKUP(B1863,Thresholds!$B$2:$I$8,5,FALSE)&lt;='Hazard Data'!K2987,'Hazard Data'!K2987&lt;VLOOKUP(B1863,Thresholds!$B$2:$I$8,6,FALSE)),"Medium","Major")))</f>
        <v/>
      </c>
      <c r="T1863" s="2"/>
      <c r="U1863" s="2"/>
      <c r="V1863" s="2"/>
      <c r="W1863" s="2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32">
      <c r="A1864" s="1"/>
      <c r="B1864" s="17">
        <v>1</v>
      </c>
      <c r="C1864" s="9" t="s">
        <v>40</v>
      </c>
      <c r="D1864" s="9" t="str">
        <f>VLOOKUP(C1864,'Hazard Categories'!$A$2:$B$52,2,FALSE)</f>
        <v>Storm</v>
      </c>
      <c r="E1864" s="17">
        <v>1</v>
      </c>
      <c r="F1864" s="17">
        <v>1983</v>
      </c>
      <c r="G1864" s="17" t="str">
        <f>IF(F1864&lt;2000,(ROUNDDOWN((F1864-$G$10)/5,0))*5+$G$10&amp;"-"&amp;(ROUNDDOWN((F1864-$G$10)/5,0))*5+$G$10+4,(ROUNDDOWN((F1864-$G$10)/5,0))*5+$G$10&amp;"-"&amp;(ROUNDDOWN((F1864-$G$10)/5,0))*5+$G$10+4)</f>
        <v>1980-1984</v>
      </c>
      <c r="H1864" s="17">
        <v>1</v>
      </c>
      <c r="I1864" s="17">
        <v>0</v>
      </c>
      <c r="J1864" s="17">
        <v>0</v>
      </c>
      <c r="K1864" s="17">
        <f>SUM(I1864:J1864)</f>
        <v>0</v>
      </c>
      <c r="L1864" s="28">
        <f>IF(N1864&lt;7000000000,0,1)</f>
        <v>0</v>
      </c>
      <c r="M1864" s="28">
        <f>IF(N1864&gt;0,1,0)</f>
        <v>1</v>
      </c>
      <c r="N1864" s="29">
        <v>17366</v>
      </c>
      <c r="O1864" s="29">
        <f>IF($R1864="Minor",1,0)</f>
        <v>1</v>
      </c>
      <c r="P1864" s="29">
        <f>IF($R1864="Medium",1,0)</f>
        <v>0</v>
      </c>
      <c r="Q1864" s="29">
        <f>IF($R1864="Major",1,0)</f>
        <v>0</v>
      </c>
      <c r="R1864" s="2" t="str">
        <f>IF('Hazard Data'!N751&lt;VLOOKUP(B1864,Thresholds!$B$2:$I$8,2,FALSE),"Minor",IF(AND(VLOOKUP(B1864,Thresholds!$B$2:$I$8,2,FALSE)&lt;='Hazard Data'!N751,'Hazard Data'!N751&lt;VLOOKUP(B1864,Thresholds!$B$2:$I$8,3,FALSE)),"Medium","Major"))</f>
        <v>Minor</v>
      </c>
      <c r="S1864" s="2" t="str">
        <f>IF(N1864&gt;0,"",IF('Hazard Data'!K751&lt;VLOOKUP(B1864,Thresholds!$B$2:$I$8,5,FALSE),"Minor",IF(AND(VLOOKUP(B1864,Thresholds!$B$2:$I$8,5,FALSE)&lt;='Hazard Data'!K751,'Hazard Data'!K751&lt;VLOOKUP(B1864,Thresholds!$B$2:$I$8,6,FALSE)),"Medium","Major")))</f>
        <v/>
      </c>
      <c r="T1864" s="2"/>
      <c r="U1864" s="2"/>
      <c r="V1864" s="2"/>
      <c r="W1864" s="2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32">
      <c r="A1865" s="1"/>
      <c r="B1865" s="17">
        <v>2</v>
      </c>
      <c r="C1865" s="9" t="s">
        <v>44</v>
      </c>
      <c r="D1865" s="9" t="str">
        <f>VLOOKUP(C1865,'Hazard Categories'!$A$2:$B$52,2,FALSE)</f>
        <v>Severe Storm</v>
      </c>
      <c r="E1865" s="17">
        <v>2</v>
      </c>
      <c r="F1865" s="17">
        <v>2016</v>
      </c>
      <c r="G1865" s="17" t="str">
        <f>IF(F1865&lt;2000,(ROUNDDOWN((F1865-$G$10)/5,0))*5+$G$10&amp;"-"&amp;(ROUNDDOWN((F1865-$G$10)/5,0))*5+$G$10+4,(ROUNDDOWN((F1865-$G$10)/5,0))*5+$G$10&amp;"-"&amp;(ROUNDDOWN((F1865-$G$10)/5,0))*5+$G$10+4)</f>
        <v>2015-2019</v>
      </c>
      <c r="H1865" s="17">
        <v>1</v>
      </c>
      <c r="I1865" s="17">
        <v>0</v>
      </c>
      <c r="J1865" s="17">
        <v>0</v>
      </c>
      <c r="K1865" s="17">
        <f>SUM(I1865:J1865)</f>
        <v>0</v>
      </c>
      <c r="L1865" s="28">
        <f>IF(N1865&lt;7000000000,0,1)</f>
        <v>0</v>
      </c>
      <c r="M1865" s="28">
        <f>IF(N1865&gt;0,1,0)</f>
        <v>1</v>
      </c>
      <c r="N1865" s="29">
        <v>17364</v>
      </c>
      <c r="O1865" s="29">
        <f>IF($R1865="Minor",1,0)</f>
        <v>1</v>
      </c>
      <c r="P1865" s="29">
        <f>IF($R1865="Medium",1,0)</f>
        <v>0</v>
      </c>
      <c r="Q1865" s="29">
        <f>IF($R1865="Major",1,0)</f>
        <v>0</v>
      </c>
      <c r="R1865" s="2" t="str">
        <f>IF('Hazard Data'!N2812&lt;VLOOKUP(B1865,Thresholds!$B$2:$I$8,2,FALSE),"Minor",IF(AND(VLOOKUP(B1865,Thresholds!$B$2:$I$8,2,FALSE)&lt;='Hazard Data'!N2812,'Hazard Data'!N2812&lt;VLOOKUP(B1865,Thresholds!$B$2:$I$8,3,FALSE)),"Medium","Major"))</f>
        <v>Minor</v>
      </c>
      <c r="S1865" s="2" t="str">
        <f>IF(N1865&gt;0,"",IF('Hazard Data'!K2812&lt;VLOOKUP(B1865,Thresholds!$B$2:$I$8,5,FALSE),"Minor",IF(AND(VLOOKUP(B1865,Thresholds!$B$2:$I$8,5,FALSE)&lt;='Hazard Data'!K2812,'Hazard Data'!K2812&lt;VLOOKUP(B1865,Thresholds!$B$2:$I$8,6,FALSE)),"Medium","Major")))</f>
        <v/>
      </c>
      <c r="T1865" s="2"/>
      <c r="U1865" s="2"/>
      <c r="V1865" s="2"/>
      <c r="W1865" s="2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32">
      <c r="A1866" s="1"/>
      <c r="B1866" s="17">
        <v>1</v>
      </c>
      <c r="C1866" s="9" t="s">
        <v>41</v>
      </c>
      <c r="D1866" s="9" t="str">
        <f>VLOOKUP(C1866,'Hazard Categories'!$A$2:$B$52,2,FALSE)</f>
        <v>Tornado</v>
      </c>
      <c r="E1866" s="17">
        <v>4</v>
      </c>
      <c r="F1866" s="17">
        <v>2014</v>
      </c>
      <c r="G1866" s="17" t="str">
        <f>IF(F1866&lt;2000,(ROUNDDOWN((F1866-$G$10)/5,0))*5+$G$10&amp;"-"&amp;(ROUNDDOWN((F1866-$G$10)/5,0))*5+$G$10+4,(ROUNDDOWN((F1866-$G$10)/5,0))*5+$G$10&amp;"-"&amp;(ROUNDDOWN((F1866-$G$10)/5,0))*5+$G$10+4)</f>
        <v>2010-2014</v>
      </c>
      <c r="H1866" s="17">
        <v>1</v>
      </c>
      <c r="I1866" s="17">
        <v>0</v>
      </c>
      <c r="J1866" s="17">
        <v>0</v>
      </c>
      <c r="K1866" s="17">
        <f>SUM(I1866:J1866)</f>
        <v>0</v>
      </c>
      <c r="L1866" s="28">
        <f>IF(N1866&lt;7000000000,0,1)</f>
        <v>0</v>
      </c>
      <c r="M1866" s="28">
        <f>IF(N1866&gt;0,1,0)</f>
        <v>1</v>
      </c>
      <c r="N1866" s="29">
        <v>17348</v>
      </c>
      <c r="O1866" s="29">
        <f>IF($R1866="Minor",1,0)</f>
        <v>1</v>
      </c>
      <c r="P1866" s="29">
        <f>IF($R1866="Medium",1,0)</f>
        <v>0</v>
      </c>
      <c r="Q1866" s="29">
        <f>IF($R1866="Major",1,0)</f>
        <v>0</v>
      </c>
      <c r="R1866" s="2" t="str">
        <f>IF('Hazard Data'!N2538&lt;VLOOKUP(B1866,Thresholds!$B$2:$I$8,2,FALSE),"Minor",IF(AND(VLOOKUP(B1866,Thresholds!$B$2:$I$8,2,FALSE)&lt;='Hazard Data'!N2538,'Hazard Data'!N2538&lt;VLOOKUP(B1866,Thresholds!$B$2:$I$8,3,FALSE)),"Medium","Major"))</f>
        <v>Minor</v>
      </c>
      <c r="S1866" s="2" t="str">
        <f>IF(N1866&gt;0,"",IF('Hazard Data'!K2538&lt;VLOOKUP(B1866,Thresholds!$B$2:$I$8,5,FALSE),"Minor",IF(AND(VLOOKUP(B1866,Thresholds!$B$2:$I$8,5,FALSE)&lt;='Hazard Data'!K2538,'Hazard Data'!K2538&lt;VLOOKUP(B1866,Thresholds!$B$2:$I$8,6,FALSE)),"Medium","Major")))</f>
        <v/>
      </c>
      <c r="T1866" s="2"/>
      <c r="U1866" s="2"/>
      <c r="V1866" s="2"/>
      <c r="W1866" s="2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32">
      <c r="A1867" s="1"/>
      <c r="B1867" s="17">
        <v>6</v>
      </c>
      <c r="C1867" s="9" t="s">
        <v>44</v>
      </c>
      <c r="D1867" s="9" t="str">
        <f>VLOOKUP(C1867,'Hazard Categories'!$A$2:$B$52,2,FALSE)</f>
        <v>Severe Storm</v>
      </c>
      <c r="E1867" s="17">
        <v>4</v>
      </c>
      <c r="F1867" s="17">
        <v>2011</v>
      </c>
      <c r="G1867" s="17" t="str">
        <f>IF(F1867&lt;2000,(ROUNDDOWN((F1867-$G$10)/5,0))*5+$G$10&amp;"-"&amp;(ROUNDDOWN((F1867-$G$10)/5,0))*5+$G$10+4,(ROUNDDOWN((F1867-$G$10)/5,0))*5+$G$10&amp;"-"&amp;(ROUNDDOWN((F1867-$G$10)/5,0))*5+$G$10+4)</f>
        <v>2010-2014</v>
      </c>
      <c r="H1867" s="17">
        <v>1</v>
      </c>
      <c r="I1867" s="17">
        <v>0</v>
      </c>
      <c r="J1867" s="17">
        <v>0</v>
      </c>
      <c r="K1867" s="17">
        <f>SUM(I1867:J1867)</f>
        <v>0</v>
      </c>
      <c r="L1867" s="28">
        <f>IF(N1867&lt;7000000000,0,1)</f>
        <v>0</v>
      </c>
      <c r="M1867" s="28">
        <f>IF(N1867&gt;0,1,0)</f>
        <v>1</v>
      </c>
      <c r="N1867" s="29">
        <v>17343</v>
      </c>
      <c r="O1867" s="29">
        <f>IF($R1867="Minor",1,0)</f>
        <v>1</v>
      </c>
      <c r="P1867" s="29">
        <f>IF($R1867="Medium",1,0)</f>
        <v>0</v>
      </c>
      <c r="Q1867" s="29">
        <f>IF($R1867="Major",1,0)</f>
        <v>0</v>
      </c>
      <c r="R1867" s="2" t="str">
        <f>IF('Hazard Data'!N2403&lt;VLOOKUP(B1867,Thresholds!$B$2:$I$8,2,FALSE),"Minor",IF(AND(VLOOKUP(B1867,Thresholds!$B$2:$I$8,2,FALSE)&lt;='Hazard Data'!N2403,'Hazard Data'!N2403&lt;VLOOKUP(B1867,Thresholds!$B$2:$I$8,3,FALSE)),"Medium","Major"))</f>
        <v>Minor</v>
      </c>
      <c r="S1867" s="2" t="str">
        <f>IF(N1867&gt;0,"",IF('Hazard Data'!K2403&lt;VLOOKUP(B1867,Thresholds!$B$2:$I$8,5,FALSE),"Minor",IF(AND(VLOOKUP(B1867,Thresholds!$B$2:$I$8,5,FALSE)&lt;='Hazard Data'!K2403,'Hazard Data'!K2403&lt;VLOOKUP(B1867,Thresholds!$B$2:$I$8,6,FALSE)),"Medium","Major")))</f>
        <v/>
      </c>
      <c r="T1867" s="2"/>
      <c r="U1867" s="2"/>
      <c r="V1867" s="2"/>
      <c r="W1867" s="2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32">
      <c r="A1868" s="1"/>
      <c r="B1868" s="17">
        <v>5</v>
      </c>
      <c r="C1868" s="9" t="s">
        <v>45</v>
      </c>
      <c r="D1868" s="9" t="str">
        <f>VLOOKUP(C1868,'Hazard Categories'!$A$2:$B$52,2,FALSE)</f>
        <v>Storm</v>
      </c>
      <c r="E1868" s="17">
        <v>3</v>
      </c>
      <c r="F1868" s="17">
        <v>1991</v>
      </c>
      <c r="G1868" s="17" t="str">
        <f>IF(F1868&lt;2000,(ROUNDDOWN((F1868-$G$10)/5,0))*5+$G$10&amp;"-"&amp;(ROUNDDOWN((F1868-$G$10)/5,0))*5+$G$10+4,(ROUNDDOWN((F1868-$G$10)/5,0))*5+$G$10&amp;"-"&amp;(ROUNDDOWN((F1868-$G$10)/5,0))*5+$G$10+4)</f>
        <v>1990-1994</v>
      </c>
      <c r="H1868" s="17">
        <v>1</v>
      </c>
      <c r="I1868" s="17">
        <v>0</v>
      </c>
      <c r="J1868" s="17">
        <v>0</v>
      </c>
      <c r="K1868" s="17">
        <f>SUM(I1868:J1868)</f>
        <v>0</v>
      </c>
      <c r="L1868" s="28">
        <f>IF(N1868&lt;7000000000,0,1)</f>
        <v>0</v>
      </c>
      <c r="M1868" s="28">
        <f>IF(N1868&gt;0,1,0)</f>
        <v>1</v>
      </c>
      <c r="N1868" s="29">
        <v>17326</v>
      </c>
      <c r="O1868" s="29">
        <f>IF($R1868="Minor",1,0)</f>
        <v>1</v>
      </c>
      <c r="P1868" s="29">
        <f>IF($R1868="Medium",1,0)</f>
        <v>0</v>
      </c>
      <c r="Q1868" s="29">
        <f>IF($R1868="Major",1,0)</f>
        <v>0</v>
      </c>
      <c r="R1868" s="2" t="str">
        <f>IF('Hazard Data'!N1819&lt;VLOOKUP(B1868,Thresholds!$B$2:$I$8,2,FALSE),"Minor",IF(AND(VLOOKUP(B1868,Thresholds!$B$2:$I$8,2,FALSE)&lt;='Hazard Data'!N1819,'Hazard Data'!N1819&lt;VLOOKUP(B1868,Thresholds!$B$2:$I$8,3,FALSE)),"Medium","Major"))</f>
        <v>Minor</v>
      </c>
      <c r="S1868" s="2" t="str">
        <f>IF(N1868&gt;0,"",IF('Hazard Data'!K1819&lt;VLOOKUP(B1868,Thresholds!$B$2:$I$8,5,FALSE),"Minor",IF(AND(VLOOKUP(B1868,Thresholds!$B$2:$I$8,5,FALSE)&lt;='Hazard Data'!K1819,'Hazard Data'!K1819&lt;VLOOKUP(B1868,Thresholds!$B$2:$I$8,6,FALSE)),"Medium","Major")))</f>
        <v/>
      </c>
      <c r="T1868" s="2"/>
      <c r="U1868" s="2"/>
      <c r="V1868" s="2"/>
      <c r="W1868" s="2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32">
      <c r="A1869" s="1"/>
      <c r="B1869" s="17">
        <v>5</v>
      </c>
      <c r="C1869" s="9" t="s">
        <v>40</v>
      </c>
      <c r="D1869" s="9" t="str">
        <f>VLOOKUP(C1869,'Hazard Categories'!$A$2:$B$52,2,FALSE)</f>
        <v>Storm</v>
      </c>
      <c r="E1869" s="17">
        <v>1</v>
      </c>
      <c r="F1869" s="17">
        <v>1982</v>
      </c>
      <c r="G1869" s="17" t="str">
        <f>IF(F1869&lt;2000,(ROUNDDOWN((F1869-$G$10)/5,0))*5+$G$10&amp;"-"&amp;(ROUNDDOWN((F1869-$G$10)/5,0))*5+$G$10+4,(ROUNDDOWN((F1869-$G$10)/5,0))*5+$G$10&amp;"-"&amp;(ROUNDDOWN((F1869-$G$10)/5,0))*5+$G$10+4)</f>
        <v>1980-1984</v>
      </c>
      <c r="H1869" s="17">
        <v>2</v>
      </c>
      <c r="I1869" s="17">
        <v>0</v>
      </c>
      <c r="J1869" s="17">
        <v>0</v>
      </c>
      <c r="K1869" s="17">
        <f>SUM(I1869:J1869)</f>
        <v>0</v>
      </c>
      <c r="L1869" s="28">
        <f>IF(N1869&lt;7000000000,0,1)</f>
        <v>0</v>
      </c>
      <c r="M1869" s="28">
        <f>IF(N1869&gt;0,1,0)</f>
        <v>1</v>
      </c>
      <c r="N1869" s="29">
        <v>17321</v>
      </c>
      <c r="O1869" s="29">
        <f>IF($R1869="Minor",1,0)</f>
        <v>1</v>
      </c>
      <c r="P1869" s="29">
        <f>IF($R1869="Medium",1,0)</f>
        <v>0</v>
      </c>
      <c r="Q1869" s="29">
        <f>IF($R1869="Major",1,0)</f>
        <v>0</v>
      </c>
      <c r="R1869" s="2" t="str">
        <f>IF('Hazard Data'!N746&lt;VLOOKUP(B1869,Thresholds!$B$2:$I$8,2,FALSE),"Minor",IF(AND(VLOOKUP(B1869,Thresholds!$B$2:$I$8,2,FALSE)&lt;='Hazard Data'!N746,'Hazard Data'!N746&lt;VLOOKUP(B1869,Thresholds!$B$2:$I$8,3,FALSE)),"Medium","Major"))</f>
        <v>Minor</v>
      </c>
      <c r="S1869" s="2" t="str">
        <f>IF(N1869&gt;0,"",IF('Hazard Data'!K746&lt;VLOOKUP(B1869,Thresholds!$B$2:$I$8,5,FALSE),"Minor",IF(AND(VLOOKUP(B1869,Thresholds!$B$2:$I$8,5,FALSE)&lt;='Hazard Data'!K746,'Hazard Data'!K746&lt;VLOOKUP(B1869,Thresholds!$B$2:$I$8,6,FALSE)),"Medium","Major")))</f>
        <v/>
      </c>
      <c r="T1869" s="2"/>
      <c r="U1869" s="2"/>
      <c r="V1869" s="2"/>
      <c r="W1869" s="2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32">
      <c r="A1870" s="1"/>
      <c r="B1870" s="17">
        <v>4</v>
      </c>
      <c r="C1870" s="9" t="s">
        <v>81</v>
      </c>
      <c r="D1870" s="9" t="str">
        <f>VLOOKUP(C1870,'Hazard Categories'!$A$2:$B$52,2,FALSE)</f>
        <v>Severe Storm</v>
      </c>
      <c r="E1870" s="17">
        <v>1</v>
      </c>
      <c r="F1870" s="17">
        <v>1985</v>
      </c>
      <c r="G1870" s="17" t="str">
        <f>IF(F1870&lt;2000,(ROUNDDOWN((F1870-$G$10)/5,0))*5+$G$10&amp;"-"&amp;(ROUNDDOWN((F1870-$G$10)/5,0))*5+$G$10+4,(ROUNDDOWN((F1870-$G$10)/5,0))*5+$G$10&amp;"-"&amp;(ROUNDDOWN((F1870-$G$10)/5,0))*5+$G$10+4)</f>
        <v>1985-1989</v>
      </c>
      <c r="H1870" s="17">
        <v>2</v>
      </c>
      <c r="I1870" s="17">
        <v>0</v>
      </c>
      <c r="J1870" s="17">
        <v>0</v>
      </c>
      <c r="K1870" s="17">
        <f>SUM(I1870:J1870)</f>
        <v>0</v>
      </c>
      <c r="L1870" s="28">
        <f>IF(N1870&lt;7000000000,0,1)</f>
        <v>0</v>
      </c>
      <c r="M1870" s="28">
        <f>IF(N1870&gt;0,1,0)</f>
        <v>1</v>
      </c>
      <c r="N1870" s="29">
        <v>17316</v>
      </c>
      <c r="O1870" s="29">
        <f>IF($R1870="Minor",1,0)</f>
        <v>0</v>
      </c>
      <c r="P1870" s="29">
        <f>IF($R1870="Medium",1,0)</f>
        <v>1</v>
      </c>
      <c r="Q1870" s="29">
        <f>IF($R1870="Major",1,0)</f>
        <v>0</v>
      </c>
      <c r="R1870" s="2" t="str">
        <f>IF('Hazard Data'!N523&lt;VLOOKUP(B1870,Thresholds!$B$2:$I$8,2,FALSE),"Minor",IF(AND(VLOOKUP(B1870,Thresholds!$B$2:$I$8,2,FALSE)&lt;='Hazard Data'!N523,'Hazard Data'!N523&lt;VLOOKUP(B1870,Thresholds!$B$2:$I$8,3,FALSE)),"Medium","Major"))</f>
        <v>Medium</v>
      </c>
      <c r="S1870" s="2" t="str">
        <f>IF(N1870&gt;0,"",IF('Hazard Data'!K523&lt;VLOOKUP(B1870,Thresholds!$B$2:$I$8,5,FALSE),"Minor",IF(AND(VLOOKUP(B1870,Thresholds!$B$2:$I$8,5,FALSE)&lt;='Hazard Data'!K523,'Hazard Data'!K523&lt;VLOOKUP(B1870,Thresholds!$B$2:$I$8,6,FALSE)),"Medium","Major")))</f>
        <v/>
      </c>
      <c r="T1870" s="2"/>
      <c r="U1870" s="2"/>
      <c r="V1870" s="2"/>
      <c r="W1870" s="2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32">
      <c r="A1871" s="1"/>
      <c r="B1871" s="17">
        <v>2</v>
      </c>
      <c r="C1871" s="9" t="s">
        <v>59</v>
      </c>
      <c r="D1871" s="9" t="str">
        <f>VLOOKUP(C1871,'Hazard Categories'!$A$2:$B$52,2,FALSE)</f>
        <v>Storm</v>
      </c>
      <c r="E1871" s="17">
        <v>2</v>
      </c>
      <c r="F1871" s="17">
        <v>2012</v>
      </c>
      <c r="G1871" s="17" t="str">
        <f>IF(F1871&lt;2000,(ROUNDDOWN((F1871-$G$10)/5,0))*5+$G$10&amp;"-"&amp;(ROUNDDOWN((F1871-$G$10)/5,0))*5+$G$10+4,(ROUNDDOWN((F1871-$G$10)/5,0))*5+$G$10&amp;"-"&amp;(ROUNDDOWN((F1871-$G$10)/5,0))*5+$G$10+4)</f>
        <v>2010-2014</v>
      </c>
      <c r="H1871" s="17">
        <v>1</v>
      </c>
      <c r="I1871" s="17">
        <v>0</v>
      </c>
      <c r="J1871" s="17">
        <v>0</v>
      </c>
      <c r="K1871" s="17">
        <f>SUM(I1871:J1871)</f>
        <v>0</v>
      </c>
      <c r="L1871" s="28">
        <f>IF(N1871&lt;7000000000,0,1)</f>
        <v>0</v>
      </c>
      <c r="M1871" s="28">
        <f>IF(N1871&gt;0,1,0)</f>
        <v>1</v>
      </c>
      <c r="N1871" s="29">
        <v>17310</v>
      </c>
      <c r="O1871" s="29">
        <f>IF($R1871="Minor",1,0)</f>
        <v>1</v>
      </c>
      <c r="P1871" s="29">
        <f>IF($R1871="Medium",1,0)</f>
        <v>0</v>
      </c>
      <c r="Q1871" s="29">
        <f>IF($R1871="Major",1,0)</f>
        <v>0</v>
      </c>
      <c r="R1871" s="2" t="str">
        <f>IF('Hazard Data'!N2091&lt;VLOOKUP(B1871,Thresholds!$B$2:$I$8,2,FALSE),"Minor",IF(AND(VLOOKUP(B1871,Thresholds!$B$2:$I$8,2,FALSE)&lt;='Hazard Data'!N2091,'Hazard Data'!N2091&lt;VLOOKUP(B1871,Thresholds!$B$2:$I$8,3,FALSE)),"Medium","Major"))</f>
        <v>Minor</v>
      </c>
      <c r="S1871" s="2" t="str">
        <f>IF(N1871&gt;0,"",IF('Hazard Data'!K2091&lt;VLOOKUP(B1871,Thresholds!$B$2:$I$8,5,FALSE),"Minor",IF(AND(VLOOKUP(B1871,Thresholds!$B$2:$I$8,5,FALSE)&lt;='Hazard Data'!K2091,'Hazard Data'!K2091&lt;VLOOKUP(B1871,Thresholds!$B$2:$I$8,6,FALSE)),"Medium","Major")))</f>
        <v/>
      </c>
      <c r="T1871" s="2"/>
      <c r="U1871" s="2"/>
      <c r="V1871" s="2"/>
      <c r="W1871" s="2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32">
      <c r="A1872" s="1"/>
      <c r="B1872" s="17">
        <v>3</v>
      </c>
      <c r="C1872" s="9" t="s">
        <v>40</v>
      </c>
      <c r="D1872" s="9" t="str">
        <f>VLOOKUP(C1872,'Hazard Categories'!$A$2:$B$52,2,FALSE)</f>
        <v>Storm</v>
      </c>
      <c r="E1872" s="17">
        <v>4</v>
      </c>
      <c r="F1872" s="17">
        <v>1983</v>
      </c>
      <c r="G1872" s="17" t="str">
        <f>IF(F1872&lt;2000,(ROUNDDOWN((F1872-$G$10)/5,0))*5+$G$10&amp;"-"&amp;(ROUNDDOWN((F1872-$G$10)/5,0))*5+$G$10+4,(ROUNDDOWN((F1872-$G$10)/5,0))*5+$G$10&amp;"-"&amp;(ROUNDDOWN((F1872-$G$10)/5,0))*5+$G$10+4)</f>
        <v>1980-1984</v>
      </c>
      <c r="H1872" s="17">
        <v>2</v>
      </c>
      <c r="I1872" s="17">
        <v>2</v>
      </c>
      <c r="J1872" s="17">
        <v>0</v>
      </c>
      <c r="K1872" s="17">
        <f>SUM(I1872:J1872)</f>
        <v>2</v>
      </c>
      <c r="L1872" s="28">
        <f>IF(N1872&lt;7000000000,0,1)</f>
        <v>0</v>
      </c>
      <c r="M1872" s="28">
        <f>IF(N1872&gt;0,1,0)</f>
        <v>1</v>
      </c>
      <c r="N1872" s="29">
        <v>17307</v>
      </c>
      <c r="O1872" s="29">
        <f>IF($R1872="Minor",1,0)</f>
        <v>1</v>
      </c>
      <c r="P1872" s="29">
        <f>IF($R1872="Medium",1,0)</f>
        <v>0</v>
      </c>
      <c r="Q1872" s="29">
        <f>IF($R1872="Major",1,0)</f>
        <v>0</v>
      </c>
      <c r="R1872" s="2" t="str">
        <f>IF('Hazard Data'!N807&lt;VLOOKUP(B1872,Thresholds!$B$2:$I$8,2,FALSE),"Minor",IF(AND(VLOOKUP(B1872,Thresholds!$B$2:$I$8,2,FALSE)&lt;='Hazard Data'!N807,'Hazard Data'!N807&lt;VLOOKUP(B1872,Thresholds!$B$2:$I$8,3,FALSE)),"Medium","Major"))</f>
        <v>Minor</v>
      </c>
      <c r="S1872" s="2" t="str">
        <f>IF(N1872&gt;0,"",IF('Hazard Data'!K807&lt;VLOOKUP(B1872,Thresholds!$B$2:$I$8,5,FALSE),"Minor",IF(AND(VLOOKUP(B1872,Thresholds!$B$2:$I$8,5,FALSE)&lt;='Hazard Data'!K807,'Hazard Data'!K807&lt;VLOOKUP(B1872,Thresholds!$B$2:$I$8,6,FALSE)),"Medium","Major")))</f>
        <v/>
      </c>
      <c r="T1872" s="2"/>
      <c r="U1872" s="2"/>
      <c r="V1872" s="2"/>
      <c r="W1872" s="2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>
      <c r="A1873" s="1"/>
      <c r="B1873" s="17">
        <v>5</v>
      </c>
      <c r="C1873" s="9" t="s">
        <v>43</v>
      </c>
      <c r="D1873" s="9" t="str">
        <f>VLOOKUP(C1873,'Hazard Categories'!$A$2:$B$52,2,FALSE)</f>
        <v>Heat/Drought/Fire</v>
      </c>
      <c r="E1873" s="17">
        <v>3</v>
      </c>
      <c r="F1873" s="17">
        <v>1977</v>
      </c>
      <c r="G1873" s="17" t="str">
        <f>IF(F1873&lt;2000,(ROUNDDOWN((F1873-$G$10)/5,0))*5+$G$10&amp;"-"&amp;(ROUNDDOWN((F1873-$G$10)/5,0))*5+$G$10+4,(ROUNDDOWN((F1873-$G$10)/5,0))*5+$G$10&amp;"-"&amp;(ROUNDDOWN((F1873-$G$10)/5,0))*5+$G$10+4)</f>
        <v>1975-1979</v>
      </c>
      <c r="H1873" s="17">
        <v>31</v>
      </c>
      <c r="I1873" s="17">
        <v>0</v>
      </c>
      <c r="J1873" s="17">
        <v>0</v>
      </c>
      <c r="K1873" s="17">
        <f>SUM(I1873:J1873)</f>
        <v>0</v>
      </c>
      <c r="L1873" s="28">
        <f>IF(N1873&lt;7000000000,0,1)</f>
        <v>0</v>
      </c>
      <c r="M1873" s="28">
        <f>IF(N1873&gt;0,1,0)</f>
        <v>1</v>
      </c>
      <c r="N1873" s="29">
        <v>17306</v>
      </c>
      <c r="O1873" s="29">
        <f>IF($R1873="Minor",1,0)</f>
        <v>0</v>
      </c>
      <c r="P1873" s="29">
        <f>IF($R1873="Medium",1,0)</f>
        <v>1</v>
      </c>
      <c r="Q1873" s="29">
        <f>IF($R1873="Major",1,0)</f>
        <v>0</v>
      </c>
      <c r="R1873" s="2" t="str">
        <f>IF('Hazard Data'!N434&lt;VLOOKUP(B1873,Thresholds!$B$2:$I$8,2,FALSE),"Minor",IF(AND(VLOOKUP(B1873,Thresholds!$B$2:$I$8,2,FALSE)&lt;='Hazard Data'!N434,'Hazard Data'!N434&lt;VLOOKUP(B1873,Thresholds!$B$2:$I$8,3,FALSE)),"Medium","Major"))</f>
        <v>Medium</v>
      </c>
      <c r="S1873" s="2" t="str">
        <f>IF(N1873&gt;0,"",IF('Hazard Data'!K434&lt;VLOOKUP(B1873,Thresholds!$B$2:$I$8,5,FALSE),"Minor",IF(AND(VLOOKUP(B1873,Thresholds!$B$2:$I$8,5,FALSE)&lt;='Hazard Data'!K434,'Hazard Data'!K434&lt;VLOOKUP(B1873,Thresholds!$B$2:$I$8,6,FALSE)),"Medium","Major")))</f>
        <v/>
      </c>
      <c r="T1873" s="2"/>
      <c r="U1873" s="2"/>
      <c r="V1873" s="2"/>
      <c r="W1873" s="2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>
      <c r="A1874" s="1"/>
      <c r="B1874" s="17">
        <v>2</v>
      </c>
      <c r="C1874" s="9" t="s">
        <v>44</v>
      </c>
      <c r="D1874" s="9" t="str">
        <f>VLOOKUP(C1874,'Hazard Categories'!$A$2:$B$52,2,FALSE)</f>
        <v>Severe Storm</v>
      </c>
      <c r="E1874" s="17">
        <v>3</v>
      </c>
      <c r="F1874" s="17">
        <v>2012</v>
      </c>
      <c r="G1874" s="17" t="str">
        <f>IF(F1874&lt;2000,(ROUNDDOWN((F1874-$G$10)/5,0))*5+$G$10&amp;"-"&amp;(ROUNDDOWN((F1874-$G$10)/5,0))*5+$G$10+4,(ROUNDDOWN((F1874-$G$10)/5,0))*5+$G$10&amp;"-"&amp;(ROUNDDOWN((F1874-$G$10)/5,0))*5+$G$10+4)</f>
        <v>2010-2014</v>
      </c>
      <c r="H1874" s="17">
        <v>1</v>
      </c>
      <c r="I1874" s="17">
        <v>0</v>
      </c>
      <c r="J1874" s="17">
        <v>0</v>
      </c>
      <c r="K1874" s="17">
        <f>SUM(I1874:J1874)</f>
        <v>0</v>
      </c>
      <c r="L1874" s="28">
        <f>IF(N1874&lt;7000000000,0,1)</f>
        <v>0</v>
      </c>
      <c r="M1874" s="28">
        <f>IF(N1874&gt;0,1,0)</f>
        <v>1</v>
      </c>
      <c r="N1874" s="29">
        <v>17302</v>
      </c>
      <c r="O1874" s="29">
        <f>IF($R1874="Minor",1,0)</f>
        <v>1</v>
      </c>
      <c r="P1874" s="29">
        <f>IF($R1874="Medium",1,0)</f>
        <v>0</v>
      </c>
      <c r="Q1874" s="29">
        <f>IF($R1874="Major",1,0)</f>
        <v>0</v>
      </c>
      <c r="R1874" s="2" t="str">
        <f>IF('Hazard Data'!N2163&lt;VLOOKUP(B1874,Thresholds!$B$2:$I$8,2,FALSE),"Minor",IF(AND(VLOOKUP(B1874,Thresholds!$B$2:$I$8,2,FALSE)&lt;='Hazard Data'!N2163,'Hazard Data'!N2163&lt;VLOOKUP(B1874,Thresholds!$B$2:$I$8,3,FALSE)),"Medium","Major"))</f>
        <v>Minor</v>
      </c>
      <c r="S1874" s="2" t="str">
        <f>IF(N1874&gt;0,"",IF('Hazard Data'!K2163&lt;VLOOKUP(B1874,Thresholds!$B$2:$I$8,5,FALSE),"Minor",IF(AND(VLOOKUP(B1874,Thresholds!$B$2:$I$8,5,FALSE)&lt;='Hazard Data'!K2163,'Hazard Data'!K2163&lt;VLOOKUP(B1874,Thresholds!$B$2:$I$8,6,FALSE)),"Medium","Major")))</f>
        <v/>
      </c>
      <c r="T1874" s="2"/>
      <c r="U1874" s="2"/>
      <c r="V1874" s="2"/>
      <c r="W1874" s="2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>
      <c r="A1875" s="1"/>
      <c r="B1875" s="17">
        <v>2</v>
      </c>
      <c r="C1875" s="9" t="s">
        <v>59</v>
      </c>
      <c r="D1875" s="9" t="str">
        <f>VLOOKUP(C1875,'Hazard Categories'!$A$2:$B$52,2,FALSE)</f>
        <v>Storm</v>
      </c>
      <c r="E1875" s="17">
        <v>3</v>
      </c>
      <c r="F1875" s="17">
        <v>2014</v>
      </c>
      <c r="G1875" s="17" t="str">
        <f>IF(F1875&lt;2000,(ROUNDDOWN((F1875-$G$10)/5,0))*5+$G$10&amp;"-"&amp;(ROUNDDOWN((F1875-$G$10)/5,0))*5+$G$10+4,(ROUNDDOWN((F1875-$G$10)/5,0))*5+$G$10&amp;"-"&amp;(ROUNDDOWN((F1875-$G$10)/5,0))*5+$G$10+4)</f>
        <v>2010-2014</v>
      </c>
      <c r="H1875" s="17">
        <v>1</v>
      </c>
      <c r="I1875" s="17">
        <v>0</v>
      </c>
      <c r="J1875" s="17">
        <v>0</v>
      </c>
      <c r="K1875" s="17">
        <f>SUM(I1875:J1875)</f>
        <v>0</v>
      </c>
      <c r="L1875" s="28">
        <f>IF(N1875&lt;7000000000,0,1)</f>
        <v>0</v>
      </c>
      <c r="M1875" s="28">
        <f>IF(N1875&gt;0,1,0)</f>
        <v>1</v>
      </c>
      <c r="N1875" s="29">
        <v>17286</v>
      </c>
      <c r="O1875" s="29">
        <f>IF($R1875="Minor",1,0)</f>
        <v>1</v>
      </c>
      <c r="P1875" s="29">
        <f>IF($R1875="Medium",1,0)</f>
        <v>0</v>
      </c>
      <c r="Q1875" s="29">
        <f>IF($R1875="Major",1,0)</f>
        <v>0</v>
      </c>
      <c r="R1875" s="2" t="str">
        <f>IF('Hazard Data'!N2589&lt;VLOOKUP(B1875,Thresholds!$B$2:$I$8,2,FALSE),"Minor",IF(AND(VLOOKUP(B1875,Thresholds!$B$2:$I$8,2,FALSE)&lt;='Hazard Data'!N2589,'Hazard Data'!N2589&lt;VLOOKUP(B1875,Thresholds!$B$2:$I$8,3,FALSE)),"Medium","Major"))</f>
        <v>Minor</v>
      </c>
      <c r="S1875" s="2" t="str">
        <f>IF(N1875&gt;0,"",IF('Hazard Data'!K2589&lt;VLOOKUP(B1875,Thresholds!$B$2:$I$8,5,FALSE),"Minor",IF(AND(VLOOKUP(B1875,Thresholds!$B$2:$I$8,5,FALSE)&lt;='Hazard Data'!K2589,'Hazard Data'!K2589&lt;VLOOKUP(B1875,Thresholds!$B$2:$I$8,6,FALSE)),"Medium","Major")))</f>
        <v/>
      </c>
      <c r="T1875" s="2"/>
      <c r="U1875" s="2"/>
      <c r="V1875" s="2"/>
      <c r="W1875" s="2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>
      <c r="A1876" s="1"/>
      <c r="B1876" s="17">
        <v>2</v>
      </c>
      <c r="C1876" s="9" t="s">
        <v>59</v>
      </c>
      <c r="D1876" s="9" t="str">
        <f>VLOOKUP(C1876,'Hazard Categories'!$A$2:$B$52,2,FALSE)</f>
        <v>Storm</v>
      </c>
      <c r="E1876" s="17">
        <v>2</v>
      </c>
      <c r="F1876" s="17">
        <v>2010</v>
      </c>
      <c r="G1876" s="17" t="str">
        <f>IF(F1876&lt;2000,(ROUNDDOWN((F1876-$G$10)/5,0))*5+$G$10&amp;"-"&amp;(ROUNDDOWN((F1876-$G$10)/5,0))*5+$G$10+4,(ROUNDDOWN((F1876-$G$10)/5,0))*5+$G$10&amp;"-"&amp;(ROUNDDOWN((F1876-$G$10)/5,0))*5+$G$10+4)</f>
        <v>2010-2014</v>
      </c>
      <c r="H1876" s="17">
        <v>1</v>
      </c>
      <c r="I1876" s="17">
        <v>0</v>
      </c>
      <c r="J1876" s="17">
        <v>0</v>
      </c>
      <c r="K1876" s="17">
        <f>SUM(I1876:J1876)</f>
        <v>0</v>
      </c>
      <c r="L1876" s="28">
        <f>IF(N1876&lt;7000000000,0,1)</f>
        <v>0</v>
      </c>
      <c r="M1876" s="28">
        <f>IF(N1876&gt;0,1,0)</f>
        <v>1</v>
      </c>
      <c r="N1876" s="29">
        <v>17270</v>
      </c>
      <c r="O1876" s="29">
        <f>IF($R1876="Minor",1,0)</f>
        <v>1</v>
      </c>
      <c r="P1876" s="29">
        <f>IF($R1876="Medium",1,0)</f>
        <v>0</v>
      </c>
      <c r="Q1876" s="29">
        <f>IF($R1876="Major",1,0)</f>
        <v>0</v>
      </c>
      <c r="R1876" s="2" t="str">
        <f>IF('Hazard Data'!N2320&lt;VLOOKUP(B1876,Thresholds!$B$2:$I$8,2,FALSE),"Minor",IF(AND(VLOOKUP(B1876,Thresholds!$B$2:$I$8,2,FALSE)&lt;='Hazard Data'!N2320,'Hazard Data'!N2320&lt;VLOOKUP(B1876,Thresholds!$B$2:$I$8,3,FALSE)),"Medium","Major"))</f>
        <v>Minor</v>
      </c>
      <c r="S1876" s="2" t="str">
        <f>IF(N1876&gt;0,"",IF('Hazard Data'!K2320&lt;VLOOKUP(B1876,Thresholds!$B$2:$I$8,5,FALSE),"Minor",IF(AND(VLOOKUP(B1876,Thresholds!$B$2:$I$8,5,FALSE)&lt;='Hazard Data'!K2320,'Hazard Data'!K2320&lt;VLOOKUP(B1876,Thresholds!$B$2:$I$8,6,FALSE)),"Medium","Major")))</f>
        <v/>
      </c>
      <c r="T1876" s="2"/>
      <c r="U1876" s="2"/>
      <c r="V1876" s="2"/>
      <c r="W1876" s="2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>
      <c r="A1877" s="1"/>
      <c r="B1877" s="17">
        <v>5</v>
      </c>
      <c r="C1877" s="9" t="s">
        <v>71</v>
      </c>
      <c r="D1877" s="9" t="str">
        <f>VLOOKUP(C1877,'Hazard Categories'!$A$2:$B$52,2,FALSE)</f>
        <v>Storm</v>
      </c>
      <c r="E1877" s="17">
        <v>3</v>
      </c>
      <c r="F1877" s="17">
        <v>1980</v>
      </c>
      <c r="G1877" s="17" t="str">
        <f>IF(F1877&lt;2000,(ROUNDDOWN((F1877-$G$10)/5,0))*5+$G$10&amp;"-"&amp;(ROUNDDOWN((F1877-$G$10)/5,0))*5+$G$10+4,(ROUNDDOWN((F1877-$G$10)/5,0))*5+$G$10&amp;"-"&amp;(ROUNDDOWN((F1877-$G$10)/5,0))*5+$G$10+4)</f>
        <v>1980-1984</v>
      </c>
      <c r="H1877" s="17">
        <v>1</v>
      </c>
      <c r="I1877" s="17">
        <v>0</v>
      </c>
      <c r="J1877" s="17">
        <v>0</v>
      </c>
      <c r="K1877" s="17">
        <f>SUM(I1877:J1877)</f>
        <v>0</v>
      </c>
      <c r="L1877" s="28">
        <f>IF(N1877&lt;7000000000,0,1)</f>
        <v>0</v>
      </c>
      <c r="M1877" s="28">
        <f>IF(N1877&gt;0,1,0)</f>
        <v>1</v>
      </c>
      <c r="N1877" s="29">
        <v>17259</v>
      </c>
      <c r="O1877" s="29">
        <f>IF($R1877="Minor",1,0)</f>
        <v>0</v>
      </c>
      <c r="P1877" s="29">
        <f>IF($R1877="Medium",1,0)</f>
        <v>1</v>
      </c>
      <c r="Q1877" s="29">
        <f>IF($R1877="Major",1,0)</f>
        <v>0</v>
      </c>
      <c r="R1877" s="2" t="str">
        <f>IF('Hazard Data'!N648&lt;VLOOKUP(B1877,Thresholds!$B$2:$I$8,2,FALSE),"Minor",IF(AND(VLOOKUP(B1877,Thresholds!$B$2:$I$8,2,FALSE)&lt;='Hazard Data'!N648,'Hazard Data'!N648&lt;VLOOKUP(B1877,Thresholds!$B$2:$I$8,3,FALSE)),"Medium","Major"))</f>
        <v>Medium</v>
      </c>
      <c r="S1877" s="2" t="str">
        <f>IF(N1877&gt;0,"",IF('Hazard Data'!K648&lt;VLOOKUP(B1877,Thresholds!$B$2:$I$8,5,FALSE),"Minor",IF(AND(VLOOKUP(B1877,Thresholds!$B$2:$I$8,5,FALSE)&lt;='Hazard Data'!K648,'Hazard Data'!K648&lt;VLOOKUP(B1877,Thresholds!$B$2:$I$8,6,FALSE)),"Medium","Major")))</f>
        <v/>
      </c>
      <c r="T1877" s="2"/>
      <c r="U1877" s="2"/>
      <c r="V1877" s="2"/>
      <c r="W1877" s="2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>
      <c r="A1878" s="1"/>
      <c r="B1878" s="17">
        <v>6</v>
      </c>
      <c r="C1878" s="9" t="s">
        <v>44</v>
      </c>
      <c r="D1878" s="9" t="str">
        <f>VLOOKUP(C1878,'Hazard Categories'!$A$2:$B$52,2,FALSE)</f>
        <v>Severe Storm</v>
      </c>
      <c r="E1878" s="17">
        <v>4</v>
      </c>
      <c r="F1878" s="17">
        <v>2011</v>
      </c>
      <c r="G1878" s="17" t="str">
        <f>IF(F1878&lt;2000,(ROUNDDOWN((F1878-$G$10)/5,0))*5+$G$10&amp;"-"&amp;(ROUNDDOWN((F1878-$G$10)/5,0))*5+$G$10+4,(ROUNDDOWN((F1878-$G$10)/5,0))*5+$G$10&amp;"-"&amp;(ROUNDDOWN((F1878-$G$10)/5,0))*5+$G$10+4)</f>
        <v>2010-2014</v>
      </c>
      <c r="H1878" s="17">
        <v>1</v>
      </c>
      <c r="I1878" s="17">
        <v>0</v>
      </c>
      <c r="J1878" s="17">
        <v>0</v>
      </c>
      <c r="K1878" s="17">
        <f>SUM(I1878:J1878)</f>
        <v>0</v>
      </c>
      <c r="L1878" s="28">
        <f>IF(N1878&lt;7000000000,0,1)</f>
        <v>0</v>
      </c>
      <c r="M1878" s="28">
        <f>IF(N1878&gt;0,1,0)</f>
        <v>1</v>
      </c>
      <c r="N1878" s="29">
        <v>17251</v>
      </c>
      <c r="O1878" s="29">
        <f>IF($R1878="Minor",1,0)</f>
        <v>1</v>
      </c>
      <c r="P1878" s="29">
        <f>IF($R1878="Medium",1,0)</f>
        <v>0</v>
      </c>
      <c r="Q1878" s="29">
        <f>IF($R1878="Major",1,0)</f>
        <v>0</v>
      </c>
      <c r="R1878" s="2" t="str">
        <f>IF('Hazard Data'!N2401&lt;VLOOKUP(B1878,Thresholds!$B$2:$I$8,2,FALSE),"Minor",IF(AND(VLOOKUP(B1878,Thresholds!$B$2:$I$8,2,FALSE)&lt;='Hazard Data'!N2401,'Hazard Data'!N2401&lt;VLOOKUP(B1878,Thresholds!$B$2:$I$8,3,FALSE)),"Medium","Major"))</f>
        <v>Minor</v>
      </c>
      <c r="S1878" s="2" t="str">
        <f>IF(N1878&gt;0,"",IF('Hazard Data'!K2401&lt;VLOOKUP(B1878,Thresholds!$B$2:$I$8,5,FALSE),"Minor",IF(AND(VLOOKUP(B1878,Thresholds!$B$2:$I$8,5,FALSE)&lt;='Hazard Data'!K2401,'Hazard Data'!K2401&lt;VLOOKUP(B1878,Thresholds!$B$2:$I$8,6,FALSE)),"Medium","Major")))</f>
        <v/>
      </c>
      <c r="T1878" s="2"/>
      <c r="U1878" s="2"/>
      <c r="V1878" s="2"/>
      <c r="W1878" s="2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>
      <c r="A1879" s="1"/>
      <c r="B1879" s="17">
        <v>1</v>
      </c>
      <c r="C1879" s="9" t="s">
        <v>40</v>
      </c>
      <c r="D1879" s="9" t="str">
        <f>VLOOKUP(C1879,'Hazard Categories'!$A$2:$B$52,2,FALSE)</f>
        <v>Storm</v>
      </c>
      <c r="E1879" s="17">
        <v>4</v>
      </c>
      <c r="F1879" s="17">
        <v>1983</v>
      </c>
      <c r="G1879" s="17" t="str">
        <f>IF(F1879&lt;2000,(ROUNDDOWN((F1879-$G$10)/5,0))*5+$G$10&amp;"-"&amp;(ROUNDDOWN((F1879-$G$10)/5,0))*5+$G$10+4,(ROUNDDOWN((F1879-$G$10)/5,0))*5+$G$10&amp;"-"&amp;(ROUNDDOWN((F1879-$G$10)/5,0))*5+$G$10+4)</f>
        <v>1980-1984</v>
      </c>
      <c r="H1879" s="17">
        <v>2</v>
      </c>
      <c r="I1879" s="17">
        <v>2</v>
      </c>
      <c r="J1879" s="17">
        <v>0</v>
      </c>
      <c r="K1879" s="17">
        <f>SUM(I1879:J1879)</f>
        <v>2</v>
      </c>
      <c r="L1879" s="28">
        <f>IF(N1879&lt;7000000000,0,1)</f>
        <v>0</v>
      </c>
      <c r="M1879" s="28">
        <f>IF(N1879&gt;0,1,0)</f>
        <v>1</v>
      </c>
      <c r="N1879" s="29">
        <v>17235</v>
      </c>
      <c r="O1879" s="29">
        <f>IF($R1879="Minor",1,0)</f>
        <v>1</v>
      </c>
      <c r="P1879" s="29">
        <f>IF($R1879="Medium",1,0)</f>
        <v>0</v>
      </c>
      <c r="Q1879" s="29">
        <f>IF($R1879="Major",1,0)</f>
        <v>0</v>
      </c>
      <c r="R1879" s="2" t="str">
        <f>IF('Hazard Data'!N804&lt;VLOOKUP(B1879,Thresholds!$B$2:$I$8,2,FALSE),"Minor",IF(AND(VLOOKUP(B1879,Thresholds!$B$2:$I$8,2,FALSE)&lt;='Hazard Data'!N804,'Hazard Data'!N804&lt;VLOOKUP(B1879,Thresholds!$B$2:$I$8,3,FALSE)),"Medium","Major"))</f>
        <v>Minor</v>
      </c>
      <c r="S1879" s="2" t="str">
        <f>IF(N1879&gt;0,"",IF('Hazard Data'!K804&lt;VLOOKUP(B1879,Thresholds!$B$2:$I$8,5,FALSE),"Minor",IF(AND(VLOOKUP(B1879,Thresholds!$B$2:$I$8,5,FALSE)&lt;='Hazard Data'!K804,'Hazard Data'!K804&lt;VLOOKUP(B1879,Thresholds!$B$2:$I$8,6,FALSE)),"Medium","Major")))</f>
        <v/>
      </c>
      <c r="T1879" s="2"/>
      <c r="U1879" s="2"/>
      <c r="V1879" s="2"/>
      <c r="W1879" s="2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>
      <c r="A1880" s="1"/>
      <c r="B1880" s="17">
        <v>2</v>
      </c>
      <c r="C1880" s="9" t="s">
        <v>44</v>
      </c>
      <c r="D1880" s="9" t="str">
        <f>VLOOKUP(C1880,'Hazard Categories'!$A$2:$B$52,2,FALSE)</f>
        <v>Severe Storm</v>
      </c>
      <c r="E1880" s="17">
        <v>2</v>
      </c>
      <c r="F1880" s="17">
        <v>2011</v>
      </c>
      <c r="G1880" s="17" t="str">
        <f>IF(F1880&lt;2000,(ROUNDDOWN((F1880-$G$10)/5,0))*5+$G$10&amp;"-"&amp;(ROUNDDOWN((F1880-$G$10)/5,0))*5+$G$10+4,(ROUNDDOWN((F1880-$G$10)/5,0))*5+$G$10&amp;"-"&amp;(ROUNDDOWN((F1880-$G$10)/5,0))*5+$G$10+4)</f>
        <v>2010-2014</v>
      </c>
      <c r="H1880" s="17">
        <v>1</v>
      </c>
      <c r="I1880" s="17">
        <v>0</v>
      </c>
      <c r="J1880" s="17">
        <v>0</v>
      </c>
      <c r="K1880" s="17">
        <f>SUM(I1880:J1880)</f>
        <v>0</v>
      </c>
      <c r="L1880" s="28">
        <f>IF(N1880&lt;7000000000,0,1)</f>
        <v>0</v>
      </c>
      <c r="M1880" s="28">
        <f>IF(N1880&gt;0,1,0)</f>
        <v>1</v>
      </c>
      <c r="N1880" s="29">
        <v>17232</v>
      </c>
      <c r="O1880" s="29">
        <f>IF($R1880="Minor",1,0)</f>
        <v>1</v>
      </c>
      <c r="P1880" s="29">
        <f>IF($R1880="Medium",1,0)</f>
        <v>0</v>
      </c>
      <c r="Q1880" s="29">
        <f>IF($R1880="Major",1,0)</f>
        <v>0</v>
      </c>
      <c r="R1880" s="2" t="str">
        <f>IF('Hazard Data'!N2522&lt;VLOOKUP(B1880,Thresholds!$B$2:$I$8,2,FALSE),"Minor",IF(AND(VLOOKUP(B1880,Thresholds!$B$2:$I$8,2,FALSE)&lt;='Hazard Data'!N2522,'Hazard Data'!N2522&lt;VLOOKUP(B1880,Thresholds!$B$2:$I$8,3,FALSE)),"Medium","Major"))</f>
        <v>Minor</v>
      </c>
      <c r="S1880" s="2" t="str">
        <f>IF(N1880&gt;0,"",IF('Hazard Data'!K2522&lt;VLOOKUP(B1880,Thresholds!$B$2:$I$8,5,FALSE),"Minor",IF(AND(VLOOKUP(B1880,Thresholds!$B$2:$I$8,5,FALSE)&lt;='Hazard Data'!K2522,'Hazard Data'!K2522&lt;VLOOKUP(B1880,Thresholds!$B$2:$I$8,6,FALSE)),"Medium","Major")))</f>
        <v/>
      </c>
      <c r="T1880" s="2"/>
      <c r="U1880" s="2"/>
      <c r="V1880" s="2"/>
      <c r="W1880" s="2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>
      <c r="A1881" s="1"/>
      <c r="B1881" s="17">
        <v>6</v>
      </c>
      <c r="C1881" s="9" t="s">
        <v>58</v>
      </c>
      <c r="D1881" s="9" t="str">
        <f>VLOOKUP(C1881,'Hazard Categories'!$A$2:$B$52,2,FALSE)</f>
        <v>Heat/Drought/Fire</v>
      </c>
      <c r="E1881" s="17">
        <v>2</v>
      </c>
      <c r="F1881" s="17">
        <v>1988</v>
      </c>
      <c r="G1881" s="17" t="str">
        <f>IF(F1881&lt;2000,(ROUNDDOWN((F1881-$G$10)/5,0))*5+$G$10&amp;"-"&amp;(ROUNDDOWN((F1881-$G$10)/5,0))*5+$G$10+4,(ROUNDDOWN((F1881-$G$10)/5,0))*5+$G$10&amp;"-"&amp;(ROUNDDOWN((F1881-$G$10)/5,0))*5+$G$10+4)</f>
        <v>1985-1989</v>
      </c>
      <c r="H1881" s="17">
        <v>30</v>
      </c>
      <c r="I1881" s="17">
        <v>0</v>
      </c>
      <c r="J1881" s="17">
        <v>0</v>
      </c>
      <c r="K1881" s="17">
        <f>SUM(I1881:J1881)</f>
        <v>0</v>
      </c>
      <c r="L1881" s="28">
        <f>IF(N1881&lt;7000000000,0,1)</f>
        <v>0</v>
      </c>
      <c r="M1881" s="28">
        <f>IF(N1881&gt;0,1,0)</f>
        <v>1</v>
      </c>
      <c r="N1881" s="29">
        <v>17230</v>
      </c>
      <c r="O1881" s="29">
        <f>IF($R1881="Minor",1,0)</f>
        <v>0</v>
      </c>
      <c r="P1881" s="29">
        <f>IF($R1881="Medium",1,0)</f>
        <v>1</v>
      </c>
      <c r="Q1881" s="29">
        <f>IF($R1881="Major",1,0)</f>
        <v>0</v>
      </c>
      <c r="R1881" s="2" t="str">
        <f>IF('Hazard Data'!N595&lt;VLOOKUP(B1881,Thresholds!$B$2:$I$8,2,FALSE),"Minor",IF(AND(VLOOKUP(B1881,Thresholds!$B$2:$I$8,2,FALSE)&lt;='Hazard Data'!N595,'Hazard Data'!N595&lt;VLOOKUP(B1881,Thresholds!$B$2:$I$8,3,FALSE)),"Medium","Major"))</f>
        <v>Medium</v>
      </c>
      <c r="S1881" s="2" t="str">
        <f>IF(N1881&gt;0,"",IF('Hazard Data'!K595&lt;VLOOKUP(B1881,Thresholds!$B$2:$I$8,5,FALSE),"Minor",IF(AND(VLOOKUP(B1881,Thresholds!$B$2:$I$8,5,FALSE)&lt;='Hazard Data'!K595,'Hazard Data'!K595&lt;VLOOKUP(B1881,Thresholds!$B$2:$I$8,6,FALSE)),"Medium","Major")))</f>
        <v/>
      </c>
      <c r="T1881" s="2"/>
      <c r="U1881" s="2"/>
      <c r="V1881" s="2"/>
      <c r="W1881" s="2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>
      <c r="A1882" s="1"/>
      <c r="B1882" s="17">
        <v>3</v>
      </c>
      <c r="C1882" s="9" t="s">
        <v>58</v>
      </c>
      <c r="D1882" s="9" t="str">
        <f>VLOOKUP(C1882,'Hazard Categories'!$A$2:$B$52,2,FALSE)</f>
        <v>Heat/Drought/Fire</v>
      </c>
      <c r="E1882" s="17">
        <v>2</v>
      </c>
      <c r="F1882" s="17">
        <v>1986</v>
      </c>
      <c r="G1882" s="17" t="str">
        <f>IF(F1882&lt;2000,(ROUNDDOWN((F1882-$G$10)/5,0))*5+$G$10&amp;"-"&amp;(ROUNDDOWN((F1882-$G$10)/5,0))*5+$G$10+4,(ROUNDDOWN((F1882-$G$10)/5,0))*5+$G$10&amp;"-"&amp;(ROUNDDOWN((F1882-$G$10)/5,0))*5+$G$10+4)</f>
        <v>1985-1989</v>
      </c>
      <c r="H1882" s="17">
        <v>30</v>
      </c>
      <c r="I1882" s="17">
        <v>0</v>
      </c>
      <c r="J1882" s="17">
        <v>0</v>
      </c>
      <c r="K1882" s="17">
        <f>SUM(I1882:J1882)</f>
        <v>0</v>
      </c>
      <c r="L1882" s="28">
        <f>IF(N1882&lt;7000000000,0,1)</f>
        <v>0</v>
      </c>
      <c r="M1882" s="28">
        <f>IF(N1882&gt;0,1,0)</f>
        <v>1</v>
      </c>
      <c r="N1882" s="29">
        <v>17226</v>
      </c>
      <c r="O1882" s="29">
        <f>IF($R1882="Minor",1,0)</f>
        <v>1</v>
      </c>
      <c r="P1882" s="29">
        <f>IF($R1882="Medium",1,0)</f>
        <v>0</v>
      </c>
      <c r="Q1882" s="29">
        <f>IF($R1882="Major",1,0)</f>
        <v>0</v>
      </c>
      <c r="R1882" s="2" t="str">
        <f>IF('Hazard Data'!N1570&lt;VLOOKUP(B1882,Thresholds!$B$2:$I$8,2,FALSE),"Minor",IF(AND(VLOOKUP(B1882,Thresholds!$B$2:$I$8,2,FALSE)&lt;='Hazard Data'!N1570,'Hazard Data'!N1570&lt;VLOOKUP(B1882,Thresholds!$B$2:$I$8,3,FALSE)),"Medium","Major"))</f>
        <v>Minor</v>
      </c>
      <c r="S1882" s="2" t="str">
        <f>IF(N1882&gt;0,"",IF('Hazard Data'!K1570&lt;VLOOKUP(B1882,Thresholds!$B$2:$I$8,5,FALSE),"Minor",IF(AND(VLOOKUP(B1882,Thresholds!$B$2:$I$8,5,FALSE)&lt;='Hazard Data'!K1570,'Hazard Data'!K1570&lt;VLOOKUP(B1882,Thresholds!$B$2:$I$8,6,FALSE)),"Medium","Major")))</f>
        <v/>
      </c>
      <c r="T1882" s="2"/>
      <c r="U1882" s="2"/>
      <c r="V1882" s="2"/>
      <c r="W1882" s="2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>
      <c r="A1883" s="1"/>
      <c r="B1883" s="17">
        <v>1</v>
      </c>
      <c r="C1883" s="9" t="s">
        <v>39</v>
      </c>
      <c r="D1883" s="9" t="str">
        <f>VLOOKUP(C1883,'Hazard Categories'!$A$2:$B$52,2,FALSE)</f>
        <v>Severe Storm</v>
      </c>
      <c r="E1883" s="17">
        <v>4</v>
      </c>
      <c r="F1883" s="17">
        <v>2018</v>
      </c>
      <c r="G1883" s="17" t="str">
        <f>IF(F1883&lt;2000,(ROUNDDOWN((F1883-$G$10)/5,0))*5+$G$10&amp;"-"&amp;(ROUNDDOWN((F1883-$G$10)/5,0))*5+$G$10+4,(ROUNDDOWN((F1883-$G$10)/5,0))*5+$G$10&amp;"-"&amp;(ROUNDDOWN((F1883-$G$10)/5,0))*5+$G$10+4)</f>
        <v>2015-2019</v>
      </c>
      <c r="H1883" s="17">
        <v>2</v>
      </c>
      <c r="I1883" s="17">
        <v>0</v>
      </c>
      <c r="J1883" s="17">
        <v>0</v>
      </c>
      <c r="K1883" s="17">
        <f>SUM(I1883:J1883)</f>
        <v>0</v>
      </c>
      <c r="L1883" s="28">
        <f>IF(N1883&lt;7000000000,0,1)</f>
        <v>0</v>
      </c>
      <c r="M1883" s="28">
        <f>IF(N1883&gt;0,1,0)</f>
        <v>1</v>
      </c>
      <c r="N1883" s="29">
        <v>17220</v>
      </c>
      <c r="O1883" s="29">
        <f>IF($R1883="Minor",1,0)</f>
        <v>1</v>
      </c>
      <c r="P1883" s="29">
        <f>IF($R1883="Medium",1,0)</f>
        <v>0</v>
      </c>
      <c r="Q1883" s="29">
        <f>IF($R1883="Major",1,0)</f>
        <v>0</v>
      </c>
      <c r="R1883" s="2" t="str">
        <f>IF('Hazard Data'!N2981&lt;VLOOKUP(B1883,Thresholds!$B$2:$I$8,2,FALSE),"Minor",IF(AND(VLOOKUP(B1883,Thresholds!$B$2:$I$8,2,FALSE)&lt;='Hazard Data'!N2981,'Hazard Data'!N2981&lt;VLOOKUP(B1883,Thresholds!$B$2:$I$8,3,FALSE)),"Medium","Major"))</f>
        <v>Minor</v>
      </c>
      <c r="S1883" s="2" t="str">
        <f>IF(N1883&gt;0,"",IF('Hazard Data'!K2981&lt;VLOOKUP(B1883,Thresholds!$B$2:$I$8,5,FALSE),"Minor",IF(AND(VLOOKUP(B1883,Thresholds!$B$2:$I$8,5,FALSE)&lt;='Hazard Data'!K2981,'Hazard Data'!K2981&lt;VLOOKUP(B1883,Thresholds!$B$2:$I$8,6,FALSE)),"Medium","Major")))</f>
        <v/>
      </c>
      <c r="T1883" s="2"/>
      <c r="U1883" s="2"/>
      <c r="V1883" s="2"/>
      <c r="W1883" s="2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>
      <c r="A1884" s="1"/>
      <c r="B1884" s="17">
        <v>2</v>
      </c>
      <c r="C1884" s="9" t="s">
        <v>40</v>
      </c>
      <c r="D1884" s="9" t="str">
        <f>VLOOKUP(C1884,'Hazard Categories'!$A$2:$B$52,2,FALSE)</f>
        <v>Storm</v>
      </c>
      <c r="E1884" s="17">
        <v>1</v>
      </c>
      <c r="F1884" s="17">
        <v>1989</v>
      </c>
      <c r="G1884" s="17" t="str">
        <f>IF(F1884&lt;2000,(ROUNDDOWN((F1884-$G$10)/5,0))*5+$G$10&amp;"-"&amp;(ROUNDDOWN((F1884-$G$10)/5,0))*5+$G$10+4,(ROUNDDOWN((F1884-$G$10)/5,0))*5+$G$10&amp;"-"&amp;(ROUNDDOWN((F1884-$G$10)/5,0))*5+$G$10+4)</f>
        <v>1985-1989</v>
      </c>
      <c r="H1884" s="17">
        <v>1</v>
      </c>
      <c r="I1884" s="17">
        <v>0</v>
      </c>
      <c r="J1884" s="17">
        <v>0</v>
      </c>
      <c r="K1884" s="17">
        <f>SUM(I1884:J1884)</f>
        <v>0</v>
      </c>
      <c r="L1884" s="28">
        <f>IF(N1884&lt;7000000000,0,1)</f>
        <v>0</v>
      </c>
      <c r="M1884" s="28">
        <f>IF(N1884&gt;0,1,0)</f>
        <v>1</v>
      </c>
      <c r="N1884" s="29">
        <v>17213</v>
      </c>
      <c r="O1884" s="29">
        <f>IF($R1884="Minor",1,0)</f>
        <v>1</v>
      </c>
      <c r="P1884" s="29">
        <f>IF($R1884="Medium",1,0)</f>
        <v>0</v>
      </c>
      <c r="Q1884" s="29">
        <f>IF($R1884="Major",1,0)</f>
        <v>0</v>
      </c>
      <c r="R1884" s="2" t="str">
        <f>IF('Hazard Data'!N1992&lt;VLOOKUP(B1884,Thresholds!$B$2:$I$8,2,FALSE),"Minor",IF(AND(VLOOKUP(B1884,Thresholds!$B$2:$I$8,2,FALSE)&lt;='Hazard Data'!N1992,'Hazard Data'!N1992&lt;VLOOKUP(B1884,Thresholds!$B$2:$I$8,3,FALSE)),"Medium","Major"))</f>
        <v>Minor</v>
      </c>
      <c r="S1884" s="2" t="str">
        <f>IF(N1884&gt;0,"",IF('Hazard Data'!K1992&lt;VLOOKUP(B1884,Thresholds!$B$2:$I$8,5,FALSE),"Minor",IF(AND(VLOOKUP(B1884,Thresholds!$B$2:$I$8,5,FALSE)&lt;='Hazard Data'!K1992,'Hazard Data'!K1992&lt;VLOOKUP(B1884,Thresholds!$B$2:$I$8,6,FALSE)),"Medium","Major")))</f>
        <v/>
      </c>
      <c r="T1884" s="2"/>
      <c r="U1884" s="2"/>
      <c r="V1884" s="2"/>
      <c r="W1884" s="2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>
      <c r="A1885" s="1"/>
      <c r="B1885" s="17">
        <v>4</v>
      </c>
      <c r="C1885" s="9" t="s">
        <v>57</v>
      </c>
      <c r="D1885" s="9" t="str">
        <f>VLOOKUP(C1885,'Hazard Categories'!$A$2:$B$52,2,FALSE)</f>
        <v>Severe Storm</v>
      </c>
      <c r="E1885" s="17">
        <v>1</v>
      </c>
      <c r="F1885" s="17">
        <v>1975</v>
      </c>
      <c r="G1885" s="17" t="str">
        <f>IF(F1885&lt;2000,(ROUNDDOWN((F1885-$G$10)/5,0))*5+$G$10&amp;"-"&amp;(ROUNDDOWN((F1885-$G$10)/5,0))*5+$G$10+4,(ROUNDDOWN((F1885-$G$10)/5,0))*5+$G$10&amp;"-"&amp;(ROUNDDOWN((F1885-$G$10)/5,0))*5+$G$10+4)</f>
        <v>1975-1979</v>
      </c>
      <c r="H1885" s="17">
        <v>7</v>
      </c>
      <c r="I1885" s="17">
        <v>0</v>
      </c>
      <c r="J1885" s="17">
        <v>0</v>
      </c>
      <c r="K1885" s="17">
        <f>SUM(I1885:J1885)</f>
        <v>0</v>
      </c>
      <c r="L1885" s="28">
        <f>IF(N1885&lt;7000000000,0,1)</f>
        <v>0</v>
      </c>
      <c r="M1885" s="28">
        <f>IF(N1885&gt;0,1,0)</f>
        <v>1</v>
      </c>
      <c r="N1885" s="29">
        <v>17195</v>
      </c>
      <c r="O1885" s="29">
        <f>IF($R1885="Minor",1,0)</f>
        <v>0</v>
      </c>
      <c r="P1885" s="29">
        <f>IF($R1885="Medium",1,0)</f>
        <v>1</v>
      </c>
      <c r="Q1885" s="29">
        <f>IF($R1885="Major",1,0)</f>
        <v>0</v>
      </c>
      <c r="R1885" s="2" t="str">
        <f>IF('Hazard Data'!N682&lt;VLOOKUP(B1885,Thresholds!$B$2:$I$8,2,FALSE),"Minor",IF(AND(VLOOKUP(B1885,Thresholds!$B$2:$I$8,2,FALSE)&lt;='Hazard Data'!N682,'Hazard Data'!N682&lt;VLOOKUP(B1885,Thresholds!$B$2:$I$8,3,FALSE)),"Medium","Major"))</f>
        <v>Medium</v>
      </c>
      <c r="S1885" s="2" t="str">
        <f>IF(N1885&gt;0,"",IF('Hazard Data'!K682&lt;VLOOKUP(B1885,Thresholds!$B$2:$I$8,5,FALSE),"Minor",IF(AND(VLOOKUP(B1885,Thresholds!$B$2:$I$8,5,FALSE)&lt;='Hazard Data'!K682,'Hazard Data'!K682&lt;VLOOKUP(B1885,Thresholds!$B$2:$I$8,6,FALSE)),"Medium","Major")))</f>
        <v/>
      </c>
      <c r="T1885" s="2"/>
      <c r="U1885" s="2"/>
      <c r="V1885" s="2"/>
      <c r="W1885" s="2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>
      <c r="A1886" s="1"/>
      <c r="B1886" s="17">
        <v>2</v>
      </c>
      <c r="C1886" s="9" t="s">
        <v>44</v>
      </c>
      <c r="D1886" s="9" t="str">
        <f>VLOOKUP(C1886,'Hazard Categories'!$A$2:$B$52,2,FALSE)</f>
        <v>Severe Storm</v>
      </c>
      <c r="E1886" s="17">
        <v>2</v>
      </c>
      <c r="F1886" s="17">
        <v>2019</v>
      </c>
      <c r="G1886" s="17" t="str">
        <f>IF(F1886&lt;2000,(ROUNDDOWN((F1886-$G$10)/5,0))*5+$G$10&amp;"-"&amp;(ROUNDDOWN((F1886-$G$10)/5,0))*5+$G$10+4,(ROUNDDOWN((F1886-$G$10)/5,0))*5+$G$10&amp;"-"&amp;(ROUNDDOWN((F1886-$G$10)/5,0))*5+$G$10+4)</f>
        <v>2015-2019</v>
      </c>
      <c r="H1886" s="17">
        <v>1</v>
      </c>
      <c r="I1886" s="17">
        <v>0</v>
      </c>
      <c r="J1886" s="17">
        <v>0</v>
      </c>
      <c r="K1886" s="17">
        <f>SUM(I1886:J1886)</f>
        <v>0</v>
      </c>
      <c r="L1886" s="28">
        <f>IF(N1886&lt;7000000000,0,1)</f>
        <v>0</v>
      </c>
      <c r="M1886" s="28">
        <f>IF(N1886&gt;0,1,0)</f>
        <v>1</v>
      </c>
      <c r="N1886" s="29">
        <v>17189</v>
      </c>
      <c r="O1886" s="29">
        <f>IF($R1886="Minor",1,0)</f>
        <v>1</v>
      </c>
      <c r="P1886" s="29">
        <f>IF($R1886="Medium",1,0)</f>
        <v>0</v>
      </c>
      <c r="Q1886" s="29">
        <f>IF($R1886="Major",1,0)</f>
        <v>0</v>
      </c>
      <c r="R1886" s="2" t="str">
        <f>IF('Hazard Data'!N3270&lt;VLOOKUP(B1886,Thresholds!$B$2:$I$8,2,FALSE),"Minor",IF(AND(VLOOKUP(B1886,Thresholds!$B$2:$I$8,2,FALSE)&lt;='Hazard Data'!N3270,'Hazard Data'!N3270&lt;VLOOKUP(B1886,Thresholds!$B$2:$I$8,3,FALSE)),"Medium","Major"))</f>
        <v>Minor</v>
      </c>
      <c r="S1886" s="2" t="str">
        <f>IF(N1886&gt;0,"",IF('Hazard Data'!K3270&lt;VLOOKUP(B1886,Thresholds!$B$2:$I$8,5,FALSE),"Minor",IF(AND(VLOOKUP(B1886,Thresholds!$B$2:$I$8,5,FALSE)&lt;='Hazard Data'!K3270,'Hazard Data'!K3270&lt;VLOOKUP(B1886,Thresholds!$B$2:$I$8,6,FALSE)),"Medium","Major")))</f>
        <v/>
      </c>
      <c r="T1886" s="2"/>
      <c r="U1886" s="2"/>
      <c r="V1886" s="2"/>
      <c r="W1886" s="2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>
      <c r="A1887" s="1"/>
      <c r="B1887" s="17">
        <v>3</v>
      </c>
      <c r="C1887" s="9" t="s">
        <v>40</v>
      </c>
      <c r="D1887" s="9" t="str">
        <f>VLOOKUP(C1887,'Hazard Categories'!$A$2:$B$52,2,FALSE)</f>
        <v>Storm</v>
      </c>
      <c r="E1887" s="17">
        <v>1</v>
      </c>
      <c r="F1887" s="17">
        <v>1989</v>
      </c>
      <c r="G1887" s="17" t="str">
        <f>IF(F1887&lt;2000,(ROUNDDOWN((F1887-$G$10)/5,0))*5+$G$10&amp;"-"&amp;(ROUNDDOWN((F1887-$G$10)/5,0))*5+$G$10+4,(ROUNDDOWN((F1887-$G$10)/5,0))*5+$G$10&amp;"-"&amp;(ROUNDDOWN((F1887-$G$10)/5,0))*5+$G$10+4)</f>
        <v>1985-1989</v>
      </c>
      <c r="H1887" s="17">
        <v>1</v>
      </c>
      <c r="I1887" s="17">
        <v>0</v>
      </c>
      <c r="J1887" s="17">
        <v>0</v>
      </c>
      <c r="K1887" s="17">
        <f>SUM(I1887:J1887)</f>
        <v>0</v>
      </c>
      <c r="L1887" s="28">
        <f>IF(N1887&lt;7000000000,0,1)</f>
        <v>0</v>
      </c>
      <c r="M1887" s="28">
        <f>IF(N1887&gt;0,1,0)</f>
        <v>1</v>
      </c>
      <c r="N1887" s="29">
        <v>17182</v>
      </c>
      <c r="O1887" s="29">
        <f>IF($R1887="Minor",1,0)</f>
        <v>1</v>
      </c>
      <c r="P1887" s="29">
        <f>IF($R1887="Medium",1,0)</f>
        <v>0</v>
      </c>
      <c r="Q1887" s="29">
        <f>IF($R1887="Major",1,0)</f>
        <v>0</v>
      </c>
      <c r="R1887" s="2" t="str">
        <f>IF('Hazard Data'!N1994&lt;VLOOKUP(B1887,Thresholds!$B$2:$I$8,2,FALSE),"Minor",IF(AND(VLOOKUP(B1887,Thresholds!$B$2:$I$8,2,FALSE)&lt;='Hazard Data'!N1994,'Hazard Data'!N1994&lt;VLOOKUP(B1887,Thresholds!$B$2:$I$8,3,FALSE)),"Medium","Major"))</f>
        <v>Minor</v>
      </c>
      <c r="S1887" s="2" t="str">
        <f>IF(N1887&gt;0,"",IF('Hazard Data'!K1994&lt;VLOOKUP(B1887,Thresholds!$B$2:$I$8,5,FALSE),"Minor",IF(AND(VLOOKUP(B1887,Thresholds!$B$2:$I$8,5,FALSE)&lt;='Hazard Data'!K1994,'Hazard Data'!K1994&lt;VLOOKUP(B1887,Thresholds!$B$2:$I$8,6,FALSE)),"Medium","Major")))</f>
        <v/>
      </c>
      <c r="T1887" s="2"/>
      <c r="U1887" s="2"/>
      <c r="V1887" s="2"/>
      <c r="W1887" s="2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>
      <c r="A1888" s="1"/>
      <c r="B1888" s="17">
        <v>2</v>
      </c>
      <c r="C1888" s="9" t="s">
        <v>44</v>
      </c>
      <c r="D1888" s="9" t="str">
        <f>VLOOKUP(C1888,'Hazard Categories'!$A$2:$B$52,2,FALSE)</f>
        <v>Severe Storm</v>
      </c>
      <c r="E1888" s="17">
        <v>2</v>
      </c>
      <c r="F1888" s="17">
        <v>2014</v>
      </c>
      <c r="G1888" s="17" t="str">
        <f>IF(F1888&lt;2000,(ROUNDDOWN((F1888-$G$10)/5,0))*5+$G$10&amp;"-"&amp;(ROUNDDOWN((F1888-$G$10)/5,0))*5+$G$10+4,(ROUNDDOWN((F1888-$G$10)/5,0))*5+$G$10&amp;"-"&amp;(ROUNDDOWN((F1888-$G$10)/5,0))*5+$G$10+4)</f>
        <v>2010-2014</v>
      </c>
      <c r="H1888" s="17">
        <v>1</v>
      </c>
      <c r="I1888" s="17">
        <v>0</v>
      </c>
      <c r="J1888" s="17">
        <v>0</v>
      </c>
      <c r="K1888" s="17">
        <f>SUM(I1888:J1888)</f>
        <v>0</v>
      </c>
      <c r="L1888" s="28">
        <f>IF(N1888&lt;7000000000,0,1)</f>
        <v>0</v>
      </c>
      <c r="M1888" s="28">
        <f>IF(N1888&gt;0,1,0)</f>
        <v>1</v>
      </c>
      <c r="N1888" s="29">
        <v>17177</v>
      </c>
      <c r="O1888" s="29">
        <f>IF($R1888="Minor",1,0)</f>
        <v>1</v>
      </c>
      <c r="P1888" s="29">
        <f>IF($R1888="Medium",1,0)</f>
        <v>0</v>
      </c>
      <c r="Q1888" s="29">
        <f>IF($R1888="Major",1,0)</f>
        <v>0</v>
      </c>
      <c r="R1888" s="2" t="str">
        <f>IF('Hazard Data'!N2560&lt;VLOOKUP(B1888,Thresholds!$B$2:$I$8,2,FALSE),"Minor",IF(AND(VLOOKUP(B1888,Thresholds!$B$2:$I$8,2,FALSE)&lt;='Hazard Data'!N2560,'Hazard Data'!N2560&lt;VLOOKUP(B1888,Thresholds!$B$2:$I$8,3,FALSE)),"Medium","Major"))</f>
        <v>Minor</v>
      </c>
      <c r="S1888" s="2" t="str">
        <f>IF(N1888&gt;0,"",IF('Hazard Data'!K2560&lt;VLOOKUP(B1888,Thresholds!$B$2:$I$8,5,FALSE),"Minor",IF(AND(VLOOKUP(B1888,Thresholds!$B$2:$I$8,5,FALSE)&lt;='Hazard Data'!K2560,'Hazard Data'!K2560&lt;VLOOKUP(B1888,Thresholds!$B$2:$I$8,6,FALSE)),"Medium","Major")))</f>
        <v/>
      </c>
      <c r="T1888" s="2"/>
      <c r="U1888" s="2"/>
      <c r="V1888" s="2"/>
      <c r="W1888" s="2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32">
      <c r="A1889" s="1"/>
      <c r="B1889" s="17">
        <v>2</v>
      </c>
      <c r="C1889" s="9" t="s">
        <v>79</v>
      </c>
      <c r="D1889" s="9" t="str">
        <f>VLOOKUP(C1889,'Hazard Categories'!$A$2:$B$52,2,FALSE)</f>
        <v>Storm</v>
      </c>
      <c r="E1889" s="17">
        <v>1</v>
      </c>
      <c r="F1889" s="17">
        <v>1974</v>
      </c>
      <c r="G1889" s="17" t="str">
        <f>IF(F1889&lt;2000,(ROUNDDOWN((F1889-$G$10)/5,0))*5+$G$10&amp;"-"&amp;(ROUNDDOWN((F1889-$G$10)/5,0))*5+$G$10+4,(ROUNDDOWN((F1889-$G$10)/5,0))*5+$G$10&amp;"-"&amp;(ROUNDDOWN((F1889-$G$10)/5,0))*5+$G$10+4)</f>
        <v>1970-1974</v>
      </c>
      <c r="H1889" s="17">
        <v>1</v>
      </c>
      <c r="I1889" s="17">
        <v>0</v>
      </c>
      <c r="J1889" s="17">
        <v>0</v>
      </c>
      <c r="K1889" s="17">
        <f>SUM(I1889:J1889)</f>
        <v>0</v>
      </c>
      <c r="L1889" s="28">
        <f>IF(N1889&lt;7000000000,0,1)</f>
        <v>0</v>
      </c>
      <c r="M1889" s="28">
        <f>IF(N1889&gt;0,1,0)</f>
        <v>1</v>
      </c>
      <c r="N1889" s="29">
        <v>17166</v>
      </c>
      <c r="O1889" s="29">
        <f>IF($R1889="Minor",1,0)</f>
        <v>0</v>
      </c>
      <c r="P1889" s="29">
        <f>IF($R1889="Medium",1,0)</f>
        <v>1</v>
      </c>
      <c r="Q1889" s="29">
        <f>IF($R1889="Major",1,0)</f>
        <v>0</v>
      </c>
      <c r="R1889" s="2" t="str">
        <f>IF('Hazard Data'!N381&lt;VLOOKUP(B1889,Thresholds!$B$2:$I$8,2,FALSE),"Minor",IF(AND(VLOOKUP(B1889,Thresholds!$B$2:$I$8,2,FALSE)&lt;='Hazard Data'!N381,'Hazard Data'!N381&lt;VLOOKUP(B1889,Thresholds!$B$2:$I$8,3,FALSE)),"Medium","Major"))</f>
        <v>Medium</v>
      </c>
      <c r="S1889" s="2" t="str">
        <f>IF(N1889&gt;0,"",IF('Hazard Data'!K381&lt;VLOOKUP(B1889,Thresholds!$B$2:$I$8,5,FALSE),"Minor",IF(AND(VLOOKUP(B1889,Thresholds!$B$2:$I$8,5,FALSE)&lt;='Hazard Data'!K381,'Hazard Data'!K381&lt;VLOOKUP(B1889,Thresholds!$B$2:$I$8,6,FALSE)),"Medium","Major")))</f>
        <v/>
      </c>
      <c r="T1889" s="2"/>
      <c r="U1889" s="2"/>
      <c r="V1889" s="2"/>
      <c r="W1889" s="2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32">
      <c r="A1890" s="1"/>
      <c r="B1890" s="17">
        <v>3</v>
      </c>
      <c r="C1890" s="9" t="s">
        <v>43</v>
      </c>
      <c r="D1890" s="9" t="str">
        <f>VLOOKUP(C1890,'Hazard Categories'!$A$2:$B$52,2,FALSE)</f>
        <v>Heat/Drought/Fire</v>
      </c>
      <c r="E1890" s="17">
        <v>3</v>
      </c>
      <c r="F1890" s="17">
        <v>1977</v>
      </c>
      <c r="G1890" s="17" t="str">
        <f>IF(F1890&lt;2000,(ROUNDDOWN((F1890-$G$10)/5,0))*5+$G$10&amp;"-"&amp;(ROUNDDOWN((F1890-$G$10)/5,0))*5+$G$10+4,(ROUNDDOWN((F1890-$G$10)/5,0))*5+$G$10&amp;"-"&amp;(ROUNDDOWN((F1890-$G$10)/5,0))*5+$G$10+4)</f>
        <v>1975-1979</v>
      </c>
      <c r="H1890" s="17">
        <v>31</v>
      </c>
      <c r="I1890" s="17">
        <v>0</v>
      </c>
      <c r="J1890" s="17">
        <v>0</v>
      </c>
      <c r="K1890" s="17">
        <f>SUM(I1890:J1890)</f>
        <v>0</v>
      </c>
      <c r="L1890" s="28">
        <f>IF(N1890&lt;7000000000,0,1)</f>
        <v>0</v>
      </c>
      <c r="M1890" s="28">
        <f>IF(N1890&gt;0,1,0)</f>
        <v>1</v>
      </c>
      <c r="N1890" s="29">
        <v>17161</v>
      </c>
      <c r="O1890" s="29">
        <f>IF($R1890="Minor",1,0)</f>
        <v>0</v>
      </c>
      <c r="P1890" s="29">
        <f>IF($R1890="Medium",1,0)</f>
        <v>1</v>
      </c>
      <c r="Q1890" s="29">
        <f>IF($R1890="Major",1,0)</f>
        <v>0</v>
      </c>
      <c r="R1890" s="2" t="str">
        <f>IF('Hazard Data'!N433&lt;VLOOKUP(B1890,Thresholds!$B$2:$I$8,2,FALSE),"Minor",IF(AND(VLOOKUP(B1890,Thresholds!$B$2:$I$8,2,FALSE)&lt;='Hazard Data'!N433,'Hazard Data'!N433&lt;VLOOKUP(B1890,Thresholds!$B$2:$I$8,3,FALSE)),"Medium","Major"))</f>
        <v>Medium</v>
      </c>
      <c r="S1890" s="2" t="str">
        <f>IF(N1890&gt;0,"",IF('Hazard Data'!K433&lt;VLOOKUP(B1890,Thresholds!$B$2:$I$8,5,FALSE),"Minor",IF(AND(VLOOKUP(B1890,Thresholds!$B$2:$I$8,5,FALSE)&lt;='Hazard Data'!K433,'Hazard Data'!K433&lt;VLOOKUP(B1890,Thresholds!$B$2:$I$8,6,FALSE)),"Medium","Major")))</f>
        <v/>
      </c>
      <c r="T1890" s="2"/>
      <c r="U1890" s="2"/>
      <c r="V1890" s="2"/>
      <c r="W1890" s="2"/>
      <c r="X1890" s="1"/>
      <c r="Y1890" s="1"/>
      <c r="Z1890" s="1"/>
      <c r="AA1890" s="1"/>
      <c r="AB1890" s="1"/>
      <c r="AC1890" s="1"/>
      <c r="AD1890" s="1"/>
      <c r="AE1890" s="1"/>
      <c r="AF1890" s="1"/>
    </row>
    <row r="1891" spans="1:32">
      <c r="A1891" s="1"/>
      <c r="B1891" s="17">
        <v>5</v>
      </c>
      <c r="C1891" s="9" t="s">
        <v>40</v>
      </c>
      <c r="D1891" s="9" t="str">
        <f>VLOOKUP(C1891,'Hazard Categories'!$A$2:$B$52,2,FALSE)</f>
        <v>Storm</v>
      </c>
      <c r="E1891" s="17">
        <v>1</v>
      </c>
      <c r="F1891" s="17">
        <v>1980</v>
      </c>
      <c r="G1891" s="17" t="str">
        <f>IF(F1891&lt;2000,(ROUNDDOWN((F1891-$G$10)/5,0))*5+$G$10&amp;"-"&amp;(ROUNDDOWN((F1891-$G$10)/5,0))*5+$G$10+4,(ROUNDDOWN((F1891-$G$10)/5,0))*5+$G$10&amp;"-"&amp;(ROUNDDOWN((F1891-$G$10)/5,0))*5+$G$10+4)</f>
        <v>1980-1984</v>
      </c>
      <c r="H1891" s="17">
        <v>2</v>
      </c>
      <c r="I1891" s="17">
        <v>0</v>
      </c>
      <c r="J1891" s="17">
        <v>0</v>
      </c>
      <c r="K1891" s="17">
        <f>SUM(I1891:J1891)</f>
        <v>0</v>
      </c>
      <c r="L1891" s="28">
        <f>IF(N1891&lt;7000000000,0,1)</f>
        <v>0</v>
      </c>
      <c r="M1891" s="28">
        <f>IF(N1891&gt;0,1,0)</f>
        <v>1</v>
      </c>
      <c r="N1891" s="29">
        <v>17161</v>
      </c>
      <c r="O1891" s="29">
        <f>IF($R1891="Minor",1,0)</f>
        <v>0</v>
      </c>
      <c r="P1891" s="29">
        <f>IF($R1891="Medium",1,0)</f>
        <v>1</v>
      </c>
      <c r="Q1891" s="29">
        <f>IF($R1891="Major",1,0)</f>
        <v>0</v>
      </c>
      <c r="R1891" s="2" t="str">
        <f>IF('Hazard Data'!N660&lt;VLOOKUP(B1891,Thresholds!$B$2:$I$8,2,FALSE),"Minor",IF(AND(VLOOKUP(B1891,Thresholds!$B$2:$I$8,2,FALSE)&lt;='Hazard Data'!N660,'Hazard Data'!N660&lt;VLOOKUP(B1891,Thresholds!$B$2:$I$8,3,FALSE)),"Medium","Major"))</f>
        <v>Medium</v>
      </c>
      <c r="S1891" s="2" t="str">
        <f>IF(N1891&gt;0,"",IF('Hazard Data'!K660&lt;VLOOKUP(B1891,Thresholds!$B$2:$I$8,5,FALSE),"Minor",IF(AND(VLOOKUP(B1891,Thresholds!$B$2:$I$8,5,FALSE)&lt;='Hazard Data'!K660,'Hazard Data'!K660&lt;VLOOKUP(B1891,Thresholds!$B$2:$I$8,6,FALSE)),"Medium","Major")))</f>
        <v/>
      </c>
      <c r="T1891" s="2"/>
      <c r="U1891" s="2"/>
      <c r="V1891" s="2"/>
      <c r="W1891" s="2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32">
      <c r="A1892" s="1"/>
      <c r="B1892" s="17">
        <v>2</v>
      </c>
      <c r="C1892" s="9" t="s">
        <v>44</v>
      </c>
      <c r="D1892" s="9" t="str">
        <f>VLOOKUP(C1892,'Hazard Categories'!$A$2:$B$52,2,FALSE)</f>
        <v>Severe Storm</v>
      </c>
      <c r="E1892" s="17">
        <v>3</v>
      </c>
      <c r="F1892" s="17">
        <v>2017</v>
      </c>
      <c r="G1892" s="17" t="str">
        <f>IF(F1892&lt;2000,(ROUNDDOWN((F1892-$G$10)/5,0))*5+$G$10&amp;"-"&amp;(ROUNDDOWN((F1892-$G$10)/5,0))*5+$G$10+4,(ROUNDDOWN((F1892-$G$10)/5,0))*5+$G$10&amp;"-"&amp;(ROUNDDOWN((F1892-$G$10)/5,0))*5+$G$10+4)</f>
        <v>2015-2019</v>
      </c>
      <c r="H1892" s="17">
        <v>1</v>
      </c>
      <c r="I1892" s="17">
        <v>0</v>
      </c>
      <c r="J1892" s="17">
        <v>0</v>
      </c>
      <c r="K1892" s="17">
        <f>SUM(I1892:J1892)</f>
        <v>0</v>
      </c>
      <c r="L1892" s="28">
        <f>IF(N1892&lt;7000000000,0,1)</f>
        <v>0</v>
      </c>
      <c r="M1892" s="28">
        <f>IF(N1892&gt;0,1,0)</f>
        <v>1</v>
      </c>
      <c r="N1892" s="29">
        <v>17159</v>
      </c>
      <c r="O1892" s="29">
        <f>IF($R1892="Minor",1,0)</f>
        <v>1</v>
      </c>
      <c r="P1892" s="29">
        <f>IF($R1892="Medium",1,0)</f>
        <v>0</v>
      </c>
      <c r="Q1892" s="29">
        <f>IF($R1892="Major",1,0)</f>
        <v>0</v>
      </c>
      <c r="R1892" s="2" t="str">
        <f>IF('Hazard Data'!N2926&lt;VLOOKUP(B1892,Thresholds!$B$2:$I$8,2,FALSE),"Minor",IF(AND(VLOOKUP(B1892,Thresholds!$B$2:$I$8,2,FALSE)&lt;='Hazard Data'!N2926,'Hazard Data'!N2926&lt;VLOOKUP(B1892,Thresholds!$B$2:$I$8,3,FALSE)),"Medium","Major"))</f>
        <v>Minor</v>
      </c>
      <c r="S1892" s="2" t="str">
        <f>IF(N1892&gt;0,"",IF('Hazard Data'!K2926&lt;VLOOKUP(B1892,Thresholds!$B$2:$I$8,5,FALSE),"Minor",IF(AND(VLOOKUP(B1892,Thresholds!$B$2:$I$8,5,FALSE)&lt;='Hazard Data'!K2926,'Hazard Data'!K2926&lt;VLOOKUP(B1892,Thresholds!$B$2:$I$8,6,FALSE)),"Medium","Major")))</f>
        <v/>
      </c>
      <c r="T1892" s="2"/>
      <c r="U1892" s="2"/>
      <c r="V1892" s="2"/>
      <c r="W1892" s="2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32">
      <c r="A1893" s="1"/>
      <c r="B1893" s="17">
        <v>3</v>
      </c>
      <c r="C1893" s="9" t="s">
        <v>39</v>
      </c>
      <c r="D1893" s="9" t="str">
        <f>VLOOKUP(C1893,'Hazard Categories'!$A$2:$B$52,2,FALSE)</f>
        <v>Severe Storm</v>
      </c>
      <c r="E1893" s="17">
        <v>3</v>
      </c>
      <c r="F1893" s="17">
        <v>2012</v>
      </c>
      <c r="G1893" s="17" t="str">
        <f>IF(F1893&lt;2000,(ROUNDDOWN((F1893-$G$10)/5,0))*5+$G$10&amp;"-"&amp;(ROUNDDOWN((F1893-$G$10)/5,0))*5+$G$10+4,(ROUNDDOWN((F1893-$G$10)/5,0))*5+$G$10&amp;"-"&amp;(ROUNDDOWN((F1893-$G$10)/5,0))*5+$G$10+4)</f>
        <v>2010-2014</v>
      </c>
      <c r="H1893" s="17">
        <v>1</v>
      </c>
      <c r="I1893" s="17">
        <v>0</v>
      </c>
      <c r="J1893" s="17">
        <v>0</v>
      </c>
      <c r="K1893" s="17">
        <f>SUM(I1893:J1893)</f>
        <v>0</v>
      </c>
      <c r="L1893" s="28">
        <f>IF(N1893&lt;7000000000,0,1)</f>
        <v>0</v>
      </c>
      <c r="M1893" s="28">
        <f>IF(N1893&gt;0,1,0)</f>
        <v>1</v>
      </c>
      <c r="N1893" s="29">
        <v>17155</v>
      </c>
      <c r="O1893" s="29">
        <f>IF($R1893="Minor",1,0)</f>
        <v>1</v>
      </c>
      <c r="P1893" s="29">
        <f>IF($R1893="Medium",1,0)</f>
        <v>0</v>
      </c>
      <c r="Q1893" s="29">
        <f>IF($R1893="Major",1,0)</f>
        <v>0</v>
      </c>
      <c r="R1893" s="2" t="str">
        <f>IF('Hazard Data'!N2190&lt;VLOOKUP(B1893,Thresholds!$B$2:$I$8,2,FALSE),"Minor",IF(AND(VLOOKUP(B1893,Thresholds!$B$2:$I$8,2,FALSE)&lt;='Hazard Data'!N2190,'Hazard Data'!N2190&lt;VLOOKUP(B1893,Thresholds!$B$2:$I$8,3,FALSE)),"Medium","Major"))</f>
        <v>Minor</v>
      </c>
      <c r="S1893" s="2" t="str">
        <f>IF(N1893&gt;0,"",IF('Hazard Data'!K2190&lt;VLOOKUP(B1893,Thresholds!$B$2:$I$8,5,FALSE),"Minor",IF(AND(VLOOKUP(B1893,Thresholds!$B$2:$I$8,5,FALSE)&lt;='Hazard Data'!K2190,'Hazard Data'!K2190&lt;VLOOKUP(B1893,Thresholds!$B$2:$I$8,6,FALSE)),"Medium","Major")))</f>
        <v/>
      </c>
      <c r="T1893" s="2"/>
      <c r="U1893" s="2"/>
      <c r="V1893" s="2"/>
      <c r="W1893" s="2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32">
      <c r="A1894" s="1"/>
      <c r="B1894" s="17">
        <v>1</v>
      </c>
      <c r="C1894" s="9" t="s">
        <v>75</v>
      </c>
      <c r="D1894" s="9" t="str">
        <f>VLOOKUP(C1894,'Hazard Categories'!$A$2:$B$52,2,FALSE)</f>
        <v>Severe Storm</v>
      </c>
      <c r="E1894" s="17">
        <v>3</v>
      </c>
      <c r="F1894" s="17">
        <v>1984</v>
      </c>
      <c r="G1894" s="17" t="str">
        <f>IF(F1894&lt;2000,(ROUNDDOWN((F1894-$G$10)/5,0))*5+$G$10&amp;"-"&amp;(ROUNDDOWN((F1894-$G$10)/5,0))*5+$G$10+4,(ROUNDDOWN((F1894-$G$10)/5,0))*5+$G$10&amp;"-"&amp;(ROUNDDOWN((F1894-$G$10)/5,0))*5+$G$10+4)</f>
        <v>1980-1984</v>
      </c>
      <c r="H1894" s="17">
        <v>1</v>
      </c>
      <c r="I1894" s="17">
        <v>0</v>
      </c>
      <c r="J1894" s="17">
        <v>2</v>
      </c>
      <c r="K1894" s="17">
        <f>SUM(I1894:J1894)</f>
        <v>2</v>
      </c>
      <c r="L1894" s="28">
        <f>IF(N1894&lt;7000000000,0,1)</f>
        <v>0</v>
      </c>
      <c r="M1894" s="28">
        <f>IF(N1894&gt;0,1,0)</f>
        <v>1</v>
      </c>
      <c r="N1894" s="29">
        <v>17145</v>
      </c>
      <c r="O1894" s="29">
        <f>IF($R1894="Minor",1,0)</f>
        <v>1</v>
      </c>
      <c r="P1894" s="29">
        <f>IF($R1894="Medium",1,0)</f>
        <v>0</v>
      </c>
      <c r="Q1894" s="29">
        <f>IF($R1894="Major",1,0)</f>
        <v>0</v>
      </c>
      <c r="R1894" s="2" t="str">
        <f>IF('Hazard Data'!N502&lt;VLOOKUP(B1894,Thresholds!$B$2:$I$8,2,FALSE),"Minor",IF(AND(VLOOKUP(B1894,Thresholds!$B$2:$I$8,2,FALSE)&lt;='Hazard Data'!N502,'Hazard Data'!N502&lt;VLOOKUP(B1894,Thresholds!$B$2:$I$8,3,FALSE)),"Medium","Major"))</f>
        <v>Minor</v>
      </c>
      <c r="S1894" s="2" t="str">
        <f>IF(N1894&gt;0,"",IF('Hazard Data'!K502&lt;VLOOKUP(B1894,Thresholds!$B$2:$I$8,5,FALSE),"Minor",IF(AND(VLOOKUP(B1894,Thresholds!$B$2:$I$8,5,FALSE)&lt;='Hazard Data'!K502,'Hazard Data'!K502&lt;VLOOKUP(B1894,Thresholds!$B$2:$I$8,6,FALSE)),"Medium","Major")))</f>
        <v/>
      </c>
      <c r="T1894" s="2"/>
      <c r="U1894" s="2"/>
      <c r="V1894" s="2"/>
      <c r="W1894" s="2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32">
      <c r="A1895" s="1"/>
      <c r="B1895" s="17">
        <v>2</v>
      </c>
      <c r="C1895" s="9" t="s">
        <v>59</v>
      </c>
      <c r="D1895" s="9" t="str">
        <f>VLOOKUP(C1895,'Hazard Categories'!$A$2:$B$52,2,FALSE)</f>
        <v>Storm</v>
      </c>
      <c r="E1895" s="17">
        <v>2</v>
      </c>
      <c r="F1895" s="17">
        <v>2012</v>
      </c>
      <c r="G1895" s="17" t="str">
        <f>IF(F1895&lt;2000,(ROUNDDOWN((F1895-$G$10)/5,0))*5+$G$10&amp;"-"&amp;(ROUNDDOWN((F1895-$G$10)/5,0))*5+$G$10+4,(ROUNDDOWN((F1895-$G$10)/5,0))*5+$G$10&amp;"-"&amp;(ROUNDDOWN((F1895-$G$10)/5,0))*5+$G$10+4)</f>
        <v>2010-2014</v>
      </c>
      <c r="H1895" s="17">
        <v>1</v>
      </c>
      <c r="I1895" s="17">
        <v>0</v>
      </c>
      <c r="J1895" s="17">
        <v>0</v>
      </c>
      <c r="K1895" s="17">
        <f>SUM(I1895:J1895)</f>
        <v>0</v>
      </c>
      <c r="L1895" s="28">
        <f>IF(N1895&lt;7000000000,0,1)</f>
        <v>0</v>
      </c>
      <c r="M1895" s="28">
        <f>IF(N1895&gt;0,1,0)</f>
        <v>1</v>
      </c>
      <c r="N1895" s="29">
        <v>17140</v>
      </c>
      <c r="O1895" s="29">
        <f>IF($R1895="Minor",1,0)</f>
        <v>1</v>
      </c>
      <c r="P1895" s="29">
        <f>IF($R1895="Medium",1,0)</f>
        <v>0</v>
      </c>
      <c r="Q1895" s="29">
        <f>IF($R1895="Major",1,0)</f>
        <v>0</v>
      </c>
      <c r="R1895" s="2" t="str">
        <f>IF('Hazard Data'!N2154&lt;VLOOKUP(B1895,Thresholds!$B$2:$I$8,2,FALSE),"Minor",IF(AND(VLOOKUP(B1895,Thresholds!$B$2:$I$8,2,FALSE)&lt;='Hazard Data'!N2154,'Hazard Data'!N2154&lt;VLOOKUP(B1895,Thresholds!$B$2:$I$8,3,FALSE)),"Medium","Major"))</f>
        <v>Minor</v>
      </c>
      <c r="S1895" s="2" t="str">
        <f>IF(N1895&gt;0,"",IF('Hazard Data'!K2154&lt;VLOOKUP(B1895,Thresholds!$B$2:$I$8,5,FALSE),"Minor",IF(AND(VLOOKUP(B1895,Thresholds!$B$2:$I$8,5,FALSE)&lt;='Hazard Data'!K2154,'Hazard Data'!K2154&lt;VLOOKUP(B1895,Thresholds!$B$2:$I$8,6,FALSE)),"Medium","Major")))</f>
        <v/>
      </c>
      <c r="T1895" s="2"/>
      <c r="U1895" s="2"/>
      <c r="V1895" s="2"/>
      <c r="W1895" s="2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32">
      <c r="A1896" s="1"/>
      <c r="B1896" s="17">
        <v>2</v>
      </c>
      <c r="C1896" s="9" t="s">
        <v>59</v>
      </c>
      <c r="D1896" s="9" t="str">
        <f>VLOOKUP(C1896,'Hazard Categories'!$A$2:$B$52,2,FALSE)</f>
        <v>Storm</v>
      </c>
      <c r="E1896" s="17">
        <v>2</v>
      </c>
      <c r="F1896" s="17">
        <v>2011</v>
      </c>
      <c r="G1896" s="17" t="str">
        <f>IF(F1896&lt;2000,(ROUNDDOWN((F1896-$G$10)/5,0))*5+$G$10&amp;"-"&amp;(ROUNDDOWN((F1896-$G$10)/5,0))*5+$G$10+4,(ROUNDDOWN((F1896-$G$10)/5,0))*5+$G$10&amp;"-"&amp;(ROUNDDOWN((F1896-$G$10)/5,0))*5+$G$10+4)</f>
        <v>2010-2014</v>
      </c>
      <c r="H1896" s="17">
        <v>1</v>
      </c>
      <c r="I1896" s="17">
        <v>0</v>
      </c>
      <c r="J1896" s="17">
        <v>0</v>
      </c>
      <c r="K1896" s="17">
        <f>SUM(I1896:J1896)</f>
        <v>0</v>
      </c>
      <c r="L1896" s="28">
        <f>IF(N1896&lt;7000000000,0,1)</f>
        <v>0</v>
      </c>
      <c r="M1896" s="28">
        <f>IF(N1896&gt;0,1,0)</f>
        <v>1</v>
      </c>
      <c r="N1896" s="29">
        <v>17132</v>
      </c>
      <c r="O1896" s="29">
        <f>IF($R1896="Minor",1,0)</f>
        <v>1</v>
      </c>
      <c r="P1896" s="29">
        <f>IF($R1896="Medium",1,0)</f>
        <v>0</v>
      </c>
      <c r="Q1896" s="29">
        <f>IF($R1896="Major",1,0)</f>
        <v>0</v>
      </c>
      <c r="R1896" s="2" t="str">
        <f>IF('Hazard Data'!N2483&lt;VLOOKUP(B1896,Thresholds!$B$2:$I$8,2,FALSE),"Minor",IF(AND(VLOOKUP(B1896,Thresholds!$B$2:$I$8,2,FALSE)&lt;='Hazard Data'!N2483,'Hazard Data'!N2483&lt;VLOOKUP(B1896,Thresholds!$B$2:$I$8,3,FALSE)),"Medium","Major"))</f>
        <v>Minor</v>
      </c>
      <c r="S1896" s="2" t="str">
        <f>IF(N1896&gt;0,"",IF('Hazard Data'!K2483&lt;VLOOKUP(B1896,Thresholds!$B$2:$I$8,5,FALSE),"Minor",IF(AND(VLOOKUP(B1896,Thresholds!$B$2:$I$8,5,FALSE)&lt;='Hazard Data'!K2483,'Hazard Data'!K2483&lt;VLOOKUP(B1896,Thresholds!$B$2:$I$8,6,FALSE)),"Medium","Major")))</f>
        <v/>
      </c>
      <c r="T1896" s="2"/>
      <c r="U1896" s="2"/>
      <c r="V1896" s="2"/>
      <c r="W1896" s="2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32">
      <c r="A1897" s="1"/>
      <c r="B1897" s="17">
        <v>2</v>
      </c>
      <c r="C1897" s="9" t="s">
        <v>59</v>
      </c>
      <c r="D1897" s="9" t="str">
        <f>VLOOKUP(C1897,'Hazard Categories'!$A$2:$B$52,2,FALSE)</f>
        <v>Storm</v>
      </c>
      <c r="E1897" s="17">
        <v>4</v>
      </c>
      <c r="F1897" s="17">
        <v>2010</v>
      </c>
      <c r="G1897" s="17" t="str">
        <f>IF(F1897&lt;2000,(ROUNDDOWN((F1897-$G$10)/5,0))*5+$G$10&amp;"-"&amp;(ROUNDDOWN((F1897-$G$10)/5,0))*5+$G$10+4,(ROUNDDOWN((F1897-$G$10)/5,0))*5+$G$10&amp;"-"&amp;(ROUNDDOWN((F1897-$G$10)/5,0))*5+$G$10+4)</f>
        <v>2010-2014</v>
      </c>
      <c r="H1897" s="17">
        <v>1</v>
      </c>
      <c r="I1897" s="17">
        <v>0</v>
      </c>
      <c r="J1897" s="17">
        <v>0</v>
      </c>
      <c r="K1897" s="17">
        <f>SUM(I1897:J1897)</f>
        <v>0</v>
      </c>
      <c r="L1897" s="28">
        <f>IF(N1897&lt;7000000000,0,1)</f>
        <v>0</v>
      </c>
      <c r="M1897" s="28">
        <f>IF(N1897&gt;0,1,0)</f>
        <v>1</v>
      </c>
      <c r="N1897" s="29">
        <v>17131</v>
      </c>
      <c r="O1897" s="29">
        <f>IF($R1897="Minor",1,0)</f>
        <v>1</v>
      </c>
      <c r="P1897" s="29">
        <f>IF($R1897="Medium",1,0)</f>
        <v>0</v>
      </c>
      <c r="Q1897" s="29">
        <f>IF($R1897="Major",1,0)</f>
        <v>0</v>
      </c>
      <c r="R1897" s="2" t="str">
        <f>IF('Hazard Data'!N2318&lt;VLOOKUP(B1897,Thresholds!$B$2:$I$8,2,FALSE),"Minor",IF(AND(VLOOKUP(B1897,Thresholds!$B$2:$I$8,2,FALSE)&lt;='Hazard Data'!N2318,'Hazard Data'!N2318&lt;VLOOKUP(B1897,Thresholds!$B$2:$I$8,3,FALSE)),"Medium","Major"))</f>
        <v>Minor</v>
      </c>
      <c r="S1897" s="2" t="str">
        <f>IF(N1897&gt;0,"",IF('Hazard Data'!K2318&lt;VLOOKUP(B1897,Thresholds!$B$2:$I$8,5,FALSE),"Minor",IF(AND(VLOOKUP(B1897,Thresholds!$B$2:$I$8,5,FALSE)&lt;='Hazard Data'!K2318,'Hazard Data'!K2318&lt;VLOOKUP(B1897,Thresholds!$B$2:$I$8,6,FALSE)),"Medium","Major")))</f>
        <v/>
      </c>
      <c r="T1897" s="2"/>
      <c r="U1897" s="2"/>
      <c r="V1897" s="2"/>
      <c r="W1897" s="2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32">
      <c r="A1898" s="1"/>
      <c r="B1898" s="17">
        <v>3</v>
      </c>
      <c r="C1898" s="9" t="s">
        <v>44</v>
      </c>
      <c r="D1898" s="9" t="str">
        <f>VLOOKUP(C1898,'Hazard Categories'!$A$2:$B$52,2,FALSE)</f>
        <v>Severe Storm</v>
      </c>
      <c r="E1898" s="17">
        <v>3</v>
      </c>
      <c r="F1898" s="17">
        <v>2015</v>
      </c>
      <c r="G1898" s="17" t="str">
        <f>IF(F1898&lt;2000,(ROUNDDOWN((F1898-$G$10)/5,0))*5+$G$10&amp;"-"&amp;(ROUNDDOWN((F1898-$G$10)/5,0))*5+$G$10+4,(ROUNDDOWN((F1898-$G$10)/5,0))*5+$G$10&amp;"-"&amp;(ROUNDDOWN((F1898-$G$10)/5,0))*5+$G$10+4)</f>
        <v>2015-2019</v>
      </c>
      <c r="H1898" s="17">
        <v>1</v>
      </c>
      <c r="I1898" s="17">
        <v>0</v>
      </c>
      <c r="J1898" s="17">
        <v>0</v>
      </c>
      <c r="K1898" s="17">
        <f>SUM(I1898:J1898)</f>
        <v>0</v>
      </c>
      <c r="L1898" s="28">
        <f>IF(N1898&lt;7000000000,0,1)</f>
        <v>0</v>
      </c>
      <c r="M1898" s="28">
        <f>IF(N1898&gt;0,1,0)</f>
        <v>1</v>
      </c>
      <c r="N1898" s="29">
        <v>17112</v>
      </c>
      <c r="O1898" s="29">
        <f>IF($R1898="Minor",1,0)</f>
        <v>1</v>
      </c>
      <c r="P1898" s="29">
        <f>IF($R1898="Medium",1,0)</f>
        <v>0</v>
      </c>
      <c r="Q1898" s="29">
        <f>IF($R1898="Major",1,0)</f>
        <v>0</v>
      </c>
      <c r="R1898" s="2" t="str">
        <f>IF('Hazard Data'!N2634&lt;VLOOKUP(B1898,Thresholds!$B$2:$I$8,2,FALSE),"Minor",IF(AND(VLOOKUP(B1898,Thresholds!$B$2:$I$8,2,FALSE)&lt;='Hazard Data'!N2634,'Hazard Data'!N2634&lt;VLOOKUP(B1898,Thresholds!$B$2:$I$8,3,FALSE)),"Medium","Major"))</f>
        <v>Minor</v>
      </c>
      <c r="S1898" s="2" t="str">
        <f>IF(N1898&gt;0,"",IF('Hazard Data'!K2634&lt;VLOOKUP(B1898,Thresholds!$B$2:$I$8,5,FALSE),"Minor",IF(AND(VLOOKUP(B1898,Thresholds!$B$2:$I$8,5,FALSE)&lt;='Hazard Data'!K2634,'Hazard Data'!K2634&lt;VLOOKUP(B1898,Thresholds!$B$2:$I$8,6,FALSE)),"Medium","Major")))</f>
        <v/>
      </c>
      <c r="T1898" s="2"/>
      <c r="U1898" s="2"/>
      <c r="V1898" s="2"/>
      <c r="W1898" s="2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32">
      <c r="A1899" s="1"/>
      <c r="B1899" s="17">
        <v>2</v>
      </c>
      <c r="C1899" s="9" t="s">
        <v>44</v>
      </c>
      <c r="D1899" s="9" t="str">
        <f>VLOOKUP(C1899,'Hazard Categories'!$A$2:$B$52,2,FALSE)</f>
        <v>Severe Storm</v>
      </c>
      <c r="E1899" s="17">
        <v>3</v>
      </c>
      <c r="F1899" s="17">
        <v>2010</v>
      </c>
      <c r="G1899" s="17" t="str">
        <f>IF(F1899&lt;2000,(ROUNDDOWN((F1899-$G$10)/5,0))*5+$G$10&amp;"-"&amp;(ROUNDDOWN((F1899-$G$10)/5,0))*5+$G$10+4,(ROUNDDOWN((F1899-$G$10)/5,0))*5+$G$10&amp;"-"&amp;(ROUNDDOWN((F1899-$G$10)/5,0))*5+$G$10+4)</f>
        <v>2010-2014</v>
      </c>
      <c r="H1899" s="17">
        <v>1</v>
      </c>
      <c r="I1899" s="17">
        <v>0</v>
      </c>
      <c r="J1899" s="17">
        <v>0</v>
      </c>
      <c r="K1899" s="17">
        <f>SUM(I1899:J1899)</f>
        <v>0</v>
      </c>
      <c r="L1899" s="28">
        <f>IF(N1899&lt;7000000000,0,1)</f>
        <v>0</v>
      </c>
      <c r="M1899" s="28">
        <f>IF(N1899&gt;0,1,0)</f>
        <v>1</v>
      </c>
      <c r="N1899" s="29">
        <v>17093</v>
      </c>
      <c r="O1899" s="29">
        <f>IF($R1899="Minor",1,0)</f>
        <v>1</v>
      </c>
      <c r="P1899" s="29">
        <f>IF($R1899="Medium",1,0)</f>
        <v>0</v>
      </c>
      <c r="Q1899" s="29">
        <f>IF($R1899="Major",1,0)</f>
        <v>0</v>
      </c>
      <c r="R1899" s="2" t="str">
        <f>IF('Hazard Data'!N2243&lt;VLOOKUP(B1899,Thresholds!$B$2:$I$8,2,FALSE),"Minor",IF(AND(VLOOKUP(B1899,Thresholds!$B$2:$I$8,2,FALSE)&lt;='Hazard Data'!N2243,'Hazard Data'!N2243&lt;VLOOKUP(B1899,Thresholds!$B$2:$I$8,3,FALSE)),"Medium","Major"))</f>
        <v>Minor</v>
      </c>
      <c r="S1899" s="2" t="str">
        <f>IF(N1899&gt;0,"",IF('Hazard Data'!K2243&lt;VLOOKUP(B1899,Thresholds!$B$2:$I$8,5,FALSE),"Minor",IF(AND(VLOOKUP(B1899,Thresholds!$B$2:$I$8,5,FALSE)&lt;='Hazard Data'!K2243,'Hazard Data'!K2243&lt;VLOOKUP(B1899,Thresholds!$B$2:$I$8,6,FALSE)),"Medium","Major")))</f>
        <v/>
      </c>
      <c r="T1899" s="2"/>
      <c r="U1899" s="2"/>
      <c r="V1899" s="2"/>
      <c r="W1899" s="2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32">
      <c r="A1900" s="1"/>
      <c r="B1900" s="17">
        <v>3</v>
      </c>
      <c r="C1900" s="9" t="s">
        <v>71</v>
      </c>
      <c r="D1900" s="9" t="str">
        <f>VLOOKUP(C1900,'Hazard Categories'!$A$2:$B$52,2,FALSE)</f>
        <v>Storm</v>
      </c>
      <c r="E1900" s="17">
        <v>3</v>
      </c>
      <c r="F1900" s="17">
        <v>1980</v>
      </c>
      <c r="G1900" s="17" t="str">
        <f>IF(F1900&lt;2000,(ROUNDDOWN((F1900-$G$10)/5,0))*5+$G$10&amp;"-"&amp;(ROUNDDOWN((F1900-$G$10)/5,0))*5+$G$10+4,(ROUNDDOWN((F1900-$G$10)/5,0))*5+$G$10&amp;"-"&amp;(ROUNDDOWN((F1900-$G$10)/5,0))*5+$G$10+4)</f>
        <v>1980-1984</v>
      </c>
      <c r="H1900" s="17">
        <v>1</v>
      </c>
      <c r="I1900" s="17">
        <v>0</v>
      </c>
      <c r="J1900" s="17">
        <v>0</v>
      </c>
      <c r="K1900" s="17">
        <f>SUM(I1900:J1900)</f>
        <v>0</v>
      </c>
      <c r="L1900" s="28">
        <f>IF(N1900&lt;7000000000,0,1)</f>
        <v>0</v>
      </c>
      <c r="M1900" s="28">
        <f>IF(N1900&gt;0,1,0)</f>
        <v>1</v>
      </c>
      <c r="N1900" s="29">
        <v>17087</v>
      </c>
      <c r="O1900" s="29">
        <f>IF($R1900="Minor",1,0)</f>
        <v>1</v>
      </c>
      <c r="P1900" s="29">
        <f>IF($R1900="Medium",1,0)</f>
        <v>0</v>
      </c>
      <c r="Q1900" s="29">
        <f>IF($R1900="Major",1,0)</f>
        <v>0</v>
      </c>
      <c r="R1900" s="2" t="str">
        <f>IF('Hazard Data'!N647&lt;VLOOKUP(B1900,Thresholds!$B$2:$I$8,2,FALSE),"Minor",IF(AND(VLOOKUP(B1900,Thresholds!$B$2:$I$8,2,FALSE)&lt;='Hazard Data'!N647,'Hazard Data'!N647&lt;VLOOKUP(B1900,Thresholds!$B$2:$I$8,3,FALSE)),"Medium","Major"))</f>
        <v>Minor</v>
      </c>
      <c r="S1900" s="2" t="str">
        <f>IF(N1900&gt;0,"",IF('Hazard Data'!K647&lt;VLOOKUP(B1900,Thresholds!$B$2:$I$8,5,FALSE),"Minor",IF(AND(VLOOKUP(B1900,Thresholds!$B$2:$I$8,5,FALSE)&lt;='Hazard Data'!K647,'Hazard Data'!K647&lt;VLOOKUP(B1900,Thresholds!$B$2:$I$8,6,FALSE)),"Medium","Major")))</f>
        <v/>
      </c>
      <c r="T1900" s="2"/>
      <c r="U1900" s="2"/>
      <c r="V1900" s="2"/>
      <c r="W1900" s="2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32">
      <c r="A1901" s="1"/>
      <c r="B1901" s="17">
        <v>2</v>
      </c>
      <c r="C1901" s="9" t="s">
        <v>44</v>
      </c>
      <c r="D1901" s="9" t="str">
        <f>VLOOKUP(C1901,'Hazard Categories'!$A$2:$B$52,2,FALSE)</f>
        <v>Severe Storm</v>
      </c>
      <c r="E1901" s="17">
        <v>2</v>
      </c>
      <c r="F1901" s="17">
        <v>2015</v>
      </c>
      <c r="G1901" s="17" t="str">
        <f>IF(F1901&lt;2000,(ROUNDDOWN((F1901-$G$10)/5,0))*5+$G$10&amp;"-"&amp;(ROUNDDOWN((F1901-$G$10)/5,0))*5+$G$10+4,(ROUNDDOWN((F1901-$G$10)/5,0))*5+$G$10&amp;"-"&amp;(ROUNDDOWN((F1901-$G$10)/5,0))*5+$G$10+4)</f>
        <v>2015-2019</v>
      </c>
      <c r="H1901" s="17">
        <v>1</v>
      </c>
      <c r="I1901" s="17">
        <v>0</v>
      </c>
      <c r="J1901" s="17">
        <v>0</v>
      </c>
      <c r="K1901" s="17">
        <f>SUM(I1901:J1901)</f>
        <v>0</v>
      </c>
      <c r="L1901" s="28">
        <f>IF(N1901&lt;7000000000,0,1)</f>
        <v>0</v>
      </c>
      <c r="M1901" s="28">
        <f>IF(N1901&gt;0,1,0)</f>
        <v>1</v>
      </c>
      <c r="N1901" s="29">
        <v>17086</v>
      </c>
      <c r="O1901" s="29">
        <f>IF($R1901="Minor",1,0)</f>
        <v>1</v>
      </c>
      <c r="P1901" s="29">
        <f>IF($R1901="Medium",1,0)</f>
        <v>0</v>
      </c>
      <c r="Q1901" s="29">
        <f>IF($R1901="Major",1,0)</f>
        <v>0</v>
      </c>
      <c r="R1901" s="2" t="str">
        <f>IF('Hazard Data'!N2660&lt;VLOOKUP(B1901,Thresholds!$B$2:$I$8,2,FALSE),"Minor",IF(AND(VLOOKUP(B1901,Thresholds!$B$2:$I$8,2,FALSE)&lt;='Hazard Data'!N2660,'Hazard Data'!N2660&lt;VLOOKUP(B1901,Thresholds!$B$2:$I$8,3,FALSE)),"Medium","Major"))</f>
        <v>Minor</v>
      </c>
      <c r="S1901" s="2" t="str">
        <f>IF(N1901&gt;0,"",IF('Hazard Data'!K2660&lt;VLOOKUP(B1901,Thresholds!$B$2:$I$8,5,FALSE),"Minor",IF(AND(VLOOKUP(B1901,Thresholds!$B$2:$I$8,5,FALSE)&lt;='Hazard Data'!K2660,'Hazard Data'!K2660&lt;VLOOKUP(B1901,Thresholds!$B$2:$I$8,6,FALSE)),"Medium","Major")))</f>
        <v/>
      </c>
      <c r="T1901" s="2"/>
      <c r="U1901" s="2"/>
      <c r="V1901" s="2"/>
      <c r="W1901" s="2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32">
      <c r="A1902" s="1"/>
      <c r="B1902" s="17">
        <v>2</v>
      </c>
      <c r="C1902" s="9" t="s">
        <v>59</v>
      </c>
      <c r="D1902" s="9" t="str">
        <f>VLOOKUP(C1902,'Hazard Categories'!$A$2:$B$52,2,FALSE)</f>
        <v>Storm</v>
      </c>
      <c r="E1902" s="17">
        <v>2</v>
      </c>
      <c r="F1902" s="17">
        <v>2015</v>
      </c>
      <c r="G1902" s="17" t="str">
        <f>IF(F1902&lt;2000,(ROUNDDOWN((F1902-$G$10)/5,0))*5+$G$10&amp;"-"&amp;(ROUNDDOWN((F1902-$G$10)/5,0))*5+$G$10+4,(ROUNDDOWN((F1902-$G$10)/5,0))*5+$G$10&amp;"-"&amp;(ROUNDDOWN((F1902-$G$10)/5,0))*5+$G$10+4)</f>
        <v>2015-2019</v>
      </c>
      <c r="H1902" s="17">
        <v>1</v>
      </c>
      <c r="I1902" s="17">
        <v>0</v>
      </c>
      <c r="J1902" s="17">
        <v>0</v>
      </c>
      <c r="K1902" s="17">
        <f>SUM(I1902:J1902)</f>
        <v>0</v>
      </c>
      <c r="L1902" s="28">
        <f>IF(N1902&lt;7000000000,0,1)</f>
        <v>0</v>
      </c>
      <c r="M1902" s="28">
        <f>IF(N1902&gt;0,1,0)</f>
        <v>1</v>
      </c>
      <c r="N1902" s="29">
        <v>17086</v>
      </c>
      <c r="O1902" s="29">
        <f>IF($R1902="Minor",1,0)</f>
        <v>1</v>
      </c>
      <c r="P1902" s="29">
        <f>IF($R1902="Medium",1,0)</f>
        <v>0</v>
      </c>
      <c r="Q1902" s="29">
        <f>IF($R1902="Major",1,0)</f>
        <v>0</v>
      </c>
      <c r="R1902" s="2" t="str">
        <f>IF('Hazard Data'!N2665&lt;VLOOKUP(B1902,Thresholds!$B$2:$I$8,2,FALSE),"Minor",IF(AND(VLOOKUP(B1902,Thresholds!$B$2:$I$8,2,FALSE)&lt;='Hazard Data'!N2665,'Hazard Data'!N2665&lt;VLOOKUP(B1902,Thresholds!$B$2:$I$8,3,FALSE)),"Medium","Major"))</f>
        <v>Minor</v>
      </c>
      <c r="S1902" s="2" t="str">
        <f>IF(N1902&gt;0,"",IF('Hazard Data'!K2665&lt;VLOOKUP(B1902,Thresholds!$B$2:$I$8,5,FALSE),"Minor",IF(AND(VLOOKUP(B1902,Thresholds!$B$2:$I$8,5,FALSE)&lt;='Hazard Data'!K2665,'Hazard Data'!K2665&lt;VLOOKUP(B1902,Thresholds!$B$2:$I$8,6,FALSE)),"Medium","Major")))</f>
        <v/>
      </c>
      <c r="T1902" s="2"/>
      <c r="U1902" s="2"/>
      <c r="V1902" s="2"/>
      <c r="W1902" s="2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32">
      <c r="A1903" s="1"/>
      <c r="B1903" s="17">
        <v>2</v>
      </c>
      <c r="C1903" s="9" t="s">
        <v>44</v>
      </c>
      <c r="D1903" s="9" t="str">
        <f>VLOOKUP(C1903,'Hazard Categories'!$A$2:$B$52,2,FALSE)</f>
        <v>Severe Storm</v>
      </c>
      <c r="E1903" s="17">
        <v>2</v>
      </c>
      <c r="F1903" s="17">
        <v>2012</v>
      </c>
      <c r="G1903" s="17" t="str">
        <f>IF(F1903&lt;2000,(ROUNDDOWN((F1903-$G$10)/5,0))*5+$G$10&amp;"-"&amp;(ROUNDDOWN((F1903-$G$10)/5,0))*5+$G$10+4,(ROUNDDOWN((F1903-$G$10)/5,0))*5+$G$10&amp;"-"&amp;(ROUNDDOWN((F1903-$G$10)/5,0))*5+$G$10+4)</f>
        <v>2010-2014</v>
      </c>
      <c r="H1903" s="17">
        <v>1</v>
      </c>
      <c r="I1903" s="17">
        <v>0</v>
      </c>
      <c r="J1903" s="17">
        <v>0</v>
      </c>
      <c r="K1903" s="17">
        <f>SUM(I1903:J1903)</f>
        <v>0</v>
      </c>
      <c r="L1903" s="28">
        <f>IF(N1903&lt;7000000000,0,1)</f>
        <v>0</v>
      </c>
      <c r="M1903" s="28">
        <f>IF(N1903&gt;0,1,0)</f>
        <v>1</v>
      </c>
      <c r="N1903" s="29">
        <v>17082</v>
      </c>
      <c r="O1903" s="29">
        <f>IF($R1903="Minor",1,0)</f>
        <v>1</v>
      </c>
      <c r="P1903" s="29">
        <f>IF($R1903="Medium",1,0)</f>
        <v>0</v>
      </c>
      <c r="Q1903" s="29">
        <f>IF($R1903="Major",1,0)</f>
        <v>0</v>
      </c>
      <c r="R1903" s="2" t="str">
        <f>IF('Hazard Data'!N2120&lt;VLOOKUP(B1903,Thresholds!$B$2:$I$8,2,FALSE),"Minor",IF(AND(VLOOKUP(B1903,Thresholds!$B$2:$I$8,2,FALSE)&lt;='Hazard Data'!N2120,'Hazard Data'!N2120&lt;VLOOKUP(B1903,Thresholds!$B$2:$I$8,3,FALSE)),"Medium","Major"))</f>
        <v>Minor</v>
      </c>
      <c r="S1903" s="2" t="str">
        <f>IF(N1903&gt;0,"",IF('Hazard Data'!K2120&lt;VLOOKUP(B1903,Thresholds!$B$2:$I$8,5,FALSE),"Minor",IF(AND(VLOOKUP(B1903,Thresholds!$B$2:$I$8,5,FALSE)&lt;='Hazard Data'!K2120,'Hazard Data'!K2120&lt;VLOOKUP(B1903,Thresholds!$B$2:$I$8,6,FALSE)),"Medium","Major")))</f>
        <v/>
      </c>
      <c r="T1903" s="2"/>
      <c r="U1903" s="2"/>
      <c r="V1903" s="2"/>
      <c r="W1903" s="2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32">
      <c r="A1904" s="1"/>
      <c r="B1904" s="17">
        <v>4</v>
      </c>
      <c r="C1904" s="9" t="s">
        <v>44</v>
      </c>
      <c r="D1904" s="9" t="str">
        <f>VLOOKUP(C1904,'Hazard Categories'!$A$2:$B$52,2,FALSE)</f>
        <v>Severe Storm</v>
      </c>
      <c r="E1904" s="17">
        <v>2</v>
      </c>
      <c r="F1904" s="17">
        <v>2015</v>
      </c>
      <c r="G1904" s="17" t="str">
        <f>IF(F1904&lt;2000,(ROUNDDOWN((F1904-$G$10)/5,0))*5+$G$10&amp;"-"&amp;(ROUNDDOWN((F1904-$G$10)/5,0))*5+$G$10+4,(ROUNDDOWN((F1904-$G$10)/5,0))*5+$G$10&amp;"-"&amp;(ROUNDDOWN((F1904-$G$10)/5,0))*5+$G$10+4)</f>
        <v>2015-2019</v>
      </c>
      <c r="H1904" s="17">
        <v>1</v>
      </c>
      <c r="I1904" s="17">
        <v>0</v>
      </c>
      <c r="J1904" s="17">
        <v>0</v>
      </c>
      <c r="K1904" s="17">
        <f>SUM(I1904:J1904)</f>
        <v>0</v>
      </c>
      <c r="L1904" s="28">
        <f>IF(N1904&lt;7000000000,0,1)</f>
        <v>0</v>
      </c>
      <c r="M1904" s="28">
        <f>IF(N1904&gt;0,1,0)</f>
        <v>1</v>
      </c>
      <c r="N1904" s="29">
        <v>17053</v>
      </c>
      <c r="O1904" s="29">
        <f>IF($R1904="Minor",1,0)</f>
        <v>1</v>
      </c>
      <c r="P1904" s="29">
        <f>IF($R1904="Medium",1,0)</f>
        <v>0</v>
      </c>
      <c r="Q1904" s="29">
        <f>IF($R1904="Major",1,0)</f>
        <v>0</v>
      </c>
      <c r="R1904" s="2" t="str">
        <f>IF('Hazard Data'!N2806&lt;VLOOKUP(B1904,Thresholds!$B$2:$I$8,2,FALSE),"Minor",IF(AND(VLOOKUP(B1904,Thresholds!$B$2:$I$8,2,FALSE)&lt;='Hazard Data'!N2806,'Hazard Data'!N2806&lt;VLOOKUP(B1904,Thresholds!$B$2:$I$8,3,FALSE)),"Medium","Major"))</f>
        <v>Minor</v>
      </c>
      <c r="S1904" s="2" t="str">
        <f>IF(N1904&gt;0,"",IF('Hazard Data'!K2806&lt;VLOOKUP(B1904,Thresholds!$B$2:$I$8,5,FALSE),"Minor",IF(AND(VLOOKUP(B1904,Thresholds!$B$2:$I$8,5,FALSE)&lt;='Hazard Data'!K2806,'Hazard Data'!K2806&lt;VLOOKUP(B1904,Thresholds!$B$2:$I$8,6,FALSE)),"Medium","Major")))</f>
        <v/>
      </c>
      <c r="T1904" s="2"/>
      <c r="U1904" s="2"/>
      <c r="V1904" s="2"/>
      <c r="W1904" s="2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>
      <c r="A1905" s="1"/>
      <c r="B1905" s="17">
        <v>1</v>
      </c>
      <c r="C1905" s="9" t="s">
        <v>40</v>
      </c>
      <c r="D1905" s="9" t="str">
        <f>VLOOKUP(C1905,'Hazard Categories'!$A$2:$B$52,2,FALSE)</f>
        <v>Storm</v>
      </c>
      <c r="E1905" s="17">
        <v>1</v>
      </c>
      <c r="F1905" s="17">
        <v>1980</v>
      </c>
      <c r="G1905" s="17" t="str">
        <f>IF(F1905&lt;2000,(ROUNDDOWN((F1905-$G$10)/5,0))*5+$G$10&amp;"-"&amp;(ROUNDDOWN((F1905-$G$10)/5,0))*5+$G$10+4,(ROUNDDOWN((F1905-$G$10)/5,0))*5+$G$10&amp;"-"&amp;(ROUNDDOWN((F1905-$G$10)/5,0))*5+$G$10+4)</f>
        <v>1980-1984</v>
      </c>
      <c r="H1905" s="17">
        <v>2</v>
      </c>
      <c r="I1905" s="17">
        <v>0</v>
      </c>
      <c r="J1905" s="17">
        <v>0</v>
      </c>
      <c r="K1905" s="17">
        <f>SUM(I1905:J1905)</f>
        <v>0</v>
      </c>
      <c r="L1905" s="28">
        <f>IF(N1905&lt;7000000000,0,1)</f>
        <v>0</v>
      </c>
      <c r="M1905" s="28">
        <f>IF(N1905&gt;0,1,0)</f>
        <v>1</v>
      </c>
      <c r="N1905" s="29">
        <v>17027</v>
      </c>
      <c r="O1905" s="29">
        <f>IF($R1905="Minor",1,0)</f>
        <v>1</v>
      </c>
      <c r="P1905" s="29">
        <f>IF($R1905="Medium",1,0)</f>
        <v>0</v>
      </c>
      <c r="Q1905" s="29">
        <f>IF($R1905="Major",1,0)</f>
        <v>0</v>
      </c>
      <c r="R1905" s="2" t="str">
        <f>IF('Hazard Data'!N656&lt;VLOOKUP(B1905,Thresholds!$B$2:$I$8,2,FALSE),"Minor",IF(AND(VLOOKUP(B1905,Thresholds!$B$2:$I$8,2,FALSE)&lt;='Hazard Data'!N656,'Hazard Data'!N656&lt;VLOOKUP(B1905,Thresholds!$B$2:$I$8,3,FALSE)),"Medium","Major"))</f>
        <v>Minor</v>
      </c>
      <c r="S1905" s="2" t="str">
        <f>IF(N1905&gt;0,"",IF('Hazard Data'!K656&lt;VLOOKUP(B1905,Thresholds!$B$2:$I$8,5,FALSE),"Minor",IF(AND(VLOOKUP(B1905,Thresholds!$B$2:$I$8,5,FALSE)&lt;='Hazard Data'!K656,'Hazard Data'!K656&lt;VLOOKUP(B1905,Thresholds!$B$2:$I$8,6,FALSE)),"Medium","Major")))</f>
        <v/>
      </c>
      <c r="T1905" s="2"/>
      <c r="U1905" s="2"/>
      <c r="V1905" s="2"/>
      <c r="W1905" s="2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>
      <c r="A1906" s="1"/>
      <c r="B1906" s="17">
        <v>2</v>
      </c>
      <c r="C1906" s="9" t="s">
        <v>59</v>
      </c>
      <c r="D1906" s="9" t="str">
        <f>VLOOKUP(C1906,'Hazard Categories'!$A$2:$B$52,2,FALSE)</f>
        <v>Storm</v>
      </c>
      <c r="E1906" s="17">
        <v>2</v>
      </c>
      <c r="F1906" s="17">
        <v>2011</v>
      </c>
      <c r="G1906" s="17" t="str">
        <f>IF(F1906&lt;2000,(ROUNDDOWN((F1906-$G$10)/5,0))*5+$G$10&amp;"-"&amp;(ROUNDDOWN((F1906-$G$10)/5,0))*5+$G$10+4,(ROUNDDOWN((F1906-$G$10)/5,0))*5+$G$10&amp;"-"&amp;(ROUNDDOWN((F1906-$G$10)/5,0))*5+$G$10+4)</f>
        <v>2010-2014</v>
      </c>
      <c r="H1906" s="17">
        <v>1</v>
      </c>
      <c r="I1906" s="17">
        <v>0</v>
      </c>
      <c r="J1906" s="17">
        <v>0</v>
      </c>
      <c r="K1906" s="17">
        <f>SUM(I1906:J1906)</f>
        <v>0</v>
      </c>
      <c r="L1906" s="28">
        <f>IF(N1906&lt;7000000000,0,1)</f>
        <v>0</v>
      </c>
      <c r="M1906" s="28">
        <f>IF(N1906&gt;0,1,0)</f>
        <v>1</v>
      </c>
      <c r="N1906" s="29">
        <v>17012</v>
      </c>
      <c r="O1906" s="29">
        <f>IF($R1906="Minor",1,0)</f>
        <v>1</v>
      </c>
      <c r="P1906" s="29">
        <f>IF($R1906="Medium",1,0)</f>
        <v>0</v>
      </c>
      <c r="Q1906" s="29">
        <f>IF($R1906="Major",1,0)</f>
        <v>0</v>
      </c>
      <c r="R1906" s="2" t="str">
        <f>IF('Hazard Data'!N2488&lt;VLOOKUP(B1906,Thresholds!$B$2:$I$8,2,FALSE),"Minor",IF(AND(VLOOKUP(B1906,Thresholds!$B$2:$I$8,2,FALSE)&lt;='Hazard Data'!N2488,'Hazard Data'!N2488&lt;VLOOKUP(B1906,Thresholds!$B$2:$I$8,3,FALSE)),"Medium","Major"))</f>
        <v>Minor</v>
      </c>
      <c r="S1906" s="2" t="str">
        <f>IF(N1906&gt;0,"",IF('Hazard Data'!K2488&lt;VLOOKUP(B1906,Thresholds!$B$2:$I$8,5,FALSE),"Minor",IF(AND(VLOOKUP(B1906,Thresholds!$B$2:$I$8,5,FALSE)&lt;='Hazard Data'!K2488,'Hazard Data'!K2488&lt;VLOOKUP(B1906,Thresholds!$B$2:$I$8,6,FALSE)),"Medium","Major")))</f>
        <v/>
      </c>
      <c r="T1906" s="2"/>
      <c r="U1906" s="2"/>
      <c r="V1906" s="2"/>
      <c r="W1906" s="2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>
      <c r="A1907" s="1"/>
      <c r="B1907" s="17">
        <v>2</v>
      </c>
      <c r="C1907" s="9" t="s">
        <v>44</v>
      </c>
      <c r="D1907" s="9" t="str">
        <f>VLOOKUP(C1907,'Hazard Categories'!$A$2:$B$52,2,FALSE)</f>
        <v>Severe Storm</v>
      </c>
      <c r="E1907" s="17">
        <v>3</v>
      </c>
      <c r="F1907" s="17">
        <v>2015</v>
      </c>
      <c r="G1907" s="17" t="str">
        <f>IF(F1907&lt;2000,(ROUNDDOWN((F1907-$G$10)/5,0))*5+$G$10&amp;"-"&amp;(ROUNDDOWN((F1907-$G$10)/5,0))*5+$G$10+4,(ROUNDDOWN((F1907-$G$10)/5,0))*5+$G$10&amp;"-"&amp;(ROUNDDOWN((F1907-$G$10)/5,0))*5+$G$10+4)</f>
        <v>2015-2019</v>
      </c>
      <c r="H1907" s="17">
        <v>1</v>
      </c>
      <c r="I1907" s="17">
        <v>0</v>
      </c>
      <c r="J1907" s="17">
        <v>0</v>
      </c>
      <c r="K1907" s="17">
        <f>SUM(I1907:J1907)</f>
        <v>0</v>
      </c>
      <c r="L1907" s="28">
        <f>IF(N1907&lt;7000000000,0,1)</f>
        <v>0</v>
      </c>
      <c r="M1907" s="28">
        <f>IF(N1907&gt;0,1,0)</f>
        <v>1</v>
      </c>
      <c r="N1907" s="29">
        <v>16996</v>
      </c>
      <c r="O1907" s="29">
        <f>IF($R1907="Minor",1,0)</f>
        <v>1</v>
      </c>
      <c r="P1907" s="29">
        <f>IF($R1907="Medium",1,0)</f>
        <v>0</v>
      </c>
      <c r="Q1907" s="29">
        <f>IF($R1907="Major",1,0)</f>
        <v>0</v>
      </c>
      <c r="R1907" s="2" t="str">
        <f>IF('Hazard Data'!N2728&lt;VLOOKUP(B1907,Thresholds!$B$2:$I$8,2,FALSE),"Minor",IF(AND(VLOOKUP(B1907,Thresholds!$B$2:$I$8,2,FALSE)&lt;='Hazard Data'!N2728,'Hazard Data'!N2728&lt;VLOOKUP(B1907,Thresholds!$B$2:$I$8,3,FALSE)),"Medium","Major"))</f>
        <v>Minor</v>
      </c>
      <c r="S1907" s="2" t="str">
        <f>IF(N1907&gt;0,"",IF('Hazard Data'!K2728&lt;VLOOKUP(B1907,Thresholds!$B$2:$I$8,5,FALSE),"Minor",IF(AND(VLOOKUP(B1907,Thresholds!$B$2:$I$8,5,FALSE)&lt;='Hazard Data'!K2728,'Hazard Data'!K2728&lt;VLOOKUP(B1907,Thresholds!$B$2:$I$8,6,FALSE)),"Medium","Major")))</f>
        <v/>
      </c>
      <c r="T1907" s="2"/>
      <c r="U1907" s="2"/>
      <c r="V1907" s="2"/>
      <c r="W1907" s="2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>
      <c r="A1908" s="1"/>
      <c r="B1908" s="17">
        <v>5</v>
      </c>
      <c r="C1908" s="9" t="s">
        <v>39</v>
      </c>
      <c r="D1908" s="9" t="str">
        <f>VLOOKUP(C1908,'Hazard Categories'!$A$2:$B$52,2,FALSE)</f>
        <v>Severe Storm</v>
      </c>
      <c r="E1908" s="17">
        <v>1</v>
      </c>
      <c r="F1908" s="17">
        <v>1966</v>
      </c>
      <c r="G1908" s="17" t="str">
        <f>IF(F1908&lt;2000,(ROUNDDOWN((F1908-$G$10)/5,0))*5+$G$10&amp;"-"&amp;(ROUNDDOWN((F1908-$G$10)/5,0))*5+$G$10+4,(ROUNDDOWN((F1908-$G$10)/5,0))*5+$G$10&amp;"-"&amp;(ROUNDDOWN((F1908-$G$10)/5,0))*5+$G$10+4)</f>
        <v>1965-1969</v>
      </c>
      <c r="H1908" s="17">
        <v>5</v>
      </c>
      <c r="I1908" s="17">
        <v>0</v>
      </c>
      <c r="J1908" s="17">
        <v>0</v>
      </c>
      <c r="K1908" s="17">
        <f>SUM(I1908:J1908)</f>
        <v>0</v>
      </c>
      <c r="L1908" s="28">
        <f>IF(N1908&lt;7000000000,0,1)</f>
        <v>0</v>
      </c>
      <c r="M1908" s="28">
        <f>IF(N1908&gt;0,1,0)</f>
        <v>1</v>
      </c>
      <c r="N1908" s="29">
        <v>16992</v>
      </c>
      <c r="O1908" s="29">
        <f>IF($R1908="Minor",1,0)</f>
        <v>0</v>
      </c>
      <c r="P1908" s="29">
        <f>IF($R1908="Medium",1,0)</f>
        <v>1</v>
      </c>
      <c r="Q1908" s="29">
        <f>IF($R1908="Major",1,0)</f>
        <v>0</v>
      </c>
      <c r="R1908" s="2" t="str">
        <f>IF('Hazard Data'!N294&lt;VLOOKUP(B1908,Thresholds!$B$2:$I$8,2,FALSE),"Minor",IF(AND(VLOOKUP(B1908,Thresholds!$B$2:$I$8,2,FALSE)&lt;='Hazard Data'!N294,'Hazard Data'!N294&lt;VLOOKUP(B1908,Thresholds!$B$2:$I$8,3,FALSE)),"Medium","Major"))</f>
        <v>Medium</v>
      </c>
      <c r="S1908" s="2" t="str">
        <f>IF(N1908&gt;0,"",IF('Hazard Data'!K294&lt;VLOOKUP(B1908,Thresholds!$B$2:$I$8,5,FALSE),"Minor",IF(AND(VLOOKUP(B1908,Thresholds!$B$2:$I$8,5,FALSE)&lt;='Hazard Data'!K294,'Hazard Data'!K294&lt;VLOOKUP(B1908,Thresholds!$B$2:$I$8,6,FALSE)),"Medium","Major")))</f>
        <v/>
      </c>
      <c r="T1908" s="2"/>
      <c r="U1908" s="2"/>
      <c r="V1908" s="2"/>
      <c r="W1908" s="2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>
      <c r="A1909" s="1"/>
      <c r="B1909" s="17">
        <v>5</v>
      </c>
      <c r="C1909" s="9" t="s">
        <v>79</v>
      </c>
      <c r="D1909" s="9" t="str">
        <f>VLOOKUP(C1909,'Hazard Categories'!$A$2:$B$52,2,FALSE)</f>
        <v>Storm</v>
      </c>
      <c r="E1909" s="17">
        <v>1</v>
      </c>
      <c r="F1909" s="17">
        <v>1975</v>
      </c>
      <c r="G1909" s="17" t="str">
        <f>IF(F1909&lt;2000,(ROUNDDOWN((F1909-$G$10)/5,0))*5+$G$10&amp;"-"&amp;(ROUNDDOWN((F1909-$G$10)/5,0))*5+$G$10+4,(ROUNDDOWN((F1909-$G$10)/5,0))*5+$G$10&amp;"-"&amp;(ROUNDDOWN((F1909-$G$10)/5,0))*5+$G$10+4)</f>
        <v>1975-1979</v>
      </c>
      <c r="H1909" s="17">
        <v>1</v>
      </c>
      <c r="I1909" s="17">
        <v>0</v>
      </c>
      <c r="J1909" s="17">
        <v>3</v>
      </c>
      <c r="K1909" s="17">
        <f>SUM(I1909:J1909)</f>
        <v>3</v>
      </c>
      <c r="L1909" s="28">
        <f>IF(N1909&lt;7000000000,0,1)</f>
        <v>0</v>
      </c>
      <c r="M1909" s="28">
        <f>IF(N1909&gt;0,1,0)</f>
        <v>1</v>
      </c>
      <c r="N1909" s="29">
        <v>16980</v>
      </c>
      <c r="O1909" s="29">
        <f>IF($R1909="Minor",1,0)</f>
        <v>0</v>
      </c>
      <c r="P1909" s="29">
        <f>IF($R1909="Medium",1,0)</f>
        <v>1</v>
      </c>
      <c r="Q1909" s="29">
        <f>IF($R1909="Major",1,0)</f>
        <v>0</v>
      </c>
      <c r="R1909" s="2" t="str">
        <f>IF('Hazard Data'!N690&lt;VLOOKUP(B1909,Thresholds!$B$2:$I$8,2,FALSE),"Minor",IF(AND(VLOOKUP(B1909,Thresholds!$B$2:$I$8,2,FALSE)&lt;='Hazard Data'!N690,'Hazard Data'!N690&lt;VLOOKUP(B1909,Thresholds!$B$2:$I$8,3,FALSE)),"Medium","Major"))</f>
        <v>Medium</v>
      </c>
      <c r="S1909" s="2" t="str">
        <f>IF(N1909&gt;0,"",IF('Hazard Data'!K690&lt;VLOOKUP(B1909,Thresholds!$B$2:$I$8,5,FALSE),"Minor",IF(AND(VLOOKUP(B1909,Thresholds!$B$2:$I$8,5,FALSE)&lt;='Hazard Data'!K690,'Hazard Data'!K690&lt;VLOOKUP(B1909,Thresholds!$B$2:$I$8,6,FALSE)),"Medium","Major")))</f>
        <v/>
      </c>
      <c r="T1909" s="2"/>
      <c r="U1909" s="2"/>
      <c r="V1909" s="2"/>
      <c r="W1909" s="2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>
      <c r="A1910" s="1"/>
      <c r="B1910" s="17">
        <v>5</v>
      </c>
      <c r="C1910" s="9" t="s">
        <v>44</v>
      </c>
      <c r="D1910" s="9" t="str">
        <f>VLOOKUP(C1910,'Hazard Categories'!$A$2:$B$52,2,FALSE)</f>
        <v>Severe Storm</v>
      </c>
      <c r="E1910" s="17">
        <v>2</v>
      </c>
      <c r="F1910" s="17">
        <v>1995</v>
      </c>
      <c r="G1910" s="17" t="str">
        <f>IF(F1910&lt;2000,(ROUNDDOWN((F1910-$G$10)/5,0))*5+$G$10&amp;"-"&amp;(ROUNDDOWN((F1910-$G$10)/5,0))*5+$G$10+4,(ROUNDDOWN((F1910-$G$10)/5,0))*5+$G$10&amp;"-"&amp;(ROUNDDOWN((F1910-$G$10)/5,0))*5+$G$10+4)</f>
        <v>1995-1999</v>
      </c>
      <c r="H1910" s="17">
        <v>1</v>
      </c>
      <c r="I1910" s="17">
        <v>0</v>
      </c>
      <c r="J1910" s="17">
        <v>0</v>
      </c>
      <c r="K1910" s="17">
        <f>SUM(I1910:J1910)</f>
        <v>0</v>
      </c>
      <c r="L1910" s="28">
        <f>IF(N1910&lt;7000000000,0,1)</f>
        <v>0</v>
      </c>
      <c r="M1910" s="28">
        <f>IF(N1910&gt;0,1,0)</f>
        <v>1</v>
      </c>
      <c r="N1910" s="29">
        <v>16975</v>
      </c>
      <c r="O1910" s="29">
        <f>IF($R1910="Minor",1,0)</f>
        <v>0</v>
      </c>
      <c r="P1910" s="29">
        <f>IF($R1910="Medium",1,0)</f>
        <v>0</v>
      </c>
      <c r="Q1910" s="29">
        <f>IF($R1910="Major",1,0)</f>
        <v>1</v>
      </c>
      <c r="R1910" s="2" t="str">
        <f>IF('Hazard Data'!N121&lt;VLOOKUP(B1910,Thresholds!$B$2:$I$8,2,FALSE),"Minor",IF(AND(VLOOKUP(B1910,Thresholds!$B$2:$I$8,2,FALSE)&lt;='Hazard Data'!N121,'Hazard Data'!N121&lt;VLOOKUP(B1910,Thresholds!$B$2:$I$8,3,FALSE)),"Medium","Major"))</f>
        <v>Major</v>
      </c>
      <c r="S1910" s="2" t="str">
        <f>IF(N1910&gt;0,"",IF('Hazard Data'!K121&lt;VLOOKUP(B1910,Thresholds!$B$2:$I$8,5,FALSE),"Minor",IF(AND(VLOOKUP(B1910,Thresholds!$B$2:$I$8,5,FALSE)&lt;='Hazard Data'!K121,'Hazard Data'!K121&lt;VLOOKUP(B1910,Thresholds!$B$2:$I$8,6,FALSE)),"Medium","Major")))</f>
        <v/>
      </c>
      <c r="T1910" s="2"/>
      <c r="U1910" s="2"/>
      <c r="V1910" s="2"/>
      <c r="W1910" s="2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>
      <c r="A1911" s="1"/>
      <c r="B1911" s="17">
        <v>2</v>
      </c>
      <c r="C1911" s="9" t="s">
        <v>44</v>
      </c>
      <c r="D1911" s="9" t="str">
        <f>VLOOKUP(C1911,'Hazard Categories'!$A$2:$B$52,2,FALSE)</f>
        <v>Severe Storm</v>
      </c>
      <c r="E1911" s="17">
        <v>2</v>
      </c>
      <c r="F1911" s="17">
        <v>2011</v>
      </c>
      <c r="G1911" s="17" t="str">
        <f>IF(F1911&lt;2000,(ROUNDDOWN((F1911-$G$10)/5,0))*5+$G$10&amp;"-"&amp;(ROUNDDOWN((F1911-$G$10)/5,0))*5+$G$10+4,(ROUNDDOWN((F1911-$G$10)/5,0))*5+$G$10&amp;"-"&amp;(ROUNDDOWN((F1911-$G$10)/5,0))*5+$G$10+4)</f>
        <v>2010-2014</v>
      </c>
      <c r="H1911" s="17">
        <v>1</v>
      </c>
      <c r="I1911" s="17">
        <v>0</v>
      </c>
      <c r="J1911" s="17">
        <v>0</v>
      </c>
      <c r="K1911" s="17">
        <f>SUM(I1911:J1911)</f>
        <v>0</v>
      </c>
      <c r="L1911" s="28">
        <f>IF(N1911&lt;7000000000,0,1)</f>
        <v>0</v>
      </c>
      <c r="M1911" s="28">
        <f>IF(N1911&gt;0,1,0)</f>
        <v>1</v>
      </c>
      <c r="N1911" s="29">
        <v>16971</v>
      </c>
      <c r="O1911" s="29">
        <f>IF($R1911="Minor",1,0)</f>
        <v>1</v>
      </c>
      <c r="P1911" s="29">
        <f>IF($R1911="Medium",1,0)</f>
        <v>0</v>
      </c>
      <c r="Q1911" s="29">
        <f>IF($R1911="Major",1,0)</f>
        <v>0</v>
      </c>
      <c r="R1911" s="2" t="str">
        <f>IF('Hazard Data'!N2329&lt;VLOOKUP(B1911,Thresholds!$B$2:$I$8,2,FALSE),"Minor",IF(AND(VLOOKUP(B1911,Thresholds!$B$2:$I$8,2,FALSE)&lt;='Hazard Data'!N2329,'Hazard Data'!N2329&lt;VLOOKUP(B1911,Thresholds!$B$2:$I$8,3,FALSE)),"Medium","Major"))</f>
        <v>Minor</v>
      </c>
      <c r="S1911" s="2" t="str">
        <f>IF(N1911&gt;0,"",IF('Hazard Data'!K2329&lt;VLOOKUP(B1911,Thresholds!$B$2:$I$8,5,FALSE),"Minor",IF(AND(VLOOKUP(B1911,Thresholds!$B$2:$I$8,5,FALSE)&lt;='Hazard Data'!K2329,'Hazard Data'!K2329&lt;VLOOKUP(B1911,Thresholds!$B$2:$I$8,6,FALSE)),"Medium","Major")))</f>
        <v/>
      </c>
      <c r="T1911" s="2"/>
      <c r="U1911" s="2"/>
      <c r="V1911" s="2"/>
      <c r="W1911" s="2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>
      <c r="A1912" s="1"/>
      <c r="B1912" s="17">
        <v>6</v>
      </c>
      <c r="C1912" s="9" t="s">
        <v>75</v>
      </c>
      <c r="D1912" s="9" t="str">
        <f>VLOOKUP(C1912,'Hazard Categories'!$A$2:$B$52,2,FALSE)</f>
        <v>Severe Storm</v>
      </c>
      <c r="E1912" s="17">
        <v>1</v>
      </c>
      <c r="F1912" s="17">
        <v>1984</v>
      </c>
      <c r="G1912" s="17" t="str">
        <f>IF(F1912&lt;2000,(ROUNDDOWN((F1912-$G$10)/5,0))*5+$G$10&amp;"-"&amp;(ROUNDDOWN((F1912-$G$10)/5,0))*5+$G$10+4,(ROUNDDOWN((F1912-$G$10)/5,0))*5+$G$10&amp;"-"&amp;(ROUNDDOWN((F1912-$G$10)/5,0))*5+$G$10+4)</f>
        <v>1980-1984</v>
      </c>
      <c r="H1912" s="17">
        <v>1</v>
      </c>
      <c r="I1912" s="17">
        <v>0</v>
      </c>
      <c r="J1912" s="17">
        <v>0</v>
      </c>
      <c r="K1912" s="17">
        <f>SUM(I1912:J1912)</f>
        <v>0</v>
      </c>
      <c r="L1912" s="28">
        <f>IF(N1912&lt;7000000000,0,1)</f>
        <v>0</v>
      </c>
      <c r="M1912" s="28">
        <f>IF(N1912&gt;0,1,0)</f>
        <v>1</v>
      </c>
      <c r="N1912" s="29">
        <v>16953</v>
      </c>
      <c r="O1912" s="29">
        <f>IF($R1912="Minor",1,0)</f>
        <v>0</v>
      </c>
      <c r="P1912" s="29">
        <f>IF($R1912="Medium",1,0)</f>
        <v>1</v>
      </c>
      <c r="Q1912" s="29">
        <f>IF($R1912="Major",1,0)</f>
        <v>0</v>
      </c>
      <c r="R1912" s="2" t="str">
        <f>IF('Hazard Data'!N473&lt;VLOOKUP(B1912,Thresholds!$B$2:$I$8,2,FALSE),"Minor",IF(AND(VLOOKUP(B1912,Thresholds!$B$2:$I$8,2,FALSE)&lt;='Hazard Data'!N473,'Hazard Data'!N473&lt;VLOOKUP(B1912,Thresholds!$B$2:$I$8,3,FALSE)),"Medium","Major"))</f>
        <v>Medium</v>
      </c>
      <c r="S1912" s="2" t="str">
        <f>IF(N1912&gt;0,"",IF('Hazard Data'!K473&lt;VLOOKUP(B1912,Thresholds!$B$2:$I$8,5,FALSE),"Minor",IF(AND(VLOOKUP(B1912,Thresholds!$B$2:$I$8,5,FALSE)&lt;='Hazard Data'!K473,'Hazard Data'!K473&lt;VLOOKUP(B1912,Thresholds!$B$2:$I$8,6,FALSE)),"Medium","Major")))</f>
        <v/>
      </c>
      <c r="T1912" s="2"/>
      <c r="U1912" s="2"/>
      <c r="V1912" s="2"/>
      <c r="W1912" s="2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>
      <c r="A1913" s="1"/>
      <c r="B1913" s="17">
        <v>6</v>
      </c>
      <c r="C1913" s="9" t="s">
        <v>57</v>
      </c>
      <c r="D1913" s="9" t="str">
        <f>VLOOKUP(C1913,'Hazard Categories'!$A$2:$B$52,2,FALSE)</f>
        <v>Severe Storm</v>
      </c>
      <c r="E1913" s="17">
        <v>1</v>
      </c>
      <c r="F1913" s="17">
        <v>1975</v>
      </c>
      <c r="G1913" s="17" t="str">
        <f>IF(F1913&lt;2000,(ROUNDDOWN((F1913-$G$10)/5,0))*5+$G$10&amp;"-"&amp;(ROUNDDOWN((F1913-$G$10)/5,0))*5+$G$10+4,(ROUNDDOWN((F1913-$G$10)/5,0))*5+$G$10&amp;"-"&amp;(ROUNDDOWN((F1913-$G$10)/5,0))*5+$G$10+4)</f>
        <v>1975-1979</v>
      </c>
      <c r="H1913" s="17">
        <v>7</v>
      </c>
      <c r="I1913" s="17">
        <v>0</v>
      </c>
      <c r="J1913" s="17">
        <v>0</v>
      </c>
      <c r="K1913" s="17">
        <f>SUM(I1913:J1913)</f>
        <v>0</v>
      </c>
      <c r="L1913" s="28">
        <f>IF(N1913&lt;7000000000,0,1)</f>
        <v>0</v>
      </c>
      <c r="M1913" s="28">
        <f>IF(N1913&gt;0,1,0)</f>
        <v>1</v>
      </c>
      <c r="N1913" s="29">
        <v>16953</v>
      </c>
      <c r="O1913" s="29">
        <f>IF($R1913="Minor",1,0)</f>
        <v>0</v>
      </c>
      <c r="P1913" s="29">
        <f>IF($R1913="Medium",1,0)</f>
        <v>1</v>
      </c>
      <c r="Q1913" s="29">
        <f>IF($R1913="Major",1,0)</f>
        <v>0</v>
      </c>
      <c r="R1913" s="2" t="str">
        <f>IF('Hazard Data'!N679&lt;VLOOKUP(B1913,Thresholds!$B$2:$I$8,2,FALSE),"Minor",IF(AND(VLOOKUP(B1913,Thresholds!$B$2:$I$8,2,FALSE)&lt;='Hazard Data'!N679,'Hazard Data'!N679&lt;VLOOKUP(B1913,Thresholds!$B$2:$I$8,3,FALSE)),"Medium","Major"))</f>
        <v>Medium</v>
      </c>
      <c r="S1913" s="2" t="str">
        <f>IF(N1913&gt;0,"",IF('Hazard Data'!K679&lt;VLOOKUP(B1913,Thresholds!$B$2:$I$8,5,FALSE),"Minor",IF(AND(VLOOKUP(B1913,Thresholds!$B$2:$I$8,5,FALSE)&lt;='Hazard Data'!K679,'Hazard Data'!K679&lt;VLOOKUP(B1913,Thresholds!$B$2:$I$8,6,FALSE)),"Medium","Major")))</f>
        <v/>
      </c>
      <c r="T1913" s="2"/>
      <c r="U1913" s="2"/>
      <c r="V1913" s="2"/>
      <c r="W1913" s="2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>
      <c r="A1914" s="1"/>
      <c r="B1914" s="17">
        <v>1</v>
      </c>
      <c r="C1914" s="9" t="s">
        <v>44</v>
      </c>
      <c r="D1914" s="9" t="str">
        <f>VLOOKUP(C1914,'Hazard Categories'!$A$2:$B$52,2,FALSE)</f>
        <v>Severe Storm</v>
      </c>
      <c r="E1914" s="17">
        <v>2</v>
      </c>
      <c r="F1914" s="17">
        <v>2003</v>
      </c>
      <c r="G1914" s="17" t="str">
        <f>IF(F1914&lt;2000,(ROUNDDOWN((F1914-$G$10)/5,0))*5+$G$10&amp;"-"&amp;(ROUNDDOWN((F1914-$G$10)/5,0))*5+$G$10+4,(ROUNDDOWN((F1914-$G$10)/5,0))*5+$G$10&amp;"-"&amp;(ROUNDDOWN((F1914-$G$10)/5,0))*5+$G$10+4)</f>
        <v>2000-2004</v>
      </c>
      <c r="H1914" s="17">
        <v>1</v>
      </c>
      <c r="I1914" s="17">
        <v>0</v>
      </c>
      <c r="J1914" s="17">
        <v>0</v>
      </c>
      <c r="K1914" s="17">
        <f>SUM(I1914:J1914)</f>
        <v>0</v>
      </c>
      <c r="L1914" s="28">
        <f>IF(N1914&lt;7000000000,0,1)</f>
        <v>0</v>
      </c>
      <c r="M1914" s="28">
        <f>IF(N1914&gt;0,1,0)</f>
        <v>1</v>
      </c>
      <c r="N1914" s="29">
        <v>16944</v>
      </c>
      <c r="O1914" s="29">
        <f>IF($R1914="Minor",1,0)</f>
        <v>1</v>
      </c>
      <c r="P1914" s="29">
        <f>IF($R1914="Medium",1,0)</f>
        <v>0</v>
      </c>
      <c r="Q1914" s="29">
        <f>IF($R1914="Major",1,0)</f>
        <v>0</v>
      </c>
      <c r="R1914" s="2" t="str">
        <f>IF('Hazard Data'!N3078&lt;VLOOKUP(B1914,Thresholds!$B$2:$I$8,2,FALSE),"Minor",IF(AND(VLOOKUP(B1914,Thresholds!$B$2:$I$8,2,FALSE)&lt;='Hazard Data'!N3078,'Hazard Data'!N3078&lt;VLOOKUP(B1914,Thresholds!$B$2:$I$8,3,FALSE)),"Medium","Major"))</f>
        <v>Minor</v>
      </c>
      <c r="S1914" s="2" t="str">
        <f>IF(N1914&gt;0,"",IF('Hazard Data'!K3078&lt;VLOOKUP(B1914,Thresholds!$B$2:$I$8,5,FALSE),"Minor",IF(AND(VLOOKUP(B1914,Thresholds!$B$2:$I$8,5,FALSE)&lt;='Hazard Data'!K3078,'Hazard Data'!K3078&lt;VLOOKUP(B1914,Thresholds!$B$2:$I$8,6,FALSE)),"Medium","Major")))</f>
        <v/>
      </c>
      <c r="T1914" s="2"/>
      <c r="U1914" s="2"/>
      <c r="V1914" s="2"/>
      <c r="W1914" s="2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>
      <c r="A1915" s="1"/>
      <c r="B1915" s="17">
        <v>5</v>
      </c>
      <c r="C1915" s="9" t="s">
        <v>29</v>
      </c>
      <c r="D1915" s="9" t="str">
        <f>VLOOKUP(C1915,'Hazard Categories'!$A$2:$B$52,2,FALSE)</f>
        <v>Tropical Storm</v>
      </c>
      <c r="E1915" s="17">
        <v>3</v>
      </c>
      <c r="F1915" s="17">
        <v>1964</v>
      </c>
      <c r="G1915" s="17" t="str">
        <f>IF(F1915&lt;2000,(ROUNDDOWN((F1915-$G$10)/5,0))*5+$G$10&amp;"-"&amp;(ROUNDDOWN((F1915-$G$10)/5,0))*5+$G$10+4,(ROUNDDOWN((F1915-$G$10)/5,0))*5+$G$10&amp;"-"&amp;(ROUNDDOWN((F1915-$G$10)/5,0))*5+$G$10+4)</f>
        <v>1960-1964</v>
      </c>
      <c r="H1915" s="17">
        <v>3</v>
      </c>
      <c r="I1915" s="17">
        <v>0</v>
      </c>
      <c r="J1915" s="17">
        <v>0</v>
      </c>
      <c r="K1915" s="17">
        <f>SUM(I1915:J1915)</f>
        <v>0</v>
      </c>
      <c r="L1915" s="28">
        <f>IF(N1915&lt;7000000000,0,1)</f>
        <v>0</v>
      </c>
      <c r="M1915" s="28">
        <f>IF(N1915&gt;0,1,0)</f>
        <v>1</v>
      </c>
      <c r="N1915" s="29">
        <v>16937</v>
      </c>
      <c r="O1915" s="29">
        <f>IF($R1915="Minor",1,0)</f>
        <v>0</v>
      </c>
      <c r="P1915" s="29">
        <f>IF($R1915="Medium",1,0)</f>
        <v>1</v>
      </c>
      <c r="Q1915" s="29">
        <f>IF($R1915="Major",1,0)</f>
        <v>0</v>
      </c>
      <c r="R1915" s="2" t="str">
        <f>IF('Hazard Data'!N260&lt;VLOOKUP(B1915,Thresholds!$B$2:$I$8,2,FALSE),"Minor",IF(AND(VLOOKUP(B1915,Thresholds!$B$2:$I$8,2,FALSE)&lt;='Hazard Data'!N260,'Hazard Data'!N260&lt;VLOOKUP(B1915,Thresholds!$B$2:$I$8,3,FALSE)),"Medium","Major"))</f>
        <v>Medium</v>
      </c>
      <c r="S1915" s="2" t="str">
        <f>IF(N1915&gt;0,"",IF('Hazard Data'!K260&lt;VLOOKUP(B1915,Thresholds!$B$2:$I$8,5,FALSE),"Minor",IF(AND(VLOOKUP(B1915,Thresholds!$B$2:$I$8,5,FALSE)&lt;='Hazard Data'!K260,'Hazard Data'!K260&lt;VLOOKUP(B1915,Thresholds!$B$2:$I$8,6,FALSE)),"Medium","Major")))</f>
        <v/>
      </c>
      <c r="T1915" s="2"/>
      <c r="U1915" s="2"/>
      <c r="V1915" s="2"/>
      <c r="W1915" s="2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>
      <c r="A1916" s="1"/>
      <c r="B1916" s="17">
        <v>6</v>
      </c>
      <c r="C1916" s="9" t="s">
        <v>58</v>
      </c>
      <c r="D1916" s="9" t="str">
        <f>VLOOKUP(C1916,'Hazard Categories'!$A$2:$B$52,2,FALSE)</f>
        <v>Heat/Drought/Fire</v>
      </c>
      <c r="E1916" s="17">
        <v>2</v>
      </c>
      <c r="F1916" s="17">
        <v>1986</v>
      </c>
      <c r="G1916" s="17" t="str">
        <f>IF(F1916&lt;2000,(ROUNDDOWN((F1916-$G$10)/5,0))*5+$G$10&amp;"-"&amp;(ROUNDDOWN((F1916-$G$10)/5,0))*5+$G$10+4,(ROUNDDOWN((F1916-$G$10)/5,0))*5+$G$10&amp;"-"&amp;(ROUNDDOWN((F1916-$G$10)/5,0))*5+$G$10+4)</f>
        <v>1985-1989</v>
      </c>
      <c r="H1916" s="17">
        <v>30</v>
      </c>
      <c r="I1916" s="17">
        <v>0</v>
      </c>
      <c r="J1916" s="17">
        <v>0</v>
      </c>
      <c r="K1916" s="17">
        <f>SUM(I1916:J1916)</f>
        <v>0</v>
      </c>
      <c r="L1916" s="28">
        <f>IF(N1916&lt;7000000000,0,1)</f>
        <v>0</v>
      </c>
      <c r="M1916" s="28">
        <f>IF(N1916&gt;0,1,0)</f>
        <v>1</v>
      </c>
      <c r="N1916" s="29">
        <v>16932</v>
      </c>
      <c r="O1916" s="29">
        <f>IF($R1916="Minor",1,0)</f>
        <v>1</v>
      </c>
      <c r="P1916" s="29">
        <f>IF($R1916="Medium",1,0)</f>
        <v>0</v>
      </c>
      <c r="Q1916" s="29">
        <f>IF($R1916="Major",1,0)</f>
        <v>0</v>
      </c>
      <c r="R1916" s="2" t="str">
        <f>IF('Hazard Data'!N1566&lt;VLOOKUP(B1916,Thresholds!$B$2:$I$8,2,FALSE),"Minor",IF(AND(VLOOKUP(B1916,Thresholds!$B$2:$I$8,2,FALSE)&lt;='Hazard Data'!N1566,'Hazard Data'!N1566&lt;VLOOKUP(B1916,Thresholds!$B$2:$I$8,3,FALSE)),"Medium","Major"))</f>
        <v>Minor</v>
      </c>
      <c r="S1916" s="2" t="str">
        <f>IF(N1916&gt;0,"",IF('Hazard Data'!K1566&lt;VLOOKUP(B1916,Thresholds!$B$2:$I$8,5,FALSE),"Minor",IF(AND(VLOOKUP(B1916,Thresholds!$B$2:$I$8,5,FALSE)&lt;='Hazard Data'!K1566,'Hazard Data'!K1566&lt;VLOOKUP(B1916,Thresholds!$B$2:$I$8,6,FALSE)),"Medium","Major")))</f>
        <v/>
      </c>
      <c r="T1916" s="2"/>
      <c r="U1916" s="2"/>
      <c r="V1916" s="2"/>
      <c r="W1916" s="2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>
      <c r="A1917" s="1"/>
      <c r="B1917" s="17">
        <v>4</v>
      </c>
      <c r="C1917" s="9" t="s">
        <v>46</v>
      </c>
      <c r="D1917" s="9" t="str">
        <f>VLOOKUP(C1917,'Hazard Categories'!$A$2:$B$52,2,FALSE)</f>
        <v>Storm</v>
      </c>
      <c r="E1917" s="17">
        <v>1</v>
      </c>
      <c r="F1917" s="17">
        <v>1989</v>
      </c>
      <c r="G1917" s="17" t="str">
        <f>IF(F1917&lt;2000,(ROUNDDOWN((F1917-$G$10)/5,0))*5+$G$10&amp;"-"&amp;(ROUNDDOWN((F1917-$G$10)/5,0))*5+$G$10+4,(ROUNDDOWN((F1917-$G$10)/5,0))*5+$G$10&amp;"-"&amp;(ROUNDDOWN((F1917-$G$10)/5,0))*5+$G$10+4)</f>
        <v>1985-1989</v>
      </c>
      <c r="H1917" s="17">
        <v>1</v>
      </c>
      <c r="I1917" s="17">
        <v>0</v>
      </c>
      <c r="J1917" s="17">
        <v>0</v>
      </c>
      <c r="K1917" s="17">
        <f>SUM(I1917:J1917)</f>
        <v>0</v>
      </c>
      <c r="L1917" s="28">
        <f>IF(N1917&lt;7000000000,0,1)</f>
        <v>0</v>
      </c>
      <c r="M1917" s="28">
        <f>IF(N1917&gt;0,1,0)</f>
        <v>1</v>
      </c>
      <c r="N1917" s="29">
        <v>16930</v>
      </c>
      <c r="O1917" s="29">
        <f>IF($R1917="Minor",1,0)</f>
        <v>1</v>
      </c>
      <c r="P1917" s="29">
        <f>IF($R1917="Medium",1,0)</f>
        <v>0</v>
      </c>
      <c r="Q1917" s="29">
        <f>IF($R1917="Major",1,0)</f>
        <v>0</v>
      </c>
      <c r="R1917" s="2" t="str">
        <f>IF('Hazard Data'!N1986&lt;VLOOKUP(B1917,Thresholds!$B$2:$I$8,2,FALSE),"Minor",IF(AND(VLOOKUP(B1917,Thresholds!$B$2:$I$8,2,FALSE)&lt;='Hazard Data'!N1986,'Hazard Data'!N1986&lt;VLOOKUP(B1917,Thresholds!$B$2:$I$8,3,FALSE)),"Medium","Major"))</f>
        <v>Minor</v>
      </c>
      <c r="S1917" s="2" t="str">
        <f>IF(N1917&gt;0,"",IF('Hazard Data'!K1986&lt;VLOOKUP(B1917,Thresholds!$B$2:$I$8,5,FALSE),"Minor",IF(AND(VLOOKUP(B1917,Thresholds!$B$2:$I$8,5,FALSE)&lt;='Hazard Data'!K1986,'Hazard Data'!K1986&lt;VLOOKUP(B1917,Thresholds!$B$2:$I$8,6,FALSE)),"Medium","Major")))</f>
        <v/>
      </c>
      <c r="T1917" s="2"/>
      <c r="U1917" s="2"/>
      <c r="V1917" s="2"/>
      <c r="W1917" s="2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>
      <c r="A1918" s="1"/>
      <c r="B1918" s="17">
        <v>2</v>
      </c>
      <c r="C1918" s="9" t="s">
        <v>46</v>
      </c>
      <c r="D1918" s="9" t="str">
        <f>VLOOKUP(C1918,'Hazard Categories'!$A$2:$B$52,2,FALSE)</f>
        <v>Storm</v>
      </c>
      <c r="E1918" s="17">
        <v>1</v>
      </c>
      <c r="F1918" s="17">
        <v>2013</v>
      </c>
      <c r="G1918" s="17" t="str">
        <f>IF(F1918&lt;2000,(ROUNDDOWN((F1918-$G$10)/5,0))*5+$G$10&amp;"-"&amp;(ROUNDDOWN((F1918-$G$10)/5,0))*5+$G$10+4,(ROUNDDOWN((F1918-$G$10)/5,0))*5+$G$10&amp;"-"&amp;(ROUNDDOWN((F1918-$G$10)/5,0))*5+$G$10+4)</f>
        <v>2010-2014</v>
      </c>
      <c r="H1918" s="17">
        <v>1</v>
      </c>
      <c r="I1918" s="17">
        <v>0</v>
      </c>
      <c r="J1918" s="17">
        <v>0</v>
      </c>
      <c r="K1918" s="17">
        <f>SUM(I1918:J1918)</f>
        <v>0</v>
      </c>
      <c r="L1918" s="28">
        <f>IF(N1918&lt;7000000000,0,1)</f>
        <v>0</v>
      </c>
      <c r="M1918" s="28">
        <f>IF(N1918&gt;0,1,0)</f>
        <v>1</v>
      </c>
      <c r="N1918" s="29">
        <v>16923</v>
      </c>
      <c r="O1918" s="29">
        <f>IF($R1918="Minor",1,0)</f>
        <v>1</v>
      </c>
      <c r="P1918" s="29">
        <f>IF($R1918="Medium",1,0)</f>
        <v>0</v>
      </c>
      <c r="Q1918" s="29">
        <f>IF($R1918="Major",1,0)</f>
        <v>0</v>
      </c>
      <c r="R1918" s="2" t="str">
        <f>IF('Hazard Data'!N1873&lt;VLOOKUP(B1918,Thresholds!$B$2:$I$8,2,FALSE),"Minor",IF(AND(VLOOKUP(B1918,Thresholds!$B$2:$I$8,2,FALSE)&lt;='Hazard Data'!N1873,'Hazard Data'!N1873&lt;VLOOKUP(B1918,Thresholds!$B$2:$I$8,3,FALSE)),"Medium","Major"))</f>
        <v>Minor</v>
      </c>
      <c r="S1918" s="2" t="str">
        <f>IF(N1918&gt;0,"",IF('Hazard Data'!K1873&lt;VLOOKUP(B1918,Thresholds!$B$2:$I$8,5,FALSE),"Minor",IF(AND(VLOOKUP(B1918,Thresholds!$B$2:$I$8,5,FALSE)&lt;='Hazard Data'!K1873,'Hazard Data'!K1873&lt;VLOOKUP(B1918,Thresholds!$B$2:$I$8,6,FALSE)),"Medium","Major")))</f>
        <v/>
      </c>
      <c r="T1918" s="2"/>
      <c r="U1918" s="2"/>
      <c r="V1918" s="2"/>
      <c r="W1918" s="2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>
      <c r="A1919" s="1"/>
      <c r="B1919" s="17">
        <v>1</v>
      </c>
      <c r="C1919" s="9" t="s">
        <v>39</v>
      </c>
      <c r="D1919" s="9" t="str">
        <f>VLOOKUP(C1919,'Hazard Categories'!$A$2:$B$52,2,FALSE)</f>
        <v>Severe Storm</v>
      </c>
      <c r="E1919" s="17">
        <v>4</v>
      </c>
      <c r="F1919" s="17">
        <v>2009</v>
      </c>
      <c r="G1919" s="17" t="str">
        <f>IF(F1919&lt;2000,(ROUNDDOWN((F1919-$G$10)/5,0))*5+$G$10&amp;"-"&amp;(ROUNDDOWN((F1919-$G$10)/5,0))*5+$G$10+4,(ROUNDDOWN((F1919-$G$10)/5,0))*5+$G$10&amp;"-"&amp;(ROUNDDOWN((F1919-$G$10)/5,0))*5+$G$10+4)</f>
        <v>2005-2009</v>
      </c>
      <c r="H1919" s="17">
        <v>1</v>
      </c>
      <c r="I1919" s="17">
        <v>0</v>
      </c>
      <c r="J1919" s="17">
        <v>0</v>
      </c>
      <c r="K1919" s="17">
        <f>SUM(I1919:J1919)</f>
        <v>0</v>
      </c>
      <c r="L1919" s="28">
        <f>IF(N1919&lt;7000000000,0,1)</f>
        <v>0</v>
      </c>
      <c r="M1919" s="28">
        <f>IF(N1919&gt;0,1,0)</f>
        <v>1</v>
      </c>
      <c r="N1919" s="29">
        <v>16917</v>
      </c>
      <c r="O1919" s="29">
        <f>IF($R1919="Minor",1,0)</f>
        <v>1</v>
      </c>
      <c r="P1919" s="29">
        <f>IF($R1919="Medium",1,0)</f>
        <v>0</v>
      </c>
      <c r="Q1919" s="29">
        <f>IF($R1919="Major",1,0)</f>
        <v>0</v>
      </c>
      <c r="R1919" s="2" t="str">
        <f>IF('Hazard Data'!N3242&lt;VLOOKUP(B1919,Thresholds!$B$2:$I$8,2,FALSE),"Minor",IF(AND(VLOOKUP(B1919,Thresholds!$B$2:$I$8,2,FALSE)&lt;='Hazard Data'!N3242,'Hazard Data'!N3242&lt;VLOOKUP(B1919,Thresholds!$B$2:$I$8,3,FALSE)),"Medium","Major"))</f>
        <v>Minor</v>
      </c>
      <c r="S1919" s="2" t="str">
        <f>IF(N1919&gt;0,"",IF('Hazard Data'!K3242&lt;VLOOKUP(B1919,Thresholds!$B$2:$I$8,5,FALSE),"Minor",IF(AND(VLOOKUP(B1919,Thresholds!$B$2:$I$8,5,FALSE)&lt;='Hazard Data'!K3242,'Hazard Data'!K3242&lt;VLOOKUP(B1919,Thresholds!$B$2:$I$8,6,FALSE)),"Medium","Major")))</f>
        <v/>
      </c>
      <c r="T1919" s="2"/>
      <c r="U1919" s="2"/>
      <c r="V1919" s="2"/>
      <c r="W1919" s="2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>
      <c r="A1920" s="1"/>
      <c r="B1920" s="17">
        <v>3</v>
      </c>
      <c r="C1920" s="9" t="s">
        <v>39</v>
      </c>
      <c r="D1920" s="9" t="str">
        <f>VLOOKUP(C1920,'Hazard Categories'!$A$2:$B$52,2,FALSE)</f>
        <v>Severe Storm</v>
      </c>
      <c r="E1920" s="17">
        <v>3</v>
      </c>
      <c r="F1920" s="17">
        <v>2016</v>
      </c>
      <c r="G1920" s="17" t="str">
        <f>IF(F1920&lt;2000,(ROUNDDOWN((F1920-$G$10)/5,0))*5+$G$10&amp;"-"&amp;(ROUNDDOWN((F1920-$G$10)/5,0))*5+$G$10+4,(ROUNDDOWN((F1920-$G$10)/5,0))*5+$G$10&amp;"-"&amp;(ROUNDDOWN((F1920-$G$10)/5,0))*5+$G$10+4)</f>
        <v>2015-2019</v>
      </c>
      <c r="H1920" s="17">
        <v>1</v>
      </c>
      <c r="I1920" s="17">
        <v>0</v>
      </c>
      <c r="J1920" s="17">
        <v>0</v>
      </c>
      <c r="K1920" s="17">
        <f>SUM(I1920:J1920)</f>
        <v>0</v>
      </c>
      <c r="L1920" s="28">
        <f>IF(N1920&lt;7000000000,0,1)</f>
        <v>0</v>
      </c>
      <c r="M1920" s="28">
        <f>IF(N1920&gt;0,1,0)</f>
        <v>1</v>
      </c>
      <c r="N1920" s="29">
        <v>16906</v>
      </c>
      <c r="O1920" s="29">
        <f>IF($R1920="Minor",1,0)</f>
        <v>1</v>
      </c>
      <c r="P1920" s="29">
        <f>IF($R1920="Medium",1,0)</f>
        <v>0</v>
      </c>
      <c r="Q1920" s="29">
        <f>IF($R1920="Major",1,0)</f>
        <v>0</v>
      </c>
      <c r="R1920" s="2" t="str">
        <f>IF('Hazard Data'!N2846&lt;VLOOKUP(B1920,Thresholds!$B$2:$I$8,2,FALSE),"Minor",IF(AND(VLOOKUP(B1920,Thresholds!$B$2:$I$8,2,FALSE)&lt;='Hazard Data'!N2846,'Hazard Data'!N2846&lt;VLOOKUP(B1920,Thresholds!$B$2:$I$8,3,FALSE)),"Medium","Major"))</f>
        <v>Minor</v>
      </c>
      <c r="S1920" s="2" t="str">
        <f>IF(N1920&gt;0,"",IF('Hazard Data'!K2846&lt;VLOOKUP(B1920,Thresholds!$B$2:$I$8,5,FALSE),"Minor",IF(AND(VLOOKUP(B1920,Thresholds!$B$2:$I$8,5,FALSE)&lt;='Hazard Data'!K2846,'Hazard Data'!K2846&lt;VLOOKUP(B1920,Thresholds!$B$2:$I$8,6,FALSE)),"Medium","Major")))</f>
        <v/>
      </c>
      <c r="T1920" s="2"/>
      <c r="U1920" s="2"/>
      <c r="V1920" s="2"/>
      <c r="W1920" s="2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32">
      <c r="A1921" s="1"/>
      <c r="B1921" s="17">
        <v>2</v>
      </c>
      <c r="C1921" s="9" t="s">
        <v>44</v>
      </c>
      <c r="D1921" s="9" t="str">
        <f>VLOOKUP(C1921,'Hazard Categories'!$A$2:$B$52,2,FALSE)</f>
        <v>Severe Storm</v>
      </c>
      <c r="E1921" s="17">
        <v>2</v>
      </c>
      <c r="F1921" s="17">
        <v>2010</v>
      </c>
      <c r="G1921" s="17" t="str">
        <f>IF(F1921&lt;2000,(ROUNDDOWN((F1921-$G$10)/5,0))*5+$G$10&amp;"-"&amp;(ROUNDDOWN((F1921-$G$10)/5,0))*5+$G$10+4,(ROUNDDOWN((F1921-$G$10)/5,0))*5+$G$10&amp;"-"&amp;(ROUNDDOWN((F1921-$G$10)/5,0))*5+$G$10+4)</f>
        <v>2010-2014</v>
      </c>
      <c r="H1921" s="17">
        <v>1</v>
      </c>
      <c r="I1921" s="17">
        <v>0</v>
      </c>
      <c r="J1921" s="17">
        <v>0</v>
      </c>
      <c r="K1921" s="17">
        <f>SUM(I1921:J1921)</f>
        <v>0</v>
      </c>
      <c r="L1921" s="28">
        <f>IF(N1921&lt;7000000000,0,1)</f>
        <v>0</v>
      </c>
      <c r="M1921" s="28">
        <f>IF(N1921&gt;0,1,0)</f>
        <v>1</v>
      </c>
      <c r="N1921" s="29">
        <v>16888</v>
      </c>
      <c r="O1921" s="29">
        <f>IF($R1921="Minor",1,0)</f>
        <v>1</v>
      </c>
      <c r="P1921" s="29">
        <f>IF($R1921="Medium",1,0)</f>
        <v>0</v>
      </c>
      <c r="Q1921" s="29">
        <f>IF($R1921="Major",1,0)</f>
        <v>0</v>
      </c>
      <c r="R1921" s="2" t="str">
        <f>IF('Hazard Data'!N2219&lt;VLOOKUP(B1921,Thresholds!$B$2:$I$8,2,FALSE),"Minor",IF(AND(VLOOKUP(B1921,Thresholds!$B$2:$I$8,2,FALSE)&lt;='Hazard Data'!N2219,'Hazard Data'!N2219&lt;VLOOKUP(B1921,Thresholds!$B$2:$I$8,3,FALSE)),"Medium","Major"))</f>
        <v>Minor</v>
      </c>
      <c r="S1921" s="2" t="str">
        <f>IF(N1921&gt;0,"",IF('Hazard Data'!K2219&lt;VLOOKUP(B1921,Thresholds!$B$2:$I$8,5,FALSE),"Minor",IF(AND(VLOOKUP(B1921,Thresholds!$B$2:$I$8,5,FALSE)&lt;='Hazard Data'!K2219,'Hazard Data'!K2219&lt;VLOOKUP(B1921,Thresholds!$B$2:$I$8,6,FALSE)),"Medium","Major")))</f>
        <v/>
      </c>
      <c r="T1921" s="2"/>
      <c r="U1921" s="2"/>
      <c r="V1921" s="2"/>
      <c r="W1921" s="2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32">
      <c r="A1922" s="1"/>
      <c r="B1922" s="17">
        <v>3</v>
      </c>
      <c r="C1922" s="9" t="s">
        <v>29</v>
      </c>
      <c r="D1922" s="9" t="str">
        <f>VLOOKUP(C1922,'Hazard Categories'!$A$2:$B$52,2,FALSE)</f>
        <v>Tropical Storm</v>
      </c>
      <c r="E1922" s="17">
        <v>3</v>
      </c>
      <c r="F1922" s="17">
        <v>1964</v>
      </c>
      <c r="G1922" s="17" t="str">
        <f>IF(F1922&lt;2000,(ROUNDDOWN((F1922-$G$10)/5,0))*5+$G$10&amp;"-"&amp;(ROUNDDOWN((F1922-$G$10)/5,0))*5+$G$10+4,(ROUNDDOWN((F1922-$G$10)/5,0))*5+$G$10&amp;"-"&amp;(ROUNDDOWN((F1922-$G$10)/5,0))*5+$G$10+4)</f>
        <v>1960-1964</v>
      </c>
      <c r="H1922" s="17">
        <v>3</v>
      </c>
      <c r="I1922" s="17">
        <v>0</v>
      </c>
      <c r="J1922" s="17">
        <v>0</v>
      </c>
      <c r="K1922" s="17">
        <f>SUM(I1922:J1922)</f>
        <v>0</v>
      </c>
      <c r="L1922" s="28">
        <f>IF(N1922&lt;7000000000,0,1)</f>
        <v>0</v>
      </c>
      <c r="M1922" s="28">
        <f>IF(N1922&gt;0,1,0)</f>
        <v>1</v>
      </c>
      <c r="N1922" s="29">
        <v>16882</v>
      </c>
      <c r="O1922" s="29">
        <f>IF($R1922="Minor",1,0)</f>
        <v>0</v>
      </c>
      <c r="P1922" s="29">
        <f>IF($R1922="Medium",1,0)</f>
        <v>1</v>
      </c>
      <c r="Q1922" s="29">
        <f>IF($R1922="Major",1,0)</f>
        <v>0</v>
      </c>
      <c r="R1922" s="2" t="str">
        <f>IF('Hazard Data'!N259&lt;VLOOKUP(B1922,Thresholds!$B$2:$I$8,2,FALSE),"Minor",IF(AND(VLOOKUP(B1922,Thresholds!$B$2:$I$8,2,FALSE)&lt;='Hazard Data'!N259,'Hazard Data'!N259&lt;VLOOKUP(B1922,Thresholds!$B$2:$I$8,3,FALSE)),"Medium","Major"))</f>
        <v>Medium</v>
      </c>
      <c r="S1922" s="2" t="str">
        <f>IF(N1922&gt;0,"",IF('Hazard Data'!K259&lt;VLOOKUP(B1922,Thresholds!$B$2:$I$8,5,FALSE),"Minor",IF(AND(VLOOKUP(B1922,Thresholds!$B$2:$I$8,5,FALSE)&lt;='Hazard Data'!K259,'Hazard Data'!K259&lt;VLOOKUP(B1922,Thresholds!$B$2:$I$8,6,FALSE)),"Medium","Major")))</f>
        <v/>
      </c>
      <c r="T1922" s="2"/>
      <c r="U1922" s="2"/>
      <c r="V1922" s="2"/>
      <c r="W1922" s="2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32">
      <c r="A1923" s="1"/>
      <c r="B1923" s="17">
        <v>1</v>
      </c>
      <c r="C1923" s="9" t="s">
        <v>70</v>
      </c>
      <c r="D1923" s="9" t="str">
        <f>VLOOKUP(C1923,'Hazard Categories'!$A$2:$B$52,2,FALSE)</f>
        <v>Storm</v>
      </c>
      <c r="E1923" s="17">
        <v>3</v>
      </c>
      <c r="F1923" s="17">
        <v>1983</v>
      </c>
      <c r="G1923" s="17" t="str">
        <f>IF(F1923&lt;2000,(ROUNDDOWN((F1923-$G$10)/5,0))*5+$G$10&amp;"-"&amp;(ROUNDDOWN((F1923-$G$10)/5,0))*5+$G$10+4,(ROUNDDOWN((F1923-$G$10)/5,0))*5+$G$10&amp;"-"&amp;(ROUNDDOWN((F1923-$G$10)/5,0))*5+$G$10+4)</f>
        <v>1980-1984</v>
      </c>
      <c r="H1923" s="17">
        <v>1</v>
      </c>
      <c r="I1923" s="17">
        <v>0</v>
      </c>
      <c r="J1923" s="17">
        <v>0</v>
      </c>
      <c r="K1923" s="17">
        <f>SUM(I1923:J1923)</f>
        <v>0</v>
      </c>
      <c r="L1923" s="28">
        <f>IF(N1923&lt;7000000000,0,1)</f>
        <v>0</v>
      </c>
      <c r="M1923" s="28">
        <f>IF(N1923&gt;0,1,0)</f>
        <v>1</v>
      </c>
      <c r="N1923" s="29">
        <v>16870</v>
      </c>
      <c r="O1923" s="29">
        <f>IF($R1923="Minor",1,0)</f>
        <v>1</v>
      </c>
      <c r="P1923" s="29">
        <f>IF($R1923="Medium",1,0)</f>
        <v>0</v>
      </c>
      <c r="Q1923" s="29">
        <f>IF($R1923="Major",1,0)</f>
        <v>0</v>
      </c>
      <c r="R1923" s="2" t="str">
        <f>IF('Hazard Data'!N775&lt;VLOOKUP(B1923,Thresholds!$B$2:$I$8,2,FALSE),"Minor",IF(AND(VLOOKUP(B1923,Thresholds!$B$2:$I$8,2,FALSE)&lt;='Hazard Data'!N775,'Hazard Data'!N775&lt;VLOOKUP(B1923,Thresholds!$B$2:$I$8,3,FALSE)),"Medium","Major"))</f>
        <v>Minor</v>
      </c>
      <c r="S1923" s="2" t="str">
        <f>IF(N1923&gt;0,"",IF('Hazard Data'!K775&lt;VLOOKUP(B1923,Thresholds!$B$2:$I$8,5,FALSE),"Minor",IF(AND(VLOOKUP(B1923,Thresholds!$B$2:$I$8,5,FALSE)&lt;='Hazard Data'!K775,'Hazard Data'!K775&lt;VLOOKUP(B1923,Thresholds!$B$2:$I$8,6,FALSE)),"Medium","Major")))</f>
        <v/>
      </c>
      <c r="T1923" s="2"/>
      <c r="U1923" s="2"/>
      <c r="V1923" s="2"/>
      <c r="W1923" s="2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32">
      <c r="A1924" s="1"/>
      <c r="B1924" s="17">
        <v>4</v>
      </c>
      <c r="C1924" s="9" t="s">
        <v>39</v>
      </c>
      <c r="D1924" s="9" t="str">
        <f>VLOOKUP(C1924,'Hazard Categories'!$A$2:$B$52,2,FALSE)</f>
        <v>Severe Storm</v>
      </c>
      <c r="E1924" s="17">
        <v>1</v>
      </c>
      <c r="F1924" s="17">
        <v>1973</v>
      </c>
      <c r="G1924" s="17" t="str">
        <f>IF(F1924&lt;2000,(ROUNDDOWN((F1924-$G$10)/5,0))*5+$G$10&amp;"-"&amp;(ROUNDDOWN((F1924-$G$10)/5,0))*5+$G$10+4,(ROUNDDOWN((F1924-$G$10)/5,0))*5+$G$10&amp;"-"&amp;(ROUNDDOWN((F1924-$G$10)/5,0))*5+$G$10+4)</f>
        <v>1970-1974</v>
      </c>
      <c r="H1924" s="17">
        <v>1</v>
      </c>
      <c r="I1924" s="17">
        <v>0</v>
      </c>
      <c r="J1924" s="17">
        <v>0</v>
      </c>
      <c r="K1924" s="17">
        <f>SUM(I1924:J1924)</f>
        <v>0</v>
      </c>
      <c r="L1924" s="28">
        <f>IF(N1924&lt;7000000000,0,1)</f>
        <v>0</v>
      </c>
      <c r="M1924" s="28">
        <f>IF(N1924&gt;0,1,0)</f>
        <v>1</v>
      </c>
      <c r="N1924" s="29">
        <v>16841</v>
      </c>
      <c r="O1924" s="29">
        <f>IF($R1924="Minor",1,0)</f>
        <v>0</v>
      </c>
      <c r="P1924" s="29">
        <f>IF($R1924="Medium",1,0)</f>
        <v>1</v>
      </c>
      <c r="Q1924" s="29">
        <f>IF($R1924="Major",1,0)</f>
        <v>0</v>
      </c>
      <c r="R1924" s="2" t="str">
        <f>IF('Hazard Data'!N362&lt;VLOOKUP(B1924,Thresholds!$B$2:$I$8,2,FALSE),"Minor",IF(AND(VLOOKUP(B1924,Thresholds!$B$2:$I$8,2,FALSE)&lt;='Hazard Data'!N362,'Hazard Data'!N362&lt;VLOOKUP(B1924,Thresholds!$B$2:$I$8,3,FALSE)),"Medium","Major"))</f>
        <v>Medium</v>
      </c>
      <c r="S1924" s="2" t="str">
        <f>IF(N1924&gt;0,"",IF('Hazard Data'!K362&lt;VLOOKUP(B1924,Thresholds!$B$2:$I$8,5,FALSE),"Minor",IF(AND(VLOOKUP(B1924,Thresholds!$B$2:$I$8,5,FALSE)&lt;='Hazard Data'!K362,'Hazard Data'!K362&lt;VLOOKUP(B1924,Thresholds!$B$2:$I$8,6,FALSE)),"Medium","Major")))</f>
        <v/>
      </c>
      <c r="T1924" s="2"/>
      <c r="U1924" s="2"/>
      <c r="V1924" s="2"/>
      <c r="W1924" s="2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32">
      <c r="A1925" s="1"/>
      <c r="B1925" s="17">
        <v>3</v>
      </c>
      <c r="C1925" s="9" t="s">
        <v>70</v>
      </c>
      <c r="D1925" s="9" t="str">
        <f>VLOOKUP(C1925,'Hazard Categories'!$A$2:$B$52,2,FALSE)</f>
        <v>Storm</v>
      </c>
      <c r="E1925" s="17">
        <v>2</v>
      </c>
      <c r="F1925" s="17">
        <v>1975</v>
      </c>
      <c r="G1925" s="17" t="str">
        <f>IF(F1925&lt;2000,(ROUNDDOWN((F1925-$G$10)/5,0))*5+$G$10&amp;"-"&amp;(ROUNDDOWN((F1925-$G$10)/5,0))*5+$G$10+4,(ROUNDDOWN((F1925-$G$10)/5,0))*5+$G$10&amp;"-"&amp;(ROUNDDOWN((F1925-$G$10)/5,0))*5+$G$10+4)</f>
        <v>1975-1979</v>
      </c>
      <c r="H1925" s="17">
        <v>1</v>
      </c>
      <c r="I1925" s="17">
        <v>0</v>
      </c>
      <c r="J1925" s="17">
        <v>0</v>
      </c>
      <c r="K1925" s="17">
        <f>SUM(I1925:J1925)</f>
        <v>0</v>
      </c>
      <c r="L1925" s="28">
        <f>IF(N1925&lt;7000000000,0,1)</f>
        <v>0</v>
      </c>
      <c r="M1925" s="28">
        <f>IF(N1925&gt;0,1,0)</f>
        <v>1</v>
      </c>
      <c r="N1925" s="29">
        <v>16841</v>
      </c>
      <c r="O1925" s="29">
        <f>IF($R1925="Minor",1,0)</f>
        <v>1</v>
      </c>
      <c r="P1925" s="29">
        <f>IF($R1925="Medium",1,0)</f>
        <v>0</v>
      </c>
      <c r="Q1925" s="29">
        <f>IF($R1925="Major",1,0)</f>
        <v>0</v>
      </c>
      <c r="R1925" s="2" t="str">
        <f>IF('Hazard Data'!N698&lt;VLOOKUP(B1925,Thresholds!$B$2:$I$8,2,FALSE),"Minor",IF(AND(VLOOKUP(B1925,Thresholds!$B$2:$I$8,2,FALSE)&lt;='Hazard Data'!N698,'Hazard Data'!N698&lt;VLOOKUP(B1925,Thresholds!$B$2:$I$8,3,FALSE)),"Medium","Major"))</f>
        <v>Minor</v>
      </c>
      <c r="S1925" s="2" t="str">
        <f>IF(N1925&gt;0,"",IF('Hazard Data'!K698&lt;VLOOKUP(B1925,Thresholds!$B$2:$I$8,5,FALSE),"Minor",IF(AND(VLOOKUP(B1925,Thresholds!$B$2:$I$8,5,FALSE)&lt;='Hazard Data'!K698,'Hazard Data'!K698&lt;VLOOKUP(B1925,Thresholds!$B$2:$I$8,6,FALSE)),"Medium","Major")))</f>
        <v/>
      </c>
      <c r="T1925" s="2"/>
      <c r="U1925" s="2"/>
      <c r="V1925" s="2"/>
      <c r="W1925" s="2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32">
      <c r="A1926" s="1"/>
      <c r="B1926" s="17">
        <v>3</v>
      </c>
      <c r="C1926" s="9" t="s">
        <v>40</v>
      </c>
      <c r="D1926" s="9" t="str">
        <f>VLOOKUP(C1926,'Hazard Categories'!$A$2:$B$52,2,FALSE)</f>
        <v>Storm</v>
      </c>
      <c r="E1926" s="17">
        <v>1</v>
      </c>
      <c r="F1926" s="17">
        <v>1983</v>
      </c>
      <c r="G1926" s="17" t="str">
        <f>IF(F1926&lt;2000,(ROUNDDOWN((F1926-$G$10)/5,0))*5+$G$10&amp;"-"&amp;(ROUNDDOWN((F1926-$G$10)/5,0))*5+$G$10+4,(ROUNDDOWN((F1926-$G$10)/5,0))*5+$G$10&amp;"-"&amp;(ROUNDDOWN((F1926-$G$10)/5,0))*5+$G$10+4)</f>
        <v>1980-1984</v>
      </c>
      <c r="H1926" s="17">
        <v>1</v>
      </c>
      <c r="I1926" s="17">
        <v>0</v>
      </c>
      <c r="J1926" s="17">
        <v>0</v>
      </c>
      <c r="K1926" s="17">
        <f>SUM(I1926:J1926)</f>
        <v>0</v>
      </c>
      <c r="L1926" s="28">
        <f>IF(N1926&lt;7000000000,0,1)</f>
        <v>0</v>
      </c>
      <c r="M1926" s="28">
        <f>IF(N1926&gt;0,1,0)</f>
        <v>1</v>
      </c>
      <c r="N1926" s="29">
        <v>16837</v>
      </c>
      <c r="O1926" s="29">
        <f>IF($R1926="Minor",1,0)</f>
        <v>1</v>
      </c>
      <c r="P1926" s="29">
        <f>IF($R1926="Medium",1,0)</f>
        <v>0</v>
      </c>
      <c r="Q1926" s="29">
        <f>IF($R1926="Major",1,0)</f>
        <v>0</v>
      </c>
      <c r="R1926" s="2" t="str">
        <f>IF('Hazard Data'!N754&lt;VLOOKUP(B1926,Thresholds!$B$2:$I$8,2,FALSE),"Minor",IF(AND(VLOOKUP(B1926,Thresholds!$B$2:$I$8,2,FALSE)&lt;='Hazard Data'!N754,'Hazard Data'!N754&lt;VLOOKUP(B1926,Thresholds!$B$2:$I$8,3,FALSE)),"Medium","Major"))</f>
        <v>Minor</v>
      </c>
      <c r="S1926" s="2" t="str">
        <f>IF(N1926&gt;0,"",IF('Hazard Data'!K754&lt;VLOOKUP(B1926,Thresholds!$B$2:$I$8,5,FALSE),"Minor",IF(AND(VLOOKUP(B1926,Thresholds!$B$2:$I$8,5,FALSE)&lt;='Hazard Data'!K754,'Hazard Data'!K754&lt;VLOOKUP(B1926,Thresholds!$B$2:$I$8,6,FALSE)),"Medium","Major")))</f>
        <v/>
      </c>
      <c r="T1926" s="2"/>
      <c r="U1926" s="2"/>
      <c r="V1926" s="2"/>
      <c r="W1926" s="2"/>
      <c r="X1926" s="1"/>
      <c r="Y1926" s="1"/>
      <c r="Z1926" s="1"/>
      <c r="AA1926" s="1"/>
      <c r="AB1926" s="1"/>
      <c r="AC1926" s="1"/>
      <c r="AD1926" s="1"/>
      <c r="AE1926" s="1"/>
      <c r="AF1926" s="1"/>
    </row>
    <row r="1927" spans="1:32">
      <c r="A1927" s="1"/>
      <c r="B1927" s="17">
        <v>1</v>
      </c>
      <c r="C1927" s="9" t="s">
        <v>46</v>
      </c>
      <c r="D1927" s="9" t="str">
        <f>VLOOKUP(C1927,'Hazard Categories'!$A$2:$B$52,2,FALSE)</f>
        <v>Storm</v>
      </c>
      <c r="E1927" s="17">
        <v>1</v>
      </c>
      <c r="F1927" s="17">
        <v>1981</v>
      </c>
      <c r="G1927" s="17" t="str">
        <f>IF(F1927&lt;2000,(ROUNDDOWN((F1927-$G$10)/5,0))*5+$G$10&amp;"-"&amp;(ROUNDDOWN((F1927-$G$10)/5,0))*5+$G$10+4,(ROUNDDOWN((F1927-$G$10)/5,0))*5+$G$10&amp;"-"&amp;(ROUNDDOWN((F1927-$G$10)/5,0))*5+$G$10+4)</f>
        <v>1980-1984</v>
      </c>
      <c r="H1927" s="17">
        <v>1</v>
      </c>
      <c r="I1927" s="17">
        <v>0</v>
      </c>
      <c r="J1927" s="17">
        <v>0</v>
      </c>
      <c r="K1927" s="17">
        <f>SUM(I1927:J1927)</f>
        <v>0</v>
      </c>
      <c r="L1927" s="28">
        <f>IF(N1927&lt;7000000000,0,1)</f>
        <v>0</v>
      </c>
      <c r="M1927" s="28">
        <f>IF(N1927&gt;0,1,0)</f>
        <v>1</v>
      </c>
      <c r="N1927" s="29">
        <v>16829</v>
      </c>
      <c r="O1927" s="29">
        <f>IF($R1927="Minor",1,0)</f>
        <v>1</v>
      </c>
      <c r="P1927" s="29">
        <f>IF($R1927="Medium",1,0)</f>
        <v>0</v>
      </c>
      <c r="Q1927" s="29">
        <f>IF($R1927="Major",1,0)</f>
        <v>0</v>
      </c>
      <c r="R1927" s="2" t="str">
        <f>IF('Hazard Data'!N458&lt;VLOOKUP(B1927,Thresholds!$B$2:$I$8,2,FALSE),"Minor",IF(AND(VLOOKUP(B1927,Thresholds!$B$2:$I$8,2,FALSE)&lt;='Hazard Data'!N458,'Hazard Data'!N458&lt;VLOOKUP(B1927,Thresholds!$B$2:$I$8,3,FALSE)),"Medium","Major"))</f>
        <v>Minor</v>
      </c>
      <c r="S1927" s="2" t="str">
        <f>IF(N1927&gt;0,"",IF('Hazard Data'!K458&lt;VLOOKUP(B1927,Thresholds!$B$2:$I$8,5,FALSE),"Minor",IF(AND(VLOOKUP(B1927,Thresholds!$B$2:$I$8,5,FALSE)&lt;='Hazard Data'!K458,'Hazard Data'!K458&lt;VLOOKUP(B1927,Thresholds!$B$2:$I$8,6,FALSE)),"Medium","Major")))</f>
        <v/>
      </c>
      <c r="T1927" s="2"/>
      <c r="U1927" s="2"/>
      <c r="V1927" s="2"/>
      <c r="W1927" s="2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32">
      <c r="A1928" s="1"/>
      <c r="B1928" s="17">
        <v>6</v>
      </c>
      <c r="C1928" s="9" t="s">
        <v>46</v>
      </c>
      <c r="D1928" s="9" t="str">
        <f>VLOOKUP(C1928,'Hazard Categories'!$A$2:$B$52,2,FALSE)</f>
        <v>Storm</v>
      </c>
      <c r="E1928" s="17">
        <v>1</v>
      </c>
      <c r="F1928" s="17">
        <v>1981</v>
      </c>
      <c r="G1928" s="17" t="str">
        <f>IF(F1928&lt;2000,(ROUNDDOWN((F1928-$G$10)/5,0))*5+$G$10&amp;"-"&amp;(ROUNDDOWN((F1928-$G$10)/5,0))*5+$G$10+4,(ROUNDDOWN((F1928-$G$10)/5,0))*5+$G$10&amp;"-"&amp;(ROUNDDOWN((F1928-$G$10)/5,0))*5+$G$10+4)</f>
        <v>1980-1984</v>
      </c>
      <c r="H1928" s="17">
        <v>1</v>
      </c>
      <c r="I1928" s="17">
        <v>0</v>
      </c>
      <c r="J1928" s="17">
        <v>0</v>
      </c>
      <c r="K1928" s="17">
        <f>SUM(I1928:J1928)</f>
        <v>0</v>
      </c>
      <c r="L1928" s="28">
        <f>IF(N1928&lt;7000000000,0,1)</f>
        <v>0</v>
      </c>
      <c r="M1928" s="28">
        <f>IF(N1928&gt;0,1,0)</f>
        <v>1</v>
      </c>
      <c r="N1928" s="29">
        <v>16827</v>
      </c>
      <c r="O1928" s="29">
        <f>IF($R1928="Minor",1,0)</f>
        <v>0</v>
      </c>
      <c r="P1928" s="29">
        <f>IF($R1928="Medium",1,0)</f>
        <v>1</v>
      </c>
      <c r="Q1928" s="29">
        <f>IF($R1928="Major",1,0)</f>
        <v>0</v>
      </c>
      <c r="R1928" s="2" t="str">
        <f>IF('Hazard Data'!N457&lt;VLOOKUP(B1928,Thresholds!$B$2:$I$8,2,FALSE),"Minor",IF(AND(VLOOKUP(B1928,Thresholds!$B$2:$I$8,2,FALSE)&lt;='Hazard Data'!N457,'Hazard Data'!N457&lt;VLOOKUP(B1928,Thresholds!$B$2:$I$8,3,FALSE)),"Medium","Major"))</f>
        <v>Medium</v>
      </c>
      <c r="S1928" s="2" t="str">
        <f>IF(N1928&gt;0,"",IF('Hazard Data'!K457&lt;VLOOKUP(B1928,Thresholds!$B$2:$I$8,5,FALSE),"Minor",IF(AND(VLOOKUP(B1928,Thresholds!$B$2:$I$8,5,FALSE)&lt;='Hazard Data'!K457,'Hazard Data'!K457&lt;VLOOKUP(B1928,Thresholds!$B$2:$I$8,6,FALSE)),"Medium","Major")))</f>
        <v/>
      </c>
      <c r="T1928" s="2"/>
      <c r="U1928" s="2"/>
      <c r="V1928" s="2"/>
      <c r="W1928" s="2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32">
      <c r="A1929" s="1"/>
      <c r="B1929" s="17">
        <v>2</v>
      </c>
      <c r="C1929" s="9" t="s">
        <v>44</v>
      </c>
      <c r="D1929" s="9" t="str">
        <f>VLOOKUP(C1929,'Hazard Categories'!$A$2:$B$52,2,FALSE)</f>
        <v>Severe Storm</v>
      </c>
      <c r="E1929" s="17">
        <v>2</v>
      </c>
      <c r="F1929" s="17">
        <v>2018</v>
      </c>
      <c r="G1929" s="17" t="str">
        <f>IF(F1929&lt;2000,(ROUNDDOWN((F1929-$G$10)/5,0))*5+$G$10&amp;"-"&amp;(ROUNDDOWN((F1929-$G$10)/5,0))*5+$G$10+4,(ROUNDDOWN((F1929-$G$10)/5,0))*5+$G$10&amp;"-"&amp;(ROUNDDOWN((F1929-$G$10)/5,0))*5+$G$10+4)</f>
        <v>2015-2019</v>
      </c>
      <c r="H1929" s="17">
        <v>1</v>
      </c>
      <c r="I1929" s="17">
        <v>0</v>
      </c>
      <c r="J1929" s="17">
        <v>0</v>
      </c>
      <c r="K1929" s="17">
        <f>SUM(I1929:J1929)</f>
        <v>0</v>
      </c>
      <c r="L1929" s="28">
        <f>IF(N1929&lt;7000000000,0,1)</f>
        <v>0</v>
      </c>
      <c r="M1929" s="28">
        <f>IF(N1929&gt;0,1,0)</f>
        <v>1</v>
      </c>
      <c r="N1929" s="29">
        <v>16826</v>
      </c>
      <c r="O1929" s="29">
        <f>IF($R1929="Minor",1,0)</f>
        <v>1</v>
      </c>
      <c r="P1929" s="29">
        <f>IF($R1929="Medium",1,0)</f>
        <v>0</v>
      </c>
      <c r="Q1929" s="29">
        <f>IF($R1929="Major",1,0)</f>
        <v>0</v>
      </c>
      <c r="R1929" s="2" t="str">
        <f>IF('Hazard Data'!N2992&lt;VLOOKUP(B1929,Thresholds!$B$2:$I$8,2,FALSE),"Minor",IF(AND(VLOOKUP(B1929,Thresholds!$B$2:$I$8,2,FALSE)&lt;='Hazard Data'!N2992,'Hazard Data'!N2992&lt;VLOOKUP(B1929,Thresholds!$B$2:$I$8,3,FALSE)),"Medium","Major"))</f>
        <v>Minor</v>
      </c>
      <c r="S1929" s="2" t="str">
        <f>IF(N1929&gt;0,"",IF('Hazard Data'!K2992&lt;VLOOKUP(B1929,Thresholds!$B$2:$I$8,5,FALSE),"Minor",IF(AND(VLOOKUP(B1929,Thresholds!$B$2:$I$8,5,FALSE)&lt;='Hazard Data'!K2992,'Hazard Data'!K2992&lt;VLOOKUP(B1929,Thresholds!$B$2:$I$8,6,FALSE)),"Medium","Major")))</f>
        <v/>
      </c>
      <c r="T1929" s="2"/>
      <c r="U1929" s="2"/>
      <c r="V1929" s="2"/>
      <c r="W1929" s="2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32">
      <c r="A1930" s="1"/>
      <c r="B1930" s="17">
        <v>2</v>
      </c>
      <c r="C1930" s="9" t="s">
        <v>44</v>
      </c>
      <c r="D1930" s="9" t="str">
        <f>VLOOKUP(C1930,'Hazard Categories'!$A$2:$B$52,2,FALSE)</f>
        <v>Severe Storm</v>
      </c>
      <c r="E1930" s="17">
        <v>2</v>
      </c>
      <c r="F1930" s="17">
        <v>2011</v>
      </c>
      <c r="G1930" s="17" t="str">
        <f>IF(F1930&lt;2000,(ROUNDDOWN((F1930-$G$10)/5,0))*5+$G$10&amp;"-"&amp;(ROUNDDOWN((F1930-$G$10)/5,0))*5+$G$10+4,(ROUNDDOWN((F1930-$G$10)/5,0))*5+$G$10&amp;"-"&amp;(ROUNDDOWN((F1930-$G$10)/5,0))*5+$G$10+4)</f>
        <v>2010-2014</v>
      </c>
      <c r="H1930" s="17">
        <v>1</v>
      </c>
      <c r="I1930" s="17">
        <v>0</v>
      </c>
      <c r="J1930" s="17">
        <v>0</v>
      </c>
      <c r="K1930" s="17">
        <f>SUM(I1930:J1930)</f>
        <v>0</v>
      </c>
      <c r="L1930" s="28">
        <f>IF(N1930&lt;7000000000,0,1)</f>
        <v>0</v>
      </c>
      <c r="M1930" s="28">
        <f>IF(N1930&gt;0,1,0)</f>
        <v>1</v>
      </c>
      <c r="N1930" s="29">
        <v>16825</v>
      </c>
      <c r="O1930" s="29">
        <f>IF($R1930="Minor",1,0)</f>
        <v>1</v>
      </c>
      <c r="P1930" s="29">
        <f>IF($R1930="Medium",1,0)</f>
        <v>0</v>
      </c>
      <c r="Q1930" s="29">
        <f>IF($R1930="Major",1,0)</f>
        <v>0</v>
      </c>
      <c r="R1930" s="2" t="str">
        <f>IF('Hazard Data'!N2338&lt;VLOOKUP(B1930,Thresholds!$B$2:$I$8,2,FALSE),"Minor",IF(AND(VLOOKUP(B1930,Thresholds!$B$2:$I$8,2,FALSE)&lt;='Hazard Data'!N2338,'Hazard Data'!N2338&lt;VLOOKUP(B1930,Thresholds!$B$2:$I$8,3,FALSE)),"Medium","Major"))</f>
        <v>Minor</v>
      </c>
      <c r="S1930" s="2" t="str">
        <f>IF(N1930&gt;0,"",IF('Hazard Data'!K2338&lt;VLOOKUP(B1930,Thresholds!$B$2:$I$8,5,FALSE),"Minor",IF(AND(VLOOKUP(B1930,Thresholds!$B$2:$I$8,5,FALSE)&lt;='Hazard Data'!K2338,'Hazard Data'!K2338&lt;VLOOKUP(B1930,Thresholds!$B$2:$I$8,6,FALSE)),"Medium","Major")))</f>
        <v/>
      </c>
      <c r="T1930" s="2"/>
      <c r="U1930" s="2"/>
      <c r="V1930" s="2"/>
      <c r="W1930" s="2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32">
      <c r="A1931" s="1"/>
      <c r="B1931" s="17">
        <v>6</v>
      </c>
      <c r="C1931" s="9" t="s">
        <v>71</v>
      </c>
      <c r="D1931" s="9" t="str">
        <f>VLOOKUP(C1931,'Hazard Categories'!$A$2:$B$52,2,FALSE)</f>
        <v>Storm</v>
      </c>
      <c r="E1931" s="17">
        <v>3</v>
      </c>
      <c r="F1931" s="17">
        <v>1980</v>
      </c>
      <c r="G1931" s="17" t="str">
        <f>IF(F1931&lt;2000,(ROUNDDOWN((F1931-$G$10)/5,0))*5+$G$10&amp;"-"&amp;(ROUNDDOWN((F1931-$G$10)/5,0))*5+$G$10+4,(ROUNDDOWN((F1931-$G$10)/5,0))*5+$G$10&amp;"-"&amp;(ROUNDDOWN((F1931-$G$10)/5,0))*5+$G$10+4)</f>
        <v>1980-1984</v>
      </c>
      <c r="H1931" s="17">
        <v>1</v>
      </c>
      <c r="I1931" s="17">
        <v>0</v>
      </c>
      <c r="J1931" s="17">
        <v>0</v>
      </c>
      <c r="K1931" s="17">
        <f>SUM(I1931:J1931)</f>
        <v>0</v>
      </c>
      <c r="L1931" s="28">
        <f>IF(N1931&lt;7000000000,0,1)</f>
        <v>0</v>
      </c>
      <c r="M1931" s="28">
        <f>IF(N1931&gt;0,1,0)</f>
        <v>1</v>
      </c>
      <c r="N1931" s="29">
        <v>16822</v>
      </c>
      <c r="O1931" s="29">
        <f>IF($R1931="Minor",1,0)</f>
        <v>0</v>
      </c>
      <c r="P1931" s="29">
        <f>IF($R1931="Medium",1,0)</f>
        <v>1</v>
      </c>
      <c r="Q1931" s="29">
        <f>IF($R1931="Major",1,0)</f>
        <v>0</v>
      </c>
      <c r="R1931" s="2" t="str">
        <f>IF('Hazard Data'!N643&lt;VLOOKUP(B1931,Thresholds!$B$2:$I$8,2,FALSE),"Minor",IF(AND(VLOOKUP(B1931,Thresholds!$B$2:$I$8,2,FALSE)&lt;='Hazard Data'!N643,'Hazard Data'!N643&lt;VLOOKUP(B1931,Thresholds!$B$2:$I$8,3,FALSE)),"Medium","Major"))</f>
        <v>Medium</v>
      </c>
      <c r="S1931" s="2" t="str">
        <f>IF(N1931&gt;0,"",IF('Hazard Data'!K643&lt;VLOOKUP(B1931,Thresholds!$B$2:$I$8,5,FALSE),"Minor",IF(AND(VLOOKUP(B1931,Thresholds!$B$2:$I$8,5,FALSE)&lt;='Hazard Data'!K643,'Hazard Data'!K643&lt;VLOOKUP(B1931,Thresholds!$B$2:$I$8,6,FALSE)),"Medium","Major")))</f>
        <v/>
      </c>
      <c r="T1931" s="2"/>
      <c r="U1931" s="2"/>
      <c r="V1931" s="2"/>
      <c r="W1931" s="2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32">
      <c r="A1932" s="1"/>
      <c r="B1932" s="17">
        <v>2</v>
      </c>
      <c r="C1932" s="9" t="s">
        <v>39</v>
      </c>
      <c r="D1932" s="9" t="str">
        <f>VLOOKUP(C1932,'Hazard Categories'!$A$2:$B$52,2,FALSE)</f>
        <v>Severe Storm</v>
      </c>
      <c r="E1932" s="17">
        <v>4</v>
      </c>
      <c r="F1932" s="17">
        <v>2020</v>
      </c>
      <c r="G1932" s="17" t="str">
        <f>IF(F1932&lt;2000,(ROUNDDOWN((F1932-$G$10)/5,0))*5+$G$10&amp;"-"&amp;(ROUNDDOWN((F1932-$G$10)/5,0))*5+$G$10+4,(ROUNDDOWN((F1932-$G$10)/5,0))*5+$G$10&amp;"-"&amp;(ROUNDDOWN((F1932-$G$10)/5,0))*5+$G$10+4)</f>
        <v>2020-2024</v>
      </c>
      <c r="H1932" s="17">
        <v>1</v>
      </c>
      <c r="I1932" s="17">
        <v>0</v>
      </c>
      <c r="J1932" s="17">
        <v>0</v>
      </c>
      <c r="K1932" s="17">
        <f>SUM(I1932:J1932)</f>
        <v>0</v>
      </c>
      <c r="L1932" s="28">
        <f>IF(N1932&lt;7000000000,0,1)</f>
        <v>0</v>
      </c>
      <c r="M1932" s="28">
        <f>IF(N1932&gt;0,1,0)</f>
        <v>1</v>
      </c>
      <c r="N1932" s="29">
        <v>16822</v>
      </c>
      <c r="O1932" s="29">
        <f>IF($R1932="Minor",1,0)</f>
        <v>1</v>
      </c>
      <c r="P1932" s="29">
        <f>IF($R1932="Medium",1,0)</f>
        <v>0</v>
      </c>
      <c r="Q1932" s="29">
        <f>IF($R1932="Major",1,0)</f>
        <v>0</v>
      </c>
      <c r="R1932" s="2" t="str">
        <f>IF('Hazard Data'!N3370&lt;VLOOKUP(B1932,Thresholds!$B$2:$I$8,2,FALSE),"Minor",IF(AND(VLOOKUP(B1932,Thresholds!$B$2:$I$8,2,FALSE)&lt;='Hazard Data'!N3370,'Hazard Data'!N3370&lt;VLOOKUP(B1932,Thresholds!$B$2:$I$8,3,FALSE)),"Medium","Major"))</f>
        <v>Minor</v>
      </c>
      <c r="S1932" s="2" t="str">
        <f>IF(N1932&gt;0,"",IF('Hazard Data'!K3370&lt;VLOOKUP(B1932,Thresholds!$B$2:$I$8,5,FALSE),"Minor",IF(AND(VLOOKUP(B1932,Thresholds!$B$2:$I$8,5,FALSE)&lt;='Hazard Data'!K3370,'Hazard Data'!K3370&lt;VLOOKUP(B1932,Thresholds!$B$2:$I$8,6,FALSE)),"Medium","Major")))</f>
        <v/>
      </c>
      <c r="T1932" s="2"/>
      <c r="U1932" s="2"/>
      <c r="V1932" s="2"/>
      <c r="W1932" s="2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32">
      <c r="A1933" s="1"/>
      <c r="B1933" s="17">
        <v>4</v>
      </c>
      <c r="C1933" s="9" t="s">
        <v>56</v>
      </c>
      <c r="D1933" s="9" t="str">
        <f>VLOOKUP(C1933,'Hazard Categories'!$A$2:$B$52,2,FALSE)</f>
        <v>Severe Storm</v>
      </c>
      <c r="E1933" s="17">
        <v>2</v>
      </c>
      <c r="F1933" s="17">
        <v>1984</v>
      </c>
      <c r="G1933" s="17" t="str">
        <f>IF(F1933&lt;2000,(ROUNDDOWN((F1933-$G$10)/5,0))*5+$G$10&amp;"-"&amp;(ROUNDDOWN((F1933-$G$10)/5,0))*5+$G$10+4,(ROUNDDOWN((F1933-$G$10)/5,0))*5+$G$10&amp;"-"&amp;(ROUNDDOWN((F1933-$G$10)/5,0))*5+$G$10+4)</f>
        <v>1980-1984</v>
      </c>
      <c r="H1933" s="17">
        <v>1</v>
      </c>
      <c r="I1933" s="17">
        <v>0</v>
      </c>
      <c r="J1933" s="17">
        <v>0</v>
      </c>
      <c r="K1933" s="17">
        <f>SUM(I1933:J1933)</f>
        <v>0</v>
      </c>
      <c r="L1933" s="28">
        <f>IF(N1933&lt;7000000000,0,1)</f>
        <v>0</v>
      </c>
      <c r="M1933" s="28">
        <f>IF(N1933&gt;0,1,0)</f>
        <v>1</v>
      </c>
      <c r="N1933" s="29">
        <v>16817</v>
      </c>
      <c r="O1933" s="29">
        <f>IF($R1933="Minor",1,0)</f>
        <v>0</v>
      </c>
      <c r="P1933" s="29">
        <f>IF($R1933="Medium",1,0)</f>
        <v>1</v>
      </c>
      <c r="Q1933" s="29">
        <f>IF($R1933="Major",1,0)</f>
        <v>0</v>
      </c>
      <c r="R1933" s="2" t="str">
        <f>IF('Hazard Data'!N491&lt;VLOOKUP(B1933,Thresholds!$B$2:$I$8,2,FALSE),"Minor",IF(AND(VLOOKUP(B1933,Thresholds!$B$2:$I$8,2,FALSE)&lt;='Hazard Data'!N491,'Hazard Data'!N491&lt;VLOOKUP(B1933,Thresholds!$B$2:$I$8,3,FALSE)),"Medium","Major"))</f>
        <v>Medium</v>
      </c>
      <c r="S1933" s="2" t="str">
        <f>IF(N1933&gt;0,"",IF('Hazard Data'!K491&lt;VLOOKUP(B1933,Thresholds!$B$2:$I$8,5,FALSE),"Minor",IF(AND(VLOOKUP(B1933,Thresholds!$B$2:$I$8,5,FALSE)&lt;='Hazard Data'!K491,'Hazard Data'!K491&lt;VLOOKUP(B1933,Thresholds!$B$2:$I$8,6,FALSE)),"Medium","Major")))</f>
        <v/>
      </c>
      <c r="T1933" s="2"/>
      <c r="U1933" s="2"/>
      <c r="V1933" s="2"/>
      <c r="W1933" s="2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32">
      <c r="A1934" s="1"/>
      <c r="B1934" s="17">
        <v>1</v>
      </c>
      <c r="C1934" s="9" t="s">
        <v>59</v>
      </c>
      <c r="D1934" s="9" t="str">
        <f>VLOOKUP(C1934,'Hazard Categories'!$A$2:$B$52,2,FALSE)</f>
        <v>Storm</v>
      </c>
      <c r="E1934" s="17">
        <v>2</v>
      </c>
      <c r="F1934" s="17">
        <v>2003</v>
      </c>
      <c r="G1934" s="17" t="str">
        <f>IF(F1934&lt;2000,(ROUNDDOWN((F1934-$G$10)/5,0))*5+$G$10&amp;"-"&amp;(ROUNDDOWN((F1934-$G$10)/5,0))*5+$G$10+4,(ROUNDDOWN((F1934-$G$10)/5,0))*5+$G$10&amp;"-"&amp;(ROUNDDOWN((F1934-$G$10)/5,0))*5+$G$10+4)</f>
        <v>2000-2004</v>
      </c>
      <c r="H1934" s="17">
        <v>1</v>
      </c>
      <c r="I1934" s="17">
        <v>0</v>
      </c>
      <c r="J1934" s="17">
        <v>0</v>
      </c>
      <c r="K1934" s="17">
        <f>SUM(I1934:J1934)</f>
        <v>0</v>
      </c>
      <c r="L1934" s="28">
        <f>IF(N1934&lt;7000000000,0,1)</f>
        <v>0</v>
      </c>
      <c r="M1934" s="28">
        <f>IF(N1934&gt;0,1,0)</f>
        <v>1</v>
      </c>
      <c r="N1934" s="29">
        <v>16799</v>
      </c>
      <c r="O1934" s="29">
        <f>IF($R1934="Minor",1,0)</f>
        <v>1</v>
      </c>
      <c r="P1934" s="29">
        <f>IF($R1934="Medium",1,0)</f>
        <v>0</v>
      </c>
      <c r="Q1934" s="29">
        <f>IF($R1934="Major",1,0)</f>
        <v>0</v>
      </c>
      <c r="R1934" s="2" t="str">
        <f>IF('Hazard Data'!N3076&lt;VLOOKUP(B1934,Thresholds!$B$2:$I$8,2,FALSE),"Minor",IF(AND(VLOOKUP(B1934,Thresholds!$B$2:$I$8,2,FALSE)&lt;='Hazard Data'!N3076,'Hazard Data'!N3076&lt;VLOOKUP(B1934,Thresholds!$B$2:$I$8,3,FALSE)),"Medium","Major"))</f>
        <v>Minor</v>
      </c>
      <c r="S1934" s="2" t="str">
        <f>IF(N1934&gt;0,"",IF('Hazard Data'!K3076&lt;VLOOKUP(B1934,Thresholds!$B$2:$I$8,5,FALSE),"Minor",IF(AND(VLOOKUP(B1934,Thresholds!$B$2:$I$8,5,FALSE)&lt;='Hazard Data'!K3076,'Hazard Data'!K3076&lt;VLOOKUP(B1934,Thresholds!$B$2:$I$8,6,FALSE)),"Medium","Major")))</f>
        <v/>
      </c>
      <c r="T1934" s="2"/>
      <c r="U1934" s="2"/>
      <c r="V1934" s="2"/>
      <c r="W1934" s="2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32">
      <c r="A1935" s="1"/>
      <c r="B1935" s="17">
        <v>5</v>
      </c>
      <c r="C1935" s="9" t="s">
        <v>39</v>
      </c>
      <c r="D1935" s="9" t="str">
        <f>VLOOKUP(C1935,'Hazard Categories'!$A$2:$B$52,2,FALSE)</f>
        <v>Severe Storm</v>
      </c>
      <c r="E1935" s="17">
        <v>1</v>
      </c>
      <c r="F1935" s="17">
        <v>1973</v>
      </c>
      <c r="G1935" s="17" t="str">
        <f>IF(F1935&lt;2000,(ROUNDDOWN((F1935-$G$10)/5,0))*5+$G$10&amp;"-"&amp;(ROUNDDOWN((F1935-$G$10)/5,0))*5+$G$10+4,(ROUNDDOWN((F1935-$G$10)/5,0))*5+$G$10&amp;"-"&amp;(ROUNDDOWN((F1935-$G$10)/5,0))*5+$G$10+4)</f>
        <v>1970-1974</v>
      </c>
      <c r="H1935" s="17">
        <v>1</v>
      </c>
      <c r="I1935" s="17">
        <v>0</v>
      </c>
      <c r="J1935" s="17">
        <v>0</v>
      </c>
      <c r="K1935" s="17">
        <f>SUM(I1935:J1935)</f>
        <v>0</v>
      </c>
      <c r="L1935" s="28">
        <f>IF(N1935&lt;7000000000,0,1)</f>
        <v>0</v>
      </c>
      <c r="M1935" s="28">
        <f>IF(N1935&gt;0,1,0)</f>
        <v>1</v>
      </c>
      <c r="N1935" s="29">
        <v>16792</v>
      </c>
      <c r="O1935" s="29">
        <f>IF($R1935="Minor",1,0)</f>
        <v>0</v>
      </c>
      <c r="P1935" s="29">
        <f>IF($R1935="Medium",1,0)</f>
        <v>1</v>
      </c>
      <c r="Q1935" s="29">
        <f>IF($R1935="Major",1,0)</f>
        <v>0</v>
      </c>
      <c r="R1935" s="2" t="str">
        <f>IF('Hazard Data'!N368&lt;VLOOKUP(B1935,Thresholds!$B$2:$I$8,2,FALSE),"Minor",IF(AND(VLOOKUP(B1935,Thresholds!$B$2:$I$8,2,FALSE)&lt;='Hazard Data'!N368,'Hazard Data'!N368&lt;VLOOKUP(B1935,Thresholds!$B$2:$I$8,3,FALSE)),"Medium","Major"))</f>
        <v>Medium</v>
      </c>
      <c r="S1935" s="2" t="str">
        <f>IF(N1935&gt;0,"",IF('Hazard Data'!K368&lt;VLOOKUP(B1935,Thresholds!$B$2:$I$8,5,FALSE),"Minor",IF(AND(VLOOKUP(B1935,Thresholds!$B$2:$I$8,5,FALSE)&lt;='Hazard Data'!K368,'Hazard Data'!K368&lt;VLOOKUP(B1935,Thresholds!$B$2:$I$8,6,FALSE)),"Medium","Major")))</f>
        <v/>
      </c>
      <c r="T1935" s="2"/>
      <c r="U1935" s="2"/>
      <c r="V1935" s="2"/>
      <c r="W1935" s="2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32">
      <c r="A1936" s="1"/>
      <c r="B1936" s="17">
        <v>5</v>
      </c>
      <c r="C1936" s="9" t="s">
        <v>66</v>
      </c>
      <c r="D1936" s="9" t="str">
        <f>VLOOKUP(C1936,'Hazard Categories'!$A$2:$B$52,2,FALSE)</f>
        <v>Storm</v>
      </c>
      <c r="E1936" s="17">
        <v>2</v>
      </c>
      <c r="F1936" s="17">
        <v>1985</v>
      </c>
      <c r="G1936" s="17" t="str">
        <f>IF(F1936&lt;2000,(ROUNDDOWN((F1936-$G$10)/5,0))*5+$G$10&amp;"-"&amp;(ROUNDDOWN((F1936-$G$10)/5,0))*5+$G$10+4,(ROUNDDOWN((F1936-$G$10)/5,0))*5+$G$10&amp;"-"&amp;(ROUNDDOWN((F1936-$G$10)/5,0))*5+$G$10+4)</f>
        <v>1985-1989</v>
      </c>
      <c r="H1936" s="17">
        <v>1</v>
      </c>
      <c r="I1936" s="17">
        <v>0</v>
      </c>
      <c r="J1936" s="17">
        <v>0</v>
      </c>
      <c r="K1936" s="17">
        <f>SUM(I1936:J1936)</f>
        <v>0</v>
      </c>
      <c r="L1936" s="28">
        <f>IF(N1936&lt;7000000000,0,1)</f>
        <v>0</v>
      </c>
      <c r="M1936" s="28">
        <f>IF(N1936&gt;0,1,0)</f>
        <v>1</v>
      </c>
      <c r="N1936" s="29">
        <v>16775</v>
      </c>
      <c r="O1936" s="29">
        <f>IF($R1936="Minor",1,0)</f>
        <v>0</v>
      </c>
      <c r="P1936" s="29">
        <f>IF($R1936="Medium",1,0)</f>
        <v>1</v>
      </c>
      <c r="Q1936" s="29">
        <f>IF($R1936="Major",1,0)</f>
        <v>0</v>
      </c>
      <c r="R1936" s="2" t="str">
        <f>IF('Hazard Data'!N557&lt;VLOOKUP(B1936,Thresholds!$B$2:$I$8,2,FALSE),"Minor",IF(AND(VLOOKUP(B1936,Thresholds!$B$2:$I$8,2,FALSE)&lt;='Hazard Data'!N557,'Hazard Data'!N557&lt;VLOOKUP(B1936,Thresholds!$B$2:$I$8,3,FALSE)),"Medium","Major"))</f>
        <v>Medium</v>
      </c>
      <c r="S1936" s="2" t="str">
        <f>IF(N1936&gt;0,"",IF('Hazard Data'!K557&lt;VLOOKUP(B1936,Thresholds!$B$2:$I$8,5,FALSE),"Minor",IF(AND(VLOOKUP(B1936,Thresholds!$B$2:$I$8,5,FALSE)&lt;='Hazard Data'!K557,'Hazard Data'!K557&lt;VLOOKUP(B1936,Thresholds!$B$2:$I$8,6,FALSE)),"Medium","Major")))</f>
        <v/>
      </c>
      <c r="T1936" s="2"/>
      <c r="U1936" s="2"/>
      <c r="V1936" s="2"/>
      <c r="W1936" s="2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>
      <c r="A1937" s="1"/>
      <c r="B1937" s="17">
        <v>1</v>
      </c>
      <c r="C1937" s="9" t="s">
        <v>46</v>
      </c>
      <c r="D1937" s="9" t="str">
        <f>VLOOKUP(C1937,'Hazard Categories'!$A$2:$B$52,2,FALSE)</f>
        <v>Storm</v>
      </c>
      <c r="E1937" s="17">
        <v>3</v>
      </c>
      <c r="F1937" s="17">
        <v>2006</v>
      </c>
      <c r="G1937" s="17" t="str">
        <f>IF(F1937&lt;2000,(ROUNDDOWN((F1937-$G$10)/5,0))*5+$G$10&amp;"-"&amp;(ROUNDDOWN((F1937-$G$10)/5,0))*5+$G$10+4,(ROUNDDOWN((F1937-$G$10)/5,0))*5+$G$10&amp;"-"&amp;(ROUNDDOWN((F1937-$G$10)/5,0))*5+$G$10+4)</f>
        <v>2005-2009</v>
      </c>
      <c r="H1937" s="17">
        <v>1</v>
      </c>
      <c r="I1937" s="17">
        <v>0</v>
      </c>
      <c r="J1937" s="17">
        <v>0</v>
      </c>
      <c r="K1937" s="17">
        <f>SUM(I1937:J1937)</f>
        <v>0</v>
      </c>
      <c r="L1937" s="28">
        <f>IF(N1937&lt;7000000000,0,1)</f>
        <v>0</v>
      </c>
      <c r="M1937" s="28">
        <f>IF(N1937&gt;0,1,0)</f>
        <v>1</v>
      </c>
      <c r="N1937" s="29">
        <v>16753</v>
      </c>
      <c r="O1937" s="29">
        <f>IF($R1937="Minor",1,0)</f>
        <v>1</v>
      </c>
      <c r="P1937" s="29">
        <f>IF($R1937="Medium",1,0)</f>
        <v>0</v>
      </c>
      <c r="Q1937" s="29">
        <f>IF($R1937="Major",1,0)</f>
        <v>0</v>
      </c>
      <c r="R1937" s="2" t="str">
        <f>IF('Hazard Data'!N3139&lt;VLOOKUP(B1937,Thresholds!$B$2:$I$8,2,FALSE),"Minor",IF(AND(VLOOKUP(B1937,Thresholds!$B$2:$I$8,2,FALSE)&lt;='Hazard Data'!N3139,'Hazard Data'!N3139&lt;VLOOKUP(B1937,Thresholds!$B$2:$I$8,3,FALSE)),"Medium","Major"))</f>
        <v>Minor</v>
      </c>
      <c r="S1937" s="2" t="str">
        <f>IF(N1937&gt;0,"",IF('Hazard Data'!K3139&lt;VLOOKUP(B1937,Thresholds!$B$2:$I$8,5,FALSE),"Minor",IF(AND(VLOOKUP(B1937,Thresholds!$B$2:$I$8,5,FALSE)&lt;='Hazard Data'!K3139,'Hazard Data'!K3139&lt;VLOOKUP(B1937,Thresholds!$B$2:$I$8,6,FALSE)),"Medium","Major")))</f>
        <v/>
      </c>
      <c r="T1937" s="2"/>
      <c r="U1937" s="2"/>
      <c r="V1937" s="2"/>
      <c r="W1937" s="2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>
      <c r="A1938" s="1"/>
      <c r="B1938" s="17">
        <v>2</v>
      </c>
      <c r="C1938" s="9" t="s">
        <v>79</v>
      </c>
      <c r="D1938" s="9" t="str">
        <f>VLOOKUP(C1938,'Hazard Categories'!$A$2:$B$52,2,FALSE)</f>
        <v>Storm</v>
      </c>
      <c r="E1938" s="17">
        <v>1</v>
      </c>
      <c r="F1938" s="17">
        <v>1975</v>
      </c>
      <c r="G1938" s="17" t="str">
        <f>IF(F1938&lt;2000,(ROUNDDOWN((F1938-$G$10)/5,0))*5+$G$10&amp;"-"&amp;(ROUNDDOWN((F1938-$G$10)/5,0))*5+$G$10+4,(ROUNDDOWN((F1938-$G$10)/5,0))*5+$G$10&amp;"-"&amp;(ROUNDDOWN((F1938-$G$10)/5,0))*5+$G$10+4)</f>
        <v>1975-1979</v>
      </c>
      <c r="H1938" s="17">
        <v>1</v>
      </c>
      <c r="I1938" s="17">
        <v>0</v>
      </c>
      <c r="J1938" s="17">
        <v>3</v>
      </c>
      <c r="K1938" s="17">
        <f>SUM(I1938:J1938)</f>
        <v>3</v>
      </c>
      <c r="L1938" s="28">
        <f>IF(N1938&lt;7000000000,0,1)</f>
        <v>0</v>
      </c>
      <c r="M1938" s="28">
        <f>IF(N1938&gt;0,1,0)</f>
        <v>1</v>
      </c>
      <c r="N1938" s="29">
        <v>16746</v>
      </c>
      <c r="O1938" s="29">
        <f>IF($R1938="Minor",1,0)</f>
        <v>1</v>
      </c>
      <c r="P1938" s="29">
        <f>IF($R1938="Medium",1,0)</f>
        <v>0</v>
      </c>
      <c r="Q1938" s="29">
        <f>IF($R1938="Major",1,0)</f>
        <v>0</v>
      </c>
      <c r="R1938" s="2" t="str">
        <f>IF('Hazard Data'!N687&lt;VLOOKUP(B1938,Thresholds!$B$2:$I$8,2,FALSE),"Minor",IF(AND(VLOOKUP(B1938,Thresholds!$B$2:$I$8,2,FALSE)&lt;='Hazard Data'!N687,'Hazard Data'!N687&lt;VLOOKUP(B1938,Thresholds!$B$2:$I$8,3,FALSE)),"Medium","Major"))</f>
        <v>Minor</v>
      </c>
      <c r="S1938" s="2" t="str">
        <f>IF(N1938&gt;0,"",IF('Hazard Data'!K687&lt;VLOOKUP(B1938,Thresholds!$B$2:$I$8,5,FALSE),"Minor",IF(AND(VLOOKUP(B1938,Thresholds!$B$2:$I$8,5,FALSE)&lt;='Hazard Data'!K687,'Hazard Data'!K687&lt;VLOOKUP(B1938,Thresholds!$B$2:$I$8,6,FALSE)),"Medium","Major")))</f>
        <v/>
      </c>
      <c r="T1938" s="2"/>
      <c r="U1938" s="2"/>
      <c r="V1938" s="2"/>
      <c r="W1938" s="2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>
      <c r="A1939" s="1"/>
      <c r="B1939" s="17">
        <v>6</v>
      </c>
      <c r="C1939" s="9" t="s">
        <v>44</v>
      </c>
      <c r="D1939" s="9" t="str">
        <f>VLOOKUP(C1939,'Hazard Categories'!$A$2:$B$52,2,FALSE)</f>
        <v>Severe Storm</v>
      </c>
      <c r="E1939" s="17">
        <v>4</v>
      </c>
      <c r="F1939" s="17">
        <v>2010</v>
      </c>
      <c r="G1939" s="17" t="str">
        <f>IF(F1939&lt;2000,(ROUNDDOWN((F1939-$G$10)/5,0))*5+$G$10&amp;"-"&amp;(ROUNDDOWN((F1939-$G$10)/5,0))*5+$G$10+4,(ROUNDDOWN((F1939-$G$10)/5,0))*5+$G$10&amp;"-"&amp;(ROUNDDOWN((F1939-$G$10)/5,0))*5+$G$10+4)</f>
        <v>2010-2014</v>
      </c>
      <c r="H1939" s="17">
        <v>1</v>
      </c>
      <c r="I1939" s="17">
        <v>0</v>
      </c>
      <c r="J1939" s="17">
        <v>0</v>
      </c>
      <c r="K1939" s="17">
        <f>SUM(I1939:J1939)</f>
        <v>0</v>
      </c>
      <c r="L1939" s="28">
        <f>IF(N1939&lt;7000000000,0,1)</f>
        <v>0</v>
      </c>
      <c r="M1939" s="28">
        <f>IF(N1939&gt;0,1,0)</f>
        <v>1</v>
      </c>
      <c r="N1939" s="29">
        <v>16738</v>
      </c>
      <c r="O1939" s="29">
        <f>IF($R1939="Minor",1,0)</f>
        <v>1</v>
      </c>
      <c r="P1939" s="29">
        <f>IF($R1939="Medium",1,0)</f>
        <v>0</v>
      </c>
      <c r="Q1939" s="29">
        <f>IF($R1939="Major",1,0)</f>
        <v>0</v>
      </c>
      <c r="R1939" s="2" t="str">
        <f>IF('Hazard Data'!N2200&lt;VLOOKUP(B1939,Thresholds!$B$2:$I$8,2,FALSE),"Minor",IF(AND(VLOOKUP(B1939,Thresholds!$B$2:$I$8,2,FALSE)&lt;='Hazard Data'!N2200,'Hazard Data'!N2200&lt;VLOOKUP(B1939,Thresholds!$B$2:$I$8,3,FALSE)),"Medium","Major"))</f>
        <v>Minor</v>
      </c>
      <c r="S1939" s="2" t="str">
        <f>IF(N1939&gt;0,"",IF('Hazard Data'!K2200&lt;VLOOKUP(B1939,Thresholds!$B$2:$I$8,5,FALSE),"Minor",IF(AND(VLOOKUP(B1939,Thresholds!$B$2:$I$8,5,FALSE)&lt;='Hazard Data'!K2200,'Hazard Data'!K2200&lt;VLOOKUP(B1939,Thresholds!$B$2:$I$8,6,FALSE)),"Medium","Major")))</f>
        <v/>
      </c>
      <c r="T1939" s="2"/>
      <c r="U1939" s="2"/>
      <c r="V1939" s="2"/>
      <c r="W1939" s="2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>
      <c r="A1940" s="1"/>
      <c r="B1940" s="17">
        <v>5</v>
      </c>
      <c r="C1940" s="9" t="s">
        <v>70</v>
      </c>
      <c r="D1940" s="9" t="str">
        <f>VLOOKUP(C1940,'Hazard Categories'!$A$2:$B$52,2,FALSE)</f>
        <v>Storm</v>
      </c>
      <c r="E1940" s="17">
        <v>2</v>
      </c>
      <c r="F1940" s="17">
        <v>1975</v>
      </c>
      <c r="G1940" s="17" t="str">
        <f>IF(F1940&lt;2000,(ROUNDDOWN((F1940-$G$10)/5,0))*5+$G$10&amp;"-"&amp;(ROUNDDOWN((F1940-$G$10)/5,0))*5+$G$10+4,(ROUNDDOWN((F1940-$G$10)/5,0))*5+$G$10&amp;"-"&amp;(ROUNDDOWN((F1940-$G$10)/5,0))*5+$G$10+4)</f>
        <v>1975-1979</v>
      </c>
      <c r="H1940" s="17">
        <v>1</v>
      </c>
      <c r="I1940" s="17">
        <v>0</v>
      </c>
      <c r="J1940" s="17">
        <v>0</v>
      </c>
      <c r="K1940" s="17">
        <f>SUM(I1940:J1940)</f>
        <v>0</v>
      </c>
      <c r="L1940" s="28">
        <f>IF(N1940&lt;7000000000,0,1)</f>
        <v>0</v>
      </c>
      <c r="M1940" s="28">
        <f>IF(N1940&gt;0,1,0)</f>
        <v>1</v>
      </c>
      <c r="N1940" s="29">
        <v>16725</v>
      </c>
      <c r="O1940" s="29">
        <f>IF($R1940="Minor",1,0)</f>
        <v>1</v>
      </c>
      <c r="P1940" s="29">
        <f>IF($R1940="Medium",1,0)</f>
        <v>0</v>
      </c>
      <c r="Q1940" s="29">
        <f>IF($R1940="Major",1,0)</f>
        <v>0</v>
      </c>
      <c r="R1940" s="2" t="str">
        <f>IF('Hazard Data'!N699&lt;VLOOKUP(B1940,Thresholds!$B$2:$I$8,2,FALSE),"Minor",IF(AND(VLOOKUP(B1940,Thresholds!$B$2:$I$8,2,FALSE)&lt;='Hazard Data'!N699,'Hazard Data'!N699&lt;VLOOKUP(B1940,Thresholds!$B$2:$I$8,3,FALSE)),"Medium","Major"))</f>
        <v>Minor</v>
      </c>
      <c r="S1940" s="2" t="str">
        <f>IF(N1940&gt;0,"",IF('Hazard Data'!K699&lt;VLOOKUP(B1940,Thresholds!$B$2:$I$8,5,FALSE),"Minor",IF(AND(VLOOKUP(B1940,Thresholds!$B$2:$I$8,5,FALSE)&lt;='Hazard Data'!K699,'Hazard Data'!K699&lt;VLOOKUP(B1940,Thresholds!$B$2:$I$8,6,FALSE)),"Medium","Major")))</f>
        <v/>
      </c>
      <c r="T1940" s="2"/>
      <c r="U1940" s="2"/>
      <c r="V1940" s="2"/>
      <c r="W1940" s="2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>
      <c r="A1941" s="1"/>
      <c r="B1941" s="17">
        <v>3</v>
      </c>
      <c r="C1941" s="9" t="s">
        <v>39</v>
      </c>
      <c r="D1941" s="9" t="str">
        <f>VLOOKUP(C1941,'Hazard Categories'!$A$2:$B$52,2,FALSE)</f>
        <v>Severe Storm</v>
      </c>
      <c r="E1941" s="17">
        <v>1</v>
      </c>
      <c r="F1941" s="17">
        <v>1978</v>
      </c>
      <c r="G1941" s="17" t="str">
        <f>IF(F1941&lt;2000,(ROUNDDOWN((F1941-$G$10)/5,0))*5+$G$10&amp;"-"&amp;(ROUNDDOWN((F1941-$G$10)/5,0))*5+$G$10+4,(ROUNDDOWN((F1941-$G$10)/5,0))*5+$G$10&amp;"-"&amp;(ROUNDDOWN((F1941-$G$10)/5,0))*5+$G$10+4)</f>
        <v>1975-1979</v>
      </c>
      <c r="H1941" s="17">
        <v>6</v>
      </c>
      <c r="I1941" s="17">
        <v>0</v>
      </c>
      <c r="J1941" s="17">
        <v>0</v>
      </c>
      <c r="K1941" s="17">
        <f>SUM(I1941:J1941)</f>
        <v>0</v>
      </c>
      <c r="L1941" s="28">
        <f>IF(N1941&lt;7000000000,0,1)</f>
        <v>0</v>
      </c>
      <c r="M1941" s="28">
        <f>IF(N1941&gt;0,1,0)</f>
        <v>1</v>
      </c>
      <c r="N1941" s="29">
        <v>16706</v>
      </c>
      <c r="O1941" s="29">
        <f>IF($R1941="Minor",1,0)</f>
        <v>1</v>
      </c>
      <c r="P1941" s="29">
        <f>IF($R1941="Medium",1,0)</f>
        <v>0</v>
      </c>
      <c r="Q1941" s="29">
        <f>IF($R1941="Major",1,0)</f>
        <v>0</v>
      </c>
      <c r="R1941" s="2" t="str">
        <f>IF('Hazard Data'!N1307&lt;VLOOKUP(B1941,Thresholds!$B$2:$I$8,2,FALSE),"Minor",IF(AND(VLOOKUP(B1941,Thresholds!$B$2:$I$8,2,FALSE)&lt;='Hazard Data'!N1307,'Hazard Data'!N1307&lt;VLOOKUP(B1941,Thresholds!$B$2:$I$8,3,FALSE)),"Medium","Major"))</f>
        <v>Minor</v>
      </c>
      <c r="S1941" s="2" t="str">
        <f>IF(N1941&gt;0,"",IF('Hazard Data'!K1307&lt;VLOOKUP(B1941,Thresholds!$B$2:$I$8,5,FALSE),"Minor",IF(AND(VLOOKUP(B1941,Thresholds!$B$2:$I$8,5,FALSE)&lt;='Hazard Data'!K1307,'Hazard Data'!K1307&lt;VLOOKUP(B1941,Thresholds!$B$2:$I$8,6,FALSE)),"Medium","Major")))</f>
        <v/>
      </c>
      <c r="T1941" s="2"/>
      <c r="U1941" s="2"/>
      <c r="V1941" s="2"/>
      <c r="W1941" s="2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>
      <c r="A1942" s="1"/>
      <c r="B1942" s="17">
        <v>1</v>
      </c>
      <c r="C1942" s="9" t="s">
        <v>44</v>
      </c>
      <c r="D1942" s="9" t="str">
        <f>VLOOKUP(C1942,'Hazard Categories'!$A$2:$B$52,2,FALSE)</f>
        <v>Severe Storm</v>
      </c>
      <c r="E1942" s="17">
        <v>4</v>
      </c>
      <c r="F1942" s="17">
        <v>2000</v>
      </c>
      <c r="G1942" s="17" t="str">
        <f>IF(F1942&lt;2000,(ROUNDDOWN((F1942-$G$10)/5,0))*5+$G$10&amp;"-"&amp;(ROUNDDOWN((F1942-$G$10)/5,0))*5+$G$10+4,(ROUNDDOWN((F1942-$G$10)/5,0))*5+$G$10&amp;"-"&amp;(ROUNDDOWN((F1942-$G$10)/5,0))*5+$G$10+4)</f>
        <v>2000-2004</v>
      </c>
      <c r="H1942" s="17">
        <v>1</v>
      </c>
      <c r="I1942" s="17">
        <v>0</v>
      </c>
      <c r="J1942" s="17">
        <v>0</v>
      </c>
      <c r="K1942" s="17">
        <f>SUM(I1942:J1942)</f>
        <v>0</v>
      </c>
      <c r="L1942" s="28">
        <f>IF(N1942&lt;7000000000,0,1)</f>
        <v>0</v>
      </c>
      <c r="M1942" s="28">
        <f>IF(N1942&gt;0,1,0)</f>
        <v>1</v>
      </c>
      <c r="N1942" s="29">
        <v>16704</v>
      </c>
      <c r="O1942" s="29">
        <f>IF($R1942="Minor",1,0)</f>
        <v>1</v>
      </c>
      <c r="P1942" s="29">
        <f>IF($R1942="Medium",1,0)</f>
        <v>0</v>
      </c>
      <c r="Q1942" s="29">
        <f>IF($R1942="Major",1,0)</f>
        <v>0</v>
      </c>
      <c r="R1942" s="2" t="str">
        <f>IF('Hazard Data'!N3033&lt;VLOOKUP(B1942,Thresholds!$B$2:$I$8,2,FALSE),"Minor",IF(AND(VLOOKUP(B1942,Thresholds!$B$2:$I$8,2,FALSE)&lt;='Hazard Data'!N3033,'Hazard Data'!N3033&lt;VLOOKUP(B1942,Thresholds!$B$2:$I$8,3,FALSE)),"Medium","Major"))</f>
        <v>Minor</v>
      </c>
      <c r="S1942" s="2" t="str">
        <f>IF(N1942&gt;0,"",IF('Hazard Data'!K3033&lt;VLOOKUP(B1942,Thresholds!$B$2:$I$8,5,FALSE),"Minor",IF(AND(VLOOKUP(B1942,Thresholds!$B$2:$I$8,5,FALSE)&lt;='Hazard Data'!K3033,'Hazard Data'!K3033&lt;VLOOKUP(B1942,Thresholds!$B$2:$I$8,6,FALSE)),"Medium","Major")))</f>
        <v/>
      </c>
      <c r="T1942" s="2"/>
      <c r="U1942" s="2"/>
      <c r="V1942" s="2"/>
      <c r="W1942" s="2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>
      <c r="A1943" s="1"/>
      <c r="B1943" s="17">
        <v>3</v>
      </c>
      <c r="C1943" s="9" t="s">
        <v>39</v>
      </c>
      <c r="D1943" s="9" t="str">
        <f>VLOOKUP(C1943,'Hazard Categories'!$A$2:$B$52,2,FALSE)</f>
        <v>Severe Storm</v>
      </c>
      <c r="E1943" s="17">
        <v>2</v>
      </c>
      <c r="F1943" s="17">
        <v>2013</v>
      </c>
      <c r="G1943" s="17" t="str">
        <f>IF(F1943&lt;2000,(ROUNDDOWN((F1943-$G$10)/5,0))*5+$G$10&amp;"-"&amp;(ROUNDDOWN((F1943-$G$10)/5,0))*5+$G$10+4,(ROUNDDOWN((F1943-$G$10)/5,0))*5+$G$10&amp;"-"&amp;(ROUNDDOWN((F1943-$G$10)/5,0))*5+$G$10+4)</f>
        <v>2010-2014</v>
      </c>
      <c r="H1943" s="17">
        <v>7</v>
      </c>
      <c r="I1943" s="17">
        <v>0</v>
      </c>
      <c r="J1943" s="17">
        <v>0</v>
      </c>
      <c r="K1943" s="17">
        <f>SUM(I1943:J1943)</f>
        <v>0</v>
      </c>
      <c r="L1943" s="28">
        <f>IF(N1943&lt;7000000000,0,1)</f>
        <v>0</v>
      </c>
      <c r="M1943" s="28">
        <f>IF(N1943&gt;0,1,0)</f>
        <v>1</v>
      </c>
      <c r="N1943" s="29">
        <v>16687</v>
      </c>
      <c r="O1943" s="29">
        <f>IF($R1943="Minor",1,0)</f>
        <v>1</v>
      </c>
      <c r="P1943" s="29">
        <f>IF($R1943="Medium",1,0)</f>
        <v>0</v>
      </c>
      <c r="Q1943" s="29">
        <f>IF($R1943="Major",1,0)</f>
        <v>0</v>
      </c>
      <c r="R1943" s="2" t="str">
        <f>IF('Hazard Data'!N2058&lt;VLOOKUP(B1943,Thresholds!$B$2:$I$8,2,FALSE),"Minor",IF(AND(VLOOKUP(B1943,Thresholds!$B$2:$I$8,2,FALSE)&lt;='Hazard Data'!N2058,'Hazard Data'!N2058&lt;VLOOKUP(B1943,Thresholds!$B$2:$I$8,3,FALSE)),"Medium","Major"))</f>
        <v>Minor</v>
      </c>
      <c r="S1943" s="2" t="str">
        <f>IF(N1943&gt;0,"",IF('Hazard Data'!K2058&lt;VLOOKUP(B1943,Thresholds!$B$2:$I$8,5,FALSE),"Minor",IF(AND(VLOOKUP(B1943,Thresholds!$B$2:$I$8,5,FALSE)&lt;='Hazard Data'!K2058,'Hazard Data'!K2058&lt;VLOOKUP(B1943,Thresholds!$B$2:$I$8,6,FALSE)),"Medium","Major")))</f>
        <v/>
      </c>
      <c r="T1943" s="2"/>
      <c r="U1943" s="2"/>
      <c r="V1943" s="2"/>
      <c r="W1943" s="2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>
      <c r="A1944" s="1"/>
      <c r="B1944" s="17">
        <v>4</v>
      </c>
      <c r="C1944" s="9" t="s">
        <v>75</v>
      </c>
      <c r="D1944" s="9" t="str">
        <f>VLOOKUP(C1944,'Hazard Categories'!$A$2:$B$52,2,FALSE)</f>
        <v>Severe Storm</v>
      </c>
      <c r="E1944" s="17">
        <v>3</v>
      </c>
      <c r="F1944" s="17">
        <v>1984</v>
      </c>
      <c r="G1944" s="17" t="str">
        <f>IF(F1944&lt;2000,(ROUNDDOWN((F1944-$G$10)/5,0))*5+$G$10&amp;"-"&amp;(ROUNDDOWN((F1944-$G$10)/5,0))*5+$G$10+4,(ROUNDDOWN((F1944-$G$10)/5,0))*5+$G$10&amp;"-"&amp;(ROUNDDOWN((F1944-$G$10)/5,0))*5+$G$10+4)</f>
        <v>1980-1984</v>
      </c>
      <c r="H1944" s="17">
        <v>1</v>
      </c>
      <c r="I1944" s="17">
        <v>0</v>
      </c>
      <c r="J1944" s="17">
        <v>1</v>
      </c>
      <c r="K1944" s="17">
        <f>SUM(I1944:J1944)</f>
        <v>1</v>
      </c>
      <c r="L1944" s="28">
        <f>IF(N1944&lt;7000000000,0,1)</f>
        <v>0</v>
      </c>
      <c r="M1944" s="28">
        <f>IF(N1944&gt;0,1,0)</f>
        <v>1</v>
      </c>
      <c r="N1944" s="29">
        <v>16667</v>
      </c>
      <c r="O1944" s="29">
        <f>IF($R1944="Minor",1,0)</f>
        <v>0</v>
      </c>
      <c r="P1944" s="29">
        <f>IF($R1944="Medium",1,0)</f>
        <v>1</v>
      </c>
      <c r="Q1944" s="29">
        <f>IF($R1944="Major",1,0)</f>
        <v>0</v>
      </c>
      <c r="R1944" s="2" t="str">
        <f>IF('Hazard Data'!N504&lt;VLOOKUP(B1944,Thresholds!$B$2:$I$8,2,FALSE),"Minor",IF(AND(VLOOKUP(B1944,Thresholds!$B$2:$I$8,2,FALSE)&lt;='Hazard Data'!N504,'Hazard Data'!N504&lt;VLOOKUP(B1944,Thresholds!$B$2:$I$8,3,FALSE)),"Medium","Major"))</f>
        <v>Medium</v>
      </c>
      <c r="S1944" s="2" t="str">
        <f>IF(N1944&gt;0,"",IF('Hazard Data'!K504&lt;VLOOKUP(B1944,Thresholds!$B$2:$I$8,5,FALSE),"Minor",IF(AND(VLOOKUP(B1944,Thresholds!$B$2:$I$8,5,FALSE)&lt;='Hazard Data'!K504,'Hazard Data'!K504&lt;VLOOKUP(B1944,Thresholds!$B$2:$I$8,6,FALSE)),"Medium","Major")))</f>
        <v/>
      </c>
      <c r="T1944" s="2"/>
      <c r="U1944" s="2"/>
      <c r="V1944" s="2"/>
      <c r="W1944" s="2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>
      <c r="A1945" s="1"/>
      <c r="B1945" s="17">
        <v>2</v>
      </c>
      <c r="C1945" s="9" t="s">
        <v>70</v>
      </c>
      <c r="D1945" s="9" t="str">
        <f>VLOOKUP(C1945,'Hazard Categories'!$A$2:$B$52,2,FALSE)</f>
        <v>Storm</v>
      </c>
      <c r="E1945" s="17">
        <v>3</v>
      </c>
      <c r="F1945" s="17">
        <v>1983</v>
      </c>
      <c r="G1945" s="17" t="str">
        <f>IF(F1945&lt;2000,(ROUNDDOWN((F1945-$G$10)/5,0))*5+$G$10&amp;"-"&amp;(ROUNDDOWN((F1945-$G$10)/5,0))*5+$G$10+4,(ROUNDDOWN((F1945-$G$10)/5,0))*5+$G$10&amp;"-"&amp;(ROUNDDOWN((F1945-$G$10)/5,0))*5+$G$10+4)</f>
        <v>1980-1984</v>
      </c>
      <c r="H1945" s="17">
        <v>1</v>
      </c>
      <c r="I1945" s="17">
        <v>0</v>
      </c>
      <c r="J1945" s="17">
        <v>0</v>
      </c>
      <c r="K1945" s="17">
        <f>SUM(I1945:J1945)</f>
        <v>0</v>
      </c>
      <c r="L1945" s="28">
        <f>IF(N1945&lt;7000000000,0,1)</f>
        <v>0</v>
      </c>
      <c r="M1945" s="28">
        <f>IF(N1945&gt;0,1,0)</f>
        <v>1</v>
      </c>
      <c r="N1945" s="29">
        <v>16648</v>
      </c>
      <c r="O1945" s="29">
        <f>IF($R1945="Minor",1,0)</f>
        <v>1</v>
      </c>
      <c r="P1945" s="29">
        <f>IF($R1945="Medium",1,0)</f>
        <v>0</v>
      </c>
      <c r="Q1945" s="29">
        <f>IF($R1945="Major",1,0)</f>
        <v>0</v>
      </c>
      <c r="R1945" s="2" t="str">
        <f>IF('Hazard Data'!N776&lt;VLOOKUP(B1945,Thresholds!$B$2:$I$8,2,FALSE),"Minor",IF(AND(VLOOKUP(B1945,Thresholds!$B$2:$I$8,2,FALSE)&lt;='Hazard Data'!N776,'Hazard Data'!N776&lt;VLOOKUP(B1945,Thresholds!$B$2:$I$8,3,FALSE)),"Medium","Major"))</f>
        <v>Minor</v>
      </c>
      <c r="S1945" s="2" t="str">
        <f>IF(N1945&gt;0,"",IF('Hazard Data'!K776&lt;VLOOKUP(B1945,Thresholds!$B$2:$I$8,5,FALSE),"Minor",IF(AND(VLOOKUP(B1945,Thresholds!$B$2:$I$8,5,FALSE)&lt;='Hazard Data'!K776,'Hazard Data'!K776&lt;VLOOKUP(B1945,Thresholds!$B$2:$I$8,6,FALSE)),"Medium","Major")))</f>
        <v/>
      </c>
      <c r="T1945" s="2"/>
      <c r="U1945" s="2"/>
      <c r="V1945" s="2"/>
      <c r="W1945" s="2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>
      <c r="A1946" s="1"/>
      <c r="B1946" s="17">
        <v>2</v>
      </c>
      <c r="C1946" s="9" t="s">
        <v>44</v>
      </c>
      <c r="D1946" s="9" t="str">
        <f>VLOOKUP(C1946,'Hazard Categories'!$A$2:$B$52,2,FALSE)</f>
        <v>Severe Storm</v>
      </c>
      <c r="E1946" s="17">
        <v>3</v>
      </c>
      <c r="F1946" s="17">
        <v>2014</v>
      </c>
      <c r="G1946" s="17" t="str">
        <f>IF(F1946&lt;2000,(ROUNDDOWN((F1946-$G$10)/5,0))*5+$G$10&amp;"-"&amp;(ROUNDDOWN((F1946-$G$10)/5,0))*5+$G$10+4,(ROUNDDOWN((F1946-$G$10)/5,0))*5+$G$10&amp;"-"&amp;(ROUNDDOWN((F1946-$G$10)/5,0))*5+$G$10+4)</f>
        <v>2010-2014</v>
      </c>
      <c r="H1946" s="17">
        <v>1</v>
      </c>
      <c r="I1946" s="17">
        <v>0</v>
      </c>
      <c r="J1946" s="17">
        <v>0</v>
      </c>
      <c r="K1946" s="17">
        <f>SUM(I1946:J1946)</f>
        <v>0</v>
      </c>
      <c r="L1946" s="28">
        <f>IF(N1946&lt;7000000000,0,1)</f>
        <v>0</v>
      </c>
      <c r="M1946" s="28">
        <f>IF(N1946&gt;0,1,0)</f>
        <v>1</v>
      </c>
      <c r="N1946" s="29">
        <v>16644</v>
      </c>
      <c r="O1946" s="29">
        <f>IF($R1946="Minor",1,0)</f>
        <v>1</v>
      </c>
      <c r="P1946" s="29">
        <f>IF($R1946="Medium",1,0)</f>
        <v>0</v>
      </c>
      <c r="Q1946" s="29">
        <f>IF($R1946="Major",1,0)</f>
        <v>0</v>
      </c>
      <c r="R1946" s="2" t="str">
        <f>IF('Hazard Data'!N2577&lt;VLOOKUP(B1946,Thresholds!$B$2:$I$8,2,FALSE),"Minor",IF(AND(VLOOKUP(B1946,Thresholds!$B$2:$I$8,2,FALSE)&lt;='Hazard Data'!N2577,'Hazard Data'!N2577&lt;VLOOKUP(B1946,Thresholds!$B$2:$I$8,3,FALSE)),"Medium","Major"))</f>
        <v>Minor</v>
      </c>
      <c r="S1946" s="2" t="str">
        <f>IF(N1946&gt;0,"",IF('Hazard Data'!K2577&lt;VLOOKUP(B1946,Thresholds!$B$2:$I$8,5,FALSE),"Minor",IF(AND(VLOOKUP(B1946,Thresholds!$B$2:$I$8,5,FALSE)&lt;='Hazard Data'!K2577,'Hazard Data'!K2577&lt;VLOOKUP(B1946,Thresholds!$B$2:$I$8,6,FALSE)),"Medium","Major")))</f>
        <v/>
      </c>
      <c r="T1946" s="2"/>
      <c r="U1946" s="2"/>
      <c r="V1946" s="2"/>
      <c r="W1946" s="2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>
      <c r="A1947" s="1"/>
      <c r="B1947" s="17">
        <v>2</v>
      </c>
      <c r="C1947" s="9" t="s">
        <v>44</v>
      </c>
      <c r="D1947" s="9" t="str">
        <f>VLOOKUP(C1947,'Hazard Categories'!$A$2:$B$52,2,FALSE)</f>
        <v>Severe Storm</v>
      </c>
      <c r="E1947" s="17">
        <v>3</v>
      </c>
      <c r="F1947" s="17">
        <v>2012</v>
      </c>
      <c r="G1947" s="17" t="str">
        <f>IF(F1947&lt;2000,(ROUNDDOWN((F1947-$G$10)/5,0))*5+$G$10&amp;"-"&amp;(ROUNDDOWN((F1947-$G$10)/5,0))*5+$G$10+4,(ROUNDDOWN((F1947-$G$10)/5,0))*5+$G$10&amp;"-"&amp;(ROUNDDOWN((F1947-$G$10)/5,0))*5+$G$10+4)</f>
        <v>2010-2014</v>
      </c>
      <c r="H1947" s="17">
        <v>1</v>
      </c>
      <c r="I1947" s="17">
        <v>0</v>
      </c>
      <c r="J1947" s="17">
        <v>0</v>
      </c>
      <c r="K1947" s="17">
        <f>SUM(I1947:J1947)</f>
        <v>0</v>
      </c>
      <c r="L1947" s="28">
        <f>IF(N1947&lt;7000000000,0,1)</f>
        <v>0</v>
      </c>
      <c r="M1947" s="28">
        <f>IF(N1947&gt;0,1,0)</f>
        <v>1</v>
      </c>
      <c r="N1947" s="29">
        <v>16641</v>
      </c>
      <c r="O1947" s="29">
        <f>IF($R1947="Minor",1,0)</f>
        <v>1</v>
      </c>
      <c r="P1947" s="29">
        <f>IF($R1947="Medium",1,0)</f>
        <v>0</v>
      </c>
      <c r="Q1947" s="29">
        <f>IF($R1947="Major",1,0)</f>
        <v>0</v>
      </c>
      <c r="R1947" s="2" t="str">
        <f>IF('Hazard Data'!N2184&lt;VLOOKUP(B1947,Thresholds!$B$2:$I$8,2,FALSE),"Minor",IF(AND(VLOOKUP(B1947,Thresholds!$B$2:$I$8,2,FALSE)&lt;='Hazard Data'!N2184,'Hazard Data'!N2184&lt;VLOOKUP(B1947,Thresholds!$B$2:$I$8,3,FALSE)),"Medium","Major"))</f>
        <v>Minor</v>
      </c>
      <c r="S1947" s="2" t="str">
        <f>IF(N1947&gt;0,"",IF('Hazard Data'!K2184&lt;VLOOKUP(B1947,Thresholds!$B$2:$I$8,5,FALSE),"Minor",IF(AND(VLOOKUP(B1947,Thresholds!$B$2:$I$8,5,FALSE)&lt;='Hazard Data'!K2184,'Hazard Data'!K2184&lt;VLOOKUP(B1947,Thresholds!$B$2:$I$8,6,FALSE)),"Medium","Major")))</f>
        <v/>
      </c>
      <c r="T1947" s="2"/>
      <c r="U1947" s="2"/>
      <c r="V1947" s="2"/>
      <c r="W1947" s="2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>
      <c r="A1948" s="1"/>
      <c r="B1948" s="17">
        <v>3</v>
      </c>
      <c r="C1948" s="9" t="s">
        <v>58</v>
      </c>
      <c r="D1948" s="9" t="str">
        <f>VLOOKUP(C1948,'Hazard Categories'!$A$2:$B$52,2,FALSE)</f>
        <v>Heat/Drought/Fire</v>
      </c>
      <c r="E1948" s="17">
        <v>2</v>
      </c>
      <c r="F1948" s="17">
        <v>1988</v>
      </c>
      <c r="G1948" s="17" t="str">
        <f>IF(F1948&lt;2000,(ROUNDDOWN((F1948-$G$10)/5,0))*5+$G$10&amp;"-"&amp;(ROUNDDOWN((F1948-$G$10)/5,0))*5+$G$10+4,(ROUNDDOWN((F1948-$G$10)/5,0))*5+$G$10&amp;"-"&amp;(ROUNDDOWN((F1948-$G$10)/5,0))*5+$G$10+4)</f>
        <v>1985-1989</v>
      </c>
      <c r="H1948" s="17">
        <v>30</v>
      </c>
      <c r="I1948" s="17">
        <v>0</v>
      </c>
      <c r="J1948" s="17">
        <v>0</v>
      </c>
      <c r="K1948" s="17">
        <f>SUM(I1948:J1948)</f>
        <v>0</v>
      </c>
      <c r="L1948" s="28">
        <f>IF(N1948&lt;7000000000,0,1)</f>
        <v>0</v>
      </c>
      <c r="M1948" s="28">
        <f>IF(N1948&gt;0,1,0)</f>
        <v>1</v>
      </c>
      <c r="N1948" s="29">
        <v>16637</v>
      </c>
      <c r="O1948" s="29">
        <f>IF($R1948="Minor",1,0)</f>
        <v>0</v>
      </c>
      <c r="P1948" s="29">
        <f>IF($R1948="Medium",1,0)</f>
        <v>1</v>
      </c>
      <c r="Q1948" s="29">
        <f>IF($R1948="Major",1,0)</f>
        <v>0</v>
      </c>
      <c r="R1948" s="2" t="str">
        <f>IF('Hazard Data'!N599&lt;VLOOKUP(B1948,Thresholds!$B$2:$I$8,2,FALSE),"Minor",IF(AND(VLOOKUP(B1948,Thresholds!$B$2:$I$8,2,FALSE)&lt;='Hazard Data'!N599,'Hazard Data'!N599&lt;VLOOKUP(B1948,Thresholds!$B$2:$I$8,3,FALSE)),"Medium","Major"))</f>
        <v>Medium</v>
      </c>
      <c r="S1948" s="2" t="str">
        <f>IF(N1948&gt;0,"",IF('Hazard Data'!K599&lt;VLOOKUP(B1948,Thresholds!$B$2:$I$8,5,FALSE),"Minor",IF(AND(VLOOKUP(B1948,Thresholds!$B$2:$I$8,5,FALSE)&lt;='Hazard Data'!K599,'Hazard Data'!K599&lt;VLOOKUP(B1948,Thresholds!$B$2:$I$8,6,FALSE)),"Medium","Major")))</f>
        <v/>
      </c>
      <c r="T1948" s="2"/>
      <c r="U1948" s="2"/>
      <c r="V1948" s="2"/>
      <c r="W1948" s="2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>
      <c r="A1949" s="1"/>
      <c r="B1949" s="17">
        <v>3</v>
      </c>
      <c r="C1949" s="9" t="s">
        <v>39</v>
      </c>
      <c r="D1949" s="9" t="str">
        <f>VLOOKUP(C1949,'Hazard Categories'!$A$2:$B$52,2,FALSE)</f>
        <v>Severe Storm</v>
      </c>
      <c r="E1949" s="17">
        <v>4</v>
      </c>
      <c r="F1949" s="17">
        <v>1994</v>
      </c>
      <c r="G1949" s="17" t="str">
        <f>IF(F1949&lt;2000,(ROUNDDOWN((F1949-$G$10)/5,0))*5+$G$10&amp;"-"&amp;(ROUNDDOWN((F1949-$G$10)/5,0))*5+$G$10+4,(ROUNDDOWN((F1949-$G$10)/5,0))*5+$G$10&amp;"-"&amp;(ROUNDDOWN((F1949-$G$10)/5,0))*5+$G$10+4)</f>
        <v>1990-1994</v>
      </c>
      <c r="H1949" s="17">
        <v>1</v>
      </c>
      <c r="I1949" s="17">
        <v>0</v>
      </c>
      <c r="J1949" s="17">
        <v>0</v>
      </c>
      <c r="K1949" s="17">
        <f>SUM(I1949:J1949)</f>
        <v>0</v>
      </c>
      <c r="L1949" s="28">
        <f>IF(N1949&lt;7000000000,0,1)</f>
        <v>0</v>
      </c>
      <c r="M1949" s="28">
        <f>IF(N1949&gt;0,1,0)</f>
        <v>1</v>
      </c>
      <c r="N1949" s="29">
        <v>16630</v>
      </c>
      <c r="O1949" s="29">
        <f>IF($R1949="Minor",1,0)</f>
        <v>1</v>
      </c>
      <c r="P1949" s="29">
        <f>IF($R1949="Medium",1,0)</f>
        <v>0</v>
      </c>
      <c r="Q1949" s="29">
        <f>IF($R1949="Major",1,0)</f>
        <v>0</v>
      </c>
      <c r="R1949" s="2" t="str">
        <f>IF('Hazard Data'!N1804&lt;VLOOKUP(B1949,Thresholds!$B$2:$I$8,2,FALSE),"Minor",IF(AND(VLOOKUP(B1949,Thresholds!$B$2:$I$8,2,FALSE)&lt;='Hazard Data'!N1804,'Hazard Data'!N1804&lt;VLOOKUP(B1949,Thresholds!$B$2:$I$8,3,FALSE)),"Medium","Major"))</f>
        <v>Minor</v>
      </c>
      <c r="S1949" s="2" t="str">
        <f>IF(N1949&gt;0,"",IF('Hazard Data'!K1804&lt;VLOOKUP(B1949,Thresholds!$B$2:$I$8,5,FALSE),"Minor",IF(AND(VLOOKUP(B1949,Thresholds!$B$2:$I$8,5,FALSE)&lt;='Hazard Data'!K1804,'Hazard Data'!K1804&lt;VLOOKUP(B1949,Thresholds!$B$2:$I$8,6,FALSE)),"Medium","Major")))</f>
        <v/>
      </c>
      <c r="T1949" s="2"/>
      <c r="U1949" s="2"/>
      <c r="V1949" s="2"/>
      <c r="W1949" s="2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>
      <c r="A1950" s="1"/>
      <c r="B1950" s="17">
        <v>2</v>
      </c>
      <c r="C1950" s="9" t="s">
        <v>48</v>
      </c>
      <c r="D1950" s="9" t="str">
        <f>VLOOKUP(C1950,'Hazard Categories'!$A$2:$B$52,2,FALSE)</f>
        <v>Severe Storm</v>
      </c>
      <c r="E1950" s="17">
        <v>4</v>
      </c>
      <c r="F1950" s="17">
        <v>2013</v>
      </c>
      <c r="G1950" s="17" t="str">
        <f>IF(F1950&lt;2000,(ROUNDDOWN((F1950-$G$10)/5,0))*5+$G$10&amp;"-"&amp;(ROUNDDOWN((F1950-$G$10)/5,0))*5+$G$10+4,(ROUNDDOWN((F1950-$G$10)/5,0))*5+$G$10&amp;"-"&amp;(ROUNDDOWN((F1950-$G$10)/5,0))*5+$G$10+4)</f>
        <v>2010-2014</v>
      </c>
      <c r="H1950" s="17">
        <v>1</v>
      </c>
      <c r="I1950" s="17">
        <v>0</v>
      </c>
      <c r="J1950" s="17">
        <v>0</v>
      </c>
      <c r="K1950" s="17">
        <f>SUM(I1950:J1950)</f>
        <v>0</v>
      </c>
      <c r="L1950" s="28">
        <f>IF(N1950&lt;7000000000,0,1)</f>
        <v>0</v>
      </c>
      <c r="M1950" s="28">
        <f>IF(N1950&gt;0,1,0)</f>
        <v>1</v>
      </c>
      <c r="N1950" s="29">
        <v>16578</v>
      </c>
      <c r="O1950" s="29">
        <f>IF($R1950="Minor",1,0)</f>
        <v>1</v>
      </c>
      <c r="P1950" s="29">
        <f>IF($R1950="Medium",1,0)</f>
        <v>0</v>
      </c>
      <c r="Q1950" s="29">
        <f>IF($R1950="Major",1,0)</f>
        <v>0</v>
      </c>
      <c r="R1950" s="2" t="str">
        <f>IF('Hazard Data'!N1872&lt;VLOOKUP(B1950,Thresholds!$B$2:$I$8,2,FALSE),"Minor",IF(AND(VLOOKUP(B1950,Thresholds!$B$2:$I$8,2,FALSE)&lt;='Hazard Data'!N1872,'Hazard Data'!N1872&lt;VLOOKUP(B1950,Thresholds!$B$2:$I$8,3,FALSE)),"Medium","Major"))</f>
        <v>Minor</v>
      </c>
      <c r="S1950" s="2" t="str">
        <f>IF(N1950&gt;0,"",IF('Hazard Data'!K1872&lt;VLOOKUP(B1950,Thresholds!$B$2:$I$8,5,FALSE),"Minor",IF(AND(VLOOKUP(B1950,Thresholds!$B$2:$I$8,5,FALSE)&lt;='Hazard Data'!K1872,'Hazard Data'!K1872&lt;VLOOKUP(B1950,Thresholds!$B$2:$I$8,6,FALSE)),"Medium","Major")))</f>
        <v/>
      </c>
      <c r="T1950" s="2"/>
      <c r="U1950" s="2"/>
      <c r="V1950" s="2"/>
      <c r="W1950" s="2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>
      <c r="A1951" s="1"/>
      <c r="B1951" s="17">
        <v>2</v>
      </c>
      <c r="C1951" s="9" t="s">
        <v>59</v>
      </c>
      <c r="D1951" s="9" t="str">
        <f>VLOOKUP(C1951,'Hazard Categories'!$A$2:$B$52,2,FALSE)</f>
        <v>Storm</v>
      </c>
      <c r="E1951" s="17">
        <v>1</v>
      </c>
      <c r="F1951" s="17">
        <v>2012</v>
      </c>
      <c r="G1951" s="17" t="str">
        <f>IF(F1951&lt;2000,(ROUNDDOWN((F1951-$G$10)/5,0))*5+$G$10&amp;"-"&amp;(ROUNDDOWN((F1951-$G$10)/5,0))*5+$G$10+4,(ROUNDDOWN((F1951-$G$10)/5,0))*5+$G$10&amp;"-"&amp;(ROUNDDOWN((F1951-$G$10)/5,0))*5+$G$10+4)</f>
        <v>2010-2014</v>
      </c>
      <c r="H1951" s="17">
        <v>1</v>
      </c>
      <c r="I1951" s="17">
        <v>0</v>
      </c>
      <c r="J1951" s="17">
        <v>0</v>
      </c>
      <c r="K1951" s="17">
        <f>SUM(I1951:J1951)</f>
        <v>0</v>
      </c>
      <c r="L1951" s="28">
        <f>IF(N1951&lt;7000000000,0,1)</f>
        <v>0</v>
      </c>
      <c r="M1951" s="28">
        <f>IF(N1951&gt;0,1,0)</f>
        <v>1</v>
      </c>
      <c r="N1951" s="29">
        <v>16560</v>
      </c>
      <c r="O1951" s="29">
        <f>IF($R1951="Minor",1,0)</f>
        <v>1</v>
      </c>
      <c r="P1951" s="29">
        <f>IF($R1951="Medium",1,0)</f>
        <v>0</v>
      </c>
      <c r="Q1951" s="29">
        <f>IF($R1951="Major",1,0)</f>
        <v>0</v>
      </c>
      <c r="R1951" s="2" t="str">
        <f>IF('Hazard Data'!N2180&lt;VLOOKUP(B1951,Thresholds!$B$2:$I$8,2,FALSE),"Minor",IF(AND(VLOOKUP(B1951,Thresholds!$B$2:$I$8,2,FALSE)&lt;='Hazard Data'!N2180,'Hazard Data'!N2180&lt;VLOOKUP(B1951,Thresholds!$B$2:$I$8,3,FALSE)),"Medium","Major"))</f>
        <v>Minor</v>
      </c>
      <c r="S1951" s="2" t="str">
        <f>IF(N1951&gt;0,"",IF('Hazard Data'!K2180&lt;VLOOKUP(B1951,Thresholds!$B$2:$I$8,5,FALSE),"Minor",IF(AND(VLOOKUP(B1951,Thresholds!$B$2:$I$8,5,FALSE)&lt;='Hazard Data'!K2180,'Hazard Data'!K2180&lt;VLOOKUP(B1951,Thresholds!$B$2:$I$8,6,FALSE)),"Medium","Major")))</f>
        <v/>
      </c>
      <c r="T1951" s="2"/>
      <c r="U1951" s="2"/>
      <c r="V1951" s="2"/>
      <c r="W1951" s="2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>
      <c r="A1952" s="1"/>
      <c r="B1952" s="17">
        <v>2</v>
      </c>
      <c r="C1952" s="9" t="s">
        <v>44</v>
      </c>
      <c r="D1952" s="9" t="str">
        <f>VLOOKUP(C1952,'Hazard Categories'!$A$2:$B$52,2,FALSE)</f>
        <v>Severe Storm</v>
      </c>
      <c r="E1952" s="17">
        <v>3</v>
      </c>
      <c r="F1952" s="17">
        <v>2010</v>
      </c>
      <c r="G1952" s="17" t="str">
        <f>IF(F1952&lt;2000,(ROUNDDOWN((F1952-$G$10)/5,0))*5+$G$10&amp;"-"&amp;(ROUNDDOWN((F1952-$G$10)/5,0))*5+$G$10+4,(ROUNDDOWN((F1952-$G$10)/5,0))*5+$G$10&amp;"-"&amp;(ROUNDDOWN((F1952-$G$10)/5,0))*5+$G$10+4)</f>
        <v>2010-2014</v>
      </c>
      <c r="H1952" s="17">
        <v>1</v>
      </c>
      <c r="I1952" s="17">
        <v>0</v>
      </c>
      <c r="J1952" s="17">
        <v>0</v>
      </c>
      <c r="K1952" s="17">
        <f>SUM(I1952:J1952)</f>
        <v>0</v>
      </c>
      <c r="L1952" s="28">
        <f>IF(N1952&lt;7000000000,0,1)</f>
        <v>0</v>
      </c>
      <c r="M1952" s="28">
        <f>IF(N1952&gt;0,1,0)</f>
        <v>1</v>
      </c>
      <c r="N1952" s="29">
        <v>16558</v>
      </c>
      <c r="O1952" s="29">
        <f>IF($R1952="Minor",1,0)</f>
        <v>1</v>
      </c>
      <c r="P1952" s="29">
        <f>IF($R1952="Medium",1,0)</f>
        <v>0</v>
      </c>
      <c r="Q1952" s="29">
        <f>IF($R1952="Major",1,0)</f>
        <v>0</v>
      </c>
      <c r="R1952" s="2" t="str">
        <f>IF('Hazard Data'!N2322&lt;VLOOKUP(B1952,Thresholds!$B$2:$I$8,2,FALSE),"Minor",IF(AND(VLOOKUP(B1952,Thresholds!$B$2:$I$8,2,FALSE)&lt;='Hazard Data'!N2322,'Hazard Data'!N2322&lt;VLOOKUP(B1952,Thresholds!$B$2:$I$8,3,FALSE)),"Medium","Major"))</f>
        <v>Minor</v>
      </c>
      <c r="S1952" s="2" t="str">
        <f>IF(N1952&gt;0,"",IF('Hazard Data'!K2322&lt;VLOOKUP(B1952,Thresholds!$B$2:$I$8,5,FALSE),"Minor",IF(AND(VLOOKUP(B1952,Thresholds!$B$2:$I$8,5,FALSE)&lt;='Hazard Data'!K2322,'Hazard Data'!K2322&lt;VLOOKUP(B1952,Thresholds!$B$2:$I$8,6,FALSE)),"Medium","Major")))</f>
        <v/>
      </c>
      <c r="T1952" s="2"/>
      <c r="U1952" s="2"/>
      <c r="V1952" s="2"/>
      <c r="W1952" s="2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32">
      <c r="A1953" s="1"/>
      <c r="B1953" s="17">
        <v>2</v>
      </c>
      <c r="C1953" s="9" t="s">
        <v>44</v>
      </c>
      <c r="D1953" s="9" t="str">
        <f>VLOOKUP(C1953,'Hazard Categories'!$A$2:$B$52,2,FALSE)</f>
        <v>Severe Storm</v>
      </c>
      <c r="E1953" s="17">
        <v>2</v>
      </c>
      <c r="F1953" s="17">
        <v>2017</v>
      </c>
      <c r="G1953" s="17" t="str">
        <f>IF(F1953&lt;2000,(ROUNDDOWN((F1953-$G$10)/5,0))*5+$G$10&amp;"-"&amp;(ROUNDDOWN((F1953-$G$10)/5,0))*5+$G$10+4,(ROUNDDOWN((F1953-$G$10)/5,0))*5+$G$10&amp;"-"&amp;(ROUNDDOWN((F1953-$G$10)/5,0))*5+$G$10+4)</f>
        <v>2015-2019</v>
      </c>
      <c r="H1953" s="17">
        <v>1</v>
      </c>
      <c r="I1953" s="17">
        <v>0</v>
      </c>
      <c r="J1953" s="17">
        <v>0</v>
      </c>
      <c r="K1953" s="17">
        <f>SUM(I1953:J1953)</f>
        <v>0</v>
      </c>
      <c r="L1953" s="28">
        <f>IF(N1953&lt;7000000000,0,1)</f>
        <v>0</v>
      </c>
      <c r="M1953" s="28">
        <f>IF(N1953&gt;0,1,0)</f>
        <v>1</v>
      </c>
      <c r="N1953" s="29">
        <v>16520</v>
      </c>
      <c r="O1953" s="29">
        <f>IF($R1953="Minor",1,0)</f>
        <v>1</v>
      </c>
      <c r="P1953" s="29">
        <f>IF($R1953="Medium",1,0)</f>
        <v>0</v>
      </c>
      <c r="Q1953" s="29">
        <f>IF($R1953="Major",1,0)</f>
        <v>0</v>
      </c>
      <c r="R1953" s="2" t="str">
        <f>IF('Hazard Data'!N2891&lt;VLOOKUP(B1953,Thresholds!$B$2:$I$8,2,FALSE),"Minor",IF(AND(VLOOKUP(B1953,Thresholds!$B$2:$I$8,2,FALSE)&lt;='Hazard Data'!N2891,'Hazard Data'!N2891&lt;VLOOKUP(B1953,Thresholds!$B$2:$I$8,3,FALSE)),"Medium","Major"))</f>
        <v>Minor</v>
      </c>
      <c r="S1953" s="2" t="str">
        <f>IF(N1953&gt;0,"",IF('Hazard Data'!K2891&lt;VLOOKUP(B1953,Thresholds!$B$2:$I$8,5,FALSE),"Minor",IF(AND(VLOOKUP(B1953,Thresholds!$B$2:$I$8,5,FALSE)&lt;='Hazard Data'!K2891,'Hazard Data'!K2891&lt;VLOOKUP(B1953,Thresholds!$B$2:$I$8,6,FALSE)),"Medium","Major")))</f>
        <v/>
      </c>
      <c r="T1953" s="2"/>
      <c r="U1953" s="2"/>
      <c r="V1953" s="2"/>
      <c r="W1953" s="2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32">
      <c r="A1954" s="1"/>
      <c r="B1954" s="17">
        <v>3</v>
      </c>
      <c r="C1954" s="9" t="s">
        <v>39</v>
      </c>
      <c r="D1954" s="9" t="str">
        <f>VLOOKUP(C1954,'Hazard Categories'!$A$2:$B$52,2,FALSE)</f>
        <v>Severe Storm</v>
      </c>
      <c r="E1954" s="17">
        <v>4</v>
      </c>
      <c r="F1954" s="17">
        <v>2020</v>
      </c>
      <c r="G1954" s="17" t="str">
        <f>IF(F1954&lt;2000,(ROUNDDOWN((F1954-$G$10)/5,0))*5+$G$10&amp;"-"&amp;(ROUNDDOWN((F1954-$G$10)/5,0))*5+$G$10+4,(ROUNDDOWN((F1954-$G$10)/5,0))*5+$G$10&amp;"-"&amp;(ROUNDDOWN((F1954-$G$10)/5,0))*5+$G$10+4)</f>
        <v>2020-2024</v>
      </c>
      <c r="H1954" s="17">
        <v>1</v>
      </c>
      <c r="I1954" s="17">
        <v>0</v>
      </c>
      <c r="J1954" s="17">
        <v>0</v>
      </c>
      <c r="K1954" s="17">
        <f>SUM(I1954:J1954)</f>
        <v>0</v>
      </c>
      <c r="L1954" s="28">
        <f>IF(N1954&lt;7000000000,0,1)</f>
        <v>0</v>
      </c>
      <c r="M1954" s="28">
        <f>IF(N1954&gt;0,1,0)</f>
        <v>1</v>
      </c>
      <c r="N1954" s="29">
        <v>16509</v>
      </c>
      <c r="O1954" s="29">
        <f>IF($R1954="Minor",1,0)</f>
        <v>1</v>
      </c>
      <c r="P1954" s="29">
        <f>IF($R1954="Medium",1,0)</f>
        <v>0</v>
      </c>
      <c r="Q1954" s="29">
        <f>IF($R1954="Major",1,0)</f>
        <v>0</v>
      </c>
      <c r="R1954" s="2" t="str">
        <f>IF('Hazard Data'!N3353&lt;VLOOKUP(B1954,Thresholds!$B$2:$I$8,2,FALSE),"Minor",IF(AND(VLOOKUP(B1954,Thresholds!$B$2:$I$8,2,FALSE)&lt;='Hazard Data'!N3353,'Hazard Data'!N3353&lt;VLOOKUP(B1954,Thresholds!$B$2:$I$8,3,FALSE)),"Medium","Major"))</f>
        <v>Minor</v>
      </c>
      <c r="S1954" s="2" t="str">
        <f>IF(N1954&gt;0,"",IF('Hazard Data'!K3353&lt;VLOOKUP(B1954,Thresholds!$B$2:$I$8,5,FALSE),"Minor",IF(AND(VLOOKUP(B1954,Thresholds!$B$2:$I$8,5,FALSE)&lt;='Hazard Data'!K3353,'Hazard Data'!K3353&lt;VLOOKUP(B1954,Thresholds!$B$2:$I$8,6,FALSE)),"Medium","Major")))</f>
        <v/>
      </c>
      <c r="T1954" s="2"/>
      <c r="U1954" s="2"/>
      <c r="V1954" s="2"/>
      <c r="W1954" s="2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32">
      <c r="A1955" s="1"/>
      <c r="B1955" s="17">
        <v>3</v>
      </c>
      <c r="C1955" s="9" t="s">
        <v>44</v>
      </c>
      <c r="D1955" s="9" t="str">
        <f>VLOOKUP(C1955,'Hazard Categories'!$A$2:$B$52,2,FALSE)</f>
        <v>Severe Storm</v>
      </c>
      <c r="E1955" s="17">
        <v>4</v>
      </c>
      <c r="F1955" s="17">
        <v>2011</v>
      </c>
      <c r="G1955" s="17" t="str">
        <f>IF(F1955&lt;2000,(ROUNDDOWN((F1955-$G$10)/5,0))*5+$G$10&amp;"-"&amp;(ROUNDDOWN((F1955-$G$10)/5,0))*5+$G$10+4,(ROUNDDOWN((F1955-$G$10)/5,0))*5+$G$10&amp;"-"&amp;(ROUNDDOWN((F1955-$G$10)/5,0))*5+$G$10+4)</f>
        <v>2010-2014</v>
      </c>
      <c r="H1955" s="17">
        <v>1</v>
      </c>
      <c r="I1955" s="17">
        <v>0</v>
      </c>
      <c r="J1955" s="17">
        <v>0</v>
      </c>
      <c r="K1955" s="17">
        <f>SUM(I1955:J1955)</f>
        <v>0</v>
      </c>
      <c r="L1955" s="28">
        <f>IF(N1955&lt;7000000000,0,1)</f>
        <v>0</v>
      </c>
      <c r="M1955" s="28">
        <f>IF(N1955&gt;0,1,0)</f>
        <v>1</v>
      </c>
      <c r="N1955" s="29">
        <v>16481</v>
      </c>
      <c r="O1955" s="29">
        <f>IF($R1955="Minor",1,0)</f>
        <v>1</v>
      </c>
      <c r="P1955" s="29">
        <f>IF($R1955="Medium",1,0)</f>
        <v>0</v>
      </c>
      <c r="Q1955" s="29">
        <f>IF($R1955="Major",1,0)</f>
        <v>0</v>
      </c>
      <c r="R1955" s="2" t="str">
        <f>IF('Hazard Data'!N2374&lt;VLOOKUP(B1955,Thresholds!$B$2:$I$8,2,FALSE),"Minor",IF(AND(VLOOKUP(B1955,Thresholds!$B$2:$I$8,2,FALSE)&lt;='Hazard Data'!N2374,'Hazard Data'!N2374&lt;VLOOKUP(B1955,Thresholds!$B$2:$I$8,3,FALSE)),"Medium","Major"))</f>
        <v>Minor</v>
      </c>
      <c r="S1955" s="2" t="str">
        <f>IF(N1955&gt;0,"",IF('Hazard Data'!K2374&lt;VLOOKUP(B1955,Thresholds!$B$2:$I$8,5,FALSE),"Minor",IF(AND(VLOOKUP(B1955,Thresholds!$B$2:$I$8,5,FALSE)&lt;='Hazard Data'!K2374,'Hazard Data'!K2374&lt;VLOOKUP(B1955,Thresholds!$B$2:$I$8,6,FALSE)),"Medium","Major")))</f>
        <v/>
      </c>
      <c r="T1955" s="2"/>
      <c r="U1955" s="2"/>
      <c r="V1955" s="2"/>
      <c r="W1955" s="2"/>
      <c r="X1955" s="1"/>
      <c r="Y1955" s="1"/>
      <c r="Z1955" s="1"/>
      <c r="AA1955" s="1"/>
      <c r="AB1955" s="1"/>
      <c r="AC1955" s="1"/>
      <c r="AD1955" s="1"/>
      <c r="AE1955" s="1"/>
      <c r="AF1955" s="1"/>
    </row>
    <row r="1956" spans="1:32">
      <c r="A1956" s="1"/>
      <c r="B1956" s="17">
        <v>6</v>
      </c>
      <c r="C1956" s="9" t="s">
        <v>56</v>
      </c>
      <c r="D1956" s="9" t="str">
        <f>VLOOKUP(C1956,'Hazard Categories'!$A$2:$B$52,2,FALSE)</f>
        <v>Severe Storm</v>
      </c>
      <c r="E1956" s="17">
        <v>2</v>
      </c>
      <c r="F1956" s="17">
        <v>1984</v>
      </c>
      <c r="G1956" s="17" t="str">
        <f>IF(F1956&lt;2000,(ROUNDDOWN((F1956-$G$10)/5,0))*5+$G$10&amp;"-"&amp;(ROUNDDOWN((F1956-$G$10)/5,0))*5+$G$10+4,(ROUNDDOWN((F1956-$G$10)/5,0))*5+$G$10&amp;"-"&amp;(ROUNDDOWN((F1956-$G$10)/5,0))*5+$G$10+4)</f>
        <v>1980-1984</v>
      </c>
      <c r="H1956" s="17">
        <v>1</v>
      </c>
      <c r="I1956" s="17">
        <v>0</v>
      </c>
      <c r="J1956" s="17">
        <v>0</v>
      </c>
      <c r="K1956" s="17">
        <f>SUM(I1956:J1956)</f>
        <v>0</v>
      </c>
      <c r="L1956" s="28">
        <f>IF(N1956&lt;7000000000,0,1)</f>
        <v>0</v>
      </c>
      <c r="M1956" s="28">
        <f>IF(N1956&gt;0,1,0)</f>
        <v>1</v>
      </c>
      <c r="N1956" s="29">
        <v>16446</v>
      </c>
      <c r="O1956" s="29">
        <f>IF($R1956="Minor",1,0)</f>
        <v>0</v>
      </c>
      <c r="P1956" s="29">
        <f>IF($R1956="Medium",1,0)</f>
        <v>1</v>
      </c>
      <c r="Q1956" s="29">
        <f>IF($R1956="Major",1,0)</f>
        <v>0</v>
      </c>
      <c r="R1956" s="2" t="str">
        <f>IF('Hazard Data'!N488&lt;VLOOKUP(B1956,Thresholds!$B$2:$I$8,2,FALSE),"Minor",IF(AND(VLOOKUP(B1956,Thresholds!$B$2:$I$8,2,FALSE)&lt;='Hazard Data'!N488,'Hazard Data'!N488&lt;VLOOKUP(B1956,Thresholds!$B$2:$I$8,3,FALSE)),"Medium","Major"))</f>
        <v>Medium</v>
      </c>
      <c r="S1956" s="2" t="str">
        <f>IF(N1956&gt;0,"",IF('Hazard Data'!K488&lt;VLOOKUP(B1956,Thresholds!$B$2:$I$8,5,FALSE),"Minor",IF(AND(VLOOKUP(B1956,Thresholds!$B$2:$I$8,5,FALSE)&lt;='Hazard Data'!K488,'Hazard Data'!K488&lt;VLOOKUP(B1956,Thresholds!$B$2:$I$8,6,FALSE)),"Medium","Major")))</f>
        <v/>
      </c>
      <c r="T1956" s="2"/>
      <c r="U1956" s="2"/>
      <c r="V1956" s="2"/>
      <c r="W1956" s="2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32">
      <c r="A1957" s="1"/>
      <c r="B1957" s="17">
        <v>2</v>
      </c>
      <c r="C1957" s="9" t="s">
        <v>59</v>
      </c>
      <c r="D1957" s="9" t="str">
        <f>VLOOKUP(C1957,'Hazard Categories'!$A$2:$B$52,2,FALSE)</f>
        <v>Storm</v>
      </c>
      <c r="E1957" s="17">
        <v>2</v>
      </c>
      <c r="F1957" s="17">
        <v>2011</v>
      </c>
      <c r="G1957" s="17" t="str">
        <f>IF(F1957&lt;2000,(ROUNDDOWN((F1957-$G$10)/5,0))*5+$G$10&amp;"-"&amp;(ROUNDDOWN((F1957-$G$10)/5,0))*5+$G$10+4,(ROUNDDOWN((F1957-$G$10)/5,0))*5+$G$10&amp;"-"&amp;(ROUNDDOWN((F1957-$G$10)/5,0))*5+$G$10+4)</f>
        <v>2010-2014</v>
      </c>
      <c r="H1957" s="17">
        <v>1</v>
      </c>
      <c r="I1957" s="17">
        <v>0</v>
      </c>
      <c r="J1957" s="17">
        <v>0</v>
      </c>
      <c r="K1957" s="17">
        <f>SUM(I1957:J1957)</f>
        <v>0</v>
      </c>
      <c r="L1957" s="28">
        <f>IF(N1957&lt;7000000000,0,1)</f>
        <v>0</v>
      </c>
      <c r="M1957" s="28">
        <f>IF(N1957&gt;0,1,0)</f>
        <v>1</v>
      </c>
      <c r="N1957" s="29">
        <v>16440</v>
      </c>
      <c r="O1957" s="29">
        <f>IF($R1957="Minor",1,0)</f>
        <v>1</v>
      </c>
      <c r="P1957" s="29">
        <f>IF($R1957="Medium",1,0)</f>
        <v>0</v>
      </c>
      <c r="Q1957" s="29">
        <f>IF($R1957="Major",1,0)</f>
        <v>0</v>
      </c>
      <c r="R1957" s="2" t="str">
        <f>IF('Hazard Data'!N2521&lt;VLOOKUP(B1957,Thresholds!$B$2:$I$8,2,FALSE),"Minor",IF(AND(VLOOKUP(B1957,Thresholds!$B$2:$I$8,2,FALSE)&lt;='Hazard Data'!N2521,'Hazard Data'!N2521&lt;VLOOKUP(B1957,Thresholds!$B$2:$I$8,3,FALSE)),"Medium","Major"))</f>
        <v>Minor</v>
      </c>
      <c r="S1957" s="2" t="str">
        <f>IF(N1957&gt;0,"",IF('Hazard Data'!K2521&lt;VLOOKUP(B1957,Thresholds!$B$2:$I$8,5,FALSE),"Minor",IF(AND(VLOOKUP(B1957,Thresholds!$B$2:$I$8,5,FALSE)&lt;='Hazard Data'!K2521,'Hazard Data'!K2521&lt;VLOOKUP(B1957,Thresholds!$B$2:$I$8,6,FALSE)),"Medium","Major")))</f>
        <v/>
      </c>
      <c r="T1957" s="2"/>
      <c r="U1957" s="2"/>
      <c r="V1957" s="2"/>
      <c r="W1957" s="2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32">
      <c r="A1958" s="1"/>
      <c r="B1958" s="17">
        <v>6</v>
      </c>
      <c r="C1958" s="9" t="s">
        <v>40</v>
      </c>
      <c r="D1958" s="9" t="str">
        <f>VLOOKUP(C1958,'Hazard Categories'!$A$2:$B$52,2,FALSE)</f>
        <v>Storm</v>
      </c>
      <c r="E1958" s="17">
        <v>1</v>
      </c>
      <c r="F1958" s="17">
        <v>1983</v>
      </c>
      <c r="G1958" s="17" t="str">
        <f>IF(F1958&lt;2000,(ROUNDDOWN((F1958-$G$10)/5,0))*5+$G$10&amp;"-"&amp;(ROUNDDOWN((F1958-$G$10)/5,0))*5+$G$10+4,(ROUNDDOWN((F1958-$G$10)/5,0))*5+$G$10&amp;"-"&amp;(ROUNDDOWN((F1958-$G$10)/5,0))*5+$G$10+4)</f>
        <v>1980-1984</v>
      </c>
      <c r="H1958" s="17">
        <v>1</v>
      </c>
      <c r="I1958" s="17">
        <v>0</v>
      </c>
      <c r="J1958" s="17">
        <v>0</v>
      </c>
      <c r="K1958" s="17">
        <f>SUM(I1958:J1958)</f>
        <v>0</v>
      </c>
      <c r="L1958" s="28">
        <f>IF(N1958&lt;7000000000,0,1)</f>
        <v>0</v>
      </c>
      <c r="M1958" s="28">
        <f>IF(N1958&gt;0,1,0)</f>
        <v>1</v>
      </c>
      <c r="N1958" s="29">
        <v>16427</v>
      </c>
      <c r="O1958" s="29">
        <f>IF($R1958="Minor",1,0)</f>
        <v>1</v>
      </c>
      <c r="P1958" s="29">
        <f>IF($R1958="Medium",1,0)</f>
        <v>0</v>
      </c>
      <c r="Q1958" s="29">
        <f>IF($R1958="Major",1,0)</f>
        <v>0</v>
      </c>
      <c r="R1958" s="2" t="str">
        <f>IF('Hazard Data'!N750&lt;VLOOKUP(B1958,Thresholds!$B$2:$I$8,2,FALSE),"Minor",IF(AND(VLOOKUP(B1958,Thresholds!$B$2:$I$8,2,FALSE)&lt;='Hazard Data'!N750,'Hazard Data'!N750&lt;VLOOKUP(B1958,Thresholds!$B$2:$I$8,3,FALSE)),"Medium","Major"))</f>
        <v>Minor</v>
      </c>
      <c r="S1958" s="2" t="str">
        <f>IF(N1958&gt;0,"",IF('Hazard Data'!K750&lt;VLOOKUP(B1958,Thresholds!$B$2:$I$8,5,FALSE),"Minor",IF(AND(VLOOKUP(B1958,Thresholds!$B$2:$I$8,5,FALSE)&lt;='Hazard Data'!K750,'Hazard Data'!K750&lt;VLOOKUP(B1958,Thresholds!$B$2:$I$8,6,FALSE)),"Medium","Major")))</f>
        <v/>
      </c>
      <c r="T1958" s="2"/>
      <c r="U1958" s="2"/>
      <c r="V1958" s="2"/>
      <c r="W1958" s="2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32">
      <c r="A1959" s="1"/>
      <c r="B1959" s="17">
        <v>4</v>
      </c>
      <c r="C1959" s="9" t="s">
        <v>44</v>
      </c>
      <c r="D1959" s="9" t="str">
        <f>VLOOKUP(C1959,'Hazard Categories'!$A$2:$B$52,2,FALSE)</f>
        <v>Severe Storm</v>
      </c>
      <c r="E1959" s="17">
        <v>3</v>
      </c>
      <c r="F1959" s="17">
        <v>2010</v>
      </c>
      <c r="G1959" s="17" t="str">
        <f>IF(F1959&lt;2000,(ROUNDDOWN((F1959-$G$10)/5,0))*5+$G$10&amp;"-"&amp;(ROUNDDOWN((F1959-$G$10)/5,0))*5+$G$10+4,(ROUNDDOWN((F1959-$G$10)/5,0))*5+$G$10&amp;"-"&amp;(ROUNDDOWN((F1959-$G$10)/5,0))*5+$G$10+4)</f>
        <v>2010-2014</v>
      </c>
      <c r="H1959" s="17">
        <v>1</v>
      </c>
      <c r="I1959" s="17">
        <v>0</v>
      </c>
      <c r="J1959" s="17">
        <v>0</v>
      </c>
      <c r="K1959" s="17">
        <f>SUM(I1959:J1959)</f>
        <v>0</v>
      </c>
      <c r="L1959" s="28">
        <f>IF(N1959&lt;7000000000,0,1)</f>
        <v>0</v>
      </c>
      <c r="M1959" s="28">
        <f>IF(N1959&gt;0,1,0)</f>
        <v>1</v>
      </c>
      <c r="N1959" s="29">
        <v>16425</v>
      </c>
      <c r="O1959" s="29">
        <f>IF($R1959="Minor",1,0)</f>
        <v>1</v>
      </c>
      <c r="P1959" s="29">
        <f>IF($R1959="Medium",1,0)</f>
        <v>0</v>
      </c>
      <c r="Q1959" s="29">
        <f>IF($R1959="Major",1,0)</f>
        <v>0</v>
      </c>
      <c r="R1959" s="2" t="str">
        <f>IF('Hazard Data'!N2207&lt;VLOOKUP(B1959,Thresholds!$B$2:$I$8,2,FALSE),"Minor",IF(AND(VLOOKUP(B1959,Thresholds!$B$2:$I$8,2,FALSE)&lt;='Hazard Data'!N2207,'Hazard Data'!N2207&lt;VLOOKUP(B1959,Thresholds!$B$2:$I$8,3,FALSE)),"Medium","Major"))</f>
        <v>Minor</v>
      </c>
      <c r="S1959" s="2" t="str">
        <f>IF(N1959&gt;0,"",IF('Hazard Data'!K2207&lt;VLOOKUP(B1959,Thresholds!$B$2:$I$8,5,FALSE),"Minor",IF(AND(VLOOKUP(B1959,Thresholds!$B$2:$I$8,5,FALSE)&lt;='Hazard Data'!K2207,'Hazard Data'!K2207&lt;VLOOKUP(B1959,Thresholds!$B$2:$I$8,6,FALSE)),"Medium","Major")))</f>
        <v/>
      </c>
      <c r="T1959" s="2"/>
      <c r="U1959" s="2"/>
      <c r="V1959" s="2"/>
      <c r="W1959" s="2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32">
      <c r="A1960" s="1"/>
      <c r="B1960" s="17">
        <v>2</v>
      </c>
      <c r="C1960" s="9" t="s">
        <v>44</v>
      </c>
      <c r="D1960" s="9" t="str">
        <f>VLOOKUP(C1960,'Hazard Categories'!$A$2:$B$52,2,FALSE)</f>
        <v>Severe Storm</v>
      </c>
      <c r="E1960" s="17">
        <v>2</v>
      </c>
      <c r="F1960" s="17">
        <v>2013</v>
      </c>
      <c r="G1960" s="17" t="str">
        <f>IF(F1960&lt;2000,(ROUNDDOWN((F1960-$G$10)/5,0))*5+$G$10&amp;"-"&amp;(ROUNDDOWN((F1960-$G$10)/5,0))*5+$G$10+4,(ROUNDDOWN((F1960-$G$10)/5,0))*5+$G$10&amp;"-"&amp;(ROUNDDOWN((F1960-$G$10)/5,0))*5+$G$10+4)</f>
        <v>2010-2014</v>
      </c>
      <c r="H1960" s="17">
        <v>1</v>
      </c>
      <c r="I1960" s="17">
        <v>0</v>
      </c>
      <c r="J1960" s="17">
        <v>0</v>
      </c>
      <c r="K1960" s="17">
        <f>SUM(I1960:J1960)</f>
        <v>0</v>
      </c>
      <c r="L1960" s="28">
        <f>IF(N1960&lt;7000000000,0,1)</f>
        <v>0</v>
      </c>
      <c r="M1960" s="28">
        <f>IF(N1960&gt;0,1,0)</f>
        <v>1</v>
      </c>
      <c r="N1960" s="29">
        <v>16422</v>
      </c>
      <c r="O1960" s="29">
        <f>IF($R1960="Minor",1,0)</f>
        <v>1</v>
      </c>
      <c r="P1960" s="29">
        <f>IF($R1960="Medium",1,0)</f>
        <v>0</v>
      </c>
      <c r="Q1960" s="29">
        <f>IF($R1960="Major",1,0)</f>
        <v>0</v>
      </c>
      <c r="R1960" s="2" t="str">
        <f>IF('Hazard Data'!N2034&lt;VLOOKUP(B1960,Thresholds!$B$2:$I$8,2,FALSE),"Minor",IF(AND(VLOOKUP(B1960,Thresholds!$B$2:$I$8,2,FALSE)&lt;='Hazard Data'!N2034,'Hazard Data'!N2034&lt;VLOOKUP(B1960,Thresholds!$B$2:$I$8,3,FALSE)),"Medium","Major"))</f>
        <v>Minor</v>
      </c>
      <c r="S1960" s="2" t="str">
        <f>IF(N1960&gt;0,"",IF('Hazard Data'!K2034&lt;VLOOKUP(B1960,Thresholds!$B$2:$I$8,5,FALSE),"Minor",IF(AND(VLOOKUP(B1960,Thresholds!$B$2:$I$8,5,FALSE)&lt;='Hazard Data'!K2034,'Hazard Data'!K2034&lt;VLOOKUP(B1960,Thresholds!$B$2:$I$8,6,FALSE)),"Medium","Major")))</f>
        <v/>
      </c>
      <c r="T1960" s="2"/>
      <c r="U1960" s="2"/>
      <c r="V1960" s="2"/>
      <c r="W1960" s="2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32">
      <c r="A1961" s="1"/>
      <c r="B1961" s="17">
        <v>4</v>
      </c>
      <c r="C1961" s="9" t="s">
        <v>39</v>
      </c>
      <c r="D1961" s="9" t="str">
        <f>VLOOKUP(C1961,'Hazard Categories'!$A$2:$B$52,2,FALSE)</f>
        <v>Severe Storm</v>
      </c>
      <c r="E1961" s="17">
        <v>4</v>
      </c>
      <c r="F1961" s="17">
        <v>2020</v>
      </c>
      <c r="G1961" s="17" t="str">
        <f>IF(F1961&lt;2000,(ROUNDDOWN((F1961-$G$10)/5,0))*5+$G$10&amp;"-"&amp;(ROUNDDOWN((F1961-$G$10)/5,0))*5+$G$10+4,(ROUNDDOWN((F1961-$G$10)/5,0))*5+$G$10&amp;"-"&amp;(ROUNDDOWN((F1961-$G$10)/5,0))*5+$G$10+4)</f>
        <v>2020-2024</v>
      </c>
      <c r="H1961" s="17">
        <v>1</v>
      </c>
      <c r="I1961" s="17">
        <v>0</v>
      </c>
      <c r="J1961" s="17">
        <v>0</v>
      </c>
      <c r="K1961" s="17">
        <f>SUM(I1961:J1961)</f>
        <v>0</v>
      </c>
      <c r="L1961" s="28">
        <f>IF(N1961&lt;7000000000,0,1)</f>
        <v>0</v>
      </c>
      <c r="M1961" s="28">
        <f>IF(N1961&gt;0,1,0)</f>
        <v>1</v>
      </c>
      <c r="N1961" s="29">
        <v>16397</v>
      </c>
      <c r="O1961" s="29">
        <f>IF($R1961="Minor",1,0)</f>
        <v>1</v>
      </c>
      <c r="P1961" s="29">
        <f>IF($R1961="Medium",1,0)</f>
        <v>0</v>
      </c>
      <c r="Q1961" s="29">
        <f>IF($R1961="Major",1,0)</f>
        <v>0</v>
      </c>
      <c r="R1961" s="2" t="str">
        <f>IF('Hazard Data'!N3345&lt;VLOOKUP(B1961,Thresholds!$B$2:$I$8,2,FALSE),"Minor",IF(AND(VLOOKUP(B1961,Thresholds!$B$2:$I$8,2,FALSE)&lt;='Hazard Data'!N3345,'Hazard Data'!N3345&lt;VLOOKUP(B1961,Thresholds!$B$2:$I$8,3,FALSE)),"Medium","Major"))</f>
        <v>Minor</v>
      </c>
      <c r="S1961" s="2" t="str">
        <f>IF(N1961&gt;0,"",IF('Hazard Data'!K3345&lt;VLOOKUP(B1961,Thresholds!$B$2:$I$8,5,FALSE),"Minor",IF(AND(VLOOKUP(B1961,Thresholds!$B$2:$I$8,5,FALSE)&lt;='Hazard Data'!K3345,'Hazard Data'!K3345&lt;VLOOKUP(B1961,Thresholds!$B$2:$I$8,6,FALSE)),"Medium","Major")))</f>
        <v/>
      </c>
      <c r="T1961" s="2"/>
      <c r="U1961" s="2"/>
      <c r="V1961" s="2"/>
      <c r="W1961" s="2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32">
      <c r="A1962" s="1"/>
      <c r="B1962" s="17">
        <v>4</v>
      </c>
      <c r="C1962" s="9" t="s">
        <v>66</v>
      </c>
      <c r="D1962" s="9" t="str">
        <f>VLOOKUP(C1962,'Hazard Categories'!$A$2:$B$52,2,FALSE)</f>
        <v>Storm</v>
      </c>
      <c r="E1962" s="17">
        <v>2</v>
      </c>
      <c r="F1962" s="17">
        <v>1985</v>
      </c>
      <c r="G1962" s="17" t="str">
        <f>IF(F1962&lt;2000,(ROUNDDOWN((F1962-$G$10)/5,0))*5+$G$10&amp;"-"&amp;(ROUNDDOWN((F1962-$G$10)/5,0))*5+$G$10+4,(ROUNDDOWN((F1962-$G$10)/5,0))*5+$G$10&amp;"-"&amp;(ROUNDDOWN((F1962-$G$10)/5,0))*5+$G$10+4)</f>
        <v>1985-1989</v>
      </c>
      <c r="H1962" s="17">
        <v>1</v>
      </c>
      <c r="I1962" s="17">
        <v>0</v>
      </c>
      <c r="J1962" s="17">
        <v>0</v>
      </c>
      <c r="K1962" s="17">
        <f>SUM(I1962:J1962)</f>
        <v>0</v>
      </c>
      <c r="L1962" s="28">
        <f>IF(N1962&lt;7000000000,0,1)</f>
        <v>0</v>
      </c>
      <c r="M1962" s="28">
        <f>IF(N1962&gt;0,1,0)</f>
        <v>1</v>
      </c>
      <c r="N1962" s="29">
        <v>16389</v>
      </c>
      <c r="O1962" s="29">
        <f>IF($R1962="Minor",1,0)</f>
        <v>0</v>
      </c>
      <c r="P1962" s="29">
        <f>IF($R1962="Medium",1,0)</f>
        <v>1</v>
      </c>
      <c r="Q1962" s="29">
        <f>IF($R1962="Major",1,0)</f>
        <v>0</v>
      </c>
      <c r="R1962" s="2" t="str">
        <f>IF('Hazard Data'!N555&lt;VLOOKUP(B1962,Thresholds!$B$2:$I$8,2,FALSE),"Minor",IF(AND(VLOOKUP(B1962,Thresholds!$B$2:$I$8,2,FALSE)&lt;='Hazard Data'!N555,'Hazard Data'!N555&lt;VLOOKUP(B1962,Thresholds!$B$2:$I$8,3,FALSE)),"Medium","Major"))</f>
        <v>Medium</v>
      </c>
      <c r="S1962" s="2" t="str">
        <f>IF(N1962&gt;0,"",IF('Hazard Data'!K555&lt;VLOOKUP(B1962,Thresholds!$B$2:$I$8,5,FALSE),"Minor",IF(AND(VLOOKUP(B1962,Thresholds!$B$2:$I$8,5,FALSE)&lt;='Hazard Data'!K555,'Hazard Data'!K555&lt;VLOOKUP(B1962,Thresholds!$B$2:$I$8,6,FALSE)),"Medium","Major")))</f>
        <v/>
      </c>
      <c r="T1962" s="2"/>
      <c r="U1962" s="2"/>
      <c r="V1962" s="2"/>
      <c r="W1962" s="2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32">
      <c r="A1963" s="1"/>
      <c r="B1963" s="17">
        <v>2</v>
      </c>
      <c r="C1963" s="9" t="s">
        <v>40</v>
      </c>
      <c r="D1963" s="9" t="str">
        <f>VLOOKUP(C1963,'Hazard Categories'!$A$2:$B$52,2,FALSE)</f>
        <v>Storm</v>
      </c>
      <c r="E1963" s="17">
        <v>1</v>
      </c>
      <c r="F1963" s="17">
        <v>1980</v>
      </c>
      <c r="G1963" s="17" t="str">
        <f>IF(F1963&lt;2000,(ROUNDDOWN((F1963-$G$10)/5,0))*5+$G$10&amp;"-"&amp;(ROUNDDOWN((F1963-$G$10)/5,0))*5+$G$10+4,(ROUNDDOWN((F1963-$G$10)/5,0))*5+$G$10&amp;"-"&amp;(ROUNDDOWN((F1963-$G$10)/5,0))*5+$G$10+4)</f>
        <v>1980-1984</v>
      </c>
      <c r="H1963" s="17">
        <v>2</v>
      </c>
      <c r="I1963" s="17">
        <v>0</v>
      </c>
      <c r="J1963" s="17">
        <v>0</v>
      </c>
      <c r="K1963" s="17">
        <f>SUM(I1963:J1963)</f>
        <v>0</v>
      </c>
      <c r="L1963" s="28">
        <f>IF(N1963&lt;7000000000,0,1)</f>
        <v>0</v>
      </c>
      <c r="M1963" s="28">
        <f>IF(N1963&gt;0,1,0)</f>
        <v>1</v>
      </c>
      <c r="N1963" s="29">
        <v>16389</v>
      </c>
      <c r="O1963" s="29">
        <f>IF($R1963="Minor",1,0)</f>
        <v>1</v>
      </c>
      <c r="P1963" s="29">
        <f>IF($R1963="Medium",1,0)</f>
        <v>0</v>
      </c>
      <c r="Q1963" s="29">
        <f>IF($R1963="Major",1,0)</f>
        <v>0</v>
      </c>
      <c r="R1963" s="2" t="str">
        <f>IF('Hazard Data'!N657&lt;VLOOKUP(B1963,Thresholds!$B$2:$I$8,2,FALSE),"Minor",IF(AND(VLOOKUP(B1963,Thresholds!$B$2:$I$8,2,FALSE)&lt;='Hazard Data'!N657,'Hazard Data'!N657&lt;VLOOKUP(B1963,Thresholds!$B$2:$I$8,3,FALSE)),"Medium","Major"))</f>
        <v>Minor</v>
      </c>
      <c r="S1963" s="2" t="str">
        <f>IF(N1963&gt;0,"",IF('Hazard Data'!K657&lt;VLOOKUP(B1963,Thresholds!$B$2:$I$8,5,FALSE),"Minor",IF(AND(VLOOKUP(B1963,Thresholds!$B$2:$I$8,5,FALSE)&lt;='Hazard Data'!K657,'Hazard Data'!K657&lt;VLOOKUP(B1963,Thresholds!$B$2:$I$8,6,FALSE)),"Medium","Major")))</f>
        <v/>
      </c>
      <c r="T1963" s="2"/>
      <c r="U1963" s="2"/>
      <c r="V1963" s="2"/>
      <c r="W1963" s="2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32">
      <c r="A1964" s="1"/>
      <c r="B1964" s="17">
        <v>1</v>
      </c>
      <c r="C1964" s="9" t="s">
        <v>29</v>
      </c>
      <c r="D1964" s="9" t="str">
        <f>VLOOKUP(C1964,'Hazard Categories'!$A$2:$B$52,2,FALSE)</f>
        <v>Tropical Storm</v>
      </c>
      <c r="E1964" s="17">
        <v>3</v>
      </c>
      <c r="F1964" s="17">
        <v>1964</v>
      </c>
      <c r="G1964" s="17" t="str">
        <f>IF(F1964&lt;2000,(ROUNDDOWN((F1964-$G$10)/5,0))*5+$G$10&amp;"-"&amp;(ROUNDDOWN((F1964-$G$10)/5,0))*5+$G$10+4,(ROUNDDOWN((F1964-$G$10)/5,0))*5+$G$10&amp;"-"&amp;(ROUNDDOWN((F1964-$G$10)/5,0))*5+$G$10+4)</f>
        <v>1960-1964</v>
      </c>
      <c r="H1964" s="17">
        <v>3</v>
      </c>
      <c r="I1964" s="17">
        <v>0</v>
      </c>
      <c r="J1964" s="17">
        <v>0</v>
      </c>
      <c r="K1964" s="17">
        <f>SUM(I1964:J1964)</f>
        <v>0</v>
      </c>
      <c r="L1964" s="28">
        <f>IF(N1964&lt;7000000000,0,1)</f>
        <v>0</v>
      </c>
      <c r="M1964" s="28">
        <f>IF(N1964&gt;0,1,0)</f>
        <v>1</v>
      </c>
      <c r="N1964" s="29">
        <v>16362</v>
      </c>
      <c r="O1964" s="29">
        <f>IF($R1964="Minor",1,0)</f>
        <v>0</v>
      </c>
      <c r="P1964" s="29">
        <f>IF($R1964="Medium",1,0)</f>
        <v>1</v>
      </c>
      <c r="Q1964" s="29">
        <f>IF($R1964="Major",1,0)</f>
        <v>0</v>
      </c>
      <c r="R1964" s="2" t="str">
        <f>IF('Hazard Data'!N256&lt;VLOOKUP(B1964,Thresholds!$B$2:$I$8,2,FALSE),"Minor",IF(AND(VLOOKUP(B1964,Thresholds!$B$2:$I$8,2,FALSE)&lt;='Hazard Data'!N256,'Hazard Data'!N256&lt;VLOOKUP(B1964,Thresholds!$B$2:$I$8,3,FALSE)),"Medium","Major"))</f>
        <v>Medium</v>
      </c>
      <c r="S1964" s="2" t="str">
        <f>IF(N1964&gt;0,"",IF('Hazard Data'!K256&lt;VLOOKUP(B1964,Thresholds!$B$2:$I$8,5,FALSE),"Minor",IF(AND(VLOOKUP(B1964,Thresholds!$B$2:$I$8,5,FALSE)&lt;='Hazard Data'!K256,'Hazard Data'!K256&lt;VLOOKUP(B1964,Thresholds!$B$2:$I$8,6,FALSE)),"Medium","Major")))</f>
        <v/>
      </c>
      <c r="T1964" s="2"/>
      <c r="U1964" s="2"/>
      <c r="V1964" s="2"/>
      <c r="W1964" s="2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32">
      <c r="A1965" s="1"/>
      <c r="B1965" s="17">
        <v>2</v>
      </c>
      <c r="C1965" s="9" t="s">
        <v>46</v>
      </c>
      <c r="D1965" s="9" t="str">
        <f>VLOOKUP(C1965,'Hazard Categories'!$A$2:$B$52,2,FALSE)</f>
        <v>Storm</v>
      </c>
      <c r="E1965" s="17">
        <v>4</v>
      </c>
      <c r="F1965" s="17">
        <v>2018</v>
      </c>
      <c r="G1965" s="17" t="str">
        <f>IF(F1965&lt;2000,(ROUNDDOWN((F1965-$G$10)/5,0))*5+$G$10&amp;"-"&amp;(ROUNDDOWN((F1965-$G$10)/5,0))*5+$G$10+4,(ROUNDDOWN((F1965-$G$10)/5,0))*5+$G$10&amp;"-"&amp;(ROUNDDOWN((F1965-$G$10)/5,0))*5+$G$10+4)</f>
        <v>2015-2019</v>
      </c>
      <c r="H1965" s="17">
        <v>1</v>
      </c>
      <c r="I1965" s="17">
        <v>0</v>
      </c>
      <c r="J1965" s="17">
        <v>0</v>
      </c>
      <c r="K1965" s="17">
        <f>SUM(I1965:J1965)</f>
        <v>0</v>
      </c>
      <c r="L1965" s="28">
        <f>IF(N1965&lt;7000000000,0,1)</f>
        <v>0</v>
      </c>
      <c r="M1965" s="28">
        <f>IF(N1965&gt;0,1,0)</f>
        <v>1</v>
      </c>
      <c r="N1965" s="29">
        <v>16360</v>
      </c>
      <c r="O1965" s="29">
        <f>IF($R1965="Minor",1,0)</f>
        <v>1</v>
      </c>
      <c r="P1965" s="29">
        <f>IF($R1965="Medium",1,0)</f>
        <v>0</v>
      </c>
      <c r="Q1965" s="29">
        <f>IF($R1965="Major",1,0)</f>
        <v>0</v>
      </c>
      <c r="R1965" s="2" t="str">
        <f>IF('Hazard Data'!N2971&lt;VLOOKUP(B1965,Thresholds!$B$2:$I$8,2,FALSE),"Minor",IF(AND(VLOOKUP(B1965,Thresholds!$B$2:$I$8,2,FALSE)&lt;='Hazard Data'!N2971,'Hazard Data'!N2971&lt;VLOOKUP(B1965,Thresholds!$B$2:$I$8,3,FALSE)),"Medium","Major"))</f>
        <v>Minor</v>
      </c>
      <c r="S1965" s="2" t="str">
        <f>IF(N1965&gt;0,"",IF('Hazard Data'!K2971&lt;VLOOKUP(B1965,Thresholds!$B$2:$I$8,5,FALSE),"Minor",IF(AND(VLOOKUP(B1965,Thresholds!$B$2:$I$8,5,FALSE)&lt;='Hazard Data'!K2971,'Hazard Data'!K2971&lt;VLOOKUP(B1965,Thresholds!$B$2:$I$8,6,FALSE)),"Medium","Major")))</f>
        <v/>
      </c>
      <c r="T1965" s="2"/>
      <c r="U1965" s="2"/>
      <c r="V1965" s="2"/>
      <c r="W1965" s="2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32">
      <c r="A1966" s="1"/>
      <c r="B1966" s="17">
        <v>2</v>
      </c>
      <c r="C1966" s="9" t="s">
        <v>44</v>
      </c>
      <c r="D1966" s="9" t="str">
        <f>VLOOKUP(C1966,'Hazard Categories'!$A$2:$B$52,2,FALSE)</f>
        <v>Severe Storm</v>
      </c>
      <c r="E1966" s="17">
        <v>2</v>
      </c>
      <c r="F1966" s="17">
        <v>2016</v>
      </c>
      <c r="G1966" s="17" t="str">
        <f>IF(F1966&lt;2000,(ROUNDDOWN((F1966-$G$10)/5,0))*5+$G$10&amp;"-"&amp;(ROUNDDOWN((F1966-$G$10)/5,0))*5+$G$10+4,(ROUNDDOWN((F1966-$G$10)/5,0))*5+$G$10&amp;"-"&amp;(ROUNDDOWN((F1966-$G$10)/5,0))*5+$G$10+4)</f>
        <v>2015-2019</v>
      </c>
      <c r="H1966" s="17">
        <v>1</v>
      </c>
      <c r="I1966" s="17">
        <v>0</v>
      </c>
      <c r="J1966" s="17">
        <v>0</v>
      </c>
      <c r="K1966" s="17">
        <f>SUM(I1966:J1966)</f>
        <v>0</v>
      </c>
      <c r="L1966" s="28">
        <f>IF(N1966&lt;7000000000,0,1)</f>
        <v>0</v>
      </c>
      <c r="M1966" s="28">
        <f>IF(N1966&gt;0,1,0)</f>
        <v>1</v>
      </c>
      <c r="N1966" s="29">
        <v>16354</v>
      </c>
      <c r="O1966" s="29">
        <f>IF($R1966="Minor",1,0)</f>
        <v>1</v>
      </c>
      <c r="P1966" s="29">
        <f>IF($R1966="Medium",1,0)</f>
        <v>0</v>
      </c>
      <c r="Q1966" s="29">
        <f>IF($R1966="Major",1,0)</f>
        <v>0</v>
      </c>
      <c r="R1966" s="2" t="str">
        <f>IF('Hazard Data'!N2814&lt;VLOOKUP(B1966,Thresholds!$B$2:$I$8,2,FALSE),"Minor",IF(AND(VLOOKUP(B1966,Thresholds!$B$2:$I$8,2,FALSE)&lt;='Hazard Data'!N2814,'Hazard Data'!N2814&lt;VLOOKUP(B1966,Thresholds!$B$2:$I$8,3,FALSE)),"Medium","Major"))</f>
        <v>Minor</v>
      </c>
      <c r="S1966" s="2" t="str">
        <f>IF(N1966&gt;0,"",IF('Hazard Data'!K2814&lt;VLOOKUP(B1966,Thresholds!$B$2:$I$8,5,FALSE),"Minor",IF(AND(VLOOKUP(B1966,Thresholds!$B$2:$I$8,5,FALSE)&lt;='Hazard Data'!K2814,'Hazard Data'!K2814&lt;VLOOKUP(B1966,Thresholds!$B$2:$I$8,6,FALSE)),"Medium","Major")))</f>
        <v/>
      </c>
      <c r="T1966" s="2"/>
      <c r="U1966" s="2"/>
      <c r="V1966" s="2"/>
      <c r="W1966" s="2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32">
      <c r="A1967" s="1"/>
      <c r="B1967" s="17">
        <v>2</v>
      </c>
      <c r="C1967" s="9" t="s">
        <v>43</v>
      </c>
      <c r="D1967" s="9" t="str">
        <f>VLOOKUP(C1967,'Hazard Categories'!$A$2:$B$52,2,FALSE)</f>
        <v>Heat/Drought/Fire</v>
      </c>
      <c r="E1967" s="17">
        <v>3</v>
      </c>
      <c r="F1967" s="17">
        <v>1977</v>
      </c>
      <c r="G1967" s="17" t="str">
        <f>IF(F1967&lt;2000,(ROUNDDOWN((F1967-$G$10)/5,0))*5+$G$10&amp;"-"&amp;(ROUNDDOWN((F1967-$G$10)/5,0))*5+$G$10+4,(ROUNDDOWN((F1967-$G$10)/5,0))*5+$G$10&amp;"-"&amp;(ROUNDDOWN((F1967-$G$10)/5,0))*5+$G$10+4)</f>
        <v>1975-1979</v>
      </c>
      <c r="H1967" s="17">
        <v>31</v>
      </c>
      <c r="I1967" s="17">
        <v>0</v>
      </c>
      <c r="J1967" s="17">
        <v>0</v>
      </c>
      <c r="K1967" s="17">
        <f>SUM(I1967:J1967)</f>
        <v>0</v>
      </c>
      <c r="L1967" s="28">
        <f>IF(N1967&lt;7000000000,0,1)</f>
        <v>0</v>
      </c>
      <c r="M1967" s="28">
        <f>IF(N1967&gt;0,1,0)</f>
        <v>1</v>
      </c>
      <c r="N1967" s="29">
        <v>16348</v>
      </c>
      <c r="O1967" s="29">
        <f>IF($R1967="Minor",1,0)</f>
        <v>0</v>
      </c>
      <c r="P1967" s="29">
        <f>IF($R1967="Medium",1,0)</f>
        <v>1</v>
      </c>
      <c r="Q1967" s="29">
        <f>IF($R1967="Major",1,0)</f>
        <v>0</v>
      </c>
      <c r="R1967" s="2" t="str">
        <f>IF('Hazard Data'!N431&lt;VLOOKUP(B1967,Thresholds!$B$2:$I$8,2,FALSE),"Minor",IF(AND(VLOOKUP(B1967,Thresholds!$B$2:$I$8,2,FALSE)&lt;='Hazard Data'!N431,'Hazard Data'!N431&lt;VLOOKUP(B1967,Thresholds!$B$2:$I$8,3,FALSE)),"Medium","Major"))</f>
        <v>Medium</v>
      </c>
      <c r="S1967" s="2" t="str">
        <f>IF(N1967&gt;0,"",IF('Hazard Data'!K431&lt;VLOOKUP(B1967,Thresholds!$B$2:$I$8,5,FALSE),"Minor",IF(AND(VLOOKUP(B1967,Thresholds!$B$2:$I$8,5,FALSE)&lt;='Hazard Data'!K431,'Hazard Data'!K431&lt;VLOOKUP(B1967,Thresholds!$B$2:$I$8,6,FALSE)),"Medium","Major")))</f>
        <v/>
      </c>
      <c r="T1967" s="2"/>
      <c r="U1967" s="2"/>
      <c r="V1967" s="2"/>
      <c r="W1967" s="2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32">
      <c r="A1968" s="1"/>
      <c r="B1968" s="17">
        <v>1</v>
      </c>
      <c r="C1968" s="9" t="s">
        <v>40</v>
      </c>
      <c r="D1968" s="9" t="str">
        <f>VLOOKUP(C1968,'Hazard Categories'!$A$2:$B$52,2,FALSE)</f>
        <v>Storm</v>
      </c>
      <c r="E1968" s="17">
        <v>1</v>
      </c>
      <c r="F1968" s="17">
        <v>1982</v>
      </c>
      <c r="G1968" s="17" t="str">
        <f>IF(F1968&lt;2000,(ROUNDDOWN((F1968-$G$10)/5,0))*5+$G$10&amp;"-"&amp;(ROUNDDOWN((F1968-$G$10)/5,0))*5+$G$10+4,(ROUNDDOWN((F1968-$G$10)/5,0))*5+$G$10&amp;"-"&amp;(ROUNDDOWN((F1968-$G$10)/5,0))*5+$G$10+4)</f>
        <v>1980-1984</v>
      </c>
      <c r="H1968" s="17">
        <v>2</v>
      </c>
      <c r="I1968" s="17">
        <v>0</v>
      </c>
      <c r="J1968" s="17">
        <v>0</v>
      </c>
      <c r="K1968" s="17">
        <f>SUM(I1968:J1968)</f>
        <v>0</v>
      </c>
      <c r="L1968" s="28">
        <f>IF(N1968&lt;7000000000,0,1)</f>
        <v>0</v>
      </c>
      <c r="M1968" s="28">
        <f>IF(N1968&gt;0,1,0)</f>
        <v>1</v>
      </c>
      <c r="N1968" s="29">
        <v>16328</v>
      </c>
      <c r="O1968" s="29">
        <f>IF($R1968="Minor",1,0)</f>
        <v>1</v>
      </c>
      <c r="P1968" s="29">
        <f>IF($R1968="Medium",1,0)</f>
        <v>0</v>
      </c>
      <c r="Q1968" s="29">
        <f>IF($R1968="Major",1,0)</f>
        <v>0</v>
      </c>
      <c r="R1968" s="2" t="str">
        <f>IF('Hazard Data'!N726&lt;VLOOKUP(B1968,Thresholds!$B$2:$I$8,2,FALSE),"Minor",IF(AND(VLOOKUP(B1968,Thresholds!$B$2:$I$8,2,FALSE)&lt;='Hazard Data'!N726,'Hazard Data'!N726&lt;VLOOKUP(B1968,Thresholds!$B$2:$I$8,3,FALSE)),"Medium","Major"))</f>
        <v>Minor</v>
      </c>
      <c r="S1968" s="2" t="str">
        <f>IF(N1968&gt;0,"",IF('Hazard Data'!K726&lt;VLOOKUP(B1968,Thresholds!$B$2:$I$8,5,FALSE),"Minor",IF(AND(VLOOKUP(B1968,Thresholds!$B$2:$I$8,5,FALSE)&lt;='Hazard Data'!K726,'Hazard Data'!K726&lt;VLOOKUP(B1968,Thresholds!$B$2:$I$8,6,FALSE)),"Medium","Major")))</f>
        <v/>
      </c>
      <c r="T1968" s="2"/>
      <c r="U1968" s="2"/>
      <c r="V1968" s="2"/>
      <c r="W1968" s="2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32">
      <c r="A1969" s="1"/>
      <c r="B1969" s="17">
        <v>1</v>
      </c>
      <c r="C1969" s="9" t="s">
        <v>79</v>
      </c>
      <c r="D1969" s="9" t="str">
        <f>VLOOKUP(C1969,'Hazard Categories'!$A$2:$B$52,2,FALSE)</f>
        <v>Storm</v>
      </c>
      <c r="E1969" s="17">
        <v>1</v>
      </c>
      <c r="F1969" s="17">
        <v>1975</v>
      </c>
      <c r="G1969" s="17" t="str">
        <f>IF(F1969&lt;2000,(ROUNDDOWN((F1969-$G$10)/5,0))*5+$G$10&amp;"-"&amp;(ROUNDDOWN((F1969-$G$10)/5,0))*5+$G$10+4,(ROUNDDOWN((F1969-$G$10)/5,0))*5+$G$10&amp;"-"&amp;(ROUNDDOWN((F1969-$G$10)/5,0))*5+$G$10+4)</f>
        <v>1975-1979</v>
      </c>
      <c r="H1969" s="17">
        <v>1</v>
      </c>
      <c r="I1969" s="17">
        <v>0</v>
      </c>
      <c r="J1969" s="17">
        <v>3</v>
      </c>
      <c r="K1969" s="17">
        <f>SUM(I1969:J1969)</f>
        <v>3</v>
      </c>
      <c r="L1969" s="28">
        <f>IF(N1969&lt;7000000000,0,1)</f>
        <v>0</v>
      </c>
      <c r="M1969" s="28">
        <f>IF(N1969&gt;0,1,0)</f>
        <v>1</v>
      </c>
      <c r="N1969" s="29">
        <v>16315</v>
      </c>
      <c r="O1969" s="29">
        <f>IF($R1969="Minor",1,0)</f>
        <v>1</v>
      </c>
      <c r="P1969" s="29">
        <f>IF($R1969="Medium",1,0)</f>
        <v>0</v>
      </c>
      <c r="Q1969" s="29">
        <f>IF($R1969="Major",1,0)</f>
        <v>0</v>
      </c>
      <c r="R1969" s="2" t="str">
        <f>IF('Hazard Data'!N686&lt;VLOOKUP(B1969,Thresholds!$B$2:$I$8,2,FALSE),"Minor",IF(AND(VLOOKUP(B1969,Thresholds!$B$2:$I$8,2,FALSE)&lt;='Hazard Data'!N686,'Hazard Data'!N686&lt;VLOOKUP(B1969,Thresholds!$B$2:$I$8,3,FALSE)),"Medium","Major"))</f>
        <v>Minor</v>
      </c>
      <c r="S1969" s="2" t="str">
        <f>IF(N1969&gt;0,"",IF('Hazard Data'!K686&lt;VLOOKUP(B1969,Thresholds!$B$2:$I$8,5,FALSE),"Minor",IF(AND(VLOOKUP(B1969,Thresholds!$B$2:$I$8,5,FALSE)&lt;='Hazard Data'!K686,'Hazard Data'!K686&lt;VLOOKUP(B1969,Thresholds!$B$2:$I$8,6,FALSE)),"Medium","Major")))</f>
        <v/>
      </c>
      <c r="T1969" s="2"/>
      <c r="U1969" s="2"/>
      <c r="V1969" s="2"/>
      <c r="W1969" s="2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32">
      <c r="A1970" s="1"/>
      <c r="B1970" s="17">
        <v>6</v>
      </c>
      <c r="C1970" s="9" t="s">
        <v>39</v>
      </c>
      <c r="D1970" s="9" t="str">
        <f>VLOOKUP(C1970,'Hazard Categories'!$A$2:$B$52,2,FALSE)</f>
        <v>Severe Storm</v>
      </c>
      <c r="E1970" s="17">
        <v>1</v>
      </c>
      <c r="F1970" s="17">
        <v>1966</v>
      </c>
      <c r="G1970" s="17" t="str">
        <f>IF(F1970&lt;2000,(ROUNDDOWN((F1970-$G$10)/5,0))*5+$G$10&amp;"-"&amp;(ROUNDDOWN((F1970-$G$10)/5,0))*5+$G$10+4,(ROUNDDOWN((F1970-$G$10)/5,0))*5+$G$10&amp;"-"&amp;(ROUNDDOWN((F1970-$G$10)/5,0))*5+$G$10+4)</f>
        <v>1965-1969</v>
      </c>
      <c r="H1970" s="17">
        <v>5</v>
      </c>
      <c r="I1970" s="17">
        <v>0</v>
      </c>
      <c r="J1970" s="17">
        <v>0</v>
      </c>
      <c r="K1970" s="17">
        <f>SUM(I1970:J1970)</f>
        <v>0</v>
      </c>
      <c r="L1970" s="28">
        <f>IF(N1970&lt;7000000000,0,1)</f>
        <v>0</v>
      </c>
      <c r="M1970" s="28">
        <f>IF(N1970&gt;0,1,0)</f>
        <v>1</v>
      </c>
      <c r="N1970" s="29">
        <v>16314</v>
      </c>
      <c r="O1970" s="29">
        <f>IF($R1970="Minor",1,0)</f>
        <v>0</v>
      </c>
      <c r="P1970" s="29">
        <f>IF($R1970="Medium",1,0)</f>
        <v>1</v>
      </c>
      <c r="Q1970" s="29">
        <f>IF($R1970="Major",1,0)</f>
        <v>0</v>
      </c>
      <c r="R1970" s="2" t="str">
        <f>IF('Hazard Data'!N276&lt;VLOOKUP(B1970,Thresholds!$B$2:$I$8,2,FALSE),"Minor",IF(AND(VLOOKUP(B1970,Thresholds!$B$2:$I$8,2,FALSE)&lt;='Hazard Data'!N276,'Hazard Data'!N276&lt;VLOOKUP(B1970,Thresholds!$B$2:$I$8,3,FALSE)),"Medium","Major"))</f>
        <v>Medium</v>
      </c>
      <c r="S1970" s="2" t="str">
        <f>IF(N1970&gt;0,"",IF('Hazard Data'!K276&lt;VLOOKUP(B1970,Thresholds!$B$2:$I$8,5,FALSE),"Minor",IF(AND(VLOOKUP(B1970,Thresholds!$B$2:$I$8,5,FALSE)&lt;='Hazard Data'!K276,'Hazard Data'!K276&lt;VLOOKUP(B1970,Thresholds!$B$2:$I$8,6,FALSE)),"Medium","Major")))</f>
        <v/>
      </c>
      <c r="T1970" s="2"/>
      <c r="U1970" s="2"/>
      <c r="V1970" s="2"/>
      <c r="W1970" s="2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32">
      <c r="A1971" s="1"/>
      <c r="B1971" s="17">
        <v>2</v>
      </c>
      <c r="C1971" s="9" t="s">
        <v>59</v>
      </c>
      <c r="D1971" s="9" t="str">
        <f>VLOOKUP(C1971,'Hazard Categories'!$A$2:$B$52,2,FALSE)</f>
        <v>Storm</v>
      </c>
      <c r="E1971" s="17">
        <v>2</v>
      </c>
      <c r="F1971" s="17">
        <v>2011</v>
      </c>
      <c r="G1971" s="17" t="str">
        <f>IF(F1971&lt;2000,(ROUNDDOWN((F1971-$G$10)/5,0))*5+$G$10&amp;"-"&amp;(ROUNDDOWN((F1971-$G$10)/5,0))*5+$G$10+4,(ROUNDDOWN((F1971-$G$10)/5,0))*5+$G$10&amp;"-"&amp;(ROUNDDOWN((F1971-$G$10)/5,0))*5+$G$10+4)</f>
        <v>2010-2014</v>
      </c>
      <c r="H1971" s="17">
        <v>1</v>
      </c>
      <c r="I1971" s="17">
        <v>0</v>
      </c>
      <c r="J1971" s="17">
        <v>0</v>
      </c>
      <c r="K1971" s="17">
        <f>SUM(I1971:J1971)</f>
        <v>0</v>
      </c>
      <c r="L1971" s="28">
        <f>IF(N1971&lt;7000000000,0,1)</f>
        <v>0</v>
      </c>
      <c r="M1971" s="28">
        <f>IF(N1971&gt;0,1,0)</f>
        <v>1</v>
      </c>
      <c r="N1971" s="29">
        <v>16297</v>
      </c>
      <c r="O1971" s="29">
        <f>IF($R1971="Minor",1,0)</f>
        <v>1</v>
      </c>
      <c r="P1971" s="29">
        <f>IF($R1971="Medium",1,0)</f>
        <v>0</v>
      </c>
      <c r="Q1971" s="29">
        <f>IF($R1971="Major",1,0)</f>
        <v>0</v>
      </c>
      <c r="R1971" s="2" t="str">
        <f>IF('Hazard Data'!N2485&lt;VLOOKUP(B1971,Thresholds!$B$2:$I$8,2,FALSE),"Minor",IF(AND(VLOOKUP(B1971,Thresholds!$B$2:$I$8,2,FALSE)&lt;='Hazard Data'!N2485,'Hazard Data'!N2485&lt;VLOOKUP(B1971,Thresholds!$B$2:$I$8,3,FALSE)),"Medium","Major"))</f>
        <v>Minor</v>
      </c>
      <c r="S1971" s="2" t="str">
        <f>IF(N1971&gt;0,"",IF('Hazard Data'!K2485&lt;VLOOKUP(B1971,Thresholds!$B$2:$I$8,5,FALSE),"Minor",IF(AND(VLOOKUP(B1971,Thresholds!$B$2:$I$8,5,FALSE)&lt;='Hazard Data'!K2485,'Hazard Data'!K2485&lt;VLOOKUP(B1971,Thresholds!$B$2:$I$8,6,FALSE)),"Medium","Major")))</f>
        <v/>
      </c>
      <c r="T1971" s="2"/>
      <c r="U1971" s="2"/>
      <c r="V1971" s="2"/>
      <c r="W1971" s="2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32">
      <c r="A1972" s="1"/>
      <c r="B1972" s="17">
        <v>6</v>
      </c>
      <c r="C1972" s="9" t="s">
        <v>40</v>
      </c>
      <c r="D1972" s="9" t="str">
        <f>VLOOKUP(C1972,'Hazard Categories'!$A$2:$B$52,2,FALSE)</f>
        <v>Storm</v>
      </c>
      <c r="E1972" s="17">
        <v>1</v>
      </c>
      <c r="F1972" s="17">
        <v>1986</v>
      </c>
      <c r="G1972" s="17" t="str">
        <f>IF(F1972&lt;2000,(ROUNDDOWN((F1972-$G$10)/5,0))*5+$G$10&amp;"-"&amp;(ROUNDDOWN((F1972-$G$10)/5,0))*5+$G$10+4,(ROUNDDOWN((F1972-$G$10)/5,0))*5+$G$10&amp;"-"&amp;(ROUNDDOWN((F1972-$G$10)/5,0))*5+$G$10+4)</f>
        <v>1985-1989</v>
      </c>
      <c r="H1972" s="17">
        <v>2</v>
      </c>
      <c r="I1972" s="17">
        <v>0</v>
      </c>
      <c r="J1972" s="17">
        <v>0</v>
      </c>
      <c r="K1972" s="17">
        <f>SUM(I1972:J1972)</f>
        <v>0</v>
      </c>
      <c r="L1972" s="28">
        <f>IF(N1972&lt;7000000000,0,1)</f>
        <v>0</v>
      </c>
      <c r="M1972" s="28">
        <f>IF(N1972&gt;0,1,0)</f>
        <v>1</v>
      </c>
      <c r="N1972" s="29">
        <v>16293</v>
      </c>
      <c r="O1972" s="29">
        <f>IF($R1972="Minor",1,0)</f>
        <v>1</v>
      </c>
      <c r="P1972" s="29">
        <f>IF($R1972="Medium",1,0)</f>
        <v>0</v>
      </c>
      <c r="Q1972" s="29">
        <f>IF($R1972="Major",1,0)</f>
        <v>0</v>
      </c>
      <c r="R1972" s="2" t="str">
        <f>IF('Hazard Data'!N1943&lt;VLOOKUP(B1972,Thresholds!$B$2:$I$8,2,FALSE),"Minor",IF(AND(VLOOKUP(B1972,Thresholds!$B$2:$I$8,2,FALSE)&lt;='Hazard Data'!N1943,'Hazard Data'!N1943&lt;VLOOKUP(B1972,Thresholds!$B$2:$I$8,3,FALSE)),"Medium","Major"))</f>
        <v>Minor</v>
      </c>
      <c r="S1972" s="2" t="str">
        <f>IF(N1972&gt;0,"",IF('Hazard Data'!K1943&lt;VLOOKUP(B1972,Thresholds!$B$2:$I$8,5,FALSE),"Minor",IF(AND(VLOOKUP(B1972,Thresholds!$B$2:$I$8,5,FALSE)&lt;='Hazard Data'!K1943,'Hazard Data'!K1943&lt;VLOOKUP(B1972,Thresholds!$B$2:$I$8,6,FALSE)),"Medium","Major")))</f>
        <v/>
      </c>
      <c r="T1972" s="2"/>
      <c r="U1972" s="2"/>
      <c r="V1972" s="2"/>
      <c r="W1972" s="2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32">
      <c r="A1973" s="1"/>
      <c r="B1973" s="17">
        <v>3</v>
      </c>
      <c r="C1973" s="9" t="s">
        <v>39</v>
      </c>
      <c r="D1973" s="9" t="str">
        <f>VLOOKUP(C1973,'Hazard Categories'!$A$2:$B$52,2,FALSE)</f>
        <v>Severe Storm</v>
      </c>
      <c r="E1973" s="17">
        <v>2</v>
      </c>
      <c r="F1973" s="17">
        <v>2015</v>
      </c>
      <c r="G1973" s="17" t="str">
        <f>IF(F1973&lt;2000,(ROUNDDOWN((F1973-$G$10)/5,0))*5+$G$10&amp;"-"&amp;(ROUNDDOWN((F1973-$G$10)/5,0))*5+$G$10+4,(ROUNDDOWN((F1973-$G$10)/5,0))*5+$G$10&amp;"-"&amp;(ROUNDDOWN((F1973-$G$10)/5,0))*5+$G$10+4)</f>
        <v>2015-2019</v>
      </c>
      <c r="H1973" s="17">
        <v>1</v>
      </c>
      <c r="I1973" s="17">
        <v>0</v>
      </c>
      <c r="J1973" s="17">
        <v>0</v>
      </c>
      <c r="K1973" s="17">
        <f>SUM(I1973:J1973)</f>
        <v>0</v>
      </c>
      <c r="L1973" s="28">
        <f>IF(N1973&lt;7000000000,0,1)</f>
        <v>0</v>
      </c>
      <c r="M1973" s="28">
        <f>IF(N1973&gt;0,1,0)</f>
        <v>1</v>
      </c>
      <c r="N1973" s="29">
        <v>16283</v>
      </c>
      <c r="O1973" s="29">
        <f>IF($R1973="Minor",1,0)</f>
        <v>1</v>
      </c>
      <c r="P1973" s="29">
        <f>IF($R1973="Medium",1,0)</f>
        <v>0</v>
      </c>
      <c r="Q1973" s="29">
        <f>IF($R1973="Major",1,0)</f>
        <v>0</v>
      </c>
      <c r="R1973" s="2" t="str">
        <f>IF('Hazard Data'!N2779&lt;VLOOKUP(B1973,Thresholds!$B$2:$I$8,2,FALSE),"Minor",IF(AND(VLOOKUP(B1973,Thresholds!$B$2:$I$8,2,FALSE)&lt;='Hazard Data'!N2779,'Hazard Data'!N2779&lt;VLOOKUP(B1973,Thresholds!$B$2:$I$8,3,FALSE)),"Medium","Major"))</f>
        <v>Minor</v>
      </c>
      <c r="S1973" s="2" t="str">
        <f>IF(N1973&gt;0,"",IF('Hazard Data'!K2779&lt;VLOOKUP(B1973,Thresholds!$B$2:$I$8,5,FALSE),"Minor",IF(AND(VLOOKUP(B1973,Thresholds!$B$2:$I$8,5,FALSE)&lt;='Hazard Data'!K2779,'Hazard Data'!K2779&lt;VLOOKUP(B1973,Thresholds!$B$2:$I$8,6,FALSE)),"Medium","Major")))</f>
        <v/>
      </c>
      <c r="T1973" s="2"/>
      <c r="U1973" s="2"/>
      <c r="V1973" s="2"/>
      <c r="W1973" s="2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32">
      <c r="A1974" s="1"/>
      <c r="B1974" s="17">
        <v>2</v>
      </c>
      <c r="C1974" s="9" t="s">
        <v>71</v>
      </c>
      <c r="D1974" s="9" t="str">
        <f>VLOOKUP(C1974,'Hazard Categories'!$A$2:$B$52,2,FALSE)</f>
        <v>Storm</v>
      </c>
      <c r="E1974" s="17">
        <v>3</v>
      </c>
      <c r="F1974" s="17">
        <v>1980</v>
      </c>
      <c r="G1974" s="17" t="str">
        <f>IF(F1974&lt;2000,(ROUNDDOWN((F1974-$G$10)/5,0))*5+$G$10&amp;"-"&amp;(ROUNDDOWN((F1974-$G$10)/5,0))*5+$G$10+4,(ROUNDDOWN((F1974-$G$10)/5,0))*5+$G$10&amp;"-"&amp;(ROUNDDOWN((F1974-$G$10)/5,0))*5+$G$10+4)</f>
        <v>1980-1984</v>
      </c>
      <c r="H1974" s="17">
        <v>1</v>
      </c>
      <c r="I1974" s="17">
        <v>0</v>
      </c>
      <c r="J1974" s="17">
        <v>0</v>
      </c>
      <c r="K1974" s="17">
        <f>SUM(I1974:J1974)</f>
        <v>0</v>
      </c>
      <c r="L1974" s="28">
        <f>IF(N1974&lt;7000000000,0,1)</f>
        <v>0</v>
      </c>
      <c r="M1974" s="28">
        <f>IF(N1974&gt;0,1,0)</f>
        <v>1</v>
      </c>
      <c r="N1974" s="29">
        <v>16279</v>
      </c>
      <c r="O1974" s="29">
        <f>IF($R1974="Minor",1,0)</f>
        <v>1</v>
      </c>
      <c r="P1974" s="29">
        <f>IF($R1974="Medium",1,0)</f>
        <v>0</v>
      </c>
      <c r="Q1974" s="29">
        <f>IF($R1974="Major",1,0)</f>
        <v>0</v>
      </c>
      <c r="R1974" s="2" t="str">
        <f>IF('Hazard Data'!N645&lt;VLOOKUP(B1974,Thresholds!$B$2:$I$8,2,FALSE),"Minor",IF(AND(VLOOKUP(B1974,Thresholds!$B$2:$I$8,2,FALSE)&lt;='Hazard Data'!N645,'Hazard Data'!N645&lt;VLOOKUP(B1974,Thresholds!$B$2:$I$8,3,FALSE)),"Medium","Major"))</f>
        <v>Minor</v>
      </c>
      <c r="S1974" s="2" t="str">
        <f>IF(N1974&gt;0,"",IF('Hazard Data'!K645&lt;VLOOKUP(B1974,Thresholds!$B$2:$I$8,5,FALSE),"Minor",IF(AND(VLOOKUP(B1974,Thresholds!$B$2:$I$8,5,FALSE)&lt;='Hazard Data'!K645,'Hazard Data'!K645&lt;VLOOKUP(B1974,Thresholds!$B$2:$I$8,6,FALSE)),"Medium","Major")))</f>
        <v/>
      </c>
      <c r="T1974" s="2"/>
      <c r="U1974" s="2"/>
      <c r="V1974" s="2"/>
      <c r="W1974" s="2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32">
      <c r="A1975" s="1"/>
      <c r="B1975" s="17">
        <v>3</v>
      </c>
      <c r="C1975" s="9" t="s">
        <v>40</v>
      </c>
      <c r="D1975" s="9" t="str">
        <f>VLOOKUP(C1975,'Hazard Categories'!$A$2:$B$52,2,FALSE)</f>
        <v>Storm</v>
      </c>
      <c r="E1975" s="17">
        <v>1</v>
      </c>
      <c r="F1975" s="17">
        <v>1961</v>
      </c>
      <c r="G1975" s="17" t="str">
        <f>IF(F1975&lt;2000,(ROUNDDOWN((F1975-$G$10)/5,0))*5+$G$10&amp;"-"&amp;(ROUNDDOWN((F1975-$G$10)/5,0))*5+$G$10+4,(ROUNDDOWN((F1975-$G$10)/5,0))*5+$G$10&amp;"-"&amp;(ROUNDDOWN((F1975-$G$10)/5,0))*5+$G$10+4)</f>
        <v>1960-1964</v>
      </c>
      <c r="H1975" s="17">
        <v>2</v>
      </c>
      <c r="I1975" s="17">
        <v>0</v>
      </c>
      <c r="J1975" s="17">
        <v>0</v>
      </c>
      <c r="K1975" s="17">
        <f>SUM(I1975:J1975)</f>
        <v>0</v>
      </c>
      <c r="L1975" s="28">
        <f>IF(N1975&lt;7000000000,0,1)</f>
        <v>0</v>
      </c>
      <c r="M1975" s="28">
        <f>IF(N1975&gt;0,1,0)</f>
        <v>1</v>
      </c>
      <c r="N1975" s="29">
        <v>16278</v>
      </c>
      <c r="O1975" s="29">
        <f>IF($R1975="Minor",1,0)</f>
        <v>0</v>
      </c>
      <c r="P1975" s="29">
        <f>IF($R1975="Medium",1,0)</f>
        <v>1</v>
      </c>
      <c r="Q1975" s="29">
        <f>IF($R1975="Major",1,0)</f>
        <v>0</v>
      </c>
      <c r="R1975" s="2" t="str">
        <f>IF('Hazard Data'!N233&lt;VLOOKUP(B1975,Thresholds!$B$2:$I$8,2,FALSE),"Minor",IF(AND(VLOOKUP(B1975,Thresholds!$B$2:$I$8,2,FALSE)&lt;='Hazard Data'!N233,'Hazard Data'!N233&lt;VLOOKUP(B1975,Thresholds!$B$2:$I$8,3,FALSE)),"Medium","Major"))</f>
        <v>Medium</v>
      </c>
      <c r="S1975" s="2" t="str">
        <f>IF(N1975&gt;0,"",IF('Hazard Data'!K233&lt;VLOOKUP(B1975,Thresholds!$B$2:$I$8,5,FALSE),"Minor",IF(AND(VLOOKUP(B1975,Thresholds!$B$2:$I$8,5,FALSE)&lt;='Hazard Data'!K233,'Hazard Data'!K233&lt;VLOOKUP(B1975,Thresholds!$B$2:$I$8,6,FALSE)),"Medium","Major")))</f>
        <v/>
      </c>
      <c r="T1975" s="2"/>
      <c r="U1975" s="2"/>
      <c r="V1975" s="2"/>
      <c r="W1975" s="2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32">
      <c r="A1976" s="1"/>
      <c r="B1976" s="17">
        <v>3</v>
      </c>
      <c r="C1976" s="9" t="s">
        <v>39</v>
      </c>
      <c r="D1976" s="9" t="str">
        <f>VLOOKUP(C1976,'Hazard Categories'!$A$2:$B$52,2,FALSE)</f>
        <v>Severe Storm</v>
      </c>
      <c r="E1976" s="17">
        <v>4</v>
      </c>
      <c r="F1976" s="17">
        <v>2015</v>
      </c>
      <c r="G1976" s="17" t="str">
        <f>IF(F1976&lt;2000,(ROUNDDOWN((F1976-$G$10)/5,0))*5+$G$10&amp;"-"&amp;(ROUNDDOWN((F1976-$G$10)/5,0))*5+$G$10+4,(ROUNDDOWN((F1976-$G$10)/5,0))*5+$G$10&amp;"-"&amp;(ROUNDDOWN((F1976-$G$10)/5,0))*5+$G$10+4)</f>
        <v>2015-2019</v>
      </c>
      <c r="H1976" s="17">
        <v>1</v>
      </c>
      <c r="I1976" s="17">
        <v>0</v>
      </c>
      <c r="J1976" s="17">
        <v>0</v>
      </c>
      <c r="K1976" s="17">
        <f>SUM(I1976:J1976)</f>
        <v>0</v>
      </c>
      <c r="L1976" s="28">
        <f>IF(N1976&lt;7000000000,0,1)</f>
        <v>0</v>
      </c>
      <c r="M1976" s="28">
        <f>IF(N1976&gt;0,1,0)</f>
        <v>1</v>
      </c>
      <c r="N1976" s="29">
        <v>16276</v>
      </c>
      <c r="O1976" s="29">
        <f>IF($R1976="Minor",1,0)</f>
        <v>1</v>
      </c>
      <c r="P1976" s="29">
        <f>IF($R1976="Medium",1,0)</f>
        <v>0</v>
      </c>
      <c r="Q1976" s="29">
        <f>IF($R1976="Major",1,0)</f>
        <v>0</v>
      </c>
      <c r="R1976" s="2" t="str">
        <f>IF('Hazard Data'!N2745&lt;VLOOKUP(B1976,Thresholds!$B$2:$I$8,2,FALSE),"Minor",IF(AND(VLOOKUP(B1976,Thresholds!$B$2:$I$8,2,FALSE)&lt;='Hazard Data'!N2745,'Hazard Data'!N2745&lt;VLOOKUP(B1976,Thresholds!$B$2:$I$8,3,FALSE)),"Medium","Major"))</f>
        <v>Minor</v>
      </c>
      <c r="S1976" s="2" t="str">
        <f>IF(N1976&gt;0,"",IF('Hazard Data'!K2745&lt;VLOOKUP(B1976,Thresholds!$B$2:$I$8,5,FALSE),"Minor",IF(AND(VLOOKUP(B1976,Thresholds!$B$2:$I$8,5,FALSE)&lt;='Hazard Data'!K2745,'Hazard Data'!K2745&lt;VLOOKUP(B1976,Thresholds!$B$2:$I$8,6,FALSE)),"Medium","Major")))</f>
        <v/>
      </c>
      <c r="T1976" s="2"/>
      <c r="U1976" s="2"/>
      <c r="V1976" s="2"/>
      <c r="W1976" s="2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32">
      <c r="A1977" s="1"/>
      <c r="B1977" s="17">
        <v>2</v>
      </c>
      <c r="C1977" s="9" t="s">
        <v>59</v>
      </c>
      <c r="D1977" s="9" t="str">
        <f>VLOOKUP(C1977,'Hazard Categories'!$A$2:$B$52,2,FALSE)</f>
        <v>Storm</v>
      </c>
      <c r="E1977" s="17">
        <v>2</v>
      </c>
      <c r="F1977" s="17">
        <v>2014</v>
      </c>
      <c r="G1977" s="17" t="str">
        <f>IF(F1977&lt;2000,(ROUNDDOWN((F1977-$G$10)/5,0))*5+$G$10&amp;"-"&amp;(ROUNDDOWN((F1977-$G$10)/5,0))*5+$G$10+4,(ROUNDDOWN((F1977-$G$10)/5,0))*5+$G$10&amp;"-"&amp;(ROUNDDOWN((F1977-$G$10)/5,0))*5+$G$10+4)</f>
        <v>2010-2014</v>
      </c>
      <c r="H1977" s="17">
        <v>1</v>
      </c>
      <c r="I1977" s="17">
        <v>0</v>
      </c>
      <c r="J1977" s="17">
        <v>0</v>
      </c>
      <c r="K1977" s="17">
        <f>SUM(I1977:J1977)</f>
        <v>0</v>
      </c>
      <c r="L1977" s="28">
        <f>IF(N1977&lt;7000000000,0,1)</f>
        <v>0</v>
      </c>
      <c r="M1977" s="28">
        <f>IF(N1977&gt;0,1,0)</f>
        <v>1</v>
      </c>
      <c r="N1977" s="29">
        <v>16275</v>
      </c>
      <c r="O1977" s="29">
        <f>IF($R1977="Minor",1,0)</f>
        <v>1</v>
      </c>
      <c r="P1977" s="29">
        <f>IF($R1977="Medium",1,0)</f>
        <v>0</v>
      </c>
      <c r="Q1977" s="29">
        <f>IF($R1977="Major",1,0)</f>
        <v>0</v>
      </c>
      <c r="R1977" s="2" t="str">
        <f>IF('Hazard Data'!N2619&lt;VLOOKUP(B1977,Thresholds!$B$2:$I$8,2,FALSE),"Minor",IF(AND(VLOOKUP(B1977,Thresholds!$B$2:$I$8,2,FALSE)&lt;='Hazard Data'!N2619,'Hazard Data'!N2619&lt;VLOOKUP(B1977,Thresholds!$B$2:$I$8,3,FALSE)),"Medium","Major"))</f>
        <v>Minor</v>
      </c>
      <c r="S1977" s="2" t="str">
        <f>IF(N1977&gt;0,"",IF('Hazard Data'!K2619&lt;VLOOKUP(B1977,Thresholds!$B$2:$I$8,5,FALSE),"Minor",IF(AND(VLOOKUP(B1977,Thresholds!$B$2:$I$8,5,FALSE)&lt;='Hazard Data'!K2619,'Hazard Data'!K2619&lt;VLOOKUP(B1977,Thresholds!$B$2:$I$8,6,FALSE)),"Medium","Major")))</f>
        <v/>
      </c>
      <c r="T1977" s="2"/>
      <c r="U1977" s="2"/>
      <c r="V1977" s="2"/>
      <c r="W1977" s="2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32">
      <c r="A1978" s="1"/>
      <c r="B1978" s="17">
        <v>2</v>
      </c>
      <c r="C1978" s="9" t="s">
        <v>40</v>
      </c>
      <c r="D1978" s="9" t="str">
        <f>VLOOKUP(C1978,'Hazard Categories'!$A$2:$B$52,2,FALSE)</f>
        <v>Storm</v>
      </c>
      <c r="E1978" s="17">
        <v>1</v>
      </c>
      <c r="F1978" s="17">
        <v>1961</v>
      </c>
      <c r="G1978" s="17" t="str">
        <f>IF(F1978&lt;2000,(ROUNDDOWN((F1978-$G$10)/5,0))*5+$G$10&amp;"-"&amp;(ROUNDDOWN((F1978-$G$10)/5,0))*5+$G$10+4,(ROUNDDOWN((F1978-$G$10)/5,0))*5+$G$10&amp;"-"&amp;(ROUNDDOWN((F1978-$G$10)/5,0))*5+$G$10+4)</f>
        <v>1960-1964</v>
      </c>
      <c r="H1978" s="17">
        <v>2</v>
      </c>
      <c r="I1978" s="17">
        <v>0</v>
      </c>
      <c r="J1978" s="17">
        <v>0</v>
      </c>
      <c r="K1978" s="17">
        <f>SUM(I1978:J1978)</f>
        <v>0</v>
      </c>
      <c r="L1978" s="28">
        <f>IF(N1978&lt;7000000000,0,1)</f>
        <v>0</v>
      </c>
      <c r="M1978" s="28">
        <f>IF(N1978&gt;0,1,0)</f>
        <v>1</v>
      </c>
      <c r="N1978" s="29">
        <v>16267</v>
      </c>
      <c r="O1978" s="29">
        <f>IF($R1978="Minor",1,0)</f>
        <v>0</v>
      </c>
      <c r="P1978" s="29">
        <f>IF($R1978="Medium",1,0)</f>
        <v>1</v>
      </c>
      <c r="Q1978" s="29">
        <f>IF($R1978="Major",1,0)</f>
        <v>0</v>
      </c>
      <c r="R1978" s="2" t="str">
        <f>IF('Hazard Data'!N230&lt;VLOOKUP(B1978,Thresholds!$B$2:$I$8,2,FALSE),"Minor",IF(AND(VLOOKUP(B1978,Thresholds!$B$2:$I$8,2,FALSE)&lt;='Hazard Data'!N230,'Hazard Data'!N230&lt;VLOOKUP(B1978,Thresholds!$B$2:$I$8,3,FALSE)),"Medium","Major"))</f>
        <v>Medium</v>
      </c>
      <c r="S1978" s="2" t="str">
        <f>IF(N1978&gt;0,"",IF('Hazard Data'!K230&lt;VLOOKUP(B1978,Thresholds!$B$2:$I$8,5,FALSE),"Minor",IF(AND(VLOOKUP(B1978,Thresholds!$B$2:$I$8,5,FALSE)&lt;='Hazard Data'!K230,'Hazard Data'!K230&lt;VLOOKUP(B1978,Thresholds!$B$2:$I$8,6,FALSE)),"Medium","Major")))</f>
        <v/>
      </c>
      <c r="T1978" s="2"/>
      <c r="U1978" s="2"/>
      <c r="V1978" s="2"/>
      <c r="W1978" s="2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32">
      <c r="A1979" s="1"/>
      <c r="B1979" s="17">
        <v>5</v>
      </c>
      <c r="C1979" s="9" t="s">
        <v>70</v>
      </c>
      <c r="D1979" s="9" t="str">
        <f>VLOOKUP(C1979,'Hazard Categories'!$A$2:$B$52,2,FALSE)</f>
        <v>Storm</v>
      </c>
      <c r="E1979" s="17">
        <v>3</v>
      </c>
      <c r="F1979" s="17">
        <v>1977</v>
      </c>
      <c r="G1979" s="17" t="str">
        <f>IF(F1979&lt;2000,(ROUNDDOWN((F1979-$G$10)/5,0))*5+$G$10&amp;"-"&amp;(ROUNDDOWN((F1979-$G$10)/5,0))*5+$G$10+4,(ROUNDDOWN((F1979-$G$10)/5,0))*5+$G$10&amp;"-"&amp;(ROUNDDOWN((F1979-$G$10)/5,0))*5+$G$10+4)</f>
        <v>1975-1979</v>
      </c>
      <c r="H1979" s="17">
        <v>1</v>
      </c>
      <c r="I1979" s="17">
        <v>0</v>
      </c>
      <c r="J1979" s="17">
        <v>0</v>
      </c>
      <c r="K1979" s="17">
        <f>SUM(I1979:J1979)</f>
        <v>0</v>
      </c>
      <c r="L1979" s="28">
        <f>IF(N1979&lt;7000000000,0,1)</f>
        <v>0</v>
      </c>
      <c r="M1979" s="28">
        <f>IF(N1979&gt;0,1,0)</f>
        <v>1</v>
      </c>
      <c r="N1979" s="29">
        <v>16257</v>
      </c>
      <c r="O1979" s="29">
        <f>IF($R1979="Minor",1,0)</f>
        <v>0</v>
      </c>
      <c r="P1979" s="29">
        <f>IF($R1979="Medium",1,0)</f>
        <v>1</v>
      </c>
      <c r="Q1979" s="29">
        <f>IF($R1979="Major",1,0)</f>
        <v>0</v>
      </c>
      <c r="R1979" s="2" t="str">
        <f>IF('Hazard Data'!N428&lt;VLOOKUP(B1979,Thresholds!$B$2:$I$8,2,FALSE),"Minor",IF(AND(VLOOKUP(B1979,Thresholds!$B$2:$I$8,2,FALSE)&lt;='Hazard Data'!N428,'Hazard Data'!N428&lt;VLOOKUP(B1979,Thresholds!$B$2:$I$8,3,FALSE)),"Medium","Major"))</f>
        <v>Medium</v>
      </c>
      <c r="S1979" s="2" t="str">
        <f>IF(N1979&gt;0,"",IF('Hazard Data'!K428&lt;VLOOKUP(B1979,Thresholds!$B$2:$I$8,5,FALSE),"Minor",IF(AND(VLOOKUP(B1979,Thresholds!$B$2:$I$8,5,FALSE)&lt;='Hazard Data'!K428,'Hazard Data'!K428&lt;VLOOKUP(B1979,Thresholds!$B$2:$I$8,6,FALSE)),"Medium","Major")))</f>
        <v/>
      </c>
      <c r="T1979" s="2"/>
      <c r="U1979" s="2"/>
      <c r="V1979" s="2"/>
      <c r="W1979" s="2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32">
      <c r="A1980" s="1"/>
      <c r="B1980" s="17">
        <v>3</v>
      </c>
      <c r="C1980" s="9" t="s">
        <v>46</v>
      </c>
      <c r="D1980" s="9" t="str">
        <f>VLOOKUP(C1980,'Hazard Categories'!$A$2:$B$52,2,FALSE)</f>
        <v>Storm</v>
      </c>
      <c r="E1980" s="17">
        <v>1</v>
      </c>
      <c r="F1980" s="17">
        <v>1989</v>
      </c>
      <c r="G1980" s="17" t="str">
        <f>IF(F1980&lt;2000,(ROUNDDOWN((F1980-$G$10)/5,0))*5+$G$10&amp;"-"&amp;(ROUNDDOWN((F1980-$G$10)/5,0))*5+$G$10+4,(ROUNDDOWN((F1980-$G$10)/5,0))*5+$G$10&amp;"-"&amp;(ROUNDDOWN((F1980-$G$10)/5,0))*5+$G$10+4)</f>
        <v>1985-1989</v>
      </c>
      <c r="H1980" s="17">
        <v>1</v>
      </c>
      <c r="I1980" s="17">
        <v>0</v>
      </c>
      <c r="J1980" s="17">
        <v>0</v>
      </c>
      <c r="K1980" s="17">
        <f>SUM(I1980:J1980)</f>
        <v>0</v>
      </c>
      <c r="L1980" s="28">
        <f>IF(N1980&lt;7000000000,0,1)</f>
        <v>0</v>
      </c>
      <c r="M1980" s="28">
        <f>IF(N1980&gt;0,1,0)</f>
        <v>1</v>
      </c>
      <c r="N1980" s="29">
        <v>16255</v>
      </c>
      <c r="O1980" s="29">
        <f>IF($R1980="Minor",1,0)</f>
        <v>1</v>
      </c>
      <c r="P1980" s="29">
        <f>IF($R1980="Medium",1,0)</f>
        <v>0</v>
      </c>
      <c r="Q1980" s="29">
        <f>IF($R1980="Major",1,0)</f>
        <v>0</v>
      </c>
      <c r="R1980" s="2" t="str">
        <f>IF('Hazard Data'!N1987&lt;VLOOKUP(B1980,Thresholds!$B$2:$I$8,2,FALSE),"Minor",IF(AND(VLOOKUP(B1980,Thresholds!$B$2:$I$8,2,FALSE)&lt;='Hazard Data'!N1987,'Hazard Data'!N1987&lt;VLOOKUP(B1980,Thresholds!$B$2:$I$8,3,FALSE)),"Medium","Major"))</f>
        <v>Minor</v>
      </c>
      <c r="S1980" s="2" t="str">
        <f>IF(N1980&gt;0,"",IF('Hazard Data'!K1987&lt;VLOOKUP(B1980,Thresholds!$B$2:$I$8,5,FALSE),"Minor",IF(AND(VLOOKUP(B1980,Thresholds!$B$2:$I$8,5,FALSE)&lt;='Hazard Data'!K1987,'Hazard Data'!K1987&lt;VLOOKUP(B1980,Thresholds!$B$2:$I$8,6,FALSE)),"Medium","Major")))</f>
        <v/>
      </c>
      <c r="T1980" s="2"/>
      <c r="U1980" s="2"/>
      <c r="V1980" s="2"/>
      <c r="W1980" s="2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32">
      <c r="A1981" s="1"/>
      <c r="B1981" s="17">
        <v>6</v>
      </c>
      <c r="C1981" s="9" t="s">
        <v>39</v>
      </c>
      <c r="D1981" s="9" t="str">
        <f>VLOOKUP(C1981,'Hazard Categories'!$A$2:$B$52,2,FALSE)</f>
        <v>Severe Storm</v>
      </c>
      <c r="E1981" s="17">
        <v>1</v>
      </c>
      <c r="F1981" s="17">
        <v>1980</v>
      </c>
      <c r="G1981" s="17" t="str">
        <f>IF(F1981&lt;2000,(ROUNDDOWN((F1981-$G$10)/5,0))*5+$G$10&amp;"-"&amp;(ROUNDDOWN((F1981-$G$10)/5,0))*5+$G$10+4,(ROUNDDOWN((F1981-$G$10)/5,0))*5+$G$10&amp;"-"&amp;(ROUNDDOWN((F1981-$G$10)/5,0))*5+$G$10+4)</f>
        <v>1980-1984</v>
      </c>
      <c r="H1981" s="17">
        <v>17</v>
      </c>
      <c r="I1981" s="17">
        <v>0</v>
      </c>
      <c r="J1981" s="17">
        <v>0</v>
      </c>
      <c r="K1981" s="17">
        <f>SUM(I1981:J1981)</f>
        <v>0</v>
      </c>
      <c r="L1981" s="28">
        <f>IF(N1981&lt;7000000000,0,1)</f>
        <v>0</v>
      </c>
      <c r="M1981" s="28">
        <f>IF(N1981&gt;0,1,0)</f>
        <v>1</v>
      </c>
      <c r="N1981" s="29">
        <v>16252</v>
      </c>
      <c r="O1981" s="29">
        <f>IF($R1981="Minor",1,0)</f>
        <v>0</v>
      </c>
      <c r="P1981" s="29">
        <f>IF($R1981="Medium",1,0)</f>
        <v>1</v>
      </c>
      <c r="Q1981" s="29">
        <f>IF($R1981="Major",1,0)</f>
        <v>0</v>
      </c>
      <c r="R1981" s="2" t="str">
        <f>IF('Hazard Data'!N661&lt;VLOOKUP(B1981,Thresholds!$B$2:$I$8,2,FALSE),"Minor",IF(AND(VLOOKUP(B1981,Thresholds!$B$2:$I$8,2,FALSE)&lt;='Hazard Data'!N661,'Hazard Data'!N661&lt;VLOOKUP(B1981,Thresholds!$B$2:$I$8,3,FALSE)),"Medium","Major"))</f>
        <v>Medium</v>
      </c>
      <c r="S1981" s="2" t="str">
        <f>IF(N1981&gt;0,"",IF('Hazard Data'!K661&lt;VLOOKUP(B1981,Thresholds!$B$2:$I$8,5,FALSE),"Minor",IF(AND(VLOOKUP(B1981,Thresholds!$B$2:$I$8,5,FALSE)&lt;='Hazard Data'!K661,'Hazard Data'!K661&lt;VLOOKUP(B1981,Thresholds!$B$2:$I$8,6,FALSE)),"Medium","Major")))</f>
        <v/>
      </c>
      <c r="T1981" s="2"/>
      <c r="U1981" s="2"/>
      <c r="V1981" s="2"/>
      <c r="W1981" s="2"/>
      <c r="X1981" s="1"/>
      <c r="Y1981" s="1"/>
      <c r="Z1981" s="1"/>
      <c r="AA1981" s="1"/>
      <c r="AB1981" s="1"/>
      <c r="AC1981" s="1"/>
      <c r="AD1981" s="1"/>
      <c r="AE1981" s="1"/>
      <c r="AF1981" s="1"/>
    </row>
    <row r="1982" spans="1:32">
      <c r="A1982" s="1"/>
      <c r="B1982" s="17">
        <v>2</v>
      </c>
      <c r="C1982" s="9" t="s">
        <v>59</v>
      </c>
      <c r="D1982" s="9" t="str">
        <f>VLOOKUP(C1982,'Hazard Categories'!$A$2:$B$52,2,FALSE)</f>
        <v>Storm</v>
      </c>
      <c r="E1982" s="17">
        <v>2</v>
      </c>
      <c r="F1982" s="17">
        <v>2011</v>
      </c>
      <c r="G1982" s="17" t="str">
        <f>IF(F1982&lt;2000,(ROUNDDOWN((F1982-$G$10)/5,0))*5+$G$10&amp;"-"&amp;(ROUNDDOWN((F1982-$G$10)/5,0))*5+$G$10+4,(ROUNDDOWN((F1982-$G$10)/5,0))*5+$G$10&amp;"-"&amp;(ROUNDDOWN((F1982-$G$10)/5,0))*5+$G$10+4)</f>
        <v>2010-2014</v>
      </c>
      <c r="H1982" s="17">
        <v>1</v>
      </c>
      <c r="I1982" s="17">
        <v>0</v>
      </c>
      <c r="J1982" s="17">
        <v>0</v>
      </c>
      <c r="K1982" s="17">
        <f>SUM(I1982:J1982)</f>
        <v>0</v>
      </c>
      <c r="L1982" s="28">
        <f>IF(N1982&lt;7000000000,0,1)</f>
        <v>0</v>
      </c>
      <c r="M1982" s="28">
        <f>IF(N1982&gt;0,1,0)</f>
        <v>1</v>
      </c>
      <c r="N1982" s="29">
        <v>16249</v>
      </c>
      <c r="O1982" s="29">
        <f>IF($R1982="Minor",1,0)</f>
        <v>1</v>
      </c>
      <c r="P1982" s="29">
        <f>IF($R1982="Medium",1,0)</f>
        <v>0</v>
      </c>
      <c r="Q1982" s="29">
        <f>IF($R1982="Major",1,0)</f>
        <v>0</v>
      </c>
      <c r="R1982" s="2" t="str">
        <f>IF('Hazard Data'!N2471&lt;VLOOKUP(B1982,Thresholds!$B$2:$I$8,2,FALSE),"Minor",IF(AND(VLOOKUP(B1982,Thresholds!$B$2:$I$8,2,FALSE)&lt;='Hazard Data'!N2471,'Hazard Data'!N2471&lt;VLOOKUP(B1982,Thresholds!$B$2:$I$8,3,FALSE)),"Medium","Major"))</f>
        <v>Minor</v>
      </c>
      <c r="S1982" s="2" t="str">
        <f>IF(N1982&gt;0,"",IF('Hazard Data'!K2471&lt;VLOOKUP(B1982,Thresholds!$B$2:$I$8,5,FALSE),"Minor",IF(AND(VLOOKUP(B1982,Thresholds!$B$2:$I$8,5,FALSE)&lt;='Hazard Data'!K2471,'Hazard Data'!K2471&lt;VLOOKUP(B1982,Thresholds!$B$2:$I$8,6,FALSE)),"Medium","Major")))</f>
        <v/>
      </c>
      <c r="T1982" s="2"/>
      <c r="U1982" s="2"/>
      <c r="V1982" s="2"/>
      <c r="W1982" s="2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32">
      <c r="A1983" s="1"/>
      <c r="B1983" s="17">
        <v>2</v>
      </c>
      <c r="C1983" s="9" t="s">
        <v>59</v>
      </c>
      <c r="D1983" s="9" t="str">
        <f>VLOOKUP(C1983,'Hazard Categories'!$A$2:$B$52,2,FALSE)</f>
        <v>Storm</v>
      </c>
      <c r="E1983" s="17">
        <v>2</v>
      </c>
      <c r="F1983" s="17">
        <v>2012</v>
      </c>
      <c r="G1983" s="17" t="str">
        <f>IF(F1983&lt;2000,(ROUNDDOWN((F1983-$G$10)/5,0))*5+$G$10&amp;"-"&amp;(ROUNDDOWN((F1983-$G$10)/5,0))*5+$G$10+4,(ROUNDDOWN((F1983-$G$10)/5,0))*5+$G$10&amp;"-"&amp;(ROUNDDOWN((F1983-$G$10)/5,0))*5+$G$10+4)</f>
        <v>2010-2014</v>
      </c>
      <c r="H1983" s="17">
        <v>1</v>
      </c>
      <c r="I1983" s="17">
        <v>0</v>
      </c>
      <c r="J1983" s="17">
        <v>0</v>
      </c>
      <c r="K1983" s="17">
        <f>SUM(I1983:J1983)</f>
        <v>0</v>
      </c>
      <c r="L1983" s="28">
        <f>IF(N1983&lt;7000000000,0,1)</f>
        <v>0</v>
      </c>
      <c r="M1983" s="28">
        <f>IF(N1983&gt;0,1,0)</f>
        <v>1</v>
      </c>
      <c r="N1983" s="29">
        <v>16245</v>
      </c>
      <c r="O1983" s="29">
        <f>IF($R1983="Minor",1,0)</f>
        <v>1</v>
      </c>
      <c r="P1983" s="29">
        <f>IF($R1983="Medium",1,0)</f>
        <v>0</v>
      </c>
      <c r="Q1983" s="29">
        <f>IF($R1983="Major",1,0)</f>
        <v>0</v>
      </c>
      <c r="R1983" s="2" t="str">
        <f>IF('Hazard Data'!N2128&lt;VLOOKUP(B1983,Thresholds!$B$2:$I$8,2,FALSE),"Minor",IF(AND(VLOOKUP(B1983,Thresholds!$B$2:$I$8,2,FALSE)&lt;='Hazard Data'!N2128,'Hazard Data'!N2128&lt;VLOOKUP(B1983,Thresholds!$B$2:$I$8,3,FALSE)),"Medium","Major"))</f>
        <v>Minor</v>
      </c>
      <c r="S1983" s="2" t="str">
        <f>IF(N1983&gt;0,"",IF('Hazard Data'!K2128&lt;VLOOKUP(B1983,Thresholds!$B$2:$I$8,5,FALSE),"Minor",IF(AND(VLOOKUP(B1983,Thresholds!$B$2:$I$8,5,FALSE)&lt;='Hazard Data'!K2128,'Hazard Data'!K2128&lt;VLOOKUP(B1983,Thresholds!$B$2:$I$8,6,FALSE)),"Medium","Major")))</f>
        <v/>
      </c>
      <c r="T1983" s="2"/>
      <c r="U1983" s="2"/>
      <c r="V1983" s="2"/>
      <c r="W1983" s="2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32">
      <c r="A1984" s="1"/>
      <c r="B1984" s="17">
        <v>2</v>
      </c>
      <c r="C1984" s="9" t="s">
        <v>59</v>
      </c>
      <c r="D1984" s="9" t="str">
        <f>VLOOKUP(C1984,'Hazard Categories'!$A$2:$B$52,2,FALSE)</f>
        <v>Storm</v>
      </c>
      <c r="E1984" s="17">
        <v>2</v>
      </c>
      <c r="F1984" s="17">
        <v>2011</v>
      </c>
      <c r="G1984" s="17" t="str">
        <f>IF(F1984&lt;2000,(ROUNDDOWN((F1984-$G$10)/5,0))*5+$G$10&amp;"-"&amp;(ROUNDDOWN((F1984-$G$10)/5,0))*5+$G$10+4,(ROUNDDOWN((F1984-$G$10)/5,0))*5+$G$10&amp;"-"&amp;(ROUNDDOWN((F1984-$G$10)/5,0))*5+$G$10+4)</f>
        <v>2010-2014</v>
      </c>
      <c r="H1984" s="17">
        <v>1</v>
      </c>
      <c r="I1984" s="17">
        <v>0</v>
      </c>
      <c r="J1984" s="17">
        <v>0</v>
      </c>
      <c r="K1984" s="17">
        <f>SUM(I1984:J1984)</f>
        <v>0</v>
      </c>
      <c r="L1984" s="28">
        <f>IF(N1984&lt;7000000000,0,1)</f>
        <v>0</v>
      </c>
      <c r="M1984" s="28">
        <f>IF(N1984&gt;0,1,0)</f>
        <v>1</v>
      </c>
      <c r="N1984" s="29">
        <v>16245</v>
      </c>
      <c r="O1984" s="29">
        <f>IF($R1984="Minor",1,0)</f>
        <v>1</v>
      </c>
      <c r="P1984" s="29">
        <f>IF($R1984="Medium",1,0)</f>
        <v>0</v>
      </c>
      <c r="Q1984" s="29">
        <f>IF($R1984="Major",1,0)</f>
        <v>0</v>
      </c>
      <c r="R1984" s="2" t="str">
        <f>IF('Hazard Data'!N2334&lt;VLOOKUP(B1984,Thresholds!$B$2:$I$8,2,FALSE),"Minor",IF(AND(VLOOKUP(B1984,Thresholds!$B$2:$I$8,2,FALSE)&lt;='Hazard Data'!N2334,'Hazard Data'!N2334&lt;VLOOKUP(B1984,Thresholds!$B$2:$I$8,3,FALSE)),"Medium","Major"))</f>
        <v>Minor</v>
      </c>
      <c r="S1984" s="2" t="str">
        <f>IF(N1984&gt;0,"",IF('Hazard Data'!K2334&lt;VLOOKUP(B1984,Thresholds!$B$2:$I$8,5,FALSE),"Minor",IF(AND(VLOOKUP(B1984,Thresholds!$B$2:$I$8,5,FALSE)&lt;='Hazard Data'!K2334,'Hazard Data'!K2334&lt;VLOOKUP(B1984,Thresholds!$B$2:$I$8,6,FALSE)),"Medium","Major")))</f>
        <v/>
      </c>
      <c r="T1984" s="2"/>
      <c r="U1984" s="2"/>
      <c r="V1984" s="2"/>
      <c r="W1984" s="2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>
      <c r="A1985" s="1"/>
      <c r="B1985" s="17">
        <v>5</v>
      </c>
      <c r="C1985" s="9" t="s">
        <v>46</v>
      </c>
      <c r="D1985" s="9" t="str">
        <f>VLOOKUP(C1985,'Hazard Categories'!$A$2:$B$52,2,FALSE)</f>
        <v>Storm</v>
      </c>
      <c r="E1985" s="17">
        <v>1</v>
      </c>
      <c r="F1985" s="17">
        <v>1981</v>
      </c>
      <c r="G1985" s="17" t="str">
        <f>IF(F1985&lt;2000,(ROUNDDOWN((F1985-$G$10)/5,0))*5+$G$10&amp;"-"&amp;(ROUNDDOWN((F1985-$G$10)/5,0))*5+$G$10+4,(ROUNDDOWN((F1985-$G$10)/5,0))*5+$G$10&amp;"-"&amp;(ROUNDDOWN((F1985-$G$10)/5,0))*5+$G$10+4)</f>
        <v>1980-1984</v>
      </c>
      <c r="H1985" s="17">
        <v>1</v>
      </c>
      <c r="I1985" s="17">
        <v>0</v>
      </c>
      <c r="J1985" s="17">
        <v>0</v>
      </c>
      <c r="K1985" s="17">
        <f>SUM(I1985:J1985)</f>
        <v>0</v>
      </c>
      <c r="L1985" s="28">
        <f>IF(N1985&lt;7000000000,0,1)</f>
        <v>0</v>
      </c>
      <c r="M1985" s="28">
        <f>IF(N1985&gt;0,1,0)</f>
        <v>1</v>
      </c>
      <c r="N1985" s="29">
        <v>16240</v>
      </c>
      <c r="O1985" s="29">
        <f>IF($R1985="Minor",1,0)</f>
        <v>0</v>
      </c>
      <c r="P1985" s="29">
        <f>IF($R1985="Medium",1,0)</f>
        <v>1</v>
      </c>
      <c r="Q1985" s="29">
        <f>IF($R1985="Major",1,0)</f>
        <v>0</v>
      </c>
      <c r="R1985" s="2" t="str">
        <f>IF('Hazard Data'!N462&lt;VLOOKUP(B1985,Thresholds!$B$2:$I$8,2,FALSE),"Minor",IF(AND(VLOOKUP(B1985,Thresholds!$B$2:$I$8,2,FALSE)&lt;='Hazard Data'!N462,'Hazard Data'!N462&lt;VLOOKUP(B1985,Thresholds!$B$2:$I$8,3,FALSE)),"Medium","Major"))</f>
        <v>Medium</v>
      </c>
      <c r="S1985" s="2" t="str">
        <f>IF(N1985&gt;0,"",IF('Hazard Data'!K462&lt;VLOOKUP(B1985,Thresholds!$B$2:$I$8,5,FALSE),"Minor",IF(AND(VLOOKUP(B1985,Thresholds!$B$2:$I$8,5,FALSE)&lt;='Hazard Data'!K462,'Hazard Data'!K462&lt;VLOOKUP(B1985,Thresholds!$B$2:$I$8,6,FALSE)),"Medium","Major")))</f>
        <v/>
      </c>
      <c r="T1985" s="2"/>
      <c r="U1985" s="2"/>
      <c r="V1985" s="2"/>
      <c r="W1985" s="2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>
      <c r="A1986" s="1"/>
      <c r="B1986" s="17">
        <v>3</v>
      </c>
      <c r="C1986" s="9" t="s">
        <v>46</v>
      </c>
      <c r="D1986" s="9" t="str">
        <f>VLOOKUP(C1986,'Hazard Categories'!$A$2:$B$52,2,FALSE)</f>
        <v>Storm</v>
      </c>
      <c r="E1986" s="17">
        <v>1</v>
      </c>
      <c r="F1986" s="17">
        <v>1980</v>
      </c>
      <c r="G1986" s="17" t="str">
        <f>IF(F1986&lt;2000,(ROUNDDOWN((F1986-$G$10)/5,0))*5+$G$10&amp;"-"&amp;(ROUNDDOWN((F1986-$G$10)/5,0))*5+$G$10+4,(ROUNDDOWN((F1986-$G$10)/5,0))*5+$G$10&amp;"-"&amp;(ROUNDDOWN((F1986-$G$10)/5,0))*5+$G$10+4)</f>
        <v>1980-1984</v>
      </c>
      <c r="H1986" s="17">
        <v>1</v>
      </c>
      <c r="I1986" s="17">
        <v>2</v>
      </c>
      <c r="J1986" s="17">
        <v>0</v>
      </c>
      <c r="K1986" s="17">
        <f>SUM(I1986:J1986)</f>
        <v>2</v>
      </c>
      <c r="L1986" s="28">
        <f>IF(N1986&lt;7000000000,0,1)</f>
        <v>0</v>
      </c>
      <c r="M1986" s="28">
        <f>IF(N1986&gt;0,1,0)</f>
        <v>1</v>
      </c>
      <c r="N1986" s="29">
        <v>16209</v>
      </c>
      <c r="O1986" s="29">
        <f>IF($R1986="Minor",1,0)</f>
        <v>1</v>
      </c>
      <c r="P1986" s="29">
        <f>IF($R1986="Medium",1,0)</f>
        <v>0</v>
      </c>
      <c r="Q1986" s="29">
        <f>IF($R1986="Major",1,0)</f>
        <v>0</v>
      </c>
      <c r="R1986" s="2" t="str">
        <f>IF('Hazard Data'!N639&lt;VLOOKUP(B1986,Thresholds!$B$2:$I$8,2,FALSE),"Minor",IF(AND(VLOOKUP(B1986,Thresholds!$B$2:$I$8,2,FALSE)&lt;='Hazard Data'!N639,'Hazard Data'!N639&lt;VLOOKUP(B1986,Thresholds!$B$2:$I$8,3,FALSE)),"Medium","Major"))</f>
        <v>Minor</v>
      </c>
      <c r="S1986" s="2" t="str">
        <f>IF(N1986&gt;0,"",IF('Hazard Data'!K639&lt;VLOOKUP(B1986,Thresholds!$B$2:$I$8,5,FALSE),"Minor",IF(AND(VLOOKUP(B1986,Thresholds!$B$2:$I$8,5,FALSE)&lt;='Hazard Data'!K639,'Hazard Data'!K639&lt;VLOOKUP(B1986,Thresholds!$B$2:$I$8,6,FALSE)),"Medium","Major")))</f>
        <v/>
      </c>
      <c r="T1986" s="2"/>
      <c r="U1986" s="2"/>
      <c r="V1986" s="2"/>
      <c r="W1986" s="2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>
      <c r="A1987" s="1"/>
      <c r="B1987" s="17">
        <v>2</v>
      </c>
      <c r="C1987" s="9" t="s">
        <v>59</v>
      </c>
      <c r="D1987" s="9" t="str">
        <f>VLOOKUP(C1987,'Hazard Categories'!$A$2:$B$52,2,FALSE)</f>
        <v>Storm</v>
      </c>
      <c r="E1987" s="17">
        <v>2</v>
      </c>
      <c r="F1987" s="17">
        <v>2011</v>
      </c>
      <c r="G1987" s="17" t="str">
        <f>IF(F1987&lt;2000,(ROUNDDOWN((F1987-$G$10)/5,0))*5+$G$10&amp;"-"&amp;(ROUNDDOWN((F1987-$G$10)/5,0))*5+$G$10+4,(ROUNDDOWN((F1987-$G$10)/5,0))*5+$G$10&amp;"-"&amp;(ROUNDDOWN((F1987-$G$10)/5,0))*5+$G$10+4)</f>
        <v>2010-2014</v>
      </c>
      <c r="H1987" s="17">
        <v>1</v>
      </c>
      <c r="I1987" s="17">
        <v>0</v>
      </c>
      <c r="J1987" s="17">
        <v>0</v>
      </c>
      <c r="K1987" s="17">
        <f>SUM(I1987:J1987)</f>
        <v>0</v>
      </c>
      <c r="L1987" s="28">
        <f>IF(N1987&lt;7000000000,0,1)</f>
        <v>0</v>
      </c>
      <c r="M1987" s="28">
        <f>IF(N1987&gt;0,1,0)</f>
        <v>1</v>
      </c>
      <c r="N1987" s="29">
        <v>16200</v>
      </c>
      <c r="O1987" s="29">
        <f>IF($R1987="Minor",1,0)</f>
        <v>1</v>
      </c>
      <c r="P1987" s="29">
        <f>IF($R1987="Medium",1,0)</f>
        <v>0</v>
      </c>
      <c r="Q1987" s="29">
        <f>IF($R1987="Major",1,0)</f>
        <v>0</v>
      </c>
      <c r="R1987" s="2" t="str">
        <f>IF('Hazard Data'!N2475&lt;VLOOKUP(B1987,Thresholds!$B$2:$I$8,2,FALSE),"Minor",IF(AND(VLOOKUP(B1987,Thresholds!$B$2:$I$8,2,FALSE)&lt;='Hazard Data'!N2475,'Hazard Data'!N2475&lt;VLOOKUP(B1987,Thresholds!$B$2:$I$8,3,FALSE)),"Medium","Major"))</f>
        <v>Minor</v>
      </c>
      <c r="S1987" s="2" t="str">
        <f>IF(N1987&gt;0,"",IF('Hazard Data'!K2475&lt;VLOOKUP(B1987,Thresholds!$B$2:$I$8,5,FALSE),"Minor",IF(AND(VLOOKUP(B1987,Thresholds!$B$2:$I$8,5,FALSE)&lt;='Hazard Data'!K2475,'Hazard Data'!K2475&lt;VLOOKUP(B1987,Thresholds!$B$2:$I$8,6,FALSE)),"Medium","Major")))</f>
        <v/>
      </c>
      <c r="T1987" s="2"/>
      <c r="U1987" s="2"/>
      <c r="V1987" s="2"/>
      <c r="W1987" s="2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>
      <c r="A1988" s="1"/>
      <c r="B1988" s="17">
        <v>2</v>
      </c>
      <c r="C1988" s="9" t="s">
        <v>44</v>
      </c>
      <c r="D1988" s="9" t="str">
        <f>VLOOKUP(C1988,'Hazard Categories'!$A$2:$B$52,2,FALSE)</f>
        <v>Severe Storm</v>
      </c>
      <c r="E1988" s="17">
        <v>3</v>
      </c>
      <c r="F1988" s="17">
        <v>2017</v>
      </c>
      <c r="G1988" s="17" t="str">
        <f>IF(F1988&lt;2000,(ROUNDDOWN((F1988-$G$10)/5,0))*5+$G$10&amp;"-"&amp;(ROUNDDOWN((F1988-$G$10)/5,0))*5+$G$10+4,(ROUNDDOWN((F1988-$G$10)/5,0))*5+$G$10&amp;"-"&amp;(ROUNDDOWN((F1988-$G$10)/5,0))*5+$G$10+4)</f>
        <v>2015-2019</v>
      </c>
      <c r="H1988" s="17">
        <v>1</v>
      </c>
      <c r="I1988" s="17">
        <v>0</v>
      </c>
      <c r="J1988" s="17">
        <v>0</v>
      </c>
      <c r="K1988" s="17">
        <f>SUM(I1988:J1988)</f>
        <v>0</v>
      </c>
      <c r="L1988" s="28">
        <f>IF(N1988&lt;7000000000,0,1)</f>
        <v>0</v>
      </c>
      <c r="M1988" s="28">
        <f>IF(N1988&gt;0,1,0)</f>
        <v>1</v>
      </c>
      <c r="N1988" s="29">
        <v>16199</v>
      </c>
      <c r="O1988" s="29">
        <f>IF($R1988="Minor",1,0)</f>
        <v>1</v>
      </c>
      <c r="P1988" s="29">
        <f>IF($R1988="Medium",1,0)</f>
        <v>0</v>
      </c>
      <c r="Q1988" s="29">
        <f>IF($R1988="Major",1,0)</f>
        <v>0</v>
      </c>
      <c r="R1988" s="2" t="str">
        <f>IF('Hazard Data'!N2963&lt;VLOOKUP(B1988,Thresholds!$B$2:$I$8,2,FALSE),"Minor",IF(AND(VLOOKUP(B1988,Thresholds!$B$2:$I$8,2,FALSE)&lt;='Hazard Data'!N2963,'Hazard Data'!N2963&lt;VLOOKUP(B1988,Thresholds!$B$2:$I$8,3,FALSE)),"Medium","Major"))</f>
        <v>Minor</v>
      </c>
      <c r="S1988" s="2" t="str">
        <f>IF(N1988&gt;0,"",IF('Hazard Data'!K2963&lt;VLOOKUP(B1988,Thresholds!$B$2:$I$8,5,FALSE),"Minor",IF(AND(VLOOKUP(B1988,Thresholds!$B$2:$I$8,5,FALSE)&lt;='Hazard Data'!K2963,'Hazard Data'!K2963&lt;VLOOKUP(B1988,Thresholds!$B$2:$I$8,6,FALSE)),"Medium","Major")))</f>
        <v/>
      </c>
      <c r="T1988" s="2"/>
      <c r="U1988" s="2"/>
      <c r="V1988" s="2"/>
      <c r="W1988" s="2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>
      <c r="A1989" s="1"/>
      <c r="B1989" s="17">
        <v>2</v>
      </c>
      <c r="C1989" s="9" t="s">
        <v>81</v>
      </c>
      <c r="D1989" s="9" t="str">
        <f>VLOOKUP(C1989,'Hazard Categories'!$A$2:$B$52,2,FALSE)</f>
        <v>Severe Storm</v>
      </c>
      <c r="E1989" s="17">
        <v>1</v>
      </c>
      <c r="F1989" s="17">
        <v>1985</v>
      </c>
      <c r="G1989" s="17" t="str">
        <f>IF(F1989&lt;2000,(ROUNDDOWN((F1989-$G$10)/5,0))*5+$G$10&amp;"-"&amp;(ROUNDDOWN((F1989-$G$10)/5,0))*5+$G$10+4,(ROUNDDOWN((F1989-$G$10)/5,0))*5+$G$10&amp;"-"&amp;(ROUNDDOWN((F1989-$G$10)/5,0))*5+$G$10+4)</f>
        <v>1985-1989</v>
      </c>
      <c r="H1989" s="17">
        <v>2</v>
      </c>
      <c r="I1989" s="17">
        <v>0</v>
      </c>
      <c r="J1989" s="17">
        <v>0</v>
      </c>
      <c r="K1989" s="17">
        <f>SUM(I1989:J1989)</f>
        <v>0</v>
      </c>
      <c r="L1989" s="28">
        <f>IF(N1989&lt;7000000000,0,1)</f>
        <v>0</v>
      </c>
      <c r="M1989" s="28">
        <f>IF(N1989&gt;0,1,0)</f>
        <v>1</v>
      </c>
      <c r="N1989" s="29">
        <v>16188</v>
      </c>
      <c r="O1989" s="29">
        <f>IF($R1989="Minor",1,0)</f>
        <v>1</v>
      </c>
      <c r="P1989" s="29">
        <f>IF($R1989="Medium",1,0)</f>
        <v>0</v>
      </c>
      <c r="Q1989" s="29">
        <f>IF($R1989="Major",1,0)</f>
        <v>0</v>
      </c>
      <c r="R1989" s="2" t="str">
        <f>IF('Hazard Data'!N522&lt;VLOOKUP(B1989,Thresholds!$B$2:$I$8,2,FALSE),"Minor",IF(AND(VLOOKUP(B1989,Thresholds!$B$2:$I$8,2,FALSE)&lt;='Hazard Data'!N522,'Hazard Data'!N522&lt;VLOOKUP(B1989,Thresholds!$B$2:$I$8,3,FALSE)),"Medium","Major"))</f>
        <v>Minor</v>
      </c>
      <c r="S1989" s="2" t="str">
        <f>IF(N1989&gt;0,"",IF('Hazard Data'!K522&lt;VLOOKUP(B1989,Thresholds!$B$2:$I$8,5,FALSE),"Minor",IF(AND(VLOOKUP(B1989,Thresholds!$B$2:$I$8,5,FALSE)&lt;='Hazard Data'!K522,'Hazard Data'!K522&lt;VLOOKUP(B1989,Thresholds!$B$2:$I$8,6,FALSE)),"Medium","Major")))</f>
        <v/>
      </c>
      <c r="T1989" s="2"/>
      <c r="U1989" s="2"/>
      <c r="V1989" s="2"/>
      <c r="W1989" s="2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>
      <c r="A1990" s="1"/>
      <c r="B1990" s="17">
        <v>3</v>
      </c>
      <c r="C1990" s="9" t="s">
        <v>75</v>
      </c>
      <c r="D1990" s="9" t="str">
        <f>VLOOKUP(C1990,'Hazard Categories'!$A$2:$B$52,2,FALSE)</f>
        <v>Severe Storm</v>
      </c>
      <c r="E1990" s="17">
        <v>3</v>
      </c>
      <c r="F1990" s="17">
        <v>1984</v>
      </c>
      <c r="G1990" s="17" t="str">
        <f>IF(F1990&lt;2000,(ROUNDDOWN((F1990-$G$10)/5,0))*5+$G$10&amp;"-"&amp;(ROUNDDOWN((F1990-$G$10)/5,0))*5+$G$10+4,(ROUNDDOWN((F1990-$G$10)/5,0))*5+$G$10&amp;"-"&amp;(ROUNDDOWN((F1990-$G$10)/5,0))*5+$G$10+4)</f>
        <v>1980-1984</v>
      </c>
      <c r="H1990" s="17">
        <v>1</v>
      </c>
      <c r="I1990" s="17">
        <v>0</v>
      </c>
      <c r="J1990" s="17">
        <v>2</v>
      </c>
      <c r="K1990" s="17">
        <f>SUM(I1990:J1990)</f>
        <v>2</v>
      </c>
      <c r="L1990" s="28">
        <f>IF(N1990&lt;7000000000,0,1)</f>
        <v>0</v>
      </c>
      <c r="M1990" s="28">
        <f>IF(N1990&gt;0,1,0)</f>
        <v>1</v>
      </c>
      <c r="N1990" s="29">
        <v>16178</v>
      </c>
      <c r="O1990" s="29">
        <f>IF($R1990="Minor",1,0)</f>
        <v>0</v>
      </c>
      <c r="P1990" s="29">
        <f>IF($R1990="Medium",1,0)</f>
        <v>1</v>
      </c>
      <c r="Q1990" s="29">
        <f>IF($R1990="Major",1,0)</f>
        <v>0</v>
      </c>
      <c r="R1990" s="2" t="str">
        <f>IF('Hazard Data'!N505&lt;VLOOKUP(B1990,Thresholds!$B$2:$I$8,2,FALSE),"Minor",IF(AND(VLOOKUP(B1990,Thresholds!$B$2:$I$8,2,FALSE)&lt;='Hazard Data'!N505,'Hazard Data'!N505&lt;VLOOKUP(B1990,Thresholds!$B$2:$I$8,3,FALSE)),"Medium","Major"))</f>
        <v>Medium</v>
      </c>
      <c r="S1990" s="2" t="str">
        <f>IF(N1990&gt;0,"",IF('Hazard Data'!K505&lt;VLOOKUP(B1990,Thresholds!$B$2:$I$8,5,FALSE),"Minor",IF(AND(VLOOKUP(B1990,Thresholds!$B$2:$I$8,5,FALSE)&lt;='Hazard Data'!K505,'Hazard Data'!K505&lt;VLOOKUP(B1990,Thresholds!$B$2:$I$8,6,FALSE)),"Medium","Major")))</f>
        <v/>
      </c>
      <c r="T1990" s="2"/>
      <c r="U1990" s="2"/>
      <c r="V1990" s="2"/>
      <c r="W1990" s="2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>
      <c r="A1991" s="1"/>
      <c r="B1991" s="17">
        <v>2</v>
      </c>
      <c r="C1991" s="9" t="s">
        <v>39</v>
      </c>
      <c r="D1991" s="9" t="str">
        <f>VLOOKUP(C1991,'Hazard Categories'!$A$2:$B$52,2,FALSE)</f>
        <v>Severe Storm</v>
      </c>
      <c r="E1991" s="17">
        <v>1</v>
      </c>
      <c r="F1991" s="17">
        <v>1973</v>
      </c>
      <c r="G1991" s="17" t="str">
        <f>IF(F1991&lt;2000,(ROUNDDOWN((F1991-$G$10)/5,0))*5+$G$10&amp;"-"&amp;(ROUNDDOWN((F1991-$G$10)/5,0))*5+$G$10+4,(ROUNDDOWN((F1991-$G$10)/5,0))*5+$G$10&amp;"-"&amp;(ROUNDDOWN((F1991-$G$10)/5,0))*5+$G$10+4)</f>
        <v>1970-1974</v>
      </c>
      <c r="H1991" s="17">
        <v>1</v>
      </c>
      <c r="I1991" s="17">
        <v>0</v>
      </c>
      <c r="J1991" s="17">
        <v>0</v>
      </c>
      <c r="K1991" s="17">
        <f>SUM(I1991:J1991)</f>
        <v>0</v>
      </c>
      <c r="L1991" s="28">
        <f>IF(N1991&lt;7000000000,0,1)</f>
        <v>0</v>
      </c>
      <c r="M1991" s="28">
        <f>IF(N1991&gt;0,1,0)</f>
        <v>1</v>
      </c>
      <c r="N1991" s="29">
        <v>16173</v>
      </c>
      <c r="O1991" s="29">
        <f>IF($R1991="Minor",1,0)</f>
        <v>0</v>
      </c>
      <c r="P1991" s="29">
        <f>IF($R1991="Medium",1,0)</f>
        <v>1</v>
      </c>
      <c r="Q1991" s="29">
        <f>IF($R1991="Major",1,0)</f>
        <v>0</v>
      </c>
      <c r="R1991" s="2" t="str">
        <f>IF('Hazard Data'!N358&lt;VLOOKUP(B1991,Thresholds!$B$2:$I$8,2,FALSE),"Minor",IF(AND(VLOOKUP(B1991,Thresholds!$B$2:$I$8,2,FALSE)&lt;='Hazard Data'!N358,'Hazard Data'!N358&lt;VLOOKUP(B1991,Thresholds!$B$2:$I$8,3,FALSE)),"Medium","Major"))</f>
        <v>Medium</v>
      </c>
      <c r="S1991" s="2" t="str">
        <f>IF(N1991&gt;0,"",IF('Hazard Data'!K358&lt;VLOOKUP(B1991,Thresholds!$B$2:$I$8,5,FALSE),"Minor",IF(AND(VLOOKUP(B1991,Thresholds!$B$2:$I$8,5,FALSE)&lt;='Hazard Data'!K358,'Hazard Data'!K358&lt;VLOOKUP(B1991,Thresholds!$B$2:$I$8,6,FALSE)),"Medium","Major")))</f>
        <v/>
      </c>
      <c r="T1991" s="2"/>
      <c r="U1991" s="2"/>
      <c r="V1991" s="2"/>
      <c r="W1991" s="2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>
      <c r="A1992" s="1"/>
      <c r="B1992" s="17">
        <v>2</v>
      </c>
      <c r="C1992" s="9" t="s">
        <v>59</v>
      </c>
      <c r="D1992" s="9" t="str">
        <f>VLOOKUP(C1992,'Hazard Categories'!$A$2:$B$52,2,FALSE)</f>
        <v>Storm</v>
      </c>
      <c r="E1992" s="17">
        <v>2</v>
      </c>
      <c r="F1992" s="17">
        <v>2012</v>
      </c>
      <c r="G1992" s="17" t="str">
        <f>IF(F1992&lt;2000,(ROUNDDOWN((F1992-$G$10)/5,0))*5+$G$10&amp;"-"&amp;(ROUNDDOWN((F1992-$G$10)/5,0))*5+$G$10+4,(ROUNDDOWN((F1992-$G$10)/5,0))*5+$G$10&amp;"-"&amp;(ROUNDDOWN((F1992-$G$10)/5,0))*5+$G$10+4)</f>
        <v>2010-2014</v>
      </c>
      <c r="H1992" s="17">
        <v>1</v>
      </c>
      <c r="I1992" s="17">
        <v>0</v>
      </c>
      <c r="J1992" s="17">
        <v>0</v>
      </c>
      <c r="K1992" s="17">
        <f>SUM(I1992:J1992)</f>
        <v>0</v>
      </c>
      <c r="L1992" s="28">
        <f>IF(N1992&lt;7000000000,0,1)</f>
        <v>0</v>
      </c>
      <c r="M1992" s="28">
        <f>IF(N1992&gt;0,1,0)</f>
        <v>1</v>
      </c>
      <c r="N1992" s="29">
        <v>16173</v>
      </c>
      <c r="O1992" s="29">
        <f>IF($R1992="Minor",1,0)</f>
        <v>1</v>
      </c>
      <c r="P1992" s="29">
        <f>IF($R1992="Medium",1,0)</f>
        <v>0</v>
      </c>
      <c r="Q1992" s="29">
        <f>IF($R1992="Major",1,0)</f>
        <v>0</v>
      </c>
      <c r="R1992" s="2" t="str">
        <f>IF('Hazard Data'!N2088&lt;VLOOKUP(B1992,Thresholds!$B$2:$I$8,2,FALSE),"Minor",IF(AND(VLOOKUP(B1992,Thresholds!$B$2:$I$8,2,FALSE)&lt;='Hazard Data'!N2088,'Hazard Data'!N2088&lt;VLOOKUP(B1992,Thresholds!$B$2:$I$8,3,FALSE)),"Medium","Major"))</f>
        <v>Minor</v>
      </c>
      <c r="S1992" s="2" t="str">
        <f>IF(N1992&gt;0,"",IF('Hazard Data'!K2088&lt;VLOOKUP(B1992,Thresholds!$B$2:$I$8,5,FALSE),"Minor",IF(AND(VLOOKUP(B1992,Thresholds!$B$2:$I$8,5,FALSE)&lt;='Hazard Data'!K2088,'Hazard Data'!K2088&lt;VLOOKUP(B1992,Thresholds!$B$2:$I$8,6,FALSE)),"Medium","Major")))</f>
        <v/>
      </c>
      <c r="T1992" s="2"/>
      <c r="U1992" s="2"/>
      <c r="V1992" s="2"/>
      <c r="W1992" s="2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>
      <c r="A1993" s="1"/>
      <c r="B1993" s="17">
        <v>5</v>
      </c>
      <c r="C1993" s="9" t="s">
        <v>75</v>
      </c>
      <c r="D1993" s="9" t="str">
        <f>VLOOKUP(C1993,'Hazard Categories'!$A$2:$B$52,2,FALSE)</f>
        <v>Severe Storm</v>
      </c>
      <c r="E1993" s="17">
        <v>1</v>
      </c>
      <c r="F1993" s="17">
        <v>1984</v>
      </c>
      <c r="G1993" s="17" t="str">
        <f>IF(F1993&lt;2000,(ROUNDDOWN((F1993-$G$10)/5,0))*5+$G$10&amp;"-"&amp;(ROUNDDOWN((F1993-$G$10)/5,0))*5+$G$10+4,(ROUNDDOWN((F1993-$G$10)/5,0))*5+$G$10&amp;"-"&amp;(ROUNDDOWN((F1993-$G$10)/5,0))*5+$G$10+4)</f>
        <v>1980-1984</v>
      </c>
      <c r="H1993" s="17">
        <v>1</v>
      </c>
      <c r="I1993" s="17">
        <v>0</v>
      </c>
      <c r="J1993" s="17">
        <v>0</v>
      </c>
      <c r="K1993" s="17">
        <f>SUM(I1993:J1993)</f>
        <v>0</v>
      </c>
      <c r="L1993" s="28">
        <f>IF(N1993&lt;7000000000,0,1)</f>
        <v>0</v>
      </c>
      <c r="M1993" s="28">
        <f>IF(N1993&gt;0,1,0)</f>
        <v>1</v>
      </c>
      <c r="N1993" s="29">
        <v>16167</v>
      </c>
      <c r="O1993" s="29">
        <f>IF($R1993="Minor",1,0)</f>
        <v>0</v>
      </c>
      <c r="P1993" s="29">
        <f>IF($R1993="Medium",1,0)</f>
        <v>1</v>
      </c>
      <c r="Q1993" s="29">
        <f>IF($R1993="Major",1,0)</f>
        <v>0</v>
      </c>
      <c r="R1993" s="2" t="str">
        <f>IF('Hazard Data'!N478&lt;VLOOKUP(B1993,Thresholds!$B$2:$I$8,2,FALSE),"Minor",IF(AND(VLOOKUP(B1993,Thresholds!$B$2:$I$8,2,FALSE)&lt;='Hazard Data'!N478,'Hazard Data'!N478&lt;VLOOKUP(B1993,Thresholds!$B$2:$I$8,3,FALSE)),"Medium","Major"))</f>
        <v>Medium</v>
      </c>
      <c r="S1993" s="2" t="str">
        <f>IF(N1993&gt;0,"",IF('Hazard Data'!K478&lt;VLOOKUP(B1993,Thresholds!$B$2:$I$8,5,FALSE),"Minor",IF(AND(VLOOKUP(B1993,Thresholds!$B$2:$I$8,5,FALSE)&lt;='Hazard Data'!K478,'Hazard Data'!K478&lt;VLOOKUP(B1993,Thresholds!$B$2:$I$8,6,FALSE)),"Medium","Major")))</f>
        <v/>
      </c>
      <c r="T1993" s="2"/>
      <c r="U1993" s="2"/>
      <c r="V1993" s="2"/>
      <c r="W1993" s="2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>
      <c r="A1994" s="1"/>
      <c r="B1994" s="17">
        <v>3</v>
      </c>
      <c r="C1994" s="9" t="s">
        <v>66</v>
      </c>
      <c r="D1994" s="9" t="str">
        <f>VLOOKUP(C1994,'Hazard Categories'!$A$2:$B$52,2,FALSE)</f>
        <v>Storm</v>
      </c>
      <c r="E1994" s="17">
        <v>2</v>
      </c>
      <c r="F1994" s="17">
        <v>1985</v>
      </c>
      <c r="G1994" s="17" t="str">
        <f>IF(F1994&lt;2000,(ROUNDDOWN((F1994-$G$10)/5,0))*5+$G$10&amp;"-"&amp;(ROUNDDOWN((F1994-$G$10)/5,0))*5+$G$10+4,(ROUNDDOWN((F1994-$G$10)/5,0))*5+$G$10&amp;"-"&amp;(ROUNDDOWN((F1994-$G$10)/5,0))*5+$G$10+4)</f>
        <v>1985-1989</v>
      </c>
      <c r="H1994" s="17">
        <v>1</v>
      </c>
      <c r="I1994" s="17">
        <v>0</v>
      </c>
      <c r="J1994" s="17">
        <v>0</v>
      </c>
      <c r="K1994" s="17">
        <f>SUM(I1994:J1994)</f>
        <v>0</v>
      </c>
      <c r="L1994" s="28">
        <f>IF(N1994&lt;7000000000,0,1)</f>
        <v>0</v>
      </c>
      <c r="M1994" s="28">
        <f>IF(N1994&gt;0,1,0)</f>
        <v>1</v>
      </c>
      <c r="N1994" s="29">
        <v>16152</v>
      </c>
      <c r="O1994" s="29">
        <f>IF($R1994="Minor",1,0)</f>
        <v>0</v>
      </c>
      <c r="P1994" s="29">
        <f>IF($R1994="Medium",1,0)</f>
        <v>1</v>
      </c>
      <c r="Q1994" s="29">
        <f>IF($R1994="Major",1,0)</f>
        <v>0</v>
      </c>
      <c r="R1994" s="2" t="str">
        <f>IF('Hazard Data'!N556&lt;VLOOKUP(B1994,Thresholds!$B$2:$I$8,2,FALSE),"Minor",IF(AND(VLOOKUP(B1994,Thresholds!$B$2:$I$8,2,FALSE)&lt;='Hazard Data'!N556,'Hazard Data'!N556&lt;VLOOKUP(B1994,Thresholds!$B$2:$I$8,3,FALSE)),"Medium","Major"))</f>
        <v>Medium</v>
      </c>
      <c r="S1994" s="2" t="str">
        <f>IF(N1994&gt;0,"",IF('Hazard Data'!K556&lt;VLOOKUP(B1994,Thresholds!$B$2:$I$8,5,FALSE),"Minor",IF(AND(VLOOKUP(B1994,Thresholds!$B$2:$I$8,5,FALSE)&lt;='Hazard Data'!K556,'Hazard Data'!K556&lt;VLOOKUP(B1994,Thresholds!$B$2:$I$8,6,FALSE)),"Medium","Major")))</f>
        <v/>
      </c>
      <c r="T1994" s="2"/>
      <c r="U1994" s="2"/>
      <c r="V1994" s="2"/>
      <c r="W1994" s="2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>
      <c r="A1995" s="1"/>
      <c r="B1995" s="17">
        <v>2</v>
      </c>
      <c r="C1995" s="9" t="s">
        <v>56</v>
      </c>
      <c r="D1995" s="9" t="str">
        <f>VLOOKUP(C1995,'Hazard Categories'!$A$2:$B$52,2,FALSE)</f>
        <v>Severe Storm</v>
      </c>
      <c r="E1995" s="17">
        <v>2</v>
      </c>
      <c r="F1995" s="17">
        <v>1984</v>
      </c>
      <c r="G1995" s="17" t="str">
        <f>IF(F1995&lt;2000,(ROUNDDOWN((F1995-$G$10)/5,0))*5+$G$10&amp;"-"&amp;(ROUNDDOWN((F1995-$G$10)/5,0))*5+$G$10+4,(ROUNDDOWN((F1995-$G$10)/5,0))*5+$G$10&amp;"-"&amp;(ROUNDDOWN((F1995-$G$10)/5,0))*5+$G$10+4)</f>
        <v>1980-1984</v>
      </c>
      <c r="H1995" s="17">
        <v>1</v>
      </c>
      <c r="I1995" s="17">
        <v>0</v>
      </c>
      <c r="J1995" s="17">
        <v>0</v>
      </c>
      <c r="K1995" s="17">
        <f>SUM(I1995:J1995)</f>
        <v>0</v>
      </c>
      <c r="L1995" s="28">
        <f>IF(N1995&lt;7000000000,0,1)</f>
        <v>0</v>
      </c>
      <c r="M1995" s="28">
        <f>IF(N1995&gt;0,1,0)</f>
        <v>1</v>
      </c>
      <c r="N1995" s="29">
        <v>16150</v>
      </c>
      <c r="O1995" s="29">
        <f>IF($R1995="Minor",1,0)</f>
        <v>1</v>
      </c>
      <c r="P1995" s="29">
        <f>IF($R1995="Medium",1,0)</f>
        <v>0</v>
      </c>
      <c r="Q1995" s="29">
        <f>IF($R1995="Major",1,0)</f>
        <v>0</v>
      </c>
      <c r="R1995" s="2" t="str">
        <f>IF('Hazard Data'!N490&lt;VLOOKUP(B1995,Thresholds!$B$2:$I$8,2,FALSE),"Minor",IF(AND(VLOOKUP(B1995,Thresholds!$B$2:$I$8,2,FALSE)&lt;='Hazard Data'!N490,'Hazard Data'!N490&lt;VLOOKUP(B1995,Thresholds!$B$2:$I$8,3,FALSE)),"Medium","Major"))</f>
        <v>Minor</v>
      </c>
      <c r="S1995" s="2" t="str">
        <f>IF(N1995&gt;0,"",IF('Hazard Data'!K490&lt;VLOOKUP(B1995,Thresholds!$B$2:$I$8,5,FALSE),"Minor",IF(AND(VLOOKUP(B1995,Thresholds!$B$2:$I$8,5,FALSE)&lt;='Hazard Data'!K490,'Hazard Data'!K490&lt;VLOOKUP(B1995,Thresholds!$B$2:$I$8,6,FALSE)),"Medium","Major")))</f>
        <v/>
      </c>
      <c r="T1995" s="2"/>
      <c r="U1995" s="2"/>
      <c r="V1995" s="2"/>
      <c r="W1995" s="2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>
      <c r="A1996" s="1"/>
      <c r="B1996" s="17">
        <v>2</v>
      </c>
      <c r="C1996" s="9" t="s">
        <v>44</v>
      </c>
      <c r="D1996" s="9" t="str">
        <f>VLOOKUP(C1996,'Hazard Categories'!$A$2:$B$52,2,FALSE)</f>
        <v>Severe Storm</v>
      </c>
      <c r="E1996" s="17">
        <v>2</v>
      </c>
      <c r="F1996" s="17">
        <v>2017</v>
      </c>
      <c r="G1996" s="17" t="str">
        <f>IF(F1996&lt;2000,(ROUNDDOWN((F1996-$G$10)/5,0))*5+$G$10&amp;"-"&amp;(ROUNDDOWN((F1996-$G$10)/5,0))*5+$G$10+4,(ROUNDDOWN((F1996-$G$10)/5,0))*5+$G$10&amp;"-"&amp;(ROUNDDOWN((F1996-$G$10)/5,0))*5+$G$10+4)</f>
        <v>2015-2019</v>
      </c>
      <c r="H1996" s="17">
        <v>1</v>
      </c>
      <c r="I1996" s="17">
        <v>0</v>
      </c>
      <c r="J1996" s="17">
        <v>0</v>
      </c>
      <c r="K1996" s="17">
        <f>SUM(I1996:J1996)</f>
        <v>0</v>
      </c>
      <c r="L1996" s="28">
        <f>IF(N1996&lt;7000000000,0,1)</f>
        <v>0</v>
      </c>
      <c r="M1996" s="28">
        <f>IF(N1996&gt;0,1,0)</f>
        <v>1</v>
      </c>
      <c r="N1996" s="29">
        <v>16130</v>
      </c>
      <c r="O1996" s="29">
        <f>IF($R1996="Minor",1,0)</f>
        <v>1</v>
      </c>
      <c r="P1996" s="29">
        <f>IF($R1996="Medium",1,0)</f>
        <v>0</v>
      </c>
      <c r="Q1996" s="29">
        <f>IF($R1996="Major",1,0)</f>
        <v>0</v>
      </c>
      <c r="R1996" s="2" t="str">
        <f>IF('Hazard Data'!N2892&lt;VLOOKUP(B1996,Thresholds!$B$2:$I$8,2,FALSE),"Minor",IF(AND(VLOOKUP(B1996,Thresholds!$B$2:$I$8,2,FALSE)&lt;='Hazard Data'!N2892,'Hazard Data'!N2892&lt;VLOOKUP(B1996,Thresholds!$B$2:$I$8,3,FALSE)),"Medium","Major"))</f>
        <v>Minor</v>
      </c>
      <c r="S1996" s="2" t="str">
        <f>IF(N1996&gt;0,"",IF('Hazard Data'!K2892&lt;VLOOKUP(B1996,Thresholds!$B$2:$I$8,5,FALSE),"Minor",IF(AND(VLOOKUP(B1996,Thresholds!$B$2:$I$8,5,FALSE)&lt;='Hazard Data'!K2892,'Hazard Data'!K2892&lt;VLOOKUP(B1996,Thresholds!$B$2:$I$8,6,FALSE)),"Medium","Major")))</f>
        <v/>
      </c>
      <c r="T1996" s="2"/>
      <c r="U1996" s="2"/>
      <c r="V1996" s="2"/>
      <c r="W1996" s="2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>
      <c r="A1997" s="1"/>
      <c r="B1997" s="17">
        <v>2</v>
      </c>
      <c r="C1997" s="9" t="s">
        <v>59</v>
      </c>
      <c r="D1997" s="9" t="str">
        <f>VLOOKUP(C1997,'Hazard Categories'!$A$2:$B$52,2,FALSE)</f>
        <v>Storm</v>
      </c>
      <c r="E1997" s="17">
        <v>2</v>
      </c>
      <c r="F1997" s="17">
        <v>2010</v>
      </c>
      <c r="G1997" s="17" t="str">
        <f>IF(F1997&lt;2000,(ROUNDDOWN((F1997-$G$10)/5,0))*5+$G$10&amp;"-"&amp;(ROUNDDOWN((F1997-$G$10)/5,0))*5+$G$10+4,(ROUNDDOWN((F1997-$G$10)/5,0))*5+$G$10&amp;"-"&amp;(ROUNDDOWN((F1997-$G$10)/5,0))*5+$G$10+4)</f>
        <v>2010-2014</v>
      </c>
      <c r="H1997" s="17">
        <v>1</v>
      </c>
      <c r="I1997" s="17">
        <v>0</v>
      </c>
      <c r="J1997" s="17">
        <v>0</v>
      </c>
      <c r="K1997" s="17">
        <f>SUM(I1997:J1997)</f>
        <v>0</v>
      </c>
      <c r="L1997" s="28">
        <f>IF(N1997&lt;7000000000,0,1)</f>
        <v>0</v>
      </c>
      <c r="M1997" s="28">
        <f>IF(N1997&gt;0,1,0)</f>
        <v>1</v>
      </c>
      <c r="N1997" s="29">
        <v>16126</v>
      </c>
      <c r="O1997" s="29">
        <f>IF($R1997="Minor",1,0)</f>
        <v>1</v>
      </c>
      <c r="P1997" s="29">
        <f>IF($R1997="Medium",1,0)</f>
        <v>0</v>
      </c>
      <c r="Q1997" s="29">
        <f>IF($R1997="Major",1,0)</f>
        <v>0</v>
      </c>
      <c r="R1997" s="2" t="str">
        <f>IF('Hazard Data'!N2306&lt;VLOOKUP(B1997,Thresholds!$B$2:$I$8,2,FALSE),"Minor",IF(AND(VLOOKUP(B1997,Thresholds!$B$2:$I$8,2,FALSE)&lt;='Hazard Data'!N2306,'Hazard Data'!N2306&lt;VLOOKUP(B1997,Thresholds!$B$2:$I$8,3,FALSE)),"Medium","Major"))</f>
        <v>Minor</v>
      </c>
      <c r="S1997" s="2" t="str">
        <f>IF(N1997&gt;0,"",IF('Hazard Data'!K2306&lt;VLOOKUP(B1997,Thresholds!$B$2:$I$8,5,FALSE),"Minor",IF(AND(VLOOKUP(B1997,Thresholds!$B$2:$I$8,5,FALSE)&lt;='Hazard Data'!K2306,'Hazard Data'!K2306&lt;VLOOKUP(B1997,Thresholds!$B$2:$I$8,6,FALSE)),"Medium","Major")))</f>
        <v/>
      </c>
      <c r="T1997" s="2"/>
      <c r="U1997" s="2"/>
      <c r="V1997" s="2"/>
      <c r="W1997" s="2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>
      <c r="A1998" s="1"/>
      <c r="B1998" s="17">
        <v>3</v>
      </c>
      <c r="C1998" s="9" t="s">
        <v>70</v>
      </c>
      <c r="D1998" s="9" t="str">
        <f>VLOOKUP(C1998,'Hazard Categories'!$A$2:$B$52,2,FALSE)</f>
        <v>Storm</v>
      </c>
      <c r="E1998" s="17">
        <v>3</v>
      </c>
      <c r="F1998" s="17">
        <v>1983</v>
      </c>
      <c r="G1998" s="17" t="str">
        <f>IF(F1998&lt;2000,(ROUNDDOWN((F1998-$G$10)/5,0))*5+$G$10&amp;"-"&amp;(ROUNDDOWN((F1998-$G$10)/5,0))*5+$G$10+4,(ROUNDDOWN((F1998-$G$10)/5,0))*5+$G$10&amp;"-"&amp;(ROUNDDOWN((F1998-$G$10)/5,0))*5+$G$10+4)</f>
        <v>1980-1984</v>
      </c>
      <c r="H1998" s="17">
        <v>1</v>
      </c>
      <c r="I1998" s="17">
        <v>0</v>
      </c>
      <c r="J1998" s="17">
        <v>0</v>
      </c>
      <c r="K1998" s="17">
        <f>SUM(I1998:J1998)</f>
        <v>0</v>
      </c>
      <c r="L1998" s="28">
        <f>IF(N1998&lt;7000000000,0,1)</f>
        <v>0</v>
      </c>
      <c r="M1998" s="28">
        <f>IF(N1998&gt;0,1,0)</f>
        <v>1</v>
      </c>
      <c r="N1998" s="29">
        <v>16123</v>
      </c>
      <c r="O1998" s="29">
        <f>IF($R1998="Minor",1,0)</f>
        <v>1</v>
      </c>
      <c r="P1998" s="29">
        <f>IF($R1998="Medium",1,0)</f>
        <v>0</v>
      </c>
      <c r="Q1998" s="29">
        <f>IF($R1998="Major",1,0)</f>
        <v>0</v>
      </c>
      <c r="R1998" s="2" t="str">
        <f>IF('Hazard Data'!N778&lt;VLOOKUP(B1998,Thresholds!$B$2:$I$8,2,FALSE),"Minor",IF(AND(VLOOKUP(B1998,Thresholds!$B$2:$I$8,2,FALSE)&lt;='Hazard Data'!N778,'Hazard Data'!N778&lt;VLOOKUP(B1998,Thresholds!$B$2:$I$8,3,FALSE)),"Medium","Major"))</f>
        <v>Minor</v>
      </c>
      <c r="S1998" s="2" t="str">
        <f>IF(N1998&gt;0,"",IF('Hazard Data'!K778&lt;VLOOKUP(B1998,Thresholds!$B$2:$I$8,5,FALSE),"Minor",IF(AND(VLOOKUP(B1998,Thresholds!$B$2:$I$8,5,FALSE)&lt;='Hazard Data'!K778,'Hazard Data'!K778&lt;VLOOKUP(B1998,Thresholds!$B$2:$I$8,6,FALSE)),"Medium","Major")))</f>
        <v/>
      </c>
      <c r="T1998" s="2"/>
      <c r="U1998" s="2"/>
      <c r="V1998" s="2"/>
      <c r="W1998" s="2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>
      <c r="A1999" s="1"/>
      <c r="B1999" s="17">
        <v>1</v>
      </c>
      <c r="C1999" s="9" t="s">
        <v>39</v>
      </c>
      <c r="D1999" s="9" t="str">
        <f>VLOOKUP(C1999,'Hazard Categories'!$A$2:$B$52,2,FALSE)</f>
        <v>Severe Storm</v>
      </c>
      <c r="E1999" s="17">
        <v>1</v>
      </c>
      <c r="F1999" s="17">
        <v>1966</v>
      </c>
      <c r="G1999" s="17" t="str">
        <f>IF(F1999&lt;2000,(ROUNDDOWN((F1999-$G$10)/5,0))*5+$G$10&amp;"-"&amp;(ROUNDDOWN((F1999-$G$10)/5,0))*5+$G$10+4,(ROUNDDOWN((F1999-$G$10)/5,0))*5+$G$10&amp;"-"&amp;(ROUNDDOWN((F1999-$G$10)/5,0))*5+$G$10+4)</f>
        <v>1965-1969</v>
      </c>
      <c r="H1999" s="17">
        <v>5</v>
      </c>
      <c r="I1999" s="17">
        <v>0</v>
      </c>
      <c r="J1999" s="17">
        <v>0</v>
      </c>
      <c r="K1999" s="17">
        <f>SUM(I1999:J1999)</f>
        <v>0</v>
      </c>
      <c r="L1999" s="28">
        <f>IF(N1999&lt;7000000000,0,1)</f>
        <v>0</v>
      </c>
      <c r="M1999" s="28">
        <f>IF(N1999&gt;0,1,0)</f>
        <v>1</v>
      </c>
      <c r="N1999" s="29">
        <v>16107</v>
      </c>
      <c r="O1999" s="29">
        <f>IF($R1999="Minor",1,0)</f>
        <v>0</v>
      </c>
      <c r="P1999" s="29">
        <f>IF($R1999="Medium",1,0)</f>
        <v>1</v>
      </c>
      <c r="Q1999" s="29">
        <f>IF($R1999="Major",1,0)</f>
        <v>0</v>
      </c>
      <c r="R1999" s="2" t="str">
        <f>IF('Hazard Data'!N279&lt;VLOOKUP(B1999,Thresholds!$B$2:$I$8,2,FALSE),"Minor",IF(AND(VLOOKUP(B1999,Thresholds!$B$2:$I$8,2,FALSE)&lt;='Hazard Data'!N279,'Hazard Data'!N279&lt;VLOOKUP(B1999,Thresholds!$B$2:$I$8,3,FALSE)),"Medium","Major"))</f>
        <v>Medium</v>
      </c>
      <c r="S1999" s="2" t="str">
        <f>IF(N1999&gt;0,"",IF('Hazard Data'!K279&lt;VLOOKUP(B1999,Thresholds!$B$2:$I$8,5,FALSE),"Minor",IF(AND(VLOOKUP(B1999,Thresholds!$B$2:$I$8,5,FALSE)&lt;='Hazard Data'!K279,'Hazard Data'!K279&lt;VLOOKUP(B1999,Thresholds!$B$2:$I$8,6,FALSE)),"Medium","Major")))</f>
        <v/>
      </c>
      <c r="T1999" s="2"/>
      <c r="U1999" s="2"/>
      <c r="V1999" s="2"/>
      <c r="W1999" s="2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>
      <c r="A2000" s="1"/>
      <c r="B2000" s="17">
        <v>5</v>
      </c>
      <c r="C2000" s="9" t="s">
        <v>40</v>
      </c>
      <c r="D2000" s="9" t="str">
        <f>VLOOKUP(C2000,'Hazard Categories'!$A$2:$B$52,2,FALSE)</f>
        <v>Storm</v>
      </c>
      <c r="E2000" s="17">
        <v>1</v>
      </c>
      <c r="F2000" s="17">
        <v>1989</v>
      </c>
      <c r="G2000" s="17" t="str">
        <f>IF(F2000&lt;2000,(ROUNDDOWN((F2000-$G$10)/5,0))*5+$G$10&amp;"-"&amp;(ROUNDDOWN((F2000-$G$10)/5,0))*5+$G$10+4,(ROUNDDOWN((F2000-$G$10)/5,0))*5+$G$10&amp;"-"&amp;(ROUNDDOWN((F2000-$G$10)/5,0))*5+$G$10+4)</f>
        <v>1985-1989</v>
      </c>
      <c r="H2000" s="17">
        <v>1</v>
      </c>
      <c r="I2000" s="17">
        <v>0</v>
      </c>
      <c r="J2000" s="17">
        <v>0</v>
      </c>
      <c r="K2000" s="17">
        <f>SUM(I2000:J2000)</f>
        <v>0</v>
      </c>
      <c r="L2000" s="28">
        <f>IF(N2000&lt;7000000000,0,1)</f>
        <v>0</v>
      </c>
      <c r="M2000" s="28">
        <f>IF(N2000&gt;0,1,0)</f>
        <v>1</v>
      </c>
      <c r="N2000" s="29">
        <v>16104</v>
      </c>
      <c r="O2000" s="29">
        <f>IF($R2000="Minor",1,0)</f>
        <v>1</v>
      </c>
      <c r="P2000" s="29">
        <f>IF($R2000="Medium",1,0)</f>
        <v>0</v>
      </c>
      <c r="Q2000" s="29">
        <f>IF($R2000="Major",1,0)</f>
        <v>0</v>
      </c>
      <c r="R2000" s="2" t="str">
        <f>IF('Hazard Data'!N1995&lt;VLOOKUP(B2000,Thresholds!$B$2:$I$8,2,FALSE),"Minor",IF(AND(VLOOKUP(B2000,Thresholds!$B$2:$I$8,2,FALSE)&lt;='Hazard Data'!N1995,'Hazard Data'!N1995&lt;VLOOKUP(B2000,Thresholds!$B$2:$I$8,3,FALSE)),"Medium","Major"))</f>
        <v>Minor</v>
      </c>
      <c r="S2000" s="2" t="str">
        <f>IF(N2000&gt;0,"",IF('Hazard Data'!K1995&lt;VLOOKUP(B2000,Thresholds!$B$2:$I$8,5,FALSE),"Minor",IF(AND(VLOOKUP(B2000,Thresholds!$B$2:$I$8,5,FALSE)&lt;='Hazard Data'!K1995,'Hazard Data'!K1995&lt;VLOOKUP(B2000,Thresholds!$B$2:$I$8,6,FALSE)),"Medium","Major")))</f>
        <v/>
      </c>
      <c r="T2000" s="2"/>
      <c r="U2000" s="2"/>
      <c r="V2000" s="2"/>
      <c r="W2000" s="2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32">
      <c r="A2001" s="1"/>
      <c r="B2001" s="17">
        <v>3</v>
      </c>
      <c r="C2001" s="9" t="s">
        <v>39</v>
      </c>
      <c r="D2001" s="9" t="str">
        <f>VLOOKUP(C2001,'Hazard Categories'!$A$2:$B$52,2,FALSE)</f>
        <v>Severe Storm</v>
      </c>
      <c r="E2001" s="17">
        <v>3</v>
      </c>
      <c r="F2001" s="17">
        <v>2016</v>
      </c>
      <c r="G2001" s="17" t="str">
        <f>IF(F2001&lt;2000,(ROUNDDOWN((F2001-$G$10)/5,0))*5+$G$10&amp;"-"&amp;(ROUNDDOWN((F2001-$G$10)/5,0))*5+$G$10+4,(ROUNDDOWN((F2001-$G$10)/5,0))*5+$G$10&amp;"-"&amp;(ROUNDDOWN((F2001-$G$10)/5,0))*5+$G$10+4)</f>
        <v>2015-2019</v>
      </c>
      <c r="H2001" s="17">
        <v>1</v>
      </c>
      <c r="I2001" s="17">
        <v>0</v>
      </c>
      <c r="J2001" s="17">
        <v>0</v>
      </c>
      <c r="K2001" s="17">
        <f>SUM(I2001:J2001)</f>
        <v>0</v>
      </c>
      <c r="L2001" s="28">
        <f>IF(N2001&lt;7000000000,0,1)</f>
        <v>0</v>
      </c>
      <c r="M2001" s="28">
        <f>IF(N2001&gt;0,1,0)</f>
        <v>1</v>
      </c>
      <c r="N2001" s="29">
        <v>16102</v>
      </c>
      <c r="O2001" s="29">
        <f>IF($R2001="Minor",1,0)</f>
        <v>1</v>
      </c>
      <c r="P2001" s="29">
        <f>IF($R2001="Medium",1,0)</f>
        <v>0</v>
      </c>
      <c r="Q2001" s="29">
        <f>IF($R2001="Major",1,0)</f>
        <v>0</v>
      </c>
      <c r="R2001" s="2" t="str">
        <f>IF('Hazard Data'!N2850&lt;VLOOKUP(B2001,Thresholds!$B$2:$I$8,2,FALSE),"Minor",IF(AND(VLOOKUP(B2001,Thresholds!$B$2:$I$8,2,FALSE)&lt;='Hazard Data'!N2850,'Hazard Data'!N2850&lt;VLOOKUP(B2001,Thresholds!$B$2:$I$8,3,FALSE)),"Medium","Major"))</f>
        <v>Minor</v>
      </c>
      <c r="S2001" s="2" t="str">
        <f>IF(N2001&gt;0,"",IF('Hazard Data'!K2850&lt;VLOOKUP(B2001,Thresholds!$B$2:$I$8,5,FALSE),"Minor",IF(AND(VLOOKUP(B2001,Thresholds!$B$2:$I$8,5,FALSE)&lt;='Hazard Data'!K2850,'Hazard Data'!K2850&lt;VLOOKUP(B2001,Thresholds!$B$2:$I$8,6,FALSE)),"Medium","Major")))</f>
        <v/>
      </c>
      <c r="T2001" s="2"/>
      <c r="U2001" s="2"/>
      <c r="V2001" s="2"/>
      <c r="W2001" s="2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32">
      <c r="A2002" s="1"/>
      <c r="B2002" s="17">
        <v>3</v>
      </c>
      <c r="C2002" s="9" t="s">
        <v>39</v>
      </c>
      <c r="D2002" s="9" t="str">
        <f>VLOOKUP(C2002,'Hazard Categories'!$A$2:$B$52,2,FALSE)</f>
        <v>Severe Storm</v>
      </c>
      <c r="E2002" s="17">
        <v>2</v>
      </c>
      <c r="F2002" s="17">
        <v>2013</v>
      </c>
      <c r="G2002" s="17" t="str">
        <f>IF(F2002&lt;2000,(ROUNDDOWN((F2002-$G$10)/5,0))*5+$G$10&amp;"-"&amp;(ROUNDDOWN((F2002-$G$10)/5,0))*5+$G$10+4,(ROUNDDOWN((F2002-$G$10)/5,0))*5+$G$10&amp;"-"&amp;(ROUNDDOWN((F2002-$G$10)/5,0))*5+$G$10+4)</f>
        <v>2010-2014</v>
      </c>
      <c r="H2002" s="17">
        <v>1</v>
      </c>
      <c r="I2002" s="17">
        <v>0</v>
      </c>
      <c r="J2002" s="17">
        <v>0</v>
      </c>
      <c r="K2002" s="17">
        <f>SUM(I2002:J2002)</f>
        <v>0</v>
      </c>
      <c r="L2002" s="28">
        <f>IF(N2002&lt;7000000000,0,1)</f>
        <v>0</v>
      </c>
      <c r="M2002" s="28">
        <f>IF(N2002&gt;0,1,0)</f>
        <v>1</v>
      </c>
      <c r="N2002" s="29">
        <v>16097</v>
      </c>
      <c r="O2002" s="29">
        <f>IF($R2002="Minor",1,0)</f>
        <v>1</v>
      </c>
      <c r="P2002" s="29">
        <f>IF($R2002="Medium",1,0)</f>
        <v>0</v>
      </c>
      <c r="Q2002" s="29">
        <f>IF($R2002="Major",1,0)</f>
        <v>0</v>
      </c>
      <c r="R2002" s="2" t="str">
        <f>IF('Hazard Data'!N1869&lt;VLOOKUP(B2002,Thresholds!$B$2:$I$8,2,FALSE),"Minor",IF(AND(VLOOKUP(B2002,Thresholds!$B$2:$I$8,2,FALSE)&lt;='Hazard Data'!N1869,'Hazard Data'!N1869&lt;VLOOKUP(B2002,Thresholds!$B$2:$I$8,3,FALSE)),"Medium","Major"))</f>
        <v>Minor</v>
      </c>
      <c r="S2002" s="2" t="str">
        <f>IF(N2002&gt;0,"",IF('Hazard Data'!K1869&lt;VLOOKUP(B2002,Thresholds!$B$2:$I$8,5,FALSE),"Minor",IF(AND(VLOOKUP(B2002,Thresholds!$B$2:$I$8,5,FALSE)&lt;='Hazard Data'!K1869,'Hazard Data'!K1869&lt;VLOOKUP(B2002,Thresholds!$B$2:$I$8,6,FALSE)),"Medium","Major")))</f>
        <v/>
      </c>
      <c r="T2002" s="2"/>
      <c r="U2002" s="2"/>
      <c r="V2002" s="2"/>
      <c r="W2002" s="2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32">
      <c r="A2003" s="1"/>
      <c r="B2003" s="17">
        <v>2</v>
      </c>
      <c r="C2003" s="9" t="s">
        <v>29</v>
      </c>
      <c r="D2003" s="9" t="str">
        <f>VLOOKUP(C2003,'Hazard Categories'!$A$2:$B$52,2,FALSE)</f>
        <v>Tropical Storm</v>
      </c>
      <c r="E2003" s="17">
        <v>3</v>
      </c>
      <c r="F2003" s="17">
        <v>1964</v>
      </c>
      <c r="G2003" s="17" t="str">
        <f>IF(F2003&lt;2000,(ROUNDDOWN((F2003-$G$10)/5,0))*5+$G$10&amp;"-"&amp;(ROUNDDOWN((F2003-$G$10)/5,0))*5+$G$10+4,(ROUNDDOWN((F2003-$G$10)/5,0))*5+$G$10&amp;"-"&amp;(ROUNDDOWN((F2003-$G$10)/5,0))*5+$G$10+4)</f>
        <v>1960-1964</v>
      </c>
      <c r="H2003" s="17">
        <v>3</v>
      </c>
      <c r="I2003" s="17">
        <v>0</v>
      </c>
      <c r="J2003" s="17">
        <v>0</v>
      </c>
      <c r="K2003" s="17">
        <f>SUM(I2003:J2003)</f>
        <v>0</v>
      </c>
      <c r="L2003" s="28">
        <f>IF(N2003&lt;7000000000,0,1)</f>
        <v>0</v>
      </c>
      <c r="M2003" s="28">
        <f>IF(N2003&gt;0,1,0)</f>
        <v>1</v>
      </c>
      <c r="N2003" s="29">
        <v>16081</v>
      </c>
      <c r="O2003" s="29">
        <f>IF($R2003="Minor",1,0)</f>
        <v>0</v>
      </c>
      <c r="P2003" s="29">
        <f>IF($R2003="Medium",1,0)</f>
        <v>1</v>
      </c>
      <c r="Q2003" s="29">
        <f>IF($R2003="Major",1,0)</f>
        <v>0</v>
      </c>
      <c r="R2003" s="2" t="str">
        <f>IF('Hazard Data'!N257&lt;VLOOKUP(B2003,Thresholds!$B$2:$I$8,2,FALSE),"Minor",IF(AND(VLOOKUP(B2003,Thresholds!$B$2:$I$8,2,FALSE)&lt;='Hazard Data'!N257,'Hazard Data'!N257&lt;VLOOKUP(B2003,Thresholds!$B$2:$I$8,3,FALSE)),"Medium","Major"))</f>
        <v>Medium</v>
      </c>
      <c r="S2003" s="2" t="str">
        <f>IF(N2003&gt;0,"",IF('Hazard Data'!K257&lt;VLOOKUP(B2003,Thresholds!$B$2:$I$8,5,FALSE),"Minor",IF(AND(VLOOKUP(B2003,Thresholds!$B$2:$I$8,5,FALSE)&lt;='Hazard Data'!K257,'Hazard Data'!K257&lt;VLOOKUP(B2003,Thresholds!$B$2:$I$8,6,FALSE)),"Medium","Major")))</f>
        <v/>
      </c>
      <c r="T2003" s="2"/>
      <c r="U2003" s="2"/>
      <c r="V2003" s="2"/>
      <c r="W2003" s="2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32">
      <c r="A2004" s="1"/>
      <c r="B2004" s="17">
        <v>5</v>
      </c>
      <c r="C2004" s="9" t="s">
        <v>70</v>
      </c>
      <c r="D2004" s="9" t="str">
        <f>VLOOKUP(C2004,'Hazard Categories'!$A$2:$B$52,2,FALSE)</f>
        <v>Storm</v>
      </c>
      <c r="E2004" s="17">
        <v>3</v>
      </c>
      <c r="F2004" s="17">
        <v>1983</v>
      </c>
      <c r="G2004" s="17" t="str">
        <f>IF(F2004&lt;2000,(ROUNDDOWN((F2004-$G$10)/5,0))*5+$G$10&amp;"-"&amp;(ROUNDDOWN((F2004-$G$10)/5,0))*5+$G$10+4,(ROUNDDOWN((F2004-$G$10)/5,0))*5+$G$10&amp;"-"&amp;(ROUNDDOWN((F2004-$G$10)/5,0))*5+$G$10+4)</f>
        <v>1980-1984</v>
      </c>
      <c r="H2004" s="17">
        <v>1</v>
      </c>
      <c r="I2004" s="17">
        <v>0</v>
      </c>
      <c r="J2004" s="17">
        <v>0</v>
      </c>
      <c r="K2004" s="17">
        <f>SUM(I2004:J2004)</f>
        <v>0</v>
      </c>
      <c r="L2004" s="28">
        <f>IF(N2004&lt;7000000000,0,1)</f>
        <v>0</v>
      </c>
      <c r="M2004" s="28">
        <f>IF(N2004&gt;0,1,0)</f>
        <v>1</v>
      </c>
      <c r="N2004" s="29">
        <v>16069</v>
      </c>
      <c r="O2004" s="29">
        <f>IF($R2004="Minor",1,0)</f>
        <v>1</v>
      </c>
      <c r="P2004" s="29">
        <f>IF($R2004="Medium",1,0)</f>
        <v>0</v>
      </c>
      <c r="Q2004" s="29">
        <f>IF($R2004="Major",1,0)</f>
        <v>0</v>
      </c>
      <c r="R2004" s="2" t="str">
        <f>IF('Hazard Data'!N779&lt;VLOOKUP(B2004,Thresholds!$B$2:$I$8,2,FALSE),"Minor",IF(AND(VLOOKUP(B2004,Thresholds!$B$2:$I$8,2,FALSE)&lt;='Hazard Data'!N779,'Hazard Data'!N779&lt;VLOOKUP(B2004,Thresholds!$B$2:$I$8,3,FALSE)),"Medium","Major"))</f>
        <v>Minor</v>
      </c>
      <c r="S2004" s="2" t="str">
        <f>IF(N2004&gt;0,"",IF('Hazard Data'!K779&lt;VLOOKUP(B2004,Thresholds!$B$2:$I$8,5,FALSE),"Minor",IF(AND(VLOOKUP(B2004,Thresholds!$B$2:$I$8,5,FALSE)&lt;='Hazard Data'!K779,'Hazard Data'!K779&lt;VLOOKUP(B2004,Thresholds!$B$2:$I$8,6,FALSE)),"Medium","Major")))</f>
        <v/>
      </c>
      <c r="T2004" s="2"/>
      <c r="U2004" s="2"/>
      <c r="V2004" s="2"/>
      <c r="W2004" s="2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32">
      <c r="A2005" s="1"/>
      <c r="B2005" s="17">
        <v>6</v>
      </c>
      <c r="C2005" s="9" t="s">
        <v>43</v>
      </c>
      <c r="D2005" s="9" t="str">
        <f>VLOOKUP(C2005,'Hazard Categories'!$A$2:$B$52,2,FALSE)</f>
        <v>Heat/Drought/Fire</v>
      </c>
      <c r="E2005" s="17">
        <v>3</v>
      </c>
      <c r="F2005" s="17">
        <v>1977</v>
      </c>
      <c r="G2005" s="17" t="str">
        <f>IF(F2005&lt;2000,(ROUNDDOWN((F2005-$G$10)/5,0))*5+$G$10&amp;"-"&amp;(ROUNDDOWN((F2005-$G$10)/5,0))*5+$G$10+4,(ROUNDDOWN((F2005-$G$10)/5,0))*5+$G$10&amp;"-"&amp;(ROUNDDOWN((F2005-$G$10)/5,0))*5+$G$10+4)</f>
        <v>1975-1979</v>
      </c>
      <c r="H2005" s="17">
        <v>31</v>
      </c>
      <c r="I2005" s="17">
        <v>0</v>
      </c>
      <c r="J2005" s="17">
        <v>0</v>
      </c>
      <c r="K2005" s="17">
        <f>SUM(I2005:J2005)</f>
        <v>0</v>
      </c>
      <c r="L2005" s="28">
        <f>IF(N2005&lt;7000000000,0,1)</f>
        <v>0</v>
      </c>
      <c r="M2005" s="28">
        <f>IF(N2005&gt;0,1,0)</f>
        <v>1</v>
      </c>
      <c r="N2005" s="29">
        <v>16050</v>
      </c>
      <c r="O2005" s="29">
        <f>IF($R2005="Minor",1,0)</f>
        <v>0</v>
      </c>
      <c r="P2005" s="29">
        <f>IF($R2005="Medium",1,0)</f>
        <v>1</v>
      </c>
      <c r="Q2005" s="29">
        <f>IF($R2005="Major",1,0)</f>
        <v>0</v>
      </c>
      <c r="R2005" s="2" t="str">
        <f>IF('Hazard Data'!N429&lt;VLOOKUP(B2005,Thresholds!$B$2:$I$8,2,FALSE),"Minor",IF(AND(VLOOKUP(B2005,Thresholds!$B$2:$I$8,2,FALSE)&lt;='Hazard Data'!N429,'Hazard Data'!N429&lt;VLOOKUP(B2005,Thresholds!$B$2:$I$8,3,FALSE)),"Medium","Major"))</f>
        <v>Medium</v>
      </c>
      <c r="S2005" s="2" t="str">
        <f>IF(N2005&gt;0,"",IF('Hazard Data'!K429&lt;VLOOKUP(B2005,Thresholds!$B$2:$I$8,5,FALSE),"Minor",IF(AND(VLOOKUP(B2005,Thresholds!$B$2:$I$8,5,FALSE)&lt;='Hazard Data'!K429,'Hazard Data'!K429&lt;VLOOKUP(B2005,Thresholds!$B$2:$I$8,6,FALSE)),"Medium","Major")))</f>
        <v/>
      </c>
      <c r="T2005" s="2"/>
      <c r="U2005" s="2"/>
      <c r="V2005" s="2"/>
      <c r="W2005" s="2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32">
      <c r="A2006" s="1"/>
      <c r="B2006" s="17">
        <v>2</v>
      </c>
      <c r="C2006" s="9" t="s">
        <v>44</v>
      </c>
      <c r="D2006" s="9" t="str">
        <f>VLOOKUP(C2006,'Hazard Categories'!$A$2:$B$52,2,FALSE)</f>
        <v>Severe Storm</v>
      </c>
      <c r="E2006" s="17">
        <v>2</v>
      </c>
      <c r="F2006" s="17">
        <v>2014</v>
      </c>
      <c r="G2006" s="17" t="str">
        <f>IF(F2006&lt;2000,(ROUNDDOWN((F2006-$G$10)/5,0))*5+$G$10&amp;"-"&amp;(ROUNDDOWN((F2006-$G$10)/5,0))*5+$G$10+4,(ROUNDDOWN((F2006-$G$10)/5,0))*5+$G$10&amp;"-"&amp;(ROUNDDOWN((F2006-$G$10)/5,0))*5+$G$10+4)</f>
        <v>2010-2014</v>
      </c>
      <c r="H2006" s="17">
        <v>1</v>
      </c>
      <c r="I2006" s="17">
        <v>0</v>
      </c>
      <c r="J2006" s="17">
        <v>0</v>
      </c>
      <c r="K2006" s="17">
        <f>SUM(I2006:J2006)</f>
        <v>0</v>
      </c>
      <c r="L2006" s="28">
        <f>IF(N2006&lt;7000000000,0,1)</f>
        <v>0</v>
      </c>
      <c r="M2006" s="28">
        <f>IF(N2006&gt;0,1,0)</f>
        <v>1</v>
      </c>
      <c r="N2006" s="29">
        <v>16048</v>
      </c>
      <c r="O2006" s="29">
        <f>IF($R2006="Minor",1,0)</f>
        <v>1</v>
      </c>
      <c r="P2006" s="29">
        <f>IF($R2006="Medium",1,0)</f>
        <v>0</v>
      </c>
      <c r="Q2006" s="29">
        <f>IF($R2006="Major",1,0)</f>
        <v>0</v>
      </c>
      <c r="R2006" s="2" t="str">
        <f>IF('Hazard Data'!N2604&lt;VLOOKUP(B2006,Thresholds!$B$2:$I$8,2,FALSE),"Minor",IF(AND(VLOOKUP(B2006,Thresholds!$B$2:$I$8,2,FALSE)&lt;='Hazard Data'!N2604,'Hazard Data'!N2604&lt;VLOOKUP(B2006,Thresholds!$B$2:$I$8,3,FALSE)),"Medium","Major"))</f>
        <v>Minor</v>
      </c>
      <c r="S2006" s="2" t="str">
        <f>IF(N2006&gt;0,"",IF('Hazard Data'!K2604&lt;VLOOKUP(B2006,Thresholds!$B$2:$I$8,5,FALSE),"Minor",IF(AND(VLOOKUP(B2006,Thresholds!$B$2:$I$8,5,FALSE)&lt;='Hazard Data'!K2604,'Hazard Data'!K2604&lt;VLOOKUP(B2006,Thresholds!$B$2:$I$8,6,FALSE)),"Medium","Major")))</f>
        <v/>
      </c>
      <c r="T2006" s="2"/>
      <c r="U2006" s="2"/>
      <c r="V2006" s="2"/>
      <c r="W2006" s="2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32">
      <c r="A2007" s="1"/>
      <c r="B2007" s="17">
        <v>2</v>
      </c>
      <c r="C2007" s="9" t="s">
        <v>44</v>
      </c>
      <c r="D2007" s="9" t="str">
        <f>VLOOKUP(C2007,'Hazard Categories'!$A$2:$B$52,2,FALSE)</f>
        <v>Severe Storm</v>
      </c>
      <c r="E2007" s="17">
        <v>3</v>
      </c>
      <c r="F2007" s="17">
        <v>2016</v>
      </c>
      <c r="G2007" s="17" t="str">
        <f>IF(F2007&lt;2000,(ROUNDDOWN((F2007-$G$10)/5,0))*5+$G$10&amp;"-"&amp;(ROUNDDOWN((F2007-$G$10)/5,0))*5+$G$10+4,(ROUNDDOWN((F2007-$G$10)/5,0))*5+$G$10&amp;"-"&amp;(ROUNDDOWN((F2007-$G$10)/5,0))*5+$G$10+4)</f>
        <v>2015-2019</v>
      </c>
      <c r="H2007" s="17">
        <v>1</v>
      </c>
      <c r="I2007" s="17">
        <v>0</v>
      </c>
      <c r="J2007" s="17">
        <v>0</v>
      </c>
      <c r="K2007" s="17">
        <f>SUM(I2007:J2007)</f>
        <v>0</v>
      </c>
      <c r="L2007" s="28">
        <f>IF(N2007&lt;7000000000,0,1)</f>
        <v>0</v>
      </c>
      <c r="M2007" s="28">
        <f>IF(N2007&gt;0,1,0)</f>
        <v>1</v>
      </c>
      <c r="N2007" s="29">
        <v>16034</v>
      </c>
      <c r="O2007" s="29">
        <f>IF($R2007="Minor",1,0)</f>
        <v>1</v>
      </c>
      <c r="P2007" s="29">
        <f>IF($R2007="Medium",1,0)</f>
        <v>0</v>
      </c>
      <c r="Q2007" s="29">
        <f>IF($R2007="Major",1,0)</f>
        <v>0</v>
      </c>
      <c r="R2007" s="2" t="str">
        <f>IF('Hazard Data'!N2872&lt;VLOOKUP(B2007,Thresholds!$B$2:$I$8,2,FALSE),"Minor",IF(AND(VLOOKUP(B2007,Thresholds!$B$2:$I$8,2,FALSE)&lt;='Hazard Data'!N2872,'Hazard Data'!N2872&lt;VLOOKUP(B2007,Thresholds!$B$2:$I$8,3,FALSE)),"Medium","Major"))</f>
        <v>Minor</v>
      </c>
      <c r="S2007" s="2" t="str">
        <f>IF(N2007&gt;0,"",IF('Hazard Data'!K2872&lt;VLOOKUP(B2007,Thresholds!$B$2:$I$8,5,FALSE),"Minor",IF(AND(VLOOKUP(B2007,Thresholds!$B$2:$I$8,5,FALSE)&lt;='Hazard Data'!K2872,'Hazard Data'!K2872&lt;VLOOKUP(B2007,Thresholds!$B$2:$I$8,6,FALSE)),"Medium","Major")))</f>
        <v/>
      </c>
      <c r="T2007" s="2"/>
      <c r="U2007" s="2"/>
      <c r="V2007" s="2"/>
      <c r="W2007" s="2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32">
      <c r="A2008" s="1"/>
      <c r="B2008" s="17">
        <v>1</v>
      </c>
      <c r="C2008" s="9" t="s">
        <v>81</v>
      </c>
      <c r="D2008" s="9" t="str">
        <f>VLOOKUP(C2008,'Hazard Categories'!$A$2:$B$52,2,FALSE)</f>
        <v>Severe Storm</v>
      </c>
      <c r="E2008" s="17">
        <v>1</v>
      </c>
      <c r="F2008" s="17">
        <v>1985</v>
      </c>
      <c r="G2008" s="17" t="str">
        <f>IF(F2008&lt;2000,(ROUNDDOWN((F2008-$G$10)/5,0))*5+$G$10&amp;"-"&amp;(ROUNDDOWN((F2008-$G$10)/5,0))*5+$G$10+4,(ROUNDDOWN((F2008-$G$10)/5,0))*5+$G$10&amp;"-"&amp;(ROUNDDOWN((F2008-$G$10)/5,0))*5+$G$10+4)</f>
        <v>1985-1989</v>
      </c>
      <c r="H2008" s="17">
        <v>2</v>
      </c>
      <c r="I2008" s="17">
        <v>0</v>
      </c>
      <c r="J2008" s="17">
        <v>0</v>
      </c>
      <c r="K2008" s="17">
        <f>SUM(I2008:J2008)</f>
        <v>0</v>
      </c>
      <c r="L2008" s="28">
        <f>IF(N2008&lt;7000000000,0,1)</f>
        <v>0</v>
      </c>
      <c r="M2008" s="28">
        <f>IF(N2008&gt;0,1,0)</f>
        <v>1</v>
      </c>
      <c r="N2008" s="29">
        <v>16033</v>
      </c>
      <c r="O2008" s="29">
        <f>IF($R2008="Minor",1,0)</f>
        <v>1</v>
      </c>
      <c r="P2008" s="29">
        <f>IF($R2008="Medium",1,0)</f>
        <v>0</v>
      </c>
      <c r="Q2008" s="29">
        <f>IF($R2008="Major",1,0)</f>
        <v>0</v>
      </c>
      <c r="R2008" s="2" t="str">
        <f>IF('Hazard Data'!N521&lt;VLOOKUP(B2008,Thresholds!$B$2:$I$8,2,FALSE),"Minor",IF(AND(VLOOKUP(B2008,Thresholds!$B$2:$I$8,2,FALSE)&lt;='Hazard Data'!N521,'Hazard Data'!N521&lt;VLOOKUP(B2008,Thresholds!$B$2:$I$8,3,FALSE)),"Medium","Major"))</f>
        <v>Minor</v>
      </c>
      <c r="S2008" s="2" t="str">
        <f>IF(N2008&gt;0,"",IF('Hazard Data'!K521&lt;VLOOKUP(B2008,Thresholds!$B$2:$I$8,5,FALSE),"Minor",IF(AND(VLOOKUP(B2008,Thresholds!$B$2:$I$8,5,FALSE)&lt;='Hazard Data'!K521,'Hazard Data'!K521&lt;VLOOKUP(B2008,Thresholds!$B$2:$I$8,6,FALSE)),"Medium","Major")))</f>
        <v/>
      </c>
      <c r="T2008" s="2"/>
      <c r="U2008" s="2"/>
      <c r="V2008" s="2"/>
      <c r="W2008" s="2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32">
      <c r="A2009" s="1"/>
      <c r="B2009" s="17">
        <v>1</v>
      </c>
      <c r="C2009" s="9" t="s">
        <v>44</v>
      </c>
      <c r="D2009" s="9" t="str">
        <f>VLOOKUP(C2009,'Hazard Categories'!$A$2:$B$52,2,FALSE)</f>
        <v>Severe Storm</v>
      </c>
      <c r="E2009" s="17">
        <v>3</v>
      </c>
      <c r="F2009" s="17">
        <v>2003</v>
      </c>
      <c r="G2009" s="17" t="str">
        <f>IF(F2009&lt;2000,(ROUNDDOWN((F2009-$G$10)/5,0))*5+$G$10&amp;"-"&amp;(ROUNDDOWN((F2009-$G$10)/5,0))*5+$G$10+4,(ROUNDDOWN((F2009-$G$10)/5,0))*5+$G$10&amp;"-"&amp;(ROUNDDOWN((F2009-$G$10)/5,0))*5+$G$10+4)</f>
        <v>2000-2004</v>
      </c>
      <c r="H2009" s="17">
        <v>1</v>
      </c>
      <c r="I2009" s="17">
        <v>0</v>
      </c>
      <c r="J2009" s="17">
        <v>0</v>
      </c>
      <c r="K2009" s="17">
        <f>SUM(I2009:J2009)</f>
        <v>0</v>
      </c>
      <c r="L2009" s="28">
        <f>IF(N2009&lt;7000000000,0,1)</f>
        <v>0</v>
      </c>
      <c r="M2009" s="28">
        <f>IF(N2009&gt;0,1,0)</f>
        <v>1</v>
      </c>
      <c r="N2009" s="29">
        <v>16032</v>
      </c>
      <c r="O2009" s="29">
        <f>IF($R2009="Minor",1,0)</f>
        <v>1</v>
      </c>
      <c r="P2009" s="29">
        <f>IF($R2009="Medium",1,0)</f>
        <v>0</v>
      </c>
      <c r="Q2009" s="29">
        <f>IF($R2009="Major",1,0)</f>
        <v>0</v>
      </c>
      <c r="R2009" s="2" t="str">
        <f>IF('Hazard Data'!N3069&lt;VLOOKUP(B2009,Thresholds!$B$2:$I$8,2,FALSE),"Minor",IF(AND(VLOOKUP(B2009,Thresholds!$B$2:$I$8,2,FALSE)&lt;='Hazard Data'!N3069,'Hazard Data'!N3069&lt;VLOOKUP(B2009,Thresholds!$B$2:$I$8,3,FALSE)),"Medium","Major"))</f>
        <v>Minor</v>
      </c>
      <c r="S2009" s="2" t="str">
        <f>IF(N2009&gt;0,"",IF('Hazard Data'!K3069&lt;VLOOKUP(B2009,Thresholds!$B$2:$I$8,5,FALSE),"Minor",IF(AND(VLOOKUP(B2009,Thresholds!$B$2:$I$8,5,FALSE)&lt;='Hazard Data'!K3069,'Hazard Data'!K3069&lt;VLOOKUP(B2009,Thresholds!$B$2:$I$8,6,FALSE)),"Medium","Major")))</f>
        <v/>
      </c>
      <c r="T2009" s="2"/>
      <c r="U2009" s="2"/>
      <c r="V2009" s="2"/>
      <c r="W2009" s="2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32">
      <c r="A2010" s="1"/>
      <c r="B2010" s="17">
        <v>1</v>
      </c>
      <c r="C2010" s="9" t="s">
        <v>39</v>
      </c>
      <c r="D2010" s="9" t="str">
        <f>VLOOKUP(C2010,'Hazard Categories'!$A$2:$B$52,2,FALSE)</f>
        <v>Severe Storm</v>
      </c>
      <c r="E2010" s="17">
        <v>1</v>
      </c>
      <c r="F2010" s="17">
        <v>1973</v>
      </c>
      <c r="G2010" s="17" t="str">
        <f>IF(F2010&lt;2000,(ROUNDDOWN((F2010-$G$10)/5,0))*5+$G$10&amp;"-"&amp;(ROUNDDOWN((F2010-$G$10)/5,0))*5+$G$10+4,(ROUNDDOWN((F2010-$G$10)/5,0))*5+$G$10&amp;"-"&amp;(ROUNDDOWN((F2010-$G$10)/5,0))*5+$G$10+4)</f>
        <v>1970-1974</v>
      </c>
      <c r="H2010" s="17">
        <v>1</v>
      </c>
      <c r="I2010" s="17">
        <v>0</v>
      </c>
      <c r="J2010" s="17">
        <v>0</v>
      </c>
      <c r="K2010" s="17">
        <f>SUM(I2010:J2010)</f>
        <v>0</v>
      </c>
      <c r="L2010" s="28">
        <f>IF(N2010&lt;7000000000,0,1)</f>
        <v>0</v>
      </c>
      <c r="M2010" s="28">
        <f>IF(N2010&gt;0,1,0)</f>
        <v>1</v>
      </c>
      <c r="N2010" s="29">
        <v>16026</v>
      </c>
      <c r="O2010" s="29">
        <f>IF($R2010="Minor",1,0)</f>
        <v>0</v>
      </c>
      <c r="P2010" s="29">
        <f>IF($R2010="Medium",1,0)</f>
        <v>1</v>
      </c>
      <c r="Q2010" s="29">
        <f>IF($R2010="Major",1,0)</f>
        <v>0</v>
      </c>
      <c r="R2010" s="2" t="str">
        <f>IF('Hazard Data'!N353&lt;VLOOKUP(B2010,Thresholds!$B$2:$I$8,2,FALSE),"Minor",IF(AND(VLOOKUP(B2010,Thresholds!$B$2:$I$8,2,FALSE)&lt;='Hazard Data'!N353,'Hazard Data'!N353&lt;VLOOKUP(B2010,Thresholds!$B$2:$I$8,3,FALSE)),"Medium","Major"))</f>
        <v>Medium</v>
      </c>
      <c r="S2010" s="2" t="str">
        <f>IF(N2010&gt;0,"",IF('Hazard Data'!K353&lt;VLOOKUP(B2010,Thresholds!$B$2:$I$8,5,FALSE),"Minor",IF(AND(VLOOKUP(B2010,Thresholds!$B$2:$I$8,5,FALSE)&lt;='Hazard Data'!K353,'Hazard Data'!K353&lt;VLOOKUP(B2010,Thresholds!$B$2:$I$8,6,FALSE)),"Medium","Major")))</f>
        <v/>
      </c>
      <c r="T2010" s="2"/>
      <c r="U2010" s="2"/>
      <c r="V2010" s="2"/>
      <c r="W2010" s="2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32">
      <c r="A2011" s="1"/>
      <c r="B2011" s="17">
        <v>1</v>
      </c>
      <c r="C2011" s="9" t="s">
        <v>47</v>
      </c>
      <c r="D2011" s="9" t="str">
        <f>VLOOKUP(C2011,'Hazard Categories'!$A$2:$B$52,2,FALSE)</f>
        <v>Severe Storm</v>
      </c>
      <c r="E2011" s="17">
        <v>1</v>
      </c>
      <c r="F2011" s="17">
        <v>1995</v>
      </c>
      <c r="G2011" s="17" t="str">
        <f>IF(F2011&lt;2000,(ROUNDDOWN((F2011-$G$10)/5,0))*5+$G$10&amp;"-"&amp;(ROUNDDOWN((F2011-$G$10)/5,0))*5+$G$10+4,(ROUNDDOWN((F2011-$G$10)/5,0))*5+$G$10&amp;"-"&amp;(ROUNDDOWN((F2011-$G$10)/5,0))*5+$G$10+4)</f>
        <v>1995-1999</v>
      </c>
      <c r="H2011" s="17">
        <v>1</v>
      </c>
      <c r="I2011" s="17">
        <v>0</v>
      </c>
      <c r="J2011" s="17">
        <v>0</v>
      </c>
      <c r="K2011" s="17">
        <f>SUM(I2011:J2011)</f>
        <v>0</v>
      </c>
      <c r="L2011" s="28">
        <f>IF(N2011&lt;7000000000,0,1)</f>
        <v>0</v>
      </c>
      <c r="M2011" s="28">
        <f>IF(N2011&gt;0,1,0)</f>
        <v>1</v>
      </c>
      <c r="N2011" s="29">
        <v>16015</v>
      </c>
      <c r="O2011" s="29">
        <f>IF($R2011="Minor",1,0)</f>
        <v>1</v>
      </c>
      <c r="P2011" s="29">
        <f>IF($R2011="Medium",1,0)</f>
        <v>0</v>
      </c>
      <c r="Q2011" s="29">
        <f>IF($R2011="Major",1,0)</f>
        <v>0</v>
      </c>
      <c r="R2011" s="2" t="str">
        <f>IF('Hazard Data'!N1854&lt;VLOOKUP(B2011,Thresholds!$B$2:$I$8,2,FALSE),"Minor",IF(AND(VLOOKUP(B2011,Thresholds!$B$2:$I$8,2,FALSE)&lt;='Hazard Data'!N1854,'Hazard Data'!N1854&lt;VLOOKUP(B2011,Thresholds!$B$2:$I$8,3,FALSE)),"Medium","Major"))</f>
        <v>Minor</v>
      </c>
      <c r="S2011" s="2" t="str">
        <f>IF(N2011&gt;0,"",IF('Hazard Data'!K1854&lt;VLOOKUP(B2011,Thresholds!$B$2:$I$8,5,FALSE),"Minor",IF(AND(VLOOKUP(B2011,Thresholds!$B$2:$I$8,5,FALSE)&lt;='Hazard Data'!K1854,'Hazard Data'!K1854&lt;VLOOKUP(B2011,Thresholds!$B$2:$I$8,6,FALSE)),"Medium","Major")))</f>
        <v/>
      </c>
      <c r="T2011" s="2"/>
      <c r="U2011" s="2"/>
      <c r="V2011" s="2"/>
      <c r="W2011" s="2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32">
      <c r="A2012" s="1"/>
      <c r="B2012" s="17">
        <v>2</v>
      </c>
      <c r="C2012" s="9" t="s">
        <v>44</v>
      </c>
      <c r="D2012" s="9" t="str">
        <f>VLOOKUP(C2012,'Hazard Categories'!$A$2:$B$52,2,FALSE)</f>
        <v>Severe Storm</v>
      </c>
      <c r="E2012" s="17">
        <v>3</v>
      </c>
      <c r="F2012" s="17">
        <v>2012</v>
      </c>
      <c r="G2012" s="17" t="str">
        <f>IF(F2012&lt;2000,(ROUNDDOWN((F2012-$G$10)/5,0))*5+$G$10&amp;"-"&amp;(ROUNDDOWN((F2012-$G$10)/5,0))*5+$G$10+4,(ROUNDDOWN((F2012-$G$10)/5,0))*5+$G$10&amp;"-"&amp;(ROUNDDOWN((F2012-$G$10)/5,0))*5+$G$10+4)</f>
        <v>2010-2014</v>
      </c>
      <c r="H2012" s="17">
        <v>1</v>
      </c>
      <c r="I2012" s="17">
        <v>0</v>
      </c>
      <c r="J2012" s="17">
        <v>0</v>
      </c>
      <c r="K2012" s="17">
        <f>SUM(I2012:J2012)</f>
        <v>0</v>
      </c>
      <c r="L2012" s="28">
        <f>IF(N2012&lt;7000000000,0,1)</f>
        <v>0</v>
      </c>
      <c r="M2012" s="28">
        <f>IF(N2012&gt;0,1,0)</f>
        <v>1</v>
      </c>
      <c r="N2012" s="29">
        <v>16008</v>
      </c>
      <c r="O2012" s="29">
        <f>IF($R2012="Minor",1,0)</f>
        <v>1</v>
      </c>
      <c r="P2012" s="29">
        <f>IF($R2012="Medium",1,0)</f>
        <v>0</v>
      </c>
      <c r="Q2012" s="29">
        <f>IF($R2012="Major",1,0)</f>
        <v>0</v>
      </c>
      <c r="R2012" s="2" t="str">
        <f>IF('Hazard Data'!N2181&lt;VLOOKUP(B2012,Thresholds!$B$2:$I$8,2,FALSE),"Minor",IF(AND(VLOOKUP(B2012,Thresholds!$B$2:$I$8,2,FALSE)&lt;='Hazard Data'!N2181,'Hazard Data'!N2181&lt;VLOOKUP(B2012,Thresholds!$B$2:$I$8,3,FALSE)),"Medium","Major"))</f>
        <v>Minor</v>
      </c>
      <c r="S2012" s="2" t="str">
        <f>IF(N2012&gt;0,"",IF('Hazard Data'!K2181&lt;VLOOKUP(B2012,Thresholds!$B$2:$I$8,5,FALSE),"Minor",IF(AND(VLOOKUP(B2012,Thresholds!$B$2:$I$8,5,FALSE)&lt;='Hazard Data'!K2181,'Hazard Data'!K2181&lt;VLOOKUP(B2012,Thresholds!$B$2:$I$8,6,FALSE)),"Medium","Major")))</f>
        <v/>
      </c>
      <c r="T2012" s="2"/>
      <c r="U2012" s="2"/>
      <c r="V2012" s="2"/>
      <c r="W2012" s="2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32">
      <c r="A2013" s="1"/>
      <c r="B2013" s="17">
        <v>4</v>
      </c>
      <c r="C2013" s="9" t="s">
        <v>44</v>
      </c>
      <c r="D2013" s="9" t="str">
        <f>VLOOKUP(C2013,'Hazard Categories'!$A$2:$B$52,2,FALSE)</f>
        <v>Severe Storm</v>
      </c>
      <c r="E2013" s="17">
        <v>2</v>
      </c>
      <c r="F2013" s="17">
        <v>2011</v>
      </c>
      <c r="G2013" s="17" t="str">
        <f>IF(F2013&lt;2000,(ROUNDDOWN((F2013-$G$10)/5,0))*5+$G$10&amp;"-"&amp;(ROUNDDOWN((F2013-$G$10)/5,0))*5+$G$10+4,(ROUNDDOWN((F2013-$G$10)/5,0))*5+$G$10&amp;"-"&amp;(ROUNDDOWN((F2013-$G$10)/5,0))*5+$G$10+4)</f>
        <v>2010-2014</v>
      </c>
      <c r="H2013" s="17">
        <v>1</v>
      </c>
      <c r="I2013" s="17">
        <v>0</v>
      </c>
      <c r="J2013" s="17">
        <v>0</v>
      </c>
      <c r="K2013" s="17">
        <f>SUM(I2013:J2013)</f>
        <v>0</v>
      </c>
      <c r="L2013" s="28">
        <f>IF(N2013&lt;7000000000,0,1)</f>
        <v>0</v>
      </c>
      <c r="M2013" s="28">
        <f>IF(N2013&gt;0,1,0)</f>
        <v>1</v>
      </c>
      <c r="N2013" s="29">
        <v>16004</v>
      </c>
      <c r="O2013" s="29">
        <f>IF($R2013="Minor",1,0)</f>
        <v>1</v>
      </c>
      <c r="P2013" s="29">
        <f>IF($R2013="Medium",1,0)</f>
        <v>0</v>
      </c>
      <c r="Q2013" s="29">
        <f>IF($R2013="Major",1,0)</f>
        <v>0</v>
      </c>
      <c r="R2013" s="2" t="str">
        <f>IF('Hazard Data'!N2366&lt;VLOOKUP(B2013,Thresholds!$B$2:$I$8,2,FALSE),"Minor",IF(AND(VLOOKUP(B2013,Thresholds!$B$2:$I$8,2,FALSE)&lt;='Hazard Data'!N2366,'Hazard Data'!N2366&lt;VLOOKUP(B2013,Thresholds!$B$2:$I$8,3,FALSE)),"Medium","Major"))</f>
        <v>Minor</v>
      </c>
      <c r="S2013" s="2" t="str">
        <f>IF(N2013&gt;0,"",IF('Hazard Data'!K2366&lt;VLOOKUP(B2013,Thresholds!$B$2:$I$8,5,FALSE),"Minor",IF(AND(VLOOKUP(B2013,Thresholds!$B$2:$I$8,5,FALSE)&lt;='Hazard Data'!K2366,'Hazard Data'!K2366&lt;VLOOKUP(B2013,Thresholds!$B$2:$I$8,6,FALSE)),"Medium","Major")))</f>
        <v/>
      </c>
      <c r="T2013" s="2"/>
      <c r="U2013" s="2"/>
      <c r="V2013" s="2"/>
      <c r="W2013" s="2"/>
      <c r="X2013" s="1"/>
      <c r="Y2013" s="1"/>
      <c r="Z2013" s="1"/>
      <c r="AA2013" s="1"/>
      <c r="AB2013" s="1"/>
      <c r="AC2013" s="1"/>
      <c r="AD2013" s="1"/>
      <c r="AE2013" s="1"/>
      <c r="AF2013" s="1"/>
    </row>
    <row r="2014" spans="1:32">
      <c r="A2014" s="1"/>
      <c r="B2014" s="17">
        <v>2</v>
      </c>
      <c r="C2014" s="9" t="s">
        <v>44</v>
      </c>
      <c r="D2014" s="9" t="str">
        <f>VLOOKUP(C2014,'Hazard Categories'!$A$2:$B$52,2,FALSE)</f>
        <v>Severe Storm</v>
      </c>
      <c r="E2014" s="17">
        <v>2</v>
      </c>
      <c r="F2014" s="17">
        <v>2014</v>
      </c>
      <c r="G2014" s="17" t="str">
        <f>IF(F2014&lt;2000,(ROUNDDOWN((F2014-$G$10)/5,0))*5+$G$10&amp;"-"&amp;(ROUNDDOWN((F2014-$G$10)/5,0))*5+$G$10+4,(ROUNDDOWN((F2014-$G$10)/5,0))*5+$G$10&amp;"-"&amp;(ROUNDDOWN((F2014-$G$10)/5,0))*5+$G$10+4)</f>
        <v>2010-2014</v>
      </c>
      <c r="H2014" s="17">
        <v>1</v>
      </c>
      <c r="I2014" s="17">
        <v>0</v>
      </c>
      <c r="J2014" s="17">
        <v>0</v>
      </c>
      <c r="K2014" s="17">
        <f>SUM(I2014:J2014)</f>
        <v>0</v>
      </c>
      <c r="L2014" s="28">
        <f>IF(N2014&lt;7000000000,0,1)</f>
        <v>0</v>
      </c>
      <c r="M2014" s="28">
        <f>IF(N2014&gt;0,1,0)</f>
        <v>1</v>
      </c>
      <c r="N2014" s="29">
        <v>15985</v>
      </c>
      <c r="O2014" s="29">
        <f>IF($R2014="Minor",1,0)</f>
        <v>1</v>
      </c>
      <c r="P2014" s="29">
        <f>IF($R2014="Medium",1,0)</f>
        <v>0</v>
      </c>
      <c r="Q2014" s="29">
        <f>IF($R2014="Major",1,0)</f>
        <v>0</v>
      </c>
      <c r="R2014" s="2" t="str">
        <f>IF('Hazard Data'!N2603&lt;VLOOKUP(B2014,Thresholds!$B$2:$I$8,2,FALSE),"Minor",IF(AND(VLOOKUP(B2014,Thresholds!$B$2:$I$8,2,FALSE)&lt;='Hazard Data'!N2603,'Hazard Data'!N2603&lt;VLOOKUP(B2014,Thresholds!$B$2:$I$8,3,FALSE)),"Medium","Major"))</f>
        <v>Minor</v>
      </c>
      <c r="S2014" s="2" t="str">
        <f>IF(N2014&gt;0,"",IF('Hazard Data'!K2603&lt;VLOOKUP(B2014,Thresholds!$B$2:$I$8,5,FALSE),"Minor",IF(AND(VLOOKUP(B2014,Thresholds!$B$2:$I$8,5,FALSE)&lt;='Hazard Data'!K2603,'Hazard Data'!K2603&lt;VLOOKUP(B2014,Thresholds!$B$2:$I$8,6,FALSE)),"Medium","Major")))</f>
        <v/>
      </c>
      <c r="T2014" s="2"/>
      <c r="U2014" s="2"/>
      <c r="V2014" s="2"/>
      <c r="W2014" s="2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32">
      <c r="A2015" s="1"/>
      <c r="B2015" s="17">
        <v>4</v>
      </c>
      <c r="C2015" s="9" t="s">
        <v>40</v>
      </c>
      <c r="D2015" s="9" t="str">
        <f>VLOOKUP(C2015,'Hazard Categories'!$A$2:$B$52,2,FALSE)</f>
        <v>Storm</v>
      </c>
      <c r="E2015" s="17">
        <v>4</v>
      </c>
      <c r="F2015" s="17">
        <v>1983</v>
      </c>
      <c r="G2015" s="17" t="str">
        <f>IF(F2015&lt;2000,(ROUNDDOWN((F2015-$G$10)/5,0))*5+$G$10&amp;"-"&amp;(ROUNDDOWN((F2015-$G$10)/5,0))*5+$G$10+4,(ROUNDDOWN((F2015-$G$10)/5,0))*5+$G$10&amp;"-"&amp;(ROUNDDOWN((F2015-$G$10)/5,0))*5+$G$10+4)</f>
        <v>1980-1984</v>
      </c>
      <c r="H2015" s="17">
        <v>2</v>
      </c>
      <c r="I2015" s="17">
        <v>0</v>
      </c>
      <c r="J2015" s="17">
        <v>0</v>
      </c>
      <c r="K2015" s="17">
        <f>SUM(I2015:J2015)</f>
        <v>0</v>
      </c>
      <c r="L2015" s="28">
        <f>IF(N2015&lt;7000000000,0,1)</f>
        <v>0</v>
      </c>
      <c r="M2015" s="28">
        <f>IF(N2015&gt;0,1,0)</f>
        <v>1</v>
      </c>
      <c r="N2015" s="29">
        <v>15980</v>
      </c>
      <c r="O2015" s="29">
        <f>IF($R2015="Minor",1,0)</f>
        <v>1</v>
      </c>
      <c r="P2015" s="29">
        <f>IF($R2015="Medium",1,0)</f>
        <v>0</v>
      </c>
      <c r="Q2015" s="29">
        <f>IF($R2015="Major",1,0)</f>
        <v>0</v>
      </c>
      <c r="R2015" s="2" t="str">
        <f>IF('Hazard Data'!N806&lt;VLOOKUP(B2015,Thresholds!$B$2:$I$8,2,FALSE),"Minor",IF(AND(VLOOKUP(B2015,Thresholds!$B$2:$I$8,2,FALSE)&lt;='Hazard Data'!N806,'Hazard Data'!N806&lt;VLOOKUP(B2015,Thresholds!$B$2:$I$8,3,FALSE)),"Medium","Major"))</f>
        <v>Minor</v>
      </c>
      <c r="S2015" s="2" t="str">
        <f>IF(N2015&gt;0,"",IF('Hazard Data'!K806&lt;VLOOKUP(B2015,Thresholds!$B$2:$I$8,5,FALSE),"Minor",IF(AND(VLOOKUP(B2015,Thresholds!$B$2:$I$8,5,FALSE)&lt;='Hazard Data'!K806,'Hazard Data'!K806&lt;VLOOKUP(B2015,Thresholds!$B$2:$I$8,6,FALSE)),"Medium","Major")))</f>
        <v/>
      </c>
      <c r="T2015" s="2"/>
      <c r="U2015" s="2"/>
      <c r="V2015" s="2"/>
      <c r="W2015" s="2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32">
      <c r="A2016" s="1"/>
      <c r="B2016" s="17">
        <v>2</v>
      </c>
      <c r="C2016" s="9" t="s">
        <v>44</v>
      </c>
      <c r="D2016" s="9" t="str">
        <f>VLOOKUP(C2016,'Hazard Categories'!$A$2:$B$52,2,FALSE)</f>
        <v>Severe Storm</v>
      </c>
      <c r="E2016" s="17">
        <v>2</v>
      </c>
      <c r="F2016" s="17">
        <v>2014</v>
      </c>
      <c r="G2016" s="17" t="str">
        <f>IF(F2016&lt;2000,(ROUNDDOWN((F2016-$G$10)/5,0))*5+$G$10&amp;"-"&amp;(ROUNDDOWN((F2016-$G$10)/5,0))*5+$G$10+4,(ROUNDDOWN((F2016-$G$10)/5,0))*5+$G$10&amp;"-"&amp;(ROUNDDOWN((F2016-$G$10)/5,0))*5+$G$10+4)</f>
        <v>2010-2014</v>
      </c>
      <c r="H2016" s="17">
        <v>1</v>
      </c>
      <c r="I2016" s="17">
        <v>0</v>
      </c>
      <c r="J2016" s="17">
        <v>0</v>
      </c>
      <c r="K2016" s="17">
        <f>SUM(I2016:J2016)</f>
        <v>0</v>
      </c>
      <c r="L2016" s="28">
        <f>IF(N2016&lt;7000000000,0,1)</f>
        <v>0</v>
      </c>
      <c r="M2016" s="28">
        <f>IF(N2016&gt;0,1,0)</f>
        <v>1</v>
      </c>
      <c r="N2016" s="29">
        <v>15967</v>
      </c>
      <c r="O2016" s="29">
        <f>IF($R2016="Minor",1,0)</f>
        <v>1</v>
      </c>
      <c r="P2016" s="29">
        <f>IF($R2016="Medium",1,0)</f>
        <v>0</v>
      </c>
      <c r="Q2016" s="29">
        <f>IF($R2016="Major",1,0)</f>
        <v>0</v>
      </c>
      <c r="R2016" s="2" t="str">
        <f>IF('Hazard Data'!N2627&lt;VLOOKUP(B2016,Thresholds!$B$2:$I$8,2,FALSE),"Minor",IF(AND(VLOOKUP(B2016,Thresholds!$B$2:$I$8,2,FALSE)&lt;='Hazard Data'!N2627,'Hazard Data'!N2627&lt;VLOOKUP(B2016,Thresholds!$B$2:$I$8,3,FALSE)),"Medium","Major"))</f>
        <v>Minor</v>
      </c>
      <c r="S2016" s="2" t="str">
        <f>IF(N2016&gt;0,"",IF('Hazard Data'!K2627&lt;VLOOKUP(B2016,Thresholds!$B$2:$I$8,5,FALSE),"Minor",IF(AND(VLOOKUP(B2016,Thresholds!$B$2:$I$8,5,FALSE)&lt;='Hazard Data'!K2627,'Hazard Data'!K2627&lt;VLOOKUP(B2016,Thresholds!$B$2:$I$8,6,FALSE)),"Medium","Major")))</f>
        <v/>
      </c>
      <c r="T2016" s="2"/>
      <c r="U2016" s="2"/>
      <c r="V2016" s="2"/>
      <c r="W2016" s="2"/>
      <c r="X2016" s="1"/>
      <c r="Y2016" s="1"/>
      <c r="Z2016" s="1"/>
      <c r="AA2016" s="1"/>
      <c r="AB2016" s="1"/>
      <c r="AC2016" s="1"/>
      <c r="AD2016" s="1"/>
      <c r="AE2016" s="1"/>
      <c r="AF2016" s="1"/>
    </row>
    <row r="2017" spans="1:32">
      <c r="A2017" s="1"/>
      <c r="B2017" s="17">
        <v>6</v>
      </c>
      <c r="C2017" s="9" t="s">
        <v>81</v>
      </c>
      <c r="D2017" s="9" t="str">
        <f>VLOOKUP(C2017,'Hazard Categories'!$A$2:$B$52,2,FALSE)</f>
        <v>Severe Storm</v>
      </c>
      <c r="E2017" s="17">
        <v>1</v>
      </c>
      <c r="F2017" s="17">
        <v>1985</v>
      </c>
      <c r="G2017" s="17" t="str">
        <f>IF(F2017&lt;2000,(ROUNDDOWN((F2017-$G$10)/5,0))*5+$G$10&amp;"-"&amp;(ROUNDDOWN((F2017-$G$10)/5,0))*5+$G$10+4,(ROUNDDOWN((F2017-$G$10)/5,0))*5+$G$10&amp;"-"&amp;(ROUNDDOWN((F2017-$G$10)/5,0))*5+$G$10+4)</f>
        <v>1985-1989</v>
      </c>
      <c r="H2017" s="17">
        <v>2</v>
      </c>
      <c r="I2017" s="17">
        <v>0</v>
      </c>
      <c r="J2017" s="17">
        <v>0</v>
      </c>
      <c r="K2017" s="17">
        <f>SUM(I2017:J2017)</f>
        <v>0</v>
      </c>
      <c r="L2017" s="28">
        <f>IF(N2017&lt;7000000000,0,1)</f>
        <v>0</v>
      </c>
      <c r="M2017" s="28">
        <f>IF(N2017&gt;0,1,0)</f>
        <v>1</v>
      </c>
      <c r="N2017" s="29">
        <v>15957</v>
      </c>
      <c r="O2017" s="29">
        <f>IF($R2017="Minor",1,0)</f>
        <v>0</v>
      </c>
      <c r="P2017" s="29">
        <f>IF($R2017="Medium",1,0)</f>
        <v>1</v>
      </c>
      <c r="Q2017" s="29">
        <f>IF($R2017="Major",1,0)</f>
        <v>0</v>
      </c>
      <c r="R2017" s="2" t="str">
        <f>IF('Hazard Data'!N520&lt;VLOOKUP(B2017,Thresholds!$B$2:$I$8,2,FALSE),"Minor",IF(AND(VLOOKUP(B2017,Thresholds!$B$2:$I$8,2,FALSE)&lt;='Hazard Data'!N520,'Hazard Data'!N520&lt;VLOOKUP(B2017,Thresholds!$B$2:$I$8,3,FALSE)),"Medium","Major"))</f>
        <v>Medium</v>
      </c>
      <c r="S2017" s="2" t="str">
        <f>IF(N2017&gt;0,"",IF('Hazard Data'!K520&lt;VLOOKUP(B2017,Thresholds!$B$2:$I$8,5,FALSE),"Minor",IF(AND(VLOOKUP(B2017,Thresholds!$B$2:$I$8,5,FALSE)&lt;='Hazard Data'!K520,'Hazard Data'!K520&lt;VLOOKUP(B2017,Thresholds!$B$2:$I$8,6,FALSE)),"Medium","Major")))</f>
        <v/>
      </c>
      <c r="T2017" s="2"/>
      <c r="U2017" s="2"/>
      <c r="V2017" s="2"/>
      <c r="W2017" s="2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>
      <c r="A2018" s="1"/>
      <c r="B2018" s="17">
        <v>2</v>
      </c>
      <c r="C2018" s="9" t="s">
        <v>59</v>
      </c>
      <c r="D2018" s="9" t="str">
        <f>VLOOKUP(C2018,'Hazard Categories'!$A$2:$B$52,2,FALSE)</f>
        <v>Storm</v>
      </c>
      <c r="E2018" s="17">
        <v>2</v>
      </c>
      <c r="F2018" s="17">
        <v>2011</v>
      </c>
      <c r="G2018" s="17" t="str">
        <f>IF(F2018&lt;2000,(ROUNDDOWN((F2018-$G$10)/5,0))*5+$G$10&amp;"-"&amp;(ROUNDDOWN((F2018-$G$10)/5,0))*5+$G$10+4,(ROUNDDOWN((F2018-$G$10)/5,0))*5+$G$10&amp;"-"&amp;(ROUNDDOWN((F2018-$G$10)/5,0))*5+$G$10+4)</f>
        <v>2010-2014</v>
      </c>
      <c r="H2018" s="17">
        <v>1</v>
      </c>
      <c r="I2018" s="17">
        <v>0</v>
      </c>
      <c r="J2018" s="17">
        <v>0</v>
      </c>
      <c r="K2018" s="17">
        <f>SUM(I2018:J2018)</f>
        <v>0</v>
      </c>
      <c r="L2018" s="28">
        <f>IF(N2018&lt;7000000000,0,1)</f>
        <v>0</v>
      </c>
      <c r="M2018" s="28">
        <f>IF(N2018&gt;0,1,0)</f>
        <v>1</v>
      </c>
      <c r="N2018" s="29">
        <v>15955</v>
      </c>
      <c r="O2018" s="29">
        <f>IF($R2018="Minor",1,0)</f>
        <v>1</v>
      </c>
      <c r="P2018" s="29">
        <f>IF($R2018="Medium",1,0)</f>
        <v>0</v>
      </c>
      <c r="Q2018" s="29">
        <f>IF($R2018="Major",1,0)</f>
        <v>0</v>
      </c>
      <c r="R2018" s="2" t="str">
        <f>IF('Hazard Data'!N2333&lt;VLOOKUP(B2018,Thresholds!$B$2:$I$8,2,FALSE),"Minor",IF(AND(VLOOKUP(B2018,Thresholds!$B$2:$I$8,2,FALSE)&lt;='Hazard Data'!N2333,'Hazard Data'!N2333&lt;VLOOKUP(B2018,Thresholds!$B$2:$I$8,3,FALSE)),"Medium","Major"))</f>
        <v>Minor</v>
      </c>
      <c r="S2018" s="2" t="str">
        <f>IF(N2018&gt;0,"",IF('Hazard Data'!K2333&lt;VLOOKUP(B2018,Thresholds!$B$2:$I$8,5,FALSE),"Minor",IF(AND(VLOOKUP(B2018,Thresholds!$B$2:$I$8,5,FALSE)&lt;='Hazard Data'!K2333,'Hazard Data'!K2333&lt;VLOOKUP(B2018,Thresholds!$B$2:$I$8,6,FALSE)),"Medium","Major")))</f>
        <v/>
      </c>
      <c r="T2018" s="2"/>
      <c r="U2018" s="2"/>
      <c r="V2018" s="2"/>
      <c r="W2018" s="2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>
      <c r="A2019" s="1"/>
      <c r="B2019" s="17">
        <v>3</v>
      </c>
      <c r="C2019" s="9" t="s">
        <v>70</v>
      </c>
      <c r="D2019" s="9" t="str">
        <f>VLOOKUP(C2019,'Hazard Categories'!$A$2:$B$52,2,FALSE)</f>
        <v>Storm</v>
      </c>
      <c r="E2019" s="17">
        <v>1</v>
      </c>
      <c r="F2019" s="17">
        <v>1974</v>
      </c>
      <c r="G2019" s="17" t="str">
        <f>IF(F2019&lt;2000,(ROUNDDOWN((F2019-$G$10)/5,0))*5+$G$10&amp;"-"&amp;(ROUNDDOWN((F2019-$G$10)/5,0))*5+$G$10+4,(ROUNDDOWN((F2019-$G$10)/5,0))*5+$G$10&amp;"-"&amp;(ROUNDDOWN((F2019-$G$10)/5,0))*5+$G$10+4)</f>
        <v>1970-1974</v>
      </c>
      <c r="H2019" s="17">
        <v>1</v>
      </c>
      <c r="I2019" s="17">
        <v>0</v>
      </c>
      <c r="J2019" s="17">
        <v>1</v>
      </c>
      <c r="K2019" s="17">
        <f>SUM(I2019:J2019)</f>
        <v>1</v>
      </c>
      <c r="L2019" s="28">
        <f>IF(N2019&lt;7000000000,0,1)</f>
        <v>0</v>
      </c>
      <c r="M2019" s="28">
        <f>IF(N2019&gt;0,1,0)</f>
        <v>1</v>
      </c>
      <c r="N2019" s="29">
        <v>15952</v>
      </c>
      <c r="O2019" s="29">
        <f>IF($R2019="Minor",1,0)</f>
        <v>0</v>
      </c>
      <c r="P2019" s="29">
        <f>IF($R2019="Medium",1,0)</f>
        <v>1</v>
      </c>
      <c r="Q2019" s="29">
        <f>IF($R2019="Major",1,0)</f>
        <v>0</v>
      </c>
      <c r="R2019" s="2" t="str">
        <f>IF('Hazard Data'!N389&lt;VLOOKUP(B2019,Thresholds!$B$2:$I$8,2,FALSE),"Minor",IF(AND(VLOOKUP(B2019,Thresholds!$B$2:$I$8,2,FALSE)&lt;='Hazard Data'!N389,'Hazard Data'!N389&lt;VLOOKUP(B2019,Thresholds!$B$2:$I$8,3,FALSE)),"Medium","Major"))</f>
        <v>Medium</v>
      </c>
      <c r="S2019" s="2" t="str">
        <f>IF(N2019&gt;0,"",IF('Hazard Data'!K389&lt;VLOOKUP(B2019,Thresholds!$B$2:$I$8,5,FALSE),"Minor",IF(AND(VLOOKUP(B2019,Thresholds!$B$2:$I$8,5,FALSE)&lt;='Hazard Data'!K389,'Hazard Data'!K389&lt;VLOOKUP(B2019,Thresholds!$B$2:$I$8,6,FALSE)),"Medium","Major")))</f>
        <v/>
      </c>
      <c r="T2019" s="2"/>
      <c r="U2019" s="2"/>
      <c r="V2019" s="2"/>
      <c r="W2019" s="2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>
      <c r="A2020" s="1"/>
      <c r="B2020" s="17">
        <v>2</v>
      </c>
      <c r="C2020" s="9" t="s">
        <v>44</v>
      </c>
      <c r="D2020" s="9" t="str">
        <f>VLOOKUP(C2020,'Hazard Categories'!$A$2:$B$52,2,FALSE)</f>
        <v>Severe Storm</v>
      </c>
      <c r="E2020" s="17">
        <v>2</v>
      </c>
      <c r="F2020" s="17">
        <v>2017</v>
      </c>
      <c r="G2020" s="17" t="str">
        <f>IF(F2020&lt;2000,(ROUNDDOWN((F2020-$G$10)/5,0))*5+$G$10&amp;"-"&amp;(ROUNDDOWN((F2020-$G$10)/5,0))*5+$G$10+4,(ROUNDDOWN((F2020-$G$10)/5,0))*5+$G$10&amp;"-"&amp;(ROUNDDOWN((F2020-$G$10)/5,0))*5+$G$10+4)</f>
        <v>2015-2019</v>
      </c>
      <c r="H2020" s="17">
        <v>1</v>
      </c>
      <c r="I2020" s="17">
        <v>0</v>
      </c>
      <c r="J2020" s="17">
        <v>0</v>
      </c>
      <c r="K2020" s="17">
        <f>SUM(I2020:J2020)</f>
        <v>0</v>
      </c>
      <c r="L2020" s="28">
        <f>IF(N2020&lt;7000000000,0,1)</f>
        <v>0</v>
      </c>
      <c r="M2020" s="28">
        <f>IF(N2020&gt;0,1,0)</f>
        <v>1</v>
      </c>
      <c r="N2020" s="29">
        <v>15951</v>
      </c>
      <c r="O2020" s="29">
        <f>IF($R2020="Minor",1,0)</f>
        <v>1</v>
      </c>
      <c r="P2020" s="29">
        <f>IF($R2020="Medium",1,0)</f>
        <v>0</v>
      </c>
      <c r="Q2020" s="29">
        <f>IF($R2020="Major",1,0)</f>
        <v>0</v>
      </c>
      <c r="R2020" s="2" t="str">
        <f>IF('Hazard Data'!N2902&lt;VLOOKUP(B2020,Thresholds!$B$2:$I$8,2,FALSE),"Minor",IF(AND(VLOOKUP(B2020,Thresholds!$B$2:$I$8,2,FALSE)&lt;='Hazard Data'!N2902,'Hazard Data'!N2902&lt;VLOOKUP(B2020,Thresholds!$B$2:$I$8,3,FALSE)),"Medium","Major"))</f>
        <v>Minor</v>
      </c>
      <c r="S2020" s="2" t="str">
        <f>IF(N2020&gt;0,"",IF('Hazard Data'!K2902&lt;VLOOKUP(B2020,Thresholds!$B$2:$I$8,5,FALSE),"Minor",IF(AND(VLOOKUP(B2020,Thresholds!$B$2:$I$8,5,FALSE)&lt;='Hazard Data'!K2902,'Hazard Data'!K2902&lt;VLOOKUP(B2020,Thresholds!$B$2:$I$8,6,FALSE)),"Medium","Major")))</f>
        <v/>
      </c>
      <c r="T2020" s="2"/>
      <c r="U2020" s="2"/>
      <c r="V2020" s="2"/>
      <c r="W2020" s="2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>
      <c r="A2021" s="1"/>
      <c r="B2021" s="17">
        <v>1</v>
      </c>
      <c r="C2021" s="9" t="s">
        <v>39</v>
      </c>
      <c r="D2021" s="9" t="str">
        <f>VLOOKUP(C2021,'Hazard Categories'!$A$2:$B$52,2,FALSE)</f>
        <v>Severe Storm</v>
      </c>
      <c r="E2021" s="17">
        <v>1</v>
      </c>
      <c r="F2021" s="17">
        <v>1980</v>
      </c>
      <c r="G2021" s="17" t="str">
        <f>IF(F2021&lt;2000,(ROUNDDOWN((F2021-$G$10)/5,0))*5+$G$10&amp;"-"&amp;(ROUNDDOWN((F2021-$G$10)/5,0))*5+$G$10+4,(ROUNDDOWN((F2021-$G$10)/5,0))*5+$G$10&amp;"-"&amp;(ROUNDDOWN((F2021-$G$10)/5,0))*5+$G$10+4)</f>
        <v>1980-1984</v>
      </c>
      <c r="H2021" s="17">
        <v>17</v>
      </c>
      <c r="I2021" s="17">
        <v>0</v>
      </c>
      <c r="J2021" s="17">
        <v>0</v>
      </c>
      <c r="K2021" s="17">
        <f>SUM(I2021:J2021)</f>
        <v>0</v>
      </c>
      <c r="L2021" s="28">
        <f>IF(N2021&lt;7000000000,0,1)</f>
        <v>0</v>
      </c>
      <c r="M2021" s="28">
        <f>IF(N2021&gt;0,1,0)</f>
        <v>1</v>
      </c>
      <c r="N2021" s="29">
        <v>15949</v>
      </c>
      <c r="O2021" s="29">
        <f>IF($R2021="Minor",1,0)</f>
        <v>1</v>
      </c>
      <c r="P2021" s="29">
        <f>IF($R2021="Medium",1,0)</f>
        <v>0</v>
      </c>
      <c r="Q2021" s="29">
        <f>IF($R2021="Major",1,0)</f>
        <v>0</v>
      </c>
      <c r="R2021" s="2" t="str">
        <f>IF('Hazard Data'!N662&lt;VLOOKUP(B2021,Thresholds!$B$2:$I$8,2,FALSE),"Minor",IF(AND(VLOOKUP(B2021,Thresholds!$B$2:$I$8,2,FALSE)&lt;='Hazard Data'!N662,'Hazard Data'!N662&lt;VLOOKUP(B2021,Thresholds!$B$2:$I$8,3,FALSE)),"Medium","Major"))</f>
        <v>Minor</v>
      </c>
      <c r="S2021" s="2" t="str">
        <f>IF(N2021&gt;0,"",IF('Hazard Data'!K662&lt;VLOOKUP(B2021,Thresholds!$B$2:$I$8,5,FALSE),"Minor",IF(AND(VLOOKUP(B2021,Thresholds!$B$2:$I$8,5,FALSE)&lt;='Hazard Data'!K662,'Hazard Data'!K662&lt;VLOOKUP(B2021,Thresholds!$B$2:$I$8,6,FALSE)),"Medium","Major")))</f>
        <v/>
      </c>
      <c r="T2021" s="2"/>
      <c r="U2021" s="2"/>
      <c r="V2021" s="2"/>
      <c r="W2021" s="2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>
      <c r="A2022" s="1"/>
      <c r="B2022" s="17">
        <v>2</v>
      </c>
      <c r="C2022" s="9" t="s">
        <v>44</v>
      </c>
      <c r="D2022" s="9" t="str">
        <f>VLOOKUP(C2022,'Hazard Categories'!$A$2:$B$52,2,FALSE)</f>
        <v>Severe Storm</v>
      </c>
      <c r="E2022" s="17">
        <v>3</v>
      </c>
      <c r="F2022" s="17">
        <v>2017</v>
      </c>
      <c r="G2022" s="17" t="str">
        <f>IF(F2022&lt;2000,(ROUNDDOWN((F2022-$G$10)/5,0))*5+$G$10&amp;"-"&amp;(ROUNDDOWN((F2022-$G$10)/5,0))*5+$G$10+4,(ROUNDDOWN((F2022-$G$10)/5,0))*5+$G$10&amp;"-"&amp;(ROUNDDOWN((F2022-$G$10)/5,0))*5+$G$10+4)</f>
        <v>2015-2019</v>
      </c>
      <c r="H2022" s="17">
        <v>1</v>
      </c>
      <c r="I2022" s="17">
        <v>0</v>
      </c>
      <c r="J2022" s="17">
        <v>0</v>
      </c>
      <c r="K2022" s="17">
        <f>SUM(I2022:J2022)</f>
        <v>0</v>
      </c>
      <c r="L2022" s="28">
        <f>IF(N2022&lt;7000000000,0,1)</f>
        <v>0</v>
      </c>
      <c r="M2022" s="28">
        <f>IF(N2022&gt;0,1,0)</f>
        <v>1</v>
      </c>
      <c r="N2022" s="29">
        <v>15948</v>
      </c>
      <c r="O2022" s="29">
        <f>IF($R2022="Minor",1,0)</f>
        <v>1</v>
      </c>
      <c r="P2022" s="29">
        <f>IF($R2022="Medium",1,0)</f>
        <v>0</v>
      </c>
      <c r="Q2022" s="29">
        <f>IF($R2022="Major",1,0)</f>
        <v>0</v>
      </c>
      <c r="R2022" s="2" t="str">
        <f>IF('Hazard Data'!N2969&lt;VLOOKUP(B2022,Thresholds!$B$2:$I$8,2,FALSE),"Minor",IF(AND(VLOOKUP(B2022,Thresholds!$B$2:$I$8,2,FALSE)&lt;='Hazard Data'!N2969,'Hazard Data'!N2969&lt;VLOOKUP(B2022,Thresholds!$B$2:$I$8,3,FALSE)),"Medium","Major"))</f>
        <v>Minor</v>
      </c>
      <c r="S2022" s="2" t="str">
        <f>IF(N2022&gt;0,"",IF('Hazard Data'!K2969&lt;VLOOKUP(B2022,Thresholds!$B$2:$I$8,5,FALSE),"Minor",IF(AND(VLOOKUP(B2022,Thresholds!$B$2:$I$8,5,FALSE)&lt;='Hazard Data'!K2969,'Hazard Data'!K2969&lt;VLOOKUP(B2022,Thresholds!$B$2:$I$8,6,FALSE)),"Medium","Major")))</f>
        <v/>
      </c>
      <c r="T2022" s="2"/>
      <c r="U2022" s="2"/>
      <c r="V2022" s="2"/>
      <c r="W2022" s="2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>
      <c r="A2023" s="1"/>
      <c r="B2023" s="17">
        <v>2</v>
      </c>
      <c r="C2023" s="9" t="s">
        <v>44</v>
      </c>
      <c r="D2023" s="9" t="str">
        <f>VLOOKUP(C2023,'Hazard Categories'!$A$2:$B$52,2,FALSE)</f>
        <v>Severe Storm</v>
      </c>
      <c r="E2023" s="17">
        <v>3</v>
      </c>
      <c r="F2023" s="17">
        <v>2010</v>
      </c>
      <c r="G2023" s="17" t="str">
        <f>IF(F2023&lt;2000,(ROUNDDOWN((F2023-$G$10)/5,0))*5+$G$10&amp;"-"&amp;(ROUNDDOWN((F2023-$G$10)/5,0))*5+$G$10+4,(ROUNDDOWN((F2023-$G$10)/5,0))*5+$G$10&amp;"-"&amp;(ROUNDDOWN((F2023-$G$10)/5,0))*5+$G$10+4)</f>
        <v>2010-2014</v>
      </c>
      <c r="H2023" s="17">
        <v>1</v>
      </c>
      <c r="I2023" s="17">
        <v>0</v>
      </c>
      <c r="J2023" s="17">
        <v>0</v>
      </c>
      <c r="K2023" s="17">
        <f>SUM(I2023:J2023)</f>
        <v>0</v>
      </c>
      <c r="L2023" s="28">
        <f>IF(N2023&lt;7000000000,0,1)</f>
        <v>0</v>
      </c>
      <c r="M2023" s="28">
        <f>IF(N2023&gt;0,1,0)</f>
        <v>1</v>
      </c>
      <c r="N2023" s="29">
        <v>15939</v>
      </c>
      <c r="O2023" s="29">
        <f>IF($R2023="Minor",1,0)</f>
        <v>1</v>
      </c>
      <c r="P2023" s="29">
        <f>IF($R2023="Medium",1,0)</f>
        <v>0</v>
      </c>
      <c r="Q2023" s="29">
        <f>IF($R2023="Major",1,0)</f>
        <v>0</v>
      </c>
      <c r="R2023" s="2" t="str">
        <f>IF('Hazard Data'!N2244&lt;VLOOKUP(B2023,Thresholds!$B$2:$I$8,2,FALSE),"Minor",IF(AND(VLOOKUP(B2023,Thresholds!$B$2:$I$8,2,FALSE)&lt;='Hazard Data'!N2244,'Hazard Data'!N2244&lt;VLOOKUP(B2023,Thresholds!$B$2:$I$8,3,FALSE)),"Medium","Major"))</f>
        <v>Minor</v>
      </c>
      <c r="S2023" s="2" t="str">
        <f>IF(N2023&gt;0,"",IF('Hazard Data'!K2244&lt;VLOOKUP(B2023,Thresholds!$B$2:$I$8,5,FALSE),"Minor",IF(AND(VLOOKUP(B2023,Thresholds!$B$2:$I$8,5,FALSE)&lt;='Hazard Data'!K2244,'Hazard Data'!K2244&lt;VLOOKUP(B2023,Thresholds!$B$2:$I$8,6,FALSE)),"Medium","Major")))</f>
        <v/>
      </c>
      <c r="T2023" s="2"/>
      <c r="U2023" s="2"/>
      <c r="V2023" s="2"/>
      <c r="W2023" s="2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>
      <c r="A2024" s="1"/>
      <c r="B2024" s="17">
        <v>2</v>
      </c>
      <c r="C2024" s="9" t="s">
        <v>59</v>
      </c>
      <c r="D2024" s="9" t="str">
        <f>VLOOKUP(C2024,'Hazard Categories'!$A$2:$B$52,2,FALSE)</f>
        <v>Storm</v>
      </c>
      <c r="E2024" s="17">
        <v>2</v>
      </c>
      <c r="F2024" s="17">
        <v>2011</v>
      </c>
      <c r="G2024" s="17" t="str">
        <f>IF(F2024&lt;2000,(ROUNDDOWN((F2024-$G$10)/5,0))*5+$G$10&amp;"-"&amp;(ROUNDDOWN((F2024-$G$10)/5,0))*5+$G$10+4,(ROUNDDOWN((F2024-$G$10)/5,0))*5+$G$10&amp;"-"&amp;(ROUNDDOWN((F2024-$G$10)/5,0))*5+$G$10+4)</f>
        <v>2010-2014</v>
      </c>
      <c r="H2024" s="17">
        <v>1</v>
      </c>
      <c r="I2024" s="17">
        <v>0</v>
      </c>
      <c r="J2024" s="17">
        <v>0</v>
      </c>
      <c r="K2024" s="17">
        <f>SUM(I2024:J2024)</f>
        <v>0</v>
      </c>
      <c r="L2024" s="28">
        <f>IF(N2024&lt;7000000000,0,1)</f>
        <v>0</v>
      </c>
      <c r="M2024" s="28">
        <f>IF(N2024&gt;0,1,0)</f>
        <v>1</v>
      </c>
      <c r="N2024" s="29">
        <v>15936</v>
      </c>
      <c r="O2024" s="29">
        <f>IF($R2024="Minor",1,0)</f>
        <v>1</v>
      </c>
      <c r="P2024" s="29">
        <f>IF($R2024="Medium",1,0)</f>
        <v>0</v>
      </c>
      <c r="Q2024" s="29">
        <f>IF($R2024="Major",1,0)</f>
        <v>0</v>
      </c>
      <c r="R2024" s="2" t="str">
        <f>IF('Hazard Data'!N2523&lt;VLOOKUP(B2024,Thresholds!$B$2:$I$8,2,FALSE),"Minor",IF(AND(VLOOKUP(B2024,Thresholds!$B$2:$I$8,2,FALSE)&lt;='Hazard Data'!N2523,'Hazard Data'!N2523&lt;VLOOKUP(B2024,Thresholds!$B$2:$I$8,3,FALSE)),"Medium","Major"))</f>
        <v>Minor</v>
      </c>
      <c r="S2024" s="2" t="str">
        <f>IF(N2024&gt;0,"",IF('Hazard Data'!K2523&lt;VLOOKUP(B2024,Thresholds!$B$2:$I$8,5,FALSE),"Minor",IF(AND(VLOOKUP(B2024,Thresholds!$B$2:$I$8,5,FALSE)&lt;='Hazard Data'!K2523,'Hazard Data'!K2523&lt;VLOOKUP(B2024,Thresholds!$B$2:$I$8,6,FALSE)),"Medium","Major")))</f>
        <v/>
      </c>
      <c r="T2024" s="2"/>
      <c r="U2024" s="2"/>
      <c r="V2024" s="2"/>
      <c r="W2024" s="2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>
      <c r="A2025" s="1"/>
      <c r="B2025" s="17">
        <v>1</v>
      </c>
      <c r="C2025" s="9" t="s">
        <v>39</v>
      </c>
      <c r="D2025" s="9" t="str">
        <f>VLOOKUP(C2025,'Hazard Categories'!$A$2:$B$52,2,FALSE)</f>
        <v>Severe Storm</v>
      </c>
      <c r="E2025" s="17">
        <v>4</v>
      </c>
      <c r="F2025" s="17">
        <v>2015</v>
      </c>
      <c r="G2025" s="17" t="str">
        <f>IF(F2025&lt;2000,(ROUNDDOWN((F2025-$G$10)/5,0))*5+$G$10&amp;"-"&amp;(ROUNDDOWN((F2025-$G$10)/5,0))*5+$G$10+4,(ROUNDDOWN((F2025-$G$10)/5,0))*5+$G$10&amp;"-"&amp;(ROUNDDOWN((F2025-$G$10)/5,0))*5+$G$10+4)</f>
        <v>2015-2019</v>
      </c>
      <c r="H2025" s="17">
        <v>1</v>
      </c>
      <c r="I2025" s="17">
        <v>0</v>
      </c>
      <c r="J2025" s="17">
        <v>0</v>
      </c>
      <c r="K2025" s="17">
        <f>SUM(I2025:J2025)</f>
        <v>0</v>
      </c>
      <c r="L2025" s="28">
        <f>IF(N2025&lt;7000000000,0,1)</f>
        <v>0</v>
      </c>
      <c r="M2025" s="28">
        <f>IF(N2025&gt;0,1,0)</f>
        <v>1</v>
      </c>
      <c r="N2025" s="29">
        <v>15931</v>
      </c>
      <c r="O2025" s="29">
        <f>IF($R2025="Minor",1,0)</f>
        <v>1</v>
      </c>
      <c r="P2025" s="29">
        <f>IF($R2025="Medium",1,0)</f>
        <v>0</v>
      </c>
      <c r="Q2025" s="29">
        <f>IF($R2025="Major",1,0)</f>
        <v>0</v>
      </c>
      <c r="R2025" s="2" t="str">
        <f>IF('Hazard Data'!N2746&lt;VLOOKUP(B2025,Thresholds!$B$2:$I$8,2,FALSE),"Minor",IF(AND(VLOOKUP(B2025,Thresholds!$B$2:$I$8,2,FALSE)&lt;='Hazard Data'!N2746,'Hazard Data'!N2746&lt;VLOOKUP(B2025,Thresholds!$B$2:$I$8,3,FALSE)),"Medium","Major"))</f>
        <v>Minor</v>
      </c>
      <c r="S2025" s="2" t="str">
        <f>IF(N2025&gt;0,"",IF('Hazard Data'!K2746&lt;VLOOKUP(B2025,Thresholds!$B$2:$I$8,5,FALSE),"Minor",IF(AND(VLOOKUP(B2025,Thresholds!$B$2:$I$8,5,FALSE)&lt;='Hazard Data'!K2746,'Hazard Data'!K2746&lt;VLOOKUP(B2025,Thresholds!$B$2:$I$8,6,FALSE)),"Medium","Major")))</f>
        <v/>
      </c>
      <c r="T2025" s="2"/>
      <c r="U2025" s="2"/>
      <c r="V2025" s="2"/>
      <c r="W2025" s="2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>
      <c r="A2026" s="1"/>
      <c r="B2026" s="17">
        <v>2</v>
      </c>
      <c r="C2026" s="9" t="s">
        <v>44</v>
      </c>
      <c r="D2026" s="9" t="str">
        <f>VLOOKUP(C2026,'Hazard Categories'!$A$2:$B$52,2,FALSE)</f>
        <v>Severe Storm</v>
      </c>
      <c r="E2026" s="17">
        <v>2</v>
      </c>
      <c r="F2026" s="17">
        <v>2015</v>
      </c>
      <c r="G2026" s="17" t="str">
        <f>IF(F2026&lt;2000,(ROUNDDOWN((F2026-$G$10)/5,0))*5+$G$10&amp;"-"&amp;(ROUNDDOWN((F2026-$G$10)/5,0))*5+$G$10+4,(ROUNDDOWN((F2026-$G$10)/5,0))*5+$G$10&amp;"-"&amp;(ROUNDDOWN((F2026-$G$10)/5,0))*5+$G$10+4)</f>
        <v>2015-2019</v>
      </c>
      <c r="H2026" s="17">
        <v>1</v>
      </c>
      <c r="I2026" s="17">
        <v>0</v>
      </c>
      <c r="J2026" s="17">
        <v>0</v>
      </c>
      <c r="K2026" s="17">
        <f>SUM(I2026:J2026)</f>
        <v>0</v>
      </c>
      <c r="L2026" s="28">
        <f>IF(N2026&lt;7000000000,0,1)</f>
        <v>0</v>
      </c>
      <c r="M2026" s="28">
        <f>IF(N2026&gt;0,1,0)</f>
        <v>1</v>
      </c>
      <c r="N2026" s="29">
        <v>15918</v>
      </c>
      <c r="O2026" s="29">
        <f>IF($R2026="Minor",1,0)</f>
        <v>1</v>
      </c>
      <c r="P2026" s="29">
        <f>IF($R2026="Medium",1,0)</f>
        <v>0</v>
      </c>
      <c r="Q2026" s="29">
        <f>IF($R2026="Major",1,0)</f>
        <v>0</v>
      </c>
      <c r="R2026" s="2" t="str">
        <f>IF('Hazard Data'!N2681&lt;VLOOKUP(B2026,Thresholds!$B$2:$I$8,2,FALSE),"Minor",IF(AND(VLOOKUP(B2026,Thresholds!$B$2:$I$8,2,FALSE)&lt;='Hazard Data'!N2681,'Hazard Data'!N2681&lt;VLOOKUP(B2026,Thresholds!$B$2:$I$8,3,FALSE)),"Medium","Major"))</f>
        <v>Minor</v>
      </c>
      <c r="S2026" s="2" t="str">
        <f>IF(N2026&gt;0,"",IF('Hazard Data'!K2681&lt;VLOOKUP(B2026,Thresholds!$B$2:$I$8,5,FALSE),"Minor",IF(AND(VLOOKUP(B2026,Thresholds!$B$2:$I$8,5,FALSE)&lt;='Hazard Data'!K2681,'Hazard Data'!K2681&lt;VLOOKUP(B2026,Thresholds!$B$2:$I$8,6,FALSE)),"Medium","Major")))</f>
        <v/>
      </c>
      <c r="T2026" s="2"/>
      <c r="U2026" s="2"/>
      <c r="V2026" s="2"/>
      <c r="W2026" s="2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>
      <c r="A2027" s="1"/>
      <c r="B2027" s="17">
        <v>3</v>
      </c>
      <c r="C2027" s="9" t="s">
        <v>39</v>
      </c>
      <c r="D2027" s="9" t="str">
        <f>VLOOKUP(C2027,'Hazard Categories'!$A$2:$B$52,2,FALSE)</f>
        <v>Severe Storm</v>
      </c>
      <c r="E2027" s="17">
        <v>3</v>
      </c>
      <c r="F2027" s="17">
        <v>2015</v>
      </c>
      <c r="G2027" s="17" t="str">
        <f>IF(F2027&lt;2000,(ROUNDDOWN((F2027-$G$10)/5,0))*5+$G$10&amp;"-"&amp;(ROUNDDOWN((F2027-$G$10)/5,0))*5+$G$10+4,(ROUNDDOWN((F2027-$G$10)/5,0))*5+$G$10&amp;"-"&amp;(ROUNDDOWN((F2027-$G$10)/5,0))*5+$G$10+4)</f>
        <v>2015-2019</v>
      </c>
      <c r="H2027" s="17">
        <v>1</v>
      </c>
      <c r="I2027" s="17">
        <v>0</v>
      </c>
      <c r="J2027" s="17">
        <v>0</v>
      </c>
      <c r="K2027" s="17">
        <f>SUM(I2027:J2027)</f>
        <v>0</v>
      </c>
      <c r="L2027" s="28">
        <f>IF(N2027&lt;7000000000,0,1)</f>
        <v>0</v>
      </c>
      <c r="M2027" s="28">
        <f>IF(N2027&gt;0,1,0)</f>
        <v>1</v>
      </c>
      <c r="N2027" s="29">
        <v>15915</v>
      </c>
      <c r="O2027" s="29">
        <f>IF($R2027="Minor",1,0)</f>
        <v>1</v>
      </c>
      <c r="P2027" s="29">
        <f>IF($R2027="Medium",1,0)</f>
        <v>0</v>
      </c>
      <c r="Q2027" s="29">
        <f>IF($R2027="Major",1,0)</f>
        <v>0</v>
      </c>
      <c r="R2027" s="2" t="str">
        <f>IF('Hazard Data'!N2672&lt;VLOOKUP(B2027,Thresholds!$B$2:$I$8,2,FALSE),"Minor",IF(AND(VLOOKUP(B2027,Thresholds!$B$2:$I$8,2,FALSE)&lt;='Hazard Data'!N2672,'Hazard Data'!N2672&lt;VLOOKUP(B2027,Thresholds!$B$2:$I$8,3,FALSE)),"Medium","Major"))</f>
        <v>Minor</v>
      </c>
      <c r="S2027" s="2" t="str">
        <f>IF(N2027&gt;0,"",IF('Hazard Data'!K2672&lt;VLOOKUP(B2027,Thresholds!$B$2:$I$8,5,FALSE),"Minor",IF(AND(VLOOKUP(B2027,Thresholds!$B$2:$I$8,5,FALSE)&lt;='Hazard Data'!K2672,'Hazard Data'!K2672&lt;VLOOKUP(B2027,Thresholds!$B$2:$I$8,6,FALSE)),"Medium","Major")))</f>
        <v/>
      </c>
      <c r="T2027" s="2"/>
      <c r="U2027" s="2"/>
      <c r="V2027" s="2"/>
      <c r="W2027" s="2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>
      <c r="A2028" s="1"/>
      <c r="B2028" s="17">
        <v>2</v>
      </c>
      <c r="C2028" s="9" t="s">
        <v>59</v>
      </c>
      <c r="D2028" s="9" t="str">
        <f>VLOOKUP(C2028,'Hazard Categories'!$A$2:$B$52,2,FALSE)</f>
        <v>Storm</v>
      </c>
      <c r="E2028" s="17">
        <v>2</v>
      </c>
      <c r="F2028" s="17">
        <v>2012</v>
      </c>
      <c r="G2028" s="17" t="str">
        <f>IF(F2028&lt;2000,(ROUNDDOWN((F2028-$G$10)/5,0))*5+$G$10&amp;"-"&amp;(ROUNDDOWN((F2028-$G$10)/5,0))*5+$G$10+4,(ROUNDDOWN((F2028-$G$10)/5,0))*5+$G$10&amp;"-"&amp;(ROUNDDOWN((F2028-$G$10)/5,0))*5+$G$10+4)</f>
        <v>2010-2014</v>
      </c>
      <c r="H2028" s="17">
        <v>1</v>
      </c>
      <c r="I2028" s="17">
        <v>0</v>
      </c>
      <c r="J2028" s="17">
        <v>0</v>
      </c>
      <c r="K2028" s="17">
        <f>SUM(I2028:J2028)</f>
        <v>0</v>
      </c>
      <c r="L2028" s="28">
        <f>IF(N2028&lt;7000000000,0,1)</f>
        <v>0</v>
      </c>
      <c r="M2028" s="28">
        <f>IF(N2028&gt;0,1,0)</f>
        <v>1</v>
      </c>
      <c r="N2028" s="29">
        <v>15905</v>
      </c>
      <c r="O2028" s="29">
        <f>IF($R2028="Minor",1,0)</f>
        <v>1</v>
      </c>
      <c r="P2028" s="29">
        <f>IF($R2028="Medium",1,0)</f>
        <v>0</v>
      </c>
      <c r="Q2028" s="29">
        <f>IF($R2028="Major",1,0)</f>
        <v>0</v>
      </c>
      <c r="R2028" s="2" t="str">
        <f>IF('Hazard Data'!N2197&lt;VLOOKUP(B2028,Thresholds!$B$2:$I$8,2,FALSE),"Minor",IF(AND(VLOOKUP(B2028,Thresholds!$B$2:$I$8,2,FALSE)&lt;='Hazard Data'!N2197,'Hazard Data'!N2197&lt;VLOOKUP(B2028,Thresholds!$B$2:$I$8,3,FALSE)),"Medium","Major"))</f>
        <v>Minor</v>
      </c>
      <c r="S2028" s="2" t="str">
        <f>IF(N2028&gt;0,"",IF('Hazard Data'!K2197&lt;VLOOKUP(B2028,Thresholds!$B$2:$I$8,5,FALSE),"Minor",IF(AND(VLOOKUP(B2028,Thresholds!$B$2:$I$8,5,FALSE)&lt;='Hazard Data'!K2197,'Hazard Data'!K2197&lt;VLOOKUP(B2028,Thresholds!$B$2:$I$8,6,FALSE)),"Medium","Major")))</f>
        <v/>
      </c>
      <c r="T2028" s="2"/>
      <c r="U2028" s="2"/>
      <c r="V2028" s="2"/>
      <c r="W2028" s="2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>
      <c r="A2029" s="1"/>
      <c r="B2029" s="17">
        <v>1</v>
      </c>
      <c r="C2029" s="9" t="s">
        <v>44</v>
      </c>
      <c r="D2029" s="9" t="str">
        <f>VLOOKUP(C2029,'Hazard Categories'!$A$2:$B$52,2,FALSE)</f>
        <v>Severe Storm</v>
      </c>
      <c r="E2029" s="17">
        <v>3</v>
      </c>
      <c r="F2029" s="17">
        <v>2015</v>
      </c>
      <c r="G2029" s="17" t="str">
        <f>IF(F2029&lt;2000,(ROUNDDOWN((F2029-$G$10)/5,0))*5+$G$10&amp;"-"&amp;(ROUNDDOWN((F2029-$G$10)/5,0))*5+$G$10+4,(ROUNDDOWN((F2029-$G$10)/5,0))*5+$G$10&amp;"-"&amp;(ROUNDDOWN((F2029-$G$10)/5,0))*5+$G$10+4)</f>
        <v>2015-2019</v>
      </c>
      <c r="H2029" s="17">
        <v>1</v>
      </c>
      <c r="I2029" s="17">
        <v>0</v>
      </c>
      <c r="J2029" s="17">
        <v>0</v>
      </c>
      <c r="K2029" s="17">
        <f>SUM(I2029:J2029)</f>
        <v>0</v>
      </c>
      <c r="L2029" s="28">
        <f>IF(N2029&lt;7000000000,0,1)</f>
        <v>0</v>
      </c>
      <c r="M2029" s="28">
        <f>IF(N2029&gt;0,1,0)</f>
        <v>1</v>
      </c>
      <c r="N2029" s="29">
        <v>15897</v>
      </c>
      <c r="O2029" s="29">
        <f>IF($R2029="Minor",1,0)</f>
        <v>1</v>
      </c>
      <c r="P2029" s="29">
        <f>IF($R2029="Medium",1,0)</f>
        <v>0</v>
      </c>
      <c r="Q2029" s="29">
        <f>IF($R2029="Major",1,0)</f>
        <v>0</v>
      </c>
      <c r="R2029" s="2" t="str">
        <f>IF('Hazard Data'!N2707&lt;VLOOKUP(B2029,Thresholds!$B$2:$I$8,2,FALSE),"Minor",IF(AND(VLOOKUP(B2029,Thresholds!$B$2:$I$8,2,FALSE)&lt;='Hazard Data'!N2707,'Hazard Data'!N2707&lt;VLOOKUP(B2029,Thresholds!$B$2:$I$8,3,FALSE)),"Medium","Major"))</f>
        <v>Minor</v>
      </c>
      <c r="S2029" s="2" t="str">
        <f>IF(N2029&gt;0,"",IF('Hazard Data'!K2707&lt;VLOOKUP(B2029,Thresholds!$B$2:$I$8,5,FALSE),"Minor",IF(AND(VLOOKUP(B2029,Thresholds!$B$2:$I$8,5,FALSE)&lt;='Hazard Data'!K2707,'Hazard Data'!K2707&lt;VLOOKUP(B2029,Thresholds!$B$2:$I$8,6,FALSE)),"Medium","Major")))</f>
        <v/>
      </c>
      <c r="T2029" s="2"/>
      <c r="U2029" s="2"/>
      <c r="V2029" s="2"/>
      <c r="W2029" s="2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>
      <c r="A2030" s="1"/>
      <c r="B2030" s="17">
        <v>6</v>
      </c>
      <c r="C2030" s="9" t="s">
        <v>39</v>
      </c>
      <c r="D2030" s="9" t="str">
        <f>VLOOKUP(C2030,'Hazard Categories'!$A$2:$B$52,2,FALSE)</f>
        <v>Severe Storm</v>
      </c>
      <c r="E2030" s="17">
        <v>1</v>
      </c>
      <c r="F2030" s="17">
        <v>1973</v>
      </c>
      <c r="G2030" s="17" t="str">
        <f>IF(F2030&lt;2000,(ROUNDDOWN((F2030-$G$10)/5,0))*5+$G$10&amp;"-"&amp;(ROUNDDOWN((F2030-$G$10)/5,0))*5+$G$10+4,(ROUNDDOWN((F2030-$G$10)/5,0))*5+$G$10&amp;"-"&amp;(ROUNDDOWN((F2030-$G$10)/5,0))*5+$G$10+4)</f>
        <v>1970-1974</v>
      </c>
      <c r="H2030" s="17">
        <v>1</v>
      </c>
      <c r="I2030" s="17">
        <v>0</v>
      </c>
      <c r="J2030" s="17">
        <v>0</v>
      </c>
      <c r="K2030" s="17">
        <f>SUM(I2030:J2030)</f>
        <v>0</v>
      </c>
      <c r="L2030" s="28">
        <f>IF(N2030&lt;7000000000,0,1)</f>
        <v>0</v>
      </c>
      <c r="M2030" s="28">
        <f>IF(N2030&gt;0,1,0)</f>
        <v>1</v>
      </c>
      <c r="N2030" s="29">
        <v>15894</v>
      </c>
      <c r="O2030" s="29">
        <f>IF($R2030="Minor",1,0)</f>
        <v>0</v>
      </c>
      <c r="P2030" s="29">
        <f>IF($R2030="Medium",1,0)</f>
        <v>1</v>
      </c>
      <c r="Q2030" s="29">
        <f>IF($R2030="Major",1,0)</f>
        <v>0</v>
      </c>
      <c r="R2030" s="2" t="str">
        <f>IF('Hazard Data'!N350&lt;VLOOKUP(B2030,Thresholds!$B$2:$I$8,2,FALSE),"Minor",IF(AND(VLOOKUP(B2030,Thresholds!$B$2:$I$8,2,FALSE)&lt;='Hazard Data'!N350,'Hazard Data'!N350&lt;VLOOKUP(B2030,Thresholds!$B$2:$I$8,3,FALSE)),"Medium","Major"))</f>
        <v>Medium</v>
      </c>
      <c r="S2030" s="2" t="str">
        <f>IF(N2030&gt;0,"",IF('Hazard Data'!K350&lt;VLOOKUP(B2030,Thresholds!$B$2:$I$8,5,FALSE),"Minor",IF(AND(VLOOKUP(B2030,Thresholds!$B$2:$I$8,5,FALSE)&lt;='Hazard Data'!K350,'Hazard Data'!K350&lt;VLOOKUP(B2030,Thresholds!$B$2:$I$8,6,FALSE)),"Medium","Major")))</f>
        <v/>
      </c>
      <c r="T2030" s="2"/>
      <c r="U2030" s="2"/>
      <c r="V2030" s="2"/>
      <c r="W2030" s="2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>
      <c r="A2031" s="1"/>
      <c r="B2031" s="17">
        <v>2</v>
      </c>
      <c r="C2031" s="9" t="s">
        <v>59</v>
      </c>
      <c r="D2031" s="9" t="str">
        <f>VLOOKUP(C2031,'Hazard Categories'!$A$2:$B$52,2,FALSE)</f>
        <v>Storm</v>
      </c>
      <c r="E2031" s="17">
        <v>3</v>
      </c>
      <c r="F2031" s="17">
        <v>2011</v>
      </c>
      <c r="G2031" s="17" t="str">
        <f>IF(F2031&lt;2000,(ROUNDDOWN((F2031-$G$10)/5,0))*5+$G$10&amp;"-"&amp;(ROUNDDOWN((F2031-$G$10)/5,0))*5+$G$10+4,(ROUNDDOWN((F2031-$G$10)/5,0))*5+$G$10&amp;"-"&amp;(ROUNDDOWN((F2031-$G$10)/5,0))*5+$G$10+4)</f>
        <v>2010-2014</v>
      </c>
      <c r="H2031" s="17">
        <v>1</v>
      </c>
      <c r="I2031" s="17">
        <v>0</v>
      </c>
      <c r="J2031" s="17">
        <v>0</v>
      </c>
      <c r="K2031" s="17">
        <f>SUM(I2031:J2031)</f>
        <v>0</v>
      </c>
      <c r="L2031" s="28">
        <f>IF(N2031&lt;7000000000,0,1)</f>
        <v>0</v>
      </c>
      <c r="M2031" s="28">
        <f>IF(N2031&gt;0,1,0)</f>
        <v>1</v>
      </c>
      <c r="N2031" s="29">
        <v>15893</v>
      </c>
      <c r="O2031" s="29">
        <f>IF($R2031="Minor",1,0)</f>
        <v>1</v>
      </c>
      <c r="P2031" s="29">
        <f>IF($R2031="Medium",1,0)</f>
        <v>0</v>
      </c>
      <c r="Q2031" s="29">
        <f>IF($R2031="Major",1,0)</f>
        <v>0</v>
      </c>
      <c r="R2031" s="2" t="str">
        <f>IF('Hazard Data'!N2518&lt;VLOOKUP(B2031,Thresholds!$B$2:$I$8,2,FALSE),"Minor",IF(AND(VLOOKUP(B2031,Thresholds!$B$2:$I$8,2,FALSE)&lt;='Hazard Data'!N2518,'Hazard Data'!N2518&lt;VLOOKUP(B2031,Thresholds!$B$2:$I$8,3,FALSE)),"Medium","Major"))</f>
        <v>Minor</v>
      </c>
      <c r="S2031" s="2" t="str">
        <f>IF(N2031&gt;0,"",IF('Hazard Data'!K2518&lt;VLOOKUP(B2031,Thresholds!$B$2:$I$8,5,FALSE),"Minor",IF(AND(VLOOKUP(B2031,Thresholds!$B$2:$I$8,5,FALSE)&lt;='Hazard Data'!K2518,'Hazard Data'!K2518&lt;VLOOKUP(B2031,Thresholds!$B$2:$I$8,6,FALSE)),"Medium","Major")))</f>
        <v/>
      </c>
      <c r="T2031" s="2"/>
      <c r="U2031" s="2"/>
      <c r="V2031" s="2"/>
      <c r="W2031" s="2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>
      <c r="A2032" s="1"/>
      <c r="B2032" s="17">
        <v>6</v>
      </c>
      <c r="C2032" s="9" t="s">
        <v>46</v>
      </c>
      <c r="D2032" s="9" t="str">
        <f>VLOOKUP(C2032,'Hazard Categories'!$A$2:$B$52,2,FALSE)</f>
        <v>Storm</v>
      </c>
      <c r="E2032" s="17">
        <v>1</v>
      </c>
      <c r="F2032" s="17">
        <v>1989</v>
      </c>
      <c r="G2032" s="17" t="str">
        <f>IF(F2032&lt;2000,(ROUNDDOWN((F2032-$G$10)/5,0))*5+$G$10&amp;"-"&amp;(ROUNDDOWN((F2032-$G$10)/5,0))*5+$G$10+4,(ROUNDDOWN((F2032-$G$10)/5,0))*5+$G$10&amp;"-"&amp;(ROUNDDOWN((F2032-$G$10)/5,0))*5+$G$10+4)</f>
        <v>1985-1989</v>
      </c>
      <c r="H2032" s="17">
        <v>1</v>
      </c>
      <c r="I2032" s="17">
        <v>0</v>
      </c>
      <c r="J2032" s="17">
        <v>0</v>
      </c>
      <c r="K2032" s="17">
        <f>SUM(I2032:J2032)</f>
        <v>0</v>
      </c>
      <c r="L2032" s="28">
        <f>IF(N2032&lt;7000000000,0,1)</f>
        <v>0</v>
      </c>
      <c r="M2032" s="28">
        <f>IF(N2032&gt;0,1,0)</f>
        <v>1</v>
      </c>
      <c r="N2032" s="29">
        <v>15890</v>
      </c>
      <c r="O2032" s="29">
        <f>IF($R2032="Minor",1,0)</f>
        <v>1</v>
      </c>
      <c r="P2032" s="29">
        <f>IF($R2032="Medium",1,0)</f>
        <v>0</v>
      </c>
      <c r="Q2032" s="29">
        <f>IF($R2032="Major",1,0)</f>
        <v>0</v>
      </c>
      <c r="R2032" s="2" t="str">
        <f>IF('Hazard Data'!N1983&lt;VLOOKUP(B2032,Thresholds!$B$2:$I$8,2,FALSE),"Minor",IF(AND(VLOOKUP(B2032,Thresholds!$B$2:$I$8,2,FALSE)&lt;='Hazard Data'!N1983,'Hazard Data'!N1983&lt;VLOOKUP(B2032,Thresholds!$B$2:$I$8,3,FALSE)),"Medium","Major"))</f>
        <v>Minor</v>
      </c>
      <c r="S2032" s="2" t="str">
        <f>IF(N2032&gt;0,"",IF('Hazard Data'!K1983&lt;VLOOKUP(B2032,Thresholds!$B$2:$I$8,5,FALSE),"Minor",IF(AND(VLOOKUP(B2032,Thresholds!$B$2:$I$8,5,FALSE)&lt;='Hazard Data'!K1983,'Hazard Data'!K1983&lt;VLOOKUP(B2032,Thresholds!$B$2:$I$8,6,FALSE)),"Medium","Major")))</f>
        <v/>
      </c>
      <c r="T2032" s="2"/>
      <c r="U2032" s="2"/>
      <c r="V2032" s="2"/>
      <c r="W2032" s="2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32">
      <c r="A2033" s="1"/>
      <c r="B2033" s="17">
        <v>2</v>
      </c>
      <c r="C2033" s="9" t="s">
        <v>44</v>
      </c>
      <c r="D2033" s="9" t="str">
        <f>VLOOKUP(C2033,'Hazard Categories'!$A$2:$B$52,2,FALSE)</f>
        <v>Severe Storm</v>
      </c>
      <c r="E2033" s="17">
        <v>2</v>
      </c>
      <c r="F2033" s="17">
        <v>2014</v>
      </c>
      <c r="G2033" s="17" t="str">
        <f>IF(F2033&lt;2000,(ROUNDDOWN((F2033-$G$10)/5,0))*5+$G$10&amp;"-"&amp;(ROUNDDOWN((F2033-$G$10)/5,0))*5+$G$10+4,(ROUNDDOWN((F2033-$G$10)/5,0))*5+$G$10&amp;"-"&amp;(ROUNDDOWN((F2033-$G$10)/5,0))*5+$G$10+4)</f>
        <v>2010-2014</v>
      </c>
      <c r="H2033" s="17">
        <v>1</v>
      </c>
      <c r="I2033" s="17">
        <v>0</v>
      </c>
      <c r="J2033" s="17">
        <v>0</v>
      </c>
      <c r="K2033" s="17">
        <f>SUM(I2033:J2033)</f>
        <v>0</v>
      </c>
      <c r="L2033" s="28">
        <f>IF(N2033&lt;7000000000,0,1)</f>
        <v>0</v>
      </c>
      <c r="M2033" s="28">
        <f>IF(N2033&gt;0,1,0)</f>
        <v>1</v>
      </c>
      <c r="N2033" s="29">
        <v>15885</v>
      </c>
      <c r="O2033" s="29">
        <f>IF($R2033="Minor",1,0)</f>
        <v>1</v>
      </c>
      <c r="P2033" s="29">
        <f>IF($R2033="Medium",1,0)</f>
        <v>0</v>
      </c>
      <c r="Q2033" s="29">
        <f>IF($R2033="Major",1,0)</f>
        <v>0</v>
      </c>
      <c r="R2033" s="2" t="str">
        <f>IF('Hazard Data'!N2599&lt;VLOOKUP(B2033,Thresholds!$B$2:$I$8,2,FALSE),"Minor",IF(AND(VLOOKUP(B2033,Thresholds!$B$2:$I$8,2,FALSE)&lt;='Hazard Data'!N2599,'Hazard Data'!N2599&lt;VLOOKUP(B2033,Thresholds!$B$2:$I$8,3,FALSE)),"Medium","Major"))</f>
        <v>Minor</v>
      </c>
      <c r="S2033" s="2" t="str">
        <f>IF(N2033&gt;0,"",IF('Hazard Data'!K2599&lt;VLOOKUP(B2033,Thresholds!$B$2:$I$8,5,FALSE),"Minor",IF(AND(VLOOKUP(B2033,Thresholds!$B$2:$I$8,5,FALSE)&lt;='Hazard Data'!K2599,'Hazard Data'!K2599&lt;VLOOKUP(B2033,Thresholds!$B$2:$I$8,6,FALSE)),"Medium","Major")))</f>
        <v/>
      </c>
      <c r="T2033" s="2"/>
      <c r="U2033" s="2"/>
      <c r="V2033" s="2"/>
      <c r="W2033" s="2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32">
      <c r="A2034" s="1"/>
      <c r="B2034" s="17">
        <v>2</v>
      </c>
      <c r="C2034" s="9" t="s">
        <v>70</v>
      </c>
      <c r="D2034" s="9" t="str">
        <f>VLOOKUP(C2034,'Hazard Categories'!$A$2:$B$52,2,FALSE)</f>
        <v>Storm</v>
      </c>
      <c r="E2034" s="17">
        <v>1</v>
      </c>
      <c r="F2034" s="17">
        <v>1974</v>
      </c>
      <c r="G2034" s="17" t="str">
        <f>IF(F2034&lt;2000,(ROUNDDOWN((F2034-$G$10)/5,0))*5+$G$10&amp;"-"&amp;(ROUNDDOWN((F2034-$G$10)/5,0))*5+$G$10+4,(ROUNDDOWN((F2034-$G$10)/5,0))*5+$G$10&amp;"-"&amp;(ROUNDDOWN((F2034-$G$10)/5,0))*5+$G$10+4)</f>
        <v>1970-1974</v>
      </c>
      <c r="H2034" s="17">
        <v>1</v>
      </c>
      <c r="I2034" s="17">
        <v>0</v>
      </c>
      <c r="J2034" s="17">
        <v>1</v>
      </c>
      <c r="K2034" s="17">
        <f>SUM(I2034:J2034)</f>
        <v>1</v>
      </c>
      <c r="L2034" s="28">
        <f>IF(N2034&lt;7000000000,0,1)</f>
        <v>0</v>
      </c>
      <c r="M2034" s="28">
        <f>IF(N2034&gt;0,1,0)</f>
        <v>1</v>
      </c>
      <c r="N2034" s="29">
        <v>15869</v>
      </c>
      <c r="O2034" s="29">
        <f>IF($R2034="Minor",1,0)</f>
        <v>0</v>
      </c>
      <c r="P2034" s="29">
        <f>IF($R2034="Medium",1,0)</f>
        <v>1</v>
      </c>
      <c r="Q2034" s="29">
        <f>IF($R2034="Major",1,0)</f>
        <v>0</v>
      </c>
      <c r="R2034" s="2" t="str">
        <f>IF('Hazard Data'!N380&lt;VLOOKUP(B2034,Thresholds!$B$2:$I$8,2,FALSE),"Minor",IF(AND(VLOOKUP(B2034,Thresholds!$B$2:$I$8,2,FALSE)&lt;='Hazard Data'!N380,'Hazard Data'!N380&lt;VLOOKUP(B2034,Thresholds!$B$2:$I$8,3,FALSE)),"Medium","Major"))</f>
        <v>Medium</v>
      </c>
      <c r="S2034" s="2" t="str">
        <f>IF(N2034&gt;0,"",IF('Hazard Data'!K380&lt;VLOOKUP(B2034,Thresholds!$B$2:$I$8,5,FALSE),"Minor",IF(AND(VLOOKUP(B2034,Thresholds!$B$2:$I$8,5,FALSE)&lt;='Hazard Data'!K380,'Hazard Data'!K380&lt;VLOOKUP(B2034,Thresholds!$B$2:$I$8,6,FALSE)),"Medium","Major")))</f>
        <v/>
      </c>
      <c r="T2034" s="2"/>
      <c r="U2034" s="2"/>
      <c r="V2034" s="2"/>
      <c r="W2034" s="2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32">
      <c r="A2035" s="1"/>
      <c r="B2035" s="17">
        <v>3</v>
      </c>
      <c r="C2035" s="9" t="s">
        <v>39</v>
      </c>
      <c r="D2035" s="9" t="str">
        <f>VLOOKUP(C2035,'Hazard Categories'!$A$2:$B$52,2,FALSE)</f>
        <v>Severe Storm</v>
      </c>
      <c r="E2035" s="17">
        <v>1</v>
      </c>
      <c r="F2035" s="17">
        <v>1966</v>
      </c>
      <c r="G2035" s="17" t="str">
        <f>IF(F2035&lt;2000,(ROUNDDOWN((F2035-$G$10)/5,0))*5+$G$10&amp;"-"&amp;(ROUNDDOWN((F2035-$G$10)/5,0))*5+$G$10+4,(ROUNDDOWN((F2035-$G$10)/5,0))*5+$G$10&amp;"-"&amp;(ROUNDDOWN((F2035-$G$10)/5,0))*5+$G$10+4)</f>
        <v>1965-1969</v>
      </c>
      <c r="H2035" s="17">
        <v>5</v>
      </c>
      <c r="I2035" s="17">
        <v>0</v>
      </c>
      <c r="J2035" s="17">
        <v>0</v>
      </c>
      <c r="K2035" s="17">
        <f>SUM(I2035:J2035)</f>
        <v>0</v>
      </c>
      <c r="L2035" s="28">
        <f>IF(N2035&lt;7000000000,0,1)</f>
        <v>0</v>
      </c>
      <c r="M2035" s="28">
        <f>IF(N2035&gt;0,1,0)</f>
        <v>1</v>
      </c>
      <c r="N2035" s="29">
        <v>15859</v>
      </c>
      <c r="O2035" s="29">
        <f>IF($R2035="Minor",1,0)</f>
        <v>0</v>
      </c>
      <c r="P2035" s="29">
        <f>IF($R2035="Medium",1,0)</f>
        <v>1</v>
      </c>
      <c r="Q2035" s="29">
        <f>IF($R2035="Major",1,0)</f>
        <v>0</v>
      </c>
      <c r="R2035" s="2" t="str">
        <f>IF('Hazard Data'!N290&lt;VLOOKUP(B2035,Thresholds!$B$2:$I$8,2,FALSE),"Minor",IF(AND(VLOOKUP(B2035,Thresholds!$B$2:$I$8,2,FALSE)&lt;='Hazard Data'!N290,'Hazard Data'!N290&lt;VLOOKUP(B2035,Thresholds!$B$2:$I$8,3,FALSE)),"Medium","Major"))</f>
        <v>Medium</v>
      </c>
      <c r="S2035" s="2" t="str">
        <f>IF(N2035&gt;0,"",IF('Hazard Data'!K290&lt;VLOOKUP(B2035,Thresholds!$B$2:$I$8,5,FALSE),"Minor",IF(AND(VLOOKUP(B2035,Thresholds!$B$2:$I$8,5,FALSE)&lt;='Hazard Data'!K290,'Hazard Data'!K290&lt;VLOOKUP(B2035,Thresholds!$B$2:$I$8,6,FALSE)),"Medium","Major")))</f>
        <v/>
      </c>
      <c r="T2035" s="2"/>
      <c r="U2035" s="2"/>
      <c r="V2035" s="2"/>
      <c r="W2035" s="2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32">
      <c r="A2036" s="1"/>
      <c r="B2036" s="17">
        <v>2</v>
      </c>
      <c r="C2036" s="9" t="s">
        <v>59</v>
      </c>
      <c r="D2036" s="9" t="str">
        <f>VLOOKUP(C2036,'Hazard Categories'!$A$2:$B$52,2,FALSE)</f>
        <v>Storm</v>
      </c>
      <c r="E2036" s="17">
        <v>2</v>
      </c>
      <c r="F2036" s="17">
        <v>2011</v>
      </c>
      <c r="G2036" s="17" t="str">
        <f>IF(F2036&lt;2000,(ROUNDDOWN((F2036-$G$10)/5,0))*5+$G$10&amp;"-"&amp;(ROUNDDOWN((F2036-$G$10)/5,0))*5+$G$10+4,(ROUNDDOWN((F2036-$G$10)/5,0))*5+$G$10&amp;"-"&amp;(ROUNDDOWN((F2036-$G$10)/5,0))*5+$G$10+4)</f>
        <v>2010-2014</v>
      </c>
      <c r="H2036" s="17">
        <v>1</v>
      </c>
      <c r="I2036" s="17">
        <v>0</v>
      </c>
      <c r="J2036" s="17">
        <v>0</v>
      </c>
      <c r="K2036" s="17">
        <f>SUM(I2036:J2036)</f>
        <v>0</v>
      </c>
      <c r="L2036" s="28">
        <f>IF(N2036&lt;7000000000,0,1)</f>
        <v>0</v>
      </c>
      <c r="M2036" s="28">
        <f>IF(N2036&gt;0,1,0)</f>
        <v>1</v>
      </c>
      <c r="N2036" s="29">
        <v>15855</v>
      </c>
      <c r="O2036" s="29">
        <f>IF($R2036="Minor",1,0)</f>
        <v>1</v>
      </c>
      <c r="P2036" s="29">
        <f>IF($R2036="Medium",1,0)</f>
        <v>0</v>
      </c>
      <c r="Q2036" s="29">
        <f>IF($R2036="Major",1,0)</f>
        <v>0</v>
      </c>
      <c r="R2036" s="2" t="str">
        <f>IF('Hazard Data'!N2332&lt;VLOOKUP(B2036,Thresholds!$B$2:$I$8,2,FALSE),"Minor",IF(AND(VLOOKUP(B2036,Thresholds!$B$2:$I$8,2,FALSE)&lt;='Hazard Data'!N2332,'Hazard Data'!N2332&lt;VLOOKUP(B2036,Thresholds!$B$2:$I$8,3,FALSE)),"Medium","Major"))</f>
        <v>Minor</v>
      </c>
      <c r="S2036" s="2" t="str">
        <f>IF(N2036&gt;0,"",IF('Hazard Data'!K2332&lt;VLOOKUP(B2036,Thresholds!$B$2:$I$8,5,FALSE),"Minor",IF(AND(VLOOKUP(B2036,Thresholds!$B$2:$I$8,5,FALSE)&lt;='Hazard Data'!K2332,'Hazard Data'!K2332&lt;VLOOKUP(B2036,Thresholds!$B$2:$I$8,6,FALSE)),"Medium","Major")))</f>
        <v/>
      </c>
      <c r="T2036" s="2"/>
      <c r="U2036" s="2"/>
      <c r="V2036" s="2"/>
      <c r="W2036" s="2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32">
      <c r="A2037" s="1"/>
      <c r="B2037" s="17">
        <v>2</v>
      </c>
      <c r="C2037" s="9" t="s">
        <v>44</v>
      </c>
      <c r="D2037" s="9" t="str">
        <f>VLOOKUP(C2037,'Hazard Categories'!$A$2:$B$52,2,FALSE)</f>
        <v>Severe Storm</v>
      </c>
      <c r="E2037" s="17">
        <v>3</v>
      </c>
      <c r="F2037" s="17">
        <v>2012</v>
      </c>
      <c r="G2037" s="17" t="str">
        <f>IF(F2037&lt;2000,(ROUNDDOWN((F2037-$G$10)/5,0))*5+$G$10&amp;"-"&amp;(ROUNDDOWN((F2037-$G$10)/5,0))*5+$G$10+4,(ROUNDDOWN((F2037-$G$10)/5,0))*5+$G$10&amp;"-"&amp;(ROUNDDOWN((F2037-$G$10)/5,0))*5+$G$10+4)</f>
        <v>2010-2014</v>
      </c>
      <c r="H2037" s="17">
        <v>1</v>
      </c>
      <c r="I2037" s="17">
        <v>0</v>
      </c>
      <c r="J2037" s="17">
        <v>0</v>
      </c>
      <c r="K2037" s="17">
        <f>SUM(I2037:J2037)</f>
        <v>0</v>
      </c>
      <c r="L2037" s="28">
        <f>IF(N2037&lt;7000000000,0,1)</f>
        <v>0</v>
      </c>
      <c r="M2037" s="28">
        <f>IF(N2037&gt;0,1,0)</f>
        <v>1</v>
      </c>
      <c r="N2037" s="29">
        <v>15839</v>
      </c>
      <c r="O2037" s="29">
        <f>IF($R2037="Minor",1,0)</f>
        <v>1</v>
      </c>
      <c r="P2037" s="29">
        <f>IF($R2037="Medium",1,0)</f>
        <v>0</v>
      </c>
      <c r="Q2037" s="29">
        <f>IF($R2037="Major",1,0)</f>
        <v>0</v>
      </c>
      <c r="R2037" s="2" t="str">
        <f>IF('Hazard Data'!N2185&lt;VLOOKUP(B2037,Thresholds!$B$2:$I$8,2,FALSE),"Minor",IF(AND(VLOOKUP(B2037,Thresholds!$B$2:$I$8,2,FALSE)&lt;='Hazard Data'!N2185,'Hazard Data'!N2185&lt;VLOOKUP(B2037,Thresholds!$B$2:$I$8,3,FALSE)),"Medium","Major"))</f>
        <v>Minor</v>
      </c>
      <c r="S2037" s="2" t="str">
        <f>IF(N2037&gt;0,"",IF('Hazard Data'!K2185&lt;VLOOKUP(B2037,Thresholds!$B$2:$I$8,5,FALSE),"Minor",IF(AND(VLOOKUP(B2037,Thresholds!$B$2:$I$8,5,FALSE)&lt;='Hazard Data'!K2185,'Hazard Data'!K2185&lt;VLOOKUP(B2037,Thresholds!$B$2:$I$8,6,FALSE)),"Medium","Major")))</f>
        <v/>
      </c>
      <c r="T2037" s="2"/>
      <c r="U2037" s="2"/>
      <c r="V2037" s="2"/>
      <c r="W2037" s="2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32">
      <c r="A2038" s="1"/>
      <c r="B2038" s="17">
        <v>2</v>
      </c>
      <c r="C2038" s="9" t="s">
        <v>39</v>
      </c>
      <c r="D2038" s="9" t="str">
        <f>VLOOKUP(C2038,'Hazard Categories'!$A$2:$B$52,2,FALSE)</f>
        <v>Severe Storm</v>
      </c>
      <c r="E2038" s="17">
        <v>1</v>
      </c>
      <c r="F2038" s="17">
        <v>1980</v>
      </c>
      <c r="G2038" s="17" t="str">
        <f>IF(F2038&lt;2000,(ROUNDDOWN((F2038-$G$10)/5,0))*5+$G$10&amp;"-"&amp;(ROUNDDOWN((F2038-$G$10)/5,0))*5+$G$10+4,(ROUNDDOWN((F2038-$G$10)/5,0))*5+$G$10&amp;"-"&amp;(ROUNDDOWN((F2038-$G$10)/5,0))*5+$G$10+4)</f>
        <v>1980-1984</v>
      </c>
      <c r="H2038" s="17">
        <v>17</v>
      </c>
      <c r="I2038" s="17">
        <v>0</v>
      </c>
      <c r="J2038" s="17">
        <v>0</v>
      </c>
      <c r="K2038" s="17">
        <f>SUM(I2038:J2038)</f>
        <v>0</v>
      </c>
      <c r="L2038" s="28">
        <f>IF(N2038&lt;7000000000,0,1)</f>
        <v>0</v>
      </c>
      <c r="M2038" s="28">
        <f>IF(N2038&gt;0,1,0)</f>
        <v>1</v>
      </c>
      <c r="N2038" s="29">
        <v>15830</v>
      </c>
      <c r="O2038" s="29">
        <f>IF($R2038="Minor",1,0)</f>
        <v>1</v>
      </c>
      <c r="P2038" s="29">
        <f>IF($R2038="Medium",1,0)</f>
        <v>0</v>
      </c>
      <c r="Q2038" s="29">
        <f>IF($R2038="Major",1,0)</f>
        <v>0</v>
      </c>
      <c r="R2038" s="2" t="str">
        <f>IF('Hazard Data'!N663&lt;VLOOKUP(B2038,Thresholds!$B$2:$I$8,2,FALSE),"Minor",IF(AND(VLOOKUP(B2038,Thresholds!$B$2:$I$8,2,FALSE)&lt;='Hazard Data'!N663,'Hazard Data'!N663&lt;VLOOKUP(B2038,Thresholds!$B$2:$I$8,3,FALSE)),"Medium","Major"))</f>
        <v>Minor</v>
      </c>
      <c r="S2038" s="2" t="str">
        <f>IF(N2038&gt;0,"",IF('Hazard Data'!K663&lt;VLOOKUP(B2038,Thresholds!$B$2:$I$8,5,FALSE),"Minor",IF(AND(VLOOKUP(B2038,Thresholds!$B$2:$I$8,5,FALSE)&lt;='Hazard Data'!K663,'Hazard Data'!K663&lt;VLOOKUP(B2038,Thresholds!$B$2:$I$8,6,FALSE)),"Medium","Major")))</f>
        <v/>
      </c>
      <c r="T2038" s="2"/>
      <c r="U2038" s="2"/>
      <c r="V2038" s="2"/>
      <c r="W2038" s="2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32">
      <c r="A2039" s="1"/>
      <c r="B2039" s="17">
        <v>3</v>
      </c>
      <c r="C2039" s="9" t="s">
        <v>79</v>
      </c>
      <c r="D2039" s="9" t="str">
        <f>VLOOKUP(C2039,'Hazard Categories'!$A$2:$B$52,2,FALSE)</f>
        <v>Storm</v>
      </c>
      <c r="E2039" s="17">
        <v>1</v>
      </c>
      <c r="F2039" s="17">
        <v>1975</v>
      </c>
      <c r="G2039" s="17" t="str">
        <f>IF(F2039&lt;2000,(ROUNDDOWN((F2039-$G$10)/5,0))*5+$G$10&amp;"-"&amp;(ROUNDDOWN((F2039-$G$10)/5,0))*5+$G$10+4,(ROUNDDOWN((F2039-$G$10)/5,0))*5+$G$10&amp;"-"&amp;(ROUNDDOWN((F2039-$G$10)/5,0))*5+$G$10+4)</f>
        <v>1975-1979</v>
      </c>
      <c r="H2039" s="17">
        <v>1</v>
      </c>
      <c r="I2039" s="17">
        <v>0</v>
      </c>
      <c r="J2039" s="17">
        <v>3</v>
      </c>
      <c r="K2039" s="17">
        <f>SUM(I2039:J2039)</f>
        <v>3</v>
      </c>
      <c r="L2039" s="28">
        <f>IF(N2039&lt;7000000000,0,1)</f>
        <v>0</v>
      </c>
      <c r="M2039" s="28">
        <f>IF(N2039&gt;0,1,0)</f>
        <v>1</v>
      </c>
      <c r="N2039" s="29">
        <v>15825</v>
      </c>
      <c r="O2039" s="29">
        <f>IF($R2039="Minor",1,0)</f>
        <v>1</v>
      </c>
      <c r="P2039" s="29">
        <f>IF($R2039="Medium",1,0)</f>
        <v>0</v>
      </c>
      <c r="Q2039" s="29">
        <f>IF($R2039="Major",1,0)</f>
        <v>0</v>
      </c>
      <c r="R2039" s="2" t="str">
        <f>IF('Hazard Data'!N689&lt;VLOOKUP(B2039,Thresholds!$B$2:$I$8,2,FALSE),"Minor",IF(AND(VLOOKUP(B2039,Thresholds!$B$2:$I$8,2,FALSE)&lt;='Hazard Data'!N689,'Hazard Data'!N689&lt;VLOOKUP(B2039,Thresholds!$B$2:$I$8,3,FALSE)),"Medium","Major"))</f>
        <v>Minor</v>
      </c>
      <c r="S2039" s="2" t="str">
        <f>IF(N2039&gt;0,"",IF('Hazard Data'!K689&lt;VLOOKUP(B2039,Thresholds!$B$2:$I$8,5,FALSE),"Minor",IF(AND(VLOOKUP(B2039,Thresholds!$B$2:$I$8,5,FALSE)&lt;='Hazard Data'!K689,'Hazard Data'!K689&lt;VLOOKUP(B2039,Thresholds!$B$2:$I$8,6,FALSE)),"Medium","Major")))</f>
        <v/>
      </c>
      <c r="T2039" s="2"/>
      <c r="U2039" s="2"/>
      <c r="V2039" s="2"/>
      <c r="W2039" s="2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32">
      <c r="A2040" s="1"/>
      <c r="B2040" s="17">
        <v>4</v>
      </c>
      <c r="C2040" s="9" t="s">
        <v>44</v>
      </c>
      <c r="D2040" s="9" t="str">
        <f>VLOOKUP(C2040,'Hazard Categories'!$A$2:$B$52,2,FALSE)</f>
        <v>Severe Storm</v>
      </c>
      <c r="E2040" s="17">
        <v>4</v>
      </c>
      <c r="F2040" s="17">
        <v>2008</v>
      </c>
      <c r="G2040" s="17" t="str">
        <f>IF(F2040&lt;2000,(ROUNDDOWN((F2040-$G$10)/5,0))*5+$G$10&amp;"-"&amp;(ROUNDDOWN((F2040-$G$10)/5,0))*5+$G$10+4,(ROUNDDOWN((F2040-$G$10)/5,0))*5+$G$10&amp;"-"&amp;(ROUNDDOWN((F2040-$G$10)/5,0))*5+$G$10+4)</f>
        <v>2005-2009</v>
      </c>
      <c r="H2040" s="17">
        <v>1</v>
      </c>
      <c r="I2040" s="17">
        <v>0</v>
      </c>
      <c r="J2040" s="17">
        <v>0</v>
      </c>
      <c r="K2040" s="17">
        <f>SUM(I2040:J2040)</f>
        <v>0</v>
      </c>
      <c r="L2040" s="28">
        <f>IF(N2040&lt;7000000000,0,1)</f>
        <v>0</v>
      </c>
      <c r="M2040" s="28">
        <f>IF(N2040&gt;0,1,0)</f>
        <v>1</v>
      </c>
      <c r="N2040" s="29">
        <v>15775</v>
      </c>
      <c r="O2040" s="29">
        <f>IF($R2040="Minor",1,0)</f>
        <v>1</v>
      </c>
      <c r="P2040" s="29">
        <f>IF($R2040="Medium",1,0)</f>
        <v>0</v>
      </c>
      <c r="Q2040" s="29">
        <f>IF($R2040="Major",1,0)</f>
        <v>0</v>
      </c>
      <c r="R2040" s="2" t="str">
        <f>IF('Hazard Data'!N3167&lt;VLOOKUP(B2040,Thresholds!$B$2:$I$8,2,FALSE),"Minor",IF(AND(VLOOKUP(B2040,Thresholds!$B$2:$I$8,2,FALSE)&lt;='Hazard Data'!N3167,'Hazard Data'!N3167&lt;VLOOKUP(B2040,Thresholds!$B$2:$I$8,3,FALSE)),"Medium","Major"))</f>
        <v>Minor</v>
      </c>
      <c r="S2040" s="2" t="str">
        <f>IF(N2040&gt;0,"",IF('Hazard Data'!K3167&lt;VLOOKUP(B2040,Thresholds!$B$2:$I$8,5,FALSE),"Minor",IF(AND(VLOOKUP(B2040,Thresholds!$B$2:$I$8,5,FALSE)&lt;='Hazard Data'!K3167,'Hazard Data'!K3167&lt;VLOOKUP(B2040,Thresholds!$B$2:$I$8,6,FALSE)),"Medium","Major")))</f>
        <v/>
      </c>
      <c r="T2040" s="2"/>
      <c r="U2040" s="2"/>
      <c r="V2040" s="2"/>
      <c r="W2040" s="2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32">
      <c r="A2041" s="1"/>
      <c r="B2041" s="17">
        <v>2</v>
      </c>
      <c r="C2041" s="9" t="s">
        <v>44</v>
      </c>
      <c r="D2041" s="9" t="str">
        <f>VLOOKUP(C2041,'Hazard Categories'!$A$2:$B$52,2,FALSE)</f>
        <v>Severe Storm</v>
      </c>
      <c r="E2041" s="17">
        <v>2</v>
      </c>
      <c r="F2041" s="17">
        <v>2016</v>
      </c>
      <c r="G2041" s="17" t="str">
        <f>IF(F2041&lt;2000,(ROUNDDOWN((F2041-$G$10)/5,0))*5+$G$10&amp;"-"&amp;(ROUNDDOWN((F2041-$G$10)/5,0))*5+$G$10+4,(ROUNDDOWN((F2041-$G$10)/5,0))*5+$G$10&amp;"-"&amp;(ROUNDDOWN((F2041-$G$10)/5,0))*5+$G$10+4)</f>
        <v>2015-2019</v>
      </c>
      <c r="H2041" s="17">
        <v>1</v>
      </c>
      <c r="I2041" s="17">
        <v>0</v>
      </c>
      <c r="J2041" s="17">
        <v>0</v>
      </c>
      <c r="K2041" s="17">
        <f>SUM(I2041:J2041)</f>
        <v>0</v>
      </c>
      <c r="L2041" s="28">
        <f>IF(N2041&lt;7000000000,0,1)</f>
        <v>0</v>
      </c>
      <c r="M2041" s="28">
        <f>IF(N2041&gt;0,1,0)</f>
        <v>1</v>
      </c>
      <c r="N2041" s="29">
        <v>15772</v>
      </c>
      <c r="O2041" s="29">
        <f>IF($R2041="Minor",1,0)</f>
        <v>1</v>
      </c>
      <c r="P2041" s="29">
        <f>IF($R2041="Medium",1,0)</f>
        <v>0</v>
      </c>
      <c r="Q2041" s="29">
        <f>IF($R2041="Major",1,0)</f>
        <v>0</v>
      </c>
      <c r="R2041" s="2" t="str">
        <f>IF('Hazard Data'!N2816&lt;VLOOKUP(B2041,Thresholds!$B$2:$I$8,2,FALSE),"Minor",IF(AND(VLOOKUP(B2041,Thresholds!$B$2:$I$8,2,FALSE)&lt;='Hazard Data'!N2816,'Hazard Data'!N2816&lt;VLOOKUP(B2041,Thresholds!$B$2:$I$8,3,FALSE)),"Medium","Major"))</f>
        <v>Minor</v>
      </c>
      <c r="S2041" s="2" t="str">
        <f>IF(N2041&gt;0,"",IF('Hazard Data'!K2816&lt;VLOOKUP(B2041,Thresholds!$B$2:$I$8,5,FALSE),"Minor",IF(AND(VLOOKUP(B2041,Thresholds!$B$2:$I$8,5,FALSE)&lt;='Hazard Data'!K2816,'Hazard Data'!K2816&lt;VLOOKUP(B2041,Thresholds!$B$2:$I$8,6,FALSE)),"Medium","Major")))</f>
        <v/>
      </c>
      <c r="T2041" s="2"/>
      <c r="U2041" s="2"/>
      <c r="V2041" s="2"/>
      <c r="W2041" s="2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32">
      <c r="A2042" s="1"/>
      <c r="B2042" s="17">
        <v>1</v>
      </c>
      <c r="C2042" s="9" t="s">
        <v>44</v>
      </c>
      <c r="D2042" s="9" t="str">
        <f>VLOOKUP(C2042,'Hazard Categories'!$A$2:$B$52,2,FALSE)</f>
        <v>Severe Storm</v>
      </c>
      <c r="E2042" s="17">
        <v>2</v>
      </c>
      <c r="F2042" s="17">
        <v>2000</v>
      </c>
      <c r="G2042" s="17" t="str">
        <f>IF(F2042&lt;2000,(ROUNDDOWN((F2042-$G$10)/5,0))*5+$G$10&amp;"-"&amp;(ROUNDDOWN((F2042-$G$10)/5,0))*5+$G$10+4,(ROUNDDOWN((F2042-$G$10)/5,0))*5+$G$10&amp;"-"&amp;(ROUNDDOWN((F2042-$G$10)/5,0))*5+$G$10+4)</f>
        <v>2000-2004</v>
      </c>
      <c r="H2042" s="17">
        <v>1</v>
      </c>
      <c r="I2042" s="17">
        <v>0</v>
      </c>
      <c r="J2042" s="17">
        <v>0</v>
      </c>
      <c r="K2042" s="17">
        <f>SUM(I2042:J2042)</f>
        <v>0</v>
      </c>
      <c r="L2042" s="28">
        <f>IF(N2042&lt;7000000000,0,1)</f>
        <v>0</v>
      </c>
      <c r="M2042" s="28">
        <f>IF(N2042&gt;0,1,0)</f>
        <v>1</v>
      </c>
      <c r="N2042" s="29">
        <v>15772</v>
      </c>
      <c r="O2042" s="29">
        <f>IF($R2042="Minor",1,0)</f>
        <v>1</v>
      </c>
      <c r="P2042" s="29">
        <f>IF($R2042="Medium",1,0)</f>
        <v>0</v>
      </c>
      <c r="Q2042" s="29">
        <f>IF($R2042="Major",1,0)</f>
        <v>0</v>
      </c>
      <c r="R2042" s="2" t="str">
        <f>IF('Hazard Data'!N3022&lt;VLOOKUP(B2042,Thresholds!$B$2:$I$8,2,FALSE),"Minor",IF(AND(VLOOKUP(B2042,Thresholds!$B$2:$I$8,2,FALSE)&lt;='Hazard Data'!N3022,'Hazard Data'!N3022&lt;VLOOKUP(B2042,Thresholds!$B$2:$I$8,3,FALSE)),"Medium","Major"))</f>
        <v>Minor</v>
      </c>
      <c r="S2042" s="2" t="str">
        <f>IF(N2042&gt;0,"",IF('Hazard Data'!K3022&lt;VLOOKUP(B2042,Thresholds!$B$2:$I$8,5,FALSE),"Minor",IF(AND(VLOOKUP(B2042,Thresholds!$B$2:$I$8,5,FALSE)&lt;='Hazard Data'!K3022,'Hazard Data'!K3022&lt;VLOOKUP(B2042,Thresholds!$B$2:$I$8,6,FALSE)),"Medium","Major")))</f>
        <v/>
      </c>
      <c r="T2042" s="2"/>
      <c r="U2042" s="2"/>
      <c r="V2042" s="2"/>
      <c r="W2042" s="2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32">
      <c r="A2043" s="1"/>
      <c r="B2043" s="17">
        <v>2</v>
      </c>
      <c r="C2043" s="9" t="s">
        <v>59</v>
      </c>
      <c r="D2043" s="9" t="str">
        <f>VLOOKUP(C2043,'Hazard Categories'!$A$2:$B$52,2,FALSE)</f>
        <v>Storm</v>
      </c>
      <c r="E2043" s="17">
        <v>2</v>
      </c>
      <c r="F2043" s="17">
        <v>2011</v>
      </c>
      <c r="G2043" s="17" t="str">
        <f>IF(F2043&lt;2000,(ROUNDDOWN((F2043-$G$10)/5,0))*5+$G$10&amp;"-"&amp;(ROUNDDOWN((F2043-$G$10)/5,0))*5+$G$10+4,(ROUNDDOWN((F2043-$G$10)/5,0))*5+$G$10&amp;"-"&amp;(ROUNDDOWN((F2043-$G$10)/5,0))*5+$G$10+4)</f>
        <v>2010-2014</v>
      </c>
      <c r="H2043" s="17">
        <v>1</v>
      </c>
      <c r="I2043" s="17">
        <v>0</v>
      </c>
      <c r="J2043" s="17">
        <v>0</v>
      </c>
      <c r="K2043" s="17">
        <f>SUM(I2043:J2043)</f>
        <v>0</v>
      </c>
      <c r="L2043" s="28">
        <f>IF(N2043&lt;7000000000,0,1)</f>
        <v>0</v>
      </c>
      <c r="M2043" s="28">
        <f>IF(N2043&gt;0,1,0)</f>
        <v>1</v>
      </c>
      <c r="N2043" s="29">
        <v>15771</v>
      </c>
      <c r="O2043" s="29">
        <f>IF($R2043="Minor",1,0)</f>
        <v>1</v>
      </c>
      <c r="P2043" s="29">
        <f>IF($R2043="Medium",1,0)</f>
        <v>0</v>
      </c>
      <c r="Q2043" s="29">
        <f>IF($R2043="Major",1,0)</f>
        <v>0</v>
      </c>
      <c r="R2043" s="2" t="str">
        <f>IF('Hazard Data'!N2470&lt;VLOOKUP(B2043,Thresholds!$B$2:$I$8,2,FALSE),"Minor",IF(AND(VLOOKUP(B2043,Thresholds!$B$2:$I$8,2,FALSE)&lt;='Hazard Data'!N2470,'Hazard Data'!N2470&lt;VLOOKUP(B2043,Thresholds!$B$2:$I$8,3,FALSE)),"Medium","Major"))</f>
        <v>Minor</v>
      </c>
      <c r="S2043" s="2" t="str">
        <f>IF(N2043&gt;0,"",IF('Hazard Data'!K2470&lt;VLOOKUP(B2043,Thresholds!$B$2:$I$8,5,FALSE),"Minor",IF(AND(VLOOKUP(B2043,Thresholds!$B$2:$I$8,5,FALSE)&lt;='Hazard Data'!K2470,'Hazard Data'!K2470&lt;VLOOKUP(B2043,Thresholds!$B$2:$I$8,6,FALSE)),"Medium","Major")))</f>
        <v/>
      </c>
      <c r="T2043" s="2"/>
      <c r="U2043" s="2"/>
      <c r="V2043" s="2"/>
      <c r="W2043" s="2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32">
      <c r="A2044" s="1"/>
      <c r="B2044" s="17">
        <v>2</v>
      </c>
      <c r="C2044" s="9" t="s">
        <v>59</v>
      </c>
      <c r="D2044" s="9" t="str">
        <f>VLOOKUP(C2044,'Hazard Categories'!$A$2:$B$52,2,FALSE)</f>
        <v>Storm</v>
      </c>
      <c r="E2044" s="17">
        <v>3</v>
      </c>
      <c r="F2044" s="17">
        <v>2011</v>
      </c>
      <c r="G2044" s="17" t="str">
        <f>IF(F2044&lt;2000,(ROUNDDOWN((F2044-$G$10)/5,0))*5+$G$10&amp;"-"&amp;(ROUNDDOWN((F2044-$G$10)/5,0))*5+$G$10+4,(ROUNDDOWN((F2044-$G$10)/5,0))*5+$G$10&amp;"-"&amp;(ROUNDDOWN((F2044-$G$10)/5,0))*5+$G$10+4)</f>
        <v>2010-2014</v>
      </c>
      <c r="H2044" s="17">
        <v>1</v>
      </c>
      <c r="I2044" s="17">
        <v>0</v>
      </c>
      <c r="J2044" s="17">
        <v>0</v>
      </c>
      <c r="K2044" s="17">
        <f>SUM(I2044:J2044)</f>
        <v>0</v>
      </c>
      <c r="L2044" s="28">
        <f>IF(N2044&lt;7000000000,0,1)</f>
        <v>0</v>
      </c>
      <c r="M2044" s="28">
        <f>IF(N2044&gt;0,1,0)</f>
        <v>1</v>
      </c>
      <c r="N2044" s="29">
        <v>15771</v>
      </c>
      <c r="O2044" s="29">
        <f>IF($R2044="Minor",1,0)</f>
        <v>1</v>
      </c>
      <c r="P2044" s="29">
        <f>IF($R2044="Medium",1,0)</f>
        <v>0</v>
      </c>
      <c r="Q2044" s="29">
        <f>IF($R2044="Major",1,0)</f>
        <v>0</v>
      </c>
      <c r="R2044" s="2" t="str">
        <f>IF('Hazard Data'!N2519&lt;VLOOKUP(B2044,Thresholds!$B$2:$I$8,2,FALSE),"Minor",IF(AND(VLOOKUP(B2044,Thresholds!$B$2:$I$8,2,FALSE)&lt;='Hazard Data'!N2519,'Hazard Data'!N2519&lt;VLOOKUP(B2044,Thresholds!$B$2:$I$8,3,FALSE)),"Medium","Major"))</f>
        <v>Minor</v>
      </c>
      <c r="S2044" s="2" t="str">
        <f>IF(N2044&gt;0,"",IF('Hazard Data'!K2519&lt;VLOOKUP(B2044,Thresholds!$B$2:$I$8,5,FALSE),"Minor",IF(AND(VLOOKUP(B2044,Thresholds!$B$2:$I$8,5,FALSE)&lt;='Hazard Data'!K2519,'Hazard Data'!K2519&lt;VLOOKUP(B2044,Thresholds!$B$2:$I$8,6,FALSE)),"Medium","Major")))</f>
        <v/>
      </c>
      <c r="T2044" s="2"/>
      <c r="U2044" s="2"/>
      <c r="V2044" s="2"/>
      <c r="W2044" s="2"/>
      <c r="X2044" s="1"/>
      <c r="Y2044" s="1"/>
      <c r="Z2044" s="1"/>
      <c r="AA2044" s="1"/>
      <c r="AB2044" s="1"/>
      <c r="AC2044" s="1"/>
      <c r="AD2044" s="1"/>
      <c r="AE2044" s="1"/>
      <c r="AF2044" s="1"/>
    </row>
    <row r="2045" spans="1:32">
      <c r="A2045" s="1"/>
      <c r="B2045" s="17">
        <v>4</v>
      </c>
      <c r="C2045" s="9" t="s">
        <v>43</v>
      </c>
      <c r="D2045" s="9" t="str">
        <f>VLOOKUP(C2045,'Hazard Categories'!$A$2:$B$52,2,FALSE)</f>
        <v>Heat/Drought/Fire</v>
      </c>
      <c r="E2045" s="17">
        <v>3</v>
      </c>
      <c r="F2045" s="17">
        <v>1977</v>
      </c>
      <c r="G2045" s="17" t="str">
        <f>IF(F2045&lt;2000,(ROUNDDOWN((F2045-$G$10)/5,0))*5+$G$10&amp;"-"&amp;(ROUNDDOWN((F2045-$G$10)/5,0))*5+$G$10+4,(ROUNDDOWN((F2045-$G$10)/5,0))*5+$G$10&amp;"-"&amp;(ROUNDDOWN((F2045-$G$10)/5,0))*5+$G$10+4)</f>
        <v>1975-1979</v>
      </c>
      <c r="H2045" s="17">
        <v>31</v>
      </c>
      <c r="I2045" s="17">
        <v>0</v>
      </c>
      <c r="J2045" s="17">
        <v>0</v>
      </c>
      <c r="K2045" s="17">
        <f>SUM(I2045:J2045)</f>
        <v>0</v>
      </c>
      <c r="L2045" s="28">
        <f>IF(N2045&lt;7000000000,0,1)</f>
        <v>0</v>
      </c>
      <c r="M2045" s="28">
        <f>IF(N2045&gt;0,1,0)</f>
        <v>1</v>
      </c>
      <c r="N2045" s="29">
        <v>15759</v>
      </c>
      <c r="O2045" s="29">
        <f>IF($R2045="Minor",1,0)</f>
        <v>0</v>
      </c>
      <c r="P2045" s="29">
        <f>IF($R2045="Medium",1,0)</f>
        <v>1</v>
      </c>
      <c r="Q2045" s="29">
        <f>IF($R2045="Major",1,0)</f>
        <v>0</v>
      </c>
      <c r="R2045" s="2" t="str">
        <f>IF('Hazard Data'!N432&lt;VLOOKUP(B2045,Thresholds!$B$2:$I$8,2,FALSE),"Minor",IF(AND(VLOOKUP(B2045,Thresholds!$B$2:$I$8,2,FALSE)&lt;='Hazard Data'!N432,'Hazard Data'!N432&lt;VLOOKUP(B2045,Thresholds!$B$2:$I$8,3,FALSE)),"Medium","Major"))</f>
        <v>Medium</v>
      </c>
      <c r="S2045" s="2" t="str">
        <f>IF(N2045&gt;0,"",IF('Hazard Data'!K432&lt;VLOOKUP(B2045,Thresholds!$B$2:$I$8,5,FALSE),"Minor",IF(AND(VLOOKUP(B2045,Thresholds!$B$2:$I$8,5,FALSE)&lt;='Hazard Data'!K432,'Hazard Data'!K432&lt;VLOOKUP(B2045,Thresholds!$B$2:$I$8,6,FALSE)),"Medium","Major")))</f>
        <v/>
      </c>
      <c r="T2045" s="2"/>
      <c r="U2045" s="2"/>
      <c r="V2045" s="2"/>
      <c r="W2045" s="2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32">
      <c r="A2046" s="1"/>
      <c r="B2046" s="17">
        <v>1</v>
      </c>
      <c r="C2046" s="9" t="s">
        <v>40</v>
      </c>
      <c r="D2046" s="9" t="str">
        <f>VLOOKUP(C2046,'Hazard Categories'!$A$2:$B$52,2,FALSE)</f>
        <v>Storm</v>
      </c>
      <c r="E2046" s="17">
        <v>1</v>
      </c>
      <c r="F2046" s="17">
        <v>1989</v>
      </c>
      <c r="G2046" s="17" t="str">
        <f>IF(F2046&lt;2000,(ROUNDDOWN((F2046-$G$10)/5,0))*5+$G$10&amp;"-"&amp;(ROUNDDOWN((F2046-$G$10)/5,0))*5+$G$10+4,(ROUNDDOWN((F2046-$G$10)/5,0))*5+$G$10&amp;"-"&amp;(ROUNDDOWN((F2046-$G$10)/5,0))*5+$G$10+4)</f>
        <v>1985-1989</v>
      </c>
      <c r="H2046" s="17">
        <v>1</v>
      </c>
      <c r="I2046" s="17">
        <v>0</v>
      </c>
      <c r="J2046" s="17">
        <v>0</v>
      </c>
      <c r="K2046" s="17">
        <f>SUM(I2046:J2046)</f>
        <v>0</v>
      </c>
      <c r="L2046" s="28">
        <f>IF(N2046&lt;7000000000,0,1)</f>
        <v>0</v>
      </c>
      <c r="M2046" s="28">
        <f>IF(N2046&gt;0,1,0)</f>
        <v>1</v>
      </c>
      <c r="N2046" s="29">
        <v>15756</v>
      </c>
      <c r="O2046" s="29">
        <f>IF($R2046="Minor",1,0)</f>
        <v>1</v>
      </c>
      <c r="P2046" s="29">
        <f>IF($R2046="Medium",1,0)</f>
        <v>0</v>
      </c>
      <c r="Q2046" s="29">
        <f>IF($R2046="Major",1,0)</f>
        <v>0</v>
      </c>
      <c r="R2046" s="2" t="str">
        <f>IF('Hazard Data'!N1991&lt;VLOOKUP(B2046,Thresholds!$B$2:$I$8,2,FALSE),"Minor",IF(AND(VLOOKUP(B2046,Thresholds!$B$2:$I$8,2,FALSE)&lt;='Hazard Data'!N1991,'Hazard Data'!N1991&lt;VLOOKUP(B2046,Thresholds!$B$2:$I$8,3,FALSE)),"Medium","Major"))</f>
        <v>Minor</v>
      </c>
      <c r="S2046" s="2" t="str">
        <f>IF(N2046&gt;0,"",IF('Hazard Data'!K1991&lt;VLOOKUP(B2046,Thresholds!$B$2:$I$8,5,FALSE),"Minor",IF(AND(VLOOKUP(B2046,Thresholds!$B$2:$I$8,5,FALSE)&lt;='Hazard Data'!K1991,'Hazard Data'!K1991&lt;VLOOKUP(B2046,Thresholds!$B$2:$I$8,6,FALSE)),"Medium","Major")))</f>
        <v/>
      </c>
      <c r="T2046" s="2"/>
      <c r="U2046" s="2"/>
      <c r="V2046" s="2"/>
      <c r="W2046" s="2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32">
      <c r="A2047" s="1"/>
      <c r="B2047" s="17">
        <v>2</v>
      </c>
      <c r="C2047" s="9" t="s">
        <v>45</v>
      </c>
      <c r="D2047" s="9" t="str">
        <f>VLOOKUP(C2047,'Hazard Categories'!$A$2:$B$52,2,FALSE)</f>
        <v>Storm</v>
      </c>
      <c r="E2047" s="17">
        <v>1</v>
      </c>
      <c r="F2047" s="17">
        <v>2008</v>
      </c>
      <c r="G2047" s="17" t="str">
        <f>IF(F2047&lt;2000,(ROUNDDOWN((F2047-$G$10)/5,0))*5+$G$10&amp;"-"&amp;(ROUNDDOWN((F2047-$G$10)/5,0))*5+$G$10+4,(ROUNDDOWN((F2047-$G$10)/5,0))*5+$G$10&amp;"-"&amp;(ROUNDDOWN((F2047-$G$10)/5,0))*5+$G$10+4)</f>
        <v>2005-2009</v>
      </c>
      <c r="H2047" s="17">
        <v>1</v>
      </c>
      <c r="I2047" s="17">
        <v>0</v>
      </c>
      <c r="J2047" s="17">
        <v>0</v>
      </c>
      <c r="K2047" s="17">
        <f>SUM(I2047:J2047)</f>
        <v>0</v>
      </c>
      <c r="L2047" s="28">
        <f>IF(N2047&lt;7000000000,0,1)</f>
        <v>0</v>
      </c>
      <c r="M2047" s="28">
        <f>IF(N2047&gt;0,1,0)</f>
        <v>1</v>
      </c>
      <c r="N2047" s="29">
        <v>15748</v>
      </c>
      <c r="O2047" s="29">
        <f>IF($R2047="Minor",1,0)</f>
        <v>1</v>
      </c>
      <c r="P2047" s="29">
        <f>IF($R2047="Medium",1,0)</f>
        <v>0</v>
      </c>
      <c r="Q2047" s="29">
        <f>IF($R2047="Major",1,0)</f>
        <v>0</v>
      </c>
      <c r="R2047" s="2" t="str">
        <f>IF('Hazard Data'!N3182&lt;VLOOKUP(B2047,Thresholds!$B$2:$I$8,2,FALSE),"Minor",IF(AND(VLOOKUP(B2047,Thresholds!$B$2:$I$8,2,FALSE)&lt;='Hazard Data'!N3182,'Hazard Data'!N3182&lt;VLOOKUP(B2047,Thresholds!$B$2:$I$8,3,FALSE)),"Medium","Major"))</f>
        <v>Minor</v>
      </c>
      <c r="S2047" s="2" t="str">
        <f>IF(N2047&gt;0,"",IF('Hazard Data'!K3182&lt;VLOOKUP(B2047,Thresholds!$B$2:$I$8,5,FALSE),"Minor",IF(AND(VLOOKUP(B2047,Thresholds!$B$2:$I$8,5,FALSE)&lt;='Hazard Data'!K3182,'Hazard Data'!K3182&lt;VLOOKUP(B2047,Thresholds!$B$2:$I$8,6,FALSE)),"Medium","Major")))</f>
        <v/>
      </c>
      <c r="T2047" s="2"/>
      <c r="U2047" s="2"/>
      <c r="V2047" s="2"/>
      <c r="W2047" s="2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32">
      <c r="A2048" s="1"/>
      <c r="B2048" s="17">
        <v>6</v>
      </c>
      <c r="C2048" s="9" t="s">
        <v>70</v>
      </c>
      <c r="D2048" s="9" t="str">
        <f>VLOOKUP(C2048,'Hazard Categories'!$A$2:$B$52,2,FALSE)</f>
        <v>Storm</v>
      </c>
      <c r="E2048" s="17">
        <v>2</v>
      </c>
      <c r="F2048" s="17">
        <v>1975</v>
      </c>
      <c r="G2048" s="17" t="str">
        <f>IF(F2048&lt;2000,(ROUNDDOWN((F2048-$G$10)/5,0))*5+$G$10&amp;"-"&amp;(ROUNDDOWN((F2048-$G$10)/5,0))*5+$G$10+4,(ROUNDDOWN((F2048-$G$10)/5,0))*5+$G$10&amp;"-"&amp;(ROUNDDOWN((F2048-$G$10)/5,0))*5+$G$10+4)</f>
        <v>1975-1979</v>
      </c>
      <c r="H2048" s="17">
        <v>1</v>
      </c>
      <c r="I2048" s="17">
        <v>0</v>
      </c>
      <c r="J2048" s="17">
        <v>0</v>
      </c>
      <c r="K2048" s="17">
        <f>SUM(I2048:J2048)</f>
        <v>0</v>
      </c>
      <c r="L2048" s="28">
        <f>IF(N2048&lt;7000000000,0,1)</f>
        <v>0</v>
      </c>
      <c r="M2048" s="28">
        <f>IF(N2048&gt;0,1,0)</f>
        <v>1</v>
      </c>
      <c r="N2048" s="29">
        <v>15745</v>
      </c>
      <c r="O2048" s="29">
        <f>IF($R2048="Minor",1,0)</f>
        <v>1</v>
      </c>
      <c r="P2048" s="29">
        <f>IF($R2048="Medium",1,0)</f>
        <v>0</v>
      </c>
      <c r="Q2048" s="29">
        <f>IF($R2048="Major",1,0)</f>
        <v>0</v>
      </c>
      <c r="R2048" s="2" t="str">
        <f>IF('Hazard Data'!N694&lt;VLOOKUP(B2048,Thresholds!$B$2:$I$8,2,FALSE),"Minor",IF(AND(VLOOKUP(B2048,Thresholds!$B$2:$I$8,2,FALSE)&lt;='Hazard Data'!N694,'Hazard Data'!N694&lt;VLOOKUP(B2048,Thresholds!$B$2:$I$8,3,FALSE)),"Medium","Major"))</f>
        <v>Minor</v>
      </c>
      <c r="S2048" s="2" t="str">
        <f>IF(N2048&gt;0,"",IF('Hazard Data'!K694&lt;VLOOKUP(B2048,Thresholds!$B$2:$I$8,5,FALSE),"Minor",IF(AND(VLOOKUP(B2048,Thresholds!$B$2:$I$8,5,FALSE)&lt;='Hazard Data'!K694,'Hazard Data'!K694&lt;VLOOKUP(B2048,Thresholds!$B$2:$I$8,6,FALSE)),"Medium","Major")))</f>
        <v/>
      </c>
      <c r="T2048" s="2"/>
      <c r="U2048" s="2"/>
      <c r="V2048" s="2"/>
      <c r="W2048" s="2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>
      <c r="A2049" s="1"/>
      <c r="B2049" s="17">
        <v>1</v>
      </c>
      <c r="C2049" s="9" t="s">
        <v>70</v>
      </c>
      <c r="D2049" s="9" t="str">
        <f>VLOOKUP(C2049,'Hazard Categories'!$A$2:$B$52,2,FALSE)</f>
        <v>Storm</v>
      </c>
      <c r="E2049" s="17">
        <v>3</v>
      </c>
      <c r="F2049" s="17">
        <v>1977</v>
      </c>
      <c r="G2049" s="17" t="str">
        <f>IF(F2049&lt;2000,(ROUNDDOWN((F2049-$G$10)/5,0))*5+$G$10&amp;"-"&amp;(ROUNDDOWN((F2049-$G$10)/5,0))*5+$G$10+4,(ROUNDDOWN((F2049-$G$10)/5,0))*5+$G$10&amp;"-"&amp;(ROUNDDOWN((F2049-$G$10)/5,0))*5+$G$10+4)</f>
        <v>1975-1979</v>
      </c>
      <c r="H2049" s="17">
        <v>1</v>
      </c>
      <c r="I2049" s="17">
        <v>0</v>
      </c>
      <c r="J2049" s="17">
        <v>0</v>
      </c>
      <c r="K2049" s="17">
        <f>SUM(I2049:J2049)</f>
        <v>0</v>
      </c>
      <c r="L2049" s="28">
        <f>IF(N2049&lt;7000000000,0,1)</f>
        <v>0</v>
      </c>
      <c r="M2049" s="28">
        <f>IF(N2049&gt;0,1,0)</f>
        <v>1</v>
      </c>
      <c r="N2049" s="29">
        <v>15730</v>
      </c>
      <c r="O2049" s="29">
        <f>IF($R2049="Minor",1,0)</f>
        <v>0</v>
      </c>
      <c r="P2049" s="29">
        <f>IF($R2049="Medium",1,0)</f>
        <v>1</v>
      </c>
      <c r="Q2049" s="29">
        <f>IF($R2049="Major",1,0)</f>
        <v>0</v>
      </c>
      <c r="R2049" s="2" t="str">
        <f>IF('Hazard Data'!N424&lt;VLOOKUP(B2049,Thresholds!$B$2:$I$8,2,FALSE),"Minor",IF(AND(VLOOKUP(B2049,Thresholds!$B$2:$I$8,2,FALSE)&lt;='Hazard Data'!N424,'Hazard Data'!N424&lt;VLOOKUP(B2049,Thresholds!$B$2:$I$8,3,FALSE)),"Medium","Major"))</f>
        <v>Medium</v>
      </c>
      <c r="S2049" s="2" t="str">
        <f>IF(N2049&gt;0,"",IF('Hazard Data'!K424&lt;VLOOKUP(B2049,Thresholds!$B$2:$I$8,5,FALSE),"Minor",IF(AND(VLOOKUP(B2049,Thresholds!$B$2:$I$8,5,FALSE)&lt;='Hazard Data'!K424,'Hazard Data'!K424&lt;VLOOKUP(B2049,Thresholds!$B$2:$I$8,6,FALSE)),"Medium","Major")))</f>
        <v/>
      </c>
      <c r="T2049" s="2"/>
      <c r="U2049" s="2"/>
      <c r="V2049" s="2"/>
      <c r="W2049" s="2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>
      <c r="A2050" s="1"/>
      <c r="B2050" s="17">
        <v>1</v>
      </c>
      <c r="C2050" s="9" t="s">
        <v>44</v>
      </c>
      <c r="D2050" s="9" t="str">
        <f>VLOOKUP(C2050,'Hazard Categories'!$A$2:$B$52,2,FALSE)</f>
        <v>Severe Storm</v>
      </c>
      <c r="E2050" s="17">
        <v>1</v>
      </c>
      <c r="F2050" s="17">
        <v>2003</v>
      </c>
      <c r="G2050" s="17" t="str">
        <f>IF(F2050&lt;2000,(ROUNDDOWN((F2050-$G$10)/5,0))*5+$G$10&amp;"-"&amp;(ROUNDDOWN((F2050-$G$10)/5,0))*5+$G$10+4,(ROUNDDOWN((F2050-$G$10)/5,0))*5+$G$10&amp;"-"&amp;(ROUNDDOWN((F2050-$G$10)/5,0))*5+$G$10+4)</f>
        <v>2000-2004</v>
      </c>
      <c r="H2050" s="17">
        <v>1</v>
      </c>
      <c r="I2050" s="17">
        <v>0</v>
      </c>
      <c r="J2050" s="17">
        <v>0</v>
      </c>
      <c r="K2050" s="17">
        <f>SUM(I2050:J2050)</f>
        <v>0</v>
      </c>
      <c r="L2050" s="28">
        <f>IF(N2050&lt;7000000000,0,1)</f>
        <v>0</v>
      </c>
      <c r="M2050" s="28">
        <f>IF(N2050&gt;0,1,0)</f>
        <v>1</v>
      </c>
      <c r="N2050" s="29">
        <v>15720</v>
      </c>
      <c r="O2050" s="29">
        <f>IF($R2050="Minor",1,0)</f>
        <v>1</v>
      </c>
      <c r="P2050" s="29">
        <f>IF($R2050="Medium",1,0)</f>
        <v>0</v>
      </c>
      <c r="Q2050" s="29">
        <f>IF($R2050="Major",1,0)</f>
        <v>0</v>
      </c>
      <c r="R2050" s="2" t="str">
        <f>IF('Hazard Data'!N3071&lt;VLOOKUP(B2050,Thresholds!$B$2:$I$8,2,FALSE),"Minor",IF(AND(VLOOKUP(B2050,Thresholds!$B$2:$I$8,2,FALSE)&lt;='Hazard Data'!N3071,'Hazard Data'!N3071&lt;VLOOKUP(B2050,Thresholds!$B$2:$I$8,3,FALSE)),"Medium","Major"))</f>
        <v>Minor</v>
      </c>
      <c r="S2050" s="2" t="str">
        <f>IF(N2050&gt;0,"",IF('Hazard Data'!K3071&lt;VLOOKUP(B2050,Thresholds!$B$2:$I$8,5,FALSE),"Minor",IF(AND(VLOOKUP(B2050,Thresholds!$B$2:$I$8,5,FALSE)&lt;='Hazard Data'!K3071,'Hazard Data'!K3071&lt;VLOOKUP(B2050,Thresholds!$B$2:$I$8,6,FALSE)),"Medium","Major")))</f>
        <v/>
      </c>
      <c r="T2050" s="2"/>
      <c r="U2050" s="2"/>
      <c r="V2050" s="2"/>
      <c r="W2050" s="2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>
      <c r="A2051" s="1"/>
      <c r="B2051" s="17">
        <v>4</v>
      </c>
      <c r="C2051" s="9" t="s">
        <v>39</v>
      </c>
      <c r="D2051" s="9" t="str">
        <f>VLOOKUP(C2051,'Hazard Categories'!$A$2:$B$52,2,FALSE)</f>
        <v>Severe Storm</v>
      </c>
      <c r="E2051" s="17">
        <v>3</v>
      </c>
      <c r="F2051" s="17">
        <v>2020</v>
      </c>
      <c r="G2051" s="17" t="str">
        <f>IF(F2051&lt;2000,(ROUNDDOWN((F2051-$G$10)/5,0))*5+$G$10&amp;"-"&amp;(ROUNDDOWN((F2051-$G$10)/5,0))*5+$G$10+4,(ROUNDDOWN((F2051-$G$10)/5,0))*5+$G$10&amp;"-"&amp;(ROUNDDOWN((F2051-$G$10)/5,0))*5+$G$10+4)</f>
        <v>2020-2024</v>
      </c>
      <c r="H2051" s="17">
        <v>1</v>
      </c>
      <c r="I2051" s="17">
        <v>0</v>
      </c>
      <c r="J2051" s="17">
        <v>0</v>
      </c>
      <c r="K2051" s="17">
        <f>SUM(I2051:J2051)</f>
        <v>0</v>
      </c>
      <c r="L2051" s="28">
        <f>IF(N2051&lt;7000000000,0,1)</f>
        <v>0</v>
      </c>
      <c r="M2051" s="28">
        <f>IF(N2051&gt;0,1,0)</f>
        <v>1</v>
      </c>
      <c r="N2051" s="29">
        <v>15715</v>
      </c>
      <c r="O2051" s="29">
        <f>IF($R2051="Minor",1,0)</f>
        <v>1</v>
      </c>
      <c r="P2051" s="29">
        <f>IF($R2051="Medium",1,0)</f>
        <v>0</v>
      </c>
      <c r="Q2051" s="29">
        <f>IF($R2051="Major",1,0)</f>
        <v>0</v>
      </c>
      <c r="R2051" s="2" t="str">
        <f>IF('Hazard Data'!N3377&lt;VLOOKUP(B2051,Thresholds!$B$2:$I$8,2,FALSE),"Minor",IF(AND(VLOOKUP(B2051,Thresholds!$B$2:$I$8,2,FALSE)&lt;='Hazard Data'!N3377,'Hazard Data'!N3377&lt;VLOOKUP(B2051,Thresholds!$B$2:$I$8,3,FALSE)),"Medium","Major"))</f>
        <v>Minor</v>
      </c>
      <c r="S2051" s="2" t="str">
        <f>IF(N2051&gt;0,"",IF('Hazard Data'!K3377&lt;VLOOKUP(B2051,Thresholds!$B$2:$I$8,5,FALSE),"Minor",IF(AND(VLOOKUP(B2051,Thresholds!$B$2:$I$8,5,FALSE)&lt;='Hazard Data'!K3377,'Hazard Data'!K3377&lt;VLOOKUP(B2051,Thresholds!$B$2:$I$8,6,FALSE)),"Medium","Major")))</f>
        <v/>
      </c>
      <c r="T2051" s="2"/>
      <c r="U2051" s="2"/>
      <c r="V2051" s="2"/>
      <c r="W2051" s="2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>
      <c r="A2052" s="1"/>
      <c r="B2052" s="17">
        <v>2</v>
      </c>
      <c r="C2052" s="9" t="s">
        <v>44</v>
      </c>
      <c r="D2052" s="9" t="str">
        <f>VLOOKUP(C2052,'Hazard Categories'!$A$2:$B$52,2,FALSE)</f>
        <v>Severe Storm</v>
      </c>
      <c r="E2052" s="17">
        <v>3</v>
      </c>
      <c r="F2052" s="17">
        <v>2011</v>
      </c>
      <c r="G2052" s="17" t="str">
        <f>IF(F2052&lt;2000,(ROUNDDOWN((F2052-$G$10)/5,0))*5+$G$10&amp;"-"&amp;(ROUNDDOWN((F2052-$G$10)/5,0))*5+$G$10+4,(ROUNDDOWN((F2052-$G$10)/5,0))*5+$G$10&amp;"-"&amp;(ROUNDDOWN((F2052-$G$10)/5,0))*5+$G$10+4)</f>
        <v>2010-2014</v>
      </c>
      <c r="H2052" s="17">
        <v>1</v>
      </c>
      <c r="I2052" s="17">
        <v>0</v>
      </c>
      <c r="J2052" s="17">
        <v>0</v>
      </c>
      <c r="K2052" s="17">
        <f>SUM(I2052:J2052)</f>
        <v>0</v>
      </c>
      <c r="L2052" s="28">
        <f>IF(N2052&lt;7000000000,0,1)</f>
        <v>0</v>
      </c>
      <c r="M2052" s="28">
        <f>IF(N2052&gt;0,1,0)</f>
        <v>1</v>
      </c>
      <c r="N2052" s="29">
        <v>15685</v>
      </c>
      <c r="O2052" s="29">
        <f>IF($R2052="Minor",1,0)</f>
        <v>1</v>
      </c>
      <c r="P2052" s="29">
        <f>IF($R2052="Medium",1,0)</f>
        <v>0</v>
      </c>
      <c r="Q2052" s="29">
        <f>IF($R2052="Major",1,0)</f>
        <v>0</v>
      </c>
      <c r="R2052" s="2" t="str">
        <f>IF('Hazard Data'!N2348&lt;VLOOKUP(B2052,Thresholds!$B$2:$I$8,2,FALSE),"Minor",IF(AND(VLOOKUP(B2052,Thresholds!$B$2:$I$8,2,FALSE)&lt;='Hazard Data'!N2348,'Hazard Data'!N2348&lt;VLOOKUP(B2052,Thresholds!$B$2:$I$8,3,FALSE)),"Medium","Major"))</f>
        <v>Minor</v>
      </c>
      <c r="S2052" s="2" t="str">
        <f>IF(N2052&gt;0,"",IF('Hazard Data'!K2348&lt;VLOOKUP(B2052,Thresholds!$B$2:$I$8,5,FALSE),"Minor",IF(AND(VLOOKUP(B2052,Thresholds!$B$2:$I$8,5,FALSE)&lt;='Hazard Data'!K2348,'Hazard Data'!K2348&lt;VLOOKUP(B2052,Thresholds!$B$2:$I$8,6,FALSE)),"Medium","Major")))</f>
        <v/>
      </c>
      <c r="T2052" s="2"/>
      <c r="U2052" s="2"/>
      <c r="V2052" s="2"/>
      <c r="W2052" s="2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>
      <c r="A2053" s="1"/>
      <c r="B2053" s="17">
        <v>5</v>
      </c>
      <c r="C2053" s="9" t="s">
        <v>40</v>
      </c>
      <c r="D2053" s="9" t="str">
        <f>VLOOKUP(C2053,'Hazard Categories'!$A$2:$B$52,2,FALSE)</f>
        <v>Storm</v>
      </c>
      <c r="E2053" s="17">
        <v>4</v>
      </c>
      <c r="F2053" s="17">
        <v>1983</v>
      </c>
      <c r="G2053" s="17" t="str">
        <f>IF(F2053&lt;2000,(ROUNDDOWN((F2053-$G$10)/5,0))*5+$G$10&amp;"-"&amp;(ROUNDDOWN((F2053-$G$10)/5,0))*5+$G$10+4,(ROUNDDOWN((F2053-$G$10)/5,0))*5+$G$10&amp;"-"&amp;(ROUNDDOWN((F2053-$G$10)/5,0))*5+$G$10+4)</f>
        <v>1980-1984</v>
      </c>
      <c r="H2053" s="17">
        <v>2</v>
      </c>
      <c r="I2053" s="17">
        <v>3</v>
      </c>
      <c r="J2053" s="17">
        <v>0</v>
      </c>
      <c r="K2053" s="17">
        <f>SUM(I2053:J2053)</f>
        <v>3</v>
      </c>
      <c r="L2053" s="28">
        <f>IF(N2053&lt;7000000000,0,1)</f>
        <v>0</v>
      </c>
      <c r="M2053" s="28">
        <f>IF(N2053&gt;0,1,0)</f>
        <v>1</v>
      </c>
      <c r="N2053" s="29">
        <v>15678</v>
      </c>
      <c r="O2053" s="29">
        <f>IF($R2053="Minor",1,0)</f>
        <v>1</v>
      </c>
      <c r="P2053" s="29">
        <f>IF($R2053="Medium",1,0)</f>
        <v>0</v>
      </c>
      <c r="Q2053" s="29">
        <f>IF($R2053="Major",1,0)</f>
        <v>0</v>
      </c>
      <c r="R2053" s="2" t="str">
        <f>IF('Hazard Data'!N808&lt;VLOOKUP(B2053,Thresholds!$B$2:$I$8,2,FALSE),"Minor",IF(AND(VLOOKUP(B2053,Thresholds!$B$2:$I$8,2,FALSE)&lt;='Hazard Data'!N808,'Hazard Data'!N808&lt;VLOOKUP(B2053,Thresholds!$B$2:$I$8,3,FALSE)),"Medium","Major"))</f>
        <v>Minor</v>
      </c>
      <c r="S2053" s="2" t="str">
        <f>IF(N2053&gt;0,"",IF('Hazard Data'!K808&lt;VLOOKUP(B2053,Thresholds!$B$2:$I$8,5,FALSE),"Minor",IF(AND(VLOOKUP(B2053,Thresholds!$B$2:$I$8,5,FALSE)&lt;='Hazard Data'!K808,'Hazard Data'!K808&lt;VLOOKUP(B2053,Thresholds!$B$2:$I$8,6,FALSE)),"Medium","Major")))</f>
        <v/>
      </c>
      <c r="T2053" s="2"/>
      <c r="U2053" s="2"/>
      <c r="V2053" s="2"/>
      <c r="W2053" s="2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>
      <c r="A2054" s="1"/>
      <c r="B2054" s="17">
        <v>3</v>
      </c>
      <c r="C2054" s="9" t="s">
        <v>39</v>
      </c>
      <c r="D2054" s="9" t="str">
        <f>VLOOKUP(C2054,'Hazard Categories'!$A$2:$B$52,2,FALSE)</f>
        <v>Severe Storm</v>
      </c>
      <c r="E2054" s="17">
        <v>3</v>
      </c>
      <c r="F2054" s="17">
        <v>2012</v>
      </c>
      <c r="G2054" s="17" t="str">
        <f>IF(F2054&lt;2000,(ROUNDDOWN((F2054-$G$10)/5,0))*5+$G$10&amp;"-"&amp;(ROUNDDOWN((F2054-$G$10)/5,0))*5+$G$10+4,(ROUNDDOWN((F2054-$G$10)/5,0))*5+$G$10&amp;"-"&amp;(ROUNDDOWN((F2054-$G$10)/5,0))*5+$G$10+4)</f>
        <v>2010-2014</v>
      </c>
      <c r="H2054" s="17">
        <v>1</v>
      </c>
      <c r="I2054" s="17">
        <v>0</v>
      </c>
      <c r="J2054" s="17">
        <v>0</v>
      </c>
      <c r="K2054" s="17">
        <f>SUM(I2054:J2054)</f>
        <v>0</v>
      </c>
      <c r="L2054" s="28">
        <f>IF(N2054&lt;7000000000,0,1)</f>
        <v>0</v>
      </c>
      <c r="M2054" s="28">
        <f>IF(N2054&gt;0,1,0)</f>
        <v>1</v>
      </c>
      <c r="N2054" s="29">
        <v>15672</v>
      </c>
      <c r="O2054" s="29">
        <f>IF($R2054="Minor",1,0)</f>
        <v>1</v>
      </c>
      <c r="P2054" s="29">
        <f>IF($R2054="Medium",1,0)</f>
        <v>0</v>
      </c>
      <c r="Q2054" s="29">
        <f>IF($R2054="Major",1,0)</f>
        <v>0</v>
      </c>
      <c r="R2054" s="2" t="str">
        <f>IF('Hazard Data'!N2188&lt;VLOOKUP(B2054,Thresholds!$B$2:$I$8,2,FALSE),"Minor",IF(AND(VLOOKUP(B2054,Thresholds!$B$2:$I$8,2,FALSE)&lt;='Hazard Data'!N2188,'Hazard Data'!N2188&lt;VLOOKUP(B2054,Thresholds!$B$2:$I$8,3,FALSE)),"Medium","Major"))</f>
        <v>Minor</v>
      </c>
      <c r="S2054" s="2" t="str">
        <f>IF(N2054&gt;0,"",IF('Hazard Data'!K2188&lt;VLOOKUP(B2054,Thresholds!$B$2:$I$8,5,FALSE),"Minor",IF(AND(VLOOKUP(B2054,Thresholds!$B$2:$I$8,5,FALSE)&lt;='Hazard Data'!K2188,'Hazard Data'!K2188&lt;VLOOKUP(B2054,Thresholds!$B$2:$I$8,6,FALSE)),"Medium","Major")))</f>
        <v/>
      </c>
      <c r="T2054" s="2"/>
      <c r="U2054" s="2"/>
      <c r="V2054" s="2"/>
      <c r="W2054" s="2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>
      <c r="A2055" s="1"/>
      <c r="B2055" s="17">
        <v>1</v>
      </c>
      <c r="C2055" s="9" t="s">
        <v>58</v>
      </c>
      <c r="D2055" s="9" t="str">
        <f>VLOOKUP(C2055,'Hazard Categories'!$A$2:$B$52,2,FALSE)</f>
        <v>Heat/Drought/Fire</v>
      </c>
      <c r="E2055" s="17">
        <v>2</v>
      </c>
      <c r="F2055" s="17">
        <v>1988</v>
      </c>
      <c r="G2055" s="17" t="str">
        <f>IF(F2055&lt;2000,(ROUNDDOWN((F2055-$G$10)/5,0))*5+$G$10&amp;"-"&amp;(ROUNDDOWN((F2055-$G$10)/5,0))*5+$G$10+4,(ROUNDDOWN((F2055-$G$10)/5,0))*5+$G$10&amp;"-"&amp;(ROUNDDOWN((F2055-$G$10)/5,0))*5+$G$10+4)</f>
        <v>1985-1989</v>
      </c>
      <c r="H2055" s="17">
        <v>30</v>
      </c>
      <c r="I2055" s="17">
        <v>0</v>
      </c>
      <c r="J2055" s="17">
        <v>0</v>
      </c>
      <c r="K2055" s="17">
        <f>SUM(I2055:J2055)</f>
        <v>0</v>
      </c>
      <c r="L2055" s="28">
        <f>IF(N2055&lt;7000000000,0,1)</f>
        <v>0</v>
      </c>
      <c r="M2055" s="28">
        <f>IF(N2055&gt;0,1,0)</f>
        <v>1</v>
      </c>
      <c r="N2055" s="29">
        <v>15670</v>
      </c>
      <c r="O2055" s="29">
        <f>IF($R2055="Minor",1,0)</f>
        <v>1</v>
      </c>
      <c r="P2055" s="29">
        <f>IF($R2055="Medium",1,0)</f>
        <v>0</v>
      </c>
      <c r="Q2055" s="29">
        <f>IF($R2055="Major",1,0)</f>
        <v>0</v>
      </c>
      <c r="R2055" s="2" t="str">
        <f>IF('Hazard Data'!N596&lt;VLOOKUP(B2055,Thresholds!$B$2:$I$8,2,FALSE),"Minor",IF(AND(VLOOKUP(B2055,Thresholds!$B$2:$I$8,2,FALSE)&lt;='Hazard Data'!N596,'Hazard Data'!N596&lt;VLOOKUP(B2055,Thresholds!$B$2:$I$8,3,FALSE)),"Medium","Major"))</f>
        <v>Minor</v>
      </c>
      <c r="S2055" s="2" t="str">
        <f>IF(N2055&gt;0,"",IF('Hazard Data'!K596&lt;VLOOKUP(B2055,Thresholds!$B$2:$I$8,5,FALSE),"Minor",IF(AND(VLOOKUP(B2055,Thresholds!$B$2:$I$8,5,FALSE)&lt;='Hazard Data'!K596,'Hazard Data'!K596&lt;VLOOKUP(B2055,Thresholds!$B$2:$I$8,6,FALSE)),"Medium","Major")))</f>
        <v/>
      </c>
      <c r="T2055" s="2"/>
      <c r="U2055" s="2"/>
      <c r="V2055" s="2"/>
      <c r="W2055" s="2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>
      <c r="A2056" s="1"/>
      <c r="B2056" s="17">
        <v>6</v>
      </c>
      <c r="C2056" s="9" t="s">
        <v>40</v>
      </c>
      <c r="D2056" s="9" t="str">
        <f>VLOOKUP(C2056,'Hazard Categories'!$A$2:$B$52,2,FALSE)</f>
        <v>Storm</v>
      </c>
      <c r="E2056" s="17">
        <v>1</v>
      </c>
      <c r="F2056" s="17">
        <v>1989</v>
      </c>
      <c r="G2056" s="17" t="str">
        <f>IF(F2056&lt;2000,(ROUNDDOWN((F2056-$G$10)/5,0))*5+$G$10&amp;"-"&amp;(ROUNDDOWN((F2056-$G$10)/5,0))*5+$G$10+4,(ROUNDDOWN((F2056-$G$10)/5,0))*5+$G$10&amp;"-"&amp;(ROUNDDOWN((F2056-$G$10)/5,0))*5+$G$10+4)</f>
        <v>1985-1989</v>
      </c>
      <c r="H2056" s="17">
        <v>1</v>
      </c>
      <c r="I2056" s="17">
        <v>0</v>
      </c>
      <c r="J2056" s="17">
        <v>0</v>
      </c>
      <c r="K2056" s="17">
        <f>SUM(I2056:J2056)</f>
        <v>0</v>
      </c>
      <c r="L2056" s="28">
        <f>IF(N2056&lt;7000000000,0,1)</f>
        <v>0</v>
      </c>
      <c r="M2056" s="28">
        <f>IF(N2056&gt;0,1,0)</f>
        <v>1</v>
      </c>
      <c r="N2056" s="29">
        <v>15665</v>
      </c>
      <c r="O2056" s="29">
        <f>IF($R2056="Minor",1,0)</f>
        <v>1</v>
      </c>
      <c r="P2056" s="29">
        <f>IF($R2056="Medium",1,0)</f>
        <v>0</v>
      </c>
      <c r="Q2056" s="29">
        <f>IF($R2056="Major",1,0)</f>
        <v>0</v>
      </c>
      <c r="R2056" s="2" t="str">
        <f>IF('Hazard Data'!N1990&lt;VLOOKUP(B2056,Thresholds!$B$2:$I$8,2,FALSE),"Minor",IF(AND(VLOOKUP(B2056,Thresholds!$B$2:$I$8,2,FALSE)&lt;='Hazard Data'!N1990,'Hazard Data'!N1990&lt;VLOOKUP(B2056,Thresholds!$B$2:$I$8,3,FALSE)),"Medium","Major"))</f>
        <v>Minor</v>
      </c>
      <c r="S2056" s="2" t="str">
        <f>IF(N2056&gt;0,"",IF('Hazard Data'!K1990&lt;VLOOKUP(B2056,Thresholds!$B$2:$I$8,5,FALSE),"Minor",IF(AND(VLOOKUP(B2056,Thresholds!$B$2:$I$8,5,FALSE)&lt;='Hazard Data'!K1990,'Hazard Data'!K1990&lt;VLOOKUP(B2056,Thresholds!$B$2:$I$8,6,FALSE)),"Medium","Major")))</f>
        <v/>
      </c>
      <c r="T2056" s="2"/>
      <c r="U2056" s="2"/>
      <c r="V2056" s="2"/>
      <c r="W2056" s="2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>
      <c r="A2057" s="1"/>
      <c r="B2057" s="17">
        <v>4</v>
      </c>
      <c r="C2057" s="9" t="s">
        <v>40</v>
      </c>
      <c r="D2057" s="9" t="str">
        <f>VLOOKUP(C2057,'Hazard Categories'!$A$2:$B$52,2,FALSE)</f>
        <v>Storm</v>
      </c>
      <c r="E2057" s="17">
        <v>1</v>
      </c>
      <c r="F2057" s="17">
        <v>1980</v>
      </c>
      <c r="G2057" s="17" t="str">
        <f>IF(F2057&lt;2000,(ROUNDDOWN((F2057-$G$10)/5,0))*5+$G$10&amp;"-"&amp;(ROUNDDOWN((F2057-$G$10)/5,0))*5+$G$10+4,(ROUNDDOWN((F2057-$G$10)/5,0))*5+$G$10&amp;"-"&amp;(ROUNDDOWN((F2057-$G$10)/5,0))*5+$G$10+4)</f>
        <v>1980-1984</v>
      </c>
      <c r="H2057" s="17">
        <v>2</v>
      </c>
      <c r="I2057" s="17">
        <v>0</v>
      </c>
      <c r="J2057" s="17">
        <v>0</v>
      </c>
      <c r="K2057" s="17">
        <f>SUM(I2057:J2057)</f>
        <v>0</v>
      </c>
      <c r="L2057" s="28">
        <f>IF(N2057&lt;7000000000,0,1)</f>
        <v>0</v>
      </c>
      <c r="M2057" s="28">
        <f>IF(N2057&gt;0,1,0)</f>
        <v>1</v>
      </c>
      <c r="N2057" s="29">
        <v>15646</v>
      </c>
      <c r="O2057" s="29">
        <f>IF($R2057="Minor",1,0)</f>
        <v>0</v>
      </c>
      <c r="P2057" s="29">
        <f>IF($R2057="Medium",1,0)</f>
        <v>1</v>
      </c>
      <c r="Q2057" s="29">
        <f>IF($R2057="Major",1,0)</f>
        <v>0</v>
      </c>
      <c r="R2057" s="2" t="str">
        <f>IF('Hazard Data'!N658&lt;VLOOKUP(B2057,Thresholds!$B$2:$I$8,2,FALSE),"Minor",IF(AND(VLOOKUP(B2057,Thresholds!$B$2:$I$8,2,FALSE)&lt;='Hazard Data'!N658,'Hazard Data'!N658&lt;VLOOKUP(B2057,Thresholds!$B$2:$I$8,3,FALSE)),"Medium","Major"))</f>
        <v>Medium</v>
      </c>
      <c r="S2057" s="2" t="str">
        <f>IF(N2057&gt;0,"",IF('Hazard Data'!K658&lt;VLOOKUP(B2057,Thresholds!$B$2:$I$8,5,FALSE),"Minor",IF(AND(VLOOKUP(B2057,Thresholds!$B$2:$I$8,5,FALSE)&lt;='Hazard Data'!K658,'Hazard Data'!K658&lt;VLOOKUP(B2057,Thresholds!$B$2:$I$8,6,FALSE)),"Medium","Major")))</f>
        <v/>
      </c>
      <c r="T2057" s="2"/>
      <c r="U2057" s="2"/>
      <c r="V2057" s="2"/>
      <c r="W2057" s="2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>
      <c r="A2058" s="1"/>
      <c r="B2058" s="17">
        <v>2</v>
      </c>
      <c r="C2058" s="9" t="s">
        <v>46</v>
      </c>
      <c r="D2058" s="9" t="str">
        <f>VLOOKUP(C2058,'Hazard Categories'!$A$2:$B$52,2,FALSE)</f>
        <v>Storm</v>
      </c>
      <c r="E2058" s="17">
        <v>4</v>
      </c>
      <c r="F2058" s="17">
        <v>2011</v>
      </c>
      <c r="G2058" s="17" t="str">
        <f>IF(F2058&lt;2000,(ROUNDDOWN((F2058-$G$10)/5,0))*5+$G$10&amp;"-"&amp;(ROUNDDOWN((F2058-$G$10)/5,0))*5+$G$10+4,(ROUNDDOWN((F2058-$G$10)/5,0))*5+$G$10&amp;"-"&amp;(ROUNDDOWN((F2058-$G$10)/5,0))*5+$G$10+4)</f>
        <v>2010-2014</v>
      </c>
      <c r="H2058" s="17">
        <v>1</v>
      </c>
      <c r="I2058" s="17">
        <v>0</v>
      </c>
      <c r="J2058" s="17">
        <v>0</v>
      </c>
      <c r="K2058" s="17">
        <f>SUM(I2058:J2058)</f>
        <v>0</v>
      </c>
      <c r="L2058" s="28">
        <f>IF(N2058&lt;7000000000,0,1)</f>
        <v>0</v>
      </c>
      <c r="M2058" s="28">
        <f>IF(N2058&gt;0,1,0)</f>
        <v>1</v>
      </c>
      <c r="N2058" s="29">
        <v>15637</v>
      </c>
      <c r="O2058" s="29">
        <f>IF($R2058="Minor",1,0)</f>
        <v>1</v>
      </c>
      <c r="P2058" s="29">
        <f>IF($R2058="Medium",1,0)</f>
        <v>0</v>
      </c>
      <c r="Q2058" s="29">
        <f>IF($R2058="Major",1,0)</f>
        <v>0</v>
      </c>
      <c r="R2058" s="2" t="str">
        <f>IF('Hazard Data'!N2411&lt;VLOOKUP(B2058,Thresholds!$B$2:$I$8,2,FALSE),"Minor",IF(AND(VLOOKUP(B2058,Thresholds!$B$2:$I$8,2,FALSE)&lt;='Hazard Data'!N2411,'Hazard Data'!N2411&lt;VLOOKUP(B2058,Thresholds!$B$2:$I$8,3,FALSE)),"Medium","Major"))</f>
        <v>Minor</v>
      </c>
      <c r="S2058" s="2" t="str">
        <f>IF(N2058&gt;0,"",IF('Hazard Data'!K2411&lt;VLOOKUP(B2058,Thresholds!$B$2:$I$8,5,FALSE),"Minor",IF(AND(VLOOKUP(B2058,Thresholds!$B$2:$I$8,5,FALSE)&lt;='Hazard Data'!K2411,'Hazard Data'!K2411&lt;VLOOKUP(B2058,Thresholds!$B$2:$I$8,6,FALSE)),"Medium","Major")))</f>
        <v/>
      </c>
      <c r="T2058" s="2"/>
      <c r="U2058" s="2"/>
      <c r="V2058" s="2"/>
      <c r="W2058" s="2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>
      <c r="A2059" s="1"/>
      <c r="B2059" s="17">
        <v>6</v>
      </c>
      <c r="C2059" s="9" t="s">
        <v>79</v>
      </c>
      <c r="D2059" s="9" t="str">
        <f>VLOOKUP(C2059,'Hazard Categories'!$A$2:$B$52,2,FALSE)</f>
        <v>Storm</v>
      </c>
      <c r="E2059" s="17">
        <v>1</v>
      </c>
      <c r="F2059" s="17">
        <v>1975</v>
      </c>
      <c r="G2059" s="17" t="str">
        <f>IF(F2059&lt;2000,(ROUNDDOWN((F2059-$G$10)/5,0))*5+$G$10&amp;"-"&amp;(ROUNDDOWN((F2059-$G$10)/5,0))*5+$G$10+4,(ROUNDDOWN((F2059-$G$10)/5,0))*5+$G$10&amp;"-"&amp;(ROUNDDOWN((F2059-$G$10)/5,0))*5+$G$10+4)</f>
        <v>1975-1979</v>
      </c>
      <c r="H2059" s="17">
        <v>1</v>
      </c>
      <c r="I2059" s="17">
        <v>0</v>
      </c>
      <c r="J2059" s="17">
        <v>3</v>
      </c>
      <c r="K2059" s="17">
        <f>SUM(I2059:J2059)</f>
        <v>3</v>
      </c>
      <c r="L2059" s="28">
        <f>IF(N2059&lt;7000000000,0,1)</f>
        <v>0</v>
      </c>
      <c r="M2059" s="28">
        <f>IF(N2059&gt;0,1,0)</f>
        <v>1</v>
      </c>
      <c r="N2059" s="29">
        <v>15596</v>
      </c>
      <c r="O2059" s="29">
        <f>IF($R2059="Minor",1,0)</f>
        <v>0</v>
      </c>
      <c r="P2059" s="29">
        <f>IF($R2059="Medium",1,0)</f>
        <v>1</v>
      </c>
      <c r="Q2059" s="29">
        <f>IF($R2059="Major",1,0)</f>
        <v>0</v>
      </c>
      <c r="R2059" s="2" t="str">
        <f>IF('Hazard Data'!N685&lt;VLOOKUP(B2059,Thresholds!$B$2:$I$8,2,FALSE),"Minor",IF(AND(VLOOKUP(B2059,Thresholds!$B$2:$I$8,2,FALSE)&lt;='Hazard Data'!N685,'Hazard Data'!N685&lt;VLOOKUP(B2059,Thresholds!$B$2:$I$8,3,FALSE)),"Medium","Major"))</f>
        <v>Medium</v>
      </c>
      <c r="S2059" s="2" t="str">
        <f>IF(N2059&gt;0,"",IF('Hazard Data'!K685&lt;VLOOKUP(B2059,Thresholds!$B$2:$I$8,5,FALSE),"Minor",IF(AND(VLOOKUP(B2059,Thresholds!$B$2:$I$8,5,FALSE)&lt;='Hazard Data'!K685,'Hazard Data'!K685&lt;VLOOKUP(B2059,Thresholds!$B$2:$I$8,6,FALSE)),"Medium","Major")))</f>
        <v/>
      </c>
      <c r="T2059" s="2"/>
      <c r="U2059" s="2"/>
      <c r="V2059" s="2"/>
      <c r="W2059" s="2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>
      <c r="A2060" s="1"/>
      <c r="B2060" s="17">
        <v>4</v>
      </c>
      <c r="C2060" s="9" t="s">
        <v>39</v>
      </c>
      <c r="D2060" s="9" t="str">
        <f>VLOOKUP(C2060,'Hazard Categories'!$A$2:$B$52,2,FALSE)</f>
        <v>Severe Storm</v>
      </c>
      <c r="E2060" s="17">
        <v>1</v>
      </c>
      <c r="F2060" s="17">
        <v>1978</v>
      </c>
      <c r="G2060" s="17" t="str">
        <f>IF(F2060&lt;2000,(ROUNDDOWN((F2060-$G$10)/5,0))*5+$G$10&amp;"-"&amp;(ROUNDDOWN((F2060-$G$10)/5,0))*5+$G$10+4,(ROUNDDOWN((F2060-$G$10)/5,0))*5+$G$10&amp;"-"&amp;(ROUNDDOWN((F2060-$G$10)/5,0))*5+$G$10+4)</f>
        <v>1975-1979</v>
      </c>
      <c r="H2060" s="17">
        <v>6</v>
      </c>
      <c r="I2060" s="17">
        <v>0</v>
      </c>
      <c r="J2060" s="17">
        <v>0</v>
      </c>
      <c r="K2060" s="17">
        <f>SUM(I2060:J2060)</f>
        <v>0</v>
      </c>
      <c r="L2060" s="28">
        <f>IF(N2060&lt;7000000000,0,1)</f>
        <v>0</v>
      </c>
      <c r="M2060" s="28">
        <f>IF(N2060&gt;0,1,0)</f>
        <v>1</v>
      </c>
      <c r="N2060" s="29">
        <v>15590</v>
      </c>
      <c r="O2060" s="29">
        <f>IF($R2060="Minor",1,0)</f>
        <v>1</v>
      </c>
      <c r="P2060" s="29">
        <f>IF($R2060="Medium",1,0)</f>
        <v>0</v>
      </c>
      <c r="Q2060" s="29">
        <f>IF($R2060="Major",1,0)</f>
        <v>0</v>
      </c>
      <c r="R2060" s="2" t="str">
        <f>IF('Hazard Data'!N1306&lt;VLOOKUP(B2060,Thresholds!$B$2:$I$8,2,FALSE),"Minor",IF(AND(VLOOKUP(B2060,Thresholds!$B$2:$I$8,2,FALSE)&lt;='Hazard Data'!N1306,'Hazard Data'!N1306&lt;VLOOKUP(B2060,Thresholds!$B$2:$I$8,3,FALSE)),"Medium","Major"))</f>
        <v>Minor</v>
      </c>
      <c r="S2060" s="2" t="str">
        <f>IF(N2060&gt;0,"",IF('Hazard Data'!K1306&lt;VLOOKUP(B2060,Thresholds!$B$2:$I$8,5,FALSE),"Minor",IF(AND(VLOOKUP(B2060,Thresholds!$B$2:$I$8,5,FALSE)&lt;='Hazard Data'!K1306,'Hazard Data'!K1306&lt;VLOOKUP(B2060,Thresholds!$B$2:$I$8,6,FALSE)),"Medium","Major")))</f>
        <v/>
      </c>
      <c r="T2060" s="2"/>
      <c r="U2060" s="2"/>
      <c r="V2060" s="2"/>
      <c r="W2060" s="2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>
      <c r="A2061" s="1"/>
      <c r="B2061" s="17">
        <v>2</v>
      </c>
      <c r="C2061" s="9" t="s">
        <v>44</v>
      </c>
      <c r="D2061" s="9" t="str">
        <f>VLOOKUP(C2061,'Hazard Categories'!$A$2:$B$52,2,FALSE)</f>
        <v>Severe Storm</v>
      </c>
      <c r="E2061" s="17">
        <v>3</v>
      </c>
      <c r="F2061" s="17">
        <v>2009</v>
      </c>
      <c r="G2061" s="17" t="str">
        <f>IF(F2061&lt;2000,(ROUNDDOWN((F2061-$G$10)/5,0))*5+$G$10&amp;"-"&amp;(ROUNDDOWN((F2061-$G$10)/5,0))*5+$G$10+4,(ROUNDDOWN((F2061-$G$10)/5,0))*5+$G$10&amp;"-"&amp;(ROUNDDOWN((F2061-$G$10)/5,0))*5+$G$10+4)</f>
        <v>2005-2009</v>
      </c>
      <c r="H2061" s="17">
        <v>1</v>
      </c>
      <c r="I2061" s="17">
        <v>0</v>
      </c>
      <c r="J2061" s="17">
        <v>0</v>
      </c>
      <c r="K2061" s="17">
        <f>SUM(I2061:J2061)</f>
        <v>0</v>
      </c>
      <c r="L2061" s="28">
        <f>IF(N2061&lt;7000000000,0,1)</f>
        <v>0</v>
      </c>
      <c r="M2061" s="28">
        <f>IF(N2061&gt;0,1,0)</f>
        <v>1</v>
      </c>
      <c r="N2061" s="29">
        <v>15558</v>
      </c>
      <c r="O2061" s="29">
        <f>IF($R2061="Minor",1,0)</f>
        <v>1</v>
      </c>
      <c r="P2061" s="29">
        <f>IF($R2061="Medium",1,0)</f>
        <v>0</v>
      </c>
      <c r="Q2061" s="29">
        <f>IF($R2061="Major",1,0)</f>
        <v>0</v>
      </c>
      <c r="R2061" s="2" t="str">
        <f>IF('Hazard Data'!N3248&lt;VLOOKUP(B2061,Thresholds!$B$2:$I$8,2,FALSE),"Minor",IF(AND(VLOOKUP(B2061,Thresholds!$B$2:$I$8,2,FALSE)&lt;='Hazard Data'!N3248,'Hazard Data'!N3248&lt;VLOOKUP(B2061,Thresholds!$B$2:$I$8,3,FALSE)),"Medium","Major"))</f>
        <v>Minor</v>
      </c>
      <c r="S2061" s="2" t="str">
        <f>IF(N2061&gt;0,"",IF('Hazard Data'!K3248&lt;VLOOKUP(B2061,Thresholds!$B$2:$I$8,5,FALSE),"Minor",IF(AND(VLOOKUP(B2061,Thresholds!$B$2:$I$8,5,FALSE)&lt;='Hazard Data'!K3248,'Hazard Data'!K3248&lt;VLOOKUP(B2061,Thresholds!$B$2:$I$8,6,FALSE)),"Medium","Major")))</f>
        <v/>
      </c>
      <c r="T2061" s="2"/>
      <c r="U2061" s="2"/>
      <c r="V2061" s="2"/>
      <c r="W2061" s="2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>
      <c r="A2062" s="1"/>
      <c r="B2062" s="17">
        <v>3</v>
      </c>
      <c r="C2062" s="9" t="s">
        <v>39</v>
      </c>
      <c r="D2062" s="9" t="str">
        <f>VLOOKUP(C2062,'Hazard Categories'!$A$2:$B$52,2,FALSE)</f>
        <v>Severe Storm</v>
      </c>
      <c r="E2062" s="17">
        <v>1</v>
      </c>
      <c r="F2062" s="17">
        <v>1973</v>
      </c>
      <c r="G2062" s="17" t="str">
        <f>IF(F2062&lt;2000,(ROUNDDOWN((F2062-$G$10)/5,0))*5+$G$10&amp;"-"&amp;(ROUNDDOWN((F2062-$G$10)/5,0))*5+$G$10+4,(ROUNDDOWN((F2062-$G$10)/5,0))*5+$G$10&amp;"-"&amp;(ROUNDDOWN((F2062-$G$10)/5,0))*5+$G$10+4)</f>
        <v>1970-1974</v>
      </c>
      <c r="H2062" s="17">
        <v>1</v>
      </c>
      <c r="I2062" s="17">
        <v>0</v>
      </c>
      <c r="J2062" s="17">
        <v>0</v>
      </c>
      <c r="K2062" s="17">
        <f>SUM(I2062:J2062)</f>
        <v>0</v>
      </c>
      <c r="L2062" s="28">
        <f>IF(N2062&lt;7000000000,0,1)</f>
        <v>0</v>
      </c>
      <c r="M2062" s="28">
        <f>IF(N2062&gt;0,1,0)</f>
        <v>1</v>
      </c>
      <c r="N2062" s="29">
        <v>15541</v>
      </c>
      <c r="O2062" s="29">
        <f>IF($R2062="Minor",1,0)</f>
        <v>0</v>
      </c>
      <c r="P2062" s="29">
        <f>IF($R2062="Medium",1,0)</f>
        <v>1</v>
      </c>
      <c r="Q2062" s="29">
        <f>IF($R2062="Major",1,0)</f>
        <v>0</v>
      </c>
      <c r="R2062" s="2" t="str">
        <f>IF('Hazard Data'!N365&lt;VLOOKUP(B2062,Thresholds!$B$2:$I$8,2,FALSE),"Minor",IF(AND(VLOOKUP(B2062,Thresholds!$B$2:$I$8,2,FALSE)&lt;='Hazard Data'!N365,'Hazard Data'!N365&lt;VLOOKUP(B2062,Thresholds!$B$2:$I$8,3,FALSE)),"Medium","Major"))</f>
        <v>Medium</v>
      </c>
      <c r="S2062" s="2" t="str">
        <f>IF(N2062&gt;0,"",IF('Hazard Data'!K365&lt;VLOOKUP(B2062,Thresholds!$B$2:$I$8,5,FALSE),"Minor",IF(AND(VLOOKUP(B2062,Thresholds!$B$2:$I$8,5,FALSE)&lt;='Hazard Data'!K365,'Hazard Data'!K365&lt;VLOOKUP(B2062,Thresholds!$B$2:$I$8,6,FALSE)),"Medium","Major")))</f>
        <v/>
      </c>
      <c r="T2062" s="2"/>
      <c r="U2062" s="2"/>
      <c r="V2062" s="2"/>
      <c r="W2062" s="2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>
      <c r="A2063" s="1"/>
      <c r="B2063" s="17">
        <v>5</v>
      </c>
      <c r="C2063" s="9" t="s">
        <v>57</v>
      </c>
      <c r="D2063" s="9" t="str">
        <f>VLOOKUP(C2063,'Hazard Categories'!$A$2:$B$52,2,FALSE)</f>
        <v>Severe Storm</v>
      </c>
      <c r="E2063" s="17">
        <v>1</v>
      </c>
      <c r="F2063" s="17">
        <v>1975</v>
      </c>
      <c r="G2063" s="17" t="str">
        <f>IF(F2063&lt;2000,(ROUNDDOWN((F2063-$G$10)/5,0))*5+$G$10&amp;"-"&amp;(ROUNDDOWN((F2063-$G$10)/5,0))*5+$G$10+4,(ROUNDDOWN((F2063-$G$10)/5,0))*5+$G$10&amp;"-"&amp;(ROUNDDOWN((F2063-$G$10)/5,0))*5+$G$10+4)</f>
        <v>1975-1979</v>
      </c>
      <c r="H2063" s="17">
        <v>7</v>
      </c>
      <c r="I2063" s="17">
        <v>0</v>
      </c>
      <c r="J2063" s="17">
        <v>0</v>
      </c>
      <c r="K2063" s="17">
        <f>SUM(I2063:J2063)</f>
        <v>0</v>
      </c>
      <c r="L2063" s="28">
        <f>IF(N2063&lt;7000000000,0,1)</f>
        <v>0</v>
      </c>
      <c r="M2063" s="28">
        <f>IF(N2063&gt;0,1,0)</f>
        <v>1</v>
      </c>
      <c r="N2063" s="29">
        <v>15523</v>
      </c>
      <c r="O2063" s="29">
        <f>IF($R2063="Minor",1,0)</f>
        <v>0</v>
      </c>
      <c r="P2063" s="29">
        <f>IF($R2063="Medium",1,0)</f>
        <v>1</v>
      </c>
      <c r="Q2063" s="29">
        <f>IF($R2063="Major",1,0)</f>
        <v>0</v>
      </c>
      <c r="R2063" s="2" t="str">
        <f>IF('Hazard Data'!N684&lt;VLOOKUP(B2063,Thresholds!$B$2:$I$8,2,FALSE),"Minor",IF(AND(VLOOKUP(B2063,Thresholds!$B$2:$I$8,2,FALSE)&lt;='Hazard Data'!N684,'Hazard Data'!N684&lt;VLOOKUP(B2063,Thresholds!$B$2:$I$8,3,FALSE)),"Medium","Major"))</f>
        <v>Medium</v>
      </c>
      <c r="S2063" s="2" t="str">
        <f>IF(N2063&gt;0,"",IF('Hazard Data'!K684&lt;VLOOKUP(B2063,Thresholds!$B$2:$I$8,5,FALSE),"Minor",IF(AND(VLOOKUP(B2063,Thresholds!$B$2:$I$8,5,FALSE)&lt;='Hazard Data'!K684,'Hazard Data'!K684&lt;VLOOKUP(B2063,Thresholds!$B$2:$I$8,6,FALSE)),"Medium","Major")))</f>
        <v/>
      </c>
      <c r="T2063" s="2"/>
      <c r="U2063" s="2"/>
      <c r="V2063" s="2"/>
      <c r="W2063" s="2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>
      <c r="A2064" s="1"/>
      <c r="B2064" s="17">
        <v>6</v>
      </c>
      <c r="C2064" s="9" t="s">
        <v>46</v>
      </c>
      <c r="D2064" s="9" t="str">
        <f>VLOOKUP(C2064,'Hazard Categories'!$A$2:$B$52,2,FALSE)</f>
        <v>Storm</v>
      </c>
      <c r="E2064" s="17">
        <v>1</v>
      </c>
      <c r="F2064" s="17">
        <v>1980</v>
      </c>
      <c r="G2064" s="17" t="str">
        <f>IF(F2064&lt;2000,(ROUNDDOWN((F2064-$G$10)/5,0))*5+$G$10&amp;"-"&amp;(ROUNDDOWN((F2064-$G$10)/5,0))*5+$G$10+4,(ROUNDDOWN((F2064-$G$10)/5,0))*5+$G$10&amp;"-"&amp;(ROUNDDOWN((F2064-$G$10)/5,0))*5+$G$10+4)</f>
        <v>1980-1984</v>
      </c>
      <c r="H2064" s="17">
        <v>1</v>
      </c>
      <c r="I2064" s="17">
        <v>0</v>
      </c>
      <c r="J2064" s="17">
        <v>0</v>
      </c>
      <c r="K2064" s="17">
        <f>SUM(I2064:J2064)</f>
        <v>0</v>
      </c>
      <c r="L2064" s="28">
        <f>IF(N2064&lt;7000000000,0,1)</f>
        <v>0</v>
      </c>
      <c r="M2064" s="28">
        <f>IF(N2064&gt;0,1,0)</f>
        <v>1</v>
      </c>
      <c r="N2064" s="29">
        <v>15520</v>
      </c>
      <c r="O2064" s="29">
        <f>IF($R2064="Minor",1,0)</f>
        <v>0</v>
      </c>
      <c r="P2064" s="29">
        <f>IF($R2064="Medium",1,0)</f>
        <v>1</v>
      </c>
      <c r="Q2064" s="29">
        <f>IF($R2064="Major",1,0)</f>
        <v>0</v>
      </c>
      <c r="R2064" s="2" t="str">
        <f>IF('Hazard Data'!N635&lt;VLOOKUP(B2064,Thresholds!$B$2:$I$8,2,FALSE),"Minor",IF(AND(VLOOKUP(B2064,Thresholds!$B$2:$I$8,2,FALSE)&lt;='Hazard Data'!N635,'Hazard Data'!N635&lt;VLOOKUP(B2064,Thresholds!$B$2:$I$8,3,FALSE)),"Medium","Major"))</f>
        <v>Medium</v>
      </c>
      <c r="S2064" s="2" t="str">
        <f>IF(N2064&gt;0,"",IF('Hazard Data'!K635&lt;VLOOKUP(B2064,Thresholds!$B$2:$I$8,5,FALSE),"Minor",IF(AND(VLOOKUP(B2064,Thresholds!$B$2:$I$8,5,FALSE)&lt;='Hazard Data'!K635,'Hazard Data'!K635&lt;VLOOKUP(B2064,Thresholds!$B$2:$I$8,6,FALSE)),"Medium","Major")))</f>
        <v/>
      </c>
      <c r="T2064" s="2"/>
      <c r="U2064" s="2"/>
      <c r="V2064" s="2"/>
      <c r="W2064" s="2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32">
      <c r="A2065" s="1"/>
      <c r="B2065" s="17">
        <v>3</v>
      </c>
      <c r="C2065" s="9" t="s">
        <v>39</v>
      </c>
      <c r="D2065" s="9" t="str">
        <f>VLOOKUP(C2065,'Hazard Categories'!$A$2:$B$52,2,FALSE)</f>
        <v>Severe Storm</v>
      </c>
      <c r="E2065" s="17">
        <v>3</v>
      </c>
      <c r="F2065" s="17">
        <v>2016</v>
      </c>
      <c r="G2065" s="17" t="str">
        <f>IF(F2065&lt;2000,(ROUNDDOWN((F2065-$G$10)/5,0))*5+$G$10&amp;"-"&amp;(ROUNDDOWN((F2065-$G$10)/5,0))*5+$G$10+4,(ROUNDDOWN((F2065-$G$10)/5,0))*5+$G$10&amp;"-"&amp;(ROUNDDOWN((F2065-$G$10)/5,0))*5+$G$10+4)</f>
        <v>2015-2019</v>
      </c>
      <c r="H2065" s="17">
        <v>1</v>
      </c>
      <c r="I2065" s="17">
        <v>0</v>
      </c>
      <c r="J2065" s="17">
        <v>0</v>
      </c>
      <c r="K2065" s="17">
        <f>SUM(I2065:J2065)</f>
        <v>0</v>
      </c>
      <c r="L2065" s="28">
        <f>IF(N2065&lt;7000000000,0,1)</f>
        <v>0</v>
      </c>
      <c r="M2065" s="28">
        <f>IF(N2065&gt;0,1,0)</f>
        <v>1</v>
      </c>
      <c r="N2065" s="29">
        <v>15482</v>
      </c>
      <c r="O2065" s="29">
        <f>IF($R2065="Minor",1,0)</f>
        <v>1</v>
      </c>
      <c r="P2065" s="29">
        <f>IF($R2065="Medium",1,0)</f>
        <v>0</v>
      </c>
      <c r="Q2065" s="29">
        <f>IF($R2065="Major",1,0)</f>
        <v>0</v>
      </c>
      <c r="R2065" s="2" t="str">
        <f>IF('Hazard Data'!N2845&lt;VLOOKUP(B2065,Thresholds!$B$2:$I$8,2,FALSE),"Minor",IF(AND(VLOOKUP(B2065,Thresholds!$B$2:$I$8,2,FALSE)&lt;='Hazard Data'!N2845,'Hazard Data'!N2845&lt;VLOOKUP(B2065,Thresholds!$B$2:$I$8,3,FALSE)),"Medium","Major"))</f>
        <v>Minor</v>
      </c>
      <c r="S2065" s="2" t="str">
        <f>IF(N2065&gt;0,"",IF('Hazard Data'!K2845&lt;VLOOKUP(B2065,Thresholds!$B$2:$I$8,5,FALSE),"Minor",IF(AND(VLOOKUP(B2065,Thresholds!$B$2:$I$8,5,FALSE)&lt;='Hazard Data'!K2845,'Hazard Data'!K2845&lt;VLOOKUP(B2065,Thresholds!$B$2:$I$8,6,FALSE)),"Medium","Major")))</f>
        <v/>
      </c>
      <c r="T2065" s="2"/>
      <c r="U2065" s="2"/>
      <c r="V2065" s="2"/>
      <c r="W2065" s="2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32">
      <c r="A2066" s="1"/>
      <c r="B2066" s="17">
        <v>3</v>
      </c>
      <c r="C2066" s="9" t="s">
        <v>47</v>
      </c>
      <c r="D2066" s="9" t="str">
        <f>VLOOKUP(C2066,'Hazard Categories'!$A$2:$B$52,2,FALSE)</f>
        <v>Severe Storm</v>
      </c>
      <c r="E2066" s="17">
        <v>3</v>
      </c>
      <c r="F2066" s="17">
        <v>2014</v>
      </c>
      <c r="G2066" s="17" t="str">
        <f>IF(F2066&lt;2000,(ROUNDDOWN((F2066-$G$10)/5,0))*5+$G$10&amp;"-"&amp;(ROUNDDOWN((F2066-$G$10)/5,0))*5+$G$10+4,(ROUNDDOWN((F2066-$G$10)/5,0))*5+$G$10&amp;"-"&amp;(ROUNDDOWN((F2066-$G$10)/5,0))*5+$G$10+4)</f>
        <v>2010-2014</v>
      </c>
      <c r="H2066" s="17">
        <v>1</v>
      </c>
      <c r="I2066" s="17">
        <v>0</v>
      </c>
      <c r="J2066" s="17">
        <v>0</v>
      </c>
      <c r="K2066" s="17">
        <f>SUM(I2066:J2066)</f>
        <v>0</v>
      </c>
      <c r="L2066" s="28">
        <f>IF(N2066&lt;7000000000,0,1)</f>
        <v>0</v>
      </c>
      <c r="M2066" s="28">
        <f>IF(N2066&gt;0,1,0)</f>
        <v>1</v>
      </c>
      <c r="N2066" s="29">
        <v>15469</v>
      </c>
      <c r="O2066" s="29">
        <f>IF($R2066="Minor",1,0)</f>
        <v>1</v>
      </c>
      <c r="P2066" s="29">
        <f>IF($R2066="Medium",1,0)</f>
        <v>0</v>
      </c>
      <c r="Q2066" s="29">
        <f>IF($R2066="Major",1,0)</f>
        <v>0</v>
      </c>
      <c r="R2066" s="2" t="str">
        <f>IF('Hazard Data'!N2550&lt;VLOOKUP(B2066,Thresholds!$B$2:$I$8,2,FALSE),"Minor",IF(AND(VLOOKUP(B2066,Thresholds!$B$2:$I$8,2,FALSE)&lt;='Hazard Data'!N2550,'Hazard Data'!N2550&lt;VLOOKUP(B2066,Thresholds!$B$2:$I$8,3,FALSE)),"Medium","Major"))</f>
        <v>Minor</v>
      </c>
      <c r="S2066" s="2" t="str">
        <f>IF(N2066&gt;0,"",IF('Hazard Data'!K2550&lt;VLOOKUP(B2066,Thresholds!$B$2:$I$8,5,FALSE),"Minor",IF(AND(VLOOKUP(B2066,Thresholds!$B$2:$I$8,5,FALSE)&lt;='Hazard Data'!K2550,'Hazard Data'!K2550&lt;VLOOKUP(B2066,Thresholds!$B$2:$I$8,6,FALSE)),"Medium","Major")))</f>
        <v/>
      </c>
      <c r="T2066" s="2"/>
      <c r="U2066" s="2"/>
      <c r="V2066" s="2"/>
      <c r="W2066" s="2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32">
      <c r="A2067" s="1"/>
      <c r="B2067" s="17">
        <v>2</v>
      </c>
      <c r="C2067" s="9" t="s">
        <v>44</v>
      </c>
      <c r="D2067" s="9" t="str">
        <f>VLOOKUP(C2067,'Hazard Categories'!$A$2:$B$52,2,FALSE)</f>
        <v>Severe Storm</v>
      </c>
      <c r="E2067" s="17">
        <v>2</v>
      </c>
      <c r="F2067" s="17">
        <v>2009</v>
      </c>
      <c r="G2067" s="17" t="str">
        <f>IF(F2067&lt;2000,(ROUNDDOWN((F2067-$G$10)/5,0))*5+$G$10&amp;"-"&amp;(ROUNDDOWN((F2067-$G$10)/5,0))*5+$G$10+4,(ROUNDDOWN((F2067-$G$10)/5,0))*5+$G$10&amp;"-"&amp;(ROUNDDOWN((F2067-$G$10)/5,0))*5+$G$10+4)</f>
        <v>2005-2009</v>
      </c>
      <c r="H2067" s="17">
        <v>1</v>
      </c>
      <c r="I2067" s="17">
        <v>0</v>
      </c>
      <c r="J2067" s="17">
        <v>0</v>
      </c>
      <c r="K2067" s="17">
        <f>SUM(I2067:J2067)</f>
        <v>0</v>
      </c>
      <c r="L2067" s="28">
        <f>IF(N2067&lt;7000000000,0,1)</f>
        <v>0</v>
      </c>
      <c r="M2067" s="28">
        <f>IF(N2067&gt;0,1,0)</f>
        <v>1</v>
      </c>
      <c r="N2067" s="29">
        <v>15468</v>
      </c>
      <c r="O2067" s="29">
        <f>IF($R2067="Minor",1,0)</f>
        <v>1</v>
      </c>
      <c r="P2067" s="29">
        <f>IF($R2067="Medium",1,0)</f>
        <v>0</v>
      </c>
      <c r="Q2067" s="29">
        <f>IF($R2067="Major",1,0)</f>
        <v>0</v>
      </c>
      <c r="R2067" s="2" t="str">
        <f>IF('Hazard Data'!N3251&lt;VLOOKUP(B2067,Thresholds!$B$2:$I$8,2,FALSE),"Minor",IF(AND(VLOOKUP(B2067,Thresholds!$B$2:$I$8,2,FALSE)&lt;='Hazard Data'!N3251,'Hazard Data'!N3251&lt;VLOOKUP(B2067,Thresholds!$B$2:$I$8,3,FALSE)),"Medium","Major"))</f>
        <v>Minor</v>
      </c>
      <c r="S2067" s="2" t="str">
        <f>IF(N2067&gt;0,"",IF('Hazard Data'!K3251&lt;VLOOKUP(B2067,Thresholds!$B$2:$I$8,5,FALSE),"Minor",IF(AND(VLOOKUP(B2067,Thresholds!$B$2:$I$8,5,FALSE)&lt;='Hazard Data'!K3251,'Hazard Data'!K3251&lt;VLOOKUP(B2067,Thresholds!$B$2:$I$8,6,FALSE)),"Medium","Major")))</f>
        <v/>
      </c>
      <c r="T2067" s="2"/>
      <c r="U2067" s="2"/>
      <c r="V2067" s="2"/>
      <c r="W2067" s="2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32">
      <c r="A2068" s="1"/>
      <c r="B2068" s="17">
        <v>3</v>
      </c>
      <c r="C2068" s="9" t="s">
        <v>39</v>
      </c>
      <c r="D2068" s="9" t="str">
        <f>VLOOKUP(C2068,'Hazard Categories'!$A$2:$B$52,2,FALSE)</f>
        <v>Severe Storm</v>
      </c>
      <c r="E2068" s="17">
        <v>2</v>
      </c>
      <c r="F2068" s="17">
        <v>2012</v>
      </c>
      <c r="G2068" s="17" t="str">
        <f>IF(F2068&lt;2000,(ROUNDDOWN((F2068-$G$10)/5,0))*5+$G$10&amp;"-"&amp;(ROUNDDOWN((F2068-$G$10)/5,0))*5+$G$10+4,(ROUNDDOWN((F2068-$G$10)/5,0))*5+$G$10&amp;"-"&amp;(ROUNDDOWN((F2068-$G$10)/5,0))*5+$G$10+4)</f>
        <v>2010-2014</v>
      </c>
      <c r="H2068" s="17">
        <v>1</v>
      </c>
      <c r="I2068" s="17">
        <v>0</v>
      </c>
      <c r="J2068" s="17">
        <v>0</v>
      </c>
      <c r="K2068" s="17">
        <f>SUM(I2068:J2068)</f>
        <v>0</v>
      </c>
      <c r="L2068" s="28">
        <f>IF(N2068&lt;7000000000,0,1)</f>
        <v>0</v>
      </c>
      <c r="M2068" s="28">
        <f>IF(N2068&gt;0,1,0)</f>
        <v>1</v>
      </c>
      <c r="N2068" s="29">
        <v>15371</v>
      </c>
      <c r="O2068" s="29">
        <f>IF($R2068="Minor",1,0)</f>
        <v>1</v>
      </c>
      <c r="P2068" s="29">
        <f>IF($R2068="Medium",1,0)</f>
        <v>0</v>
      </c>
      <c r="Q2068" s="29">
        <f>IF($R2068="Major",1,0)</f>
        <v>0</v>
      </c>
      <c r="R2068" s="2" t="str">
        <f>IF('Hazard Data'!N2107&lt;VLOOKUP(B2068,Thresholds!$B$2:$I$8,2,FALSE),"Minor",IF(AND(VLOOKUP(B2068,Thresholds!$B$2:$I$8,2,FALSE)&lt;='Hazard Data'!N2107,'Hazard Data'!N2107&lt;VLOOKUP(B2068,Thresholds!$B$2:$I$8,3,FALSE)),"Medium","Major"))</f>
        <v>Minor</v>
      </c>
      <c r="S2068" s="2" t="str">
        <f>IF(N2068&gt;0,"",IF('Hazard Data'!K2107&lt;VLOOKUP(B2068,Thresholds!$B$2:$I$8,5,FALSE),"Minor",IF(AND(VLOOKUP(B2068,Thresholds!$B$2:$I$8,5,FALSE)&lt;='Hazard Data'!K2107,'Hazard Data'!K2107&lt;VLOOKUP(B2068,Thresholds!$B$2:$I$8,6,FALSE)),"Medium","Major")))</f>
        <v/>
      </c>
      <c r="T2068" s="2"/>
      <c r="U2068" s="2"/>
      <c r="V2068" s="2"/>
      <c r="W2068" s="2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32">
      <c r="A2069" s="1"/>
      <c r="B2069" s="17">
        <v>2</v>
      </c>
      <c r="C2069" s="9" t="s">
        <v>44</v>
      </c>
      <c r="D2069" s="9" t="str">
        <f>VLOOKUP(C2069,'Hazard Categories'!$A$2:$B$52,2,FALSE)</f>
        <v>Severe Storm</v>
      </c>
      <c r="E2069" s="17">
        <v>3</v>
      </c>
      <c r="F2069" s="17">
        <v>2016</v>
      </c>
      <c r="G2069" s="17" t="str">
        <f>IF(F2069&lt;2000,(ROUNDDOWN((F2069-$G$10)/5,0))*5+$G$10&amp;"-"&amp;(ROUNDDOWN((F2069-$G$10)/5,0))*5+$G$10+4,(ROUNDDOWN((F2069-$G$10)/5,0))*5+$G$10&amp;"-"&amp;(ROUNDDOWN((F2069-$G$10)/5,0))*5+$G$10+4)</f>
        <v>2015-2019</v>
      </c>
      <c r="H2069" s="17">
        <v>1</v>
      </c>
      <c r="I2069" s="17">
        <v>0</v>
      </c>
      <c r="J2069" s="17">
        <v>0</v>
      </c>
      <c r="K2069" s="17">
        <f>SUM(I2069:J2069)</f>
        <v>0</v>
      </c>
      <c r="L2069" s="28">
        <f>IF(N2069&lt;7000000000,0,1)</f>
        <v>0</v>
      </c>
      <c r="M2069" s="28">
        <f>IF(N2069&gt;0,1,0)</f>
        <v>1</v>
      </c>
      <c r="N2069" s="29">
        <v>15370</v>
      </c>
      <c r="O2069" s="29">
        <f>IF($R2069="Minor",1,0)</f>
        <v>1</v>
      </c>
      <c r="P2069" s="29">
        <f>IF($R2069="Medium",1,0)</f>
        <v>0</v>
      </c>
      <c r="Q2069" s="29">
        <f>IF($R2069="Major",1,0)</f>
        <v>0</v>
      </c>
      <c r="R2069" s="2" t="str">
        <f>IF('Hazard Data'!N2864&lt;VLOOKUP(B2069,Thresholds!$B$2:$I$8,2,FALSE),"Minor",IF(AND(VLOOKUP(B2069,Thresholds!$B$2:$I$8,2,FALSE)&lt;='Hazard Data'!N2864,'Hazard Data'!N2864&lt;VLOOKUP(B2069,Thresholds!$B$2:$I$8,3,FALSE)),"Medium","Major"))</f>
        <v>Minor</v>
      </c>
      <c r="S2069" s="2" t="str">
        <f>IF(N2069&gt;0,"",IF('Hazard Data'!K2864&lt;VLOOKUP(B2069,Thresholds!$B$2:$I$8,5,FALSE),"Minor",IF(AND(VLOOKUP(B2069,Thresholds!$B$2:$I$8,5,FALSE)&lt;='Hazard Data'!K2864,'Hazard Data'!K2864&lt;VLOOKUP(B2069,Thresholds!$B$2:$I$8,6,FALSE)),"Medium","Major")))</f>
        <v/>
      </c>
      <c r="T2069" s="2"/>
      <c r="U2069" s="2"/>
      <c r="V2069" s="2"/>
      <c r="W2069" s="2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32">
      <c r="A2070" s="1"/>
      <c r="B2070" s="17">
        <v>2</v>
      </c>
      <c r="C2070" s="9" t="s">
        <v>45</v>
      </c>
      <c r="D2070" s="9" t="str">
        <f>VLOOKUP(C2070,'Hazard Categories'!$A$2:$B$52,2,FALSE)</f>
        <v>Storm</v>
      </c>
      <c r="E2070" s="17">
        <v>3</v>
      </c>
      <c r="F2070" s="17">
        <v>2012</v>
      </c>
      <c r="G2070" s="17" t="str">
        <f>IF(F2070&lt;2000,(ROUNDDOWN((F2070-$G$10)/5,0))*5+$G$10&amp;"-"&amp;(ROUNDDOWN((F2070-$G$10)/5,0))*5+$G$10+4,(ROUNDDOWN((F2070-$G$10)/5,0))*5+$G$10&amp;"-"&amp;(ROUNDDOWN((F2070-$G$10)/5,0))*5+$G$10+4)</f>
        <v>2010-2014</v>
      </c>
      <c r="H2070" s="17">
        <v>1</v>
      </c>
      <c r="I2070" s="17">
        <v>0</v>
      </c>
      <c r="J2070" s="17">
        <v>0</v>
      </c>
      <c r="K2070" s="17">
        <f>SUM(I2070:J2070)</f>
        <v>0</v>
      </c>
      <c r="L2070" s="28">
        <f>IF(N2070&lt;7000000000,0,1)</f>
        <v>0</v>
      </c>
      <c r="M2070" s="28">
        <f>IF(N2070&gt;0,1,0)</f>
        <v>1</v>
      </c>
      <c r="N2070" s="29">
        <v>15333</v>
      </c>
      <c r="O2070" s="29">
        <f>IF($R2070="Minor",1,0)</f>
        <v>1</v>
      </c>
      <c r="P2070" s="29">
        <f>IF($R2070="Medium",1,0)</f>
        <v>0</v>
      </c>
      <c r="Q2070" s="29">
        <f>IF($R2070="Major",1,0)</f>
        <v>0</v>
      </c>
      <c r="R2070" s="2" t="str">
        <f>IF('Hazard Data'!N2183&lt;VLOOKUP(B2070,Thresholds!$B$2:$I$8,2,FALSE),"Minor",IF(AND(VLOOKUP(B2070,Thresholds!$B$2:$I$8,2,FALSE)&lt;='Hazard Data'!N2183,'Hazard Data'!N2183&lt;VLOOKUP(B2070,Thresholds!$B$2:$I$8,3,FALSE)),"Medium","Major"))</f>
        <v>Minor</v>
      </c>
      <c r="S2070" s="2" t="str">
        <f>IF(N2070&gt;0,"",IF('Hazard Data'!K2183&lt;VLOOKUP(B2070,Thresholds!$B$2:$I$8,5,FALSE),"Minor",IF(AND(VLOOKUP(B2070,Thresholds!$B$2:$I$8,5,FALSE)&lt;='Hazard Data'!K2183,'Hazard Data'!K2183&lt;VLOOKUP(B2070,Thresholds!$B$2:$I$8,6,FALSE)),"Medium","Major")))</f>
        <v/>
      </c>
      <c r="T2070" s="2"/>
      <c r="U2070" s="2"/>
      <c r="V2070" s="2"/>
      <c r="W2070" s="2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32">
      <c r="A2071" s="1"/>
      <c r="B2071" s="17">
        <v>2</v>
      </c>
      <c r="C2071" s="9" t="s">
        <v>46</v>
      </c>
      <c r="D2071" s="9" t="str">
        <f>VLOOKUP(C2071,'Hazard Categories'!$A$2:$B$52,2,FALSE)</f>
        <v>Storm</v>
      </c>
      <c r="E2071" s="17">
        <v>3</v>
      </c>
      <c r="F2071" s="17">
        <v>2010</v>
      </c>
      <c r="G2071" s="17" t="str">
        <f>IF(F2071&lt;2000,(ROUNDDOWN((F2071-$G$10)/5,0))*5+$G$10&amp;"-"&amp;(ROUNDDOWN((F2071-$G$10)/5,0))*5+$G$10+4,(ROUNDDOWN((F2071-$G$10)/5,0))*5+$G$10&amp;"-"&amp;(ROUNDDOWN((F2071-$G$10)/5,0))*5+$G$10+4)</f>
        <v>2010-2014</v>
      </c>
      <c r="H2071" s="17">
        <v>1</v>
      </c>
      <c r="I2071" s="17">
        <v>0</v>
      </c>
      <c r="J2071" s="17">
        <v>0</v>
      </c>
      <c r="K2071" s="17">
        <f>SUM(I2071:J2071)</f>
        <v>0</v>
      </c>
      <c r="L2071" s="28">
        <f>IF(N2071&lt;7000000000,0,1)</f>
        <v>0</v>
      </c>
      <c r="M2071" s="28">
        <f>IF(N2071&gt;0,1,0)</f>
        <v>1</v>
      </c>
      <c r="N2071" s="29">
        <v>15208</v>
      </c>
      <c r="O2071" s="29">
        <f>IF($R2071="Minor",1,0)</f>
        <v>1</v>
      </c>
      <c r="P2071" s="29">
        <f>IF($R2071="Medium",1,0)</f>
        <v>0</v>
      </c>
      <c r="Q2071" s="29">
        <f>IF($R2071="Major",1,0)</f>
        <v>0</v>
      </c>
      <c r="R2071" s="2" t="str">
        <f>IF('Hazard Data'!N2316&lt;VLOOKUP(B2071,Thresholds!$B$2:$I$8,2,FALSE),"Minor",IF(AND(VLOOKUP(B2071,Thresholds!$B$2:$I$8,2,FALSE)&lt;='Hazard Data'!N2316,'Hazard Data'!N2316&lt;VLOOKUP(B2071,Thresholds!$B$2:$I$8,3,FALSE)),"Medium","Major"))</f>
        <v>Minor</v>
      </c>
      <c r="S2071" s="2" t="str">
        <f>IF(N2071&gt;0,"",IF('Hazard Data'!K2316&lt;VLOOKUP(B2071,Thresholds!$B$2:$I$8,5,FALSE),"Minor",IF(AND(VLOOKUP(B2071,Thresholds!$B$2:$I$8,5,FALSE)&lt;='Hazard Data'!K2316,'Hazard Data'!K2316&lt;VLOOKUP(B2071,Thresholds!$B$2:$I$8,6,FALSE)),"Medium","Major")))</f>
        <v/>
      </c>
      <c r="T2071" s="2"/>
      <c r="U2071" s="2"/>
      <c r="V2071" s="2"/>
      <c r="W2071" s="2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32">
      <c r="A2072" s="1"/>
      <c r="B2072" s="17">
        <v>2</v>
      </c>
      <c r="C2072" s="9" t="s">
        <v>44</v>
      </c>
      <c r="D2072" s="9" t="str">
        <f>VLOOKUP(C2072,'Hazard Categories'!$A$2:$B$52,2,FALSE)</f>
        <v>Severe Storm</v>
      </c>
      <c r="E2072" s="17">
        <v>2</v>
      </c>
      <c r="F2072" s="17">
        <v>2006</v>
      </c>
      <c r="G2072" s="17" t="str">
        <f>IF(F2072&lt;2000,(ROUNDDOWN((F2072-$G$10)/5,0))*5+$G$10&amp;"-"&amp;(ROUNDDOWN((F2072-$G$10)/5,0))*5+$G$10+4,(ROUNDDOWN((F2072-$G$10)/5,0))*5+$G$10&amp;"-"&amp;(ROUNDDOWN((F2072-$G$10)/5,0))*5+$G$10+4)</f>
        <v>2005-2009</v>
      </c>
      <c r="H2072" s="17">
        <v>1</v>
      </c>
      <c r="I2072" s="17">
        <v>0</v>
      </c>
      <c r="J2072" s="17">
        <v>0</v>
      </c>
      <c r="K2072" s="17">
        <f>SUM(I2072:J2072)</f>
        <v>0</v>
      </c>
      <c r="L2072" s="28">
        <f>IF(N2072&lt;7000000000,0,1)</f>
        <v>0</v>
      </c>
      <c r="M2072" s="28">
        <f>IF(N2072&gt;0,1,0)</f>
        <v>1</v>
      </c>
      <c r="N2072" s="29">
        <v>15205</v>
      </c>
      <c r="O2072" s="29">
        <f>IF($R2072="Minor",1,0)</f>
        <v>1</v>
      </c>
      <c r="P2072" s="29">
        <f>IF($R2072="Medium",1,0)</f>
        <v>0</v>
      </c>
      <c r="Q2072" s="29">
        <f>IF($R2072="Major",1,0)</f>
        <v>0</v>
      </c>
      <c r="R2072" s="2" t="str">
        <f>IF('Hazard Data'!N3133&lt;VLOOKUP(B2072,Thresholds!$B$2:$I$8,2,FALSE),"Minor",IF(AND(VLOOKUP(B2072,Thresholds!$B$2:$I$8,2,FALSE)&lt;='Hazard Data'!N3133,'Hazard Data'!N3133&lt;VLOOKUP(B2072,Thresholds!$B$2:$I$8,3,FALSE)),"Medium","Major"))</f>
        <v>Minor</v>
      </c>
      <c r="S2072" s="2" t="str">
        <f>IF(N2072&gt;0,"",IF('Hazard Data'!K3133&lt;VLOOKUP(B2072,Thresholds!$B$2:$I$8,5,FALSE),"Minor",IF(AND(VLOOKUP(B2072,Thresholds!$B$2:$I$8,5,FALSE)&lt;='Hazard Data'!K3133,'Hazard Data'!K3133&lt;VLOOKUP(B2072,Thresholds!$B$2:$I$8,6,FALSE)),"Medium","Major")))</f>
        <v/>
      </c>
      <c r="T2072" s="2"/>
      <c r="U2072" s="2"/>
      <c r="V2072" s="2"/>
      <c r="W2072" s="2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32">
      <c r="A2073" s="1"/>
      <c r="B2073" s="17">
        <v>2</v>
      </c>
      <c r="C2073" s="9" t="s">
        <v>44</v>
      </c>
      <c r="D2073" s="9" t="str">
        <f>VLOOKUP(C2073,'Hazard Categories'!$A$2:$B$52,2,FALSE)</f>
        <v>Severe Storm</v>
      </c>
      <c r="E2073" s="17">
        <v>2</v>
      </c>
      <c r="F2073" s="17">
        <v>2011</v>
      </c>
      <c r="G2073" s="17" t="str">
        <f>IF(F2073&lt;2000,(ROUNDDOWN((F2073-$G$10)/5,0))*5+$G$10&amp;"-"&amp;(ROUNDDOWN((F2073-$G$10)/5,0))*5+$G$10+4,(ROUNDDOWN((F2073-$G$10)/5,0))*5+$G$10&amp;"-"&amp;(ROUNDDOWN((F2073-$G$10)/5,0))*5+$G$10+4)</f>
        <v>2010-2014</v>
      </c>
      <c r="H2073" s="17">
        <v>1</v>
      </c>
      <c r="I2073" s="17">
        <v>0</v>
      </c>
      <c r="J2073" s="17">
        <v>0</v>
      </c>
      <c r="K2073" s="17">
        <f>SUM(I2073:J2073)</f>
        <v>0</v>
      </c>
      <c r="L2073" s="28">
        <f>IF(N2073&lt;7000000000,0,1)</f>
        <v>0</v>
      </c>
      <c r="M2073" s="28">
        <f>IF(N2073&gt;0,1,0)</f>
        <v>1</v>
      </c>
      <c r="N2073" s="29">
        <v>15173</v>
      </c>
      <c r="O2073" s="29">
        <f>IF($R2073="Minor",1,0)</f>
        <v>1</v>
      </c>
      <c r="P2073" s="29">
        <f>IF($R2073="Medium",1,0)</f>
        <v>0</v>
      </c>
      <c r="Q2073" s="29">
        <f>IF($R2073="Major",1,0)</f>
        <v>0</v>
      </c>
      <c r="R2073" s="2" t="str">
        <f>IF('Hazard Data'!N2517&lt;VLOOKUP(B2073,Thresholds!$B$2:$I$8,2,FALSE),"Minor",IF(AND(VLOOKUP(B2073,Thresholds!$B$2:$I$8,2,FALSE)&lt;='Hazard Data'!N2517,'Hazard Data'!N2517&lt;VLOOKUP(B2073,Thresholds!$B$2:$I$8,3,FALSE)),"Medium","Major"))</f>
        <v>Minor</v>
      </c>
      <c r="S2073" s="2" t="str">
        <f>IF(N2073&gt;0,"",IF('Hazard Data'!K2517&lt;VLOOKUP(B2073,Thresholds!$B$2:$I$8,5,FALSE),"Minor",IF(AND(VLOOKUP(B2073,Thresholds!$B$2:$I$8,5,FALSE)&lt;='Hazard Data'!K2517,'Hazard Data'!K2517&lt;VLOOKUP(B2073,Thresholds!$B$2:$I$8,6,FALSE)),"Medium","Major")))</f>
        <v/>
      </c>
      <c r="T2073" s="2"/>
      <c r="U2073" s="2"/>
      <c r="V2073" s="2"/>
      <c r="W2073" s="2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32">
      <c r="A2074" s="1"/>
      <c r="B2074" s="17">
        <v>2</v>
      </c>
      <c r="C2074" s="9" t="s">
        <v>59</v>
      </c>
      <c r="D2074" s="9" t="str">
        <f>VLOOKUP(C2074,'Hazard Categories'!$A$2:$B$52,2,FALSE)</f>
        <v>Storm</v>
      </c>
      <c r="E2074" s="17">
        <v>2</v>
      </c>
      <c r="F2074" s="17">
        <v>2011</v>
      </c>
      <c r="G2074" s="17" t="str">
        <f>IF(F2074&lt;2000,(ROUNDDOWN((F2074-$G$10)/5,0))*5+$G$10&amp;"-"&amp;(ROUNDDOWN((F2074-$G$10)/5,0))*5+$G$10+4,(ROUNDDOWN((F2074-$G$10)/5,0))*5+$G$10&amp;"-"&amp;(ROUNDDOWN((F2074-$G$10)/5,0))*5+$G$10+4)</f>
        <v>2010-2014</v>
      </c>
      <c r="H2074" s="17">
        <v>1</v>
      </c>
      <c r="I2074" s="17">
        <v>0</v>
      </c>
      <c r="J2074" s="17">
        <v>0</v>
      </c>
      <c r="K2074" s="17">
        <f>SUM(I2074:J2074)</f>
        <v>0</v>
      </c>
      <c r="L2074" s="28">
        <f>IF(N2074&lt;7000000000,0,1)</f>
        <v>0</v>
      </c>
      <c r="M2074" s="28">
        <f>IF(N2074&gt;0,1,0)</f>
        <v>1</v>
      </c>
      <c r="N2074" s="29">
        <v>15170</v>
      </c>
      <c r="O2074" s="29">
        <f>IF($R2074="Minor",1,0)</f>
        <v>1</v>
      </c>
      <c r="P2074" s="29">
        <f>IF($R2074="Medium",1,0)</f>
        <v>0</v>
      </c>
      <c r="Q2074" s="29">
        <f>IF($R2074="Major",1,0)</f>
        <v>0</v>
      </c>
      <c r="R2074" s="2" t="str">
        <f>IF('Hazard Data'!N2474&lt;VLOOKUP(B2074,Thresholds!$B$2:$I$8,2,FALSE),"Minor",IF(AND(VLOOKUP(B2074,Thresholds!$B$2:$I$8,2,FALSE)&lt;='Hazard Data'!N2474,'Hazard Data'!N2474&lt;VLOOKUP(B2074,Thresholds!$B$2:$I$8,3,FALSE)),"Medium","Major"))</f>
        <v>Minor</v>
      </c>
      <c r="S2074" s="2" t="str">
        <f>IF(N2074&gt;0,"",IF('Hazard Data'!K2474&lt;VLOOKUP(B2074,Thresholds!$B$2:$I$8,5,FALSE),"Minor",IF(AND(VLOOKUP(B2074,Thresholds!$B$2:$I$8,5,FALSE)&lt;='Hazard Data'!K2474,'Hazard Data'!K2474&lt;VLOOKUP(B2074,Thresholds!$B$2:$I$8,6,FALSE)),"Medium","Major")))</f>
        <v/>
      </c>
      <c r="T2074" s="2"/>
      <c r="U2074" s="2"/>
      <c r="V2074" s="2"/>
      <c r="W2074" s="2"/>
      <c r="X2074" s="1"/>
      <c r="Y2074" s="1"/>
      <c r="Z2074" s="1"/>
      <c r="AA2074" s="1"/>
      <c r="AB2074" s="1"/>
      <c r="AC2074" s="1"/>
      <c r="AD2074" s="1"/>
      <c r="AE2074" s="1"/>
      <c r="AF2074" s="1"/>
    </row>
    <row r="2075" spans="1:32">
      <c r="A2075" s="1"/>
      <c r="B2075" s="17">
        <v>2</v>
      </c>
      <c r="C2075" s="9" t="s">
        <v>59</v>
      </c>
      <c r="D2075" s="9" t="str">
        <f>VLOOKUP(C2075,'Hazard Categories'!$A$2:$B$52,2,FALSE)</f>
        <v>Storm</v>
      </c>
      <c r="E2075" s="17">
        <v>2</v>
      </c>
      <c r="F2075" s="17">
        <v>2011</v>
      </c>
      <c r="G2075" s="17" t="str">
        <f>IF(F2075&lt;2000,(ROUNDDOWN((F2075-$G$10)/5,0))*5+$G$10&amp;"-"&amp;(ROUNDDOWN((F2075-$G$10)/5,0))*5+$G$10+4,(ROUNDDOWN((F2075-$G$10)/5,0))*5+$G$10&amp;"-"&amp;(ROUNDDOWN((F2075-$G$10)/5,0))*5+$G$10+4)</f>
        <v>2010-2014</v>
      </c>
      <c r="H2075" s="17">
        <v>1</v>
      </c>
      <c r="I2075" s="17">
        <v>0</v>
      </c>
      <c r="J2075" s="17">
        <v>0</v>
      </c>
      <c r="K2075" s="17">
        <f>SUM(I2075:J2075)</f>
        <v>0</v>
      </c>
      <c r="L2075" s="28">
        <f>IF(N2075&lt;7000000000,0,1)</f>
        <v>0</v>
      </c>
      <c r="M2075" s="28">
        <f>IF(N2075&gt;0,1,0)</f>
        <v>1</v>
      </c>
      <c r="N2075" s="29">
        <v>15162</v>
      </c>
      <c r="O2075" s="29">
        <f>IF($R2075="Minor",1,0)</f>
        <v>1</v>
      </c>
      <c r="P2075" s="29">
        <f>IF($R2075="Medium",1,0)</f>
        <v>0</v>
      </c>
      <c r="Q2075" s="29">
        <f>IF($R2075="Major",1,0)</f>
        <v>0</v>
      </c>
      <c r="R2075" s="2" t="str">
        <f>IF('Hazard Data'!N2335&lt;VLOOKUP(B2075,Thresholds!$B$2:$I$8,2,FALSE),"Minor",IF(AND(VLOOKUP(B2075,Thresholds!$B$2:$I$8,2,FALSE)&lt;='Hazard Data'!N2335,'Hazard Data'!N2335&lt;VLOOKUP(B2075,Thresholds!$B$2:$I$8,3,FALSE)),"Medium","Major"))</f>
        <v>Minor</v>
      </c>
      <c r="S2075" s="2" t="str">
        <f>IF(N2075&gt;0,"",IF('Hazard Data'!K2335&lt;VLOOKUP(B2075,Thresholds!$B$2:$I$8,5,FALSE),"Minor",IF(AND(VLOOKUP(B2075,Thresholds!$B$2:$I$8,5,FALSE)&lt;='Hazard Data'!K2335,'Hazard Data'!K2335&lt;VLOOKUP(B2075,Thresholds!$B$2:$I$8,6,FALSE)),"Medium","Major")))</f>
        <v/>
      </c>
      <c r="T2075" s="2"/>
      <c r="U2075" s="2"/>
      <c r="V2075" s="2"/>
      <c r="W2075" s="2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32">
      <c r="A2076" s="1"/>
      <c r="B2076" s="17">
        <v>2</v>
      </c>
      <c r="C2076" s="9" t="s">
        <v>59</v>
      </c>
      <c r="D2076" s="9" t="str">
        <f>VLOOKUP(C2076,'Hazard Categories'!$A$2:$B$52,2,FALSE)</f>
        <v>Storm</v>
      </c>
      <c r="E2076" s="17">
        <v>3</v>
      </c>
      <c r="F2076" s="17">
        <v>2014</v>
      </c>
      <c r="G2076" s="17" t="str">
        <f>IF(F2076&lt;2000,(ROUNDDOWN((F2076-$G$10)/5,0))*5+$G$10&amp;"-"&amp;(ROUNDDOWN((F2076-$G$10)/5,0))*5+$G$10+4,(ROUNDDOWN((F2076-$G$10)/5,0))*5+$G$10&amp;"-"&amp;(ROUNDDOWN((F2076-$G$10)/5,0))*5+$G$10+4)</f>
        <v>2010-2014</v>
      </c>
      <c r="H2076" s="17">
        <v>1</v>
      </c>
      <c r="I2076" s="17">
        <v>0</v>
      </c>
      <c r="J2076" s="17">
        <v>0</v>
      </c>
      <c r="K2076" s="17">
        <f>SUM(I2076:J2076)</f>
        <v>0</v>
      </c>
      <c r="L2076" s="28">
        <f>IF(N2076&lt;7000000000,0,1)</f>
        <v>0</v>
      </c>
      <c r="M2076" s="28">
        <f>IF(N2076&gt;0,1,0)</f>
        <v>1</v>
      </c>
      <c r="N2076" s="29">
        <v>15152</v>
      </c>
      <c r="O2076" s="29">
        <f>IF($R2076="Minor",1,0)</f>
        <v>1</v>
      </c>
      <c r="P2076" s="29">
        <f>IF($R2076="Medium",1,0)</f>
        <v>0</v>
      </c>
      <c r="Q2076" s="29">
        <f>IF($R2076="Major",1,0)</f>
        <v>0</v>
      </c>
      <c r="R2076" s="2" t="str">
        <f>IF('Hazard Data'!N2581&lt;VLOOKUP(B2076,Thresholds!$B$2:$I$8,2,FALSE),"Minor",IF(AND(VLOOKUP(B2076,Thresholds!$B$2:$I$8,2,FALSE)&lt;='Hazard Data'!N2581,'Hazard Data'!N2581&lt;VLOOKUP(B2076,Thresholds!$B$2:$I$8,3,FALSE)),"Medium","Major"))</f>
        <v>Minor</v>
      </c>
      <c r="S2076" s="2" t="str">
        <f>IF(N2076&gt;0,"",IF('Hazard Data'!K2581&lt;VLOOKUP(B2076,Thresholds!$B$2:$I$8,5,FALSE),"Minor",IF(AND(VLOOKUP(B2076,Thresholds!$B$2:$I$8,5,FALSE)&lt;='Hazard Data'!K2581,'Hazard Data'!K2581&lt;VLOOKUP(B2076,Thresholds!$B$2:$I$8,6,FALSE)),"Medium","Major")))</f>
        <v/>
      </c>
      <c r="T2076" s="2"/>
      <c r="U2076" s="2"/>
      <c r="V2076" s="2"/>
      <c r="W2076" s="2"/>
      <c r="X2076" s="1"/>
      <c r="Y2076" s="1"/>
      <c r="Z2076" s="1"/>
      <c r="AA2076" s="1"/>
      <c r="AB2076" s="1"/>
      <c r="AC2076" s="1"/>
      <c r="AD2076" s="1"/>
      <c r="AE2076" s="1"/>
      <c r="AF2076" s="1"/>
    </row>
    <row r="2077" spans="1:32">
      <c r="A2077" s="1"/>
      <c r="B2077" s="17">
        <v>2</v>
      </c>
      <c r="C2077" s="9" t="s">
        <v>44</v>
      </c>
      <c r="D2077" s="9" t="str">
        <f>VLOOKUP(C2077,'Hazard Categories'!$A$2:$B$52,2,FALSE)</f>
        <v>Severe Storm</v>
      </c>
      <c r="E2077" s="17">
        <v>2</v>
      </c>
      <c r="F2077" s="17">
        <v>2019</v>
      </c>
      <c r="G2077" s="17" t="str">
        <f>IF(F2077&lt;2000,(ROUNDDOWN((F2077-$G$10)/5,0))*5+$G$10&amp;"-"&amp;(ROUNDDOWN((F2077-$G$10)/5,0))*5+$G$10+4,(ROUNDDOWN((F2077-$G$10)/5,0))*5+$G$10&amp;"-"&amp;(ROUNDDOWN((F2077-$G$10)/5,0))*5+$G$10+4)</f>
        <v>2015-2019</v>
      </c>
      <c r="H2077" s="17">
        <v>1</v>
      </c>
      <c r="I2077" s="17">
        <v>0</v>
      </c>
      <c r="J2077" s="17">
        <v>0</v>
      </c>
      <c r="K2077" s="17">
        <f>SUM(I2077:J2077)</f>
        <v>0</v>
      </c>
      <c r="L2077" s="28">
        <f>IF(N2077&lt;7000000000,0,1)</f>
        <v>0</v>
      </c>
      <c r="M2077" s="28">
        <f>IF(N2077&gt;0,1,0)</f>
        <v>1</v>
      </c>
      <c r="N2077" s="29">
        <v>15135</v>
      </c>
      <c r="O2077" s="29">
        <f>IF($R2077="Minor",1,0)</f>
        <v>1</v>
      </c>
      <c r="P2077" s="29">
        <f>IF($R2077="Medium",1,0)</f>
        <v>0</v>
      </c>
      <c r="Q2077" s="29">
        <f>IF($R2077="Major",1,0)</f>
        <v>0</v>
      </c>
      <c r="R2077" s="2" t="str">
        <f>IF('Hazard Data'!N3292&lt;VLOOKUP(B2077,Thresholds!$B$2:$I$8,2,FALSE),"Minor",IF(AND(VLOOKUP(B2077,Thresholds!$B$2:$I$8,2,FALSE)&lt;='Hazard Data'!N3292,'Hazard Data'!N3292&lt;VLOOKUP(B2077,Thresholds!$B$2:$I$8,3,FALSE)),"Medium","Major"))</f>
        <v>Minor</v>
      </c>
      <c r="S2077" s="2" t="str">
        <f>IF(N2077&gt;0,"",IF('Hazard Data'!K3292&lt;VLOOKUP(B2077,Thresholds!$B$2:$I$8,5,FALSE),"Minor",IF(AND(VLOOKUP(B2077,Thresholds!$B$2:$I$8,5,FALSE)&lt;='Hazard Data'!K3292,'Hazard Data'!K3292&lt;VLOOKUP(B2077,Thresholds!$B$2:$I$8,6,FALSE)),"Medium","Major")))</f>
        <v/>
      </c>
      <c r="T2077" s="2"/>
      <c r="U2077" s="2"/>
      <c r="V2077" s="2"/>
      <c r="W2077" s="2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32">
      <c r="A2078" s="1"/>
      <c r="B2078" s="17">
        <v>2</v>
      </c>
      <c r="C2078" s="9" t="s">
        <v>59</v>
      </c>
      <c r="D2078" s="9" t="str">
        <f>VLOOKUP(C2078,'Hazard Categories'!$A$2:$B$52,2,FALSE)</f>
        <v>Storm</v>
      </c>
      <c r="E2078" s="17">
        <v>2</v>
      </c>
      <c r="F2078" s="17">
        <v>2011</v>
      </c>
      <c r="G2078" s="17" t="str">
        <f>IF(F2078&lt;2000,(ROUNDDOWN((F2078-$G$10)/5,0))*5+$G$10&amp;"-"&amp;(ROUNDDOWN((F2078-$G$10)/5,0))*5+$G$10+4,(ROUNDDOWN((F2078-$G$10)/5,0))*5+$G$10&amp;"-"&amp;(ROUNDDOWN((F2078-$G$10)/5,0))*5+$G$10+4)</f>
        <v>2010-2014</v>
      </c>
      <c r="H2078" s="17">
        <v>1</v>
      </c>
      <c r="I2078" s="17">
        <v>0</v>
      </c>
      <c r="J2078" s="17">
        <v>0</v>
      </c>
      <c r="K2078" s="17">
        <f>SUM(I2078:J2078)</f>
        <v>0</v>
      </c>
      <c r="L2078" s="28">
        <f>IF(N2078&lt;7000000000,0,1)</f>
        <v>0</v>
      </c>
      <c r="M2078" s="28">
        <f>IF(N2078&gt;0,1,0)</f>
        <v>1</v>
      </c>
      <c r="N2078" s="29">
        <v>15100</v>
      </c>
      <c r="O2078" s="29">
        <f>IF($R2078="Minor",1,0)</f>
        <v>1</v>
      </c>
      <c r="P2078" s="29">
        <f>IF($R2078="Medium",1,0)</f>
        <v>0</v>
      </c>
      <c r="Q2078" s="29">
        <f>IF($R2078="Major",1,0)</f>
        <v>0</v>
      </c>
      <c r="R2078" s="2" t="str">
        <f>IF('Hazard Data'!N2330&lt;VLOOKUP(B2078,Thresholds!$B$2:$I$8,2,FALSE),"Minor",IF(AND(VLOOKUP(B2078,Thresholds!$B$2:$I$8,2,FALSE)&lt;='Hazard Data'!N2330,'Hazard Data'!N2330&lt;VLOOKUP(B2078,Thresholds!$B$2:$I$8,3,FALSE)),"Medium","Major"))</f>
        <v>Minor</v>
      </c>
      <c r="S2078" s="2" t="str">
        <f>IF(N2078&gt;0,"",IF('Hazard Data'!K2330&lt;VLOOKUP(B2078,Thresholds!$B$2:$I$8,5,FALSE),"Minor",IF(AND(VLOOKUP(B2078,Thresholds!$B$2:$I$8,5,FALSE)&lt;='Hazard Data'!K2330,'Hazard Data'!K2330&lt;VLOOKUP(B2078,Thresholds!$B$2:$I$8,6,FALSE)),"Medium","Major")))</f>
        <v/>
      </c>
      <c r="T2078" s="2"/>
      <c r="U2078" s="2"/>
      <c r="V2078" s="2"/>
      <c r="W2078" s="2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32">
      <c r="A2079" s="1"/>
      <c r="B2079" s="17">
        <v>2</v>
      </c>
      <c r="C2079" s="9" t="s">
        <v>59</v>
      </c>
      <c r="D2079" s="9" t="str">
        <f>VLOOKUP(C2079,'Hazard Categories'!$A$2:$B$52,2,FALSE)</f>
        <v>Storm</v>
      </c>
      <c r="E2079" s="17">
        <v>2</v>
      </c>
      <c r="F2079" s="17">
        <v>2012</v>
      </c>
      <c r="G2079" s="17" t="str">
        <f>IF(F2079&lt;2000,(ROUNDDOWN((F2079-$G$10)/5,0))*5+$G$10&amp;"-"&amp;(ROUNDDOWN((F2079-$G$10)/5,0))*5+$G$10+4,(ROUNDDOWN((F2079-$G$10)/5,0))*5+$G$10&amp;"-"&amp;(ROUNDDOWN((F2079-$G$10)/5,0))*5+$G$10+4)</f>
        <v>2010-2014</v>
      </c>
      <c r="H2079" s="17">
        <v>1</v>
      </c>
      <c r="I2079" s="17">
        <v>0</v>
      </c>
      <c r="J2079" s="17">
        <v>0</v>
      </c>
      <c r="K2079" s="17">
        <f>SUM(I2079:J2079)</f>
        <v>0</v>
      </c>
      <c r="L2079" s="28">
        <f>IF(N2079&lt;7000000000,0,1)</f>
        <v>0</v>
      </c>
      <c r="M2079" s="28">
        <f>IF(N2079&gt;0,1,0)</f>
        <v>1</v>
      </c>
      <c r="N2079" s="29">
        <v>15059</v>
      </c>
      <c r="O2079" s="29">
        <f>IF($R2079="Minor",1,0)</f>
        <v>1</v>
      </c>
      <c r="P2079" s="29">
        <f>IF($R2079="Medium",1,0)</f>
        <v>0</v>
      </c>
      <c r="Q2079" s="29">
        <f>IF($R2079="Major",1,0)</f>
        <v>0</v>
      </c>
      <c r="R2079" s="2" t="str">
        <f>IF('Hazard Data'!N2127&lt;VLOOKUP(B2079,Thresholds!$B$2:$I$8,2,FALSE),"Minor",IF(AND(VLOOKUP(B2079,Thresholds!$B$2:$I$8,2,FALSE)&lt;='Hazard Data'!N2127,'Hazard Data'!N2127&lt;VLOOKUP(B2079,Thresholds!$B$2:$I$8,3,FALSE)),"Medium","Major"))</f>
        <v>Minor</v>
      </c>
      <c r="S2079" s="2" t="str">
        <f>IF(N2079&gt;0,"",IF('Hazard Data'!K2127&lt;VLOOKUP(B2079,Thresholds!$B$2:$I$8,5,FALSE),"Minor",IF(AND(VLOOKUP(B2079,Thresholds!$B$2:$I$8,5,FALSE)&lt;='Hazard Data'!K2127,'Hazard Data'!K2127&lt;VLOOKUP(B2079,Thresholds!$B$2:$I$8,6,FALSE)),"Medium","Major")))</f>
        <v/>
      </c>
      <c r="T2079" s="2"/>
      <c r="U2079" s="2"/>
      <c r="V2079" s="2"/>
      <c r="W2079" s="2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32">
      <c r="A2080" s="1"/>
      <c r="B2080" s="17">
        <v>3</v>
      </c>
      <c r="C2080" s="9" t="s">
        <v>39</v>
      </c>
      <c r="D2080" s="9" t="str">
        <f>VLOOKUP(C2080,'Hazard Categories'!$A$2:$B$52,2,FALSE)</f>
        <v>Severe Storm</v>
      </c>
      <c r="E2080" s="17">
        <v>2</v>
      </c>
      <c r="F2080" s="17">
        <v>2017</v>
      </c>
      <c r="G2080" s="17" t="str">
        <f>IF(F2080&lt;2000,(ROUNDDOWN((F2080-$G$10)/5,0))*5+$G$10&amp;"-"&amp;(ROUNDDOWN((F2080-$G$10)/5,0))*5+$G$10+4,(ROUNDDOWN((F2080-$G$10)/5,0))*5+$G$10&amp;"-"&amp;(ROUNDDOWN((F2080-$G$10)/5,0))*5+$G$10+4)</f>
        <v>2015-2019</v>
      </c>
      <c r="H2080" s="17">
        <v>1</v>
      </c>
      <c r="I2080" s="17">
        <v>0</v>
      </c>
      <c r="J2080" s="17">
        <v>0</v>
      </c>
      <c r="K2080" s="17">
        <f>SUM(I2080:J2080)</f>
        <v>0</v>
      </c>
      <c r="L2080" s="28">
        <f>IF(N2080&lt;7000000000,0,1)</f>
        <v>0</v>
      </c>
      <c r="M2080" s="28">
        <f>IF(N2080&gt;0,1,0)</f>
        <v>1</v>
      </c>
      <c r="N2080" s="29">
        <v>15048</v>
      </c>
      <c r="O2080" s="29">
        <f>IF($R2080="Minor",1,0)</f>
        <v>1</v>
      </c>
      <c r="P2080" s="29">
        <f>IF($R2080="Medium",1,0)</f>
        <v>0</v>
      </c>
      <c r="Q2080" s="29">
        <f>IF($R2080="Major",1,0)</f>
        <v>0</v>
      </c>
      <c r="R2080" s="2" t="str">
        <f>IF('Hazard Data'!N2899&lt;VLOOKUP(B2080,Thresholds!$B$2:$I$8,2,FALSE),"Minor",IF(AND(VLOOKUP(B2080,Thresholds!$B$2:$I$8,2,FALSE)&lt;='Hazard Data'!N2899,'Hazard Data'!N2899&lt;VLOOKUP(B2080,Thresholds!$B$2:$I$8,3,FALSE)),"Medium","Major"))</f>
        <v>Minor</v>
      </c>
      <c r="S2080" s="2" t="str">
        <f>IF(N2080&gt;0,"",IF('Hazard Data'!K2899&lt;VLOOKUP(B2080,Thresholds!$B$2:$I$8,5,FALSE),"Minor",IF(AND(VLOOKUP(B2080,Thresholds!$B$2:$I$8,5,FALSE)&lt;='Hazard Data'!K2899,'Hazard Data'!K2899&lt;VLOOKUP(B2080,Thresholds!$B$2:$I$8,6,FALSE)),"Medium","Major")))</f>
        <v/>
      </c>
      <c r="T2080" s="2"/>
      <c r="U2080" s="2"/>
      <c r="V2080" s="2"/>
      <c r="W2080" s="2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>
      <c r="A2081" s="1"/>
      <c r="B2081" s="17">
        <v>4</v>
      </c>
      <c r="C2081" s="9" t="s">
        <v>44</v>
      </c>
      <c r="D2081" s="9" t="str">
        <f>VLOOKUP(C2081,'Hazard Categories'!$A$2:$B$52,2,FALSE)</f>
        <v>Severe Storm</v>
      </c>
      <c r="E2081" s="17">
        <v>2</v>
      </c>
      <c r="F2081" s="17">
        <v>1995</v>
      </c>
      <c r="G2081" s="17" t="str">
        <f>IF(F2081&lt;2000,(ROUNDDOWN((F2081-$G$10)/5,0))*5+$G$10&amp;"-"&amp;(ROUNDDOWN((F2081-$G$10)/5,0))*5+$G$10+4,(ROUNDDOWN((F2081-$G$10)/5,0))*5+$G$10&amp;"-"&amp;(ROUNDDOWN((F2081-$G$10)/5,0))*5+$G$10+4)</f>
        <v>1995-1999</v>
      </c>
      <c r="H2081" s="17">
        <v>1</v>
      </c>
      <c r="I2081" s="17">
        <v>0</v>
      </c>
      <c r="J2081" s="17">
        <v>0</v>
      </c>
      <c r="K2081" s="17">
        <f>SUM(I2081:J2081)</f>
        <v>0</v>
      </c>
      <c r="L2081" s="28">
        <f>IF(N2081&lt;7000000000,0,1)</f>
        <v>0</v>
      </c>
      <c r="M2081" s="28">
        <f>IF(N2081&gt;0,1,0)</f>
        <v>1</v>
      </c>
      <c r="N2081" s="29">
        <v>15038</v>
      </c>
      <c r="O2081" s="29">
        <f>IF($R2081="Minor",1,0)</f>
        <v>0</v>
      </c>
      <c r="P2081" s="29">
        <f>IF($R2081="Medium",1,0)</f>
        <v>0</v>
      </c>
      <c r="Q2081" s="29">
        <f>IF($R2081="Major",1,0)</f>
        <v>1</v>
      </c>
      <c r="R2081" s="2" t="str">
        <f>IF('Hazard Data'!N130&lt;VLOOKUP(B2081,Thresholds!$B$2:$I$8,2,FALSE),"Minor",IF(AND(VLOOKUP(B2081,Thresholds!$B$2:$I$8,2,FALSE)&lt;='Hazard Data'!N130,'Hazard Data'!N130&lt;VLOOKUP(B2081,Thresholds!$B$2:$I$8,3,FALSE)),"Medium","Major"))</f>
        <v>Major</v>
      </c>
      <c r="S2081" s="2" t="str">
        <f>IF(N2081&gt;0,"",IF('Hazard Data'!K130&lt;VLOOKUP(B2081,Thresholds!$B$2:$I$8,5,FALSE),"Minor",IF(AND(VLOOKUP(B2081,Thresholds!$B$2:$I$8,5,FALSE)&lt;='Hazard Data'!K130,'Hazard Data'!K130&lt;VLOOKUP(B2081,Thresholds!$B$2:$I$8,6,FALSE)),"Medium","Major")))</f>
        <v/>
      </c>
      <c r="T2081" s="2"/>
      <c r="U2081" s="2"/>
      <c r="V2081" s="2"/>
      <c r="W2081" s="2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>
      <c r="A2082" s="1"/>
      <c r="B2082" s="17">
        <v>2</v>
      </c>
      <c r="C2082" s="9" t="s">
        <v>44</v>
      </c>
      <c r="D2082" s="9" t="str">
        <f>VLOOKUP(C2082,'Hazard Categories'!$A$2:$B$52,2,FALSE)</f>
        <v>Severe Storm</v>
      </c>
      <c r="E2082" s="17">
        <v>3</v>
      </c>
      <c r="F2082" s="17">
        <v>2015</v>
      </c>
      <c r="G2082" s="17" t="str">
        <f>IF(F2082&lt;2000,(ROUNDDOWN((F2082-$G$10)/5,0))*5+$G$10&amp;"-"&amp;(ROUNDDOWN((F2082-$G$10)/5,0))*5+$G$10+4,(ROUNDDOWN((F2082-$G$10)/5,0))*5+$G$10&amp;"-"&amp;(ROUNDDOWN((F2082-$G$10)/5,0))*5+$G$10+4)</f>
        <v>2015-2019</v>
      </c>
      <c r="H2082" s="17">
        <v>1</v>
      </c>
      <c r="I2082" s="17">
        <v>0</v>
      </c>
      <c r="J2082" s="17">
        <v>0</v>
      </c>
      <c r="K2082" s="17">
        <f>SUM(I2082:J2082)</f>
        <v>0</v>
      </c>
      <c r="L2082" s="28">
        <f>IF(N2082&lt;7000000000,0,1)</f>
        <v>0</v>
      </c>
      <c r="M2082" s="28">
        <f>IF(N2082&gt;0,1,0)</f>
        <v>1</v>
      </c>
      <c r="N2082" s="29">
        <v>15022</v>
      </c>
      <c r="O2082" s="29">
        <f>IF($R2082="Minor",1,0)</f>
        <v>1</v>
      </c>
      <c r="P2082" s="29">
        <f>IF($R2082="Medium",1,0)</f>
        <v>0</v>
      </c>
      <c r="Q2082" s="29">
        <f>IF($R2082="Major",1,0)</f>
        <v>0</v>
      </c>
      <c r="R2082" s="2" t="str">
        <f>IF('Hazard Data'!N2667&lt;VLOOKUP(B2082,Thresholds!$B$2:$I$8,2,FALSE),"Minor",IF(AND(VLOOKUP(B2082,Thresholds!$B$2:$I$8,2,FALSE)&lt;='Hazard Data'!N2667,'Hazard Data'!N2667&lt;VLOOKUP(B2082,Thresholds!$B$2:$I$8,3,FALSE)),"Medium","Major"))</f>
        <v>Minor</v>
      </c>
      <c r="S2082" s="2" t="str">
        <f>IF(N2082&gt;0,"",IF('Hazard Data'!K2667&lt;VLOOKUP(B2082,Thresholds!$B$2:$I$8,5,FALSE),"Minor",IF(AND(VLOOKUP(B2082,Thresholds!$B$2:$I$8,5,FALSE)&lt;='Hazard Data'!K2667,'Hazard Data'!K2667&lt;VLOOKUP(B2082,Thresholds!$B$2:$I$8,6,FALSE)),"Medium","Major")))</f>
        <v/>
      </c>
      <c r="T2082" s="2"/>
      <c r="U2082" s="2"/>
      <c r="V2082" s="2"/>
      <c r="W2082" s="2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>
      <c r="A2083" s="1"/>
      <c r="B2083" s="17">
        <v>2</v>
      </c>
      <c r="C2083" s="9" t="s">
        <v>44</v>
      </c>
      <c r="D2083" s="9" t="str">
        <f>VLOOKUP(C2083,'Hazard Categories'!$A$2:$B$52,2,FALSE)</f>
        <v>Severe Storm</v>
      </c>
      <c r="E2083" s="17">
        <v>2</v>
      </c>
      <c r="F2083" s="17">
        <v>2014</v>
      </c>
      <c r="G2083" s="17" t="str">
        <f>IF(F2083&lt;2000,(ROUNDDOWN((F2083-$G$10)/5,0))*5+$G$10&amp;"-"&amp;(ROUNDDOWN((F2083-$G$10)/5,0))*5+$G$10+4,(ROUNDDOWN((F2083-$G$10)/5,0))*5+$G$10&amp;"-"&amp;(ROUNDDOWN((F2083-$G$10)/5,0))*5+$G$10+4)</f>
        <v>2010-2014</v>
      </c>
      <c r="H2083" s="17">
        <v>1</v>
      </c>
      <c r="I2083" s="17">
        <v>0</v>
      </c>
      <c r="J2083" s="17">
        <v>0</v>
      </c>
      <c r="K2083" s="17">
        <f>SUM(I2083:J2083)</f>
        <v>0</v>
      </c>
      <c r="L2083" s="28">
        <f>IF(N2083&lt;7000000000,0,1)</f>
        <v>0</v>
      </c>
      <c r="M2083" s="28">
        <f>IF(N2083&gt;0,1,0)</f>
        <v>1</v>
      </c>
      <c r="N2083" s="29">
        <v>15011</v>
      </c>
      <c r="O2083" s="29">
        <f>IF($R2083="Minor",1,0)</f>
        <v>1</v>
      </c>
      <c r="P2083" s="29">
        <f>IF($R2083="Medium",1,0)</f>
        <v>0</v>
      </c>
      <c r="Q2083" s="29">
        <f>IF($R2083="Major",1,0)</f>
        <v>0</v>
      </c>
      <c r="R2083" s="2" t="str">
        <f>IF('Hazard Data'!N2561&lt;VLOOKUP(B2083,Thresholds!$B$2:$I$8,2,FALSE),"Minor",IF(AND(VLOOKUP(B2083,Thresholds!$B$2:$I$8,2,FALSE)&lt;='Hazard Data'!N2561,'Hazard Data'!N2561&lt;VLOOKUP(B2083,Thresholds!$B$2:$I$8,3,FALSE)),"Medium","Major"))</f>
        <v>Minor</v>
      </c>
      <c r="S2083" s="2" t="str">
        <f>IF(N2083&gt;0,"",IF('Hazard Data'!K2561&lt;VLOOKUP(B2083,Thresholds!$B$2:$I$8,5,FALSE),"Minor",IF(AND(VLOOKUP(B2083,Thresholds!$B$2:$I$8,5,FALSE)&lt;='Hazard Data'!K2561,'Hazard Data'!K2561&lt;VLOOKUP(B2083,Thresholds!$B$2:$I$8,6,FALSE)),"Medium","Major")))</f>
        <v/>
      </c>
      <c r="T2083" s="2"/>
      <c r="U2083" s="2"/>
      <c r="V2083" s="2"/>
      <c r="W2083" s="2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>
      <c r="A2084" s="1"/>
      <c r="B2084" s="17">
        <v>3</v>
      </c>
      <c r="C2084" s="9" t="s">
        <v>39</v>
      </c>
      <c r="D2084" s="9" t="str">
        <f>VLOOKUP(C2084,'Hazard Categories'!$A$2:$B$52,2,FALSE)</f>
        <v>Severe Storm</v>
      </c>
      <c r="E2084" s="17">
        <v>3</v>
      </c>
      <c r="F2084" s="17">
        <v>2016</v>
      </c>
      <c r="G2084" s="17" t="str">
        <f>IF(F2084&lt;2000,(ROUNDDOWN((F2084-$G$10)/5,0))*5+$G$10&amp;"-"&amp;(ROUNDDOWN((F2084-$G$10)/5,0))*5+$G$10+4,(ROUNDDOWN((F2084-$G$10)/5,0))*5+$G$10&amp;"-"&amp;(ROUNDDOWN((F2084-$G$10)/5,0))*5+$G$10+4)</f>
        <v>2015-2019</v>
      </c>
      <c r="H2084" s="17">
        <v>1</v>
      </c>
      <c r="I2084" s="17">
        <v>0</v>
      </c>
      <c r="J2084" s="17">
        <v>0</v>
      </c>
      <c r="K2084" s="17">
        <f>SUM(I2084:J2084)</f>
        <v>0</v>
      </c>
      <c r="L2084" s="28">
        <f>IF(N2084&lt;7000000000,0,1)</f>
        <v>0</v>
      </c>
      <c r="M2084" s="28">
        <f>IF(N2084&gt;0,1,0)</f>
        <v>1</v>
      </c>
      <c r="N2084" s="29">
        <v>15008</v>
      </c>
      <c r="O2084" s="29">
        <f>IF($R2084="Minor",1,0)</f>
        <v>1</v>
      </c>
      <c r="P2084" s="29">
        <f>IF($R2084="Medium",1,0)</f>
        <v>0</v>
      </c>
      <c r="Q2084" s="29">
        <f>IF($R2084="Major",1,0)</f>
        <v>0</v>
      </c>
      <c r="R2084" s="2" t="str">
        <f>IF('Hazard Data'!N2844&lt;VLOOKUP(B2084,Thresholds!$B$2:$I$8,2,FALSE),"Minor",IF(AND(VLOOKUP(B2084,Thresholds!$B$2:$I$8,2,FALSE)&lt;='Hazard Data'!N2844,'Hazard Data'!N2844&lt;VLOOKUP(B2084,Thresholds!$B$2:$I$8,3,FALSE)),"Medium","Major"))</f>
        <v>Minor</v>
      </c>
      <c r="S2084" s="2" t="str">
        <f>IF(N2084&gt;0,"",IF('Hazard Data'!K2844&lt;VLOOKUP(B2084,Thresholds!$B$2:$I$8,5,FALSE),"Minor",IF(AND(VLOOKUP(B2084,Thresholds!$B$2:$I$8,5,FALSE)&lt;='Hazard Data'!K2844,'Hazard Data'!K2844&lt;VLOOKUP(B2084,Thresholds!$B$2:$I$8,6,FALSE)),"Medium","Major")))</f>
        <v/>
      </c>
      <c r="T2084" s="2"/>
      <c r="U2084" s="2"/>
      <c r="V2084" s="2"/>
      <c r="W2084" s="2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>
      <c r="A2085" s="1"/>
      <c r="B2085" s="17">
        <v>2</v>
      </c>
      <c r="C2085" s="9" t="s">
        <v>44</v>
      </c>
      <c r="D2085" s="9" t="str">
        <f>VLOOKUP(C2085,'Hazard Categories'!$A$2:$B$52,2,FALSE)</f>
        <v>Severe Storm</v>
      </c>
      <c r="E2085" s="17">
        <v>3</v>
      </c>
      <c r="F2085" s="17">
        <v>2016</v>
      </c>
      <c r="G2085" s="17" t="str">
        <f>IF(F2085&lt;2000,(ROUNDDOWN((F2085-$G$10)/5,0))*5+$G$10&amp;"-"&amp;(ROUNDDOWN((F2085-$G$10)/5,0))*5+$G$10+4,(ROUNDDOWN((F2085-$G$10)/5,0))*5+$G$10&amp;"-"&amp;(ROUNDDOWN((F2085-$G$10)/5,0))*5+$G$10+4)</f>
        <v>2015-2019</v>
      </c>
      <c r="H2085" s="17">
        <v>1</v>
      </c>
      <c r="I2085" s="17">
        <v>0</v>
      </c>
      <c r="J2085" s="17">
        <v>0</v>
      </c>
      <c r="K2085" s="17">
        <f>SUM(I2085:J2085)</f>
        <v>0</v>
      </c>
      <c r="L2085" s="28">
        <f>IF(N2085&lt;7000000000,0,1)</f>
        <v>0</v>
      </c>
      <c r="M2085" s="28">
        <f>IF(N2085&gt;0,1,0)</f>
        <v>1</v>
      </c>
      <c r="N2085" s="29">
        <v>15000</v>
      </c>
      <c r="O2085" s="29">
        <f>IF($R2085="Minor",1,0)</f>
        <v>1</v>
      </c>
      <c r="P2085" s="29">
        <f>IF($R2085="Medium",1,0)</f>
        <v>0</v>
      </c>
      <c r="Q2085" s="29">
        <f>IF($R2085="Major",1,0)</f>
        <v>0</v>
      </c>
      <c r="R2085" s="2" t="str">
        <f>IF('Hazard Data'!N2860&lt;VLOOKUP(B2085,Thresholds!$B$2:$I$8,2,FALSE),"Minor",IF(AND(VLOOKUP(B2085,Thresholds!$B$2:$I$8,2,FALSE)&lt;='Hazard Data'!N2860,'Hazard Data'!N2860&lt;VLOOKUP(B2085,Thresholds!$B$2:$I$8,3,FALSE)),"Medium","Major"))</f>
        <v>Minor</v>
      </c>
      <c r="S2085" s="2" t="str">
        <f>IF(N2085&gt;0,"",IF('Hazard Data'!K2860&lt;VLOOKUP(B2085,Thresholds!$B$2:$I$8,5,FALSE),"Minor",IF(AND(VLOOKUP(B2085,Thresholds!$B$2:$I$8,5,FALSE)&lt;='Hazard Data'!K2860,'Hazard Data'!K2860&lt;VLOOKUP(B2085,Thresholds!$B$2:$I$8,6,FALSE)),"Medium","Major")))</f>
        <v/>
      </c>
      <c r="T2085" s="2"/>
      <c r="U2085" s="2"/>
      <c r="V2085" s="2"/>
      <c r="W2085" s="2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>
      <c r="A2086" s="1"/>
      <c r="B2086" s="17">
        <v>3</v>
      </c>
      <c r="C2086" s="9" t="s">
        <v>44</v>
      </c>
      <c r="D2086" s="9" t="str">
        <f>VLOOKUP(C2086,'Hazard Categories'!$A$2:$B$52,2,FALSE)</f>
        <v>Severe Storm</v>
      </c>
      <c r="E2086" s="17">
        <v>1</v>
      </c>
      <c r="F2086" s="17">
        <v>2010</v>
      </c>
      <c r="G2086" s="17" t="str">
        <f>IF(F2086&lt;2000,(ROUNDDOWN((F2086-$G$10)/5,0))*5+$G$10&amp;"-"&amp;(ROUNDDOWN((F2086-$G$10)/5,0))*5+$G$10+4,(ROUNDDOWN((F2086-$G$10)/5,0))*5+$G$10&amp;"-"&amp;(ROUNDDOWN((F2086-$G$10)/5,0))*5+$G$10+4)</f>
        <v>2010-2014</v>
      </c>
      <c r="H2086" s="17">
        <v>1</v>
      </c>
      <c r="I2086" s="17">
        <v>0</v>
      </c>
      <c r="J2086" s="17">
        <v>0</v>
      </c>
      <c r="K2086" s="17">
        <f>SUM(I2086:J2086)</f>
        <v>0</v>
      </c>
      <c r="L2086" s="28">
        <f>IF(N2086&lt;7000000000,0,1)</f>
        <v>0</v>
      </c>
      <c r="M2086" s="28">
        <f>IF(N2086&gt;0,1,0)</f>
        <v>1</v>
      </c>
      <c r="N2086" s="29">
        <v>14995</v>
      </c>
      <c r="O2086" s="29">
        <f>IF($R2086="Minor",1,0)</f>
        <v>1</v>
      </c>
      <c r="P2086" s="29">
        <f>IF($R2086="Medium",1,0)</f>
        <v>0</v>
      </c>
      <c r="Q2086" s="29">
        <f>IF($R2086="Major",1,0)</f>
        <v>0</v>
      </c>
      <c r="R2086" s="2" t="str">
        <f>IF('Hazard Data'!N2205&lt;VLOOKUP(B2086,Thresholds!$B$2:$I$8,2,FALSE),"Minor",IF(AND(VLOOKUP(B2086,Thresholds!$B$2:$I$8,2,FALSE)&lt;='Hazard Data'!N2205,'Hazard Data'!N2205&lt;VLOOKUP(B2086,Thresholds!$B$2:$I$8,3,FALSE)),"Medium","Major"))</f>
        <v>Minor</v>
      </c>
      <c r="S2086" s="2" t="str">
        <f>IF(N2086&gt;0,"",IF('Hazard Data'!K2205&lt;VLOOKUP(B2086,Thresholds!$B$2:$I$8,5,FALSE),"Minor",IF(AND(VLOOKUP(B2086,Thresholds!$B$2:$I$8,5,FALSE)&lt;='Hazard Data'!K2205,'Hazard Data'!K2205&lt;VLOOKUP(B2086,Thresholds!$B$2:$I$8,6,FALSE)),"Medium","Major")))</f>
        <v/>
      </c>
      <c r="T2086" s="2"/>
      <c r="U2086" s="2"/>
      <c r="V2086" s="2"/>
      <c r="W2086" s="2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>
      <c r="A2087" s="1"/>
      <c r="B2087" s="17">
        <v>2</v>
      </c>
      <c r="C2087" s="9" t="s">
        <v>44</v>
      </c>
      <c r="D2087" s="9" t="str">
        <f>VLOOKUP(C2087,'Hazard Categories'!$A$2:$B$52,2,FALSE)</f>
        <v>Severe Storm</v>
      </c>
      <c r="E2087" s="17">
        <v>2</v>
      </c>
      <c r="F2087" s="17">
        <v>2019</v>
      </c>
      <c r="G2087" s="17" t="str">
        <f>IF(F2087&lt;2000,(ROUNDDOWN((F2087-$G$10)/5,0))*5+$G$10&amp;"-"&amp;(ROUNDDOWN((F2087-$G$10)/5,0))*5+$G$10+4,(ROUNDDOWN((F2087-$G$10)/5,0))*5+$G$10&amp;"-"&amp;(ROUNDDOWN((F2087-$G$10)/5,0))*5+$G$10+4)</f>
        <v>2015-2019</v>
      </c>
      <c r="H2087" s="17">
        <v>1</v>
      </c>
      <c r="I2087" s="17">
        <v>0</v>
      </c>
      <c r="J2087" s="17">
        <v>0</v>
      </c>
      <c r="K2087" s="17">
        <f>SUM(I2087:J2087)</f>
        <v>0</v>
      </c>
      <c r="L2087" s="28">
        <f>IF(N2087&lt;7000000000,0,1)</f>
        <v>0</v>
      </c>
      <c r="M2087" s="28">
        <f>IF(N2087&gt;0,1,0)</f>
        <v>1</v>
      </c>
      <c r="N2087" s="29">
        <v>14988</v>
      </c>
      <c r="O2087" s="29">
        <f>IF($R2087="Minor",1,0)</f>
        <v>1</v>
      </c>
      <c r="P2087" s="29">
        <f>IF($R2087="Medium",1,0)</f>
        <v>0</v>
      </c>
      <c r="Q2087" s="29">
        <f>IF($R2087="Major",1,0)</f>
        <v>0</v>
      </c>
      <c r="R2087" s="2" t="str">
        <f>IF('Hazard Data'!N3273&lt;VLOOKUP(B2087,Thresholds!$B$2:$I$8,2,FALSE),"Minor",IF(AND(VLOOKUP(B2087,Thresholds!$B$2:$I$8,2,FALSE)&lt;='Hazard Data'!N3273,'Hazard Data'!N3273&lt;VLOOKUP(B2087,Thresholds!$B$2:$I$8,3,FALSE)),"Medium","Major"))</f>
        <v>Minor</v>
      </c>
      <c r="S2087" s="2" t="str">
        <f>IF(N2087&gt;0,"",IF('Hazard Data'!K3273&lt;VLOOKUP(B2087,Thresholds!$B$2:$I$8,5,FALSE),"Minor",IF(AND(VLOOKUP(B2087,Thresholds!$B$2:$I$8,5,FALSE)&lt;='Hazard Data'!K3273,'Hazard Data'!K3273&lt;VLOOKUP(B2087,Thresholds!$B$2:$I$8,6,FALSE)),"Medium","Major")))</f>
        <v/>
      </c>
      <c r="T2087" s="2"/>
      <c r="U2087" s="2"/>
      <c r="V2087" s="2"/>
      <c r="W2087" s="2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>
      <c r="A2088" s="1"/>
      <c r="B2088" s="17">
        <v>2</v>
      </c>
      <c r="C2088" s="9" t="s">
        <v>44</v>
      </c>
      <c r="D2088" s="9" t="str">
        <f>VLOOKUP(C2088,'Hazard Categories'!$A$2:$B$52,2,FALSE)</f>
        <v>Severe Storm</v>
      </c>
      <c r="E2088" s="17">
        <v>3</v>
      </c>
      <c r="F2088" s="17">
        <v>2011</v>
      </c>
      <c r="G2088" s="17" t="str">
        <f>IF(F2088&lt;2000,(ROUNDDOWN((F2088-$G$10)/5,0))*5+$G$10&amp;"-"&amp;(ROUNDDOWN((F2088-$G$10)/5,0))*5+$G$10+4,(ROUNDDOWN((F2088-$G$10)/5,0))*5+$G$10&amp;"-"&amp;(ROUNDDOWN((F2088-$G$10)/5,0))*5+$G$10+4)</f>
        <v>2010-2014</v>
      </c>
      <c r="H2088" s="17">
        <v>1</v>
      </c>
      <c r="I2088" s="17">
        <v>0</v>
      </c>
      <c r="J2088" s="17">
        <v>0</v>
      </c>
      <c r="K2088" s="17">
        <f>SUM(I2088:J2088)</f>
        <v>0</v>
      </c>
      <c r="L2088" s="28">
        <f>IF(N2088&lt;7000000000,0,1)</f>
        <v>0</v>
      </c>
      <c r="M2088" s="28">
        <f>IF(N2088&gt;0,1,0)</f>
        <v>1</v>
      </c>
      <c r="N2088" s="29">
        <v>14984</v>
      </c>
      <c r="O2088" s="29">
        <f>IF($R2088="Minor",1,0)</f>
        <v>1</v>
      </c>
      <c r="P2088" s="29">
        <f>IF($R2088="Medium",1,0)</f>
        <v>0</v>
      </c>
      <c r="Q2088" s="29">
        <f>IF($R2088="Major",1,0)</f>
        <v>0</v>
      </c>
      <c r="R2088" s="2" t="str">
        <f>IF('Hazard Data'!N2509&lt;VLOOKUP(B2088,Thresholds!$B$2:$I$8,2,FALSE),"Minor",IF(AND(VLOOKUP(B2088,Thresholds!$B$2:$I$8,2,FALSE)&lt;='Hazard Data'!N2509,'Hazard Data'!N2509&lt;VLOOKUP(B2088,Thresholds!$B$2:$I$8,3,FALSE)),"Medium","Major"))</f>
        <v>Minor</v>
      </c>
      <c r="S2088" s="2" t="str">
        <f>IF(N2088&gt;0,"",IF('Hazard Data'!K2509&lt;VLOOKUP(B2088,Thresholds!$B$2:$I$8,5,FALSE),"Minor",IF(AND(VLOOKUP(B2088,Thresholds!$B$2:$I$8,5,FALSE)&lt;='Hazard Data'!K2509,'Hazard Data'!K2509&lt;VLOOKUP(B2088,Thresholds!$B$2:$I$8,6,FALSE)),"Medium","Major")))</f>
        <v/>
      </c>
      <c r="T2088" s="2"/>
      <c r="U2088" s="2"/>
      <c r="V2088" s="2"/>
      <c r="W2088" s="2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>
      <c r="A2089" s="1"/>
      <c r="B2089" s="17">
        <v>2</v>
      </c>
      <c r="C2089" s="9" t="s">
        <v>59</v>
      </c>
      <c r="D2089" s="9" t="str">
        <f>VLOOKUP(C2089,'Hazard Categories'!$A$2:$B$52,2,FALSE)</f>
        <v>Storm</v>
      </c>
      <c r="E2089" s="17">
        <v>1</v>
      </c>
      <c r="F2089" s="17">
        <v>2018</v>
      </c>
      <c r="G2089" s="17" t="str">
        <f>IF(F2089&lt;2000,(ROUNDDOWN((F2089-$G$10)/5,0))*5+$G$10&amp;"-"&amp;(ROUNDDOWN((F2089-$G$10)/5,0))*5+$G$10+4,(ROUNDDOWN((F2089-$G$10)/5,0))*5+$G$10&amp;"-"&amp;(ROUNDDOWN((F2089-$G$10)/5,0))*5+$G$10+4)</f>
        <v>2015-2019</v>
      </c>
      <c r="H2089" s="17">
        <v>1</v>
      </c>
      <c r="I2089" s="17">
        <v>0</v>
      </c>
      <c r="J2089" s="17">
        <v>0</v>
      </c>
      <c r="K2089" s="17">
        <f>SUM(I2089:J2089)</f>
        <v>0</v>
      </c>
      <c r="L2089" s="28">
        <f>IF(N2089&lt;7000000000,0,1)</f>
        <v>0</v>
      </c>
      <c r="M2089" s="28">
        <f>IF(N2089&gt;0,1,0)</f>
        <v>1</v>
      </c>
      <c r="N2089" s="29">
        <v>14946</v>
      </c>
      <c r="O2089" s="29">
        <f>IF($R2089="Minor",1,0)</f>
        <v>1</v>
      </c>
      <c r="P2089" s="29">
        <f>IF($R2089="Medium",1,0)</f>
        <v>0</v>
      </c>
      <c r="Q2089" s="29">
        <f>IF($R2089="Major",1,0)</f>
        <v>0</v>
      </c>
      <c r="R2089" s="2" t="str">
        <f>IF('Hazard Data'!N2985&lt;VLOOKUP(B2089,Thresholds!$B$2:$I$8,2,FALSE),"Minor",IF(AND(VLOOKUP(B2089,Thresholds!$B$2:$I$8,2,FALSE)&lt;='Hazard Data'!N2985,'Hazard Data'!N2985&lt;VLOOKUP(B2089,Thresholds!$B$2:$I$8,3,FALSE)),"Medium","Major"))</f>
        <v>Minor</v>
      </c>
      <c r="S2089" s="2" t="str">
        <f>IF(N2089&gt;0,"",IF('Hazard Data'!K2985&lt;VLOOKUP(B2089,Thresholds!$B$2:$I$8,5,FALSE),"Minor",IF(AND(VLOOKUP(B2089,Thresholds!$B$2:$I$8,5,FALSE)&lt;='Hazard Data'!K2985,'Hazard Data'!K2985&lt;VLOOKUP(B2089,Thresholds!$B$2:$I$8,6,FALSE)),"Medium","Major")))</f>
        <v/>
      </c>
      <c r="T2089" s="2"/>
      <c r="U2089" s="2"/>
      <c r="V2089" s="2"/>
      <c r="W2089" s="2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>
      <c r="A2090" s="1"/>
      <c r="B2090" s="17">
        <v>2</v>
      </c>
      <c r="C2090" s="9" t="s">
        <v>44</v>
      </c>
      <c r="D2090" s="9" t="str">
        <f>VLOOKUP(C2090,'Hazard Categories'!$A$2:$B$52,2,FALSE)</f>
        <v>Severe Storm</v>
      </c>
      <c r="E2090" s="17">
        <v>2</v>
      </c>
      <c r="F2090" s="17">
        <v>2016</v>
      </c>
      <c r="G2090" s="17" t="str">
        <f>IF(F2090&lt;2000,(ROUNDDOWN((F2090-$G$10)/5,0))*5+$G$10&amp;"-"&amp;(ROUNDDOWN((F2090-$G$10)/5,0))*5+$G$10+4,(ROUNDDOWN((F2090-$G$10)/5,0))*5+$G$10&amp;"-"&amp;(ROUNDDOWN((F2090-$G$10)/5,0))*5+$G$10+4)</f>
        <v>2015-2019</v>
      </c>
      <c r="H2090" s="17">
        <v>1</v>
      </c>
      <c r="I2090" s="17">
        <v>0</v>
      </c>
      <c r="J2090" s="17">
        <v>0</v>
      </c>
      <c r="K2090" s="17">
        <f>SUM(I2090:J2090)</f>
        <v>0</v>
      </c>
      <c r="L2090" s="28">
        <f>IF(N2090&lt;7000000000,0,1)</f>
        <v>0</v>
      </c>
      <c r="M2090" s="28">
        <f>IF(N2090&gt;0,1,0)</f>
        <v>1</v>
      </c>
      <c r="N2090" s="29">
        <v>14918</v>
      </c>
      <c r="O2090" s="29">
        <f>IF($R2090="Minor",1,0)</f>
        <v>1</v>
      </c>
      <c r="P2090" s="29">
        <f>IF($R2090="Medium",1,0)</f>
        <v>0</v>
      </c>
      <c r="Q2090" s="29">
        <f>IF($R2090="Major",1,0)</f>
        <v>0</v>
      </c>
      <c r="R2090" s="2" t="str">
        <f>IF('Hazard Data'!N2819&lt;VLOOKUP(B2090,Thresholds!$B$2:$I$8,2,FALSE),"Minor",IF(AND(VLOOKUP(B2090,Thresholds!$B$2:$I$8,2,FALSE)&lt;='Hazard Data'!N2819,'Hazard Data'!N2819&lt;VLOOKUP(B2090,Thresholds!$B$2:$I$8,3,FALSE)),"Medium","Major"))</f>
        <v>Minor</v>
      </c>
      <c r="S2090" s="2" t="str">
        <f>IF(N2090&gt;0,"",IF('Hazard Data'!K2819&lt;VLOOKUP(B2090,Thresholds!$B$2:$I$8,5,FALSE),"Minor",IF(AND(VLOOKUP(B2090,Thresholds!$B$2:$I$8,5,FALSE)&lt;='Hazard Data'!K2819,'Hazard Data'!K2819&lt;VLOOKUP(B2090,Thresholds!$B$2:$I$8,6,FALSE)),"Medium","Major")))</f>
        <v/>
      </c>
      <c r="T2090" s="2"/>
      <c r="U2090" s="2"/>
      <c r="V2090" s="2"/>
      <c r="W2090" s="2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>
      <c r="A2091" s="1"/>
      <c r="B2091" s="17">
        <v>2</v>
      </c>
      <c r="C2091" s="9" t="s">
        <v>59</v>
      </c>
      <c r="D2091" s="9" t="str">
        <f>VLOOKUP(C2091,'Hazard Categories'!$A$2:$B$52,2,FALSE)</f>
        <v>Storm</v>
      </c>
      <c r="E2091" s="17">
        <v>2</v>
      </c>
      <c r="F2091" s="17">
        <v>2014</v>
      </c>
      <c r="G2091" s="17" t="str">
        <f>IF(F2091&lt;2000,(ROUNDDOWN((F2091-$G$10)/5,0))*5+$G$10&amp;"-"&amp;(ROUNDDOWN((F2091-$G$10)/5,0))*5+$G$10+4,(ROUNDDOWN((F2091-$G$10)/5,0))*5+$G$10&amp;"-"&amp;(ROUNDDOWN((F2091-$G$10)/5,0))*5+$G$10+4)</f>
        <v>2010-2014</v>
      </c>
      <c r="H2091" s="17">
        <v>1</v>
      </c>
      <c r="I2091" s="17">
        <v>0</v>
      </c>
      <c r="J2091" s="17">
        <v>0</v>
      </c>
      <c r="K2091" s="17">
        <f>SUM(I2091:J2091)</f>
        <v>0</v>
      </c>
      <c r="L2091" s="28">
        <f>IF(N2091&lt;7000000000,0,1)</f>
        <v>0</v>
      </c>
      <c r="M2091" s="28">
        <f>IF(N2091&gt;0,1,0)</f>
        <v>1</v>
      </c>
      <c r="N2091" s="29">
        <v>14907</v>
      </c>
      <c r="O2091" s="29">
        <f>IF($R2091="Minor",1,0)</f>
        <v>1</v>
      </c>
      <c r="P2091" s="29">
        <f>IF($R2091="Medium",1,0)</f>
        <v>0</v>
      </c>
      <c r="Q2091" s="29">
        <f>IF($R2091="Major",1,0)</f>
        <v>0</v>
      </c>
      <c r="R2091" s="2" t="str">
        <f>IF('Hazard Data'!N2600&lt;VLOOKUP(B2091,Thresholds!$B$2:$I$8,2,FALSE),"Minor",IF(AND(VLOOKUP(B2091,Thresholds!$B$2:$I$8,2,FALSE)&lt;='Hazard Data'!N2600,'Hazard Data'!N2600&lt;VLOOKUP(B2091,Thresholds!$B$2:$I$8,3,FALSE)),"Medium","Major"))</f>
        <v>Minor</v>
      </c>
      <c r="S2091" s="2" t="str">
        <f>IF(N2091&gt;0,"",IF('Hazard Data'!K2600&lt;VLOOKUP(B2091,Thresholds!$B$2:$I$8,5,FALSE),"Minor",IF(AND(VLOOKUP(B2091,Thresholds!$B$2:$I$8,5,FALSE)&lt;='Hazard Data'!K2600,'Hazard Data'!K2600&lt;VLOOKUP(B2091,Thresholds!$B$2:$I$8,6,FALSE)),"Medium","Major")))</f>
        <v/>
      </c>
      <c r="T2091" s="2"/>
      <c r="U2091" s="2"/>
      <c r="V2091" s="2"/>
      <c r="W2091" s="2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>
      <c r="A2092" s="1"/>
      <c r="B2092" s="17">
        <v>1</v>
      </c>
      <c r="C2092" s="9" t="s">
        <v>39</v>
      </c>
      <c r="D2092" s="9" t="str">
        <f>VLOOKUP(C2092,'Hazard Categories'!$A$2:$B$52,2,FALSE)</f>
        <v>Severe Storm</v>
      </c>
      <c r="E2092" s="17">
        <v>4</v>
      </c>
      <c r="F2092" s="17">
        <v>2015</v>
      </c>
      <c r="G2092" s="17" t="str">
        <f>IF(F2092&lt;2000,(ROUNDDOWN((F2092-$G$10)/5,0))*5+$G$10&amp;"-"&amp;(ROUNDDOWN((F2092-$G$10)/5,0))*5+$G$10+4,(ROUNDDOWN((F2092-$G$10)/5,0))*5+$G$10&amp;"-"&amp;(ROUNDDOWN((F2092-$G$10)/5,0))*5+$G$10+4)</f>
        <v>2015-2019</v>
      </c>
      <c r="H2092" s="17">
        <v>1</v>
      </c>
      <c r="I2092" s="17">
        <v>0</v>
      </c>
      <c r="J2092" s="17">
        <v>0</v>
      </c>
      <c r="K2092" s="17">
        <f>SUM(I2092:J2092)</f>
        <v>0</v>
      </c>
      <c r="L2092" s="28">
        <f>IF(N2092&lt;7000000000,0,1)</f>
        <v>0</v>
      </c>
      <c r="M2092" s="28">
        <f>IF(N2092&gt;0,1,0)</f>
        <v>1</v>
      </c>
      <c r="N2092" s="29">
        <v>14883</v>
      </c>
      <c r="O2092" s="29">
        <f>IF($R2092="Minor",1,0)</f>
        <v>1</v>
      </c>
      <c r="P2092" s="29">
        <f>IF($R2092="Medium",1,0)</f>
        <v>0</v>
      </c>
      <c r="Q2092" s="29">
        <f>IF($R2092="Major",1,0)</f>
        <v>0</v>
      </c>
      <c r="R2092" s="2" t="str">
        <f>IF('Hazard Data'!N2743&lt;VLOOKUP(B2092,Thresholds!$B$2:$I$8,2,FALSE),"Minor",IF(AND(VLOOKUP(B2092,Thresholds!$B$2:$I$8,2,FALSE)&lt;='Hazard Data'!N2743,'Hazard Data'!N2743&lt;VLOOKUP(B2092,Thresholds!$B$2:$I$8,3,FALSE)),"Medium","Major"))</f>
        <v>Minor</v>
      </c>
      <c r="S2092" s="2" t="str">
        <f>IF(N2092&gt;0,"",IF('Hazard Data'!K2743&lt;VLOOKUP(B2092,Thresholds!$B$2:$I$8,5,FALSE),"Minor",IF(AND(VLOOKUP(B2092,Thresholds!$B$2:$I$8,5,FALSE)&lt;='Hazard Data'!K2743,'Hazard Data'!K2743&lt;VLOOKUP(B2092,Thresholds!$B$2:$I$8,6,FALSE)),"Medium","Major")))</f>
        <v/>
      </c>
      <c r="T2092" s="2"/>
      <c r="U2092" s="2"/>
      <c r="V2092" s="2"/>
      <c r="W2092" s="2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>
      <c r="A2093" s="1"/>
      <c r="B2093" s="17">
        <v>2</v>
      </c>
      <c r="C2093" s="9" t="s">
        <v>59</v>
      </c>
      <c r="D2093" s="9" t="str">
        <f>VLOOKUP(C2093,'Hazard Categories'!$A$2:$B$52,2,FALSE)</f>
        <v>Storm</v>
      </c>
      <c r="E2093" s="17">
        <v>2</v>
      </c>
      <c r="F2093" s="17">
        <v>2014</v>
      </c>
      <c r="G2093" s="17" t="str">
        <f>IF(F2093&lt;2000,(ROUNDDOWN((F2093-$G$10)/5,0))*5+$G$10&amp;"-"&amp;(ROUNDDOWN((F2093-$G$10)/5,0))*5+$G$10+4,(ROUNDDOWN((F2093-$G$10)/5,0))*5+$G$10&amp;"-"&amp;(ROUNDDOWN((F2093-$G$10)/5,0))*5+$G$10+4)</f>
        <v>2010-2014</v>
      </c>
      <c r="H2093" s="17">
        <v>1</v>
      </c>
      <c r="I2093" s="17">
        <v>0</v>
      </c>
      <c r="J2093" s="17">
        <v>0</v>
      </c>
      <c r="K2093" s="17">
        <f>SUM(I2093:J2093)</f>
        <v>0</v>
      </c>
      <c r="L2093" s="28">
        <f>IF(N2093&lt;7000000000,0,1)</f>
        <v>0</v>
      </c>
      <c r="M2093" s="28">
        <f>IF(N2093&gt;0,1,0)</f>
        <v>1</v>
      </c>
      <c r="N2093" s="29">
        <v>14869</v>
      </c>
      <c r="O2093" s="29">
        <f>IF($R2093="Minor",1,0)</f>
        <v>1</v>
      </c>
      <c r="P2093" s="29">
        <f>IF($R2093="Medium",1,0)</f>
        <v>0</v>
      </c>
      <c r="Q2093" s="29">
        <f>IF($R2093="Major",1,0)</f>
        <v>0</v>
      </c>
      <c r="R2093" s="2" t="str">
        <f>IF('Hazard Data'!N2558&lt;VLOOKUP(B2093,Thresholds!$B$2:$I$8,2,FALSE),"Minor",IF(AND(VLOOKUP(B2093,Thresholds!$B$2:$I$8,2,FALSE)&lt;='Hazard Data'!N2558,'Hazard Data'!N2558&lt;VLOOKUP(B2093,Thresholds!$B$2:$I$8,3,FALSE)),"Medium","Major"))</f>
        <v>Minor</v>
      </c>
      <c r="S2093" s="2" t="str">
        <f>IF(N2093&gt;0,"",IF('Hazard Data'!K2558&lt;VLOOKUP(B2093,Thresholds!$B$2:$I$8,5,FALSE),"Minor",IF(AND(VLOOKUP(B2093,Thresholds!$B$2:$I$8,5,FALSE)&lt;='Hazard Data'!K2558,'Hazard Data'!K2558&lt;VLOOKUP(B2093,Thresholds!$B$2:$I$8,6,FALSE)),"Medium","Major")))</f>
        <v/>
      </c>
      <c r="T2093" s="2"/>
      <c r="U2093" s="2"/>
      <c r="V2093" s="2"/>
      <c r="W2093" s="2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>
      <c r="A2094" s="1"/>
      <c r="B2094" s="17">
        <v>4</v>
      </c>
      <c r="C2094" s="9" t="s">
        <v>39</v>
      </c>
      <c r="D2094" s="9" t="str">
        <f>VLOOKUP(C2094,'Hazard Categories'!$A$2:$B$52,2,FALSE)</f>
        <v>Severe Storm</v>
      </c>
      <c r="E2094" s="17">
        <v>2</v>
      </c>
      <c r="F2094" s="17">
        <v>2013</v>
      </c>
      <c r="G2094" s="17" t="str">
        <f>IF(F2094&lt;2000,(ROUNDDOWN((F2094-$G$10)/5,0))*5+$G$10&amp;"-"&amp;(ROUNDDOWN((F2094-$G$10)/5,0))*5+$G$10+4,(ROUNDDOWN((F2094-$G$10)/5,0))*5+$G$10&amp;"-"&amp;(ROUNDDOWN((F2094-$G$10)/5,0))*5+$G$10+4)</f>
        <v>2010-2014</v>
      </c>
      <c r="H2094" s="17">
        <v>1</v>
      </c>
      <c r="I2094" s="17">
        <v>0</v>
      </c>
      <c r="J2094" s="17">
        <v>0</v>
      </c>
      <c r="K2094" s="17">
        <f>SUM(I2094:J2094)</f>
        <v>0</v>
      </c>
      <c r="L2094" s="28">
        <f>IF(N2094&lt;7000000000,0,1)</f>
        <v>0</v>
      </c>
      <c r="M2094" s="28">
        <f>IF(N2094&gt;0,1,0)</f>
        <v>1</v>
      </c>
      <c r="N2094" s="29">
        <v>14791</v>
      </c>
      <c r="O2094" s="29">
        <f>IF($R2094="Minor",1,0)</f>
        <v>1</v>
      </c>
      <c r="P2094" s="29">
        <f>IF($R2094="Medium",1,0)</f>
        <v>0</v>
      </c>
      <c r="Q2094" s="29">
        <f>IF($R2094="Major",1,0)</f>
        <v>0</v>
      </c>
      <c r="R2094" s="2" t="str">
        <f>IF('Hazard Data'!N1876&lt;VLOOKUP(B2094,Thresholds!$B$2:$I$8,2,FALSE),"Minor",IF(AND(VLOOKUP(B2094,Thresholds!$B$2:$I$8,2,FALSE)&lt;='Hazard Data'!N1876,'Hazard Data'!N1876&lt;VLOOKUP(B2094,Thresholds!$B$2:$I$8,3,FALSE)),"Medium","Major"))</f>
        <v>Minor</v>
      </c>
      <c r="S2094" s="2" t="str">
        <f>IF(N2094&gt;0,"",IF('Hazard Data'!K1876&lt;VLOOKUP(B2094,Thresholds!$B$2:$I$8,5,FALSE),"Minor",IF(AND(VLOOKUP(B2094,Thresholds!$B$2:$I$8,5,FALSE)&lt;='Hazard Data'!K1876,'Hazard Data'!K1876&lt;VLOOKUP(B2094,Thresholds!$B$2:$I$8,6,FALSE)),"Medium","Major")))</f>
        <v/>
      </c>
      <c r="T2094" s="2"/>
      <c r="U2094" s="2"/>
      <c r="V2094" s="2"/>
      <c r="W2094" s="2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>
      <c r="A2095" s="1"/>
      <c r="B2095" s="17">
        <v>2</v>
      </c>
      <c r="C2095" s="9" t="s">
        <v>59</v>
      </c>
      <c r="D2095" s="9" t="str">
        <f>VLOOKUP(C2095,'Hazard Categories'!$A$2:$B$52,2,FALSE)</f>
        <v>Storm</v>
      </c>
      <c r="E2095" s="17">
        <v>1</v>
      </c>
      <c r="F2095" s="17">
        <v>2012</v>
      </c>
      <c r="G2095" s="17" t="str">
        <f>IF(F2095&lt;2000,(ROUNDDOWN((F2095-$G$10)/5,0))*5+$G$10&amp;"-"&amp;(ROUNDDOWN((F2095-$G$10)/5,0))*5+$G$10+4,(ROUNDDOWN((F2095-$G$10)/5,0))*5+$G$10&amp;"-"&amp;(ROUNDDOWN((F2095-$G$10)/5,0))*5+$G$10+4)</f>
        <v>2010-2014</v>
      </c>
      <c r="H2095" s="17">
        <v>1</v>
      </c>
      <c r="I2095" s="17">
        <v>0</v>
      </c>
      <c r="J2095" s="17">
        <v>0</v>
      </c>
      <c r="K2095" s="17">
        <f>SUM(I2095:J2095)</f>
        <v>0</v>
      </c>
      <c r="L2095" s="28">
        <f>IF(N2095&lt;7000000000,0,1)</f>
        <v>0</v>
      </c>
      <c r="M2095" s="28">
        <f>IF(N2095&gt;0,1,0)</f>
        <v>1</v>
      </c>
      <c r="N2095" s="29">
        <v>14786</v>
      </c>
      <c r="O2095" s="29">
        <f>IF($R2095="Minor",1,0)</f>
        <v>1</v>
      </c>
      <c r="P2095" s="29">
        <f>IF($R2095="Medium",1,0)</f>
        <v>0</v>
      </c>
      <c r="Q2095" s="29">
        <f>IF($R2095="Major",1,0)</f>
        <v>0</v>
      </c>
      <c r="R2095" s="2" t="str">
        <f>IF('Hazard Data'!N2173&lt;VLOOKUP(B2095,Thresholds!$B$2:$I$8,2,FALSE),"Minor",IF(AND(VLOOKUP(B2095,Thresholds!$B$2:$I$8,2,FALSE)&lt;='Hazard Data'!N2173,'Hazard Data'!N2173&lt;VLOOKUP(B2095,Thresholds!$B$2:$I$8,3,FALSE)),"Medium","Major"))</f>
        <v>Minor</v>
      </c>
      <c r="S2095" s="2" t="str">
        <f>IF(N2095&gt;0,"",IF('Hazard Data'!K2173&lt;VLOOKUP(B2095,Thresholds!$B$2:$I$8,5,FALSE),"Minor",IF(AND(VLOOKUP(B2095,Thresholds!$B$2:$I$8,5,FALSE)&lt;='Hazard Data'!K2173,'Hazard Data'!K2173&lt;VLOOKUP(B2095,Thresholds!$B$2:$I$8,6,FALSE)),"Medium","Major")))</f>
        <v/>
      </c>
      <c r="T2095" s="2"/>
      <c r="U2095" s="2"/>
      <c r="V2095" s="2"/>
      <c r="W2095" s="2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>
      <c r="A2096" s="1"/>
      <c r="B2096" s="17">
        <v>2</v>
      </c>
      <c r="C2096" s="9" t="s">
        <v>44</v>
      </c>
      <c r="D2096" s="9" t="str">
        <f>VLOOKUP(C2096,'Hazard Categories'!$A$2:$B$52,2,FALSE)</f>
        <v>Severe Storm</v>
      </c>
      <c r="E2096" s="17">
        <v>2</v>
      </c>
      <c r="F2096" s="17">
        <v>2019</v>
      </c>
      <c r="G2096" s="17" t="str">
        <f>IF(F2096&lt;2000,(ROUNDDOWN((F2096-$G$10)/5,0))*5+$G$10&amp;"-"&amp;(ROUNDDOWN((F2096-$G$10)/5,0))*5+$G$10+4,(ROUNDDOWN((F2096-$G$10)/5,0))*5+$G$10&amp;"-"&amp;(ROUNDDOWN((F2096-$G$10)/5,0))*5+$G$10+4)</f>
        <v>2015-2019</v>
      </c>
      <c r="H2096" s="17">
        <v>1</v>
      </c>
      <c r="I2096" s="17">
        <v>0</v>
      </c>
      <c r="J2096" s="17">
        <v>0</v>
      </c>
      <c r="K2096" s="17">
        <f>SUM(I2096:J2096)</f>
        <v>0</v>
      </c>
      <c r="L2096" s="28">
        <f>IF(N2096&lt;7000000000,0,1)</f>
        <v>0</v>
      </c>
      <c r="M2096" s="28">
        <f>IF(N2096&gt;0,1,0)</f>
        <v>1</v>
      </c>
      <c r="N2096" s="29">
        <v>14783</v>
      </c>
      <c r="O2096" s="29">
        <f>IF($R2096="Minor",1,0)</f>
        <v>1</v>
      </c>
      <c r="P2096" s="29">
        <f>IF($R2096="Medium",1,0)</f>
        <v>0</v>
      </c>
      <c r="Q2096" s="29">
        <f>IF($R2096="Major",1,0)</f>
        <v>0</v>
      </c>
      <c r="R2096" s="2" t="str">
        <f>IF('Hazard Data'!N3294&lt;VLOOKUP(B2096,Thresholds!$B$2:$I$8,2,FALSE),"Minor",IF(AND(VLOOKUP(B2096,Thresholds!$B$2:$I$8,2,FALSE)&lt;='Hazard Data'!N3294,'Hazard Data'!N3294&lt;VLOOKUP(B2096,Thresholds!$B$2:$I$8,3,FALSE)),"Medium","Major"))</f>
        <v>Minor</v>
      </c>
      <c r="S2096" s="2" t="str">
        <f>IF(N2096&gt;0,"",IF('Hazard Data'!K3294&lt;VLOOKUP(B2096,Thresholds!$B$2:$I$8,5,FALSE),"Minor",IF(AND(VLOOKUP(B2096,Thresholds!$B$2:$I$8,5,FALSE)&lt;='Hazard Data'!K3294,'Hazard Data'!K3294&lt;VLOOKUP(B2096,Thresholds!$B$2:$I$8,6,FALSE)),"Medium","Major")))</f>
        <v/>
      </c>
      <c r="T2096" s="2"/>
      <c r="U2096" s="2"/>
      <c r="V2096" s="2"/>
      <c r="W2096" s="2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32">
      <c r="A2097" s="1"/>
      <c r="B2097" s="17">
        <v>2</v>
      </c>
      <c r="C2097" s="9" t="s">
        <v>59</v>
      </c>
      <c r="D2097" s="9" t="str">
        <f>VLOOKUP(C2097,'Hazard Categories'!$A$2:$B$52,2,FALSE)</f>
        <v>Storm</v>
      </c>
      <c r="E2097" s="17">
        <v>2</v>
      </c>
      <c r="F2097" s="17">
        <v>2011</v>
      </c>
      <c r="G2097" s="17" t="str">
        <f>IF(F2097&lt;2000,(ROUNDDOWN((F2097-$G$10)/5,0))*5+$G$10&amp;"-"&amp;(ROUNDDOWN((F2097-$G$10)/5,0))*5+$G$10+4,(ROUNDDOWN((F2097-$G$10)/5,0))*5+$G$10&amp;"-"&amp;(ROUNDDOWN((F2097-$G$10)/5,0))*5+$G$10+4)</f>
        <v>2010-2014</v>
      </c>
      <c r="H2097" s="17">
        <v>1</v>
      </c>
      <c r="I2097" s="17">
        <v>0</v>
      </c>
      <c r="J2097" s="17">
        <v>0</v>
      </c>
      <c r="K2097" s="17">
        <f>SUM(I2097:J2097)</f>
        <v>0</v>
      </c>
      <c r="L2097" s="28">
        <f>IF(N2097&lt;7000000000,0,1)</f>
        <v>0</v>
      </c>
      <c r="M2097" s="28">
        <f>IF(N2097&gt;0,1,0)</f>
        <v>1</v>
      </c>
      <c r="N2097" s="29">
        <v>14766</v>
      </c>
      <c r="O2097" s="29">
        <f>IF($R2097="Minor",1,0)</f>
        <v>1</v>
      </c>
      <c r="P2097" s="29">
        <f>IF($R2097="Medium",1,0)</f>
        <v>0</v>
      </c>
      <c r="Q2097" s="29">
        <f>IF($R2097="Major",1,0)</f>
        <v>0</v>
      </c>
      <c r="R2097" s="2" t="str">
        <f>IF('Hazard Data'!N2481&lt;VLOOKUP(B2097,Thresholds!$B$2:$I$8,2,FALSE),"Minor",IF(AND(VLOOKUP(B2097,Thresholds!$B$2:$I$8,2,FALSE)&lt;='Hazard Data'!N2481,'Hazard Data'!N2481&lt;VLOOKUP(B2097,Thresholds!$B$2:$I$8,3,FALSE)),"Medium","Major"))</f>
        <v>Minor</v>
      </c>
      <c r="S2097" s="2" t="str">
        <f>IF(N2097&gt;0,"",IF('Hazard Data'!K2481&lt;VLOOKUP(B2097,Thresholds!$B$2:$I$8,5,FALSE),"Minor",IF(AND(VLOOKUP(B2097,Thresholds!$B$2:$I$8,5,FALSE)&lt;='Hazard Data'!K2481,'Hazard Data'!K2481&lt;VLOOKUP(B2097,Thresholds!$B$2:$I$8,6,FALSE)),"Medium","Major")))</f>
        <v/>
      </c>
      <c r="T2097" s="2"/>
      <c r="U2097" s="2"/>
      <c r="V2097" s="2"/>
      <c r="W2097" s="2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32">
      <c r="A2098" s="1"/>
      <c r="B2098" s="17">
        <v>1</v>
      </c>
      <c r="C2098" s="9" t="s">
        <v>39</v>
      </c>
      <c r="D2098" s="9" t="str">
        <f>VLOOKUP(C2098,'Hazard Categories'!$A$2:$B$52,2,FALSE)</f>
        <v>Severe Storm</v>
      </c>
      <c r="E2098" s="17">
        <v>4</v>
      </c>
      <c r="F2098" s="17">
        <v>2015</v>
      </c>
      <c r="G2098" s="17" t="str">
        <f>IF(F2098&lt;2000,(ROUNDDOWN((F2098-$G$10)/5,0))*5+$G$10&amp;"-"&amp;(ROUNDDOWN((F2098-$G$10)/5,0))*5+$G$10+4,(ROUNDDOWN((F2098-$G$10)/5,0))*5+$G$10&amp;"-"&amp;(ROUNDDOWN((F2098-$G$10)/5,0))*5+$G$10+4)</f>
        <v>2015-2019</v>
      </c>
      <c r="H2098" s="17">
        <v>1</v>
      </c>
      <c r="I2098" s="17">
        <v>0</v>
      </c>
      <c r="J2098" s="17">
        <v>0</v>
      </c>
      <c r="K2098" s="17">
        <f>SUM(I2098:J2098)</f>
        <v>0</v>
      </c>
      <c r="L2098" s="28">
        <f>IF(N2098&lt;7000000000,0,1)</f>
        <v>0</v>
      </c>
      <c r="M2098" s="28">
        <f>IF(N2098&gt;0,1,0)</f>
        <v>1</v>
      </c>
      <c r="N2098" s="29">
        <v>14743</v>
      </c>
      <c r="O2098" s="29">
        <f>IF($R2098="Minor",1,0)</f>
        <v>1</v>
      </c>
      <c r="P2098" s="29">
        <f>IF($R2098="Medium",1,0)</f>
        <v>0</v>
      </c>
      <c r="Q2098" s="29">
        <f>IF($R2098="Major",1,0)</f>
        <v>0</v>
      </c>
      <c r="R2098" s="2" t="str">
        <f>IF('Hazard Data'!N2713&lt;VLOOKUP(B2098,Thresholds!$B$2:$I$8,2,FALSE),"Minor",IF(AND(VLOOKUP(B2098,Thresholds!$B$2:$I$8,2,FALSE)&lt;='Hazard Data'!N2713,'Hazard Data'!N2713&lt;VLOOKUP(B2098,Thresholds!$B$2:$I$8,3,FALSE)),"Medium","Major"))</f>
        <v>Minor</v>
      </c>
      <c r="S2098" s="2" t="str">
        <f>IF(N2098&gt;0,"",IF('Hazard Data'!K2713&lt;VLOOKUP(B2098,Thresholds!$B$2:$I$8,5,FALSE),"Minor",IF(AND(VLOOKUP(B2098,Thresholds!$B$2:$I$8,5,FALSE)&lt;='Hazard Data'!K2713,'Hazard Data'!K2713&lt;VLOOKUP(B2098,Thresholds!$B$2:$I$8,6,FALSE)),"Medium","Major")))</f>
        <v/>
      </c>
      <c r="T2098" s="2"/>
      <c r="U2098" s="2"/>
      <c r="V2098" s="2"/>
      <c r="W2098" s="2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32">
      <c r="A2099" s="1"/>
      <c r="B2099" s="17">
        <v>2</v>
      </c>
      <c r="C2099" s="9" t="s">
        <v>59</v>
      </c>
      <c r="D2099" s="9" t="str">
        <f>VLOOKUP(C2099,'Hazard Categories'!$A$2:$B$52,2,FALSE)</f>
        <v>Storm</v>
      </c>
      <c r="E2099" s="17">
        <v>2</v>
      </c>
      <c r="F2099" s="17">
        <v>2012</v>
      </c>
      <c r="G2099" s="17" t="str">
        <f>IF(F2099&lt;2000,(ROUNDDOWN((F2099-$G$10)/5,0))*5+$G$10&amp;"-"&amp;(ROUNDDOWN((F2099-$G$10)/5,0))*5+$G$10+4,(ROUNDDOWN((F2099-$G$10)/5,0))*5+$G$10&amp;"-"&amp;(ROUNDDOWN((F2099-$G$10)/5,0))*5+$G$10+4)</f>
        <v>2010-2014</v>
      </c>
      <c r="H2099" s="17">
        <v>1</v>
      </c>
      <c r="I2099" s="17">
        <v>0</v>
      </c>
      <c r="J2099" s="17">
        <v>0</v>
      </c>
      <c r="K2099" s="17">
        <f>SUM(I2099:J2099)</f>
        <v>0</v>
      </c>
      <c r="L2099" s="28">
        <f>IF(N2099&lt;7000000000,0,1)</f>
        <v>0</v>
      </c>
      <c r="M2099" s="28">
        <f>IF(N2099&gt;0,1,0)</f>
        <v>1</v>
      </c>
      <c r="N2099" s="29">
        <v>14721</v>
      </c>
      <c r="O2099" s="29">
        <f>IF($R2099="Minor",1,0)</f>
        <v>1</v>
      </c>
      <c r="P2099" s="29">
        <f>IF($R2099="Medium",1,0)</f>
        <v>0</v>
      </c>
      <c r="Q2099" s="29">
        <f>IF($R2099="Major",1,0)</f>
        <v>0</v>
      </c>
      <c r="R2099" s="2" t="str">
        <f>IF('Hazard Data'!N2118&lt;VLOOKUP(B2099,Thresholds!$B$2:$I$8,2,FALSE),"Minor",IF(AND(VLOOKUP(B2099,Thresholds!$B$2:$I$8,2,FALSE)&lt;='Hazard Data'!N2118,'Hazard Data'!N2118&lt;VLOOKUP(B2099,Thresholds!$B$2:$I$8,3,FALSE)),"Medium","Major"))</f>
        <v>Minor</v>
      </c>
      <c r="S2099" s="2" t="str">
        <f>IF(N2099&gt;0,"",IF('Hazard Data'!K2118&lt;VLOOKUP(B2099,Thresholds!$B$2:$I$8,5,FALSE),"Minor",IF(AND(VLOOKUP(B2099,Thresholds!$B$2:$I$8,5,FALSE)&lt;='Hazard Data'!K2118,'Hazard Data'!K2118&lt;VLOOKUP(B2099,Thresholds!$B$2:$I$8,6,FALSE)),"Medium","Major")))</f>
        <v/>
      </c>
      <c r="T2099" s="2"/>
      <c r="U2099" s="2"/>
      <c r="V2099" s="2"/>
      <c r="W2099" s="2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32">
      <c r="A2100" s="1"/>
      <c r="B2100" s="17">
        <v>3</v>
      </c>
      <c r="C2100" s="9" t="s">
        <v>47</v>
      </c>
      <c r="D2100" s="9" t="str">
        <f>VLOOKUP(C2100,'Hazard Categories'!$A$2:$B$52,2,FALSE)</f>
        <v>Severe Storm</v>
      </c>
      <c r="E2100" s="17">
        <v>3</v>
      </c>
      <c r="F2100" s="17">
        <v>2014</v>
      </c>
      <c r="G2100" s="17" t="str">
        <f>IF(F2100&lt;2000,(ROUNDDOWN((F2100-$G$10)/5,0))*5+$G$10&amp;"-"&amp;(ROUNDDOWN((F2100-$G$10)/5,0))*5+$G$10+4,(ROUNDDOWN((F2100-$G$10)/5,0))*5+$G$10&amp;"-"&amp;(ROUNDDOWN((F2100-$G$10)/5,0))*5+$G$10+4)</f>
        <v>2010-2014</v>
      </c>
      <c r="H2100" s="17">
        <v>1</v>
      </c>
      <c r="I2100" s="17">
        <v>0</v>
      </c>
      <c r="J2100" s="17">
        <v>0</v>
      </c>
      <c r="K2100" s="17">
        <f>SUM(I2100:J2100)</f>
        <v>0</v>
      </c>
      <c r="L2100" s="28">
        <f>IF(N2100&lt;7000000000,0,1)</f>
        <v>0</v>
      </c>
      <c r="M2100" s="28">
        <f>IF(N2100&gt;0,1,0)</f>
        <v>1</v>
      </c>
      <c r="N2100" s="29">
        <v>14693</v>
      </c>
      <c r="O2100" s="29">
        <f>IF($R2100="Minor",1,0)</f>
        <v>1</v>
      </c>
      <c r="P2100" s="29">
        <f>IF($R2100="Medium",1,0)</f>
        <v>0</v>
      </c>
      <c r="Q2100" s="29">
        <f>IF($R2100="Major",1,0)</f>
        <v>0</v>
      </c>
      <c r="R2100" s="2" t="str">
        <f>IF('Hazard Data'!N2551&lt;VLOOKUP(B2100,Thresholds!$B$2:$I$8,2,FALSE),"Minor",IF(AND(VLOOKUP(B2100,Thresholds!$B$2:$I$8,2,FALSE)&lt;='Hazard Data'!N2551,'Hazard Data'!N2551&lt;VLOOKUP(B2100,Thresholds!$B$2:$I$8,3,FALSE)),"Medium","Major"))</f>
        <v>Minor</v>
      </c>
      <c r="S2100" s="2" t="str">
        <f>IF(N2100&gt;0,"",IF('Hazard Data'!K2551&lt;VLOOKUP(B2100,Thresholds!$B$2:$I$8,5,FALSE),"Minor",IF(AND(VLOOKUP(B2100,Thresholds!$B$2:$I$8,5,FALSE)&lt;='Hazard Data'!K2551,'Hazard Data'!K2551&lt;VLOOKUP(B2100,Thresholds!$B$2:$I$8,6,FALSE)),"Medium","Major")))</f>
        <v/>
      </c>
      <c r="T2100" s="2"/>
      <c r="U2100" s="2"/>
      <c r="V2100" s="2"/>
      <c r="W2100" s="2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32">
      <c r="A2101" s="1"/>
      <c r="B2101" s="17">
        <v>4</v>
      </c>
      <c r="C2101" s="9" t="s">
        <v>41</v>
      </c>
      <c r="D2101" s="9" t="str">
        <f>VLOOKUP(C2101,'Hazard Categories'!$A$2:$B$52,2,FALSE)</f>
        <v>Tornado</v>
      </c>
      <c r="E2101" s="17">
        <v>1</v>
      </c>
      <c r="F2101" s="17">
        <v>1995</v>
      </c>
      <c r="G2101" s="17" t="str">
        <f>IF(F2101&lt;2000,(ROUNDDOWN((F2101-$G$10)/5,0))*5+$G$10&amp;"-"&amp;(ROUNDDOWN((F2101-$G$10)/5,0))*5+$G$10+4,(ROUNDDOWN((F2101-$G$10)/5,0))*5+$G$10&amp;"-"&amp;(ROUNDDOWN((F2101-$G$10)/5,0))*5+$G$10+4)</f>
        <v>1995-1999</v>
      </c>
      <c r="H2101" s="17">
        <v>1</v>
      </c>
      <c r="I2101" s="17">
        <v>0</v>
      </c>
      <c r="J2101" s="17">
        <v>0</v>
      </c>
      <c r="K2101" s="17">
        <f>SUM(I2101:J2101)</f>
        <v>0</v>
      </c>
      <c r="L2101" s="28">
        <f>IF(N2101&lt;7000000000,0,1)</f>
        <v>0</v>
      </c>
      <c r="M2101" s="28">
        <f>IF(N2101&gt;0,1,0)</f>
        <v>1</v>
      </c>
      <c r="N2101" s="29">
        <v>14677</v>
      </c>
      <c r="O2101" s="29">
        <f>IF($R2101="Minor",1,0)</f>
        <v>0</v>
      </c>
      <c r="P2101" s="29">
        <f>IF($R2101="Medium",1,0)</f>
        <v>0</v>
      </c>
      <c r="Q2101" s="29">
        <f>IF($R2101="Major",1,0)</f>
        <v>1</v>
      </c>
      <c r="R2101" s="2" t="str">
        <f>IF('Hazard Data'!N206&lt;VLOOKUP(B2101,Thresholds!$B$2:$I$8,2,FALSE),"Minor",IF(AND(VLOOKUP(B2101,Thresholds!$B$2:$I$8,2,FALSE)&lt;='Hazard Data'!N206,'Hazard Data'!N206&lt;VLOOKUP(B2101,Thresholds!$B$2:$I$8,3,FALSE)),"Medium","Major"))</f>
        <v>Major</v>
      </c>
      <c r="S2101" s="2" t="str">
        <f>IF(N2101&gt;0,"",IF('Hazard Data'!K206&lt;VLOOKUP(B2101,Thresholds!$B$2:$I$8,5,FALSE),"Minor",IF(AND(VLOOKUP(B2101,Thresholds!$B$2:$I$8,5,FALSE)&lt;='Hazard Data'!K206,'Hazard Data'!K206&lt;VLOOKUP(B2101,Thresholds!$B$2:$I$8,6,FALSE)),"Medium","Major")))</f>
        <v/>
      </c>
      <c r="T2101" s="2"/>
      <c r="U2101" s="2"/>
      <c r="V2101" s="2"/>
      <c r="W2101" s="2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32">
      <c r="A2102" s="1"/>
      <c r="B2102" s="17">
        <v>4</v>
      </c>
      <c r="C2102" s="9" t="s">
        <v>44</v>
      </c>
      <c r="D2102" s="9" t="str">
        <f>VLOOKUP(C2102,'Hazard Categories'!$A$2:$B$52,2,FALSE)</f>
        <v>Severe Storm</v>
      </c>
      <c r="E2102" s="17">
        <v>3</v>
      </c>
      <c r="F2102" s="17">
        <v>2013</v>
      </c>
      <c r="G2102" s="17" t="str">
        <f>IF(F2102&lt;2000,(ROUNDDOWN((F2102-$G$10)/5,0))*5+$G$10&amp;"-"&amp;(ROUNDDOWN((F2102-$G$10)/5,0))*5+$G$10+4,(ROUNDDOWN((F2102-$G$10)/5,0))*5+$G$10&amp;"-"&amp;(ROUNDDOWN((F2102-$G$10)/5,0))*5+$G$10+4)</f>
        <v>2010-2014</v>
      </c>
      <c r="H2102" s="17">
        <v>1</v>
      </c>
      <c r="I2102" s="17">
        <v>0</v>
      </c>
      <c r="J2102" s="17">
        <v>0</v>
      </c>
      <c r="K2102" s="17">
        <f>SUM(I2102:J2102)</f>
        <v>0</v>
      </c>
      <c r="L2102" s="28">
        <f>IF(N2102&lt;7000000000,0,1)</f>
        <v>0</v>
      </c>
      <c r="M2102" s="28">
        <f>IF(N2102&gt;0,1,0)</f>
        <v>1</v>
      </c>
      <c r="N2102" s="29">
        <v>14661</v>
      </c>
      <c r="O2102" s="29">
        <f>IF($R2102="Minor",1,0)</f>
        <v>1</v>
      </c>
      <c r="P2102" s="29">
        <f>IF($R2102="Medium",1,0)</f>
        <v>0</v>
      </c>
      <c r="Q2102" s="29">
        <f>IF($R2102="Major",1,0)</f>
        <v>0</v>
      </c>
      <c r="R2102" s="2" t="str">
        <f>IF('Hazard Data'!N2039&lt;VLOOKUP(B2102,Thresholds!$B$2:$I$8,2,FALSE),"Minor",IF(AND(VLOOKUP(B2102,Thresholds!$B$2:$I$8,2,FALSE)&lt;='Hazard Data'!N2039,'Hazard Data'!N2039&lt;VLOOKUP(B2102,Thresholds!$B$2:$I$8,3,FALSE)),"Medium","Major"))</f>
        <v>Minor</v>
      </c>
      <c r="S2102" s="2" t="str">
        <f>IF(N2102&gt;0,"",IF('Hazard Data'!K2039&lt;VLOOKUP(B2102,Thresholds!$B$2:$I$8,5,FALSE),"Minor",IF(AND(VLOOKUP(B2102,Thresholds!$B$2:$I$8,5,FALSE)&lt;='Hazard Data'!K2039,'Hazard Data'!K2039&lt;VLOOKUP(B2102,Thresholds!$B$2:$I$8,6,FALSE)),"Medium","Major")))</f>
        <v/>
      </c>
      <c r="T2102" s="2"/>
      <c r="U2102" s="2"/>
      <c r="V2102" s="2"/>
      <c r="W2102" s="2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32">
      <c r="A2103" s="1"/>
      <c r="B2103" s="17">
        <v>4</v>
      </c>
      <c r="C2103" s="9" t="s">
        <v>41</v>
      </c>
      <c r="D2103" s="9" t="str">
        <f>VLOOKUP(C2103,'Hazard Categories'!$A$2:$B$52,2,FALSE)</f>
        <v>Tornado</v>
      </c>
      <c r="E2103" s="17">
        <v>2</v>
      </c>
      <c r="F2103" s="17">
        <v>2007</v>
      </c>
      <c r="G2103" s="17" t="str">
        <f>IF(F2103&lt;2000,(ROUNDDOWN((F2103-$G$10)/5,0))*5+$G$10&amp;"-"&amp;(ROUNDDOWN((F2103-$G$10)/5,0))*5+$G$10+4,(ROUNDDOWN((F2103-$G$10)/5,0))*5+$G$10&amp;"-"&amp;(ROUNDDOWN((F2103-$G$10)/5,0))*5+$G$10+4)</f>
        <v>2005-2009</v>
      </c>
      <c r="H2103" s="17">
        <v>1</v>
      </c>
      <c r="I2103" s="17">
        <v>0</v>
      </c>
      <c r="J2103" s="17">
        <v>0</v>
      </c>
      <c r="K2103" s="17">
        <f>SUM(I2103:J2103)</f>
        <v>0</v>
      </c>
      <c r="L2103" s="28">
        <f>IF(N2103&lt;7000000000,0,1)</f>
        <v>0</v>
      </c>
      <c r="M2103" s="28">
        <f>IF(N2103&gt;0,1,0)</f>
        <v>1</v>
      </c>
      <c r="N2103" s="29">
        <v>14645</v>
      </c>
      <c r="O2103" s="29">
        <f>IF($R2103="Minor",1,0)</f>
        <v>1</v>
      </c>
      <c r="P2103" s="29">
        <f>IF($R2103="Medium",1,0)</f>
        <v>0</v>
      </c>
      <c r="Q2103" s="29">
        <f>IF($R2103="Major",1,0)</f>
        <v>0</v>
      </c>
      <c r="R2103" s="2" t="str">
        <f>IF('Hazard Data'!N3152&lt;VLOOKUP(B2103,Thresholds!$B$2:$I$8,2,FALSE),"Minor",IF(AND(VLOOKUP(B2103,Thresholds!$B$2:$I$8,2,FALSE)&lt;='Hazard Data'!N3152,'Hazard Data'!N3152&lt;VLOOKUP(B2103,Thresholds!$B$2:$I$8,3,FALSE)),"Medium","Major"))</f>
        <v>Minor</v>
      </c>
      <c r="S2103" s="2" t="str">
        <f>IF(N2103&gt;0,"",IF('Hazard Data'!K3152&lt;VLOOKUP(B2103,Thresholds!$B$2:$I$8,5,FALSE),"Minor",IF(AND(VLOOKUP(B2103,Thresholds!$B$2:$I$8,5,FALSE)&lt;='Hazard Data'!K3152,'Hazard Data'!K3152&lt;VLOOKUP(B2103,Thresholds!$B$2:$I$8,6,FALSE)),"Medium","Major")))</f>
        <v/>
      </c>
      <c r="T2103" s="2"/>
      <c r="U2103" s="2"/>
      <c r="V2103" s="2"/>
      <c r="W2103" s="2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32">
      <c r="A2104" s="1"/>
      <c r="B2104" s="17">
        <v>2</v>
      </c>
      <c r="C2104" s="9" t="s">
        <v>44</v>
      </c>
      <c r="D2104" s="9" t="str">
        <f>VLOOKUP(C2104,'Hazard Categories'!$A$2:$B$52,2,FALSE)</f>
        <v>Severe Storm</v>
      </c>
      <c r="E2104" s="17">
        <v>2</v>
      </c>
      <c r="F2104" s="17">
        <v>2011</v>
      </c>
      <c r="G2104" s="17" t="str">
        <f>IF(F2104&lt;2000,(ROUNDDOWN((F2104-$G$10)/5,0))*5+$G$10&amp;"-"&amp;(ROUNDDOWN((F2104-$G$10)/5,0))*5+$G$10+4,(ROUNDDOWN((F2104-$G$10)/5,0))*5+$G$10&amp;"-"&amp;(ROUNDDOWN((F2104-$G$10)/5,0))*5+$G$10+4)</f>
        <v>2010-2014</v>
      </c>
      <c r="H2104" s="17">
        <v>1</v>
      </c>
      <c r="I2104" s="17">
        <v>0</v>
      </c>
      <c r="J2104" s="17">
        <v>0</v>
      </c>
      <c r="K2104" s="17">
        <f>SUM(I2104:J2104)</f>
        <v>0</v>
      </c>
      <c r="L2104" s="28">
        <f>IF(N2104&lt;7000000000,0,1)</f>
        <v>0</v>
      </c>
      <c r="M2104" s="28">
        <f>IF(N2104&gt;0,1,0)</f>
        <v>1</v>
      </c>
      <c r="N2104" s="29">
        <v>14642</v>
      </c>
      <c r="O2104" s="29">
        <f>IF($R2104="Minor",1,0)</f>
        <v>1</v>
      </c>
      <c r="P2104" s="29">
        <f>IF($R2104="Medium",1,0)</f>
        <v>0</v>
      </c>
      <c r="Q2104" s="29">
        <f>IF($R2104="Major",1,0)</f>
        <v>0</v>
      </c>
      <c r="R2104" s="2" t="str">
        <f>IF('Hazard Data'!N2337&lt;VLOOKUP(B2104,Thresholds!$B$2:$I$8,2,FALSE),"Minor",IF(AND(VLOOKUP(B2104,Thresholds!$B$2:$I$8,2,FALSE)&lt;='Hazard Data'!N2337,'Hazard Data'!N2337&lt;VLOOKUP(B2104,Thresholds!$B$2:$I$8,3,FALSE)),"Medium","Major"))</f>
        <v>Minor</v>
      </c>
      <c r="S2104" s="2" t="str">
        <f>IF(N2104&gt;0,"",IF('Hazard Data'!K2337&lt;VLOOKUP(B2104,Thresholds!$B$2:$I$8,5,FALSE),"Minor",IF(AND(VLOOKUP(B2104,Thresholds!$B$2:$I$8,5,FALSE)&lt;='Hazard Data'!K2337,'Hazard Data'!K2337&lt;VLOOKUP(B2104,Thresholds!$B$2:$I$8,6,FALSE)),"Medium","Major")))</f>
        <v/>
      </c>
      <c r="T2104" s="2"/>
      <c r="U2104" s="2"/>
      <c r="V2104" s="2"/>
      <c r="W2104" s="2"/>
      <c r="X2104" s="1"/>
      <c r="Y2104" s="1"/>
      <c r="Z2104" s="1"/>
      <c r="AA2104" s="1"/>
      <c r="AB2104" s="1"/>
      <c r="AC2104" s="1"/>
      <c r="AD2104" s="1"/>
      <c r="AE2104" s="1"/>
      <c r="AF2104" s="1"/>
    </row>
    <row r="2105" spans="1:32">
      <c r="A2105" s="1"/>
      <c r="B2105" s="17">
        <v>4</v>
      </c>
      <c r="C2105" s="9" t="s">
        <v>44</v>
      </c>
      <c r="D2105" s="9" t="str">
        <f>VLOOKUP(C2105,'Hazard Categories'!$A$2:$B$52,2,FALSE)</f>
        <v>Severe Storm</v>
      </c>
      <c r="E2105" s="17">
        <v>3</v>
      </c>
      <c r="F2105" s="17">
        <v>2013</v>
      </c>
      <c r="G2105" s="17" t="str">
        <f>IF(F2105&lt;2000,(ROUNDDOWN((F2105-$G$10)/5,0))*5+$G$10&amp;"-"&amp;(ROUNDDOWN((F2105-$G$10)/5,0))*5+$G$10+4,(ROUNDDOWN((F2105-$G$10)/5,0))*5+$G$10&amp;"-"&amp;(ROUNDDOWN((F2105-$G$10)/5,0))*5+$G$10+4)</f>
        <v>2010-2014</v>
      </c>
      <c r="H2105" s="17">
        <v>1</v>
      </c>
      <c r="I2105" s="17">
        <v>0</v>
      </c>
      <c r="J2105" s="17">
        <v>0</v>
      </c>
      <c r="K2105" s="17">
        <f>SUM(I2105:J2105)</f>
        <v>0</v>
      </c>
      <c r="L2105" s="28">
        <f>IF(N2105&lt;7000000000,0,1)</f>
        <v>0</v>
      </c>
      <c r="M2105" s="28">
        <f>IF(N2105&gt;0,1,0)</f>
        <v>1</v>
      </c>
      <c r="N2105" s="29">
        <v>14621</v>
      </c>
      <c r="O2105" s="29">
        <f>IF($R2105="Minor",1,0)</f>
        <v>1</v>
      </c>
      <c r="P2105" s="29">
        <f>IF($R2105="Medium",1,0)</f>
        <v>0</v>
      </c>
      <c r="Q2105" s="29">
        <f>IF($R2105="Major",1,0)</f>
        <v>0</v>
      </c>
      <c r="R2105" s="2" t="str">
        <f>IF('Hazard Data'!N2012&lt;VLOOKUP(B2105,Thresholds!$B$2:$I$8,2,FALSE),"Minor",IF(AND(VLOOKUP(B2105,Thresholds!$B$2:$I$8,2,FALSE)&lt;='Hazard Data'!N2012,'Hazard Data'!N2012&lt;VLOOKUP(B2105,Thresholds!$B$2:$I$8,3,FALSE)),"Medium","Major"))</f>
        <v>Minor</v>
      </c>
      <c r="S2105" s="2" t="str">
        <f>IF(N2105&gt;0,"",IF('Hazard Data'!K2012&lt;VLOOKUP(B2105,Thresholds!$B$2:$I$8,5,FALSE),"Minor",IF(AND(VLOOKUP(B2105,Thresholds!$B$2:$I$8,5,FALSE)&lt;='Hazard Data'!K2012,'Hazard Data'!K2012&lt;VLOOKUP(B2105,Thresholds!$B$2:$I$8,6,FALSE)),"Medium","Major")))</f>
        <v/>
      </c>
      <c r="T2105" s="2"/>
      <c r="U2105" s="2"/>
      <c r="V2105" s="2"/>
      <c r="W2105" s="2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32">
      <c r="A2106" s="1"/>
      <c r="B2106" s="17">
        <v>4</v>
      </c>
      <c r="C2106" s="9" t="s">
        <v>44</v>
      </c>
      <c r="D2106" s="9" t="str">
        <f>VLOOKUP(C2106,'Hazard Categories'!$A$2:$B$52,2,FALSE)</f>
        <v>Severe Storm</v>
      </c>
      <c r="E2106" s="17">
        <v>1</v>
      </c>
      <c r="F2106" s="17">
        <v>1995</v>
      </c>
      <c r="G2106" s="17" t="str">
        <f>IF(F2106&lt;2000,(ROUNDDOWN((F2106-$G$10)/5,0))*5+$G$10&amp;"-"&amp;(ROUNDDOWN((F2106-$G$10)/5,0))*5+$G$10+4,(ROUNDDOWN((F2106-$G$10)/5,0))*5+$G$10&amp;"-"&amp;(ROUNDDOWN((F2106-$G$10)/5,0))*5+$G$10+4)</f>
        <v>1995-1999</v>
      </c>
      <c r="H2106" s="17">
        <v>1</v>
      </c>
      <c r="I2106" s="17">
        <v>0</v>
      </c>
      <c r="J2106" s="17">
        <v>0</v>
      </c>
      <c r="K2106" s="17">
        <f>SUM(I2106:J2106)</f>
        <v>0</v>
      </c>
      <c r="L2106" s="28">
        <f>IF(N2106&lt;7000000000,0,1)</f>
        <v>0</v>
      </c>
      <c r="M2106" s="28">
        <f>IF(N2106&gt;0,1,0)</f>
        <v>1</v>
      </c>
      <c r="N2106" s="29">
        <v>14620</v>
      </c>
      <c r="O2106" s="29">
        <f>IF($R2106="Minor",1,0)</f>
        <v>0</v>
      </c>
      <c r="P2106" s="29">
        <f>IF($R2106="Medium",1,0)</f>
        <v>0</v>
      </c>
      <c r="Q2106" s="29">
        <f>IF($R2106="Major",1,0)</f>
        <v>1</v>
      </c>
      <c r="R2106" s="2" t="str">
        <f>IF('Hazard Data'!N98&lt;VLOOKUP(B2106,Thresholds!$B$2:$I$8,2,FALSE),"Minor",IF(AND(VLOOKUP(B2106,Thresholds!$B$2:$I$8,2,FALSE)&lt;='Hazard Data'!N98,'Hazard Data'!N98&lt;VLOOKUP(B2106,Thresholds!$B$2:$I$8,3,FALSE)),"Medium","Major"))</f>
        <v>Major</v>
      </c>
      <c r="S2106" s="2" t="str">
        <f>IF(N2106&gt;0,"",IF('Hazard Data'!K98&lt;VLOOKUP(B2106,Thresholds!$B$2:$I$8,5,FALSE),"Minor",IF(AND(VLOOKUP(B2106,Thresholds!$B$2:$I$8,5,FALSE)&lt;='Hazard Data'!K98,'Hazard Data'!K98&lt;VLOOKUP(B2106,Thresholds!$B$2:$I$8,6,FALSE)),"Medium","Major")))</f>
        <v/>
      </c>
      <c r="T2106" s="2"/>
      <c r="U2106" s="2"/>
      <c r="V2106" s="2"/>
      <c r="W2106" s="2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32">
      <c r="A2107" s="1"/>
      <c r="B2107" s="17">
        <v>2</v>
      </c>
      <c r="C2107" s="9" t="s">
        <v>59</v>
      </c>
      <c r="D2107" s="9" t="str">
        <f>VLOOKUP(C2107,'Hazard Categories'!$A$2:$B$52,2,FALSE)</f>
        <v>Storm</v>
      </c>
      <c r="E2107" s="17">
        <v>3</v>
      </c>
      <c r="F2107" s="17">
        <v>2014</v>
      </c>
      <c r="G2107" s="17" t="str">
        <f>IF(F2107&lt;2000,(ROUNDDOWN((F2107-$G$10)/5,0))*5+$G$10&amp;"-"&amp;(ROUNDDOWN((F2107-$G$10)/5,0))*5+$G$10+4,(ROUNDDOWN((F2107-$G$10)/5,0))*5+$G$10&amp;"-"&amp;(ROUNDDOWN((F2107-$G$10)/5,0))*5+$G$10+4)</f>
        <v>2010-2014</v>
      </c>
      <c r="H2107" s="17">
        <v>1</v>
      </c>
      <c r="I2107" s="17">
        <v>0</v>
      </c>
      <c r="J2107" s="17">
        <v>0</v>
      </c>
      <c r="K2107" s="17">
        <f>SUM(I2107:J2107)</f>
        <v>0</v>
      </c>
      <c r="L2107" s="28">
        <f>IF(N2107&lt;7000000000,0,1)</f>
        <v>0</v>
      </c>
      <c r="M2107" s="28">
        <f>IF(N2107&gt;0,1,0)</f>
        <v>1</v>
      </c>
      <c r="N2107" s="29">
        <v>14604</v>
      </c>
      <c r="O2107" s="29">
        <f>IF($R2107="Minor",1,0)</f>
        <v>1</v>
      </c>
      <c r="P2107" s="29">
        <f>IF($R2107="Medium",1,0)</f>
        <v>0</v>
      </c>
      <c r="Q2107" s="29">
        <f>IF($R2107="Major",1,0)</f>
        <v>0</v>
      </c>
      <c r="R2107" s="2" t="str">
        <f>IF('Hazard Data'!N2584&lt;VLOOKUP(B2107,Thresholds!$B$2:$I$8,2,FALSE),"Minor",IF(AND(VLOOKUP(B2107,Thresholds!$B$2:$I$8,2,FALSE)&lt;='Hazard Data'!N2584,'Hazard Data'!N2584&lt;VLOOKUP(B2107,Thresholds!$B$2:$I$8,3,FALSE)),"Medium","Major"))</f>
        <v>Minor</v>
      </c>
      <c r="S2107" s="2" t="str">
        <f>IF(N2107&gt;0,"",IF('Hazard Data'!K2584&lt;VLOOKUP(B2107,Thresholds!$B$2:$I$8,5,FALSE),"Minor",IF(AND(VLOOKUP(B2107,Thresholds!$B$2:$I$8,5,FALSE)&lt;='Hazard Data'!K2584,'Hazard Data'!K2584&lt;VLOOKUP(B2107,Thresholds!$B$2:$I$8,6,FALSE)),"Medium","Major")))</f>
        <v/>
      </c>
      <c r="T2107" s="2"/>
      <c r="U2107" s="2"/>
      <c r="V2107" s="2"/>
      <c r="W2107" s="2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32">
      <c r="A2108" s="1"/>
      <c r="B2108" s="17">
        <v>3</v>
      </c>
      <c r="C2108" s="9" t="s">
        <v>46</v>
      </c>
      <c r="D2108" s="9" t="str">
        <f>VLOOKUP(C2108,'Hazard Categories'!$A$2:$B$52,2,FALSE)</f>
        <v>Storm</v>
      </c>
      <c r="E2108" s="17">
        <v>3</v>
      </c>
      <c r="F2108" s="17">
        <v>2016</v>
      </c>
      <c r="G2108" s="17" t="str">
        <f>IF(F2108&lt;2000,(ROUNDDOWN((F2108-$G$10)/5,0))*5+$G$10&amp;"-"&amp;(ROUNDDOWN((F2108-$G$10)/5,0))*5+$G$10+4,(ROUNDDOWN((F2108-$G$10)/5,0))*5+$G$10&amp;"-"&amp;(ROUNDDOWN((F2108-$G$10)/5,0))*5+$G$10+4)</f>
        <v>2015-2019</v>
      </c>
      <c r="H2108" s="17">
        <v>1</v>
      </c>
      <c r="I2108" s="17">
        <v>0</v>
      </c>
      <c r="J2108" s="17">
        <v>0</v>
      </c>
      <c r="K2108" s="17">
        <f>SUM(I2108:J2108)</f>
        <v>0</v>
      </c>
      <c r="L2108" s="28">
        <f>IF(N2108&lt;7000000000,0,1)</f>
        <v>0</v>
      </c>
      <c r="M2108" s="28">
        <f>IF(N2108&gt;0,1,0)</f>
        <v>1</v>
      </c>
      <c r="N2108" s="29">
        <v>14601</v>
      </c>
      <c r="O2108" s="29">
        <f>IF($R2108="Minor",1,0)</f>
        <v>1</v>
      </c>
      <c r="P2108" s="29">
        <f>IF($R2108="Medium",1,0)</f>
        <v>0</v>
      </c>
      <c r="Q2108" s="29">
        <f>IF($R2108="Major",1,0)</f>
        <v>0</v>
      </c>
      <c r="R2108" s="2" t="str">
        <f>IF('Hazard Data'!N2832&lt;VLOOKUP(B2108,Thresholds!$B$2:$I$8,2,FALSE),"Minor",IF(AND(VLOOKUP(B2108,Thresholds!$B$2:$I$8,2,FALSE)&lt;='Hazard Data'!N2832,'Hazard Data'!N2832&lt;VLOOKUP(B2108,Thresholds!$B$2:$I$8,3,FALSE)),"Medium","Major"))</f>
        <v>Minor</v>
      </c>
      <c r="S2108" s="2" t="str">
        <f>IF(N2108&gt;0,"",IF('Hazard Data'!K2832&lt;VLOOKUP(B2108,Thresholds!$B$2:$I$8,5,FALSE),"Minor",IF(AND(VLOOKUP(B2108,Thresholds!$B$2:$I$8,5,FALSE)&lt;='Hazard Data'!K2832,'Hazard Data'!K2832&lt;VLOOKUP(B2108,Thresholds!$B$2:$I$8,6,FALSE)),"Medium","Major")))</f>
        <v/>
      </c>
      <c r="T2108" s="2"/>
      <c r="U2108" s="2"/>
      <c r="V2108" s="2"/>
      <c r="W2108" s="2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32">
      <c r="A2109" s="1"/>
      <c r="B2109" s="17">
        <v>2</v>
      </c>
      <c r="C2109" s="9" t="s">
        <v>79</v>
      </c>
      <c r="D2109" s="9" t="str">
        <f>VLOOKUP(C2109,'Hazard Categories'!$A$2:$B$52,2,FALSE)</f>
        <v>Storm</v>
      </c>
      <c r="E2109" s="17">
        <v>2</v>
      </c>
      <c r="F2109" s="17">
        <v>1974</v>
      </c>
      <c r="G2109" s="17" t="str">
        <f>IF(F2109&lt;2000,(ROUNDDOWN((F2109-$G$10)/5,0))*5+$G$10&amp;"-"&amp;(ROUNDDOWN((F2109-$G$10)/5,0))*5+$G$10+4,(ROUNDDOWN((F2109-$G$10)/5,0))*5+$G$10&amp;"-"&amp;(ROUNDDOWN((F2109-$G$10)/5,0))*5+$G$10+4)</f>
        <v>1970-1974</v>
      </c>
      <c r="H2109" s="17">
        <v>1</v>
      </c>
      <c r="I2109" s="17">
        <v>0</v>
      </c>
      <c r="J2109" s="17">
        <v>0</v>
      </c>
      <c r="K2109" s="17">
        <f>SUM(I2109:J2109)</f>
        <v>0</v>
      </c>
      <c r="L2109" s="28">
        <f>IF(N2109&lt;7000000000,0,1)</f>
        <v>0</v>
      </c>
      <c r="M2109" s="28">
        <f>IF(N2109&gt;0,1,0)</f>
        <v>1</v>
      </c>
      <c r="N2109" s="29">
        <v>14582</v>
      </c>
      <c r="O2109" s="29">
        <f>IF($R2109="Minor",1,0)</f>
        <v>0</v>
      </c>
      <c r="P2109" s="29">
        <f>IF($R2109="Medium",1,0)</f>
        <v>1</v>
      </c>
      <c r="Q2109" s="29">
        <f>IF($R2109="Major",1,0)</f>
        <v>0</v>
      </c>
      <c r="R2109" s="2" t="str">
        <f>IF('Hazard Data'!N382&lt;VLOOKUP(B2109,Thresholds!$B$2:$I$8,2,FALSE),"Minor",IF(AND(VLOOKUP(B2109,Thresholds!$B$2:$I$8,2,FALSE)&lt;='Hazard Data'!N382,'Hazard Data'!N382&lt;VLOOKUP(B2109,Thresholds!$B$2:$I$8,3,FALSE)),"Medium","Major"))</f>
        <v>Medium</v>
      </c>
      <c r="S2109" s="2" t="str">
        <f>IF(N2109&gt;0,"",IF('Hazard Data'!K382&lt;VLOOKUP(B2109,Thresholds!$B$2:$I$8,5,FALSE),"Minor",IF(AND(VLOOKUP(B2109,Thresholds!$B$2:$I$8,5,FALSE)&lt;='Hazard Data'!K382,'Hazard Data'!K382&lt;VLOOKUP(B2109,Thresholds!$B$2:$I$8,6,FALSE)),"Medium","Major")))</f>
        <v/>
      </c>
      <c r="T2109" s="2"/>
      <c r="U2109" s="2"/>
      <c r="V2109" s="2"/>
      <c r="W2109" s="2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32">
      <c r="A2110" s="1"/>
      <c r="B2110" s="17">
        <v>4</v>
      </c>
      <c r="C2110" s="9" t="s">
        <v>39</v>
      </c>
      <c r="D2110" s="9" t="str">
        <f>VLOOKUP(C2110,'Hazard Categories'!$A$2:$B$52,2,FALSE)</f>
        <v>Severe Storm</v>
      </c>
      <c r="E2110" s="17">
        <v>1</v>
      </c>
      <c r="F2110" s="17">
        <v>1995</v>
      </c>
      <c r="G2110" s="17" t="str">
        <f>IF(F2110&lt;2000,(ROUNDDOWN((F2110-$G$10)/5,0))*5+$G$10&amp;"-"&amp;(ROUNDDOWN((F2110-$G$10)/5,0))*5+$G$10+4,(ROUNDDOWN((F2110-$G$10)/5,0))*5+$G$10&amp;"-"&amp;(ROUNDDOWN((F2110-$G$10)/5,0))*5+$G$10+4)</f>
        <v>1995-1999</v>
      </c>
      <c r="H2110" s="17">
        <v>3</v>
      </c>
      <c r="I2110" s="17">
        <v>0</v>
      </c>
      <c r="J2110" s="17">
        <v>0</v>
      </c>
      <c r="K2110" s="17">
        <f>SUM(I2110:J2110)</f>
        <v>0</v>
      </c>
      <c r="L2110" s="28">
        <f>IF(N2110&lt;7000000000,0,1)</f>
        <v>0</v>
      </c>
      <c r="M2110" s="28">
        <f>IF(N2110&gt;0,1,0)</f>
        <v>1</v>
      </c>
      <c r="N2110" s="29">
        <v>14569</v>
      </c>
      <c r="O2110" s="29">
        <f>IF($R2110="Minor",1,0)</f>
        <v>0</v>
      </c>
      <c r="P2110" s="29">
        <f>IF($R2110="Medium",1,0)</f>
        <v>0</v>
      </c>
      <c r="Q2110" s="29">
        <f>IF($R2110="Major",1,0)</f>
        <v>1</v>
      </c>
      <c r="R2110" s="2" t="str">
        <f>IF('Hazard Data'!N106&lt;VLOOKUP(B2110,Thresholds!$B$2:$I$8,2,FALSE),"Minor",IF(AND(VLOOKUP(B2110,Thresholds!$B$2:$I$8,2,FALSE)&lt;='Hazard Data'!N106,'Hazard Data'!N106&lt;VLOOKUP(B2110,Thresholds!$B$2:$I$8,3,FALSE)),"Medium","Major"))</f>
        <v>Major</v>
      </c>
      <c r="S2110" s="2" t="str">
        <f>IF(N2110&gt;0,"",IF('Hazard Data'!K106&lt;VLOOKUP(B2110,Thresholds!$B$2:$I$8,5,FALSE),"Minor",IF(AND(VLOOKUP(B2110,Thresholds!$B$2:$I$8,5,FALSE)&lt;='Hazard Data'!K106,'Hazard Data'!K106&lt;VLOOKUP(B2110,Thresholds!$B$2:$I$8,6,FALSE)),"Medium","Major")))</f>
        <v/>
      </c>
      <c r="T2110" s="2"/>
      <c r="U2110" s="2"/>
      <c r="V2110" s="2"/>
      <c r="W2110" s="2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32">
      <c r="A2111" s="1"/>
      <c r="B2111" s="17">
        <v>4</v>
      </c>
      <c r="C2111" s="9" t="s">
        <v>44</v>
      </c>
      <c r="D2111" s="9" t="str">
        <f>VLOOKUP(C2111,'Hazard Categories'!$A$2:$B$52,2,FALSE)</f>
        <v>Severe Storm</v>
      </c>
      <c r="E2111" s="17">
        <v>2</v>
      </c>
      <c r="F2111" s="17">
        <v>1995</v>
      </c>
      <c r="G2111" s="17" t="str">
        <f>IF(F2111&lt;2000,(ROUNDDOWN((F2111-$G$10)/5,0))*5+$G$10&amp;"-"&amp;(ROUNDDOWN((F2111-$G$10)/5,0))*5+$G$10+4,(ROUNDDOWN((F2111-$G$10)/5,0))*5+$G$10&amp;"-"&amp;(ROUNDDOWN((F2111-$G$10)/5,0))*5+$G$10+4)</f>
        <v>1995-1999</v>
      </c>
      <c r="H2111" s="17">
        <v>1</v>
      </c>
      <c r="I2111" s="17">
        <v>0</v>
      </c>
      <c r="J2111" s="17">
        <v>0</v>
      </c>
      <c r="K2111" s="17">
        <f>SUM(I2111:J2111)</f>
        <v>0</v>
      </c>
      <c r="L2111" s="28">
        <f>IF(N2111&lt;7000000000,0,1)</f>
        <v>0</v>
      </c>
      <c r="M2111" s="28">
        <f>IF(N2111&gt;0,1,0)</f>
        <v>1</v>
      </c>
      <c r="N2111" s="29">
        <v>14534</v>
      </c>
      <c r="O2111" s="29">
        <f>IF($R2111="Minor",1,0)</f>
        <v>0</v>
      </c>
      <c r="P2111" s="29">
        <f>IF($R2111="Medium",1,0)</f>
        <v>0</v>
      </c>
      <c r="Q2111" s="29">
        <f>IF($R2111="Major",1,0)</f>
        <v>1</v>
      </c>
      <c r="R2111" s="2" t="str">
        <f>IF('Hazard Data'!N118&lt;VLOOKUP(B2111,Thresholds!$B$2:$I$8,2,FALSE),"Minor",IF(AND(VLOOKUP(B2111,Thresholds!$B$2:$I$8,2,FALSE)&lt;='Hazard Data'!N118,'Hazard Data'!N118&lt;VLOOKUP(B2111,Thresholds!$B$2:$I$8,3,FALSE)),"Medium","Major"))</f>
        <v>Major</v>
      </c>
      <c r="S2111" s="2" t="str">
        <f>IF(N2111&gt;0,"",IF('Hazard Data'!K118&lt;VLOOKUP(B2111,Thresholds!$B$2:$I$8,5,FALSE),"Minor",IF(AND(VLOOKUP(B2111,Thresholds!$B$2:$I$8,5,FALSE)&lt;='Hazard Data'!K118,'Hazard Data'!K118&lt;VLOOKUP(B2111,Thresholds!$B$2:$I$8,6,FALSE)),"Medium","Major")))</f>
        <v/>
      </c>
      <c r="T2111" s="2"/>
      <c r="U2111" s="2"/>
      <c r="V2111" s="2"/>
      <c r="W2111" s="2"/>
      <c r="X2111" s="1"/>
      <c r="Y2111" s="1"/>
      <c r="Z2111" s="1"/>
      <c r="AA2111" s="1"/>
      <c r="AB2111" s="1"/>
      <c r="AC2111" s="1"/>
      <c r="AD2111" s="1"/>
      <c r="AE2111" s="1"/>
      <c r="AF2111" s="1"/>
    </row>
    <row r="2112" spans="1:32">
      <c r="A2112" s="1"/>
      <c r="B2112" s="17">
        <v>4</v>
      </c>
      <c r="C2112" s="9" t="s">
        <v>44</v>
      </c>
      <c r="D2112" s="9" t="str">
        <f>VLOOKUP(C2112,'Hazard Categories'!$A$2:$B$52,2,FALSE)</f>
        <v>Severe Storm</v>
      </c>
      <c r="E2112" s="17">
        <v>3</v>
      </c>
      <c r="F2112" s="17">
        <v>2010</v>
      </c>
      <c r="G2112" s="17" t="str">
        <f>IF(F2112&lt;2000,(ROUNDDOWN((F2112-$G$10)/5,0))*5+$G$10&amp;"-"&amp;(ROUNDDOWN((F2112-$G$10)/5,0))*5+$G$10+4,(ROUNDDOWN((F2112-$G$10)/5,0))*5+$G$10&amp;"-"&amp;(ROUNDDOWN((F2112-$G$10)/5,0))*5+$G$10+4)</f>
        <v>2010-2014</v>
      </c>
      <c r="H2112" s="17">
        <v>1</v>
      </c>
      <c r="I2112" s="17">
        <v>0</v>
      </c>
      <c r="J2112" s="17">
        <v>0</v>
      </c>
      <c r="K2112" s="17">
        <f>SUM(I2112:J2112)</f>
        <v>0</v>
      </c>
      <c r="L2112" s="28">
        <f>IF(N2112&lt;7000000000,0,1)</f>
        <v>0</v>
      </c>
      <c r="M2112" s="28">
        <f>IF(N2112&gt;0,1,0)</f>
        <v>1</v>
      </c>
      <c r="N2112" s="29">
        <v>14510</v>
      </c>
      <c r="O2112" s="29">
        <f>IF($R2112="Minor",1,0)</f>
        <v>1</v>
      </c>
      <c r="P2112" s="29">
        <f>IF($R2112="Medium",1,0)</f>
        <v>0</v>
      </c>
      <c r="Q2112" s="29">
        <f>IF($R2112="Major",1,0)</f>
        <v>0</v>
      </c>
      <c r="R2112" s="2" t="str">
        <f>IF('Hazard Data'!N2281&lt;VLOOKUP(B2112,Thresholds!$B$2:$I$8,2,FALSE),"Minor",IF(AND(VLOOKUP(B2112,Thresholds!$B$2:$I$8,2,FALSE)&lt;='Hazard Data'!N2281,'Hazard Data'!N2281&lt;VLOOKUP(B2112,Thresholds!$B$2:$I$8,3,FALSE)),"Medium","Major"))</f>
        <v>Minor</v>
      </c>
      <c r="S2112" s="2" t="str">
        <f>IF(N2112&gt;0,"",IF('Hazard Data'!K2281&lt;VLOOKUP(B2112,Thresholds!$B$2:$I$8,5,FALSE),"Minor",IF(AND(VLOOKUP(B2112,Thresholds!$B$2:$I$8,5,FALSE)&lt;='Hazard Data'!K2281,'Hazard Data'!K2281&lt;VLOOKUP(B2112,Thresholds!$B$2:$I$8,6,FALSE)),"Medium","Major")))</f>
        <v/>
      </c>
      <c r="T2112" s="2"/>
      <c r="U2112" s="2"/>
      <c r="V2112" s="2"/>
      <c r="W2112" s="2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>
      <c r="A2113" s="1"/>
      <c r="B2113" s="17">
        <v>2</v>
      </c>
      <c r="C2113" s="9" t="s">
        <v>44</v>
      </c>
      <c r="D2113" s="9" t="str">
        <f>VLOOKUP(C2113,'Hazard Categories'!$A$2:$B$52,2,FALSE)</f>
        <v>Severe Storm</v>
      </c>
      <c r="E2113" s="17">
        <v>3</v>
      </c>
      <c r="F2113" s="17">
        <v>2016</v>
      </c>
      <c r="G2113" s="17" t="str">
        <f>IF(F2113&lt;2000,(ROUNDDOWN((F2113-$G$10)/5,0))*5+$G$10&amp;"-"&amp;(ROUNDDOWN((F2113-$G$10)/5,0))*5+$G$10+4,(ROUNDDOWN((F2113-$G$10)/5,0))*5+$G$10&amp;"-"&amp;(ROUNDDOWN((F2113-$G$10)/5,0))*5+$G$10+4)</f>
        <v>2015-2019</v>
      </c>
      <c r="H2113" s="17">
        <v>1</v>
      </c>
      <c r="I2113" s="17">
        <v>0</v>
      </c>
      <c r="J2113" s="17">
        <v>0</v>
      </c>
      <c r="K2113" s="17">
        <f>SUM(I2113:J2113)</f>
        <v>0</v>
      </c>
      <c r="L2113" s="28">
        <f>IF(N2113&lt;7000000000,0,1)</f>
        <v>0</v>
      </c>
      <c r="M2113" s="28">
        <f>IF(N2113&gt;0,1,0)</f>
        <v>1</v>
      </c>
      <c r="N2113" s="29">
        <v>14510</v>
      </c>
      <c r="O2113" s="29">
        <f>IF($R2113="Minor",1,0)</f>
        <v>1</v>
      </c>
      <c r="P2113" s="29">
        <f>IF($R2113="Medium",1,0)</f>
        <v>0</v>
      </c>
      <c r="Q2113" s="29">
        <f>IF($R2113="Major",1,0)</f>
        <v>0</v>
      </c>
      <c r="R2113" s="2" t="str">
        <f>IF('Hazard Data'!N2863&lt;VLOOKUP(B2113,Thresholds!$B$2:$I$8,2,FALSE),"Minor",IF(AND(VLOOKUP(B2113,Thresholds!$B$2:$I$8,2,FALSE)&lt;='Hazard Data'!N2863,'Hazard Data'!N2863&lt;VLOOKUP(B2113,Thresholds!$B$2:$I$8,3,FALSE)),"Medium","Major"))</f>
        <v>Minor</v>
      </c>
      <c r="S2113" s="2" t="str">
        <f>IF(N2113&gt;0,"",IF('Hazard Data'!K2863&lt;VLOOKUP(B2113,Thresholds!$B$2:$I$8,5,FALSE),"Minor",IF(AND(VLOOKUP(B2113,Thresholds!$B$2:$I$8,5,FALSE)&lt;='Hazard Data'!K2863,'Hazard Data'!K2863&lt;VLOOKUP(B2113,Thresholds!$B$2:$I$8,6,FALSE)),"Medium","Major")))</f>
        <v/>
      </c>
      <c r="T2113" s="2"/>
      <c r="U2113" s="2"/>
      <c r="V2113" s="2"/>
      <c r="W2113" s="2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>
      <c r="A2114" s="1"/>
      <c r="B2114" s="17">
        <v>4</v>
      </c>
      <c r="C2114" s="9" t="s">
        <v>44</v>
      </c>
      <c r="D2114" s="9" t="str">
        <f>VLOOKUP(C2114,'Hazard Categories'!$A$2:$B$52,2,FALSE)</f>
        <v>Severe Storm</v>
      </c>
      <c r="E2114" s="17">
        <v>3</v>
      </c>
      <c r="F2114" s="17">
        <v>2010</v>
      </c>
      <c r="G2114" s="17" t="str">
        <f>IF(F2114&lt;2000,(ROUNDDOWN((F2114-$G$10)/5,0))*5+$G$10&amp;"-"&amp;(ROUNDDOWN((F2114-$G$10)/5,0))*5+$G$10+4,(ROUNDDOWN((F2114-$G$10)/5,0))*5+$G$10&amp;"-"&amp;(ROUNDDOWN((F2114-$G$10)/5,0))*5+$G$10+4)</f>
        <v>2010-2014</v>
      </c>
      <c r="H2114" s="17">
        <v>1</v>
      </c>
      <c r="I2114" s="17">
        <v>0</v>
      </c>
      <c r="J2114" s="17">
        <v>0</v>
      </c>
      <c r="K2114" s="17">
        <f>SUM(I2114:J2114)</f>
        <v>0</v>
      </c>
      <c r="L2114" s="28">
        <f>IF(N2114&lt;7000000000,0,1)</f>
        <v>0</v>
      </c>
      <c r="M2114" s="28">
        <f>IF(N2114&gt;0,1,0)</f>
        <v>1</v>
      </c>
      <c r="N2114" s="29">
        <v>14498</v>
      </c>
      <c r="O2114" s="29">
        <f>IF($R2114="Minor",1,0)</f>
        <v>1</v>
      </c>
      <c r="P2114" s="29">
        <f>IF($R2114="Medium",1,0)</f>
        <v>0</v>
      </c>
      <c r="Q2114" s="29">
        <f>IF($R2114="Major",1,0)</f>
        <v>0</v>
      </c>
      <c r="R2114" s="2" t="str">
        <f>IF('Hazard Data'!N2310&lt;VLOOKUP(B2114,Thresholds!$B$2:$I$8,2,FALSE),"Minor",IF(AND(VLOOKUP(B2114,Thresholds!$B$2:$I$8,2,FALSE)&lt;='Hazard Data'!N2310,'Hazard Data'!N2310&lt;VLOOKUP(B2114,Thresholds!$B$2:$I$8,3,FALSE)),"Medium","Major"))</f>
        <v>Minor</v>
      </c>
      <c r="S2114" s="2" t="str">
        <f>IF(N2114&gt;0,"",IF('Hazard Data'!K2310&lt;VLOOKUP(B2114,Thresholds!$B$2:$I$8,5,FALSE),"Minor",IF(AND(VLOOKUP(B2114,Thresholds!$B$2:$I$8,5,FALSE)&lt;='Hazard Data'!K2310,'Hazard Data'!K2310&lt;VLOOKUP(B2114,Thresholds!$B$2:$I$8,6,FALSE)),"Medium","Major")))</f>
        <v/>
      </c>
      <c r="T2114" s="2"/>
      <c r="U2114" s="2"/>
      <c r="V2114" s="2"/>
      <c r="W2114" s="2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>
      <c r="A2115" s="1"/>
      <c r="B2115" s="17">
        <v>2</v>
      </c>
      <c r="C2115" s="9" t="s">
        <v>44</v>
      </c>
      <c r="D2115" s="9" t="str">
        <f>VLOOKUP(C2115,'Hazard Categories'!$A$2:$B$52,2,FALSE)</f>
        <v>Severe Storm</v>
      </c>
      <c r="E2115" s="17">
        <v>2</v>
      </c>
      <c r="F2115" s="17">
        <v>2013</v>
      </c>
      <c r="G2115" s="17" t="str">
        <f>IF(F2115&lt;2000,(ROUNDDOWN((F2115-$G$10)/5,0))*5+$G$10&amp;"-"&amp;(ROUNDDOWN((F2115-$G$10)/5,0))*5+$G$10+4,(ROUNDDOWN((F2115-$G$10)/5,0))*5+$G$10&amp;"-"&amp;(ROUNDDOWN((F2115-$G$10)/5,0))*5+$G$10+4)</f>
        <v>2010-2014</v>
      </c>
      <c r="H2115" s="17">
        <v>1</v>
      </c>
      <c r="I2115" s="17">
        <v>0</v>
      </c>
      <c r="J2115" s="17">
        <v>0</v>
      </c>
      <c r="K2115" s="17">
        <f>SUM(I2115:J2115)</f>
        <v>0</v>
      </c>
      <c r="L2115" s="28">
        <f>IF(N2115&lt;7000000000,0,1)</f>
        <v>0</v>
      </c>
      <c r="M2115" s="28">
        <f>IF(N2115&gt;0,1,0)</f>
        <v>1</v>
      </c>
      <c r="N2115" s="29">
        <v>14493</v>
      </c>
      <c r="O2115" s="29">
        <f>IF($R2115="Minor",1,0)</f>
        <v>1</v>
      </c>
      <c r="P2115" s="29">
        <f>IF($R2115="Medium",1,0)</f>
        <v>0</v>
      </c>
      <c r="Q2115" s="29">
        <f>IF($R2115="Major",1,0)</f>
        <v>0</v>
      </c>
      <c r="R2115" s="2" t="str">
        <f>IF('Hazard Data'!N2029&lt;VLOOKUP(B2115,Thresholds!$B$2:$I$8,2,FALSE),"Minor",IF(AND(VLOOKUP(B2115,Thresholds!$B$2:$I$8,2,FALSE)&lt;='Hazard Data'!N2029,'Hazard Data'!N2029&lt;VLOOKUP(B2115,Thresholds!$B$2:$I$8,3,FALSE)),"Medium","Major"))</f>
        <v>Minor</v>
      </c>
      <c r="S2115" s="2" t="str">
        <f>IF(N2115&gt;0,"",IF('Hazard Data'!K2029&lt;VLOOKUP(B2115,Thresholds!$B$2:$I$8,5,FALSE),"Minor",IF(AND(VLOOKUP(B2115,Thresholds!$B$2:$I$8,5,FALSE)&lt;='Hazard Data'!K2029,'Hazard Data'!K2029&lt;VLOOKUP(B2115,Thresholds!$B$2:$I$8,6,FALSE)),"Medium","Major")))</f>
        <v/>
      </c>
      <c r="T2115" s="2"/>
      <c r="U2115" s="2"/>
      <c r="V2115" s="2"/>
      <c r="W2115" s="2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>
      <c r="A2116" s="1"/>
      <c r="B2116" s="17">
        <v>2</v>
      </c>
      <c r="C2116" s="9" t="s">
        <v>44</v>
      </c>
      <c r="D2116" s="9" t="str">
        <f>VLOOKUP(C2116,'Hazard Categories'!$A$2:$B$52,2,FALSE)</f>
        <v>Severe Storm</v>
      </c>
      <c r="E2116" s="17">
        <v>1</v>
      </c>
      <c r="F2116" s="17">
        <v>2012</v>
      </c>
      <c r="G2116" s="17" t="str">
        <f>IF(F2116&lt;2000,(ROUNDDOWN((F2116-$G$10)/5,0))*5+$G$10&amp;"-"&amp;(ROUNDDOWN((F2116-$G$10)/5,0))*5+$G$10+4,(ROUNDDOWN((F2116-$G$10)/5,0))*5+$G$10&amp;"-"&amp;(ROUNDDOWN((F2116-$G$10)/5,0))*5+$G$10+4)</f>
        <v>2010-2014</v>
      </c>
      <c r="H2116" s="17">
        <v>1</v>
      </c>
      <c r="I2116" s="17">
        <v>0</v>
      </c>
      <c r="J2116" s="17">
        <v>0</v>
      </c>
      <c r="K2116" s="17">
        <f>SUM(I2116:J2116)</f>
        <v>0</v>
      </c>
      <c r="L2116" s="28">
        <f>IF(N2116&lt;7000000000,0,1)</f>
        <v>0</v>
      </c>
      <c r="M2116" s="28">
        <f>IF(N2116&gt;0,1,0)</f>
        <v>1</v>
      </c>
      <c r="N2116" s="29">
        <v>14487</v>
      </c>
      <c r="O2116" s="29">
        <f>IF($R2116="Minor",1,0)</f>
        <v>1</v>
      </c>
      <c r="P2116" s="29">
        <f>IF($R2116="Medium",1,0)</f>
        <v>0</v>
      </c>
      <c r="Q2116" s="29">
        <f>IF($R2116="Major",1,0)</f>
        <v>0</v>
      </c>
      <c r="R2116" s="2" t="str">
        <f>IF('Hazard Data'!N2179&lt;VLOOKUP(B2116,Thresholds!$B$2:$I$8,2,FALSE),"Minor",IF(AND(VLOOKUP(B2116,Thresholds!$B$2:$I$8,2,FALSE)&lt;='Hazard Data'!N2179,'Hazard Data'!N2179&lt;VLOOKUP(B2116,Thresholds!$B$2:$I$8,3,FALSE)),"Medium","Major"))</f>
        <v>Minor</v>
      </c>
      <c r="S2116" s="2" t="str">
        <f>IF(N2116&gt;0,"",IF('Hazard Data'!K2179&lt;VLOOKUP(B2116,Thresholds!$B$2:$I$8,5,FALSE),"Minor",IF(AND(VLOOKUP(B2116,Thresholds!$B$2:$I$8,5,FALSE)&lt;='Hazard Data'!K2179,'Hazard Data'!K2179&lt;VLOOKUP(B2116,Thresholds!$B$2:$I$8,6,FALSE)),"Medium","Major")))</f>
        <v/>
      </c>
      <c r="T2116" s="2"/>
      <c r="U2116" s="2"/>
      <c r="V2116" s="2"/>
      <c r="W2116" s="2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>
      <c r="A2117" s="1"/>
      <c r="B2117" s="17">
        <v>2</v>
      </c>
      <c r="C2117" s="9" t="s">
        <v>44</v>
      </c>
      <c r="D2117" s="9" t="str">
        <f>VLOOKUP(C2117,'Hazard Categories'!$A$2:$B$52,2,FALSE)</f>
        <v>Severe Storm</v>
      </c>
      <c r="E2117" s="17">
        <v>2</v>
      </c>
      <c r="F2117" s="17">
        <v>2019</v>
      </c>
      <c r="G2117" s="17" t="str">
        <f>IF(F2117&lt;2000,(ROUNDDOWN((F2117-$G$10)/5,0))*5+$G$10&amp;"-"&amp;(ROUNDDOWN((F2117-$G$10)/5,0))*5+$G$10+4,(ROUNDDOWN((F2117-$G$10)/5,0))*5+$G$10&amp;"-"&amp;(ROUNDDOWN((F2117-$G$10)/5,0))*5+$G$10+4)</f>
        <v>2015-2019</v>
      </c>
      <c r="H2117" s="17">
        <v>1</v>
      </c>
      <c r="I2117" s="17">
        <v>0</v>
      </c>
      <c r="J2117" s="17">
        <v>0</v>
      </c>
      <c r="K2117" s="17">
        <f>SUM(I2117:J2117)</f>
        <v>0</v>
      </c>
      <c r="L2117" s="28">
        <f>IF(N2117&lt;7000000000,0,1)</f>
        <v>0</v>
      </c>
      <c r="M2117" s="28">
        <f>IF(N2117&gt;0,1,0)</f>
        <v>1</v>
      </c>
      <c r="N2117" s="29">
        <v>14487</v>
      </c>
      <c r="O2117" s="29">
        <f>IF($R2117="Minor",1,0)</f>
        <v>1</v>
      </c>
      <c r="P2117" s="29">
        <f>IF($R2117="Medium",1,0)</f>
        <v>0</v>
      </c>
      <c r="Q2117" s="29">
        <f>IF($R2117="Major",1,0)</f>
        <v>0</v>
      </c>
      <c r="R2117" s="2" t="str">
        <f>IF('Hazard Data'!N3271&lt;VLOOKUP(B2117,Thresholds!$B$2:$I$8,2,FALSE),"Minor",IF(AND(VLOOKUP(B2117,Thresholds!$B$2:$I$8,2,FALSE)&lt;='Hazard Data'!N3271,'Hazard Data'!N3271&lt;VLOOKUP(B2117,Thresholds!$B$2:$I$8,3,FALSE)),"Medium","Major"))</f>
        <v>Minor</v>
      </c>
      <c r="S2117" s="2" t="str">
        <f>IF(N2117&gt;0,"",IF('Hazard Data'!K3271&lt;VLOOKUP(B2117,Thresholds!$B$2:$I$8,5,FALSE),"Minor",IF(AND(VLOOKUP(B2117,Thresholds!$B$2:$I$8,5,FALSE)&lt;='Hazard Data'!K3271,'Hazard Data'!K3271&lt;VLOOKUP(B2117,Thresholds!$B$2:$I$8,6,FALSE)),"Medium","Major")))</f>
        <v/>
      </c>
      <c r="T2117" s="2"/>
      <c r="U2117" s="2"/>
      <c r="V2117" s="2"/>
      <c r="W2117" s="2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>
      <c r="A2118" s="1"/>
      <c r="B2118" s="17">
        <v>2</v>
      </c>
      <c r="C2118" s="9" t="s">
        <v>48</v>
      </c>
      <c r="D2118" s="9" t="str">
        <f>VLOOKUP(C2118,'Hazard Categories'!$A$2:$B$52,2,FALSE)</f>
        <v>Severe Storm</v>
      </c>
      <c r="E2118" s="17">
        <v>3</v>
      </c>
      <c r="F2118" s="17">
        <v>2013</v>
      </c>
      <c r="G2118" s="17" t="str">
        <f>IF(F2118&lt;2000,(ROUNDDOWN((F2118-$G$10)/5,0))*5+$G$10&amp;"-"&amp;(ROUNDDOWN((F2118-$G$10)/5,0))*5+$G$10+4,(ROUNDDOWN((F2118-$G$10)/5,0))*5+$G$10&amp;"-"&amp;(ROUNDDOWN((F2118-$G$10)/5,0))*5+$G$10+4)</f>
        <v>2010-2014</v>
      </c>
      <c r="H2118" s="17">
        <v>1</v>
      </c>
      <c r="I2118" s="17">
        <v>0</v>
      </c>
      <c r="J2118" s="17">
        <v>0</v>
      </c>
      <c r="K2118" s="17">
        <f>SUM(I2118:J2118)</f>
        <v>0</v>
      </c>
      <c r="L2118" s="28">
        <f>IF(N2118&lt;7000000000,0,1)</f>
        <v>0</v>
      </c>
      <c r="M2118" s="28">
        <f>IF(N2118&gt;0,1,0)</f>
        <v>1</v>
      </c>
      <c r="N2118" s="29">
        <v>14472</v>
      </c>
      <c r="O2118" s="29">
        <f>IF($R2118="Minor",1,0)</f>
        <v>1</v>
      </c>
      <c r="P2118" s="29">
        <f>IF($R2118="Medium",1,0)</f>
        <v>0</v>
      </c>
      <c r="Q2118" s="29">
        <f>IF($R2118="Major",1,0)</f>
        <v>0</v>
      </c>
      <c r="R2118" s="2" t="str">
        <f>IF('Hazard Data'!N1891&lt;VLOOKUP(B2118,Thresholds!$B$2:$I$8,2,FALSE),"Minor",IF(AND(VLOOKUP(B2118,Thresholds!$B$2:$I$8,2,FALSE)&lt;='Hazard Data'!N1891,'Hazard Data'!N1891&lt;VLOOKUP(B2118,Thresholds!$B$2:$I$8,3,FALSE)),"Medium","Major"))</f>
        <v>Minor</v>
      </c>
      <c r="S2118" s="2" t="str">
        <f>IF(N2118&gt;0,"",IF('Hazard Data'!K1891&lt;VLOOKUP(B2118,Thresholds!$B$2:$I$8,5,FALSE),"Minor",IF(AND(VLOOKUP(B2118,Thresholds!$B$2:$I$8,5,FALSE)&lt;='Hazard Data'!K1891,'Hazard Data'!K1891&lt;VLOOKUP(B2118,Thresholds!$B$2:$I$8,6,FALSE)),"Medium","Major")))</f>
        <v/>
      </c>
      <c r="T2118" s="2"/>
      <c r="U2118" s="2"/>
      <c r="V2118" s="2"/>
      <c r="W2118" s="2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>
      <c r="A2119" s="1"/>
      <c r="B2119" s="17">
        <v>3</v>
      </c>
      <c r="C2119" s="9" t="s">
        <v>39</v>
      </c>
      <c r="D2119" s="9" t="str">
        <f>VLOOKUP(C2119,'Hazard Categories'!$A$2:$B$52,2,FALSE)</f>
        <v>Severe Storm</v>
      </c>
      <c r="E2119" s="17">
        <v>1</v>
      </c>
      <c r="F2119" s="17">
        <v>2014</v>
      </c>
      <c r="G2119" s="17" t="str">
        <f>IF(F2119&lt;2000,(ROUNDDOWN((F2119-$G$10)/5,0))*5+$G$10&amp;"-"&amp;(ROUNDDOWN((F2119-$G$10)/5,0))*5+$G$10+4,(ROUNDDOWN((F2119-$G$10)/5,0))*5+$G$10&amp;"-"&amp;(ROUNDDOWN((F2119-$G$10)/5,0))*5+$G$10+4)</f>
        <v>2010-2014</v>
      </c>
      <c r="H2119" s="17">
        <v>1</v>
      </c>
      <c r="I2119" s="17">
        <v>0</v>
      </c>
      <c r="J2119" s="17">
        <v>0</v>
      </c>
      <c r="K2119" s="17">
        <f>SUM(I2119:J2119)</f>
        <v>0</v>
      </c>
      <c r="L2119" s="28">
        <f>IF(N2119&lt;7000000000,0,1)</f>
        <v>0</v>
      </c>
      <c r="M2119" s="28">
        <f>IF(N2119&gt;0,1,0)</f>
        <v>1</v>
      </c>
      <c r="N2119" s="29">
        <v>14460</v>
      </c>
      <c r="O2119" s="29">
        <f>IF($R2119="Minor",1,0)</f>
        <v>1</v>
      </c>
      <c r="P2119" s="29">
        <f>IF($R2119="Medium",1,0)</f>
        <v>0</v>
      </c>
      <c r="Q2119" s="29">
        <f>IF($R2119="Major",1,0)</f>
        <v>0</v>
      </c>
      <c r="R2119" s="2" t="str">
        <f>IF('Hazard Data'!N2553&lt;VLOOKUP(B2119,Thresholds!$B$2:$I$8,2,FALSE),"Minor",IF(AND(VLOOKUP(B2119,Thresholds!$B$2:$I$8,2,FALSE)&lt;='Hazard Data'!N2553,'Hazard Data'!N2553&lt;VLOOKUP(B2119,Thresholds!$B$2:$I$8,3,FALSE)),"Medium","Major"))</f>
        <v>Minor</v>
      </c>
      <c r="S2119" s="2" t="str">
        <f>IF(N2119&gt;0,"",IF('Hazard Data'!K2553&lt;VLOOKUP(B2119,Thresholds!$B$2:$I$8,5,FALSE),"Minor",IF(AND(VLOOKUP(B2119,Thresholds!$B$2:$I$8,5,FALSE)&lt;='Hazard Data'!K2553,'Hazard Data'!K2553&lt;VLOOKUP(B2119,Thresholds!$B$2:$I$8,6,FALSE)),"Medium","Major")))</f>
        <v/>
      </c>
      <c r="T2119" s="2"/>
      <c r="U2119" s="2"/>
      <c r="V2119" s="2"/>
      <c r="W2119" s="2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>
      <c r="A2120" s="1"/>
      <c r="B2120" s="17">
        <v>3</v>
      </c>
      <c r="C2120" s="9" t="s">
        <v>39</v>
      </c>
      <c r="D2120" s="9" t="str">
        <f>VLOOKUP(C2120,'Hazard Categories'!$A$2:$B$52,2,FALSE)</f>
        <v>Severe Storm</v>
      </c>
      <c r="E2120" s="17">
        <v>3</v>
      </c>
      <c r="F2120" s="17">
        <v>2015</v>
      </c>
      <c r="G2120" s="17" t="str">
        <f>IF(F2120&lt;2000,(ROUNDDOWN((F2120-$G$10)/5,0))*5+$G$10&amp;"-"&amp;(ROUNDDOWN((F2120-$G$10)/5,0))*5+$G$10+4,(ROUNDDOWN((F2120-$G$10)/5,0))*5+$G$10&amp;"-"&amp;(ROUNDDOWN((F2120-$G$10)/5,0))*5+$G$10+4)</f>
        <v>2015-2019</v>
      </c>
      <c r="H2120" s="17">
        <v>1</v>
      </c>
      <c r="I2120" s="17">
        <v>0</v>
      </c>
      <c r="J2120" s="17">
        <v>0</v>
      </c>
      <c r="K2120" s="17">
        <f>SUM(I2120:J2120)</f>
        <v>0</v>
      </c>
      <c r="L2120" s="28">
        <f>IF(N2120&lt;7000000000,0,1)</f>
        <v>0</v>
      </c>
      <c r="M2120" s="28">
        <f>IF(N2120&gt;0,1,0)</f>
        <v>1</v>
      </c>
      <c r="N2120" s="29">
        <v>14439</v>
      </c>
      <c r="O2120" s="29">
        <f>IF($R2120="Minor",1,0)</f>
        <v>1</v>
      </c>
      <c r="P2120" s="29">
        <f>IF($R2120="Medium",1,0)</f>
        <v>0</v>
      </c>
      <c r="Q2120" s="29">
        <f>IF($R2120="Major",1,0)</f>
        <v>0</v>
      </c>
      <c r="R2120" s="2" t="str">
        <f>IF('Hazard Data'!N2675&lt;VLOOKUP(B2120,Thresholds!$B$2:$I$8,2,FALSE),"Minor",IF(AND(VLOOKUP(B2120,Thresholds!$B$2:$I$8,2,FALSE)&lt;='Hazard Data'!N2675,'Hazard Data'!N2675&lt;VLOOKUP(B2120,Thresholds!$B$2:$I$8,3,FALSE)),"Medium","Major"))</f>
        <v>Minor</v>
      </c>
      <c r="S2120" s="2" t="str">
        <f>IF(N2120&gt;0,"",IF('Hazard Data'!K2675&lt;VLOOKUP(B2120,Thresholds!$B$2:$I$8,5,FALSE),"Minor",IF(AND(VLOOKUP(B2120,Thresholds!$B$2:$I$8,5,FALSE)&lt;='Hazard Data'!K2675,'Hazard Data'!K2675&lt;VLOOKUP(B2120,Thresholds!$B$2:$I$8,6,FALSE)),"Medium","Major")))</f>
        <v/>
      </c>
      <c r="T2120" s="2"/>
      <c r="U2120" s="2"/>
      <c r="V2120" s="2"/>
      <c r="W2120" s="2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>
      <c r="A2121" s="1"/>
      <c r="B2121" s="17">
        <v>2</v>
      </c>
      <c r="C2121" s="9" t="s">
        <v>44</v>
      </c>
      <c r="D2121" s="9" t="str">
        <f>VLOOKUP(C2121,'Hazard Categories'!$A$2:$B$52,2,FALSE)</f>
        <v>Severe Storm</v>
      </c>
      <c r="E2121" s="17">
        <v>3</v>
      </c>
      <c r="F2121" s="17">
        <v>2016</v>
      </c>
      <c r="G2121" s="17" t="str">
        <f>IF(F2121&lt;2000,(ROUNDDOWN((F2121-$G$10)/5,0))*5+$G$10&amp;"-"&amp;(ROUNDDOWN((F2121-$G$10)/5,0))*5+$G$10+4,(ROUNDDOWN((F2121-$G$10)/5,0))*5+$G$10&amp;"-"&amp;(ROUNDDOWN((F2121-$G$10)/5,0))*5+$G$10+4)</f>
        <v>2015-2019</v>
      </c>
      <c r="H2121" s="17">
        <v>1</v>
      </c>
      <c r="I2121" s="17">
        <v>0</v>
      </c>
      <c r="J2121" s="17">
        <v>0</v>
      </c>
      <c r="K2121" s="17">
        <f>SUM(I2121:J2121)</f>
        <v>0</v>
      </c>
      <c r="L2121" s="28">
        <f>IF(N2121&lt;7000000000,0,1)</f>
        <v>0</v>
      </c>
      <c r="M2121" s="28">
        <f>IF(N2121&gt;0,1,0)</f>
        <v>1</v>
      </c>
      <c r="N2121" s="29">
        <v>14436</v>
      </c>
      <c r="O2121" s="29">
        <f>IF($R2121="Minor",1,0)</f>
        <v>1</v>
      </c>
      <c r="P2121" s="29">
        <f>IF($R2121="Medium",1,0)</f>
        <v>0</v>
      </c>
      <c r="Q2121" s="29">
        <f>IF($R2121="Major",1,0)</f>
        <v>0</v>
      </c>
      <c r="R2121" s="2" t="str">
        <f>IF('Hazard Data'!N2867&lt;VLOOKUP(B2121,Thresholds!$B$2:$I$8,2,FALSE),"Minor",IF(AND(VLOOKUP(B2121,Thresholds!$B$2:$I$8,2,FALSE)&lt;='Hazard Data'!N2867,'Hazard Data'!N2867&lt;VLOOKUP(B2121,Thresholds!$B$2:$I$8,3,FALSE)),"Medium","Major"))</f>
        <v>Minor</v>
      </c>
      <c r="S2121" s="2" t="str">
        <f>IF(N2121&gt;0,"",IF('Hazard Data'!K2867&lt;VLOOKUP(B2121,Thresholds!$B$2:$I$8,5,FALSE),"Minor",IF(AND(VLOOKUP(B2121,Thresholds!$B$2:$I$8,5,FALSE)&lt;='Hazard Data'!K2867,'Hazard Data'!K2867&lt;VLOOKUP(B2121,Thresholds!$B$2:$I$8,6,FALSE)),"Medium","Major")))</f>
        <v/>
      </c>
      <c r="T2121" s="2"/>
      <c r="U2121" s="2"/>
      <c r="V2121" s="2"/>
      <c r="W2121" s="2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>
      <c r="A2122" s="1"/>
      <c r="B2122" s="17">
        <v>5</v>
      </c>
      <c r="C2122" s="9" t="s">
        <v>39</v>
      </c>
      <c r="D2122" s="9" t="str">
        <f>VLOOKUP(C2122,'Hazard Categories'!$A$2:$B$52,2,FALSE)</f>
        <v>Severe Storm</v>
      </c>
      <c r="E2122" s="17">
        <v>3</v>
      </c>
      <c r="F2122" s="17">
        <v>2016</v>
      </c>
      <c r="G2122" s="17" t="str">
        <f>IF(F2122&lt;2000,(ROUNDDOWN((F2122-$G$10)/5,0))*5+$G$10&amp;"-"&amp;(ROUNDDOWN((F2122-$G$10)/5,0))*5+$G$10+4,(ROUNDDOWN((F2122-$G$10)/5,0))*5+$G$10&amp;"-"&amp;(ROUNDDOWN((F2122-$G$10)/5,0))*5+$G$10+4)</f>
        <v>2015-2019</v>
      </c>
      <c r="H2122" s="17">
        <v>1</v>
      </c>
      <c r="I2122" s="17">
        <v>0</v>
      </c>
      <c r="J2122" s="17">
        <v>0</v>
      </c>
      <c r="K2122" s="17">
        <f>SUM(I2122:J2122)</f>
        <v>0</v>
      </c>
      <c r="L2122" s="28">
        <f>IF(N2122&lt;7000000000,0,1)</f>
        <v>0</v>
      </c>
      <c r="M2122" s="28">
        <f>IF(N2122&gt;0,1,0)</f>
        <v>1</v>
      </c>
      <c r="N2122" s="29">
        <v>14434</v>
      </c>
      <c r="O2122" s="29">
        <f>IF($R2122="Minor",1,0)</f>
        <v>1</v>
      </c>
      <c r="P2122" s="29">
        <f>IF($R2122="Medium",1,0)</f>
        <v>0</v>
      </c>
      <c r="Q2122" s="29">
        <f>IF($R2122="Major",1,0)</f>
        <v>0</v>
      </c>
      <c r="R2122" s="2" t="str">
        <f>IF('Hazard Data'!N2830&lt;VLOOKUP(B2122,Thresholds!$B$2:$I$8,2,FALSE),"Minor",IF(AND(VLOOKUP(B2122,Thresholds!$B$2:$I$8,2,FALSE)&lt;='Hazard Data'!N2830,'Hazard Data'!N2830&lt;VLOOKUP(B2122,Thresholds!$B$2:$I$8,3,FALSE)),"Medium","Major"))</f>
        <v>Minor</v>
      </c>
      <c r="S2122" s="2" t="str">
        <f>IF(N2122&gt;0,"",IF('Hazard Data'!K2830&lt;VLOOKUP(B2122,Thresholds!$B$2:$I$8,5,FALSE),"Minor",IF(AND(VLOOKUP(B2122,Thresholds!$B$2:$I$8,5,FALSE)&lt;='Hazard Data'!K2830,'Hazard Data'!K2830&lt;VLOOKUP(B2122,Thresholds!$B$2:$I$8,6,FALSE)),"Medium","Major")))</f>
        <v/>
      </c>
      <c r="T2122" s="2"/>
      <c r="U2122" s="2"/>
      <c r="V2122" s="2"/>
      <c r="W2122" s="2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>
      <c r="A2123" s="1"/>
      <c r="B2123" s="17">
        <v>1</v>
      </c>
      <c r="C2123" s="9" t="s">
        <v>40</v>
      </c>
      <c r="D2123" s="9" t="str">
        <f>VLOOKUP(C2123,'Hazard Categories'!$A$2:$B$52,2,FALSE)</f>
        <v>Storm</v>
      </c>
      <c r="E2123" s="17">
        <v>1</v>
      </c>
      <c r="F2123" s="17">
        <v>1985</v>
      </c>
      <c r="G2123" s="17" t="str">
        <f>IF(F2123&lt;2000,(ROUNDDOWN((F2123-$G$10)/5,0))*5+$G$10&amp;"-"&amp;(ROUNDDOWN((F2123-$G$10)/5,0))*5+$G$10+4,(ROUNDDOWN((F2123-$G$10)/5,0))*5+$G$10&amp;"-"&amp;(ROUNDDOWN((F2123-$G$10)/5,0))*5+$G$10+4)</f>
        <v>1985-1989</v>
      </c>
      <c r="H2123" s="17">
        <v>1</v>
      </c>
      <c r="I2123" s="17">
        <v>0</v>
      </c>
      <c r="J2123" s="17">
        <v>0</v>
      </c>
      <c r="K2123" s="17">
        <f>SUM(I2123:J2123)</f>
        <v>0</v>
      </c>
      <c r="L2123" s="28">
        <f>IF(N2123&lt;7000000000,0,1)</f>
        <v>0</v>
      </c>
      <c r="M2123" s="28">
        <f>IF(N2123&gt;0,1,0)</f>
        <v>1</v>
      </c>
      <c r="N2123" s="29">
        <v>14424</v>
      </c>
      <c r="O2123" s="29">
        <f>IF($R2123="Minor",1,0)</f>
        <v>1</v>
      </c>
      <c r="P2123" s="29">
        <f>IF($R2123="Medium",1,0)</f>
        <v>0</v>
      </c>
      <c r="Q2123" s="29">
        <f>IF($R2123="Major",1,0)</f>
        <v>0</v>
      </c>
      <c r="R2123" s="2" t="str">
        <f>IF('Hazard Data'!N1647&lt;VLOOKUP(B2123,Thresholds!$B$2:$I$8,2,FALSE),"Minor",IF(AND(VLOOKUP(B2123,Thresholds!$B$2:$I$8,2,FALSE)&lt;='Hazard Data'!N1647,'Hazard Data'!N1647&lt;VLOOKUP(B2123,Thresholds!$B$2:$I$8,3,FALSE)),"Medium","Major"))</f>
        <v>Minor</v>
      </c>
      <c r="S2123" s="2" t="str">
        <f>IF(N2123&gt;0,"",IF('Hazard Data'!K1647&lt;VLOOKUP(B2123,Thresholds!$B$2:$I$8,5,FALSE),"Minor",IF(AND(VLOOKUP(B2123,Thresholds!$B$2:$I$8,5,FALSE)&lt;='Hazard Data'!K1647,'Hazard Data'!K1647&lt;VLOOKUP(B2123,Thresholds!$B$2:$I$8,6,FALSE)),"Medium","Major")))</f>
        <v/>
      </c>
      <c r="T2123" s="2"/>
      <c r="U2123" s="2"/>
      <c r="V2123" s="2"/>
      <c r="W2123" s="2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>
      <c r="A2124" s="1"/>
      <c r="B2124" s="17">
        <v>3</v>
      </c>
      <c r="C2124" s="9" t="s">
        <v>44</v>
      </c>
      <c r="D2124" s="9" t="str">
        <f>VLOOKUP(C2124,'Hazard Categories'!$A$2:$B$52,2,FALSE)</f>
        <v>Severe Storm</v>
      </c>
      <c r="E2124" s="17">
        <v>2</v>
      </c>
      <c r="F2124" s="17">
        <v>2012</v>
      </c>
      <c r="G2124" s="17" t="str">
        <f>IF(F2124&lt;2000,(ROUNDDOWN((F2124-$G$10)/5,0))*5+$G$10&amp;"-"&amp;(ROUNDDOWN((F2124-$G$10)/5,0))*5+$G$10+4,(ROUNDDOWN((F2124-$G$10)/5,0))*5+$G$10&amp;"-"&amp;(ROUNDDOWN((F2124-$G$10)/5,0))*5+$G$10+4)</f>
        <v>2010-2014</v>
      </c>
      <c r="H2124" s="17">
        <v>1</v>
      </c>
      <c r="I2124" s="17">
        <v>0</v>
      </c>
      <c r="J2124" s="17">
        <v>0</v>
      </c>
      <c r="K2124" s="17">
        <f>SUM(I2124:J2124)</f>
        <v>0</v>
      </c>
      <c r="L2124" s="28">
        <f>IF(N2124&lt;7000000000,0,1)</f>
        <v>0</v>
      </c>
      <c r="M2124" s="28">
        <f>IF(N2124&gt;0,1,0)</f>
        <v>1</v>
      </c>
      <c r="N2124" s="29">
        <v>14423</v>
      </c>
      <c r="O2124" s="29">
        <f>IF($R2124="Minor",1,0)</f>
        <v>1</v>
      </c>
      <c r="P2124" s="29">
        <f>IF($R2124="Medium",1,0)</f>
        <v>0</v>
      </c>
      <c r="Q2124" s="29">
        <f>IF($R2124="Major",1,0)</f>
        <v>0</v>
      </c>
      <c r="R2124" s="2" t="str">
        <f>IF('Hazard Data'!N2116&lt;VLOOKUP(B2124,Thresholds!$B$2:$I$8,2,FALSE),"Minor",IF(AND(VLOOKUP(B2124,Thresholds!$B$2:$I$8,2,FALSE)&lt;='Hazard Data'!N2116,'Hazard Data'!N2116&lt;VLOOKUP(B2124,Thresholds!$B$2:$I$8,3,FALSE)),"Medium","Major"))</f>
        <v>Minor</v>
      </c>
      <c r="S2124" s="2" t="str">
        <f>IF(N2124&gt;0,"",IF('Hazard Data'!K2116&lt;VLOOKUP(B2124,Thresholds!$B$2:$I$8,5,FALSE),"Minor",IF(AND(VLOOKUP(B2124,Thresholds!$B$2:$I$8,5,FALSE)&lt;='Hazard Data'!K2116,'Hazard Data'!K2116&lt;VLOOKUP(B2124,Thresholds!$B$2:$I$8,6,FALSE)),"Medium","Major")))</f>
        <v/>
      </c>
      <c r="T2124" s="2"/>
      <c r="U2124" s="2"/>
      <c r="V2124" s="2"/>
      <c r="W2124" s="2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>
      <c r="A2125" s="1"/>
      <c r="B2125" s="17">
        <v>3</v>
      </c>
      <c r="C2125" s="9" t="s">
        <v>39</v>
      </c>
      <c r="D2125" s="9" t="str">
        <f>VLOOKUP(C2125,'Hazard Categories'!$A$2:$B$52,2,FALSE)</f>
        <v>Severe Storm</v>
      </c>
      <c r="E2125" s="17">
        <v>2</v>
      </c>
      <c r="F2125" s="17">
        <v>2017</v>
      </c>
      <c r="G2125" s="17" t="str">
        <f>IF(F2125&lt;2000,(ROUNDDOWN((F2125-$G$10)/5,0))*5+$G$10&amp;"-"&amp;(ROUNDDOWN((F2125-$G$10)/5,0))*5+$G$10+4,(ROUNDDOWN((F2125-$G$10)/5,0))*5+$G$10&amp;"-"&amp;(ROUNDDOWN((F2125-$G$10)/5,0))*5+$G$10+4)</f>
        <v>2015-2019</v>
      </c>
      <c r="H2125" s="17">
        <v>1</v>
      </c>
      <c r="I2125" s="17">
        <v>0</v>
      </c>
      <c r="J2125" s="17">
        <v>0</v>
      </c>
      <c r="K2125" s="17">
        <f>SUM(I2125:J2125)</f>
        <v>0</v>
      </c>
      <c r="L2125" s="28">
        <f>IF(N2125&lt;7000000000,0,1)</f>
        <v>0</v>
      </c>
      <c r="M2125" s="28">
        <f>IF(N2125&gt;0,1,0)</f>
        <v>1</v>
      </c>
      <c r="N2125" s="29">
        <v>14417</v>
      </c>
      <c r="O2125" s="29">
        <f>IF($R2125="Minor",1,0)</f>
        <v>1</v>
      </c>
      <c r="P2125" s="29">
        <f>IF($R2125="Medium",1,0)</f>
        <v>0</v>
      </c>
      <c r="Q2125" s="29">
        <f>IF($R2125="Major",1,0)</f>
        <v>0</v>
      </c>
      <c r="R2125" s="2" t="str">
        <f>IF('Hazard Data'!N2929&lt;VLOOKUP(B2125,Thresholds!$B$2:$I$8,2,FALSE),"Minor",IF(AND(VLOOKUP(B2125,Thresholds!$B$2:$I$8,2,FALSE)&lt;='Hazard Data'!N2929,'Hazard Data'!N2929&lt;VLOOKUP(B2125,Thresholds!$B$2:$I$8,3,FALSE)),"Medium","Major"))</f>
        <v>Minor</v>
      </c>
      <c r="S2125" s="2" t="str">
        <f>IF(N2125&gt;0,"",IF('Hazard Data'!K2929&lt;VLOOKUP(B2125,Thresholds!$B$2:$I$8,5,FALSE),"Minor",IF(AND(VLOOKUP(B2125,Thresholds!$B$2:$I$8,5,FALSE)&lt;='Hazard Data'!K2929,'Hazard Data'!K2929&lt;VLOOKUP(B2125,Thresholds!$B$2:$I$8,6,FALSE)),"Medium","Major")))</f>
        <v/>
      </c>
      <c r="T2125" s="2"/>
      <c r="U2125" s="2"/>
      <c r="V2125" s="2"/>
      <c r="W2125" s="2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>
      <c r="A2126" s="1"/>
      <c r="B2126" s="17">
        <v>1</v>
      </c>
      <c r="C2126" s="9" t="s">
        <v>46</v>
      </c>
      <c r="D2126" s="9" t="str">
        <f>VLOOKUP(C2126,'Hazard Categories'!$A$2:$B$52,2,FALSE)</f>
        <v>Storm</v>
      </c>
      <c r="E2126" s="17">
        <v>1</v>
      </c>
      <c r="F2126" s="17">
        <v>2002</v>
      </c>
      <c r="G2126" s="17" t="str">
        <f>IF(F2126&lt;2000,(ROUNDDOWN((F2126-$G$10)/5,0))*5+$G$10&amp;"-"&amp;(ROUNDDOWN((F2126-$G$10)/5,0))*5+$G$10+4,(ROUNDDOWN((F2126-$G$10)/5,0))*5+$G$10&amp;"-"&amp;(ROUNDDOWN((F2126-$G$10)/5,0))*5+$G$10+4)</f>
        <v>2000-2004</v>
      </c>
      <c r="H2126" s="17">
        <v>1</v>
      </c>
      <c r="I2126" s="17">
        <v>0</v>
      </c>
      <c r="J2126" s="17">
        <v>0</v>
      </c>
      <c r="K2126" s="17">
        <f>SUM(I2126:J2126)</f>
        <v>0</v>
      </c>
      <c r="L2126" s="28">
        <f>IF(N2126&lt;7000000000,0,1)</f>
        <v>0</v>
      </c>
      <c r="M2126" s="28">
        <f>IF(N2126&gt;0,1,0)</f>
        <v>1</v>
      </c>
      <c r="N2126" s="29">
        <v>14403</v>
      </c>
      <c r="O2126" s="29">
        <f>IF($R2126="Minor",1,0)</f>
        <v>1</v>
      </c>
      <c r="P2126" s="29">
        <f>IF($R2126="Medium",1,0)</f>
        <v>0</v>
      </c>
      <c r="Q2126" s="29">
        <f>IF($R2126="Major",1,0)</f>
        <v>0</v>
      </c>
      <c r="R2126" s="2" t="str">
        <f>IF('Hazard Data'!N3299&lt;VLOOKUP(B2126,Thresholds!$B$2:$I$8,2,FALSE),"Minor",IF(AND(VLOOKUP(B2126,Thresholds!$B$2:$I$8,2,FALSE)&lt;='Hazard Data'!N3299,'Hazard Data'!N3299&lt;VLOOKUP(B2126,Thresholds!$B$2:$I$8,3,FALSE)),"Medium","Major"))</f>
        <v>Minor</v>
      </c>
      <c r="S2126" s="2" t="str">
        <f>IF(N2126&gt;0,"",IF('Hazard Data'!K3299&lt;VLOOKUP(B2126,Thresholds!$B$2:$I$8,5,FALSE),"Minor",IF(AND(VLOOKUP(B2126,Thresholds!$B$2:$I$8,5,FALSE)&lt;='Hazard Data'!K3299,'Hazard Data'!K3299&lt;VLOOKUP(B2126,Thresholds!$B$2:$I$8,6,FALSE)),"Medium","Major")))</f>
        <v/>
      </c>
      <c r="T2126" s="2"/>
      <c r="U2126" s="2"/>
      <c r="V2126" s="2"/>
      <c r="W2126" s="2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>
      <c r="A2127" s="1"/>
      <c r="B2127" s="17">
        <v>2</v>
      </c>
      <c r="C2127" s="9" t="s">
        <v>61</v>
      </c>
      <c r="D2127" s="9" t="str">
        <f>VLOOKUP(C2127,'Hazard Categories'!$A$2:$B$52,2,FALSE)</f>
        <v>Tropical Storm</v>
      </c>
      <c r="E2127" s="17">
        <v>2</v>
      </c>
      <c r="F2127" s="17">
        <v>1979</v>
      </c>
      <c r="G2127" s="17" t="str">
        <f>IF(F2127&lt;2000,(ROUNDDOWN((F2127-$G$10)/5,0))*5+$G$10&amp;"-"&amp;(ROUNDDOWN((F2127-$G$10)/5,0))*5+$G$10+4,(ROUNDDOWN((F2127-$G$10)/5,0))*5+$G$10&amp;"-"&amp;(ROUNDDOWN((F2127-$G$10)/5,0))*5+$G$10+4)</f>
        <v>1975-1979</v>
      </c>
      <c r="H2127" s="17">
        <v>1</v>
      </c>
      <c r="I2127" s="17">
        <v>2</v>
      </c>
      <c r="J2127" s="17">
        <v>0</v>
      </c>
      <c r="K2127" s="17">
        <f>SUM(I2127:J2127)</f>
        <v>2</v>
      </c>
      <c r="L2127" s="28">
        <f>IF(N2127&lt;7000000000,0,1)</f>
        <v>0</v>
      </c>
      <c r="M2127" s="28">
        <f>IF(N2127&gt;0,1,0)</f>
        <v>1</v>
      </c>
      <c r="N2127" s="29">
        <v>14394</v>
      </c>
      <c r="O2127" s="29">
        <f>IF($R2127="Minor",1,0)</f>
        <v>1</v>
      </c>
      <c r="P2127" s="29">
        <f>IF($R2127="Medium",1,0)</f>
        <v>0</v>
      </c>
      <c r="Q2127" s="29">
        <f>IF($R2127="Major",1,0)</f>
        <v>0</v>
      </c>
      <c r="R2127" s="2" t="str">
        <f>IF('Hazard Data'!N849&lt;VLOOKUP(B2127,Thresholds!$B$2:$I$8,2,FALSE),"Minor",IF(AND(VLOOKUP(B2127,Thresholds!$B$2:$I$8,2,FALSE)&lt;='Hazard Data'!N849,'Hazard Data'!N849&lt;VLOOKUP(B2127,Thresholds!$B$2:$I$8,3,FALSE)),"Medium","Major"))</f>
        <v>Minor</v>
      </c>
      <c r="S2127" s="2" t="str">
        <f>IF(N2127&gt;0,"",IF('Hazard Data'!K849&lt;VLOOKUP(B2127,Thresholds!$B$2:$I$8,5,FALSE),"Minor",IF(AND(VLOOKUP(B2127,Thresholds!$B$2:$I$8,5,FALSE)&lt;='Hazard Data'!K849,'Hazard Data'!K849&lt;VLOOKUP(B2127,Thresholds!$B$2:$I$8,6,FALSE)),"Medium","Major")))</f>
        <v/>
      </c>
      <c r="T2127" s="2"/>
      <c r="U2127" s="2"/>
      <c r="V2127" s="2"/>
      <c r="W2127" s="2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>
      <c r="A2128" s="1"/>
      <c r="B2128" s="17">
        <v>2</v>
      </c>
      <c r="C2128" s="9" t="s">
        <v>44</v>
      </c>
      <c r="D2128" s="9" t="str">
        <f>VLOOKUP(C2128,'Hazard Categories'!$A$2:$B$52,2,FALSE)</f>
        <v>Severe Storm</v>
      </c>
      <c r="E2128" s="17">
        <v>2</v>
      </c>
      <c r="F2128" s="17">
        <v>2016</v>
      </c>
      <c r="G2128" s="17" t="str">
        <f>IF(F2128&lt;2000,(ROUNDDOWN((F2128-$G$10)/5,0))*5+$G$10&amp;"-"&amp;(ROUNDDOWN((F2128-$G$10)/5,0))*5+$G$10+4,(ROUNDDOWN((F2128-$G$10)/5,0))*5+$G$10&amp;"-"&amp;(ROUNDDOWN((F2128-$G$10)/5,0))*5+$G$10+4)</f>
        <v>2015-2019</v>
      </c>
      <c r="H2128" s="17">
        <v>1</v>
      </c>
      <c r="I2128" s="17">
        <v>0</v>
      </c>
      <c r="J2128" s="17">
        <v>0</v>
      </c>
      <c r="K2128" s="17">
        <f>SUM(I2128:J2128)</f>
        <v>0</v>
      </c>
      <c r="L2128" s="28">
        <f>IF(N2128&lt;7000000000,0,1)</f>
        <v>0</v>
      </c>
      <c r="M2128" s="28">
        <f>IF(N2128&gt;0,1,0)</f>
        <v>1</v>
      </c>
      <c r="N2128" s="29">
        <v>14387</v>
      </c>
      <c r="O2128" s="29">
        <f>IF($R2128="Minor",1,0)</f>
        <v>1</v>
      </c>
      <c r="P2128" s="29">
        <f>IF($R2128="Medium",1,0)</f>
        <v>0</v>
      </c>
      <c r="Q2128" s="29">
        <f>IF($R2128="Major",1,0)</f>
        <v>0</v>
      </c>
      <c r="R2128" s="2" t="str">
        <f>IF('Hazard Data'!N2818&lt;VLOOKUP(B2128,Thresholds!$B$2:$I$8,2,FALSE),"Minor",IF(AND(VLOOKUP(B2128,Thresholds!$B$2:$I$8,2,FALSE)&lt;='Hazard Data'!N2818,'Hazard Data'!N2818&lt;VLOOKUP(B2128,Thresholds!$B$2:$I$8,3,FALSE)),"Medium","Major"))</f>
        <v>Minor</v>
      </c>
      <c r="S2128" s="2" t="str">
        <f>IF(N2128&gt;0,"",IF('Hazard Data'!K2818&lt;VLOOKUP(B2128,Thresholds!$B$2:$I$8,5,FALSE),"Minor",IF(AND(VLOOKUP(B2128,Thresholds!$B$2:$I$8,5,FALSE)&lt;='Hazard Data'!K2818,'Hazard Data'!K2818&lt;VLOOKUP(B2128,Thresholds!$B$2:$I$8,6,FALSE)),"Medium","Major")))</f>
        <v/>
      </c>
      <c r="T2128" s="2"/>
      <c r="U2128" s="2"/>
      <c r="V2128" s="2"/>
      <c r="W2128" s="2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32">
      <c r="A2129" s="1"/>
      <c r="B2129" s="17">
        <v>2</v>
      </c>
      <c r="C2129" s="9" t="s">
        <v>44</v>
      </c>
      <c r="D2129" s="9" t="str">
        <f>VLOOKUP(C2129,'Hazard Categories'!$A$2:$B$52,2,FALSE)</f>
        <v>Severe Storm</v>
      </c>
      <c r="E2129" s="17">
        <v>2</v>
      </c>
      <c r="F2129" s="17">
        <v>2019</v>
      </c>
      <c r="G2129" s="17" t="str">
        <f>IF(F2129&lt;2000,(ROUNDDOWN((F2129-$G$10)/5,0))*5+$G$10&amp;"-"&amp;(ROUNDDOWN((F2129-$G$10)/5,0))*5+$G$10+4,(ROUNDDOWN((F2129-$G$10)/5,0))*5+$G$10&amp;"-"&amp;(ROUNDDOWN((F2129-$G$10)/5,0))*5+$G$10+4)</f>
        <v>2015-2019</v>
      </c>
      <c r="H2129" s="17">
        <v>1</v>
      </c>
      <c r="I2129" s="17">
        <v>0</v>
      </c>
      <c r="J2129" s="17">
        <v>0</v>
      </c>
      <c r="K2129" s="17">
        <f>SUM(I2129:J2129)</f>
        <v>0</v>
      </c>
      <c r="L2129" s="28">
        <f>IF(N2129&lt;7000000000,0,1)</f>
        <v>0</v>
      </c>
      <c r="M2129" s="28">
        <f>IF(N2129&gt;0,1,0)</f>
        <v>1</v>
      </c>
      <c r="N2129" s="29">
        <v>14387</v>
      </c>
      <c r="O2129" s="29">
        <f>IF($R2129="Minor",1,0)</f>
        <v>1</v>
      </c>
      <c r="P2129" s="29">
        <f>IF($R2129="Medium",1,0)</f>
        <v>0</v>
      </c>
      <c r="Q2129" s="29">
        <f>IF($R2129="Major",1,0)</f>
        <v>0</v>
      </c>
      <c r="R2129" s="2" t="str">
        <f>IF('Hazard Data'!N3261&lt;VLOOKUP(B2129,Thresholds!$B$2:$I$8,2,FALSE),"Minor",IF(AND(VLOOKUP(B2129,Thresholds!$B$2:$I$8,2,FALSE)&lt;='Hazard Data'!N3261,'Hazard Data'!N3261&lt;VLOOKUP(B2129,Thresholds!$B$2:$I$8,3,FALSE)),"Medium","Major"))</f>
        <v>Minor</v>
      </c>
      <c r="S2129" s="2" t="str">
        <f>IF(N2129&gt;0,"",IF('Hazard Data'!K3261&lt;VLOOKUP(B2129,Thresholds!$B$2:$I$8,5,FALSE),"Minor",IF(AND(VLOOKUP(B2129,Thresholds!$B$2:$I$8,5,FALSE)&lt;='Hazard Data'!K3261,'Hazard Data'!K3261&lt;VLOOKUP(B2129,Thresholds!$B$2:$I$8,6,FALSE)),"Medium","Major")))</f>
        <v/>
      </c>
      <c r="T2129" s="2"/>
      <c r="U2129" s="2"/>
      <c r="V2129" s="2"/>
      <c r="W2129" s="2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32">
      <c r="A2130" s="1"/>
      <c r="B2130" s="17">
        <v>5</v>
      </c>
      <c r="C2130" s="9" t="s">
        <v>44</v>
      </c>
      <c r="D2130" s="9" t="str">
        <f>VLOOKUP(C2130,'Hazard Categories'!$A$2:$B$52,2,FALSE)</f>
        <v>Severe Storm</v>
      </c>
      <c r="E2130" s="17">
        <v>3</v>
      </c>
      <c r="F2130" s="17">
        <v>2009</v>
      </c>
      <c r="G2130" s="17" t="str">
        <f>IF(F2130&lt;2000,(ROUNDDOWN((F2130-$G$10)/5,0))*5+$G$10&amp;"-"&amp;(ROUNDDOWN((F2130-$G$10)/5,0))*5+$G$10+4,(ROUNDDOWN((F2130-$G$10)/5,0))*5+$G$10&amp;"-"&amp;(ROUNDDOWN((F2130-$G$10)/5,0))*5+$G$10+4)</f>
        <v>2005-2009</v>
      </c>
      <c r="H2130" s="17">
        <v>1</v>
      </c>
      <c r="I2130" s="17">
        <v>0</v>
      </c>
      <c r="J2130" s="17">
        <v>0</v>
      </c>
      <c r="K2130" s="17">
        <f>SUM(I2130:J2130)</f>
        <v>0</v>
      </c>
      <c r="L2130" s="28">
        <f>IF(N2130&lt;7000000000,0,1)</f>
        <v>0</v>
      </c>
      <c r="M2130" s="28">
        <f>IF(N2130&gt;0,1,0)</f>
        <v>1</v>
      </c>
      <c r="N2130" s="29">
        <v>14376</v>
      </c>
      <c r="O2130" s="29">
        <f>IF($R2130="Minor",1,0)</f>
        <v>1</v>
      </c>
      <c r="P2130" s="29">
        <f>IF($R2130="Medium",1,0)</f>
        <v>0</v>
      </c>
      <c r="Q2130" s="29">
        <f>IF($R2130="Major",1,0)</f>
        <v>0</v>
      </c>
      <c r="R2130" s="2" t="str">
        <f>IF('Hazard Data'!N3194&lt;VLOOKUP(B2130,Thresholds!$B$2:$I$8,2,FALSE),"Minor",IF(AND(VLOOKUP(B2130,Thresholds!$B$2:$I$8,2,FALSE)&lt;='Hazard Data'!N3194,'Hazard Data'!N3194&lt;VLOOKUP(B2130,Thresholds!$B$2:$I$8,3,FALSE)),"Medium","Major"))</f>
        <v>Minor</v>
      </c>
      <c r="S2130" s="2" t="str">
        <f>IF(N2130&gt;0,"",IF('Hazard Data'!K3194&lt;VLOOKUP(B2130,Thresholds!$B$2:$I$8,5,FALSE),"Minor",IF(AND(VLOOKUP(B2130,Thresholds!$B$2:$I$8,5,FALSE)&lt;='Hazard Data'!K3194,'Hazard Data'!K3194&lt;VLOOKUP(B2130,Thresholds!$B$2:$I$8,6,FALSE)),"Medium","Major")))</f>
        <v/>
      </c>
      <c r="T2130" s="2"/>
      <c r="U2130" s="2"/>
      <c r="V2130" s="2"/>
      <c r="W2130" s="2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32">
      <c r="A2131" s="1"/>
      <c r="B2131" s="17">
        <v>1</v>
      </c>
      <c r="C2131" s="9" t="s">
        <v>44</v>
      </c>
      <c r="D2131" s="9" t="str">
        <f>VLOOKUP(C2131,'Hazard Categories'!$A$2:$B$52,2,FALSE)</f>
        <v>Severe Storm</v>
      </c>
      <c r="E2131" s="17">
        <v>3</v>
      </c>
      <c r="F2131" s="17">
        <v>2003</v>
      </c>
      <c r="G2131" s="17" t="str">
        <f>IF(F2131&lt;2000,(ROUNDDOWN((F2131-$G$10)/5,0))*5+$G$10&amp;"-"&amp;(ROUNDDOWN((F2131-$G$10)/5,0))*5+$G$10+4,(ROUNDDOWN((F2131-$G$10)/5,0))*5+$G$10&amp;"-"&amp;(ROUNDDOWN((F2131-$G$10)/5,0))*5+$G$10+4)</f>
        <v>2000-2004</v>
      </c>
      <c r="H2131" s="17">
        <v>1</v>
      </c>
      <c r="I2131" s="17">
        <v>0</v>
      </c>
      <c r="J2131" s="17">
        <v>0</v>
      </c>
      <c r="K2131" s="17">
        <f>SUM(I2131:J2131)</f>
        <v>0</v>
      </c>
      <c r="L2131" s="28">
        <f>IF(N2131&lt;7000000000,0,1)</f>
        <v>0</v>
      </c>
      <c r="M2131" s="28">
        <f>IF(N2131&gt;0,1,0)</f>
        <v>1</v>
      </c>
      <c r="N2131" s="29">
        <v>14336</v>
      </c>
      <c r="O2131" s="29">
        <f>IF($R2131="Minor",1,0)</f>
        <v>1</v>
      </c>
      <c r="P2131" s="29">
        <f>IF($R2131="Medium",1,0)</f>
        <v>0</v>
      </c>
      <c r="Q2131" s="29">
        <f>IF($R2131="Major",1,0)</f>
        <v>0</v>
      </c>
      <c r="R2131" s="2" t="str">
        <f>IF('Hazard Data'!N3068&lt;VLOOKUP(B2131,Thresholds!$B$2:$I$8,2,FALSE),"Minor",IF(AND(VLOOKUP(B2131,Thresholds!$B$2:$I$8,2,FALSE)&lt;='Hazard Data'!N3068,'Hazard Data'!N3068&lt;VLOOKUP(B2131,Thresholds!$B$2:$I$8,3,FALSE)),"Medium","Major"))</f>
        <v>Minor</v>
      </c>
      <c r="S2131" s="2" t="str">
        <f>IF(N2131&gt;0,"",IF('Hazard Data'!K3068&lt;VLOOKUP(B2131,Thresholds!$B$2:$I$8,5,FALSE),"Minor",IF(AND(VLOOKUP(B2131,Thresholds!$B$2:$I$8,5,FALSE)&lt;='Hazard Data'!K3068,'Hazard Data'!K3068&lt;VLOOKUP(B2131,Thresholds!$B$2:$I$8,6,FALSE)),"Medium","Major")))</f>
        <v/>
      </c>
      <c r="T2131" s="2"/>
      <c r="U2131" s="2"/>
      <c r="V2131" s="2"/>
      <c r="W2131" s="2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32">
      <c r="A2132" s="1"/>
      <c r="B2132" s="17">
        <v>2</v>
      </c>
      <c r="C2132" s="9" t="s">
        <v>59</v>
      </c>
      <c r="D2132" s="9" t="str">
        <f>VLOOKUP(C2132,'Hazard Categories'!$A$2:$B$52,2,FALSE)</f>
        <v>Storm</v>
      </c>
      <c r="E2132" s="17">
        <v>2</v>
      </c>
      <c r="F2132" s="17">
        <v>2011</v>
      </c>
      <c r="G2132" s="17" t="str">
        <f>IF(F2132&lt;2000,(ROUNDDOWN((F2132-$G$10)/5,0))*5+$G$10&amp;"-"&amp;(ROUNDDOWN((F2132-$G$10)/5,0))*5+$G$10+4,(ROUNDDOWN((F2132-$G$10)/5,0))*5+$G$10&amp;"-"&amp;(ROUNDDOWN((F2132-$G$10)/5,0))*5+$G$10+4)</f>
        <v>2010-2014</v>
      </c>
      <c r="H2132" s="17">
        <v>1</v>
      </c>
      <c r="I2132" s="17">
        <v>0</v>
      </c>
      <c r="J2132" s="17">
        <v>0</v>
      </c>
      <c r="K2132" s="17">
        <f>SUM(I2132:J2132)</f>
        <v>0</v>
      </c>
      <c r="L2132" s="28">
        <f>IF(N2132&lt;7000000000,0,1)</f>
        <v>0</v>
      </c>
      <c r="M2132" s="28">
        <f>IF(N2132&gt;0,1,0)</f>
        <v>1</v>
      </c>
      <c r="N2132" s="29">
        <v>14309</v>
      </c>
      <c r="O2132" s="29">
        <f>IF($R2132="Minor",1,0)</f>
        <v>1</v>
      </c>
      <c r="P2132" s="29">
        <f>IF($R2132="Medium",1,0)</f>
        <v>0</v>
      </c>
      <c r="Q2132" s="29">
        <f>IF($R2132="Major",1,0)</f>
        <v>0</v>
      </c>
      <c r="R2132" s="2" t="str">
        <f>IF('Hazard Data'!N2473&lt;VLOOKUP(B2132,Thresholds!$B$2:$I$8,2,FALSE),"Minor",IF(AND(VLOOKUP(B2132,Thresholds!$B$2:$I$8,2,FALSE)&lt;='Hazard Data'!N2473,'Hazard Data'!N2473&lt;VLOOKUP(B2132,Thresholds!$B$2:$I$8,3,FALSE)),"Medium","Major"))</f>
        <v>Minor</v>
      </c>
      <c r="S2132" s="2" t="str">
        <f>IF(N2132&gt;0,"",IF('Hazard Data'!K2473&lt;VLOOKUP(B2132,Thresholds!$B$2:$I$8,5,FALSE),"Minor",IF(AND(VLOOKUP(B2132,Thresholds!$B$2:$I$8,5,FALSE)&lt;='Hazard Data'!K2473,'Hazard Data'!K2473&lt;VLOOKUP(B2132,Thresholds!$B$2:$I$8,6,FALSE)),"Medium","Major")))</f>
        <v/>
      </c>
      <c r="T2132" s="2"/>
      <c r="U2132" s="2"/>
      <c r="V2132" s="2"/>
      <c r="W2132" s="2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32">
      <c r="A2133" s="1"/>
      <c r="B2133" s="17">
        <v>2</v>
      </c>
      <c r="C2133" s="9" t="s">
        <v>66</v>
      </c>
      <c r="D2133" s="9" t="str">
        <f>VLOOKUP(C2133,'Hazard Categories'!$A$2:$B$52,2,FALSE)</f>
        <v>Storm</v>
      </c>
      <c r="E2133" s="17">
        <v>2</v>
      </c>
      <c r="F2133" s="17">
        <v>1985</v>
      </c>
      <c r="G2133" s="17" t="str">
        <f>IF(F2133&lt;2000,(ROUNDDOWN((F2133-$G$10)/5,0))*5+$G$10&amp;"-"&amp;(ROUNDDOWN((F2133-$G$10)/5,0))*5+$G$10+4,(ROUNDDOWN((F2133-$G$10)/5,0))*5+$G$10&amp;"-"&amp;(ROUNDDOWN((F2133-$G$10)/5,0))*5+$G$10+4)</f>
        <v>1985-1989</v>
      </c>
      <c r="H2133" s="17">
        <v>1</v>
      </c>
      <c r="I2133" s="17">
        <v>0</v>
      </c>
      <c r="J2133" s="17">
        <v>0</v>
      </c>
      <c r="K2133" s="17">
        <f>SUM(I2133:J2133)</f>
        <v>0</v>
      </c>
      <c r="L2133" s="28">
        <f>IF(N2133&lt;7000000000,0,1)</f>
        <v>0</v>
      </c>
      <c r="M2133" s="28">
        <f>IF(N2133&gt;0,1,0)</f>
        <v>1</v>
      </c>
      <c r="N2133" s="29">
        <v>14298</v>
      </c>
      <c r="O2133" s="29">
        <f>IF($R2133="Minor",1,0)</f>
        <v>1</v>
      </c>
      <c r="P2133" s="29">
        <f>IF($R2133="Medium",1,0)</f>
        <v>0</v>
      </c>
      <c r="Q2133" s="29">
        <f>IF($R2133="Major",1,0)</f>
        <v>0</v>
      </c>
      <c r="R2133" s="2" t="str">
        <f>IF('Hazard Data'!N558&lt;VLOOKUP(B2133,Thresholds!$B$2:$I$8,2,FALSE),"Minor",IF(AND(VLOOKUP(B2133,Thresholds!$B$2:$I$8,2,FALSE)&lt;='Hazard Data'!N558,'Hazard Data'!N558&lt;VLOOKUP(B2133,Thresholds!$B$2:$I$8,3,FALSE)),"Medium","Major"))</f>
        <v>Minor</v>
      </c>
      <c r="S2133" s="2" t="str">
        <f>IF(N2133&gt;0,"",IF('Hazard Data'!K558&lt;VLOOKUP(B2133,Thresholds!$B$2:$I$8,5,FALSE),"Minor",IF(AND(VLOOKUP(B2133,Thresholds!$B$2:$I$8,5,FALSE)&lt;='Hazard Data'!K558,'Hazard Data'!K558&lt;VLOOKUP(B2133,Thresholds!$B$2:$I$8,6,FALSE)),"Medium","Major")))</f>
        <v/>
      </c>
      <c r="T2133" s="2"/>
      <c r="U2133" s="2"/>
      <c r="V2133" s="2"/>
      <c r="W2133" s="2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32">
      <c r="A2134" s="1"/>
      <c r="B2134" s="17">
        <v>1</v>
      </c>
      <c r="C2134" s="9" t="s">
        <v>44</v>
      </c>
      <c r="D2134" s="9" t="str">
        <f>VLOOKUP(C2134,'Hazard Categories'!$A$2:$B$52,2,FALSE)</f>
        <v>Severe Storm</v>
      </c>
      <c r="E2134" s="17">
        <v>2</v>
      </c>
      <c r="F2134" s="17">
        <v>2005</v>
      </c>
      <c r="G2134" s="17" t="str">
        <f>IF(F2134&lt;2000,(ROUNDDOWN((F2134-$G$10)/5,0))*5+$G$10&amp;"-"&amp;(ROUNDDOWN((F2134-$G$10)/5,0))*5+$G$10+4,(ROUNDDOWN((F2134-$G$10)/5,0))*5+$G$10&amp;"-"&amp;(ROUNDDOWN((F2134-$G$10)/5,0))*5+$G$10+4)</f>
        <v>2005-2009</v>
      </c>
      <c r="H2134" s="17">
        <v>1</v>
      </c>
      <c r="I2134" s="17">
        <v>0</v>
      </c>
      <c r="J2134" s="17">
        <v>0</v>
      </c>
      <c r="K2134" s="17">
        <f>SUM(I2134:J2134)</f>
        <v>0</v>
      </c>
      <c r="L2134" s="28">
        <f>IF(N2134&lt;7000000000,0,1)</f>
        <v>0</v>
      </c>
      <c r="M2134" s="28">
        <f>IF(N2134&gt;0,1,0)</f>
        <v>1</v>
      </c>
      <c r="N2134" s="29">
        <v>14288</v>
      </c>
      <c r="O2134" s="29">
        <f>IF($R2134="Minor",1,0)</f>
        <v>1</v>
      </c>
      <c r="P2134" s="29">
        <f>IF($R2134="Medium",1,0)</f>
        <v>0</v>
      </c>
      <c r="Q2134" s="29">
        <f>IF($R2134="Major",1,0)</f>
        <v>0</v>
      </c>
      <c r="R2134" s="2" t="str">
        <f>IF('Hazard Data'!N3123&lt;VLOOKUP(B2134,Thresholds!$B$2:$I$8,2,FALSE),"Minor",IF(AND(VLOOKUP(B2134,Thresholds!$B$2:$I$8,2,FALSE)&lt;='Hazard Data'!N3123,'Hazard Data'!N3123&lt;VLOOKUP(B2134,Thresholds!$B$2:$I$8,3,FALSE)),"Medium","Major"))</f>
        <v>Minor</v>
      </c>
      <c r="S2134" s="2" t="str">
        <f>IF(N2134&gt;0,"",IF('Hazard Data'!K3123&lt;VLOOKUP(B2134,Thresholds!$B$2:$I$8,5,FALSE),"Minor",IF(AND(VLOOKUP(B2134,Thresholds!$B$2:$I$8,5,FALSE)&lt;='Hazard Data'!K3123,'Hazard Data'!K3123&lt;VLOOKUP(B2134,Thresholds!$B$2:$I$8,6,FALSE)),"Medium","Major")))</f>
        <v/>
      </c>
      <c r="T2134" s="2"/>
      <c r="U2134" s="2"/>
      <c r="V2134" s="2"/>
      <c r="W2134" s="2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32">
      <c r="A2135" s="1"/>
      <c r="B2135" s="17">
        <v>1</v>
      </c>
      <c r="C2135" s="9" t="s">
        <v>40</v>
      </c>
      <c r="D2135" s="9" t="str">
        <f>VLOOKUP(C2135,'Hazard Categories'!$A$2:$B$52,2,FALSE)</f>
        <v>Storm</v>
      </c>
      <c r="E2135" s="17">
        <v>1</v>
      </c>
      <c r="F2135" s="17">
        <v>1980</v>
      </c>
      <c r="G2135" s="17" t="str">
        <f>IF(F2135&lt;2000,(ROUNDDOWN((F2135-$G$10)/5,0))*5+$G$10&amp;"-"&amp;(ROUNDDOWN((F2135-$G$10)/5,0))*5+$G$10+4,(ROUNDDOWN((F2135-$G$10)/5,0))*5+$G$10&amp;"-"&amp;(ROUNDDOWN((F2135-$G$10)/5,0))*5+$G$10+4)</f>
        <v>1980-1984</v>
      </c>
      <c r="H2135" s="17">
        <v>1</v>
      </c>
      <c r="I2135" s="17">
        <v>0</v>
      </c>
      <c r="J2135" s="17">
        <v>0</v>
      </c>
      <c r="K2135" s="17">
        <f>SUM(I2135:J2135)</f>
        <v>0</v>
      </c>
      <c r="L2135" s="28">
        <f>IF(N2135&lt;7000000000,0,1)</f>
        <v>0</v>
      </c>
      <c r="M2135" s="28">
        <f>IF(N2135&gt;0,1,0)</f>
        <v>1</v>
      </c>
      <c r="N2135" s="29">
        <v>14281</v>
      </c>
      <c r="O2135" s="29">
        <f>IF($R2135="Minor",1,0)</f>
        <v>1</v>
      </c>
      <c r="P2135" s="29">
        <f>IF($R2135="Medium",1,0)</f>
        <v>0</v>
      </c>
      <c r="Q2135" s="29">
        <f>IF($R2135="Major",1,0)</f>
        <v>0</v>
      </c>
      <c r="R2135" s="2" t="str">
        <f>IF('Hazard Data'!N1603&lt;VLOOKUP(B2135,Thresholds!$B$2:$I$8,2,FALSE),"Minor",IF(AND(VLOOKUP(B2135,Thresholds!$B$2:$I$8,2,FALSE)&lt;='Hazard Data'!N1603,'Hazard Data'!N1603&lt;VLOOKUP(B2135,Thresholds!$B$2:$I$8,3,FALSE)),"Medium","Major"))</f>
        <v>Minor</v>
      </c>
      <c r="S2135" s="2" t="str">
        <f>IF(N2135&gt;0,"",IF('Hazard Data'!K1603&lt;VLOOKUP(B2135,Thresholds!$B$2:$I$8,5,FALSE),"Minor",IF(AND(VLOOKUP(B2135,Thresholds!$B$2:$I$8,5,FALSE)&lt;='Hazard Data'!K1603,'Hazard Data'!K1603&lt;VLOOKUP(B2135,Thresholds!$B$2:$I$8,6,FALSE)),"Medium","Major")))</f>
        <v/>
      </c>
      <c r="T2135" s="2"/>
      <c r="U2135" s="2"/>
      <c r="V2135" s="2"/>
      <c r="W2135" s="2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32">
      <c r="A2136" s="1"/>
      <c r="B2136" s="17">
        <v>2</v>
      </c>
      <c r="C2136" s="9" t="s">
        <v>44</v>
      </c>
      <c r="D2136" s="9" t="str">
        <f>VLOOKUP(C2136,'Hazard Categories'!$A$2:$B$52,2,FALSE)</f>
        <v>Severe Storm</v>
      </c>
      <c r="E2136" s="17">
        <v>2</v>
      </c>
      <c r="F2136" s="17">
        <v>2014</v>
      </c>
      <c r="G2136" s="17" t="str">
        <f>IF(F2136&lt;2000,(ROUNDDOWN((F2136-$G$10)/5,0))*5+$G$10&amp;"-"&amp;(ROUNDDOWN((F2136-$G$10)/5,0))*5+$G$10+4,(ROUNDDOWN((F2136-$G$10)/5,0))*5+$G$10&amp;"-"&amp;(ROUNDDOWN((F2136-$G$10)/5,0))*5+$G$10+4)</f>
        <v>2010-2014</v>
      </c>
      <c r="H2136" s="17">
        <v>1</v>
      </c>
      <c r="I2136" s="17">
        <v>0</v>
      </c>
      <c r="J2136" s="17">
        <v>0</v>
      </c>
      <c r="K2136" s="17">
        <f>SUM(I2136:J2136)</f>
        <v>0</v>
      </c>
      <c r="L2136" s="28">
        <f>IF(N2136&lt;7000000000,0,1)</f>
        <v>0</v>
      </c>
      <c r="M2136" s="28">
        <f>IF(N2136&gt;0,1,0)</f>
        <v>1</v>
      </c>
      <c r="N2136" s="29">
        <v>14273</v>
      </c>
      <c r="O2136" s="29">
        <f>IF($R2136="Minor",1,0)</f>
        <v>1</v>
      </c>
      <c r="P2136" s="29">
        <f>IF($R2136="Medium",1,0)</f>
        <v>0</v>
      </c>
      <c r="Q2136" s="29">
        <f>IF($R2136="Major",1,0)</f>
        <v>0</v>
      </c>
      <c r="R2136" s="2" t="str">
        <f>IF('Hazard Data'!N2626&lt;VLOOKUP(B2136,Thresholds!$B$2:$I$8,2,FALSE),"Minor",IF(AND(VLOOKUP(B2136,Thresholds!$B$2:$I$8,2,FALSE)&lt;='Hazard Data'!N2626,'Hazard Data'!N2626&lt;VLOOKUP(B2136,Thresholds!$B$2:$I$8,3,FALSE)),"Medium","Major"))</f>
        <v>Minor</v>
      </c>
      <c r="S2136" s="2" t="str">
        <f>IF(N2136&gt;0,"",IF('Hazard Data'!K2626&lt;VLOOKUP(B2136,Thresholds!$B$2:$I$8,5,FALSE),"Minor",IF(AND(VLOOKUP(B2136,Thresholds!$B$2:$I$8,5,FALSE)&lt;='Hazard Data'!K2626,'Hazard Data'!K2626&lt;VLOOKUP(B2136,Thresholds!$B$2:$I$8,6,FALSE)),"Medium","Major")))</f>
        <v/>
      </c>
      <c r="T2136" s="2"/>
      <c r="U2136" s="2"/>
      <c r="V2136" s="2"/>
      <c r="W2136" s="2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32">
      <c r="A2137" s="1"/>
      <c r="B2137" s="17">
        <v>2</v>
      </c>
      <c r="C2137" s="9" t="s">
        <v>51</v>
      </c>
      <c r="D2137" s="9" t="str">
        <f>VLOOKUP(C2137,'Hazard Categories'!$A$2:$B$52,2,FALSE)</f>
        <v>Storm</v>
      </c>
      <c r="E2137" s="17">
        <v>4</v>
      </c>
      <c r="F2137" s="17">
        <v>1973</v>
      </c>
      <c r="G2137" s="17" t="str">
        <f>IF(F2137&lt;2000,(ROUNDDOWN((F2137-$G$10)/5,0))*5+$G$10&amp;"-"&amp;(ROUNDDOWN((F2137-$G$10)/5,0))*5+$G$10+4,(ROUNDDOWN((F2137-$G$10)/5,0))*5+$G$10&amp;"-"&amp;(ROUNDDOWN((F2137-$G$10)/5,0))*5+$G$10+4)</f>
        <v>1970-1974</v>
      </c>
      <c r="H2137" s="17">
        <v>1</v>
      </c>
      <c r="I2137" s="17">
        <v>0</v>
      </c>
      <c r="J2137" s="17">
        <v>0</v>
      </c>
      <c r="K2137" s="17">
        <f>SUM(I2137:J2137)</f>
        <v>0</v>
      </c>
      <c r="L2137" s="28">
        <f>IF(N2137&lt;7000000000,0,1)</f>
        <v>0</v>
      </c>
      <c r="M2137" s="28">
        <f>IF(N2137&gt;0,1,0)</f>
        <v>1</v>
      </c>
      <c r="N2137" s="29">
        <v>14212</v>
      </c>
      <c r="O2137" s="29">
        <f>IF($R2137="Minor",1,0)</f>
        <v>1</v>
      </c>
      <c r="P2137" s="29">
        <f>IF($R2137="Medium",1,0)</f>
        <v>0</v>
      </c>
      <c r="Q2137" s="29">
        <f>IF($R2137="Major",1,0)</f>
        <v>0</v>
      </c>
      <c r="R2137" s="2" t="str">
        <f>IF('Hazard Data'!N1151&lt;VLOOKUP(B2137,Thresholds!$B$2:$I$8,2,FALSE),"Minor",IF(AND(VLOOKUP(B2137,Thresholds!$B$2:$I$8,2,FALSE)&lt;='Hazard Data'!N1151,'Hazard Data'!N1151&lt;VLOOKUP(B2137,Thresholds!$B$2:$I$8,3,FALSE)),"Medium","Major"))</f>
        <v>Minor</v>
      </c>
      <c r="S2137" s="2" t="str">
        <f>IF(N2137&gt;0,"",IF('Hazard Data'!K1151&lt;VLOOKUP(B2137,Thresholds!$B$2:$I$8,5,FALSE),"Minor",IF(AND(VLOOKUP(B2137,Thresholds!$B$2:$I$8,5,FALSE)&lt;='Hazard Data'!K1151,'Hazard Data'!K1151&lt;VLOOKUP(B2137,Thresholds!$B$2:$I$8,6,FALSE)),"Medium","Major")))</f>
        <v/>
      </c>
      <c r="T2137" s="2"/>
      <c r="U2137" s="2"/>
      <c r="V2137" s="2"/>
      <c r="W2137" s="2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32">
      <c r="A2138" s="1"/>
      <c r="B2138" s="17">
        <v>1</v>
      </c>
      <c r="C2138" s="9" t="s">
        <v>47</v>
      </c>
      <c r="D2138" s="9" t="str">
        <f>VLOOKUP(C2138,'Hazard Categories'!$A$2:$B$52,2,FALSE)</f>
        <v>Severe Storm</v>
      </c>
      <c r="E2138" s="17">
        <v>4</v>
      </c>
      <c r="F2138" s="17">
        <v>1961</v>
      </c>
      <c r="G2138" s="17" t="str">
        <f>IF(F2138&lt;2000,(ROUNDDOWN((F2138-$G$10)/5,0))*5+$G$10&amp;"-"&amp;(ROUNDDOWN((F2138-$G$10)/5,0))*5+$G$10+4,(ROUNDDOWN((F2138-$G$10)/5,0))*5+$G$10&amp;"-"&amp;(ROUNDDOWN((F2138-$G$10)/5,0))*5+$G$10+4)</f>
        <v>1960-1964</v>
      </c>
      <c r="H2138" s="17">
        <v>4</v>
      </c>
      <c r="I2138" s="17">
        <v>0</v>
      </c>
      <c r="J2138" s="17">
        <v>0</v>
      </c>
      <c r="K2138" s="17">
        <f>SUM(I2138:J2138)</f>
        <v>0</v>
      </c>
      <c r="L2138" s="28">
        <f>IF(N2138&lt;7000000000,0,1)</f>
        <v>0</v>
      </c>
      <c r="M2138" s="28">
        <f>IF(N2138&gt;0,1,0)</f>
        <v>1</v>
      </c>
      <c r="N2138" s="29">
        <v>13764</v>
      </c>
      <c r="O2138" s="29">
        <f>IF($R2138="Minor",1,0)</f>
        <v>1</v>
      </c>
      <c r="P2138" s="29">
        <f>IF($R2138="Medium",1,0)</f>
        <v>0</v>
      </c>
      <c r="Q2138" s="29">
        <f>IF($R2138="Major",1,0)</f>
        <v>0</v>
      </c>
      <c r="R2138" s="2" t="str">
        <f>IF('Hazard Data'!N981&lt;VLOOKUP(B2138,Thresholds!$B$2:$I$8,2,FALSE),"Minor",IF(AND(VLOOKUP(B2138,Thresholds!$B$2:$I$8,2,FALSE)&lt;='Hazard Data'!N981,'Hazard Data'!N981&lt;VLOOKUP(B2138,Thresholds!$B$2:$I$8,3,FALSE)),"Medium","Major"))</f>
        <v>Minor</v>
      </c>
      <c r="S2138" s="2" t="str">
        <f>IF(N2138&gt;0,"",IF('Hazard Data'!K981&lt;VLOOKUP(B2138,Thresholds!$B$2:$I$8,5,FALSE),"Minor",IF(AND(VLOOKUP(B2138,Thresholds!$B$2:$I$8,5,FALSE)&lt;='Hazard Data'!K981,'Hazard Data'!K981&lt;VLOOKUP(B2138,Thresholds!$B$2:$I$8,6,FALSE)),"Medium","Major")))</f>
        <v/>
      </c>
      <c r="T2138" s="2"/>
      <c r="U2138" s="2"/>
      <c r="V2138" s="2"/>
      <c r="W2138" s="2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32">
      <c r="A2139" s="1"/>
      <c r="B2139" s="17">
        <v>1</v>
      </c>
      <c r="C2139" s="9" t="s">
        <v>70</v>
      </c>
      <c r="D2139" s="9" t="str">
        <f>VLOOKUP(C2139,'Hazard Categories'!$A$2:$B$52,2,FALSE)</f>
        <v>Storm</v>
      </c>
      <c r="E2139" s="17">
        <v>2</v>
      </c>
      <c r="F2139" s="17">
        <v>1974</v>
      </c>
      <c r="G2139" s="17" t="str">
        <f>IF(F2139&lt;2000,(ROUNDDOWN((F2139-$G$10)/5,0))*5+$G$10&amp;"-"&amp;(ROUNDDOWN((F2139-$G$10)/5,0))*5+$G$10+4,(ROUNDDOWN((F2139-$G$10)/5,0))*5+$G$10&amp;"-"&amp;(ROUNDDOWN((F2139-$G$10)/5,0))*5+$G$10+4)</f>
        <v>1970-1974</v>
      </c>
      <c r="H2139" s="17">
        <v>1</v>
      </c>
      <c r="I2139" s="17">
        <v>0</v>
      </c>
      <c r="J2139" s="17">
        <v>9</v>
      </c>
      <c r="K2139" s="17">
        <f>SUM(I2139:J2139)</f>
        <v>9</v>
      </c>
      <c r="L2139" s="28">
        <f>IF(N2139&lt;7000000000,0,1)</f>
        <v>0</v>
      </c>
      <c r="M2139" s="28">
        <f>IF(N2139&gt;0,1,0)</f>
        <v>1</v>
      </c>
      <c r="N2139" s="29">
        <v>13104</v>
      </c>
      <c r="O2139" s="29">
        <f>IF($R2139="Minor",1,0)</f>
        <v>0</v>
      </c>
      <c r="P2139" s="29">
        <f>IF($R2139="Medium",1,0)</f>
        <v>1</v>
      </c>
      <c r="Q2139" s="29">
        <f>IF($R2139="Major",1,0)</f>
        <v>0</v>
      </c>
      <c r="R2139" s="2" t="str">
        <f>IF('Hazard Data'!N376&lt;VLOOKUP(B2139,Thresholds!$B$2:$I$8,2,FALSE),"Minor",IF(AND(VLOOKUP(B2139,Thresholds!$B$2:$I$8,2,FALSE)&lt;='Hazard Data'!N376,'Hazard Data'!N376&lt;VLOOKUP(B2139,Thresholds!$B$2:$I$8,3,FALSE)),"Medium","Major"))</f>
        <v>Medium</v>
      </c>
      <c r="S2139" s="2" t="str">
        <f>IF(N2139&gt;0,"",IF('Hazard Data'!K376&lt;VLOOKUP(B2139,Thresholds!$B$2:$I$8,5,FALSE),"Minor",IF(AND(VLOOKUP(B2139,Thresholds!$B$2:$I$8,5,FALSE)&lt;='Hazard Data'!K376,'Hazard Data'!K376&lt;VLOOKUP(B2139,Thresholds!$B$2:$I$8,6,FALSE)),"Medium","Major")))</f>
        <v/>
      </c>
      <c r="T2139" s="2"/>
      <c r="U2139" s="2"/>
      <c r="V2139" s="2"/>
      <c r="W2139" s="2"/>
      <c r="X2139" s="1"/>
      <c r="Y2139" s="1"/>
      <c r="Z2139" s="1"/>
      <c r="AA2139" s="1"/>
      <c r="AB2139" s="1"/>
      <c r="AC2139" s="1"/>
      <c r="AD2139" s="1"/>
      <c r="AE2139" s="1"/>
      <c r="AF2139" s="1"/>
    </row>
    <row r="2140" spans="1:32">
      <c r="A2140" s="1"/>
      <c r="B2140" s="17">
        <v>1</v>
      </c>
      <c r="C2140" s="9" t="s">
        <v>47</v>
      </c>
      <c r="D2140" s="9" t="str">
        <f>VLOOKUP(C2140,'Hazard Categories'!$A$2:$B$52,2,FALSE)</f>
        <v>Severe Storm</v>
      </c>
      <c r="E2140" s="17">
        <v>3</v>
      </c>
      <c r="F2140" s="17">
        <v>1963</v>
      </c>
      <c r="G2140" s="17" t="str">
        <f>IF(F2140&lt;2000,(ROUNDDOWN((F2140-$G$10)/5,0))*5+$G$10&amp;"-"&amp;(ROUNDDOWN((F2140-$G$10)/5,0))*5+$G$10+4,(ROUNDDOWN((F2140-$G$10)/5,0))*5+$G$10&amp;"-"&amp;(ROUNDDOWN((F2140-$G$10)/5,0))*5+$G$10+4)</f>
        <v>1960-1964</v>
      </c>
      <c r="H2140" s="17">
        <v>1</v>
      </c>
      <c r="I2140" s="17">
        <v>0</v>
      </c>
      <c r="J2140" s="17">
        <v>0</v>
      </c>
      <c r="K2140" s="17">
        <f>SUM(I2140:J2140)</f>
        <v>0</v>
      </c>
      <c r="L2140" s="28">
        <f>IF(N2140&lt;7000000000,0,1)</f>
        <v>0</v>
      </c>
      <c r="M2140" s="28">
        <f>IF(N2140&gt;0,1,0)</f>
        <v>1</v>
      </c>
      <c r="N2140" s="29">
        <v>12962</v>
      </c>
      <c r="O2140" s="29">
        <f>IF($R2140="Minor",1,0)</f>
        <v>1</v>
      </c>
      <c r="P2140" s="29">
        <f>IF($R2140="Medium",1,0)</f>
        <v>0</v>
      </c>
      <c r="Q2140" s="29">
        <f>IF($R2140="Major",1,0)</f>
        <v>0</v>
      </c>
      <c r="R2140" s="2" t="str">
        <f>IF('Hazard Data'!N999&lt;VLOOKUP(B2140,Thresholds!$B$2:$I$8,2,FALSE),"Minor",IF(AND(VLOOKUP(B2140,Thresholds!$B$2:$I$8,2,FALSE)&lt;='Hazard Data'!N999,'Hazard Data'!N999&lt;VLOOKUP(B2140,Thresholds!$B$2:$I$8,3,FALSE)),"Medium","Major"))</f>
        <v>Minor</v>
      </c>
      <c r="S2140" s="2" t="str">
        <f>IF(N2140&gt;0,"",IF('Hazard Data'!K999&lt;VLOOKUP(B2140,Thresholds!$B$2:$I$8,5,FALSE),"Minor",IF(AND(VLOOKUP(B2140,Thresholds!$B$2:$I$8,5,FALSE)&lt;='Hazard Data'!K999,'Hazard Data'!K999&lt;VLOOKUP(B2140,Thresholds!$B$2:$I$8,6,FALSE)),"Medium","Major")))</f>
        <v/>
      </c>
      <c r="T2140" s="2"/>
      <c r="U2140" s="2"/>
      <c r="V2140" s="2"/>
      <c r="W2140" s="2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32">
      <c r="A2141" s="1"/>
      <c r="B2141" s="17">
        <v>1</v>
      </c>
      <c r="C2141" s="9" t="s">
        <v>40</v>
      </c>
      <c r="D2141" s="9" t="str">
        <f>VLOOKUP(C2141,'Hazard Categories'!$A$2:$B$52,2,FALSE)</f>
        <v>Storm</v>
      </c>
      <c r="E2141" s="17">
        <v>4</v>
      </c>
      <c r="F2141" s="17">
        <v>1981</v>
      </c>
      <c r="G2141" s="17" t="str">
        <f>IF(F2141&lt;2000,(ROUNDDOWN((F2141-$G$10)/5,0))*5+$G$10&amp;"-"&amp;(ROUNDDOWN((F2141-$G$10)/5,0))*5+$G$10+4,(ROUNDDOWN((F2141-$G$10)/5,0))*5+$G$10&amp;"-"&amp;(ROUNDDOWN((F2141-$G$10)/5,0))*5+$G$10+4)</f>
        <v>1980-1984</v>
      </c>
      <c r="H2141" s="17">
        <v>1</v>
      </c>
      <c r="I2141" s="17">
        <v>0</v>
      </c>
      <c r="J2141" s="17">
        <v>0</v>
      </c>
      <c r="K2141" s="17">
        <f>SUM(I2141:J2141)</f>
        <v>0</v>
      </c>
      <c r="L2141" s="28">
        <f>IF(N2141&lt;7000000000,0,1)</f>
        <v>0</v>
      </c>
      <c r="M2141" s="28">
        <f>IF(N2141&gt;0,1,0)</f>
        <v>1</v>
      </c>
      <c r="N2141" s="29">
        <v>12703</v>
      </c>
      <c r="O2141" s="29">
        <f>IF($R2141="Minor",1,0)</f>
        <v>1</v>
      </c>
      <c r="P2141" s="29">
        <f>IF($R2141="Medium",1,0)</f>
        <v>0</v>
      </c>
      <c r="Q2141" s="29">
        <f>IF($R2141="Major",1,0)</f>
        <v>0</v>
      </c>
      <c r="R2141" s="2" t="str">
        <f>IF('Hazard Data'!N1656&lt;VLOOKUP(B2141,Thresholds!$B$2:$I$8,2,FALSE),"Minor",IF(AND(VLOOKUP(B2141,Thresholds!$B$2:$I$8,2,FALSE)&lt;='Hazard Data'!N1656,'Hazard Data'!N1656&lt;VLOOKUP(B2141,Thresholds!$B$2:$I$8,3,FALSE)),"Medium","Major"))</f>
        <v>Minor</v>
      </c>
      <c r="S2141" s="2" t="str">
        <f>IF(N2141&gt;0,"",IF('Hazard Data'!K1656&lt;VLOOKUP(B2141,Thresholds!$B$2:$I$8,5,FALSE),"Minor",IF(AND(VLOOKUP(B2141,Thresholds!$B$2:$I$8,5,FALSE)&lt;='Hazard Data'!K1656,'Hazard Data'!K1656&lt;VLOOKUP(B2141,Thresholds!$B$2:$I$8,6,FALSE)),"Medium","Major")))</f>
        <v/>
      </c>
      <c r="T2141" s="2"/>
      <c r="U2141" s="2"/>
      <c r="V2141" s="2"/>
      <c r="W2141" s="2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32">
      <c r="A2142" s="1"/>
      <c r="B2142" s="17">
        <v>1</v>
      </c>
      <c r="C2142" s="9" t="s">
        <v>57</v>
      </c>
      <c r="D2142" s="9" t="str">
        <f>VLOOKUP(C2142,'Hazard Categories'!$A$2:$B$52,2,FALSE)</f>
        <v>Severe Storm</v>
      </c>
      <c r="E2142" s="17">
        <v>1</v>
      </c>
      <c r="F2142" s="17">
        <v>1984</v>
      </c>
      <c r="G2142" s="17" t="str">
        <f>IF(F2142&lt;2000,(ROUNDDOWN((F2142-$G$10)/5,0))*5+$G$10&amp;"-"&amp;(ROUNDDOWN((F2142-$G$10)/5,0))*5+$G$10+4,(ROUNDDOWN((F2142-$G$10)/5,0))*5+$G$10&amp;"-"&amp;(ROUNDDOWN((F2142-$G$10)/5,0))*5+$G$10+4)</f>
        <v>1980-1984</v>
      </c>
      <c r="H2142" s="17">
        <v>2</v>
      </c>
      <c r="I2142" s="17">
        <v>0</v>
      </c>
      <c r="J2142" s="17">
        <v>0</v>
      </c>
      <c r="K2142" s="17">
        <f>SUM(I2142:J2142)</f>
        <v>0</v>
      </c>
      <c r="L2142" s="28">
        <f>IF(N2142&lt;7000000000,0,1)</f>
        <v>0</v>
      </c>
      <c r="M2142" s="28">
        <f>IF(N2142&gt;0,1,0)</f>
        <v>1</v>
      </c>
      <c r="N2142" s="29">
        <v>12429</v>
      </c>
      <c r="O2142" s="29">
        <f>IF($R2142="Minor",1,0)</f>
        <v>1</v>
      </c>
      <c r="P2142" s="29">
        <f>IF($R2142="Medium",1,0)</f>
        <v>0</v>
      </c>
      <c r="Q2142" s="29">
        <f>IF($R2142="Major",1,0)</f>
        <v>0</v>
      </c>
      <c r="R2142" s="2" t="str">
        <f>IF('Hazard Data'!N1390&lt;VLOOKUP(B2142,Thresholds!$B$2:$I$8,2,FALSE),"Minor",IF(AND(VLOOKUP(B2142,Thresholds!$B$2:$I$8,2,FALSE)&lt;='Hazard Data'!N1390,'Hazard Data'!N1390&lt;VLOOKUP(B2142,Thresholds!$B$2:$I$8,3,FALSE)),"Medium","Major"))</f>
        <v>Minor</v>
      </c>
      <c r="S2142" s="2" t="str">
        <f>IF(N2142&gt;0,"",IF('Hazard Data'!K1390&lt;VLOOKUP(B2142,Thresholds!$B$2:$I$8,5,FALSE),"Minor",IF(AND(VLOOKUP(B2142,Thresholds!$B$2:$I$8,5,FALSE)&lt;='Hazard Data'!K1390,'Hazard Data'!K1390&lt;VLOOKUP(B2142,Thresholds!$B$2:$I$8,6,FALSE)),"Medium","Major")))</f>
        <v/>
      </c>
      <c r="T2142" s="2"/>
      <c r="U2142" s="2"/>
      <c r="V2142" s="2"/>
      <c r="W2142" s="2"/>
      <c r="X2142" s="1"/>
      <c r="Y2142" s="1"/>
      <c r="Z2142" s="1"/>
      <c r="AA2142" s="1"/>
      <c r="AB2142" s="1"/>
      <c r="AC2142" s="1"/>
      <c r="AD2142" s="1"/>
      <c r="AE2142" s="1"/>
      <c r="AF2142" s="1"/>
    </row>
    <row r="2143" spans="1:32">
      <c r="A2143" s="1"/>
      <c r="B2143" s="17">
        <v>2</v>
      </c>
      <c r="C2143" s="9" t="s">
        <v>51</v>
      </c>
      <c r="D2143" s="9" t="str">
        <f>VLOOKUP(C2143,'Hazard Categories'!$A$2:$B$52,2,FALSE)</f>
        <v>Storm</v>
      </c>
      <c r="E2143" s="17">
        <v>4</v>
      </c>
      <c r="F2143" s="17">
        <v>1974</v>
      </c>
      <c r="G2143" s="17" t="str">
        <f>IF(F2143&lt;2000,(ROUNDDOWN((F2143-$G$10)/5,0))*5+$G$10&amp;"-"&amp;(ROUNDDOWN((F2143-$G$10)/5,0))*5+$G$10+4,(ROUNDDOWN((F2143-$G$10)/5,0))*5+$G$10&amp;"-"&amp;(ROUNDDOWN((F2143-$G$10)/5,0))*5+$G$10+4)</f>
        <v>1970-1974</v>
      </c>
      <c r="H2143" s="17">
        <v>1</v>
      </c>
      <c r="I2143" s="17">
        <v>0</v>
      </c>
      <c r="J2143" s="17">
        <v>0</v>
      </c>
      <c r="K2143" s="17">
        <f>SUM(I2143:J2143)</f>
        <v>0</v>
      </c>
      <c r="L2143" s="28">
        <f>IF(N2143&lt;7000000000,0,1)</f>
        <v>0</v>
      </c>
      <c r="M2143" s="28">
        <f>IF(N2143&gt;0,1,0)</f>
        <v>1</v>
      </c>
      <c r="N2143" s="29">
        <v>12360</v>
      </c>
      <c r="O2143" s="29">
        <f>IF($R2143="Minor",1,0)</f>
        <v>1</v>
      </c>
      <c r="P2143" s="29">
        <f>IF($R2143="Medium",1,0)</f>
        <v>0</v>
      </c>
      <c r="Q2143" s="29">
        <f>IF($R2143="Major",1,0)</f>
        <v>0</v>
      </c>
      <c r="R2143" s="2" t="str">
        <f>IF('Hazard Data'!N1222&lt;VLOOKUP(B2143,Thresholds!$B$2:$I$8,2,FALSE),"Minor",IF(AND(VLOOKUP(B2143,Thresholds!$B$2:$I$8,2,FALSE)&lt;='Hazard Data'!N1222,'Hazard Data'!N1222&lt;VLOOKUP(B2143,Thresholds!$B$2:$I$8,3,FALSE)),"Medium","Major"))</f>
        <v>Minor</v>
      </c>
      <c r="S2143" s="2" t="str">
        <f>IF(N2143&gt;0,"",IF('Hazard Data'!K1222&lt;VLOOKUP(B2143,Thresholds!$B$2:$I$8,5,FALSE),"Minor",IF(AND(VLOOKUP(B2143,Thresholds!$B$2:$I$8,5,FALSE)&lt;='Hazard Data'!K1222,'Hazard Data'!K1222&lt;VLOOKUP(B2143,Thresholds!$B$2:$I$8,6,FALSE)),"Medium","Major")))</f>
        <v/>
      </c>
      <c r="T2143" s="2"/>
      <c r="U2143" s="2"/>
      <c r="V2143" s="2"/>
      <c r="W2143" s="2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32">
      <c r="A2144" s="1"/>
      <c r="B2144" s="17">
        <v>1</v>
      </c>
      <c r="C2144" s="9" t="s">
        <v>57</v>
      </c>
      <c r="D2144" s="9" t="str">
        <f>VLOOKUP(C2144,'Hazard Categories'!$A$2:$B$52,2,FALSE)</f>
        <v>Severe Storm</v>
      </c>
      <c r="E2144" s="17">
        <v>1</v>
      </c>
      <c r="F2144" s="17">
        <v>1984</v>
      </c>
      <c r="G2144" s="17" t="str">
        <f>IF(F2144&lt;2000,(ROUNDDOWN((F2144-$G$10)/5,0))*5+$G$10&amp;"-"&amp;(ROUNDDOWN((F2144-$G$10)/5,0))*5+$G$10+4,(ROUNDDOWN((F2144-$G$10)/5,0))*5+$G$10&amp;"-"&amp;(ROUNDDOWN((F2144-$G$10)/5,0))*5+$G$10+4)</f>
        <v>1980-1984</v>
      </c>
      <c r="H2144" s="17">
        <v>1</v>
      </c>
      <c r="I2144" s="17">
        <v>0</v>
      </c>
      <c r="J2144" s="17">
        <v>0</v>
      </c>
      <c r="K2144" s="17">
        <f>SUM(I2144:J2144)</f>
        <v>0</v>
      </c>
      <c r="L2144" s="28">
        <f>IF(N2144&lt;7000000000,0,1)</f>
        <v>0</v>
      </c>
      <c r="M2144" s="28">
        <f>IF(N2144&gt;0,1,0)</f>
        <v>1</v>
      </c>
      <c r="N2144" s="29">
        <v>11847</v>
      </c>
      <c r="O2144" s="29">
        <f>IF($R2144="Minor",1,0)</f>
        <v>1</v>
      </c>
      <c r="P2144" s="29">
        <f>IF($R2144="Medium",1,0)</f>
        <v>0</v>
      </c>
      <c r="Q2144" s="29">
        <f>IF($R2144="Major",1,0)</f>
        <v>0</v>
      </c>
      <c r="R2144" s="2" t="str">
        <f>IF('Hazard Data'!N1388&lt;VLOOKUP(B2144,Thresholds!$B$2:$I$8,2,FALSE),"Minor",IF(AND(VLOOKUP(B2144,Thresholds!$B$2:$I$8,2,FALSE)&lt;='Hazard Data'!N1388,'Hazard Data'!N1388&lt;VLOOKUP(B2144,Thresholds!$B$2:$I$8,3,FALSE)),"Medium","Major"))</f>
        <v>Minor</v>
      </c>
      <c r="S2144" s="2" t="str">
        <f>IF(N2144&gt;0,"",IF('Hazard Data'!K1388&lt;VLOOKUP(B2144,Thresholds!$B$2:$I$8,5,FALSE),"Minor",IF(AND(VLOOKUP(B2144,Thresholds!$B$2:$I$8,5,FALSE)&lt;='Hazard Data'!K1388,'Hazard Data'!K1388&lt;VLOOKUP(B2144,Thresholds!$B$2:$I$8,6,FALSE)),"Medium","Major")))</f>
        <v/>
      </c>
      <c r="T2144" s="2"/>
      <c r="U2144" s="2"/>
      <c r="V2144" s="2"/>
      <c r="W2144" s="2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>
      <c r="A2145" s="1"/>
      <c r="B2145" s="17">
        <v>2</v>
      </c>
      <c r="C2145" s="9" t="s">
        <v>59</v>
      </c>
      <c r="D2145" s="9" t="str">
        <f>VLOOKUP(C2145,'Hazard Categories'!$A$2:$B$52,2,FALSE)</f>
        <v>Storm</v>
      </c>
      <c r="E2145" s="17">
        <v>3</v>
      </c>
      <c r="F2145" s="17">
        <v>2014</v>
      </c>
      <c r="G2145" s="17" t="str">
        <f>IF(F2145&lt;2000,(ROUNDDOWN((F2145-$G$10)/5,0))*5+$G$10&amp;"-"&amp;(ROUNDDOWN((F2145-$G$10)/5,0))*5+$G$10+4,(ROUNDDOWN((F2145-$G$10)/5,0))*5+$G$10&amp;"-"&amp;(ROUNDDOWN((F2145-$G$10)/5,0))*5+$G$10+4)</f>
        <v>2010-2014</v>
      </c>
      <c r="H2145" s="17">
        <v>1</v>
      </c>
      <c r="I2145" s="17">
        <v>0</v>
      </c>
      <c r="J2145" s="17">
        <v>0</v>
      </c>
      <c r="K2145" s="17">
        <f>SUM(I2145:J2145)</f>
        <v>0</v>
      </c>
      <c r="L2145" s="28">
        <f>IF(N2145&lt;7000000000,0,1)</f>
        <v>0</v>
      </c>
      <c r="M2145" s="28">
        <f>IF(N2145&gt;0,1,0)</f>
        <v>1</v>
      </c>
      <c r="N2145" s="29">
        <v>11749</v>
      </c>
      <c r="O2145" s="29">
        <f>IF($R2145="Minor",1,0)</f>
        <v>1</v>
      </c>
      <c r="P2145" s="29">
        <f>IF($R2145="Medium",1,0)</f>
        <v>0</v>
      </c>
      <c r="Q2145" s="29">
        <f>IF($R2145="Major",1,0)</f>
        <v>0</v>
      </c>
      <c r="R2145" s="2" t="str">
        <f>IF('Hazard Data'!N2563&lt;VLOOKUP(B2145,Thresholds!$B$2:$I$8,2,FALSE),"Minor",IF(AND(VLOOKUP(B2145,Thresholds!$B$2:$I$8,2,FALSE)&lt;='Hazard Data'!N2563,'Hazard Data'!N2563&lt;VLOOKUP(B2145,Thresholds!$B$2:$I$8,3,FALSE)),"Medium","Major"))</f>
        <v>Minor</v>
      </c>
      <c r="S2145" s="2" t="str">
        <f>IF(N2145&gt;0,"",IF('Hazard Data'!K2563&lt;VLOOKUP(B2145,Thresholds!$B$2:$I$8,5,FALSE),"Minor",IF(AND(VLOOKUP(B2145,Thresholds!$B$2:$I$8,5,FALSE)&lt;='Hazard Data'!K2563,'Hazard Data'!K2563&lt;VLOOKUP(B2145,Thresholds!$B$2:$I$8,6,FALSE)),"Medium","Major")))</f>
        <v/>
      </c>
      <c r="T2145" s="2"/>
      <c r="U2145" s="2"/>
      <c r="V2145" s="2"/>
      <c r="W2145" s="2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>
      <c r="A2146" s="1"/>
      <c r="B2146" s="17">
        <v>2</v>
      </c>
      <c r="C2146" s="9" t="s">
        <v>67</v>
      </c>
      <c r="D2146" s="9" t="str">
        <f>VLOOKUP(C2146,'Hazard Categories'!$A$2:$B$52,2,FALSE)</f>
        <v>Storm</v>
      </c>
      <c r="E2146" s="17">
        <v>1</v>
      </c>
      <c r="F2146" s="17">
        <v>1962</v>
      </c>
      <c r="G2146" s="17" t="str">
        <f>IF(F2146&lt;2000,(ROUNDDOWN((F2146-$G$10)/5,0))*5+$G$10&amp;"-"&amp;(ROUNDDOWN((F2146-$G$10)/5,0))*5+$G$10+4,(ROUNDDOWN((F2146-$G$10)/5,0))*5+$G$10&amp;"-"&amp;(ROUNDDOWN((F2146-$G$10)/5,0))*5+$G$10+4)</f>
        <v>1960-1964</v>
      </c>
      <c r="H2146" s="17">
        <v>3</v>
      </c>
      <c r="I2146" s="17">
        <v>3</v>
      </c>
      <c r="J2146" s="17">
        <v>0</v>
      </c>
      <c r="K2146" s="17">
        <f>SUM(I2146:J2146)</f>
        <v>3</v>
      </c>
      <c r="L2146" s="28">
        <f>IF(N2146&lt;7000000000,0,1)</f>
        <v>0</v>
      </c>
      <c r="M2146" s="28">
        <f>IF(N2146&gt;0,1,0)</f>
        <v>1</v>
      </c>
      <c r="N2146" s="29">
        <v>11561</v>
      </c>
      <c r="O2146" s="29">
        <f>IF($R2146="Minor",1,0)</f>
        <v>0</v>
      </c>
      <c r="P2146" s="29">
        <f>IF($R2146="Medium",1,0)</f>
        <v>1</v>
      </c>
      <c r="Q2146" s="29">
        <f>IF($R2146="Major",1,0)</f>
        <v>0</v>
      </c>
      <c r="R2146" s="2" t="str">
        <f>IF('Hazard Data'!N235&lt;VLOOKUP(B2146,Thresholds!$B$2:$I$8,2,FALSE),"Minor",IF(AND(VLOOKUP(B2146,Thresholds!$B$2:$I$8,2,FALSE)&lt;='Hazard Data'!N235,'Hazard Data'!N235&lt;VLOOKUP(B2146,Thresholds!$B$2:$I$8,3,FALSE)),"Medium","Major"))</f>
        <v>Medium</v>
      </c>
      <c r="S2146" s="2" t="str">
        <f>IF(N2146&gt;0,"",IF('Hazard Data'!K235&lt;VLOOKUP(B2146,Thresholds!$B$2:$I$8,5,FALSE),"Minor",IF(AND(VLOOKUP(B2146,Thresholds!$B$2:$I$8,5,FALSE)&lt;='Hazard Data'!K235,'Hazard Data'!K235&lt;VLOOKUP(B2146,Thresholds!$B$2:$I$8,6,FALSE)),"Medium","Major")))</f>
        <v/>
      </c>
      <c r="T2146" s="2"/>
      <c r="U2146" s="2"/>
      <c r="V2146" s="2"/>
      <c r="W2146" s="2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>
      <c r="A2147" s="1"/>
      <c r="B2147" s="17">
        <v>1</v>
      </c>
      <c r="C2147" s="9" t="s">
        <v>46</v>
      </c>
      <c r="D2147" s="9" t="str">
        <f>VLOOKUP(C2147,'Hazard Categories'!$A$2:$B$52,2,FALSE)</f>
        <v>Storm</v>
      </c>
      <c r="E2147" s="17">
        <v>1</v>
      </c>
      <c r="F2147" s="17">
        <v>1987</v>
      </c>
      <c r="G2147" s="17" t="str">
        <f>IF(F2147&lt;2000,(ROUNDDOWN((F2147-$G$10)/5,0))*5+$G$10&amp;"-"&amp;(ROUNDDOWN((F2147-$G$10)/5,0))*5+$G$10+4,(ROUNDDOWN((F2147-$G$10)/5,0))*5+$G$10&amp;"-"&amp;(ROUNDDOWN((F2147-$G$10)/5,0))*5+$G$10+4)</f>
        <v>1985-1989</v>
      </c>
      <c r="H2147" s="17">
        <v>1</v>
      </c>
      <c r="I2147" s="17">
        <v>0</v>
      </c>
      <c r="J2147" s="17">
        <v>0</v>
      </c>
      <c r="K2147" s="17">
        <f>SUM(I2147:J2147)</f>
        <v>0</v>
      </c>
      <c r="L2147" s="28">
        <f>IF(N2147&lt;7000000000,0,1)</f>
        <v>0</v>
      </c>
      <c r="M2147" s="28">
        <f>IF(N2147&gt;0,1,0)</f>
        <v>1</v>
      </c>
      <c r="N2147" s="29">
        <v>11229</v>
      </c>
      <c r="O2147" s="29">
        <f>IF($R2147="Minor",1,0)</f>
        <v>1</v>
      </c>
      <c r="P2147" s="29">
        <f>IF($R2147="Medium",1,0)</f>
        <v>0</v>
      </c>
      <c r="Q2147" s="29">
        <f>IF($R2147="Major",1,0)</f>
        <v>0</v>
      </c>
      <c r="R2147" s="2" t="str">
        <f>IF('Hazard Data'!N1557&lt;VLOOKUP(B2147,Thresholds!$B$2:$I$8,2,FALSE),"Minor",IF(AND(VLOOKUP(B2147,Thresholds!$B$2:$I$8,2,FALSE)&lt;='Hazard Data'!N1557,'Hazard Data'!N1557&lt;VLOOKUP(B2147,Thresholds!$B$2:$I$8,3,FALSE)),"Medium","Major"))</f>
        <v>Minor</v>
      </c>
      <c r="S2147" s="2" t="str">
        <f>IF(N2147&gt;0,"",IF('Hazard Data'!K1557&lt;VLOOKUP(B2147,Thresholds!$B$2:$I$8,5,FALSE),"Minor",IF(AND(VLOOKUP(B2147,Thresholds!$B$2:$I$8,5,FALSE)&lt;='Hazard Data'!K1557,'Hazard Data'!K1557&lt;VLOOKUP(B2147,Thresholds!$B$2:$I$8,6,FALSE)),"Medium","Major")))</f>
        <v/>
      </c>
      <c r="T2147" s="2"/>
      <c r="U2147" s="2"/>
      <c r="V2147" s="2"/>
      <c r="W2147" s="2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>
      <c r="A2148" s="1"/>
      <c r="B2148" s="17">
        <v>5</v>
      </c>
      <c r="C2148" s="9" t="s">
        <v>66</v>
      </c>
      <c r="D2148" s="9" t="str">
        <f>VLOOKUP(C2148,'Hazard Categories'!$A$2:$B$52,2,FALSE)</f>
        <v>Storm</v>
      </c>
      <c r="E2148" s="17">
        <v>2</v>
      </c>
      <c r="F2148" s="17">
        <v>1985</v>
      </c>
      <c r="G2148" s="17" t="str">
        <f>IF(F2148&lt;2000,(ROUNDDOWN((F2148-$G$10)/5,0))*5+$G$10&amp;"-"&amp;(ROUNDDOWN((F2148-$G$10)/5,0))*5+$G$10+4,(ROUNDDOWN((F2148-$G$10)/5,0))*5+$G$10&amp;"-"&amp;(ROUNDDOWN((F2148-$G$10)/5,0))*5+$G$10+4)</f>
        <v>1985-1989</v>
      </c>
      <c r="H2148" s="17">
        <v>1</v>
      </c>
      <c r="I2148" s="17">
        <v>0</v>
      </c>
      <c r="J2148" s="17">
        <v>0</v>
      </c>
      <c r="K2148" s="17">
        <f>SUM(I2148:J2148)</f>
        <v>0</v>
      </c>
      <c r="L2148" s="28">
        <f>IF(N2148&lt;7000000000,0,1)</f>
        <v>0</v>
      </c>
      <c r="M2148" s="28">
        <f>IF(N2148&gt;0,1,0)</f>
        <v>1</v>
      </c>
      <c r="N2148" s="29">
        <v>10832</v>
      </c>
      <c r="O2148" s="29">
        <f>IF($R2148="Minor",1,0)</f>
        <v>1</v>
      </c>
      <c r="P2148" s="29">
        <f>IF($R2148="Medium",1,0)</f>
        <v>0</v>
      </c>
      <c r="Q2148" s="29">
        <f>IF($R2148="Major",1,0)</f>
        <v>0</v>
      </c>
      <c r="R2148" s="2" t="str">
        <f>IF('Hazard Data'!N1737&lt;VLOOKUP(B2148,Thresholds!$B$2:$I$8,2,FALSE),"Minor",IF(AND(VLOOKUP(B2148,Thresholds!$B$2:$I$8,2,FALSE)&lt;='Hazard Data'!N1737,'Hazard Data'!N1737&lt;VLOOKUP(B2148,Thresholds!$B$2:$I$8,3,FALSE)),"Medium","Major"))</f>
        <v>Minor</v>
      </c>
      <c r="S2148" s="2" t="str">
        <f>IF(N2148&gt;0,"",IF('Hazard Data'!K1737&lt;VLOOKUP(B2148,Thresholds!$B$2:$I$8,5,FALSE),"Minor",IF(AND(VLOOKUP(B2148,Thresholds!$B$2:$I$8,5,FALSE)&lt;='Hazard Data'!K1737,'Hazard Data'!K1737&lt;VLOOKUP(B2148,Thresholds!$B$2:$I$8,6,FALSE)),"Medium","Major")))</f>
        <v/>
      </c>
      <c r="T2148" s="2"/>
      <c r="U2148" s="2"/>
      <c r="V2148" s="2"/>
      <c r="W2148" s="2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>
      <c r="A2149" s="1"/>
      <c r="B2149" s="17">
        <v>5</v>
      </c>
      <c r="C2149" s="9" t="s">
        <v>40</v>
      </c>
      <c r="D2149" s="9" t="str">
        <f>VLOOKUP(C2149,'Hazard Categories'!$A$2:$B$52,2,FALSE)</f>
        <v>Storm</v>
      </c>
      <c r="E2149" s="17">
        <v>4</v>
      </c>
      <c r="F2149" s="17">
        <v>1973</v>
      </c>
      <c r="G2149" s="17" t="str">
        <f>IF(F2149&lt;2000,(ROUNDDOWN((F2149-$G$10)/5,0))*5+$G$10&amp;"-"&amp;(ROUNDDOWN((F2149-$G$10)/5,0))*5+$G$10+4,(ROUNDDOWN((F2149-$G$10)/5,0))*5+$G$10&amp;"-"&amp;(ROUNDDOWN((F2149-$G$10)/5,0))*5+$G$10+4)</f>
        <v>1970-1974</v>
      </c>
      <c r="H2149" s="17">
        <v>1</v>
      </c>
      <c r="I2149" s="17">
        <v>0</v>
      </c>
      <c r="J2149" s="17">
        <v>0</v>
      </c>
      <c r="K2149" s="17">
        <f>SUM(I2149:J2149)</f>
        <v>0</v>
      </c>
      <c r="L2149" s="28">
        <f>IF(N2149&lt;7000000000,0,1)</f>
        <v>0</v>
      </c>
      <c r="M2149" s="28">
        <f>IF(N2149&gt;0,1,0)</f>
        <v>1</v>
      </c>
      <c r="N2149" s="29">
        <v>10243</v>
      </c>
      <c r="O2149" s="29">
        <f>IF($R2149="Minor",1,0)</f>
        <v>1</v>
      </c>
      <c r="P2149" s="29">
        <f>IF($R2149="Medium",1,0)</f>
        <v>0</v>
      </c>
      <c r="Q2149" s="29">
        <f>IF($R2149="Major",1,0)</f>
        <v>0</v>
      </c>
      <c r="R2149" s="2" t="str">
        <f>IF('Hazard Data'!N1175&lt;VLOOKUP(B2149,Thresholds!$B$2:$I$8,2,FALSE),"Minor",IF(AND(VLOOKUP(B2149,Thresholds!$B$2:$I$8,2,FALSE)&lt;='Hazard Data'!N1175,'Hazard Data'!N1175&lt;VLOOKUP(B2149,Thresholds!$B$2:$I$8,3,FALSE)),"Medium","Major"))</f>
        <v>Minor</v>
      </c>
      <c r="S2149" s="2" t="str">
        <f>IF(N2149&gt;0,"",IF('Hazard Data'!K1175&lt;VLOOKUP(B2149,Thresholds!$B$2:$I$8,5,FALSE),"Minor",IF(AND(VLOOKUP(B2149,Thresholds!$B$2:$I$8,5,FALSE)&lt;='Hazard Data'!K1175,'Hazard Data'!K1175&lt;VLOOKUP(B2149,Thresholds!$B$2:$I$8,6,FALSE)),"Medium","Major")))</f>
        <v/>
      </c>
      <c r="T2149" s="2"/>
      <c r="U2149" s="2"/>
      <c r="V2149" s="2"/>
      <c r="W2149" s="2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>
      <c r="A2150" s="1"/>
      <c r="B2150" s="17">
        <v>3</v>
      </c>
      <c r="C2150" s="9" t="s">
        <v>59</v>
      </c>
      <c r="D2150" s="9" t="str">
        <f>VLOOKUP(C2150,'Hazard Categories'!$A$2:$B$52,2,FALSE)</f>
        <v>Storm</v>
      </c>
      <c r="E2150" s="17">
        <v>2</v>
      </c>
      <c r="F2150" s="17">
        <v>1965</v>
      </c>
      <c r="G2150" s="17" t="str">
        <f>IF(F2150&lt;2000,(ROUNDDOWN((F2150-$G$10)/5,0))*5+$G$10&amp;"-"&amp;(ROUNDDOWN((F2150-$G$10)/5,0))*5+$G$10+4,(ROUNDDOWN((F2150-$G$10)/5,0))*5+$G$10&amp;"-"&amp;(ROUNDDOWN((F2150-$G$10)/5,0))*5+$G$10+4)</f>
        <v>1965-1969</v>
      </c>
      <c r="H2150" s="17">
        <v>1</v>
      </c>
      <c r="I2150" s="17">
        <v>0</v>
      </c>
      <c r="J2150" s="17">
        <v>0</v>
      </c>
      <c r="K2150" s="17">
        <f>SUM(I2150:J2150)</f>
        <v>0</v>
      </c>
      <c r="L2150" s="28">
        <f>IF(N2150&lt;7000000000,0,1)</f>
        <v>0</v>
      </c>
      <c r="M2150" s="28">
        <f>IF(N2150&gt;0,1,0)</f>
        <v>1</v>
      </c>
      <c r="N2150" s="29">
        <v>9643</v>
      </c>
      <c r="O2150" s="29">
        <f>IF($R2150="Minor",1,0)</f>
        <v>1</v>
      </c>
      <c r="P2150" s="29">
        <f>IF($R2150="Medium",1,0)</f>
        <v>0</v>
      </c>
      <c r="Q2150" s="29">
        <f>IF($R2150="Major",1,0)</f>
        <v>0</v>
      </c>
      <c r="R2150" s="2" t="str">
        <f>IF('Hazard Data'!N911&lt;VLOOKUP(B2150,Thresholds!$B$2:$I$8,2,FALSE),"Minor",IF(AND(VLOOKUP(B2150,Thresholds!$B$2:$I$8,2,FALSE)&lt;='Hazard Data'!N911,'Hazard Data'!N911&lt;VLOOKUP(B2150,Thresholds!$B$2:$I$8,3,FALSE)),"Medium","Major"))</f>
        <v>Minor</v>
      </c>
      <c r="S2150" s="2" t="str">
        <f>IF(N2150&gt;0,"",IF('Hazard Data'!K911&lt;VLOOKUP(B2150,Thresholds!$B$2:$I$8,5,FALSE),"Minor",IF(AND(VLOOKUP(B2150,Thresholds!$B$2:$I$8,5,FALSE)&lt;='Hazard Data'!K911,'Hazard Data'!K911&lt;VLOOKUP(B2150,Thresholds!$B$2:$I$8,6,FALSE)),"Medium","Major")))</f>
        <v/>
      </c>
      <c r="T2150" s="2"/>
      <c r="U2150" s="2"/>
      <c r="V2150" s="2"/>
      <c r="W2150" s="2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>
      <c r="A2151" s="1"/>
      <c r="B2151" s="17">
        <v>3</v>
      </c>
      <c r="C2151" s="9" t="s">
        <v>40</v>
      </c>
      <c r="D2151" s="9" t="str">
        <f>VLOOKUP(C2151,'Hazard Categories'!$A$2:$B$52,2,FALSE)</f>
        <v>Storm</v>
      </c>
      <c r="E2151" s="17">
        <v>4</v>
      </c>
      <c r="F2151" s="17">
        <v>1973</v>
      </c>
      <c r="G2151" s="17" t="str">
        <f>IF(F2151&lt;2000,(ROUNDDOWN((F2151-$G$10)/5,0))*5+$G$10&amp;"-"&amp;(ROUNDDOWN((F2151-$G$10)/5,0))*5+$G$10+4,(ROUNDDOWN((F2151-$G$10)/5,0))*5+$G$10&amp;"-"&amp;(ROUNDDOWN((F2151-$G$10)/5,0))*5+$G$10+4)</f>
        <v>1970-1974</v>
      </c>
      <c r="H2151" s="17">
        <v>1</v>
      </c>
      <c r="I2151" s="17">
        <v>0</v>
      </c>
      <c r="J2151" s="17">
        <v>0</v>
      </c>
      <c r="K2151" s="17">
        <f>SUM(I2151:J2151)</f>
        <v>0</v>
      </c>
      <c r="L2151" s="28">
        <f>IF(N2151&lt;7000000000,0,1)</f>
        <v>0</v>
      </c>
      <c r="M2151" s="28">
        <f>IF(N2151&gt;0,1,0)</f>
        <v>1</v>
      </c>
      <c r="N2151" s="29">
        <v>9512</v>
      </c>
      <c r="O2151" s="29">
        <f>IF($R2151="Minor",1,0)</f>
        <v>1</v>
      </c>
      <c r="P2151" s="29">
        <f>IF($R2151="Medium",1,0)</f>
        <v>0</v>
      </c>
      <c r="Q2151" s="29">
        <f>IF($R2151="Major",1,0)</f>
        <v>0</v>
      </c>
      <c r="R2151" s="2" t="str">
        <f>IF('Hazard Data'!N1174&lt;VLOOKUP(B2151,Thresholds!$B$2:$I$8,2,FALSE),"Minor",IF(AND(VLOOKUP(B2151,Thresholds!$B$2:$I$8,2,FALSE)&lt;='Hazard Data'!N1174,'Hazard Data'!N1174&lt;VLOOKUP(B2151,Thresholds!$B$2:$I$8,3,FALSE)),"Medium","Major"))</f>
        <v>Minor</v>
      </c>
      <c r="S2151" s="2" t="str">
        <f>IF(N2151&gt;0,"",IF('Hazard Data'!K1174&lt;VLOOKUP(B2151,Thresholds!$B$2:$I$8,5,FALSE),"Minor",IF(AND(VLOOKUP(B2151,Thresholds!$B$2:$I$8,5,FALSE)&lt;='Hazard Data'!K1174,'Hazard Data'!K1174&lt;VLOOKUP(B2151,Thresholds!$B$2:$I$8,6,FALSE)),"Medium","Major")))</f>
        <v/>
      </c>
      <c r="T2151" s="2"/>
      <c r="U2151" s="2"/>
      <c r="V2151" s="2"/>
      <c r="W2151" s="2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>
      <c r="A2152" s="1"/>
      <c r="B2152" s="17">
        <v>1</v>
      </c>
      <c r="C2152" s="9" t="s">
        <v>79</v>
      </c>
      <c r="D2152" s="9" t="str">
        <f>VLOOKUP(C2152,'Hazard Categories'!$A$2:$B$52,2,FALSE)</f>
        <v>Storm</v>
      </c>
      <c r="E2152" s="17">
        <v>2</v>
      </c>
      <c r="F2152" s="17">
        <v>1976</v>
      </c>
      <c r="G2152" s="17" t="str">
        <f>IF(F2152&lt;2000,(ROUNDDOWN((F2152-$G$10)/5,0))*5+$G$10&amp;"-"&amp;(ROUNDDOWN((F2152-$G$10)/5,0))*5+$G$10+4,(ROUNDDOWN((F2152-$G$10)/5,0))*5+$G$10&amp;"-"&amp;(ROUNDDOWN((F2152-$G$10)/5,0))*5+$G$10+4)</f>
        <v>1975-1979</v>
      </c>
      <c r="H2152" s="17">
        <v>1</v>
      </c>
      <c r="I2152" s="17">
        <v>0</v>
      </c>
      <c r="J2152" s="17">
        <v>0</v>
      </c>
      <c r="K2152" s="17">
        <f>SUM(I2152:J2152)</f>
        <v>0</v>
      </c>
      <c r="L2152" s="28">
        <f>IF(N2152&lt;7000000000,0,1)</f>
        <v>0</v>
      </c>
      <c r="M2152" s="28">
        <f>IF(N2152&gt;0,1,0)</f>
        <v>1</v>
      </c>
      <c r="N2152" s="29">
        <v>9483</v>
      </c>
      <c r="O2152" s="29">
        <f>IF($R2152="Minor",1,0)</f>
        <v>0</v>
      </c>
      <c r="P2152" s="29">
        <f>IF($R2152="Medium",1,0)</f>
        <v>1</v>
      </c>
      <c r="Q2152" s="29">
        <f>IF($R2152="Major",1,0)</f>
        <v>0</v>
      </c>
      <c r="R2152" s="2" t="str">
        <f>IF('Hazard Data'!N405&lt;VLOOKUP(B2152,Thresholds!$B$2:$I$8,2,FALSE),"Minor",IF(AND(VLOOKUP(B2152,Thresholds!$B$2:$I$8,2,FALSE)&lt;='Hazard Data'!N405,'Hazard Data'!N405&lt;VLOOKUP(B2152,Thresholds!$B$2:$I$8,3,FALSE)),"Medium","Major"))</f>
        <v>Medium</v>
      </c>
      <c r="S2152" s="2" t="str">
        <f>IF(N2152&gt;0,"",IF('Hazard Data'!K405&lt;VLOOKUP(B2152,Thresholds!$B$2:$I$8,5,FALSE),"Minor",IF(AND(VLOOKUP(B2152,Thresholds!$B$2:$I$8,5,FALSE)&lt;='Hazard Data'!K405,'Hazard Data'!K405&lt;VLOOKUP(B2152,Thresholds!$B$2:$I$8,6,FALSE)),"Medium","Major")))</f>
        <v/>
      </c>
      <c r="T2152" s="2"/>
      <c r="U2152" s="2"/>
      <c r="V2152" s="2"/>
      <c r="W2152" s="2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>
      <c r="A2153" s="1"/>
      <c r="B2153" s="17">
        <v>4</v>
      </c>
      <c r="C2153" s="9" t="s">
        <v>79</v>
      </c>
      <c r="D2153" s="9" t="str">
        <f>VLOOKUP(C2153,'Hazard Categories'!$A$2:$B$52,2,FALSE)</f>
        <v>Storm</v>
      </c>
      <c r="E2153" s="17">
        <v>2</v>
      </c>
      <c r="F2153" s="17">
        <v>1976</v>
      </c>
      <c r="G2153" s="17" t="str">
        <f>IF(F2153&lt;2000,(ROUNDDOWN((F2153-$G$10)/5,0))*5+$G$10&amp;"-"&amp;(ROUNDDOWN((F2153-$G$10)/5,0))*5+$G$10+4,(ROUNDDOWN((F2153-$G$10)/5,0))*5+$G$10&amp;"-"&amp;(ROUNDDOWN((F2153-$G$10)/5,0))*5+$G$10+4)</f>
        <v>1975-1979</v>
      </c>
      <c r="H2153" s="17">
        <v>1</v>
      </c>
      <c r="I2153" s="17">
        <v>0</v>
      </c>
      <c r="J2153" s="17">
        <v>0</v>
      </c>
      <c r="K2153" s="17">
        <f>SUM(I2153:J2153)</f>
        <v>0</v>
      </c>
      <c r="L2153" s="28">
        <f>IF(N2153&lt;7000000000,0,1)</f>
        <v>0</v>
      </c>
      <c r="M2153" s="28">
        <f>IF(N2153&gt;0,1,0)</f>
        <v>1</v>
      </c>
      <c r="N2153" s="29">
        <v>9280</v>
      </c>
      <c r="O2153" s="29">
        <f>IF($R2153="Minor",1,0)</f>
        <v>0</v>
      </c>
      <c r="P2153" s="29">
        <f>IF($R2153="Medium",1,0)</f>
        <v>1</v>
      </c>
      <c r="Q2153" s="29">
        <f>IF($R2153="Major",1,0)</f>
        <v>0</v>
      </c>
      <c r="R2153" s="2" t="str">
        <f>IF('Hazard Data'!N406&lt;VLOOKUP(B2153,Thresholds!$B$2:$I$8,2,FALSE),"Minor",IF(AND(VLOOKUP(B2153,Thresholds!$B$2:$I$8,2,FALSE)&lt;='Hazard Data'!N406,'Hazard Data'!N406&lt;VLOOKUP(B2153,Thresholds!$B$2:$I$8,3,FALSE)),"Medium","Major"))</f>
        <v>Medium</v>
      </c>
      <c r="S2153" s="2" t="str">
        <f>IF(N2153&gt;0,"",IF('Hazard Data'!K406&lt;VLOOKUP(B2153,Thresholds!$B$2:$I$8,5,FALSE),"Minor",IF(AND(VLOOKUP(B2153,Thresholds!$B$2:$I$8,5,FALSE)&lt;='Hazard Data'!K406,'Hazard Data'!K406&lt;VLOOKUP(B2153,Thresholds!$B$2:$I$8,6,FALSE)),"Medium","Major")))</f>
        <v/>
      </c>
      <c r="T2153" s="2"/>
      <c r="U2153" s="2"/>
      <c r="V2153" s="2"/>
      <c r="W2153" s="2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>
      <c r="A2154" s="1"/>
      <c r="B2154" s="17">
        <v>1</v>
      </c>
      <c r="C2154" s="9" t="s">
        <v>40</v>
      </c>
      <c r="D2154" s="9" t="str">
        <f>VLOOKUP(C2154,'Hazard Categories'!$A$2:$B$52,2,FALSE)</f>
        <v>Storm</v>
      </c>
      <c r="E2154" s="17">
        <v>1</v>
      </c>
      <c r="F2154" s="17">
        <v>1993</v>
      </c>
      <c r="G2154" s="17" t="str">
        <f>IF(F2154&lt;2000,(ROUNDDOWN((F2154-$G$10)/5,0))*5+$G$10&amp;"-"&amp;(ROUNDDOWN((F2154-$G$10)/5,0))*5+$G$10+4,(ROUNDDOWN((F2154-$G$10)/5,0))*5+$G$10&amp;"-"&amp;(ROUNDDOWN((F2154-$G$10)/5,0))*5+$G$10+4)</f>
        <v>1990-1994</v>
      </c>
      <c r="H2154" s="17">
        <v>2</v>
      </c>
      <c r="I2154" s="17">
        <v>0</v>
      </c>
      <c r="J2154" s="17">
        <v>0</v>
      </c>
      <c r="K2154" s="17">
        <f>SUM(I2154:J2154)</f>
        <v>0</v>
      </c>
      <c r="L2154" s="28">
        <f>IF(N2154&lt;7000000000,0,1)</f>
        <v>0</v>
      </c>
      <c r="M2154" s="28">
        <f>IF(N2154&gt;0,1,0)</f>
        <v>1</v>
      </c>
      <c r="N2154" s="29">
        <v>8990</v>
      </c>
      <c r="O2154" s="29">
        <f>IF($R2154="Minor",1,0)</f>
        <v>1</v>
      </c>
      <c r="P2154" s="29">
        <f>IF($R2154="Medium",1,0)</f>
        <v>0</v>
      </c>
      <c r="Q2154" s="29">
        <f>IF($R2154="Major",1,0)</f>
        <v>0</v>
      </c>
      <c r="R2154" s="2" t="str">
        <f>IF('Hazard Data'!N1759&lt;VLOOKUP(B2154,Thresholds!$B$2:$I$8,2,FALSE),"Minor",IF(AND(VLOOKUP(B2154,Thresholds!$B$2:$I$8,2,FALSE)&lt;='Hazard Data'!N1759,'Hazard Data'!N1759&lt;VLOOKUP(B2154,Thresholds!$B$2:$I$8,3,FALSE)),"Medium","Major"))</f>
        <v>Minor</v>
      </c>
      <c r="S2154" s="2" t="str">
        <f>IF(N2154&gt;0,"",IF('Hazard Data'!K1759&lt;VLOOKUP(B2154,Thresholds!$B$2:$I$8,5,FALSE),"Minor",IF(AND(VLOOKUP(B2154,Thresholds!$B$2:$I$8,5,FALSE)&lt;='Hazard Data'!K1759,'Hazard Data'!K1759&lt;VLOOKUP(B2154,Thresholds!$B$2:$I$8,6,FALSE)),"Medium","Major")))</f>
        <v/>
      </c>
      <c r="T2154" s="2"/>
      <c r="U2154" s="2"/>
      <c r="V2154" s="2"/>
      <c r="W2154" s="2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>
      <c r="A2155" s="1"/>
      <c r="B2155" s="17">
        <v>3</v>
      </c>
      <c r="C2155" s="9" t="s">
        <v>45</v>
      </c>
      <c r="D2155" s="9" t="str">
        <f>VLOOKUP(C2155,'Hazard Categories'!$A$2:$B$52,2,FALSE)</f>
        <v>Storm</v>
      </c>
      <c r="E2155" s="17">
        <v>3</v>
      </c>
      <c r="F2155" s="17">
        <v>1987</v>
      </c>
      <c r="G2155" s="17" t="str">
        <f>IF(F2155&lt;2000,(ROUNDDOWN((F2155-$G$10)/5,0))*5+$G$10&amp;"-"&amp;(ROUNDDOWN((F2155-$G$10)/5,0))*5+$G$10+4,(ROUNDDOWN((F2155-$G$10)/5,0))*5+$G$10&amp;"-"&amp;(ROUNDDOWN((F2155-$G$10)/5,0))*5+$G$10+4)</f>
        <v>1985-1989</v>
      </c>
      <c r="H2155" s="17">
        <v>1</v>
      </c>
      <c r="I2155" s="17">
        <v>0</v>
      </c>
      <c r="J2155" s="17">
        <v>0</v>
      </c>
      <c r="K2155" s="17">
        <f>SUM(I2155:J2155)</f>
        <v>0</v>
      </c>
      <c r="L2155" s="28">
        <f>IF(N2155&lt;7000000000,0,1)</f>
        <v>0</v>
      </c>
      <c r="M2155" s="28">
        <f>IF(N2155&gt;0,1,0)</f>
        <v>1</v>
      </c>
      <c r="N2155" s="29">
        <v>8710</v>
      </c>
      <c r="O2155" s="29">
        <f>IF($R2155="Minor",1,0)</f>
        <v>1</v>
      </c>
      <c r="P2155" s="29">
        <f>IF($R2155="Medium",1,0)</f>
        <v>0</v>
      </c>
      <c r="Q2155" s="29">
        <f>IF($R2155="Major",1,0)</f>
        <v>0</v>
      </c>
      <c r="R2155" s="2" t="str">
        <f>IF('Hazard Data'!N1619&lt;VLOOKUP(B2155,Thresholds!$B$2:$I$8,2,FALSE),"Minor",IF(AND(VLOOKUP(B2155,Thresholds!$B$2:$I$8,2,FALSE)&lt;='Hazard Data'!N1619,'Hazard Data'!N1619&lt;VLOOKUP(B2155,Thresholds!$B$2:$I$8,3,FALSE)),"Medium","Major"))</f>
        <v>Minor</v>
      </c>
      <c r="S2155" s="2" t="str">
        <f>IF(N2155&gt;0,"",IF('Hazard Data'!K1619&lt;VLOOKUP(B2155,Thresholds!$B$2:$I$8,5,FALSE),"Minor",IF(AND(VLOOKUP(B2155,Thresholds!$B$2:$I$8,5,FALSE)&lt;='Hazard Data'!K1619,'Hazard Data'!K1619&lt;VLOOKUP(B2155,Thresholds!$B$2:$I$8,6,FALSE)),"Medium","Major")))</f>
        <v/>
      </c>
      <c r="T2155" s="2"/>
      <c r="U2155" s="2"/>
      <c r="V2155" s="2"/>
      <c r="W2155" s="2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>
      <c r="A2156" s="1"/>
      <c r="B2156" s="17">
        <v>4</v>
      </c>
      <c r="C2156" s="9" t="s">
        <v>44</v>
      </c>
      <c r="D2156" s="9" t="str">
        <f>VLOOKUP(C2156,'Hazard Categories'!$A$2:$B$52,2,FALSE)</f>
        <v>Severe Storm</v>
      </c>
      <c r="E2156" s="17">
        <v>2</v>
      </c>
      <c r="F2156" s="17">
        <v>1988</v>
      </c>
      <c r="G2156" s="17" t="str">
        <f>IF(F2156&lt;2000,(ROUNDDOWN((F2156-$G$10)/5,0))*5+$G$10&amp;"-"&amp;(ROUNDDOWN((F2156-$G$10)/5,0))*5+$G$10+4,(ROUNDDOWN((F2156-$G$10)/5,0))*5+$G$10&amp;"-"&amp;(ROUNDDOWN((F2156-$G$10)/5,0))*5+$G$10+4)</f>
        <v>1985-1989</v>
      </c>
      <c r="H2156" s="17">
        <v>1</v>
      </c>
      <c r="I2156" s="17">
        <v>0</v>
      </c>
      <c r="J2156" s="17">
        <v>0</v>
      </c>
      <c r="K2156" s="17">
        <f>SUM(I2156:J2156)</f>
        <v>0</v>
      </c>
      <c r="L2156" s="28">
        <f>IF(N2156&lt;7000000000,0,1)</f>
        <v>0</v>
      </c>
      <c r="M2156" s="28">
        <f>IF(N2156&gt;0,1,0)</f>
        <v>1</v>
      </c>
      <c r="N2156" s="29">
        <v>8707</v>
      </c>
      <c r="O2156" s="29">
        <f>IF($R2156="Minor",1,0)</f>
        <v>1</v>
      </c>
      <c r="P2156" s="29">
        <f>IF($R2156="Medium",1,0)</f>
        <v>0</v>
      </c>
      <c r="Q2156" s="29">
        <f>IF($R2156="Major",1,0)</f>
        <v>0</v>
      </c>
      <c r="R2156" s="2" t="str">
        <f>IF('Hazard Data'!N1693&lt;VLOOKUP(B2156,Thresholds!$B$2:$I$8,2,FALSE),"Minor",IF(AND(VLOOKUP(B2156,Thresholds!$B$2:$I$8,2,FALSE)&lt;='Hazard Data'!N1693,'Hazard Data'!N1693&lt;VLOOKUP(B2156,Thresholds!$B$2:$I$8,3,FALSE)),"Medium","Major"))</f>
        <v>Minor</v>
      </c>
      <c r="S2156" s="2" t="str">
        <f>IF(N2156&gt;0,"",IF('Hazard Data'!K1693&lt;VLOOKUP(B2156,Thresholds!$B$2:$I$8,5,FALSE),"Minor",IF(AND(VLOOKUP(B2156,Thresholds!$B$2:$I$8,5,FALSE)&lt;='Hazard Data'!K1693,'Hazard Data'!K1693&lt;VLOOKUP(B2156,Thresholds!$B$2:$I$8,6,FALSE)),"Medium","Major")))</f>
        <v/>
      </c>
      <c r="T2156" s="2"/>
      <c r="U2156" s="2"/>
      <c r="V2156" s="2"/>
      <c r="W2156" s="2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>
      <c r="A2157" s="1"/>
      <c r="B2157" s="17">
        <v>3</v>
      </c>
      <c r="C2157" s="9" t="s">
        <v>44</v>
      </c>
      <c r="D2157" s="9" t="str">
        <f>VLOOKUP(C2157,'Hazard Categories'!$A$2:$B$52,2,FALSE)</f>
        <v>Severe Storm</v>
      </c>
      <c r="E2157" s="17">
        <v>2</v>
      </c>
      <c r="F2157" s="17">
        <v>2011</v>
      </c>
      <c r="G2157" s="17" t="str">
        <f>IF(F2157&lt;2000,(ROUNDDOWN((F2157-$G$10)/5,0))*5+$G$10&amp;"-"&amp;(ROUNDDOWN((F2157-$G$10)/5,0))*5+$G$10+4,(ROUNDDOWN((F2157-$G$10)/5,0))*5+$G$10&amp;"-"&amp;(ROUNDDOWN((F2157-$G$10)/5,0))*5+$G$10+4)</f>
        <v>2010-2014</v>
      </c>
      <c r="H2157" s="17">
        <v>1</v>
      </c>
      <c r="I2157" s="17">
        <v>0</v>
      </c>
      <c r="J2157" s="17">
        <v>0</v>
      </c>
      <c r="K2157" s="17">
        <f>SUM(I2157:J2157)</f>
        <v>0</v>
      </c>
      <c r="L2157" s="28">
        <f>IF(N2157&lt;7000000000,0,1)</f>
        <v>0</v>
      </c>
      <c r="M2157" s="28">
        <f>IF(N2157&gt;0,1,0)</f>
        <v>1</v>
      </c>
      <c r="N2157" s="29">
        <v>8695</v>
      </c>
      <c r="O2157" s="29">
        <f>IF($R2157="Minor",1,0)</f>
        <v>1</v>
      </c>
      <c r="P2157" s="29">
        <f>IF($R2157="Medium",1,0)</f>
        <v>0</v>
      </c>
      <c r="Q2157" s="29">
        <f>IF($R2157="Major",1,0)</f>
        <v>0</v>
      </c>
      <c r="R2157" s="2" t="str">
        <f>IF('Hazard Data'!N2378&lt;VLOOKUP(B2157,Thresholds!$B$2:$I$8,2,FALSE),"Minor",IF(AND(VLOOKUP(B2157,Thresholds!$B$2:$I$8,2,FALSE)&lt;='Hazard Data'!N2378,'Hazard Data'!N2378&lt;VLOOKUP(B2157,Thresholds!$B$2:$I$8,3,FALSE)),"Medium","Major"))</f>
        <v>Minor</v>
      </c>
      <c r="S2157" s="2" t="str">
        <f>IF(N2157&gt;0,"",IF('Hazard Data'!K2378&lt;VLOOKUP(B2157,Thresholds!$B$2:$I$8,5,FALSE),"Minor",IF(AND(VLOOKUP(B2157,Thresholds!$B$2:$I$8,5,FALSE)&lt;='Hazard Data'!K2378,'Hazard Data'!K2378&lt;VLOOKUP(B2157,Thresholds!$B$2:$I$8,6,FALSE)),"Medium","Major")))</f>
        <v/>
      </c>
      <c r="T2157" s="2"/>
      <c r="U2157" s="2"/>
      <c r="V2157" s="2"/>
      <c r="W2157" s="2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>
      <c r="A2158" s="1"/>
      <c r="B2158" s="17">
        <v>1</v>
      </c>
      <c r="C2158" s="9" t="s">
        <v>45</v>
      </c>
      <c r="D2158" s="9" t="str">
        <f>VLOOKUP(C2158,'Hazard Categories'!$A$2:$B$52,2,FALSE)</f>
        <v>Storm</v>
      </c>
      <c r="E2158" s="17">
        <v>3</v>
      </c>
      <c r="F2158" s="17">
        <v>1990</v>
      </c>
      <c r="G2158" s="17" t="str">
        <f>IF(F2158&lt;2000,(ROUNDDOWN((F2158-$G$10)/5,0))*5+$G$10&amp;"-"&amp;(ROUNDDOWN((F2158-$G$10)/5,0))*5+$G$10+4,(ROUNDDOWN((F2158-$G$10)/5,0))*5+$G$10&amp;"-"&amp;(ROUNDDOWN((F2158-$G$10)/5,0))*5+$G$10+4)</f>
        <v>1990-1994</v>
      </c>
      <c r="H2158" s="17">
        <v>1</v>
      </c>
      <c r="I2158" s="17">
        <v>0</v>
      </c>
      <c r="J2158" s="17">
        <v>13</v>
      </c>
      <c r="K2158" s="17">
        <f>SUM(I2158:J2158)</f>
        <v>13</v>
      </c>
      <c r="L2158" s="28">
        <f>IF(N2158&lt;7000000000,0,1)</f>
        <v>0</v>
      </c>
      <c r="M2158" s="28">
        <f>IF(N2158&gt;0,1,0)</f>
        <v>1</v>
      </c>
      <c r="N2158" s="29">
        <v>8691</v>
      </c>
      <c r="O2158" s="29">
        <f>IF($R2158="Minor",1,0)</f>
        <v>1</v>
      </c>
      <c r="P2158" s="29">
        <f>IF($R2158="Medium",1,0)</f>
        <v>0</v>
      </c>
      <c r="Q2158" s="29">
        <f>IF($R2158="Major",1,0)</f>
        <v>0</v>
      </c>
      <c r="R2158" s="2" t="str">
        <f>IF('Hazard Data'!N1766&lt;VLOOKUP(B2158,Thresholds!$B$2:$I$8,2,FALSE),"Minor",IF(AND(VLOOKUP(B2158,Thresholds!$B$2:$I$8,2,FALSE)&lt;='Hazard Data'!N1766,'Hazard Data'!N1766&lt;VLOOKUP(B2158,Thresholds!$B$2:$I$8,3,FALSE)),"Medium","Major"))</f>
        <v>Minor</v>
      </c>
      <c r="S2158" s="2" t="str">
        <f>IF(N2158&gt;0,"",IF('Hazard Data'!K1766&lt;VLOOKUP(B2158,Thresholds!$B$2:$I$8,5,FALSE),"Minor",IF(AND(VLOOKUP(B2158,Thresholds!$B$2:$I$8,5,FALSE)&lt;='Hazard Data'!K1766,'Hazard Data'!K1766&lt;VLOOKUP(B2158,Thresholds!$B$2:$I$8,6,FALSE)),"Medium","Major")))</f>
        <v/>
      </c>
      <c r="T2158" s="2"/>
      <c r="U2158" s="2"/>
      <c r="V2158" s="2"/>
      <c r="W2158" s="2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>
      <c r="A2159" s="1"/>
      <c r="B2159" s="17">
        <v>2</v>
      </c>
      <c r="C2159" s="9" t="s">
        <v>46</v>
      </c>
      <c r="D2159" s="9" t="str">
        <f>VLOOKUP(C2159,'Hazard Categories'!$A$2:$B$52,2,FALSE)</f>
        <v>Storm</v>
      </c>
      <c r="E2159" s="17">
        <v>3</v>
      </c>
      <c r="F2159" s="17">
        <v>1986</v>
      </c>
      <c r="G2159" s="17" t="str">
        <f>IF(F2159&lt;2000,(ROUNDDOWN((F2159-$G$10)/5,0))*5+$G$10&amp;"-"&amp;(ROUNDDOWN((F2159-$G$10)/5,0))*5+$G$10+4,(ROUNDDOWN((F2159-$G$10)/5,0))*5+$G$10&amp;"-"&amp;(ROUNDDOWN((F2159-$G$10)/5,0))*5+$G$10+4)</f>
        <v>1985-1989</v>
      </c>
      <c r="H2159" s="17">
        <v>1</v>
      </c>
      <c r="I2159" s="17">
        <v>0</v>
      </c>
      <c r="J2159" s="17">
        <v>0</v>
      </c>
      <c r="K2159" s="17">
        <f>SUM(I2159:J2159)</f>
        <v>0</v>
      </c>
      <c r="L2159" s="28">
        <f>IF(N2159&lt;7000000000,0,1)</f>
        <v>0</v>
      </c>
      <c r="M2159" s="28">
        <f>IF(N2159&gt;0,1,0)</f>
        <v>1</v>
      </c>
      <c r="N2159" s="29">
        <v>8689</v>
      </c>
      <c r="O2159" s="29">
        <f>IF($R2159="Minor",1,0)</f>
        <v>1</v>
      </c>
      <c r="P2159" s="29">
        <f>IF($R2159="Medium",1,0)</f>
        <v>0</v>
      </c>
      <c r="Q2159" s="29">
        <f>IF($R2159="Major",1,0)</f>
        <v>0</v>
      </c>
      <c r="R2159" s="2" t="str">
        <f>IF('Hazard Data'!N1535&lt;VLOOKUP(B2159,Thresholds!$B$2:$I$8,2,FALSE),"Minor",IF(AND(VLOOKUP(B2159,Thresholds!$B$2:$I$8,2,FALSE)&lt;='Hazard Data'!N1535,'Hazard Data'!N1535&lt;VLOOKUP(B2159,Thresholds!$B$2:$I$8,3,FALSE)),"Medium","Major"))</f>
        <v>Minor</v>
      </c>
      <c r="S2159" s="2" t="str">
        <f>IF(N2159&gt;0,"",IF('Hazard Data'!K1535&lt;VLOOKUP(B2159,Thresholds!$B$2:$I$8,5,FALSE),"Minor",IF(AND(VLOOKUP(B2159,Thresholds!$B$2:$I$8,5,FALSE)&lt;='Hazard Data'!K1535,'Hazard Data'!K1535&lt;VLOOKUP(B2159,Thresholds!$B$2:$I$8,6,FALSE)),"Medium","Major")))</f>
        <v/>
      </c>
      <c r="T2159" s="2"/>
      <c r="U2159" s="2"/>
      <c r="V2159" s="2"/>
      <c r="W2159" s="2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>
      <c r="A2160" s="1"/>
      <c r="B2160" s="17">
        <v>1</v>
      </c>
      <c r="C2160" s="9" t="s">
        <v>45</v>
      </c>
      <c r="D2160" s="9" t="str">
        <f>VLOOKUP(C2160,'Hazard Categories'!$A$2:$B$52,2,FALSE)</f>
        <v>Storm</v>
      </c>
      <c r="E2160" s="17">
        <v>1</v>
      </c>
      <c r="F2160" s="17">
        <v>1993</v>
      </c>
      <c r="G2160" s="17" t="str">
        <f>IF(F2160&lt;2000,(ROUNDDOWN((F2160-$G$10)/5,0))*5+$G$10&amp;"-"&amp;(ROUNDDOWN((F2160-$G$10)/5,0))*5+$G$10+4,(ROUNDDOWN((F2160-$G$10)/5,0))*5+$G$10&amp;"-"&amp;(ROUNDDOWN((F2160-$G$10)/5,0))*5+$G$10+4)</f>
        <v>1990-1994</v>
      </c>
      <c r="H2160" s="17">
        <v>1</v>
      </c>
      <c r="I2160" s="17">
        <v>0</v>
      </c>
      <c r="J2160" s="17">
        <v>0</v>
      </c>
      <c r="K2160" s="17">
        <f>SUM(I2160:J2160)</f>
        <v>0</v>
      </c>
      <c r="L2160" s="28">
        <f>IF(N2160&lt;7000000000,0,1)</f>
        <v>0</v>
      </c>
      <c r="M2160" s="28">
        <f>IF(N2160&gt;0,1,0)</f>
        <v>1</v>
      </c>
      <c r="N2160" s="29">
        <v>8688</v>
      </c>
      <c r="O2160" s="29">
        <f>IF($R2160="Minor",1,0)</f>
        <v>1</v>
      </c>
      <c r="P2160" s="29">
        <f>IF($R2160="Medium",1,0)</f>
        <v>0</v>
      </c>
      <c r="Q2160" s="29">
        <f>IF($R2160="Major",1,0)</f>
        <v>0</v>
      </c>
      <c r="R2160" s="2" t="str">
        <f>IF('Hazard Data'!N1791&lt;VLOOKUP(B2160,Thresholds!$B$2:$I$8,2,FALSE),"Minor",IF(AND(VLOOKUP(B2160,Thresholds!$B$2:$I$8,2,FALSE)&lt;='Hazard Data'!N1791,'Hazard Data'!N1791&lt;VLOOKUP(B2160,Thresholds!$B$2:$I$8,3,FALSE)),"Medium","Major"))</f>
        <v>Minor</v>
      </c>
      <c r="S2160" s="2" t="str">
        <f>IF(N2160&gt;0,"",IF('Hazard Data'!K1791&lt;VLOOKUP(B2160,Thresholds!$B$2:$I$8,5,FALSE),"Minor",IF(AND(VLOOKUP(B2160,Thresholds!$B$2:$I$8,5,FALSE)&lt;='Hazard Data'!K1791,'Hazard Data'!K1791&lt;VLOOKUP(B2160,Thresholds!$B$2:$I$8,6,FALSE)),"Medium","Major")))</f>
        <v/>
      </c>
      <c r="T2160" s="2"/>
      <c r="U2160" s="2"/>
      <c r="V2160" s="2"/>
      <c r="W2160" s="2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32">
      <c r="A2161" s="1"/>
      <c r="B2161" s="17">
        <v>3</v>
      </c>
      <c r="C2161" s="9" t="s">
        <v>46</v>
      </c>
      <c r="D2161" s="9" t="str">
        <f>VLOOKUP(C2161,'Hazard Categories'!$A$2:$B$52,2,FALSE)</f>
        <v>Storm</v>
      </c>
      <c r="E2161" s="17">
        <v>2</v>
      </c>
      <c r="F2161" s="17">
        <v>1977</v>
      </c>
      <c r="G2161" s="17" t="str">
        <f>IF(F2161&lt;2000,(ROUNDDOWN((F2161-$G$10)/5,0))*5+$G$10&amp;"-"&amp;(ROUNDDOWN((F2161-$G$10)/5,0))*5+$G$10+4,(ROUNDDOWN((F2161-$G$10)/5,0))*5+$G$10&amp;"-"&amp;(ROUNDDOWN((F2161-$G$10)/5,0))*5+$G$10+4)</f>
        <v>1975-1979</v>
      </c>
      <c r="H2161" s="17">
        <v>1</v>
      </c>
      <c r="I2161" s="17">
        <v>0</v>
      </c>
      <c r="J2161" s="17">
        <v>0</v>
      </c>
      <c r="K2161" s="17">
        <f>SUM(I2161:J2161)</f>
        <v>0</v>
      </c>
      <c r="L2161" s="28">
        <f>IF(N2161&lt;7000000000,0,1)</f>
        <v>0</v>
      </c>
      <c r="M2161" s="28">
        <f>IF(N2161&gt;0,1,0)</f>
        <v>1</v>
      </c>
      <c r="N2161" s="29">
        <v>8681</v>
      </c>
      <c r="O2161" s="29">
        <f>IF($R2161="Minor",1,0)</f>
        <v>1</v>
      </c>
      <c r="P2161" s="29">
        <f>IF($R2161="Medium",1,0)</f>
        <v>0</v>
      </c>
      <c r="Q2161" s="29">
        <f>IF($R2161="Major",1,0)</f>
        <v>0</v>
      </c>
      <c r="R2161" s="2" t="str">
        <f>IF('Hazard Data'!N1316&lt;VLOOKUP(B2161,Thresholds!$B$2:$I$8,2,FALSE),"Minor",IF(AND(VLOOKUP(B2161,Thresholds!$B$2:$I$8,2,FALSE)&lt;='Hazard Data'!N1316,'Hazard Data'!N1316&lt;VLOOKUP(B2161,Thresholds!$B$2:$I$8,3,FALSE)),"Medium","Major"))</f>
        <v>Minor</v>
      </c>
      <c r="S2161" s="2" t="str">
        <f>IF(N2161&gt;0,"",IF('Hazard Data'!K1316&lt;VLOOKUP(B2161,Thresholds!$B$2:$I$8,5,FALSE),"Minor",IF(AND(VLOOKUP(B2161,Thresholds!$B$2:$I$8,5,FALSE)&lt;='Hazard Data'!K1316,'Hazard Data'!K1316&lt;VLOOKUP(B2161,Thresholds!$B$2:$I$8,6,FALSE)),"Medium","Major")))</f>
        <v/>
      </c>
      <c r="T2161" s="2"/>
      <c r="U2161" s="2"/>
      <c r="V2161" s="2"/>
      <c r="W2161" s="2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32">
      <c r="A2162" s="1"/>
      <c r="B2162" s="17">
        <v>3</v>
      </c>
      <c r="C2162" s="9" t="s">
        <v>44</v>
      </c>
      <c r="D2162" s="9" t="str">
        <f>VLOOKUP(C2162,'Hazard Categories'!$A$2:$B$52,2,FALSE)</f>
        <v>Severe Storm</v>
      </c>
      <c r="E2162" s="17">
        <v>2</v>
      </c>
      <c r="F2162" s="17">
        <v>1988</v>
      </c>
      <c r="G2162" s="17" t="str">
        <f>IF(F2162&lt;2000,(ROUNDDOWN((F2162-$G$10)/5,0))*5+$G$10&amp;"-"&amp;(ROUNDDOWN((F2162-$G$10)/5,0))*5+$G$10+4,(ROUNDDOWN((F2162-$G$10)/5,0))*5+$G$10&amp;"-"&amp;(ROUNDDOWN((F2162-$G$10)/5,0))*5+$G$10+4)</f>
        <v>1985-1989</v>
      </c>
      <c r="H2162" s="17">
        <v>1</v>
      </c>
      <c r="I2162" s="17">
        <v>0</v>
      </c>
      <c r="J2162" s="17">
        <v>0</v>
      </c>
      <c r="K2162" s="17">
        <f>SUM(I2162:J2162)</f>
        <v>0</v>
      </c>
      <c r="L2162" s="28">
        <f>IF(N2162&lt;7000000000,0,1)</f>
        <v>0</v>
      </c>
      <c r="M2162" s="28">
        <f>IF(N2162&gt;0,1,0)</f>
        <v>1</v>
      </c>
      <c r="N2162" s="29">
        <v>8676</v>
      </c>
      <c r="O2162" s="29">
        <f>IF($R2162="Minor",1,0)</f>
        <v>1</v>
      </c>
      <c r="P2162" s="29">
        <f>IF($R2162="Medium",1,0)</f>
        <v>0</v>
      </c>
      <c r="Q2162" s="29">
        <f>IF($R2162="Major",1,0)</f>
        <v>0</v>
      </c>
      <c r="R2162" s="2" t="str">
        <f>IF('Hazard Data'!N1707&lt;VLOOKUP(B2162,Thresholds!$B$2:$I$8,2,FALSE),"Minor",IF(AND(VLOOKUP(B2162,Thresholds!$B$2:$I$8,2,FALSE)&lt;='Hazard Data'!N1707,'Hazard Data'!N1707&lt;VLOOKUP(B2162,Thresholds!$B$2:$I$8,3,FALSE)),"Medium","Major"))</f>
        <v>Minor</v>
      </c>
      <c r="S2162" s="2" t="str">
        <f>IF(N2162&gt;0,"",IF('Hazard Data'!K1707&lt;VLOOKUP(B2162,Thresholds!$B$2:$I$8,5,FALSE),"Minor",IF(AND(VLOOKUP(B2162,Thresholds!$B$2:$I$8,5,FALSE)&lt;='Hazard Data'!K1707,'Hazard Data'!K1707&lt;VLOOKUP(B2162,Thresholds!$B$2:$I$8,6,FALSE)),"Medium","Major")))</f>
        <v/>
      </c>
      <c r="T2162" s="2"/>
      <c r="U2162" s="2"/>
      <c r="V2162" s="2"/>
      <c r="W2162" s="2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32">
      <c r="A2163" s="1"/>
      <c r="B2163" s="17">
        <v>1</v>
      </c>
      <c r="C2163" s="9" t="s">
        <v>44</v>
      </c>
      <c r="D2163" s="9" t="str">
        <f>VLOOKUP(C2163,'Hazard Categories'!$A$2:$B$52,2,FALSE)</f>
        <v>Severe Storm</v>
      </c>
      <c r="E2163" s="17">
        <v>3</v>
      </c>
      <c r="F2163" s="17">
        <v>1990</v>
      </c>
      <c r="G2163" s="17" t="str">
        <f>IF(F2163&lt;2000,(ROUNDDOWN((F2163-$G$10)/5,0))*5+$G$10&amp;"-"&amp;(ROUNDDOWN((F2163-$G$10)/5,0))*5+$G$10+4,(ROUNDDOWN((F2163-$G$10)/5,0))*5+$G$10&amp;"-"&amp;(ROUNDDOWN((F2163-$G$10)/5,0))*5+$G$10+4)</f>
        <v>1990-1994</v>
      </c>
      <c r="H2163" s="17">
        <v>1</v>
      </c>
      <c r="I2163" s="17">
        <v>0</v>
      </c>
      <c r="J2163" s="17">
        <v>0</v>
      </c>
      <c r="K2163" s="17">
        <f>SUM(I2163:J2163)</f>
        <v>0</v>
      </c>
      <c r="L2163" s="28">
        <f>IF(N2163&lt;7000000000,0,1)</f>
        <v>0</v>
      </c>
      <c r="M2163" s="28">
        <f>IF(N2163&gt;0,1,0)</f>
        <v>1</v>
      </c>
      <c r="N2163" s="29">
        <v>8672</v>
      </c>
      <c r="O2163" s="29">
        <f>IF($R2163="Minor",1,0)</f>
        <v>1</v>
      </c>
      <c r="P2163" s="29">
        <f>IF($R2163="Medium",1,0)</f>
        <v>0</v>
      </c>
      <c r="Q2163" s="29">
        <f>IF($R2163="Major",1,0)</f>
        <v>0</v>
      </c>
      <c r="R2163" s="2" t="str">
        <f>IF('Hazard Data'!N1769&lt;VLOOKUP(B2163,Thresholds!$B$2:$I$8,2,FALSE),"Minor",IF(AND(VLOOKUP(B2163,Thresholds!$B$2:$I$8,2,FALSE)&lt;='Hazard Data'!N1769,'Hazard Data'!N1769&lt;VLOOKUP(B2163,Thresholds!$B$2:$I$8,3,FALSE)),"Medium","Major"))</f>
        <v>Minor</v>
      </c>
      <c r="S2163" s="2" t="str">
        <f>IF(N2163&gt;0,"",IF('Hazard Data'!K1769&lt;VLOOKUP(B2163,Thresholds!$B$2:$I$8,5,FALSE),"Minor",IF(AND(VLOOKUP(B2163,Thresholds!$B$2:$I$8,5,FALSE)&lt;='Hazard Data'!K1769,'Hazard Data'!K1769&lt;VLOOKUP(B2163,Thresholds!$B$2:$I$8,6,FALSE)),"Medium","Major")))</f>
        <v/>
      </c>
      <c r="T2163" s="2"/>
      <c r="U2163" s="2"/>
      <c r="V2163" s="2"/>
      <c r="W2163" s="2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32">
      <c r="A2164" s="1"/>
      <c r="B2164" s="17">
        <v>4</v>
      </c>
      <c r="C2164" s="9" t="s">
        <v>44</v>
      </c>
      <c r="D2164" s="9" t="str">
        <f>VLOOKUP(C2164,'Hazard Categories'!$A$2:$B$52,2,FALSE)</f>
        <v>Severe Storm</v>
      </c>
      <c r="E2164" s="17">
        <v>3</v>
      </c>
      <c r="F2164" s="17">
        <v>2015</v>
      </c>
      <c r="G2164" s="17" t="str">
        <f>IF(F2164&lt;2000,(ROUNDDOWN((F2164-$G$10)/5,0))*5+$G$10&amp;"-"&amp;(ROUNDDOWN((F2164-$G$10)/5,0))*5+$G$10+4,(ROUNDDOWN((F2164-$G$10)/5,0))*5+$G$10&amp;"-"&amp;(ROUNDDOWN((F2164-$G$10)/5,0))*5+$G$10+4)</f>
        <v>2015-2019</v>
      </c>
      <c r="H2164" s="17">
        <v>1</v>
      </c>
      <c r="I2164" s="17">
        <v>0</v>
      </c>
      <c r="J2164" s="17">
        <v>0</v>
      </c>
      <c r="K2164" s="17">
        <f>SUM(I2164:J2164)</f>
        <v>0</v>
      </c>
      <c r="L2164" s="28">
        <f>IF(N2164&lt;7000000000,0,1)</f>
        <v>0</v>
      </c>
      <c r="M2164" s="28">
        <f>IF(N2164&gt;0,1,0)</f>
        <v>1</v>
      </c>
      <c r="N2164" s="29">
        <v>8665</v>
      </c>
      <c r="O2164" s="29">
        <f>IF($R2164="Minor",1,0)</f>
        <v>1</v>
      </c>
      <c r="P2164" s="29">
        <f>IF($R2164="Medium",1,0)</f>
        <v>0</v>
      </c>
      <c r="Q2164" s="29">
        <f>IF($R2164="Major",1,0)</f>
        <v>0</v>
      </c>
      <c r="R2164" s="2" t="str">
        <f>IF('Hazard Data'!N2701&lt;VLOOKUP(B2164,Thresholds!$B$2:$I$8,2,FALSE),"Minor",IF(AND(VLOOKUP(B2164,Thresholds!$B$2:$I$8,2,FALSE)&lt;='Hazard Data'!N2701,'Hazard Data'!N2701&lt;VLOOKUP(B2164,Thresholds!$B$2:$I$8,3,FALSE)),"Medium","Major"))</f>
        <v>Minor</v>
      </c>
      <c r="S2164" s="2" t="str">
        <f>IF(N2164&gt;0,"",IF('Hazard Data'!K2701&lt;VLOOKUP(B2164,Thresholds!$B$2:$I$8,5,FALSE),"Minor",IF(AND(VLOOKUP(B2164,Thresholds!$B$2:$I$8,5,FALSE)&lt;='Hazard Data'!K2701,'Hazard Data'!K2701&lt;VLOOKUP(B2164,Thresholds!$B$2:$I$8,6,FALSE)),"Medium","Major")))</f>
        <v/>
      </c>
      <c r="T2164" s="2"/>
      <c r="U2164" s="2"/>
      <c r="V2164" s="2"/>
      <c r="W2164" s="2"/>
      <c r="X2164" s="1"/>
      <c r="Y2164" s="1"/>
      <c r="Z2164" s="1"/>
      <c r="AA2164" s="1"/>
      <c r="AB2164" s="1"/>
      <c r="AC2164" s="1"/>
      <c r="AD2164" s="1"/>
      <c r="AE2164" s="1"/>
      <c r="AF2164" s="1"/>
    </row>
    <row r="2165" spans="1:32">
      <c r="A2165" s="1"/>
      <c r="B2165" s="17">
        <v>3</v>
      </c>
      <c r="C2165" s="9" t="s">
        <v>47</v>
      </c>
      <c r="D2165" s="9" t="str">
        <f>VLOOKUP(C2165,'Hazard Categories'!$A$2:$B$52,2,FALSE)</f>
        <v>Severe Storm</v>
      </c>
      <c r="E2165" s="17">
        <v>3</v>
      </c>
      <c r="F2165" s="17">
        <v>1961</v>
      </c>
      <c r="G2165" s="17" t="str">
        <f>IF(F2165&lt;2000,(ROUNDDOWN((F2165-$G$10)/5,0))*5+$G$10&amp;"-"&amp;(ROUNDDOWN((F2165-$G$10)/5,0))*5+$G$10+4,(ROUNDDOWN((F2165-$G$10)/5,0))*5+$G$10&amp;"-"&amp;(ROUNDDOWN((F2165-$G$10)/5,0))*5+$G$10+4)</f>
        <v>1960-1964</v>
      </c>
      <c r="H2165" s="17">
        <v>1</v>
      </c>
      <c r="I2165" s="17">
        <v>0</v>
      </c>
      <c r="J2165" s="17">
        <v>26</v>
      </c>
      <c r="K2165" s="17">
        <f>SUM(I2165:J2165)</f>
        <v>26</v>
      </c>
      <c r="L2165" s="28">
        <f>IF(N2165&lt;7000000000,0,1)</f>
        <v>0</v>
      </c>
      <c r="M2165" s="28">
        <f>IF(N2165&gt;0,1,0)</f>
        <v>1</v>
      </c>
      <c r="N2165" s="29">
        <v>8660</v>
      </c>
      <c r="O2165" s="29">
        <f>IF($R2165="Minor",1,0)</f>
        <v>1</v>
      </c>
      <c r="P2165" s="29">
        <f>IF($R2165="Medium",1,0)</f>
        <v>0</v>
      </c>
      <c r="Q2165" s="29">
        <f>IF($R2165="Major",1,0)</f>
        <v>0</v>
      </c>
      <c r="R2165" s="2" t="str">
        <f>IF('Hazard Data'!N1101&lt;VLOOKUP(B2165,Thresholds!$B$2:$I$8,2,FALSE),"Minor",IF(AND(VLOOKUP(B2165,Thresholds!$B$2:$I$8,2,FALSE)&lt;='Hazard Data'!N1101,'Hazard Data'!N1101&lt;VLOOKUP(B2165,Thresholds!$B$2:$I$8,3,FALSE)),"Medium","Major"))</f>
        <v>Minor</v>
      </c>
      <c r="S2165" s="2" t="str">
        <f>IF(N2165&gt;0,"",IF('Hazard Data'!K1101&lt;VLOOKUP(B2165,Thresholds!$B$2:$I$8,5,FALSE),"Minor",IF(AND(VLOOKUP(B2165,Thresholds!$B$2:$I$8,5,FALSE)&lt;='Hazard Data'!K1101,'Hazard Data'!K1101&lt;VLOOKUP(B2165,Thresholds!$B$2:$I$8,6,FALSE)),"Medium","Major")))</f>
        <v/>
      </c>
      <c r="T2165" s="2"/>
      <c r="U2165" s="2"/>
      <c r="V2165" s="2"/>
      <c r="W2165" s="2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32">
      <c r="A2166" s="1"/>
      <c r="B2166" s="17">
        <v>2</v>
      </c>
      <c r="C2166" s="9" t="s">
        <v>44</v>
      </c>
      <c r="D2166" s="9" t="str">
        <f>VLOOKUP(C2166,'Hazard Categories'!$A$2:$B$52,2,FALSE)</f>
        <v>Severe Storm</v>
      </c>
      <c r="E2166" s="17">
        <v>1</v>
      </c>
      <c r="F2166" s="17">
        <v>1996</v>
      </c>
      <c r="G2166" s="17" t="str">
        <f>IF(F2166&lt;2000,(ROUNDDOWN((F2166-$G$10)/5,0))*5+$G$10&amp;"-"&amp;(ROUNDDOWN((F2166-$G$10)/5,0))*5+$G$10+4,(ROUNDDOWN((F2166-$G$10)/5,0))*5+$G$10&amp;"-"&amp;(ROUNDDOWN((F2166-$G$10)/5,0))*5+$G$10+4)</f>
        <v>1995-1999</v>
      </c>
      <c r="H2166" s="17">
        <v>1</v>
      </c>
      <c r="I2166" s="17">
        <v>0</v>
      </c>
      <c r="J2166" s="17">
        <v>0</v>
      </c>
      <c r="K2166" s="17">
        <f>SUM(I2166:J2166)</f>
        <v>0</v>
      </c>
      <c r="L2166" s="28">
        <f>IF(N2166&lt;7000000000,0,1)</f>
        <v>0</v>
      </c>
      <c r="M2166" s="28">
        <f>IF(N2166&gt;0,1,0)</f>
        <v>1</v>
      </c>
      <c r="N2166" s="29">
        <v>8658</v>
      </c>
      <c r="O2166" s="29">
        <f>IF($R2166="Minor",1,0)</f>
        <v>0</v>
      </c>
      <c r="P2166" s="29">
        <f>IF($R2166="Medium",1,0)</f>
        <v>0</v>
      </c>
      <c r="Q2166" s="29">
        <f>IF($R2166="Major",1,0)</f>
        <v>1</v>
      </c>
      <c r="R2166" s="2" t="str">
        <f>IF('Hazard Data'!N56&lt;VLOOKUP(B2166,Thresholds!$B$2:$I$8,2,FALSE),"Minor",IF(AND(VLOOKUP(B2166,Thresholds!$B$2:$I$8,2,FALSE)&lt;='Hazard Data'!N56,'Hazard Data'!N56&lt;VLOOKUP(B2166,Thresholds!$B$2:$I$8,3,FALSE)),"Medium","Major"))</f>
        <v>Major</v>
      </c>
      <c r="S2166" s="2" t="str">
        <f>IF(N2166&gt;0,"",IF('Hazard Data'!K56&lt;VLOOKUP(B2166,Thresholds!$B$2:$I$8,5,FALSE),"Minor",IF(AND(VLOOKUP(B2166,Thresholds!$B$2:$I$8,5,FALSE)&lt;='Hazard Data'!K56,'Hazard Data'!K56&lt;VLOOKUP(B2166,Thresholds!$B$2:$I$8,6,FALSE)),"Medium","Major")))</f>
        <v/>
      </c>
      <c r="T2166" s="2"/>
      <c r="U2166" s="2"/>
      <c r="V2166" s="2"/>
      <c r="W2166" s="2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32">
      <c r="A2167" s="1"/>
      <c r="B2167" s="17">
        <v>1</v>
      </c>
      <c r="C2167" s="9" t="s">
        <v>47</v>
      </c>
      <c r="D2167" s="9" t="str">
        <f>VLOOKUP(C2167,'Hazard Categories'!$A$2:$B$52,2,FALSE)</f>
        <v>Severe Storm</v>
      </c>
      <c r="E2167" s="17">
        <v>3</v>
      </c>
      <c r="F2167" s="17">
        <v>1960</v>
      </c>
      <c r="G2167" s="17" t="str">
        <f>IF(F2167&lt;2000,(ROUNDDOWN((F2167-$G$10)/5,0))*5+$G$10&amp;"-"&amp;(ROUNDDOWN((F2167-$G$10)/5,0))*5+$G$10+4,(ROUNDDOWN((F2167-$G$10)/5,0))*5+$G$10&amp;"-"&amp;(ROUNDDOWN((F2167-$G$10)/5,0))*5+$G$10+4)</f>
        <v>1960-1964</v>
      </c>
      <c r="H2167" s="17">
        <v>1</v>
      </c>
      <c r="I2167" s="17">
        <v>0</v>
      </c>
      <c r="J2167" s="17">
        <v>0</v>
      </c>
      <c r="K2167" s="17">
        <f>SUM(I2167:J2167)</f>
        <v>0</v>
      </c>
      <c r="L2167" s="28">
        <f>IF(N2167&lt;7000000000,0,1)</f>
        <v>0</v>
      </c>
      <c r="M2167" s="28">
        <f>IF(N2167&gt;0,1,0)</f>
        <v>1</v>
      </c>
      <c r="N2167" s="29">
        <v>8644</v>
      </c>
      <c r="O2167" s="29">
        <f>IF($R2167="Minor",1,0)</f>
        <v>1</v>
      </c>
      <c r="P2167" s="29">
        <f>IF($R2167="Medium",1,0)</f>
        <v>0</v>
      </c>
      <c r="Q2167" s="29">
        <f>IF($R2167="Major",1,0)</f>
        <v>0</v>
      </c>
      <c r="R2167" s="2" t="str">
        <f>IF('Hazard Data'!N937&lt;VLOOKUP(B2167,Thresholds!$B$2:$I$8,2,FALSE),"Minor",IF(AND(VLOOKUP(B2167,Thresholds!$B$2:$I$8,2,FALSE)&lt;='Hazard Data'!N937,'Hazard Data'!N937&lt;VLOOKUP(B2167,Thresholds!$B$2:$I$8,3,FALSE)),"Medium","Major"))</f>
        <v>Minor</v>
      </c>
      <c r="S2167" s="2" t="str">
        <f>IF(N2167&gt;0,"",IF('Hazard Data'!K937&lt;VLOOKUP(B2167,Thresholds!$B$2:$I$8,5,FALSE),"Minor",IF(AND(VLOOKUP(B2167,Thresholds!$B$2:$I$8,5,FALSE)&lt;='Hazard Data'!K937,'Hazard Data'!K937&lt;VLOOKUP(B2167,Thresholds!$B$2:$I$8,6,FALSE)),"Medium","Major")))</f>
        <v/>
      </c>
      <c r="T2167" s="2"/>
      <c r="U2167" s="2"/>
      <c r="V2167" s="2"/>
      <c r="W2167" s="2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32">
      <c r="A2168" s="1"/>
      <c r="B2168" s="17">
        <v>3</v>
      </c>
      <c r="C2168" s="9" t="s">
        <v>44</v>
      </c>
      <c r="D2168" s="9" t="str">
        <f>VLOOKUP(C2168,'Hazard Categories'!$A$2:$B$52,2,FALSE)</f>
        <v>Severe Storm</v>
      </c>
      <c r="E2168" s="17">
        <v>2</v>
      </c>
      <c r="F2168" s="17">
        <v>2011</v>
      </c>
      <c r="G2168" s="17" t="str">
        <f>IF(F2168&lt;2000,(ROUNDDOWN((F2168-$G$10)/5,0))*5+$G$10&amp;"-"&amp;(ROUNDDOWN((F2168-$G$10)/5,0))*5+$G$10+4,(ROUNDDOWN((F2168-$G$10)/5,0))*5+$G$10&amp;"-"&amp;(ROUNDDOWN((F2168-$G$10)/5,0))*5+$G$10+4)</f>
        <v>2010-2014</v>
      </c>
      <c r="H2168" s="17">
        <v>1</v>
      </c>
      <c r="I2168" s="17">
        <v>0</v>
      </c>
      <c r="J2168" s="17">
        <v>0</v>
      </c>
      <c r="K2168" s="17">
        <f>SUM(I2168:J2168)</f>
        <v>0</v>
      </c>
      <c r="L2168" s="28">
        <f>IF(N2168&lt;7000000000,0,1)</f>
        <v>0</v>
      </c>
      <c r="M2168" s="28">
        <f>IF(N2168&gt;0,1,0)</f>
        <v>1</v>
      </c>
      <c r="N2168" s="29">
        <v>8643</v>
      </c>
      <c r="O2168" s="29">
        <f>IF($R2168="Minor",1,0)</f>
        <v>1</v>
      </c>
      <c r="P2168" s="29">
        <f>IF($R2168="Medium",1,0)</f>
        <v>0</v>
      </c>
      <c r="Q2168" s="29">
        <f>IF($R2168="Major",1,0)</f>
        <v>0</v>
      </c>
      <c r="R2168" s="2" t="str">
        <f>IF('Hazard Data'!N2454&lt;VLOOKUP(B2168,Thresholds!$B$2:$I$8,2,FALSE),"Minor",IF(AND(VLOOKUP(B2168,Thresholds!$B$2:$I$8,2,FALSE)&lt;='Hazard Data'!N2454,'Hazard Data'!N2454&lt;VLOOKUP(B2168,Thresholds!$B$2:$I$8,3,FALSE)),"Medium","Major"))</f>
        <v>Minor</v>
      </c>
      <c r="S2168" s="2" t="str">
        <f>IF(N2168&gt;0,"",IF('Hazard Data'!K2454&lt;VLOOKUP(B2168,Thresholds!$B$2:$I$8,5,FALSE),"Minor",IF(AND(VLOOKUP(B2168,Thresholds!$B$2:$I$8,5,FALSE)&lt;='Hazard Data'!K2454,'Hazard Data'!K2454&lt;VLOOKUP(B2168,Thresholds!$B$2:$I$8,6,FALSE)),"Medium","Major")))</f>
        <v/>
      </c>
      <c r="T2168" s="2"/>
      <c r="U2168" s="2"/>
      <c r="V2168" s="2"/>
      <c r="W2168" s="2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32">
      <c r="A2169" s="1"/>
      <c r="B2169" s="17">
        <v>1</v>
      </c>
      <c r="C2169" s="9" t="s">
        <v>44</v>
      </c>
      <c r="D2169" s="9" t="str">
        <f>VLOOKUP(C2169,'Hazard Categories'!$A$2:$B$52,2,FALSE)</f>
        <v>Severe Storm</v>
      </c>
      <c r="E2169" s="17">
        <v>1</v>
      </c>
      <c r="F2169" s="17">
        <v>1990</v>
      </c>
      <c r="G2169" s="17" t="str">
        <f>IF(F2169&lt;2000,(ROUNDDOWN((F2169-$G$10)/5,0))*5+$G$10&amp;"-"&amp;(ROUNDDOWN((F2169-$G$10)/5,0))*5+$G$10+4,(ROUNDDOWN((F2169-$G$10)/5,0))*5+$G$10&amp;"-"&amp;(ROUNDDOWN((F2169-$G$10)/5,0))*5+$G$10+4)</f>
        <v>1990-1994</v>
      </c>
      <c r="H2169" s="17">
        <v>1</v>
      </c>
      <c r="I2169" s="17">
        <v>0</v>
      </c>
      <c r="J2169" s="17">
        <v>0</v>
      </c>
      <c r="K2169" s="17">
        <f>SUM(I2169:J2169)</f>
        <v>0</v>
      </c>
      <c r="L2169" s="28">
        <f>IF(N2169&lt;7000000000,0,1)</f>
        <v>0</v>
      </c>
      <c r="M2169" s="28">
        <f>IF(N2169&gt;0,1,0)</f>
        <v>1</v>
      </c>
      <c r="N2169" s="29">
        <v>8636</v>
      </c>
      <c r="O2169" s="29">
        <f>IF($R2169="Minor",1,0)</f>
        <v>1</v>
      </c>
      <c r="P2169" s="29">
        <f>IF($R2169="Medium",1,0)</f>
        <v>0</v>
      </c>
      <c r="Q2169" s="29">
        <f>IF($R2169="Major",1,0)</f>
        <v>0</v>
      </c>
      <c r="R2169" s="2" t="str">
        <f>IF('Hazard Data'!N1742&lt;VLOOKUP(B2169,Thresholds!$B$2:$I$8,2,FALSE),"Minor",IF(AND(VLOOKUP(B2169,Thresholds!$B$2:$I$8,2,FALSE)&lt;='Hazard Data'!N1742,'Hazard Data'!N1742&lt;VLOOKUP(B2169,Thresholds!$B$2:$I$8,3,FALSE)),"Medium","Major"))</f>
        <v>Minor</v>
      </c>
      <c r="S2169" s="2" t="str">
        <f>IF(N2169&gt;0,"",IF('Hazard Data'!K1742&lt;VLOOKUP(B2169,Thresholds!$B$2:$I$8,5,FALSE),"Minor",IF(AND(VLOOKUP(B2169,Thresholds!$B$2:$I$8,5,FALSE)&lt;='Hazard Data'!K1742,'Hazard Data'!K1742&lt;VLOOKUP(B2169,Thresholds!$B$2:$I$8,6,FALSE)),"Medium","Major")))</f>
        <v/>
      </c>
      <c r="T2169" s="2"/>
      <c r="U2169" s="2"/>
      <c r="V2169" s="2"/>
      <c r="W2169" s="2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32">
      <c r="A2170" s="1"/>
      <c r="B2170" s="17">
        <v>1</v>
      </c>
      <c r="C2170" s="9" t="s">
        <v>44</v>
      </c>
      <c r="D2170" s="9" t="str">
        <f>VLOOKUP(C2170,'Hazard Categories'!$A$2:$B$52,2,FALSE)</f>
        <v>Severe Storm</v>
      </c>
      <c r="E2170" s="17">
        <v>1</v>
      </c>
      <c r="F2170" s="17">
        <v>1986</v>
      </c>
      <c r="G2170" s="17" t="str">
        <f>IF(F2170&lt;2000,(ROUNDDOWN((F2170-$G$10)/5,0))*5+$G$10&amp;"-"&amp;(ROUNDDOWN((F2170-$G$10)/5,0))*5+$G$10+4,(ROUNDDOWN((F2170-$G$10)/5,0))*5+$G$10&amp;"-"&amp;(ROUNDDOWN((F2170-$G$10)/5,0))*5+$G$10+4)</f>
        <v>1985-1989</v>
      </c>
      <c r="H2170" s="17">
        <v>1</v>
      </c>
      <c r="I2170" s="17">
        <v>0</v>
      </c>
      <c r="J2170" s="17">
        <v>0</v>
      </c>
      <c r="K2170" s="17">
        <f>SUM(I2170:J2170)</f>
        <v>0</v>
      </c>
      <c r="L2170" s="28">
        <f>IF(N2170&lt;7000000000,0,1)</f>
        <v>0</v>
      </c>
      <c r="M2170" s="28">
        <f>IF(N2170&gt;0,1,0)</f>
        <v>1</v>
      </c>
      <c r="N2170" s="29">
        <v>8631</v>
      </c>
      <c r="O2170" s="29">
        <f>IF($R2170="Minor",1,0)</f>
        <v>1</v>
      </c>
      <c r="P2170" s="29">
        <f>IF($R2170="Medium",1,0)</f>
        <v>0</v>
      </c>
      <c r="Q2170" s="29">
        <f>IF($R2170="Major",1,0)</f>
        <v>0</v>
      </c>
      <c r="R2170" s="2" t="str">
        <f>IF('Hazard Data'!N1497&lt;VLOOKUP(B2170,Thresholds!$B$2:$I$8,2,FALSE),"Minor",IF(AND(VLOOKUP(B2170,Thresholds!$B$2:$I$8,2,FALSE)&lt;='Hazard Data'!N1497,'Hazard Data'!N1497&lt;VLOOKUP(B2170,Thresholds!$B$2:$I$8,3,FALSE)),"Medium","Major"))</f>
        <v>Minor</v>
      </c>
      <c r="S2170" s="2" t="str">
        <f>IF(N2170&gt;0,"",IF('Hazard Data'!K1497&lt;VLOOKUP(B2170,Thresholds!$B$2:$I$8,5,FALSE),"Minor",IF(AND(VLOOKUP(B2170,Thresholds!$B$2:$I$8,5,FALSE)&lt;='Hazard Data'!K1497,'Hazard Data'!K1497&lt;VLOOKUP(B2170,Thresholds!$B$2:$I$8,6,FALSE)),"Medium","Major")))</f>
        <v/>
      </c>
      <c r="T2170" s="2"/>
      <c r="U2170" s="2"/>
      <c r="V2170" s="2"/>
      <c r="W2170" s="2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32">
      <c r="A2171" s="1"/>
      <c r="B2171" s="17">
        <v>2</v>
      </c>
      <c r="C2171" s="9" t="s">
        <v>44</v>
      </c>
      <c r="D2171" s="9" t="str">
        <f>VLOOKUP(C2171,'Hazard Categories'!$A$2:$B$52,2,FALSE)</f>
        <v>Severe Storm</v>
      </c>
      <c r="E2171" s="17">
        <v>2</v>
      </c>
      <c r="F2171" s="17">
        <v>1989</v>
      </c>
      <c r="G2171" s="17" t="str">
        <f>IF(F2171&lt;2000,(ROUNDDOWN((F2171-$G$10)/5,0))*5+$G$10&amp;"-"&amp;(ROUNDDOWN((F2171-$G$10)/5,0))*5+$G$10+4,(ROUNDDOWN((F2171-$G$10)/5,0))*5+$G$10&amp;"-"&amp;(ROUNDDOWN((F2171-$G$10)/5,0))*5+$G$10+4)</f>
        <v>1985-1989</v>
      </c>
      <c r="H2171" s="17">
        <v>1</v>
      </c>
      <c r="I2171" s="17">
        <v>0</v>
      </c>
      <c r="J2171" s="17">
        <v>0</v>
      </c>
      <c r="K2171" s="17">
        <f>SUM(I2171:J2171)</f>
        <v>0</v>
      </c>
      <c r="L2171" s="28">
        <f>IF(N2171&lt;7000000000,0,1)</f>
        <v>0</v>
      </c>
      <c r="M2171" s="28">
        <f>IF(N2171&gt;0,1,0)</f>
        <v>1</v>
      </c>
      <c r="N2171" s="29">
        <v>8622</v>
      </c>
      <c r="O2171" s="29">
        <f>IF($R2171="Minor",1,0)</f>
        <v>1</v>
      </c>
      <c r="P2171" s="29">
        <f>IF($R2171="Medium",1,0)</f>
        <v>0</v>
      </c>
      <c r="Q2171" s="29">
        <f>IF($R2171="Major",1,0)</f>
        <v>0</v>
      </c>
      <c r="R2171" s="2" t="str">
        <f>IF('Hazard Data'!N1468&lt;VLOOKUP(B2171,Thresholds!$B$2:$I$8,2,FALSE),"Minor",IF(AND(VLOOKUP(B2171,Thresholds!$B$2:$I$8,2,FALSE)&lt;='Hazard Data'!N1468,'Hazard Data'!N1468&lt;VLOOKUP(B2171,Thresholds!$B$2:$I$8,3,FALSE)),"Medium","Major"))</f>
        <v>Minor</v>
      </c>
      <c r="S2171" s="2" t="str">
        <f>IF(N2171&gt;0,"",IF('Hazard Data'!K1468&lt;VLOOKUP(B2171,Thresholds!$B$2:$I$8,5,FALSE),"Minor",IF(AND(VLOOKUP(B2171,Thresholds!$B$2:$I$8,5,FALSE)&lt;='Hazard Data'!K1468,'Hazard Data'!K1468&lt;VLOOKUP(B2171,Thresholds!$B$2:$I$8,6,FALSE)),"Medium","Major")))</f>
        <v/>
      </c>
      <c r="T2171" s="2"/>
      <c r="U2171" s="2"/>
      <c r="V2171" s="2"/>
      <c r="W2171" s="2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32">
      <c r="A2172" s="1"/>
      <c r="B2172" s="17">
        <v>2</v>
      </c>
      <c r="C2172" s="9" t="s">
        <v>44</v>
      </c>
      <c r="D2172" s="9" t="str">
        <f>VLOOKUP(C2172,'Hazard Categories'!$A$2:$B$52,2,FALSE)</f>
        <v>Severe Storm</v>
      </c>
      <c r="E2172" s="17">
        <v>2</v>
      </c>
      <c r="F2172" s="17">
        <v>2018</v>
      </c>
      <c r="G2172" s="17" t="str">
        <f>IF(F2172&lt;2000,(ROUNDDOWN((F2172-$G$10)/5,0))*5+$G$10&amp;"-"&amp;(ROUNDDOWN((F2172-$G$10)/5,0))*5+$G$10+4,(ROUNDDOWN((F2172-$G$10)/5,0))*5+$G$10&amp;"-"&amp;(ROUNDDOWN((F2172-$G$10)/5,0))*5+$G$10+4)</f>
        <v>2015-2019</v>
      </c>
      <c r="H2172" s="17">
        <v>1</v>
      </c>
      <c r="I2172" s="17">
        <v>0</v>
      </c>
      <c r="J2172" s="17">
        <v>0</v>
      </c>
      <c r="K2172" s="17">
        <f>SUM(I2172:J2172)</f>
        <v>0</v>
      </c>
      <c r="L2172" s="28">
        <f>IF(N2172&lt;7000000000,0,1)</f>
        <v>0</v>
      </c>
      <c r="M2172" s="28">
        <f>IF(N2172&gt;0,1,0)</f>
        <v>1</v>
      </c>
      <c r="N2172" s="29">
        <v>8615</v>
      </c>
      <c r="O2172" s="29">
        <f>IF($R2172="Minor",1,0)</f>
        <v>1</v>
      </c>
      <c r="P2172" s="29">
        <f>IF($R2172="Medium",1,0)</f>
        <v>0</v>
      </c>
      <c r="Q2172" s="29">
        <f>IF($R2172="Major",1,0)</f>
        <v>0</v>
      </c>
      <c r="R2172" s="2" t="str">
        <f>IF('Hazard Data'!N2990&lt;VLOOKUP(B2172,Thresholds!$B$2:$I$8,2,FALSE),"Minor",IF(AND(VLOOKUP(B2172,Thresholds!$B$2:$I$8,2,FALSE)&lt;='Hazard Data'!N2990,'Hazard Data'!N2990&lt;VLOOKUP(B2172,Thresholds!$B$2:$I$8,3,FALSE)),"Medium","Major"))</f>
        <v>Minor</v>
      </c>
      <c r="S2172" s="2" t="str">
        <f>IF(N2172&gt;0,"",IF('Hazard Data'!K2990&lt;VLOOKUP(B2172,Thresholds!$B$2:$I$8,5,FALSE),"Minor",IF(AND(VLOOKUP(B2172,Thresholds!$B$2:$I$8,5,FALSE)&lt;='Hazard Data'!K2990,'Hazard Data'!K2990&lt;VLOOKUP(B2172,Thresholds!$B$2:$I$8,6,FALSE)),"Medium","Major")))</f>
        <v/>
      </c>
      <c r="T2172" s="2"/>
      <c r="U2172" s="2"/>
      <c r="V2172" s="2"/>
      <c r="W2172" s="2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32">
      <c r="A2173" s="1"/>
      <c r="B2173" s="17">
        <v>1</v>
      </c>
      <c r="C2173" s="9" t="s">
        <v>57</v>
      </c>
      <c r="D2173" s="9" t="str">
        <f>VLOOKUP(C2173,'Hazard Categories'!$A$2:$B$52,2,FALSE)</f>
        <v>Severe Storm</v>
      </c>
      <c r="E2173" s="17">
        <v>2</v>
      </c>
      <c r="F2173" s="17">
        <v>1982</v>
      </c>
      <c r="G2173" s="17" t="str">
        <f>IF(F2173&lt;2000,(ROUNDDOWN((F2173-$G$10)/5,0))*5+$G$10&amp;"-"&amp;(ROUNDDOWN((F2173-$G$10)/5,0))*5+$G$10+4,(ROUNDDOWN((F2173-$G$10)/5,0))*5+$G$10&amp;"-"&amp;(ROUNDDOWN((F2173-$G$10)/5,0))*5+$G$10+4)</f>
        <v>1980-1984</v>
      </c>
      <c r="H2173" s="17">
        <v>1</v>
      </c>
      <c r="I2173" s="17">
        <v>0</v>
      </c>
      <c r="J2173" s="17">
        <v>0</v>
      </c>
      <c r="K2173" s="17">
        <f>SUM(I2173:J2173)</f>
        <v>0</v>
      </c>
      <c r="L2173" s="28">
        <f>IF(N2173&lt;7000000000,0,1)</f>
        <v>0</v>
      </c>
      <c r="M2173" s="28">
        <f>IF(N2173&gt;0,1,0)</f>
        <v>1</v>
      </c>
      <c r="N2173" s="29">
        <v>8593</v>
      </c>
      <c r="O2173" s="29">
        <f>IF($R2173="Minor",1,0)</f>
        <v>1</v>
      </c>
      <c r="P2173" s="29">
        <f>IF($R2173="Medium",1,0)</f>
        <v>0</v>
      </c>
      <c r="Q2173" s="29">
        <f>IF($R2173="Major",1,0)</f>
        <v>0</v>
      </c>
      <c r="R2173" s="2" t="str">
        <f>IF('Hazard Data'!N1409&lt;VLOOKUP(B2173,Thresholds!$B$2:$I$8,2,FALSE),"Minor",IF(AND(VLOOKUP(B2173,Thresholds!$B$2:$I$8,2,FALSE)&lt;='Hazard Data'!N1409,'Hazard Data'!N1409&lt;VLOOKUP(B2173,Thresholds!$B$2:$I$8,3,FALSE)),"Medium","Major"))</f>
        <v>Minor</v>
      </c>
      <c r="S2173" s="2" t="str">
        <f>IF(N2173&gt;0,"",IF('Hazard Data'!K1409&lt;VLOOKUP(B2173,Thresholds!$B$2:$I$8,5,FALSE),"Minor",IF(AND(VLOOKUP(B2173,Thresholds!$B$2:$I$8,5,FALSE)&lt;='Hazard Data'!K1409,'Hazard Data'!K1409&lt;VLOOKUP(B2173,Thresholds!$B$2:$I$8,6,FALSE)),"Medium","Major")))</f>
        <v/>
      </c>
      <c r="T2173" s="2"/>
      <c r="U2173" s="2"/>
      <c r="V2173" s="2"/>
      <c r="W2173" s="2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32">
      <c r="A2174" s="1"/>
      <c r="B2174" s="17">
        <v>3</v>
      </c>
      <c r="C2174" s="9" t="s">
        <v>44</v>
      </c>
      <c r="D2174" s="9" t="str">
        <f>VLOOKUP(C2174,'Hazard Categories'!$A$2:$B$52,2,FALSE)</f>
        <v>Severe Storm</v>
      </c>
      <c r="E2174" s="17">
        <v>1</v>
      </c>
      <c r="F2174" s="17">
        <v>1989</v>
      </c>
      <c r="G2174" s="17" t="str">
        <f>IF(F2174&lt;2000,(ROUNDDOWN((F2174-$G$10)/5,0))*5+$G$10&amp;"-"&amp;(ROUNDDOWN((F2174-$G$10)/5,0))*5+$G$10+4,(ROUNDDOWN((F2174-$G$10)/5,0))*5+$G$10&amp;"-"&amp;(ROUNDDOWN((F2174-$G$10)/5,0))*5+$G$10+4)</f>
        <v>1985-1989</v>
      </c>
      <c r="H2174" s="17">
        <v>1</v>
      </c>
      <c r="I2174" s="17">
        <v>0</v>
      </c>
      <c r="J2174" s="17">
        <v>0</v>
      </c>
      <c r="K2174" s="17">
        <f>SUM(I2174:J2174)</f>
        <v>0</v>
      </c>
      <c r="L2174" s="28">
        <f>IF(N2174&lt;7000000000,0,1)</f>
        <v>0</v>
      </c>
      <c r="M2174" s="28">
        <f>IF(N2174&gt;0,1,0)</f>
        <v>1</v>
      </c>
      <c r="N2174" s="29">
        <v>8588</v>
      </c>
      <c r="O2174" s="29">
        <f>IF($R2174="Minor",1,0)</f>
        <v>1</v>
      </c>
      <c r="P2174" s="29">
        <f>IF($R2174="Medium",1,0)</f>
        <v>0</v>
      </c>
      <c r="Q2174" s="29">
        <f>IF($R2174="Major",1,0)</f>
        <v>0</v>
      </c>
      <c r="R2174" s="2" t="str">
        <f>IF('Hazard Data'!N1451&lt;VLOOKUP(B2174,Thresholds!$B$2:$I$8,2,FALSE),"Minor",IF(AND(VLOOKUP(B2174,Thresholds!$B$2:$I$8,2,FALSE)&lt;='Hazard Data'!N1451,'Hazard Data'!N1451&lt;VLOOKUP(B2174,Thresholds!$B$2:$I$8,3,FALSE)),"Medium","Major"))</f>
        <v>Minor</v>
      </c>
      <c r="S2174" s="2" t="str">
        <f>IF(N2174&gt;0,"",IF('Hazard Data'!K1451&lt;VLOOKUP(B2174,Thresholds!$B$2:$I$8,5,FALSE),"Minor",IF(AND(VLOOKUP(B2174,Thresholds!$B$2:$I$8,5,FALSE)&lt;='Hazard Data'!K1451,'Hazard Data'!K1451&lt;VLOOKUP(B2174,Thresholds!$B$2:$I$8,6,FALSE)),"Medium","Major")))</f>
        <v/>
      </c>
      <c r="T2174" s="2"/>
      <c r="U2174" s="2"/>
      <c r="V2174" s="2"/>
      <c r="W2174" s="2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32">
      <c r="A2175" s="1"/>
      <c r="B2175" s="17">
        <v>3</v>
      </c>
      <c r="C2175" s="9" t="s">
        <v>39</v>
      </c>
      <c r="D2175" s="9" t="str">
        <f>VLOOKUP(C2175,'Hazard Categories'!$A$2:$B$52,2,FALSE)</f>
        <v>Severe Storm</v>
      </c>
      <c r="E2175" s="17">
        <v>3</v>
      </c>
      <c r="F2175" s="17">
        <v>2020</v>
      </c>
      <c r="G2175" s="17" t="str">
        <f>IF(F2175&lt;2000,(ROUNDDOWN((F2175-$G$10)/5,0))*5+$G$10&amp;"-"&amp;(ROUNDDOWN((F2175-$G$10)/5,0))*5+$G$10+4,(ROUNDDOWN((F2175-$G$10)/5,0))*5+$G$10&amp;"-"&amp;(ROUNDDOWN((F2175-$G$10)/5,0))*5+$G$10+4)</f>
        <v>2020-2024</v>
      </c>
      <c r="H2175" s="17">
        <v>1</v>
      </c>
      <c r="I2175" s="17">
        <v>0</v>
      </c>
      <c r="J2175" s="17">
        <v>0</v>
      </c>
      <c r="K2175" s="17">
        <f>SUM(I2175:J2175)</f>
        <v>0</v>
      </c>
      <c r="L2175" s="28">
        <f>IF(N2175&lt;7000000000,0,1)</f>
        <v>0</v>
      </c>
      <c r="M2175" s="28">
        <f>IF(N2175&gt;0,1,0)</f>
        <v>1</v>
      </c>
      <c r="N2175" s="29">
        <v>8586</v>
      </c>
      <c r="O2175" s="29">
        <f>IF($R2175="Minor",1,0)</f>
        <v>1</v>
      </c>
      <c r="P2175" s="29">
        <f>IF($R2175="Medium",1,0)</f>
        <v>0</v>
      </c>
      <c r="Q2175" s="29">
        <f>IF($R2175="Major",1,0)</f>
        <v>0</v>
      </c>
      <c r="R2175" s="2" t="str">
        <f>IF('Hazard Data'!N3372&lt;VLOOKUP(B2175,Thresholds!$B$2:$I$8,2,FALSE),"Minor",IF(AND(VLOOKUP(B2175,Thresholds!$B$2:$I$8,2,FALSE)&lt;='Hazard Data'!N3372,'Hazard Data'!N3372&lt;VLOOKUP(B2175,Thresholds!$B$2:$I$8,3,FALSE)),"Medium","Major"))</f>
        <v>Minor</v>
      </c>
      <c r="S2175" s="2" t="str">
        <f>IF(N2175&gt;0,"",IF('Hazard Data'!K3372&lt;VLOOKUP(B2175,Thresholds!$B$2:$I$8,5,FALSE),"Minor",IF(AND(VLOOKUP(B2175,Thresholds!$B$2:$I$8,5,FALSE)&lt;='Hazard Data'!K3372,'Hazard Data'!K3372&lt;VLOOKUP(B2175,Thresholds!$B$2:$I$8,6,FALSE)),"Medium","Major")))</f>
        <v/>
      </c>
      <c r="T2175" s="2"/>
      <c r="U2175" s="2"/>
      <c r="V2175" s="2"/>
      <c r="W2175" s="2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32">
      <c r="A2176" s="1"/>
      <c r="B2176" s="17">
        <v>5</v>
      </c>
      <c r="C2176" s="9" t="s">
        <v>39</v>
      </c>
      <c r="D2176" s="9" t="str">
        <f>VLOOKUP(C2176,'Hazard Categories'!$A$2:$B$52,2,FALSE)</f>
        <v>Severe Storm</v>
      </c>
      <c r="E2176" s="17">
        <v>3</v>
      </c>
      <c r="F2176" s="17">
        <v>1989</v>
      </c>
      <c r="G2176" s="17" t="str">
        <f>IF(F2176&lt;2000,(ROUNDDOWN((F2176-$G$10)/5,0))*5+$G$10&amp;"-"&amp;(ROUNDDOWN((F2176-$G$10)/5,0))*5+$G$10+4,(ROUNDDOWN((F2176-$G$10)/5,0))*5+$G$10&amp;"-"&amp;(ROUNDDOWN((F2176-$G$10)/5,0))*5+$G$10+4)</f>
        <v>1985-1989</v>
      </c>
      <c r="H2176" s="17">
        <v>1</v>
      </c>
      <c r="I2176" s="17">
        <v>0</v>
      </c>
      <c r="J2176" s="17">
        <v>0</v>
      </c>
      <c r="K2176" s="17">
        <f>SUM(I2176:J2176)</f>
        <v>0</v>
      </c>
      <c r="L2176" s="28">
        <f>IF(N2176&lt;7000000000,0,1)</f>
        <v>0</v>
      </c>
      <c r="M2176" s="28">
        <f>IF(N2176&gt;0,1,0)</f>
        <v>1</v>
      </c>
      <c r="N2176" s="29">
        <v>8584</v>
      </c>
      <c r="O2176" s="29">
        <f>IF($R2176="Minor",1,0)</f>
        <v>1</v>
      </c>
      <c r="P2176" s="29">
        <f>IF($R2176="Medium",1,0)</f>
        <v>0</v>
      </c>
      <c r="Q2176" s="29">
        <f>IF($R2176="Major",1,0)</f>
        <v>0</v>
      </c>
      <c r="R2176" s="2" t="str">
        <f>IF('Hazard Data'!N1490&lt;VLOOKUP(B2176,Thresholds!$B$2:$I$8,2,FALSE),"Minor",IF(AND(VLOOKUP(B2176,Thresholds!$B$2:$I$8,2,FALSE)&lt;='Hazard Data'!N1490,'Hazard Data'!N1490&lt;VLOOKUP(B2176,Thresholds!$B$2:$I$8,3,FALSE)),"Medium","Major"))</f>
        <v>Minor</v>
      </c>
      <c r="S2176" s="2" t="str">
        <f>IF(N2176&gt;0,"",IF('Hazard Data'!K1490&lt;VLOOKUP(B2176,Thresholds!$B$2:$I$8,5,FALSE),"Minor",IF(AND(VLOOKUP(B2176,Thresholds!$B$2:$I$8,5,FALSE)&lt;='Hazard Data'!K1490,'Hazard Data'!K1490&lt;VLOOKUP(B2176,Thresholds!$B$2:$I$8,6,FALSE)),"Medium","Major")))</f>
        <v/>
      </c>
      <c r="T2176" s="2"/>
      <c r="U2176" s="2"/>
      <c r="V2176" s="2"/>
      <c r="W2176" s="2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>
      <c r="A2177" s="1"/>
      <c r="B2177" s="17">
        <v>5</v>
      </c>
      <c r="C2177" s="9" t="s">
        <v>44</v>
      </c>
      <c r="D2177" s="9" t="str">
        <f>VLOOKUP(C2177,'Hazard Categories'!$A$2:$B$52,2,FALSE)</f>
        <v>Severe Storm</v>
      </c>
      <c r="E2177" s="17">
        <v>2</v>
      </c>
      <c r="F2177" s="17">
        <v>1989</v>
      </c>
      <c r="G2177" s="17" t="str">
        <f>IF(F2177&lt;2000,(ROUNDDOWN((F2177-$G$10)/5,0))*5+$G$10&amp;"-"&amp;(ROUNDDOWN((F2177-$G$10)/5,0))*5+$G$10+4,(ROUNDDOWN((F2177-$G$10)/5,0))*5+$G$10&amp;"-"&amp;(ROUNDDOWN((F2177-$G$10)/5,0))*5+$G$10+4)</f>
        <v>1985-1989</v>
      </c>
      <c r="H2177" s="17">
        <v>1</v>
      </c>
      <c r="I2177" s="17">
        <v>0</v>
      </c>
      <c r="J2177" s="17">
        <v>0</v>
      </c>
      <c r="K2177" s="17">
        <f>SUM(I2177:J2177)</f>
        <v>0</v>
      </c>
      <c r="L2177" s="28">
        <f>IF(N2177&lt;7000000000,0,1)</f>
        <v>0</v>
      </c>
      <c r="M2177" s="28">
        <f>IF(N2177&gt;0,1,0)</f>
        <v>1</v>
      </c>
      <c r="N2177" s="29">
        <v>8570</v>
      </c>
      <c r="O2177" s="29">
        <f>IF($R2177="Minor",1,0)</f>
        <v>1</v>
      </c>
      <c r="P2177" s="29">
        <f>IF($R2177="Medium",1,0)</f>
        <v>0</v>
      </c>
      <c r="Q2177" s="29">
        <f>IF($R2177="Major",1,0)</f>
        <v>0</v>
      </c>
      <c r="R2177" s="2" t="str">
        <f>IF('Hazard Data'!N1460&lt;VLOOKUP(B2177,Thresholds!$B$2:$I$8,2,FALSE),"Minor",IF(AND(VLOOKUP(B2177,Thresholds!$B$2:$I$8,2,FALSE)&lt;='Hazard Data'!N1460,'Hazard Data'!N1460&lt;VLOOKUP(B2177,Thresholds!$B$2:$I$8,3,FALSE)),"Medium","Major"))</f>
        <v>Minor</v>
      </c>
      <c r="S2177" s="2" t="str">
        <f>IF(N2177&gt;0,"",IF('Hazard Data'!K1460&lt;VLOOKUP(B2177,Thresholds!$B$2:$I$8,5,FALSE),"Minor",IF(AND(VLOOKUP(B2177,Thresholds!$B$2:$I$8,5,FALSE)&lt;='Hazard Data'!K1460,'Hazard Data'!K1460&lt;VLOOKUP(B2177,Thresholds!$B$2:$I$8,6,FALSE)),"Medium","Major")))</f>
        <v/>
      </c>
      <c r="T2177" s="2"/>
      <c r="U2177" s="2"/>
      <c r="V2177" s="2"/>
      <c r="W2177" s="2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>
      <c r="A2178" s="1"/>
      <c r="B2178" s="17">
        <v>2</v>
      </c>
      <c r="C2178" s="9" t="s">
        <v>44</v>
      </c>
      <c r="D2178" s="9" t="str">
        <f>VLOOKUP(C2178,'Hazard Categories'!$A$2:$B$52,2,FALSE)</f>
        <v>Severe Storm</v>
      </c>
      <c r="E2178" s="17">
        <v>2</v>
      </c>
      <c r="F2178" s="17">
        <v>1995</v>
      </c>
      <c r="G2178" s="17" t="str">
        <f>IF(F2178&lt;2000,(ROUNDDOWN((F2178-$G$10)/5,0))*5+$G$10&amp;"-"&amp;(ROUNDDOWN((F2178-$G$10)/5,0))*5+$G$10+4,(ROUNDDOWN((F2178-$G$10)/5,0))*5+$G$10&amp;"-"&amp;(ROUNDDOWN((F2178-$G$10)/5,0))*5+$G$10+4)</f>
        <v>1995-1999</v>
      </c>
      <c r="H2178" s="17">
        <v>1</v>
      </c>
      <c r="I2178" s="17">
        <v>0</v>
      </c>
      <c r="J2178" s="17">
        <v>0</v>
      </c>
      <c r="K2178" s="17">
        <f>SUM(I2178:J2178)</f>
        <v>0</v>
      </c>
      <c r="L2178" s="28">
        <f>IF(N2178&lt;7000000000,0,1)</f>
        <v>0</v>
      </c>
      <c r="M2178" s="28">
        <f>IF(N2178&gt;0,1,0)</f>
        <v>1</v>
      </c>
      <c r="N2178" s="29">
        <v>8566</v>
      </c>
      <c r="O2178" s="29">
        <f>IF($R2178="Minor",1,0)</f>
        <v>1</v>
      </c>
      <c r="P2178" s="29">
        <f>IF($R2178="Medium",1,0)</f>
        <v>0</v>
      </c>
      <c r="Q2178" s="29">
        <f>IF($R2178="Major",1,0)</f>
        <v>0</v>
      </c>
      <c r="R2178" s="2" t="str">
        <f>IF('Hazard Data'!N1931&lt;VLOOKUP(B2178,Thresholds!$B$2:$I$8,2,FALSE),"Minor",IF(AND(VLOOKUP(B2178,Thresholds!$B$2:$I$8,2,FALSE)&lt;='Hazard Data'!N1931,'Hazard Data'!N1931&lt;VLOOKUP(B2178,Thresholds!$B$2:$I$8,3,FALSE)),"Medium","Major"))</f>
        <v>Minor</v>
      </c>
      <c r="S2178" s="2" t="str">
        <f>IF(N2178&gt;0,"",IF('Hazard Data'!K1931&lt;VLOOKUP(B2178,Thresholds!$B$2:$I$8,5,FALSE),"Minor",IF(AND(VLOOKUP(B2178,Thresholds!$B$2:$I$8,5,FALSE)&lt;='Hazard Data'!K1931,'Hazard Data'!K1931&lt;VLOOKUP(B2178,Thresholds!$B$2:$I$8,6,FALSE)),"Medium","Major")))</f>
        <v/>
      </c>
      <c r="T2178" s="2"/>
      <c r="U2178" s="2"/>
      <c r="V2178" s="2"/>
      <c r="W2178" s="2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>
      <c r="A2179" s="1"/>
      <c r="B2179" s="17">
        <v>2</v>
      </c>
      <c r="C2179" s="9" t="s">
        <v>59</v>
      </c>
      <c r="D2179" s="9" t="str">
        <f>VLOOKUP(C2179,'Hazard Categories'!$A$2:$B$52,2,FALSE)</f>
        <v>Storm</v>
      </c>
      <c r="E2179" s="17">
        <v>2</v>
      </c>
      <c r="F2179" s="17">
        <v>2011</v>
      </c>
      <c r="G2179" s="17" t="str">
        <f>IF(F2179&lt;2000,(ROUNDDOWN((F2179-$G$10)/5,0))*5+$G$10&amp;"-"&amp;(ROUNDDOWN((F2179-$G$10)/5,0))*5+$G$10+4,(ROUNDDOWN((F2179-$G$10)/5,0))*5+$G$10&amp;"-"&amp;(ROUNDDOWN((F2179-$G$10)/5,0))*5+$G$10+4)</f>
        <v>2010-2014</v>
      </c>
      <c r="H2179" s="17">
        <v>1</v>
      </c>
      <c r="I2179" s="17">
        <v>0</v>
      </c>
      <c r="J2179" s="17">
        <v>0</v>
      </c>
      <c r="K2179" s="17">
        <f>SUM(I2179:J2179)</f>
        <v>0</v>
      </c>
      <c r="L2179" s="28">
        <f>IF(N2179&lt;7000000000,0,1)</f>
        <v>0</v>
      </c>
      <c r="M2179" s="28">
        <f>IF(N2179&gt;0,1,0)</f>
        <v>1</v>
      </c>
      <c r="N2179" s="29">
        <v>8566</v>
      </c>
      <c r="O2179" s="29">
        <f>IF($R2179="Minor",1,0)</f>
        <v>1</v>
      </c>
      <c r="P2179" s="29">
        <f>IF($R2179="Medium",1,0)</f>
        <v>0</v>
      </c>
      <c r="Q2179" s="29">
        <f>IF($R2179="Major",1,0)</f>
        <v>0</v>
      </c>
      <c r="R2179" s="2" t="str">
        <f>IF('Hazard Data'!N2525&lt;VLOOKUP(B2179,Thresholds!$B$2:$I$8,2,FALSE),"Minor",IF(AND(VLOOKUP(B2179,Thresholds!$B$2:$I$8,2,FALSE)&lt;='Hazard Data'!N2525,'Hazard Data'!N2525&lt;VLOOKUP(B2179,Thresholds!$B$2:$I$8,3,FALSE)),"Medium","Major"))</f>
        <v>Minor</v>
      </c>
      <c r="S2179" s="2" t="str">
        <f>IF(N2179&gt;0,"",IF('Hazard Data'!K2525&lt;VLOOKUP(B2179,Thresholds!$B$2:$I$8,5,FALSE),"Minor",IF(AND(VLOOKUP(B2179,Thresholds!$B$2:$I$8,5,FALSE)&lt;='Hazard Data'!K2525,'Hazard Data'!K2525&lt;VLOOKUP(B2179,Thresholds!$B$2:$I$8,6,FALSE)),"Medium","Major")))</f>
        <v/>
      </c>
      <c r="T2179" s="2"/>
      <c r="U2179" s="2"/>
      <c r="V2179" s="2"/>
      <c r="W2179" s="2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>
      <c r="A2180" s="1"/>
      <c r="B2180" s="17">
        <v>1</v>
      </c>
      <c r="C2180" s="9" t="s">
        <v>44</v>
      </c>
      <c r="D2180" s="9" t="str">
        <f>VLOOKUP(C2180,'Hazard Categories'!$A$2:$B$52,2,FALSE)</f>
        <v>Severe Storm</v>
      </c>
      <c r="E2180" s="17">
        <v>3</v>
      </c>
      <c r="F2180" s="17">
        <v>1977</v>
      </c>
      <c r="G2180" s="17" t="str">
        <f>IF(F2180&lt;2000,(ROUNDDOWN((F2180-$G$10)/5,0))*5+$G$10&amp;"-"&amp;(ROUNDDOWN((F2180-$G$10)/5,0))*5+$G$10+4,(ROUNDDOWN((F2180-$G$10)/5,0))*5+$G$10&amp;"-"&amp;(ROUNDDOWN((F2180-$G$10)/5,0))*5+$G$10+4)</f>
        <v>1975-1979</v>
      </c>
      <c r="H2180" s="17">
        <v>1</v>
      </c>
      <c r="I2180" s="17">
        <v>0</v>
      </c>
      <c r="J2180" s="17">
        <v>0</v>
      </c>
      <c r="K2180" s="17">
        <f>SUM(I2180:J2180)</f>
        <v>0</v>
      </c>
      <c r="L2180" s="28">
        <f>IF(N2180&lt;7000000000,0,1)</f>
        <v>0</v>
      </c>
      <c r="M2180" s="28">
        <f>IF(N2180&gt;0,1,0)</f>
        <v>1</v>
      </c>
      <c r="N2180" s="29">
        <v>8565</v>
      </c>
      <c r="O2180" s="29">
        <f>IF($R2180="Minor",1,0)</f>
        <v>1</v>
      </c>
      <c r="P2180" s="29">
        <f>IF($R2180="Medium",1,0)</f>
        <v>0</v>
      </c>
      <c r="Q2180" s="29">
        <f>IF($R2180="Major",1,0)</f>
        <v>0</v>
      </c>
      <c r="R2180" s="2" t="str">
        <f>IF('Hazard Data'!N1295&lt;VLOOKUP(B2180,Thresholds!$B$2:$I$8,2,FALSE),"Minor",IF(AND(VLOOKUP(B2180,Thresholds!$B$2:$I$8,2,FALSE)&lt;='Hazard Data'!N1295,'Hazard Data'!N1295&lt;VLOOKUP(B2180,Thresholds!$B$2:$I$8,3,FALSE)),"Medium","Major"))</f>
        <v>Minor</v>
      </c>
      <c r="S2180" s="2" t="str">
        <f>IF(N2180&gt;0,"",IF('Hazard Data'!K1295&lt;VLOOKUP(B2180,Thresholds!$B$2:$I$8,5,FALSE),"Minor",IF(AND(VLOOKUP(B2180,Thresholds!$B$2:$I$8,5,FALSE)&lt;='Hazard Data'!K1295,'Hazard Data'!K1295&lt;VLOOKUP(B2180,Thresholds!$B$2:$I$8,6,FALSE)),"Medium","Major")))</f>
        <v/>
      </c>
      <c r="T2180" s="2"/>
      <c r="U2180" s="2"/>
      <c r="V2180" s="2"/>
      <c r="W2180" s="2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>
      <c r="A2181" s="1"/>
      <c r="B2181" s="17">
        <v>3</v>
      </c>
      <c r="C2181" s="9" t="s">
        <v>44</v>
      </c>
      <c r="D2181" s="9" t="str">
        <f>VLOOKUP(C2181,'Hazard Categories'!$A$2:$B$52,2,FALSE)</f>
        <v>Severe Storm</v>
      </c>
      <c r="E2181" s="17">
        <v>3</v>
      </c>
      <c r="F2181" s="17">
        <v>2015</v>
      </c>
      <c r="G2181" s="17" t="str">
        <f>IF(F2181&lt;2000,(ROUNDDOWN((F2181-$G$10)/5,0))*5+$G$10&amp;"-"&amp;(ROUNDDOWN((F2181-$G$10)/5,0))*5+$G$10+4,(ROUNDDOWN((F2181-$G$10)/5,0))*5+$G$10&amp;"-"&amp;(ROUNDDOWN((F2181-$G$10)/5,0))*5+$G$10+4)</f>
        <v>2015-2019</v>
      </c>
      <c r="H2181" s="17">
        <v>1</v>
      </c>
      <c r="I2181" s="17">
        <v>0</v>
      </c>
      <c r="J2181" s="17">
        <v>0</v>
      </c>
      <c r="K2181" s="17">
        <f>SUM(I2181:J2181)</f>
        <v>0</v>
      </c>
      <c r="L2181" s="28">
        <f>IF(N2181&lt;7000000000,0,1)</f>
        <v>0</v>
      </c>
      <c r="M2181" s="28">
        <f>IF(N2181&gt;0,1,0)</f>
        <v>1</v>
      </c>
      <c r="N2181" s="29">
        <v>8516</v>
      </c>
      <c r="O2181" s="29">
        <f>IF($R2181="Minor",1,0)</f>
        <v>1</v>
      </c>
      <c r="P2181" s="29">
        <f>IF($R2181="Medium",1,0)</f>
        <v>0</v>
      </c>
      <c r="Q2181" s="29">
        <f>IF($R2181="Major",1,0)</f>
        <v>0</v>
      </c>
      <c r="R2181" s="2" t="str">
        <f>IF('Hazard Data'!N2705&lt;VLOOKUP(B2181,Thresholds!$B$2:$I$8,2,FALSE),"Minor",IF(AND(VLOOKUP(B2181,Thresholds!$B$2:$I$8,2,FALSE)&lt;='Hazard Data'!N2705,'Hazard Data'!N2705&lt;VLOOKUP(B2181,Thresholds!$B$2:$I$8,3,FALSE)),"Medium","Major"))</f>
        <v>Minor</v>
      </c>
      <c r="S2181" s="2" t="str">
        <f>IF(N2181&gt;0,"",IF('Hazard Data'!K2705&lt;VLOOKUP(B2181,Thresholds!$B$2:$I$8,5,FALSE),"Minor",IF(AND(VLOOKUP(B2181,Thresholds!$B$2:$I$8,5,FALSE)&lt;='Hazard Data'!K2705,'Hazard Data'!K2705&lt;VLOOKUP(B2181,Thresholds!$B$2:$I$8,6,FALSE)),"Medium","Major")))</f>
        <v/>
      </c>
      <c r="T2181" s="2"/>
      <c r="U2181" s="2"/>
      <c r="V2181" s="2"/>
      <c r="W2181" s="2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>
      <c r="A2182" s="1"/>
      <c r="B2182" s="17">
        <v>3</v>
      </c>
      <c r="C2182" s="9" t="s">
        <v>44</v>
      </c>
      <c r="D2182" s="9" t="str">
        <f>VLOOKUP(C2182,'Hazard Categories'!$A$2:$B$52,2,FALSE)</f>
        <v>Severe Storm</v>
      </c>
      <c r="E2182" s="17">
        <v>2</v>
      </c>
      <c r="F2182" s="17">
        <v>2011</v>
      </c>
      <c r="G2182" s="17" t="str">
        <f>IF(F2182&lt;2000,(ROUNDDOWN((F2182-$G$10)/5,0))*5+$G$10&amp;"-"&amp;(ROUNDDOWN((F2182-$G$10)/5,0))*5+$G$10+4,(ROUNDDOWN((F2182-$G$10)/5,0))*5+$G$10&amp;"-"&amp;(ROUNDDOWN((F2182-$G$10)/5,0))*5+$G$10+4)</f>
        <v>2010-2014</v>
      </c>
      <c r="H2182" s="17">
        <v>1</v>
      </c>
      <c r="I2182" s="17">
        <v>0</v>
      </c>
      <c r="J2182" s="17">
        <v>0</v>
      </c>
      <c r="K2182" s="17">
        <f>SUM(I2182:J2182)</f>
        <v>0</v>
      </c>
      <c r="L2182" s="28">
        <f>IF(N2182&lt;7000000000,0,1)</f>
        <v>0</v>
      </c>
      <c r="M2182" s="28">
        <f>IF(N2182&gt;0,1,0)</f>
        <v>1</v>
      </c>
      <c r="N2182" s="29">
        <v>8511</v>
      </c>
      <c r="O2182" s="29">
        <f>IF($R2182="Minor",1,0)</f>
        <v>1</v>
      </c>
      <c r="P2182" s="29">
        <f>IF($R2182="Medium",1,0)</f>
        <v>0</v>
      </c>
      <c r="Q2182" s="29">
        <f>IF($R2182="Major",1,0)</f>
        <v>0</v>
      </c>
      <c r="R2182" s="2" t="str">
        <f>IF('Hazard Data'!N2462&lt;VLOOKUP(B2182,Thresholds!$B$2:$I$8,2,FALSE),"Minor",IF(AND(VLOOKUP(B2182,Thresholds!$B$2:$I$8,2,FALSE)&lt;='Hazard Data'!N2462,'Hazard Data'!N2462&lt;VLOOKUP(B2182,Thresholds!$B$2:$I$8,3,FALSE)),"Medium","Major"))</f>
        <v>Minor</v>
      </c>
      <c r="S2182" s="2" t="str">
        <f>IF(N2182&gt;0,"",IF('Hazard Data'!K2462&lt;VLOOKUP(B2182,Thresholds!$B$2:$I$8,5,FALSE),"Minor",IF(AND(VLOOKUP(B2182,Thresholds!$B$2:$I$8,5,FALSE)&lt;='Hazard Data'!K2462,'Hazard Data'!K2462&lt;VLOOKUP(B2182,Thresholds!$B$2:$I$8,6,FALSE)),"Medium","Major")))</f>
        <v/>
      </c>
      <c r="T2182" s="2"/>
      <c r="U2182" s="2"/>
      <c r="V2182" s="2"/>
      <c r="W2182" s="2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>
      <c r="A2183" s="1"/>
      <c r="B2183" s="17">
        <v>5</v>
      </c>
      <c r="C2183" s="9" t="s">
        <v>82</v>
      </c>
      <c r="D2183" s="9" t="str">
        <f>VLOOKUP(C2183,'Hazard Categories'!$A$2:$B$52,2,FALSE)</f>
        <v>Tornado</v>
      </c>
      <c r="E2183" s="17">
        <v>3</v>
      </c>
      <c r="F2183" s="17">
        <v>1983</v>
      </c>
      <c r="G2183" s="17" t="str">
        <f>IF(F2183&lt;2000,(ROUNDDOWN((F2183-$G$10)/5,0))*5+$G$10&amp;"-"&amp;(ROUNDDOWN((F2183-$G$10)/5,0))*5+$G$10+4,(ROUNDDOWN((F2183-$G$10)/5,0))*5+$G$10&amp;"-"&amp;(ROUNDDOWN((F2183-$G$10)/5,0))*5+$G$10+4)</f>
        <v>1980-1984</v>
      </c>
      <c r="H2183" s="17">
        <v>1</v>
      </c>
      <c r="I2183" s="17">
        <v>0</v>
      </c>
      <c r="J2183" s="17">
        <v>0</v>
      </c>
      <c r="K2183" s="17">
        <f>SUM(I2183:J2183)</f>
        <v>0</v>
      </c>
      <c r="L2183" s="28">
        <f>IF(N2183&lt;7000000000,0,1)</f>
        <v>0</v>
      </c>
      <c r="M2183" s="28">
        <f>IF(N2183&gt;0,1,0)</f>
        <v>1</v>
      </c>
      <c r="N2183" s="29">
        <v>8510</v>
      </c>
      <c r="O2183" s="29">
        <f>IF($R2183="Minor",1,0)</f>
        <v>1</v>
      </c>
      <c r="P2183" s="29">
        <f>IF($R2183="Medium",1,0)</f>
        <v>0</v>
      </c>
      <c r="Q2183" s="29">
        <f>IF($R2183="Major",1,0)</f>
        <v>0</v>
      </c>
      <c r="R2183" s="2" t="str">
        <f>IF('Hazard Data'!N1382&lt;VLOOKUP(B2183,Thresholds!$B$2:$I$8,2,FALSE),"Minor",IF(AND(VLOOKUP(B2183,Thresholds!$B$2:$I$8,2,FALSE)&lt;='Hazard Data'!N1382,'Hazard Data'!N1382&lt;VLOOKUP(B2183,Thresholds!$B$2:$I$8,3,FALSE)),"Medium","Major"))</f>
        <v>Minor</v>
      </c>
      <c r="S2183" s="2" t="str">
        <f>IF(N2183&gt;0,"",IF('Hazard Data'!K1382&lt;VLOOKUP(B2183,Thresholds!$B$2:$I$8,5,FALSE),"Minor",IF(AND(VLOOKUP(B2183,Thresholds!$B$2:$I$8,5,FALSE)&lt;='Hazard Data'!K1382,'Hazard Data'!K1382&lt;VLOOKUP(B2183,Thresholds!$B$2:$I$8,6,FALSE)),"Medium","Major")))</f>
        <v/>
      </c>
      <c r="T2183" s="2"/>
      <c r="U2183" s="2"/>
      <c r="V2183" s="2"/>
      <c r="W2183" s="2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>
      <c r="A2184" s="1"/>
      <c r="B2184" s="17">
        <v>2</v>
      </c>
      <c r="C2184" s="9" t="s">
        <v>44</v>
      </c>
      <c r="D2184" s="9" t="str">
        <f>VLOOKUP(C2184,'Hazard Categories'!$A$2:$B$52,2,FALSE)</f>
        <v>Severe Storm</v>
      </c>
      <c r="E2184" s="17">
        <v>2</v>
      </c>
      <c r="F2184" s="17">
        <v>2011</v>
      </c>
      <c r="G2184" s="17" t="str">
        <f>IF(F2184&lt;2000,(ROUNDDOWN((F2184-$G$10)/5,0))*5+$G$10&amp;"-"&amp;(ROUNDDOWN((F2184-$G$10)/5,0))*5+$G$10+4,(ROUNDDOWN((F2184-$G$10)/5,0))*5+$G$10&amp;"-"&amp;(ROUNDDOWN((F2184-$G$10)/5,0))*5+$G$10+4)</f>
        <v>2010-2014</v>
      </c>
      <c r="H2184" s="17">
        <v>1</v>
      </c>
      <c r="I2184" s="17">
        <v>0</v>
      </c>
      <c r="J2184" s="17">
        <v>0</v>
      </c>
      <c r="K2184" s="17">
        <f>SUM(I2184:J2184)</f>
        <v>0</v>
      </c>
      <c r="L2184" s="28">
        <f>IF(N2184&lt;7000000000,0,1)</f>
        <v>0</v>
      </c>
      <c r="M2184" s="28">
        <f>IF(N2184&gt;0,1,0)</f>
        <v>1</v>
      </c>
      <c r="N2184" s="29">
        <v>8492</v>
      </c>
      <c r="O2184" s="29">
        <f>IF($R2184="Minor",1,0)</f>
        <v>1</v>
      </c>
      <c r="P2184" s="29">
        <f>IF($R2184="Medium",1,0)</f>
        <v>0</v>
      </c>
      <c r="Q2184" s="29">
        <f>IF($R2184="Major",1,0)</f>
        <v>0</v>
      </c>
      <c r="R2184" s="2" t="str">
        <f>IF('Hazard Data'!N2507&lt;VLOOKUP(B2184,Thresholds!$B$2:$I$8,2,FALSE),"Minor",IF(AND(VLOOKUP(B2184,Thresholds!$B$2:$I$8,2,FALSE)&lt;='Hazard Data'!N2507,'Hazard Data'!N2507&lt;VLOOKUP(B2184,Thresholds!$B$2:$I$8,3,FALSE)),"Medium","Major"))</f>
        <v>Minor</v>
      </c>
      <c r="S2184" s="2" t="str">
        <f>IF(N2184&gt;0,"",IF('Hazard Data'!K2507&lt;VLOOKUP(B2184,Thresholds!$B$2:$I$8,5,FALSE),"Minor",IF(AND(VLOOKUP(B2184,Thresholds!$B$2:$I$8,5,FALSE)&lt;='Hazard Data'!K2507,'Hazard Data'!K2507&lt;VLOOKUP(B2184,Thresholds!$B$2:$I$8,6,FALSE)),"Medium","Major")))</f>
        <v/>
      </c>
      <c r="T2184" s="2"/>
      <c r="U2184" s="2"/>
      <c r="V2184" s="2"/>
      <c r="W2184" s="2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>
      <c r="A2185" s="1"/>
      <c r="B2185" s="17">
        <v>3</v>
      </c>
      <c r="C2185" s="9" t="s">
        <v>44</v>
      </c>
      <c r="D2185" s="9" t="str">
        <f>VLOOKUP(C2185,'Hazard Categories'!$A$2:$B$52,2,FALSE)</f>
        <v>Severe Storm</v>
      </c>
      <c r="E2185" s="17">
        <v>3</v>
      </c>
      <c r="F2185" s="17">
        <v>1987</v>
      </c>
      <c r="G2185" s="17" t="str">
        <f>IF(F2185&lt;2000,(ROUNDDOWN((F2185-$G$10)/5,0))*5+$G$10&amp;"-"&amp;(ROUNDDOWN((F2185-$G$10)/5,0))*5+$G$10+4,(ROUNDDOWN((F2185-$G$10)/5,0))*5+$G$10&amp;"-"&amp;(ROUNDDOWN((F2185-$G$10)/5,0))*5+$G$10+4)</f>
        <v>1985-1989</v>
      </c>
      <c r="H2185" s="17">
        <v>1</v>
      </c>
      <c r="I2185" s="17">
        <v>0</v>
      </c>
      <c r="J2185" s="17">
        <v>0</v>
      </c>
      <c r="K2185" s="17">
        <f>SUM(I2185:J2185)</f>
        <v>0</v>
      </c>
      <c r="L2185" s="28">
        <f>IF(N2185&lt;7000000000,0,1)</f>
        <v>0</v>
      </c>
      <c r="M2185" s="28">
        <f>IF(N2185&gt;0,1,0)</f>
        <v>1</v>
      </c>
      <c r="N2185" s="29">
        <v>8489</v>
      </c>
      <c r="O2185" s="29">
        <f>IF($R2185="Minor",1,0)</f>
        <v>1</v>
      </c>
      <c r="P2185" s="29">
        <f>IF($R2185="Medium",1,0)</f>
        <v>0</v>
      </c>
      <c r="Q2185" s="29">
        <f>IF($R2185="Major",1,0)</f>
        <v>0</v>
      </c>
      <c r="R2185" s="2" t="str">
        <f>IF('Hazard Data'!N1620&lt;VLOOKUP(B2185,Thresholds!$B$2:$I$8,2,FALSE),"Minor",IF(AND(VLOOKUP(B2185,Thresholds!$B$2:$I$8,2,FALSE)&lt;='Hazard Data'!N1620,'Hazard Data'!N1620&lt;VLOOKUP(B2185,Thresholds!$B$2:$I$8,3,FALSE)),"Medium","Major"))</f>
        <v>Minor</v>
      </c>
      <c r="S2185" s="2" t="str">
        <f>IF(N2185&gt;0,"",IF('Hazard Data'!K1620&lt;VLOOKUP(B2185,Thresholds!$B$2:$I$8,5,FALSE),"Minor",IF(AND(VLOOKUP(B2185,Thresholds!$B$2:$I$8,5,FALSE)&lt;='Hazard Data'!K1620,'Hazard Data'!K1620&lt;VLOOKUP(B2185,Thresholds!$B$2:$I$8,6,FALSE)),"Medium","Major")))</f>
        <v/>
      </c>
      <c r="T2185" s="2"/>
      <c r="U2185" s="2"/>
      <c r="V2185" s="2"/>
      <c r="W2185" s="2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>
      <c r="A2186" s="1"/>
      <c r="B2186" s="17">
        <v>4</v>
      </c>
      <c r="C2186" s="9" t="s">
        <v>44</v>
      </c>
      <c r="D2186" s="9" t="str">
        <f>VLOOKUP(C2186,'Hazard Categories'!$A$2:$B$52,2,FALSE)</f>
        <v>Severe Storm</v>
      </c>
      <c r="E2186" s="17">
        <v>2</v>
      </c>
      <c r="F2186" s="17">
        <v>1989</v>
      </c>
      <c r="G2186" s="17" t="str">
        <f>IF(F2186&lt;2000,(ROUNDDOWN((F2186-$G$10)/5,0))*5+$G$10&amp;"-"&amp;(ROUNDDOWN((F2186-$G$10)/5,0))*5+$G$10+4,(ROUNDDOWN((F2186-$G$10)/5,0))*5+$G$10&amp;"-"&amp;(ROUNDDOWN((F2186-$G$10)/5,0))*5+$G$10+4)</f>
        <v>1985-1989</v>
      </c>
      <c r="H2186" s="17">
        <v>1</v>
      </c>
      <c r="I2186" s="17">
        <v>0</v>
      </c>
      <c r="J2186" s="17">
        <v>0</v>
      </c>
      <c r="K2186" s="17">
        <f>SUM(I2186:J2186)</f>
        <v>0</v>
      </c>
      <c r="L2186" s="28">
        <f>IF(N2186&lt;7000000000,0,1)</f>
        <v>0</v>
      </c>
      <c r="M2186" s="28">
        <f>IF(N2186&gt;0,1,0)</f>
        <v>1</v>
      </c>
      <c r="N2186" s="29">
        <v>8488</v>
      </c>
      <c r="O2186" s="29">
        <f>IF($R2186="Minor",1,0)</f>
        <v>1</v>
      </c>
      <c r="P2186" s="29">
        <f>IF($R2186="Medium",1,0)</f>
        <v>0</v>
      </c>
      <c r="Q2186" s="29">
        <f>IF($R2186="Major",1,0)</f>
        <v>0</v>
      </c>
      <c r="R2186" s="2" t="str">
        <f>IF('Hazard Data'!N1459&lt;VLOOKUP(B2186,Thresholds!$B$2:$I$8,2,FALSE),"Minor",IF(AND(VLOOKUP(B2186,Thresholds!$B$2:$I$8,2,FALSE)&lt;='Hazard Data'!N1459,'Hazard Data'!N1459&lt;VLOOKUP(B2186,Thresholds!$B$2:$I$8,3,FALSE)),"Medium","Major"))</f>
        <v>Minor</v>
      </c>
      <c r="S2186" s="2" t="str">
        <f>IF(N2186&gt;0,"",IF('Hazard Data'!K1459&lt;VLOOKUP(B2186,Thresholds!$B$2:$I$8,5,FALSE),"Minor",IF(AND(VLOOKUP(B2186,Thresholds!$B$2:$I$8,5,FALSE)&lt;='Hazard Data'!K1459,'Hazard Data'!K1459&lt;VLOOKUP(B2186,Thresholds!$B$2:$I$8,6,FALSE)),"Medium","Major")))</f>
        <v/>
      </c>
      <c r="T2186" s="2"/>
      <c r="U2186" s="2"/>
      <c r="V2186" s="2"/>
      <c r="W2186" s="2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>
      <c r="A2187" s="1"/>
      <c r="B2187" s="17">
        <v>3</v>
      </c>
      <c r="C2187" s="9" t="s">
        <v>44</v>
      </c>
      <c r="D2187" s="9" t="str">
        <f>VLOOKUP(C2187,'Hazard Categories'!$A$2:$B$52,2,FALSE)</f>
        <v>Severe Storm</v>
      </c>
      <c r="E2187" s="17">
        <v>2</v>
      </c>
      <c r="F2187" s="17">
        <v>2011</v>
      </c>
      <c r="G2187" s="17" t="str">
        <f>IF(F2187&lt;2000,(ROUNDDOWN((F2187-$G$10)/5,0))*5+$G$10&amp;"-"&amp;(ROUNDDOWN((F2187-$G$10)/5,0))*5+$G$10+4,(ROUNDDOWN((F2187-$G$10)/5,0))*5+$G$10&amp;"-"&amp;(ROUNDDOWN((F2187-$G$10)/5,0))*5+$G$10+4)</f>
        <v>2010-2014</v>
      </c>
      <c r="H2187" s="17">
        <v>1</v>
      </c>
      <c r="I2187" s="17">
        <v>0</v>
      </c>
      <c r="J2187" s="17">
        <v>0</v>
      </c>
      <c r="K2187" s="17">
        <f>SUM(I2187:J2187)</f>
        <v>0</v>
      </c>
      <c r="L2187" s="28">
        <f>IF(N2187&lt;7000000000,0,1)</f>
        <v>0</v>
      </c>
      <c r="M2187" s="28">
        <f>IF(N2187&gt;0,1,0)</f>
        <v>1</v>
      </c>
      <c r="N2187" s="29">
        <v>8487</v>
      </c>
      <c r="O2187" s="29">
        <f>IF($R2187="Minor",1,0)</f>
        <v>1</v>
      </c>
      <c r="P2187" s="29">
        <f>IF($R2187="Medium",1,0)</f>
        <v>0</v>
      </c>
      <c r="Q2187" s="29">
        <f>IF($R2187="Major",1,0)</f>
        <v>0</v>
      </c>
      <c r="R2187" s="2" t="str">
        <f>IF('Hazard Data'!N2385&lt;VLOOKUP(B2187,Thresholds!$B$2:$I$8,2,FALSE),"Minor",IF(AND(VLOOKUP(B2187,Thresholds!$B$2:$I$8,2,FALSE)&lt;='Hazard Data'!N2385,'Hazard Data'!N2385&lt;VLOOKUP(B2187,Thresholds!$B$2:$I$8,3,FALSE)),"Medium","Major"))</f>
        <v>Minor</v>
      </c>
      <c r="S2187" s="2" t="str">
        <f>IF(N2187&gt;0,"",IF('Hazard Data'!K2385&lt;VLOOKUP(B2187,Thresholds!$B$2:$I$8,5,FALSE),"Minor",IF(AND(VLOOKUP(B2187,Thresholds!$B$2:$I$8,5,FALSE)&lt;='Hazard Data'!K2385,'Hazard Data'!K2385&lt;VLOOKUP(B2187,Thresholds!$B$2:$I$8,6,FALSE)),"Medium","Major")))</f>
        <v/>
      </c>
      <c r="T2187" s="2"/>
      <c r="U2187" s="2"/>
      <c r="V2187" s="2"/>
      <c r="W2187" s="2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>
      <c r="A2188" s="1"/>
      <c r="B2188" s="17">
        <v>1</v>
      </c>
      <c r="C2188" s="9" t="s">
        <v>44</v>
      </c>
      <c r="D2188" s="9" t="str">
        <f>VLOOKUP(C2188,'Hazard Categories'!$A$2:$B$52,2,FALSE)</f>
        <v>Severe Storm</v>
      </c>
      <c r="E2188" s="17">
        <v>2</v>
      </c>
      <c r="F2188" s="17">
        <v>1987</v>
      </c>
      <c r="G2188" s="17" t="str">
        <f>IF(F2188&lt;2000,(ROUNDDOWN((F2188-$G$10)/5,0))*5+$G$10&amp;"-"&amp;(ROUNDDOWN((F2188-$G$10)/5,0))*5+$G$10+4,(ROUNDDOWN((F2188-$G$10)/5,0))*5+$G$10&amp;"-"&amp;(ROUNDDOWN((F2188-$G$10)/5,0))*5+$G$10+4)</f>
        <v>1985-1989</v>
      </c>
      <c r="H2188" s="17">
        <v>1</v>
      </c>
      <c r="I2188" s="17">
        <v>0</v>
      </c>
      <c r="J2188" s="17">
        <v>0</v>
      </c>
      <c r="K2188" s="17">
        <f>SUM(I2188:J2188)</f>
        <v>0</v>
      </c>
      <c r="L2188" s="28">
        <f>IF(N2188&lt;7000000000,0,1)</f>
        <v>0</v>
      </c>
      <c r="M2188" s="28">
        <f>IF(N2188&gt;0,1,0)</f>
        <v>1</v>
      </c>
      <c r="N2188" s="29">
        <v>8486</v>
      </c>
      <c r="O2188" s="29">
        <f>IF($R2188="Minor",1,0)</f>
        <v>1</v>
      </c>
      <c r="P2188" s="29">
        <f>IF($R2188="Medium",1,0)</f>
        <v>0</v>
      </c>
      <c r="Q2188" s="29">
        <f>IF($R2188="Major",1,0)</f>
        <v>0</v>
      </c>
      <c r="R2188" s="2" t="str">
        <f>IF('Hazard Data'!N1600&lt;VLOOKUP(B2188,Thresholds!$B$2:$I$8,2,FALSE),"Minor",IF(AND(VLOOKUP(B2188,Thresholds!$B$2:$I$8,2,FALSE)&lt;='Hazard Data'!N1600,'Hazard Data'!N1600&lt;VLOOKUP(B2188,Thresholds!$B$2:$I$8,3,FALSE)),"Medium","Major"))</f>
        <v>Minor</v>
      </c>
      <c r="S2188" s="2" t="str">
        <f>IF(N2188&gt;0,"",IF('Hazard Data'!K1600&lt;VLOOKUP(B2188,Thresholds!$B$2:$I$8,5,FALSE),"Minor",IF(AND(VLOOKUP(B2188,Thresholds!$B$2:$I$8,5,FALSE)&lt;='Hazard Data'!K1600,'Hazard Data'!K1600&lt;VLOOKUP(B2188,Thresholds!$B$2:$I$8,6,FALSE)),"Medium","Major")))</f>
        <v/>
      </c>
      <c r="T2188" s="2"/>
      <c r="U2188" s="2"/>
      <c r="V2188" s="2"/>
      <c r="W2188" s="2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>
      <c r="A2189" s="1"/>
      <c r="B2189" s="17">
        <v>2</v>
      </c>
      <c r="C2189" s="9" t="s">
        <v>59</v>
      </c>
      <c r="D2189" s="9" t="str">
        <f>VLOOKUP(C2189,'Hazard Categories'!$A$2:$B$52,2,FALSE)</f>
        <v>Storm</v>
      </c>
      <c r="E2189" s="17">
        <v>3</v>
      </c>
      <c r="F2189" s="17">
        <v>2015</v>
      </c>
      <c r="G2189" s="17" t="str">
        <f>IF(F2189&lt;2000,(ROUNDDOWN((F2189-$G$10)/5,0))*5+$G$10&amp;"-"&amp;(ROUNDDOWN((F2189-$G$10)/5,0))*5+$G$10+4,(ROUNDDOWN((F2189-$G$10)/5,0))*5+$G$10&amp;"-"&amp;(ROUNDDOWN((F2189-$G$10)/5,0))*5+$G$10+4)</f>
        <v>2015-2019</v>
      </c>
      <c r="H2189" s="17">
        <v>1</v>
      </c>
      <c r="I2189" s="17">
        <v>0</v>
      </c>
      <c r="J2189" s="17">
        <v>0</v>
      </c>
      <c r="K2189" s="17">
        <f>SUM(I2189:J2189)</f>
        <v>0</v>
      </c>
      <c r="L2189" s="28">
        <f>IF(N2189&lt;7000000000,0,1)</f>
        <v>0</v>
      </c>
      <c r="M2189" s="28">
        <f>IF(N2189&gt;0,1,0)</f>
        <v>1</v>
      </c>
      <c r="N2189" s="29">
        <v>8480</v>
      </c>
      <c r="O2189" s="29">
        <f>IF($R2189="Minor",1,0)</f>
        <v>1</v>
      </c>
      <c r="P2189" s="29">
        <f>IF($R2189="Medium",1,0)</f>
        <v>0</v>
      </c>
      <c r="Q2189" s="29">
        <f>IF($R2189="Major",1,0)</f>
        <v>0</v>
      </c>
      <c r="R2189" s="2" t="str">
        <f>IF('Hazard Data'!N2666&lt;VLOOKUP(B2189,Thresholds!$B$2:$I$8,2,FALSE),"Minor",IF(AND(VLOOKUP(B2189,Thresholds!$B$2:$I$8,2,FALSE)&lt;='Hazard Data'!N2666,'Hazard Data'!N2666&lt;VLOOKUP(B2189,Thresholds!$B$2:$I$8,3,FALSE)),"Medium","Major"))</f>
        <v>Minor</v>
      </c>
      <c r="S2189" s="2" t="str">
        <f>IF(N2189&gt;0,"",IF('Hazard Data'!K2666&lt;VLOOKUP(B2189,Thresholds!$B$2:$I$8,5,FALSE),"Minor",IF(AND(VLOOKUP(B2189,Thresholds!$B$2:$I$8,5,FALSE)&lt;='Hazard Data'!K2666,'Hazard Data'!K2666&lt;VLOOKUP(B2189,Thresholds!$B$2:$I$8,6,FALSE)),"Medium","Major")))</f>
        <v/>
      </c>
      <c r="T2189" s="2"/>
      <c r="U2189" s="2"/>
      <c r="V2189" s="2"/>
      <c r="W2189" s="2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>
      <c r="A2190" s="1"/>
      <c r="B2190" s="17">
        <v>4</v>
      </c>
      <c r="C2190" s="9" t="s">
        <v>44</v>
      </c>
      <c r="D2190" s="9" t="str">
        <f>VLOOKUP(C2190,'Hazard Categories'!$A$2:$B$52,2,FALSE)</f>
        <v>Severe Storm</v>
      </c>
      <c r="E2190" s="17">
        <v>1</v>
      </c>
      <c r="F2190" s="17">
        <v>1984</v>
      </c>
      <c r="G2190" s="17" t="str">
        <f>IF(F2190&lt;2000,(ROUNDDOWN((F2190-$G$10)/5,0))*5+$G$10&amp;"-"&amp;(ROUNDDOWN((F2190-$G$10)/5,0))*5+$G$10+4,(ROUNDDOWN((F2190-$G$10)/5,0))*5+$G$10&amp;"-"&amp;(ROUNDDOWN((F2190-$G$10)/5,0))*5+$G$10+4)</f>
        <v>1980-1984</v>
      </c>
      <c r="H2190" s="17">
        <v>1</v>
      </c>
      <c r="I2190" s="17">
        <v>0</v>
      </c>
      <c r="J2190" s="17">
        <v>0</v>
      </c>
      <c r="K2190" s="17">
        <f>SUM(I2190:J2190)</f>
        <v>0</v>
      </c>
      <c r="L2190" s="28">
        <f>IF(N2190&lt;7000000000,0,1)</f>
        <v>0</v>
      </c>
      <c r="M2190" s="28">
        <f>IF(N2190&gt;0,1,0)</f>
        <v>1</v>
      </c>
      <c r="N2190" s="29">
        <v>8478</v>
      </c>
      <c r="O2190" s="29">
        <f>IF($R2190="Minor",1,0)</f>
        <v>1</v>
      </c>
      <c r="P2190" s="29">
        <f>IF($R2190="Medium",1,0)</f>
        <v>0</v>
      </c>
      <c r="Q2190" s="29">
        <f>IF($R2190="Major",1,0)</f>
        <v>0</v>
      </c>
      <c r="R2190" s="2" t="str">
        <f>IF('Hazard Data'!N1400&lt;VLOOKUP(B2190,Thresholds!$B$2:$I$8,2,FALSE),"Minor",IF(AND(VLOOKUP(B2190,Thresholds!$B$2:$I$8,2,FALSE)&lt;='Hazard Data'!N1400,'Hazard Data'!N1400&lt;VLOOKUP(B2190,Thresholds!$B$2:$I$8,3,FALSE)),"Medium","Major"))</f>
        <v>Minor</v>
      </c>
      <c r="S2190" s="2" t="str">
        <f>IF(N2190&gt;0,"",IF('Hazard Data'!K1400&lt;VLOOKUP(B2190,Thresholds!$B$2:$I$8,5,FALSE),"Minor",IF(AND(VLOOKUP(B2190,Thresholds!$B$2:$I$8,5,FALSE)&lt;='Hazard Data'!K1400,'Hazard Data'!K1400&lt;VLOOKUP(B2190,Thresholds!$B$2:$I$8,6,FALSE)),"Medium","Major")))</f>
        <v/>
      </c>
      <c r="T2190" s="2"/>
      <c r="U2190" s="2"/>
      <c r="V2190" s="2"/>
      <c r="W2190" s="2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>
      <c r="A2191" s="1"/>
      <c r="B2191" s="17">
        <v>4</v>
      </c>
      <c r="C2191" s="9" t="s">
        <v>41</v>
      </c>
      <c r="D2191" s="9" t="str">
        <f>VLOOKUP(C2191,'Hazard Categories'!$A$2:$B$52,2,FALSE)</f>
        <v>Tornado</v>
      </c>
      <c r="E2191" s="17">
        <v>3</v>
      </c>
      <c r="F2191" s="17">
        <v>1963</v>
      </c>
      <c r="G2191" s="17" t="str">
        <f>IF(F2191&lt;2000,(ROUNDDOWN((F2191-$G$10)/5,0))*5+$G$10&amp;"-"&amp;(ROUNDDOWN((F2191-$G$10)/5,0))*5+$G$10+4,(ROUNDDOWN((F2191-$G$10)/5,0))*5+$G$10&amp;"-"&amp;(ROUNDDOWN((F2191-$G$10)/5,0))*5+$G$10+4)</f>
        <v>1960-1964</v>
      </c>
      <c r="H2191" s="17">
        <v>1</v>
      </c>
      <c r="I2191" s="17">
        <v>0</v>
      </c>
      <c r="J2191" s="17">
        <v>12</v>
      </c>
      <c r="K2191" s="17">
        <f>SUM(I2191:J2191)</f>
        <v>12</v>
      </c>
      <c r="L2191" s="28">
        <f>IF(N2191&lt;7000000000,0,1)</f>
        <v>0</v>
      </c>
      <c r="M2191" s="28">
        <f>IF(N2191&gt;0,1,0)</f>
        <v>1</v>
      </c>
      <c r="N2191" s="29">
        <v>8464</v>
      </c>
      <c r="O2191" s="29">
        <f>IF($R2191="Minor",1,0)</f>
        <v>1</v>
      </c>
      <c r="P2191" s="29">
        <f>IF($R2191="Medium",1,0)</f>
        <v>0</v>
      </c>
      <c r="Q2191" s="29">
        <f>IF($R2191="Major",1,0)</f>
        <v>0</v>
      </c>
      <c r="R2191" s="2" t="str">
        <f>IF('Hazard Data'!N1001&lt;VLOOKUP(B2191,Thresholds!$B$2:$I$8,2,FALSE),"Minor",IF(AND(VLOOKUP(B2191,Thresholds!$B$2:$I$8,2,FALSE)&lt;='Hazard Data'!N1001,'Hazard Data'!N1001&lt;VLOOKUP(B2191,Thresholds!$B$2:$I$8,3,FALSE)),"Medium","Major"))</f>
        <v>Minor</v>
      </c>
      <c r="S2191" s="2" t="str">
        <f>IF(N2191&gt;0,"",IF('Hazard Data'!K1001&lt;VLOOKUP(B2191,Thresholds!$B$2:$I$8,5,FALSE),"Minor",IF(AND(VLOOKUP(B2191,Thresholds!$B$2:$I$8,5,FALSE)&lt;='Hazard Data'!K1001,'Hazard Data'!K1001&lt;VLOOKUP(B2191,Thresholds!$B$2:$I$8,6,FALSE)),"Medium","Major")))</f>
        <v/>
      </c>
      <c r="T2191" s="2"/>
      <c r="U2191" s="2"/>
      <c r="V2191" s="2"/>
      <c r="W2191" s="2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>
      <c r="A2192" s="1"/>
      <c r="B2192" s="17">
        <v>5</v>
      </c>
      <c r="C2192" s="9" t="s">
        <v>39</v>
      </c>
      <c r="D2192" s="9" t="str">
        <f>VLOOKUP(C2192,'Hazard Categories'!$A$2:$B$52,2,FALSE)</f>
        <v>Severe Storm</v>
      </c>
      <c r="E2192" s="17">
        <v>3</v>
      </c>
      <c r="F2192" s="17">
        <v>2020</v>
      </c>
      <c r="G2192" s="17" t="str">
        <f>IF(F2192&lt;2000,(ROUNDDOWN((F2192-$G$10)/5,0))*5+$G$10&amp;"-"&amp;(ROUNDDOWN((F2192-$G$10)/5,0))*5+$G$10+4,(ROUNDDOWN((F2192-$G$10)/5,0))*5+$G$10&amp;"-"&amp;(ROUNDDOWN((F2192-$G$10)/5,0))*5+$G$10+4)</f>
        <v>2020-2024</v>
      </c>
      <c r="H2192" s="17">
        <v>1</v>
      </c>
      <c r="I2192" s="17">
        <v>0</v>
      </c>
      <c r="J2192" s="17">
        <v>0</v>
      </c>
      <c r="K2192" s="17">
        <f>SUM(I2192:J2192)</f>
        <v>0</v>
      </c>
      <c r="L2192" s="28">
        <f>IF(N2192&lt;7000000000,0,1)</f>
        <v>0</v>
      </c>
      <c r="M2192" s="28">
        <f>IF(N2192&gt;0,1,0)</f>
        <v>1</v>
      </c>
      <c r="N2192" s="29">
        <v>8450</v>
      </c>
      <c r="O2192" s="29">
        <f>IF($R2192="Minor",1,0)</f>
        <v>1</v>
      </c>
      <c r="P2192" s="29">
        <f>IF($R2192="Medium",1,0)</f>
        <v>0</v>
      </c>
      <c r="Q2192" s="29">
        <f>IF($R2192="Major",1,0)</f>
        <v>0</v>
      </c>
      <c r="R2192" s="2" t="str">
        <f>IF('Hazard Data'!N3375&lt;VLOOKUP(B2192,Thresholds!$B$2:$I$8,2,FALSE),"Minor",IF(AND(VLOOKUP(B2192,Thresholds!$B$2:$I$8,2,FALSE)&lt;='Hazard Data'!N3375,'Hazard Data'!N3375&lt;VLOOKUP(B2192,Thresholds!$B$2:$I$8,3,FALSE)),"Medium","Major"))</f>
        <v>Minor</v>
      </c>
      <c r="S2192" s="2" t="str">
        <f>IF(N2192&gt;0,"",IF('Hazard Data'!K3375&lt;VLOOKUP(B2192,Thresholds!$B$2:$I$8,5,FALSE),"Minor",IF(AND(VLOOKUP(B2192,Thresholds!$B$2:$I$8,5,FALSE)&lt;='Hazard Data'!K3375,'Hazard Data'!K3375&lt;VLOOKUP(B2192,Thresholds!$B$2:$I$8,6,FALSE)),"Medium","Major")))</f>
        <v/>
      </c>
      <c r="T2192" s="2"/>
      <c r="U2192" s="2"/>
      <c r="V2192" s="2"/>
      <c r="W2192" s="2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32">
      <c r="A2193" s="1"/>
      <c r="B2193" s="17">
        <v>1</v>
      </c>
      <c r="C2193" s="9" t="s">
        <v>46</v>
      </c>
      <c r="D2193" s="9" t="str">
        <f>VLOOKUP(C2193,'Hazard Categories'!$A$2:$B$52,2,FALSE)</f>
        <v>Storm</v>
      </c>
      <c r="E2193" s="17">
        <v>3</v>
      </c>
      <c r="F2193" s="17">
        <v>1986</v>
      </c>
      <c r="G2193" s="17" t="str">
        <f>IF(F2193&lt;2000,(ROUNDDOWN((F2193-$G$10)/5,0))*5+$G$10&amp;"-"&amp;(ROUNDDOWN((F2193-$G$10)/5,0))*5+$G$10+4,(ROUNDDOWN((F2193-$G$10)/5,0))*5+$G$10&amp;"-"&amp;(ROUNDDOWN((F2193-$G$10)/5,0))*5+$G$10+4)</f>
        <v>1985-1989</v>
      </c>
      <c r="H2193" s="17">
        <v>1</v>
      </c>
      <c r="I2193" s="17">
        <v>0</v>
      </c>
      <c r="J2193" s="17">
        <v>0</v>
      </c>
      <c r="K2193" s="17">
        <f>SUM(I2193:J2193)</f>
        <v>0</v>
      </c>
      <c r="L2193" s="28">
        <f>IF(N2193&lt;7000000000,0,1)</f>
        <v>0</v>
      </c>
      <c r="M2193" s="28">
        <f>IF(N2193&gt;0,1,0)</f>
        <v>1</v>
      </c>
      <c r="N2193" s="29">
        <v>8445</v>
      </c>
      <c r="O2193" s="29">
        <f>IF($R2193="Minor",1,0)</f>
        <v>1</v>
      </c>
      <c r="P2193" s="29">
        <f>IF($R2193="Medium",1,0)</f>
        <v>0</v>
      </c>
      <c r="Q2193" s="29">
        <f>IF($R2193="Major",1,0)</f>
        <v>0</v>
      </c>
      <c r="R2193" s="2" t="str">
        <f>IF('Hazard Data'!N1530&lt;VLOOKUP(B2193,Thresholds!$B$2:$I$8,2,FALSE),"Minor",IF(AND(VLOOKUP(B2193,Thresholds!$B$2:$I$8,2,FALSE)&lt;='Hazard Data'!N1530,'Hazard Data'!N1530&lt;VLOOKUP(B2193,Thresholds!$B$2:$I$8,3,FALSE)),"Medium","Major"))</f>
        <v>Minor</v>
      </c>
      <c r="S2193" s="2" t="str">
        <f>IF(N2193&gt;0,"",IF('Hazard Data'!K1530&lt;VLOOKUP(B2193,Thresholds!$B$2:$I$8,5,FALSE),"Minor",IF(AND(VLOOKUP(B2193,Thresholds!$B$2:$I$8,5,FALSE)&lt;='Hazard Data'!K1530,'Hazard Data'!K1530&lt;VLOOKUP(B2193,Thresholds!$B$2:$I$8,6,FALSE)),"Medium","Major")))</f>
        <v/>
      </c>
      <c r="T2193" s="2"/>
      <c r="U2193" s="2"/>
      <c r="V2193" s="2"/>
      <c r="W2193" s="2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32">
      <c r="A2194" s="1"/>
      <c r="B2194" s="17">
        <v>3</v>
      </c>
      <c r="C2194" s="9" t="s">
        <v>44</v>
      </c>
      <c r="D2194" s="9" t="str">
        <f>VLOOKUP(C2194,'Hazard Categories'!$A$2:$B$52,2,FALSE)</f>
        <v>Severe Storm</v>
      </c>
      <c r="E2194" s="17">
        <v>2</v>
      </c>
      <c r="F2194" s="17">
        <v>2011</v>
      </c>
      <c r="G2194" s="17" t="str">
        <f>IF(F2194&lt;2000,(ROUNDDOWN((F2194-$G$10)/5,0))*5+$G$10&amp;"-"&amp;(ROUNDDOWN((F2194-$G$10)/5,0))*5+$G$10+4,(ROUNDDOWN((F2194-$G$10)/5,0))*5+$G$10&amp;"-"&amp;(ROUNDDOWN((F2194-$G$10)/5,0))*5+$G$10+4)</f>
        <v>2010-2014</v>
      </c>
      <c r="H2194" s="17">
        <v>1</v>
      </c>
      <c r="I2194" s="17">
        <v>0</v>
      </c>
      <c r="J2194" s="17">
        <v>0</v>
      </c>
      <c r="K2194" s="17">
        <f>SUM(I2194:J2194)</f>
        <v>0</v>
      </c>
      <c r="L2194" s="28">
        <f>IF(N2194&lt;7000000000,0,1)</f>
        <v>0</v>
      </c>
      <c r="M2194" s="28">
        <f>IF(N2194&gt;0,1,0)</f>
        <v>1</v>
      </c>
      <c r="N2194" s="29">
        <v>8438</v>
      </c>
      <c r="O2194" s="29">
        <f>IF($R2194="Minor",1,0)</f>
        <v>1</v>
      </c>
      <c r="P2194" s="29">
        <f>IF($R2194="Medium",1,0)</f>
        <v>0</v>
      </c>
      <c r="Q2194" s="29">
        <f>IF($R2194="Major",1,0)</f>
        <v>0</v>
      </c>
      <c r="R2194" s="2" t="str">
        <f>IF('Hazard Data'!N2387&lt;VLOOKUP(B2194,Thresholds!$B$2:$I$8,2,FALSE),"Minor",IF(AND(VLOOKUP(B2194,Thresholds!$B$2:$I$8,2,FALSE)&lt;='Hazard Data'!N2387,'Hazard Data'!N2387&lt;VLOOKUP(B2194,Thresholds!$B$2:$I$8,3,FALSE)),"Medium","Major"))</f>
        <v>Minor</v>
      </c>
      <c r="S2194" s="2" t="str">
        <f>IF(N2194&gt;0,"",IF('Hazard Data'!K2387&lt;VLOOKUP(B2194,Thresholds!$B$2:$I$8,5,FALSE),"Minor",IF(AND(VLOOKUP(B2194,Thresholds!$B$2:$I$8,5,FALSE)&lt;='Hazard Data'!K2387,'Hazard Data'!K2387&lt;VLOOKUP(B2194,Thresholds!$B$2:$I$8,6,FALSE)),"Medium","Major")))</f>
        <v/>
      </c>
      <c r="T2194" s="2"/>
      <c r="U2194" s="2"/>
      <c r="V2194" s="2"/>
      <c r="W2194" s="2"/>
      <c r="X2194" s="1"/>
      <c r="Y2194" s="1"/>
      <c r="Z2194" s="1"/>
      <c r="AA2194" s="1"/>
      <c r="AB2194" s="1"/>
      <c r="AC2194" s="1"/>
      <c r="AD2194" s="1"/>
      <c r="AE2194" s="1"/>
      <c r="AF2194" s="1"/>
    </row>
    <row r="2195" spans="1:32">
      <c r="A2195" s="1"/>
      <c r="B2195" s="17">
        <v>5</v>
      </c>
      <c r="C2195" s="9" t="s">
        <v>46</v>
      </c>
      <c r="D2195" s="9" t="str">
        <f>VLOOKUP(C2195,'Hazard Categories'!$A$2:$B$52,2,FALSE)</f>
        <v>Storm</v>
      </c>
      <c r="E2195" s="17">
        <v>2</v>
      </c>
      <c r="F2195" s="17">
        <v>1984</v>
      </c>
      <c r="G2195" s="17" t="str">
        <f>IF(F2195&lt;2000,(ROUNDDOWN((F2195-$G$10)/5,0))*5+$G$10&amp;"-"&amp;(ROUNDDOWN((F2195-$G$10)/5,0))*5+$G$10+4,(ROUNDDOWN((F2195-$G$10)/5,0))*5+$G$10&amp;"-"&amp;(ROUNDDOWN((F2195-$G$10)/5,0))*5+$G$10+4)</f>
        <v>1980-1984</v>
      </c>
      <c r="H2195" s="17">
        <v>1</v>
      </c>
      <c r="I2195" s="17">
        <v>0</v>
      </c>
      <c r="J2195" s="17">
        <v>0</v>
      </c>
      <c r="K2195" s="17">
        <f>SUM(I2195:J2195)</f>
        <v>0</v>
      </c>
      <c r="L2195" s="28">
        <f>IF(N2195&lt;7000000000,0,1)</f>
        <v>0</v>
      </c>
      <c r="M2195" s="28">
        <f>IF(N2195&gt;0,1,0)</f>
        <v>1</v>
      </c>
      <c r="N2195" s="29">
        <v>8431</v>
      </c>
      <c r="O2195" s="29">
        <f>IF($R2195="Minor",1,0)</f>
        <v>1</v>
      </c>
      <c r="P2195" s="29">
        <f>IF($R2195="Medium",1,0)</f>
        <v>0</v>
      </c>
      <c r="Q2195" s="29">
        <f>IF($R2195="Major",1,0)</f>
        <v>0</v>
      </c>
      <c r="R2195" s="2" t="str">
        <f>IF('Hazard Data'!N1424&lt;VLOOKUP(B2195,Thresholds!$B$2:$I$8,2,FALSE),"Minor",IF(AND(VLOOKUP(B2195,Thresholds!$B$2:$I$8,2,FALSE)&lt;='Hazard Data'!N1424,'Hazard Data'!N1424&lt;VLOOKUP(B2195,Thresholds!$B$2:$I$8,3,FALSE)),"Medium","Major"))</f>
        <v>Minor</v>
      </c>
      <c r="S2195" s="2" t="str">
        <f>IF(N2195&gt;0,"",IF('Hazard Data'!K1424&lt;VLOOKUP(B2195,Thresholds!$B$2:$I$8,5,FALSE),"Minor",IF(AND(VLOOKUP(B2195,Thresholds!$B$2:$I$8,5,FALSE)&lt;='Hazard Data'!K1424,'Hazard Data'!K1424&lt;VLOOKUP(B2195,Thresholds!$B$2:$I$8,6,FALSE)),"Medium","Major")))</f>
        <v/>
      </c>
      <c r="T2195" s="2"/>
      <c r="U2195" s="2"/>
      <c r="V2195" s="2"/>
      <c r="W2195" s="2"/>
      <c r="X2195" s="1"/>
      <c r="Y2195" s="1"/>
      <c r="Z2195" s="1"/>
      <c r="AA2195" s="1"/>
      <c r="AB2195" s="1"/>
      <c r="AC2195" s="1"/>
      <c r="AD2195" s="1"/>
      <c r="AE2195" s="1"/>
      <c r="AF2195" s="1"/>
    </row>
    <row r="2196" spans="1:32">
      <c r="A2196" s="1"/>
      <c r="B2196" s="17">
        <v>3</v>
      </c>
      <c r="C2196" s="9" t="s">
        <v>46</v>
      </c>
      <c r="D2196" s="9" t="str">
        <f>VLOOKUP(C2196,'Hazard Categories'!$A$2:$B$52,2,FALSE)</f>
        <v>Storm</v>
      </c>
      <c r="E2196" s="17">
        <v>3</v>
      </c>
      <c r="F2196" s="17">
        <v>1986</v>
      </c>
      <c r="G2196" s="17" t="str">
        <f>IF(F2196&lt;2000,(ROUNDDOWN((F2196-$G$10)/5,0))*5+$G$10&amp;"-"&amp;(ROUNDDOWN((F2196-$G$10)/5,0))*5+$G$10+4,(ROUNDDOWN((F2196-$G$10)/5,0))*5+$G$10&amp;"-"&amp;(ROUNDDOWN((F2196-$G$10)/5,0))*5+$G$10+4)</f>
        <v>1985-1989</v>
      </c>
      <c r="H2196" s="17">
        <v>1</v>
      </c>
      <c r="I2196" s="17">
        <v>0</v>
      </c>
      <c r="J2196" s="17">
        <v>0</v>
      </c>
      <c r="K2196" s="17">
        <f>SUM(I2196:J2196)</f>
        <v>0</v>
      </c>
      <c r="L2196" s="28">
        <f>IF(N2196&lt;7000000000,0,1)</f>
        <v>0</v>
      </c>
      <c r="M2196" s="28">
        <f>IF(N2196&gt;0,1,0)</f>
        <v>1</v>
      </c>
      <c r="N2196" s="29">
        <v>8428</v>
      </c>
      <c r="O2196" s="29">
        <f>IF($R2196="Minor",1,0)</f>
        <v>1</v>
      </c>
      <c r="P2196" s="29">
        <f>IF($R2196="Medium",1,0)</f>
        <v>0</v>
      </c>
      <c r="Q2196" s="29">
        <f>IF($R2196="Major",1,0)</f>
        <v>0</v>
      </c>
      <c r="R2196" s="2" t="str">
        <f>IF('Hazard Data'!N1526&lt;VLOOKUP(B2196,Thresholds!$B$2:$I$8,2,FALSE),"Minor",IF(AND(VLOOKUP(B2196,Thresholds!$B$2:$I$8,2,FALSE)&lt;='Hazard Data'!N1526,'Hazard Data'!N1526&lt;VLOOKUP(B2196,Thresholds!$B$2:$I$8,3,FALSE)),"Medium","Major"))</f>
        <v>Minor</v>
      </c>
      <c r="S2196" s="2" t="str">
        <f>IF(N2196&gt;0,"",IF('Hazard Data'!K1526&lt;VLOOKUP(B2196,Thresholds!$B$2:$I$8,5,FALSE),"Minor",IF(AND(VLOOKUP(B2196,Thresholds!$B$2:$I$8,5,FALSE)&lt;='Hazard Data'!K1526,'Hazard Data'!K1526&lt;VLOOKUP(B2196,Thresholds!$B$2:$I$8,6,FALSE)),"Medium","Major")))</f>
        <v/>
      </c>
      <c r="T2196" s="2"/>
      <c r="U2196" s="2"/>
      <c r="V2196" s="2"/>
      <c r="W2196" s="2"/>
      <c r="X2196" s="1"/>
      <c r="Y2196" s="1"/>
      <c r="Z2196" s="1"/>
      <c r="AA2196" s="1"/>
      <c r="AB2196" s="1"/>
      <c r="AC2196" s="1"/>
      <c r="AD2196" s="1"/>
      <c r="AE2196" s="1"/>
      <c r="AF2196" s="1"/>
    </row>
    <row r="2197" spans="1:32">
      <c r="A2197" s="1"/>
      <c r="B2197" s="17">
        <v>2</v>
      </c>
      <c r="C2197" s="9" t="s">
        <v>59</v>
      </c>
      <c r="D2197" s="9" t="str">
        <f>VLOOKUP(C2197,'Hazard Categories'!$A$2:$B$52,2,FALSE)</f>
        <v>Storm</v>
      </c>
      <c r="E2197" s="17">
        <v>3</v>
      </c>
      <c r="F2197" s="17">
        <v>2011</v>
      </c>
      <c r="G2197" s="17" t="str">
        <f>IF(F2197&lt;2000,(ROUNDDOWN((F2197-$G$10)/5,0))*5+$G$10&amp;"-"&amp;(ROUNDDOWN((F2197-$G$10)/5,0))*5+$G$10+4,(ROUNDDOWN((F2197-$G$10)/5,0))*5+$G$10&amp;"-"&amp;(ROUNDDOWN((F2197-$G$10)/5,0))*5+$G$10+4)</f>
        <v>2010-2014</v>
      </c>
      <c r="H2197" s="17">
        <v>1</v>
      </c>
      <c r="I2197" s="17">
        <v>0</v>
      </c>
      <c r="J2197" s="17">
        <v>0</v>
      </c>
      <c r="K2197" s="17">
        <f>SUM(I2197:J2197)</f>
        <v>0</v>
      </c>
      <c r="L2197" s="28">
        <f>IF(N2197&lt;7000000000,0,1)</f>
        <v>0</v>
      </c>
      <c r="M2197" s="28">
        <f>IF(N2197&gt;0,1,0)</f>
        <v>1</v>
      </c>
      <c r="N2197" s="29">
        <v>8428</v>
      </c>
      <c r="O2197" s="29">
        <f>IF($R2197="Minor",1,0)</f>
        <v>1</v>
      </c>
      <c r="P2197" s="29">
        <f>IF($R2197="Medium",1,0)</f>
        <v>0</v>
      </c>
      <c r="Q2197" s="29">
        <f>IF($R2197="Major",1,0)</f>
        <v>0</v>
      </c>
      <c r="R2197" s="2" t="str">
        <f>IF('Hazard Data'!N2355&lt;VLOOKUP(B2197,Thresholds!$B$2:$I$8,2,FALSE),"Minor",IF(AND(VLOOKUP(B2197,Thresholds!$B$2:$I$8,2,FALSE)&lt;='Hazard Data'!N2355,'Hazard Data'!N2355&lt;VLOOKUP(B2197,Thresholds!$B$2:$I$8,3,FALSE)),"Medium","Major"))</f>
        <v>Minor</v>
      </c>
      <c r="S2197" s="2" t="str">
        <f>IF(N2197&gt;0,"",IF('Hazard Data'!K2355&lt;VLOOKUP(B2197,Thresholds!$B$2:$I$8,5,FALSE),"Minor",IF(AND(VLOOKUP(B2197,Thresholds!$B$2:$I$8,5,FALSE)&lt;='Hazard Data'!K2355,'Hazard Data'!K2355&lt;VLOOKUP(B2197,Thresholds!$B$2:$I$8,6,FALSE)),"Medium","Major")))</f>
        <v/>
      </c>
      <c r="T2197" s="2"/>
      <c r="U2197" s="2"/>
      <c r="V2197" s="2"/>
      <c r="W2197" s="2"/>
      <c r="X2197" s="1"/>
      <c r="Y2197" s="1"/>
      <c r="Z2197" s="1"/>
      <c r="AA2197" s="1"/>
      <c r="AB2197" s="1"/>
      <c r="AC2197" s="1"/>
      <c r="AD2197" s="1"/>
      <c r="AE2197" s="1"/>
      <c r="AF2197" s="1"/>
    </row>
    <row r="2198" spans="1:32">
      <c r="A2198" s="1"/>
      <c r="B2198" s="17">
        <v>3</v>
      </c>
      <c r="C2198" s="9" t="s">
        <v>44</v>
      </c>
      <c r="D2198" s="9" t="str">
        <f>VLOOKUP(C2198,'Hazard Categories'!$A$2:$B$52,2,FALSE)</f>
        <v>Severe Storm</v>
      </c>
      <c r="E2198" s="17">
        <v>2</v>
      </c>
      <c r="F2198" s="17">
        <v>2011</v>
      </c>
      <c r="G2198" s="17" t="str">
        <f>IF(F2198&lt;2000,(ROUNDDOWN((F2198-$G$10)/5,0))*5+$G$10&amp;"-"&amp;(ROUNDDOWN((F2198-$G$10)/5,0))*5+$G$10+4,(ROUNDDOWN((F2198-$G$10)/5,0))*5+$G$10&amp;"-"&amp;(ROUNDDOWN((F2198-$G$10)/5,0))*5+$G$10+4)</f>
        <v>2010-2014</v>
      </c>
      <c r="H2198" s="17">
        <v>1</v>
      </c>
      <c r="I2198" s="17">
        <v>0</v>
      </c>
      <c r="J2198" s="17">
        <v>0</v>
      </c>
      <c r="K2198" s="17">
        <f>SUM(I2198:J2198)</f>
        <v>0</v>
      </c>
      <c r="L2198" s="28">
        <f>IF(N2198&lt;7000000000,0,1)</f>
        <v>0</v>
      </c>
      <c r="M2198" s="28">
        <f>IF(N2198&gt;0,1,0)</f>
        <v>1</v>
      </c>
      <c r="N2198" s="29">
        <v>8427</v>
      </c>
      <c r="O2198" s="29">
        <f>IF($R2198="Minor",1,0)</f>
        <v>1</v>
      </c>
      <c r="P2198" s="29">
        <f>IF($R2198="Medium",1,0)</f>
        <v>0</v>
      </c>
      <c r="Q2198" s="29">
        <f>IF($R2198="Major",1,0)</f>
        <v>0</v>
      </c>
      <c r="R2198" s="2" t="str">
        <f>IF('Hazard Data'!N2384&lt;VLOOKUP(B2198,Thresholds!$B$2:$I$8,2,FALSE),"Minor",IF(AND(VLOOKUP(B2198,Thresholds!$B$2:$I$8,2,FALSE)&lt;='Hazard Data'!N2384,'Hazard Data'!N2384&lt;VLOOKUP(B2198,Thresholds!$B$2:$I$8,3,FALSE)),"Medium","Major"))</f>
        <v>Minor</v>
      </c>
      <c r="S2198" s="2" t="str">
        <f>IF(N2198&gt;0,"",IF('Hazard Data'!K2384&lt;VLOOKUP(B2198,Thresholds!$B$2:$I$8,5,FALSE),"Minor",IF(AND(VLOOKUP(B2198,Thresholds!$B$2:$I$8,5,FALSE)&lt;='Hazard Data'!K2384,'Hazard Data'!K2384&lt;VLOOKUP(B2198,Thresholds!$B$2:$I$8,6,FALSE)),"Medium","Major")))</f>
        <v/>
      </c>
      <c r="T2198" s="2"/>
      <c r="U2198" s="2"/>
      <c r="V2198" s="2"/>
      <c r="W2198" s="2"/>
      <c r="X2198" s="1"/>
      <c r="Y2198" s="1"/>
      <c r="Z2198" s="1"/>
      <c r="AA2198" s="1"/>
      <c r="AB2198" s="1"/>
      <c r="AC2198" s="1"/>
      <c r="AD2198" s="1"/>
      <c r="AE2198" s="1"/>
      <c r="AF2198" s="1"/>
    </row>
    <row r="2199" spans="1:32">
      <c r="A2199" s="1"/>
      <c r="B2199" s="17">
        <v>3</v>
      </c>
      <c r="C2199" s="9" t="s">
        <v>44</v>
      </c>
      <c r="D2199" s="9" t="str">
        <f>VLOOKUP(C2199,'Hazard Categories'!$A$2:$B$52,2,FALSE)</f>
        <v>Severe Storm</v>
      </c>
      <c r="E2199" s="17">
        <v>2</v>
      </c>
      <c r="F2199" s="17">
        <v>2015</v>
      </c>
      <c r="G2199" s="17" t="str">
        <f>IF(F2199&lt;2000,(ROUNDDOWN((F2199-$G$10)/5,0))*5+$G$10&amp;"-"&amp;(ROUNDDOWN((F2199-$G$10)/5,0))*5+$G$10+4,(ROUNDDOWN((F2199-$G$10)/5,0))*5+$G$10&amp;"-"&amp;(ROUNDDOWN((F2199-$G$10)/5,0))*5+$G$10+4)</f>
        <v>2015-2019</v>
      </c>
      <c r="H2199" s="17">
        <v>1</v>
      </c>
      <c r="I2199" s="17">
        <v>0</v>
      </c>
      <c r="J2199" s="17">
        <v>0</v>
      </c>
      <c r="K2199" s="17">
        <f>SUM(I2199:J2199)</f>
        <v>0</v>
      </c>
      <c r="L2199" s="28">
        <f>IF(N2199&lt;7000000000,0,1)</f>
        <v>0</v>
      </c>
      <c r="M2199" s="28">
        <f>IF(N2199&gt;0,1,0)</f>
        <v>1</v>
      </c>
      <c r="N2199" s="29">
        <v>8424</v>
      </c>
      <c r="O2199" s="29">
        <f>IF($R2199="Minor",1,0)</f>
        <v>1</v>
      </c>
      <c r="P2199" s="29">
        <f>IF($R2199="Medium",1,0)</f>
        <v>0</v>
      </c>
      <c r="Q2199" s="29">
        <f>IF($R2199="Major",1,0)</f>
        <v>0</v>
      </c>
      <c r="R2199" s="2" t="str">
        <f>IF('Hazard Data'!N2804&lt;VLOOKUP(B2199,Thresholds!$B$2:$I$8,2,FALSE),"Minor",IF(AND(VLOOKUP(B2199,Thresholds!$B$2:$I$8,2,FALSE)&lt;='Hazard Data'!N2804,'Hazard Data'!N2804&lt;VLOOKUP(B2199,Thresholds!$B$2:$I$8,3,FALSE)),"Medium","Major"))</f>
        <v>Minor</v>
      </c>
      <c r="S2199" s="2" t="str">
        <f>IF(N2199&gt;0,"",IF('Hazard Data'!K2804&lt;VLOOKUP(B2199,Thresholds!$B$2:$I$8,5,FALSE),"Minor",IF(AND(VLOOKUP(B2199,Thresholds!$B$2:$I$8,5,FALSE)&lt;='Hazard Data'!K2804,'Hazard Data'!K2804&lt;VLOOKUP(B2199,Thresholds!$B$2:$I$8,6,FALSE)),"Medium","Major")))</f>
        <v/>
      </c>
      <c r="T2199" s="2"/>
      <c r="U2199" s="2"/>
      <c r="V2199" s="2"/>
      <c r="W2199" s="2"/>
      <c r="X2199" s="1"/>
      <c r="Y2199" s="1"/>
      <c r="Z2199" s="1"/>
      <c r="AA2199" s="1"/>
      <c r="AB2199" s="1"/>
      <c r="AC2199" s="1"/>
      <c r="AD2199" s="1"/>
      <c r="AE2199" s="1"/>
      <c r="AF2199" s="1"/>
    </row>
    <row r="2200" spans="1:32">
      <c r="A2200" s="1"/>
      <c r="B2200" s="17">
        <v>1</v>
      </c>
      <c r="C2200" s="9" t="s">
        <v>44</v>
      </c>
      <c r="D2200" s="9" t="str">
        <f>VLOOKUP(C2200,'Hazard Categories'!$A$2:$B$52,2,FALSE)</f>
        <v>Severe Storm</v>
      </c>
      <c r="E2200" s="17">
        <v>3</v>
      </c>
      <c r="F2200" s="17">
        <v>2016</v>
      </c>
      <c r="G2200" s="17" t="str">
        <f>IF(F2200&lt;2000,(ROUNDDOWN((F2200-$G$10)/5,0))*5+$G$10&amp;"-"&amp;(ROUNDDOWN((F2200-$G$10)/5,0))*5+$G$10+4,(ROUNDDOWN((F2200-$G$10)/5,0))*5+$G$10&amp;"-"&amp;(ROUNDDOWN((F2200-$G$10)/5,0))*5+$G$10+4)</f>
        <v>2015-2019</v>
      </c>
      <c r="H2200" s="17">
        <v>1</v>
      </c>
      <c r="I2200" s="17">
        <v>0</v>
      </c>
      <c r="J2200" s="17">
        <v>0</v>
      </c>
      <c r="K2200" s="17">
        <f>SUM(I2200:J2200)</f>
        <v>0</v>
      </c>
      <c r="L2200" s="28">
        <f>IF(N2200&lt;7000000000,0,1)</f>
        <v>0</v>
      </c>
      <c r="M2200" s="28">
        <f>IF(N2200&gt;0,1,0)</f>
        <v>1</v>
      </c>
      <c r="N2200" s="29">
        <v>8423</v>
      </c>
      <c r="O2200" s="29">
        <f>IF($R2200="Minor",1,0)</f>
        <v>1</v>
      </c>
      <c r="P2200" s="29">
        <f>IF($R2200="Medium",1,0)</f>
        <v>0</v>
      </c>
      <c r="Q2200" s="29">
        <f>IF($R2200="Major",1,0)</f>
        <v>0</v>
      </c>
      <c r="R2200" s="2" t="str">
        <f>IF('Hazard Data'!N2813&lt;VLOOKUP(B2200,Thresholds!$B$2:$I$8,2,FALSE),"Minor",IF(AND(VLOOKUP(B2200,Thresholds!$B$2:$I$8,2,FALSE)&lt;='Hazard Data'!N2813,'Hazard Data'!N2813&lt;VLOOKUP(B2200,Thresholds!$B$2:$I$8,3,FALSE)),"Medium","Major"))</f>
        <v>Minor</v>
      </c>
      <c r="S2200" s="2" t="str">
        <f>IF(N2200&gt;0,"",IF('Hazard Data'!K2813&lt;VLOOKUP(B2200,Thresholds!$B$2:$I$8,5,FALSE),"Minor",IF(AND(VLOOKUP(B2200,Thresholds!$B$2:$I$8,5,FALSE)&lt;='Hazard Data'!K2813,'Hazard Data'!K2813&lt;VLOOKUP(B2200,Thresholds!$B$2:$I$8,6,FALSE)),"Medium","Major")))</f>
        <v/>
      </c>
      <c r="T2200" s="2"/>
      <c r="U2200" s="2"/>
      <c r="V2200" s="2"/>
      <c r="W2200" s="2"/>
      <c r="X2200" s="1"/>
      <c r="Y2200" s="1"/>
      <c r="Z2200" s="1"/>
      <c r="AA2200" s="1"/>
      <c r="AB2200" s="1"/>
      <c r="AC2200" s="1"/>
      <c r="AD2200" s="1"/>
      <c r="AE2200" s="1"/>
      <c r="AF2200" s="1"/>
    </row>
    <row r="2201" spans="1:32">
      <c r="A2201" s="1"/>
      <c r="B2201" s="17">
        <v>2</v>
      </c>
      <c r="C2201" s="9" t="s">
        <v>41</v>
      </c>
      <c r="D2201" s="9" t="str">
        <f>VLOOKUP(C2201,'Hazard Categories'!$A$2:$B$52,2,FALSE)</f>
        <v>Tornado</v>
      </c>
      <c r="E2201" s="17">
        <v>3</v>
      </c>
      <c r="F2201" s="17">
        <v>2007</v>
      </c>
      <c r="G2201" s="17" t="str">
        <f>IF(F2201&lt;2000,(ROUNDDOWN((F2201-$G$10)/5,0))*5+$G$10&amp;"-"&amp;(ROUNDDOWN((F2201-$G$10)/5,0))*5+$G$10+4,(ROUNDDOWN((F2201-$G$10)/5,0))*5+$G$10&amp;"-"&amp;(ROUNDDOWN((F2201-$G$10)/5,0))*5+$G$10+4)</f>
        <v>2005-2009</v>
      </c>
      <c r="H2201" s="17">
        <v>1</v>
      </c>
      <c r="I2201" s="17">
        <v>0</v>
      </c>
      <c r="J2201" s="17">
        <v>0</v>
      </c>
      <c r="K2201" s="17">
        <f>SUM(I2201:J2201)</f>
        <v>0</v>
      </c>
      <c r="L2201" s="28">
        <f>IF(N2201&lt;7000000000,0,1)</f>
        <v>0</v>
      </c>
      <c r="M2201" s="28">
        <f>IF(N2201&gt;0,1,0)</f>
        <v>1</v>
      </c>
      <c r="N2201" s="29">
        <v>8422</v>
      </c>
      <c r="O2201" s="29">
        <f>IF($R2201="Minor",1,0)</f>
        <v>1</v>
      </c>
      <c r="P2201" s="29">
        <f>IF($R2201="Medium",1,0)</f>
        <v>0</v>
      </c>
      <c r="Q2201" s="29">
        <f>IF($R2201="Major",1,0)</f>
        <v>0</v>
      </c>
      <c r="R2201" s="2" t="str">
        <f>IF('Hazard Data'!N3154&lt;VLOOKUP(B2201,Thresholds!$B$2:$I$8,2,FALSE),"Minor",IF(AND(VLOOKUP(B2201,Thresholds!$B$2:$I$8,2,FALSE)&lt;='Hazard Data'!N3154,'Hazard Data'!N3154&lt;VLOOKUP(B2201,Thresholds!$B$2:$I$8,3,FALSE)),"Medium","Major"))</f>
        <v>Minor</v>
      </c>
      <c r="S2201" s="2" t="str">
        <f>IF(N2201&gt;0,"",IF('Hazard Data'!K3154&lt;VLOOKUP(B2201,Thresholds!$B$2:$I$8,5,FALSE),"Minor",IF(AND(VLOOKUP(B2201,Thresholds!$B$2:$I$8,5,FALSE)&lt;='Hazard Data'!K3154,'Hazard Data'!K3154&lt;VLOOKUP(B2201,Thresholds!$B$2:$I$8,6,FALSE)),"Medium","Major")))</f>
        <v/>
      </c>
      <c r="T2201" s="2"/>
      <c r="U2201" s="2"/>
      <c r="V2201" s="2"/>
      <c r="W2201" s="2"/>
      <c r="X2201" s="1"/>
      <c r="Y2201" s="1"/>
      <c r="Z2201" s="1"/>
      <c r="AA2201" s="1"/>
      <c r="AB2201" s="1"/>
      <c r="AC2201" s="1"/>
      <c r="AD2201" s="1"/>
      <c r="AE2201" s="1"/>
      <c r="AF2201" s="1"/>
    </row>
    <row r="2202" spans="1:32">
      <c r="A2202" s="1"/>
      <c r="B2202" s="17">
        <v>4</v>
      </c>
      <c r="C2202" s="9" t="s">
        <v>46</v>
      </c>
      <c r="D2202" s="9" t="str">
        <f>VLOOKUP(C2202,'Hazard Categories'!$A$2:$B$52,2,FALSE)</f>
        <v>Storm</v>
      </c>
      <c r="E2202" s="17">
        <v>3</v>
      </c>
      <c r="F2202" s="17">
        <v>1982</v>
      </c>
      <c r="G2202" s="17" t="str">
        <f>IF(F2202&lt;2000,(ROUNDDOWN((F2202-$G$10)/5,0))*5+$G$10&amp;"-"&amp;(ROUNDDOWN((F2202-$G$10)/5,0))*5+$G$10+4,(ROUNDDOWN((F2202-$G$10)/5,0))*5+$G$10&amp;"-"&amp;(ROUNDDOWN((F2202-$G$10)/5,0))*5+$G$10+4)</f>
        <v>1980-1984</v>
      </c>
      <c r="H2202" s="17">
        <v>1</v>
      </c>
      <c r="I2202" s="17">
        <v>0</v>
      </c>
      <c r="J2202" s="17">
        <v>0</v>
      </c>
      <c r="K2202" s="17">
        <f>SUM(I2202:J2202)</f>
        <v>0</v>
      </c>
      <c r="L2202" s="28">
        <f>IF(N2202&lt;7000000000,0,1)</f>
        <v>0</v>
      </c>
      <c r="M2202" s="28">
        <f>IF(N2202&gt;0,1,0)</f>
        <v>1</v>
      </c>
      <c r="N2202" s="29">
        <v>8403</v>
      </c>
      <c r="O2202" s="29">
        <f>IF($R2202="Minor",1,0)</f>
        <v>1</v>
      </c>
      <c r="P2202" s="29">
        <f>IF($R2202="Medium",1,0)</f>
        <v>0</v>
      </c>
      <c r="Q2202" s="29">
        <f>IF($R2202="Major",1,0)</f>
        <v>0</v>
      </c>
      <c r="R2202" s="2" t="str">
        <f>IF('Hazard Data'!N1542&lt;VLOOKUP(B2202,Thresholds!$B$2:$I$8,2,FALSE),"Minor",IF(AND(VLOOKUP(B2202,Thresholds!$B$2:$I$8,2,FALSE)&lt;='Hazard Data'!N1542,'Hazard Data'!N1542&lt;VLOOKUP(B2202,Thresholds!$B$2:$I$8,3,FALSE)),"Medium","Major"))</f>
        <v>Minor</v>
      </c>
      <c r="S2202" s="2" t="str">
        <f>IF(N2202&gt;0,"",IF('Hazard Data'!K1542&lt;VLOOKUP(B2202,Thresholds!$B$2:$I$8,5,FALSE),"Minor",IF(AND(VLOOKUP(B2202,Thresholds!$B$2:$I$8,5,FALSE)&lt;='Hazard Data'!K1542,'Hazard Data'!K1542&lt;VLOOKUP(B2202,Thresholds!$B$2:$I$8,6,FALSE)),"Medium","Major")))</f>
        <v/>
      </c>
      <c r="T2202" s="2"/>
      <c r="U2202" s="2"/>
      <c r="V2202" s="2"/>
      <c r="W2202" s="2"/>
      <c r="X2202" s="1"/>
      <c r="Y2202" s="1"/>
      <c r="Z2202" s="1"/>
      <c r="AA2202" s="1"/>
      <c r="AB2202" s="1"/>
      <c r="AC2202" s="1"/>
      <c r="AD2202" s="1"/>
      <c r="AE2202" s="1"/>
      <c r="AF2202" s="1"/>
    </row>
    <row r="2203" spans="1:32">
      <c r="A2203" s="1"/>
      <c r="B2203" s="17">
        <v>3</v>
      </c>
      <c r="C2203" s="9" t="s">
        <v>45</v>
      </c>
      <c r="D2203" s="9" t="str">
        <f>VLOOKUP(C2203,'Hazard Categories'!$A$2:$B$52,2,FALSE)</f>
        <v>Storm</v>
      </c>
      <c r="E2203" s="17">
        <v>3</v>
      </c>
      <c r="F2203" s="17">
        <v>1983</v>
      </c>
      <c r="G2203" s="17" t="str">
        <f>IF(F2203&lt;2000,(ROUNDDOWN((F2203-$G$10)/5,0))*5+$G$10&amp;"-"&amp;(ROUNDDOWN((F2203-$G$10)/5,0))*5+$G$10+4,(ROUNDDOWN((F2203-$G$10)/5,0))*5+$G$10&amp;"-"&amp;(ROUNDDOWN((F2203-$G$10)/5,0))*5+$G$10+4)</f>
        <v>1980-1984</v>
      </c>
      <c r="H2203" s="17">
        <v>1</v>
      </c>
      <c r="I2203" s="17">
        <v>0</v>
      </c>
      <c r="J2203" s="17">
        <v>25</v>
      </c>
      <c r="K2203" s="17">
        <f>SUM(I2203:J2203)</f>
        <v>25</v>
      </c>
      <c r="L2203" s="28">
        <f>IF(N2203&lt;7000000000,0,1)</f>
        <v>0</v>
      </c>
      <c r="M2203" s="28">
        <f>IF(N2203&gt;0,1,0)</f>
        <v>1</v>
      </c>
      <c r="N2203" s="29">
        <v>8397</v>
      </c>
      <c r="O2203" s="29">
        <f>IF($R2203="Minor",1,0)</f>
        <v>1</v>
      </c>
      <c r="P2203" s="29">
        <f>IF($R2203="Medium",1,0)</f>
        <v>0</v>
      </c>
      <c r="Q2203" s="29">
        <f>IF($R2203="Major",1,0)</f>
        <v>0</v>
      </c>
      <c r="R2203" s="2" t="str">
        <f>IF('Hazard Data'!N1378&lt;VLOOKUP(B2203,Thresholds!$B$2:$I$8,2,FALSE),"Minor",IF(AND(VLOOKUP(B2203,Thresholds!$B$2:$I$8,2,FALSE)&lt;='Hazard Data'!N1378,'Hazard Data'!N1378&lt;VLOOKUP(B2203,Thresholds!$B$2:$I$8,3,FALSE)),"Medium","Major"))</f>
        <v>Minor</v>
      </c>
      <c r="S2203" s="2" t="str">
        <f>IF(N2203&gt;0,"",IF('Hazard Data'!K1378&lt;VLOOKUP(B2203,Thresholds!$B$2:$I$8,5,FALSE),"Minor",IF(AND(VLOOKUP(B2203,Thresholds!$B$2:$I$8,5,FALSE)&lt;='Hazard Data'!K1378,'Hazard Data'!K1378&lt;VLOOKUP(B2203,Thresholds!$B$2:$I$8,6,FALSE)),"Medium","Major")))</f>
        <v/>
      </c>
      <c r="T2203" s="2"/>
      <c r="U2203" s="2"/>
      <c r="V2203" s="2"/>
      <c r="W2203" s="2"/>
      <c r="X2203" s="1"/>
      <c r="Y2203" s="1"/>
      <c r="Z2203" s="1"/>
      <c r="AA2203" s="1"/>
      <c r="AB2203" s="1"/>
      <c r="AC2203" s="1"/>
      <c r="AD2203" s="1"/>
      <c r="AE2203" s="1"/>
      <c r="AF2203" s="1"/>
    </row>
    <row r="2204" spans="1:32">
      <c r="A2204" s="1"/>
      <c r="B2204" s="17">
        <v>4</v>
      </c>
      <c r="C2204" s="9" t="s">
        <v>44</v>
      </c>
      <c r="D2204" s="9" t="str">
        <f>VLOOKUP(C2204,'Hazard Categories'!$A$2:$B$52,2,FALSE)</f>
        <v>Severe Storm</v>
      </c>
      <c r="E2204" s="17">
        <v>3</v>
      </c>
      <c r="F2204" s="17">
        <v>2011</v>
      </c>
      <c r="G2204" s="17" t="str">
        <f>IF(F2204&lt;2000,(ROUNDDOWN((F2204-$G$10)/5,0))*5+$G$10&amp;"-"&amp;(ROUNDDOWN((F2204-$G$10)/5,0))*5+$G$10+4,(ROUNDDOWN((F2204-$G$10)/5,0))*5+$G$10&amp;"-"&amp;(ROUNDDOWN((F2204-$G$10)/5,0))*5+$G$10+4)</f>
        <v>2010-2014</v>
      </c>
      <c r="H2204" s="17">
        <v>1</v>
      </c>
      <c r="I2204" s="17">
        <v>0</v>
      </c>
      <c r="J2204" s="17">
        <v>0</v>
      </c>
      <c r="K2204" s="17">
        <f>SUM(I2204:J2204)</f>
        <v>0</v>
      </c>
      <c r="L2204" s="28">
        <f>IF(N2204&lt;7000000000,0,1)</f>
        <v>0</v>
      </c>
      <c r="M2204" s="28">
        <f>IF(N2204&gt;0,1,0)</f>
        <v>1</v>
      </c>
      <c r="N2204" s="29">
        <v>8392</v>
      </c>
      <c r="O2204" s="29">
        <f>IF($R2204="Minor",1,0)</f>
        <v>1</v>
      </c>
      <c r="P2204" s="29">
        <f>IF($R2204="Medium",1,0)</f>
        <v>0</v>
      </c>
      <c r="Q2204" s="29">
        <f>IF($R2204="Major",1,0)</f>
        <v>0</v>
      </c>
      <c r="R2204" s="2" t="str">
        <f>IF('Hazard Data'!N2397&lt;VLOOKUP(B2204,Thresholds!$B$2:$I$8,2,FALSE),"Minor",IF(AND(VLOOKUP(B2204,Thresholds!$B$2:$I$8,2,FALSE)&lt;='Hazard Data'!N2397,'Hazard Data'!N2397&lt;VLOOKUP(B2204,Thresholds!$B$2:$I$8,3,FALSE)),"Medium","Major"))</f>
        <v>Minor</v>
      </c>
      <c r="S2204" s="2" t="str">
        <f>IF(N2204&gt;0,"",IF('Hazard Data'!K2397&lt;VLOOKUP(B2204,Thresholds!$B$2:$I$8,5,FALSE),"Minor",IF(AND(VLOOKUP(B2204,Thresholds!$B$2:$I$8,5,FALSE)&lt;='Hazard Data'!K2397,'Hazard Data'!K2397&lt;VLOOKUP(B2204,Thresholds!$B$2:$I$8,6,FALSE)),"Medium","Major")))</f>
        <v/>
      </c>
      <c r="T2204" s="2"/>
      <c r="U2204" s="2"/>
      <c r="V2204" s="2"/>
      <c r="W2204" s="2"/>
      <c r="X2204" s="1"/>
      <c r="Y2204" s="1"/>
      <c r="Z2204" s="1"/>
      <c r="AA2204" s="1"/>
      <c r="AB2204" s="1"/>
      <c r="AC2204" s="1"/>
      <c r="AD2204" s="1"/>
      <c r="AE2204" s="1"/>
      <c r="AF2204" s="1"/>
    </row>
    <row r="2205" spans="1:32">
      <c r="A2205" s="1"/>
      <c r="B2205" s="17">
        <v>5</v>
      </c>
      <c r="C2205" s="9" t="s">
        <v>41</v>
      </c>
      <c r="D2205" s="9" t="str">
        <f>VLOOKUP(C2205,'Hazard Categories'!$A$2:$B$52,2,FALSE)</f>
        <v>Tornado</v>
      </c>
      <c r="E2205" s="17">
        <v>2</v>
      </c>
      <c r="F2205" s="17">
        <v>1964</v>
      </c>
      <c r="G2205" s="17" t="str">
        <f>IF(F2205&lt;2000,(ROUNDDOWN((F2205-$G$10)/5,0))*5+$G$10&amp;"-"&amp;(ROUNDDOWN((F2205-$G$10)/5,0))*5+$G$10+4,(ROUNDDOWN((F2205-$G$10)/5,0))*5+$G$10&amp;"-"&amp;(ROUNDDOWN((F2205-$G$10)/5,0))*5+$G$10+4)</f>
        <v>1960-1964</v>
      </c>
      <c r="H2205" s="17">
        <v>1</v>
      </c>
      <c r="I2205" s="17">
        <v>0</v>
      </c>
      <c r="J2205" s="17">
        <v>0</v>
      </c>
      <c r="K2205" s="17">
        <f>SUM(I2205:J2205)</f>
        <v>0</v>
      </c>
      <c r="L2205" s="28">
        <f>IF(N2205&lt;7000000000,0,1)</f>
        <v>0</v>
      </c>
      <c r="M2205" s="28">
        <f>IF(N2205&gt;0,1,0)</f>
        <v>1</v>
      </c>
      <c r="N2205" s="29">
        <v>8389</v>
      </c>
      <c r="O2205" s="29">
        <f>IF($R2205="Minor",1,0)</f>
        <v>1</v>
      </c>
      <c r="P2205" s="29">
        <f>IF($R2205="Medium",1,0)</f>
        <v>0</v>
      </c>
      <c r="Q2205" s="29">
        <f>IF($R2205="Major",1,0)</f>
        <v>0</v>
      </c>
      <c r="R2205" s="2" t="str">
        <f>IF('Hazard Data'!N1104&lt;VLOOKUP(B2205,Thresholds!$B$2:$I$8,2,FALSE),"Minor",IF(AND(VLOOKUP(B2205,Thresholds!$B$2:$I$8,2,FALSE)&lt;='Hazard Data'!N1104,'Hazard Data'!N1104&lt;VLOOKUP(B2205,Thresholds!$B$2:$I$8,3,FALSE)),"Medium","Major"))</f>
        <v>Minor</v>
      </c>
      <c r="S2205" s="2" t="str">
        <f>IF(N2205&gt;0,"",IF('Hazard Data'!K1104&lt;VLOOKUP(B2205,Thresholds!$B$2:$I$8,5,FALSE),"Minor",IF(AND(VLOOKUP(B2205,Thresholds!$B$2:$I$8,5,FALSE)&lt;='Hazard Data'!K1104,'Hazard Data'!K1104&lt;VLOOKUP(B2205,Thresholds!$B$2:$I$8,6,FALSE)),"Medium","Major")))</f>
        <v/>
      </c>
      <c r="T2205" s="2"/>
      <c r="U2205" s="2"/>
      <c r="V2205" s="2"/>
      <c r="W2205" s="2"/>
      <c r="X2205" s="1"/>
      <c r="Y2205" s="1"/>
      <c r="Z2205" s="1"/>
      <c r="AA2205" s="1"/>
      <c r="AB2205" s="1"/>
      <c r="AC2205" s="1"/>
      <c r="AD2205" s="1"/>
      <c r="AE2205" s="1"/>
      <c r="AF2205" s="1"/>
    </row>
    <row r="2206" spans="1:32">
      <c r="A2206" s="1"/>
      <c r="B2206" s="17">
        <v>2</v>
      </c>
      <c r="C2206" s="9" t="s">
        <v>44</v>
      </c>
      <c r="D2206" s="9" t="str">
        <f>VLOOKUP(C2206,'Hazard Categories'!$A$2:$B$52,2,FALSE)</f>
        <v>Severe Storm</v>
      </c>
      <c r="E2206" s="17">
        <v>4</v>
      </c>
      <c r="F2206" s="17">
        <v>1988</v>
      </c>
      <c r="G2206" s="17" t="str">
        <f>IF(F2206&lt;2000,(ROUNDDOWN((F2206-$G$10)/5,0))*5+$G$10&amp;"-"&amp;(ROUNDDOWN((F2206-$G$10)/5,0))*5+$G$10+4,(ROUNDDOWN((F2206-$G$10)/5,0))*5+$G$10&amp;"-"&amp;(ROUNDDOWN((F2206-$G$10)/5,0))*5+$G$10+4)</f>
        <v>1985-1989</v>
      </c>
      <c r="H2206" s="17">
        <v>1</v>
      </c>
      <c r="I2206" s="17">
        <v>0</v>
      </c>
      <c r="J2206" s="17">
        <v>0</v>
      </c>
      <c r="K2206" s="17">
        <f>SUM(I2206:J2206)</f>
        <v>0</v>
      </c>
      <c r="L2206" s="28">
        <f>IF(N2206&lt;7000000000,0,1)</f>
        <v>0</v>
      </c>
      <c r="M2206" s="28">
        <f>IF(N2206&gt;0,1,0)</f>
        <v>1</v>
      </c>
      <c r="N2206" s="29">
        <v>8385</v>
      </c>
      <c r="O2206" s="29">
        <f>IF($R2206="Minor",1,0)</f>
        <v>1</v>
      </c>
      <c r="P2206" s="29">
        <f>IF($R2206="Medium",1,0)</f>
        <v>0</v>
      </c>
      <c r="Q2206" s="29">
        <f>IF($R2206="Major",1,0)</f>
        <v>0</v>
      </c>
      <c r="R2206" s="2" t="str">
        <f>IF('Hazard Data'!N1719&lt;VLOOKUP(B2206,Thresholds!$B$2:$I$8,2,FALSE),"Minor",IF(AND(VLOOKUP(B2206,Thresholds!$B$2:$I$8,2,FALSE)&lt;='Hazard Data'!N1719,'Hazard Data'!N1719&lt;VLOOKUP(B2206,Thresholds!$B$2:$I$8,3,FALSE)),"Medium","Major"))</f>
        <v>Minor</v>
      </c>
      <c r="S2206" s="2" t="str">
        <f>IF(N2206&gt;0,"",IF('Hazard Data'!K1719&lt;VLOOKUP(B2206,Thresholds!$B$2:$I$8,5,FALSE),"Minor",IF(AND(VLOOKUP(B2206,Thresholds!$B$2:$I$8,5,FALSE)&lt;='Hazard Data'!K1719,'Hazard Data'!K1719&lt;VLOOKUP(B2206,Thresholds!$B$2:$I$8,6,FALSE)),"Medium","Major")))</f>
        <v/>
      </c>
      <c r="T2206" s="2"/>
      <c r="U2206" s="2"/>
      <c r="V2206" s="2"/>
      <c r="W2206" s="2"/>
      <c r="X2206" s="1"/>
      <c r="Y2206" s="1"/>
      <c r="Z2206" s="1"/>
      <c r="AA2206" s="1"/>
      <c r="AB2206" s="1"/>
      <c r="AC2206" s="1"/>
      <c r="AD2206" s="1"/>
      <c r="AE2206" s="1"/>
      <c r="AF2206" s="1"/>
    </row>
    <row r="2207" spans="1:32">
      <c r="A2207" s="1"/>
      <c r="B2207" s="17">
        <v>3</v>
      </c>
      <c r="C2207" s="9" t="s">
        <v>83</v>
      </c>
      <c r="D2207" s="9" t="str">
        <f>VLOOKUP(C2207,'Hazard Categories'!$A$2:$B$52,2,FALSE)</f>
        <v>Tornado</v>
      </c>
      <c r="E2207" s="17">
        <v>2</v>
      </c>
      <c r="F2207" s="17">
        <v>1967</v>
      </c>
      <c r="G2207" s="17" t="str">
        <f>IF(F2207&lt;2000,(ROUNDDOWN((F2207-$G$10)/5,0))*5+$G$10&amp;"-"&amp;(ROUNDDOWN((F2207-$G$10)/5,0))*5+$G$10+4,(ROUNDDOWN((F2207-$G$10)/5,0))*5+$G$10&amp;"-"&amp;(ROUNDDOWN((F2207-$G$10)/5,0))*5+$G$10+4)</f>
        <v>1965-1969</v>
      </c>
      <c r="H2207" s="17">
        <v>1</v>
      </c>
      <c r="I2207" s="17">
        <v>0</v>
      </c>
      <c r="J2207" s="17">
        <v>38</v>
      </c>
      <c r="K2207" s="17">
        <f>SUM(I2207:J2207)</f>
        <v>38</v>
      </c>
      <c r="L2207" s="28">
        <f>IF(N2207&lt;7000000000,0,1)</f>
        <v>0</v>
      </c>
      <c r="M2207" s="28">
        <f>IF(N2207&gt;0,1,0)</f>
        <v>1</v>
      </c>
      <c r="N2207" s="29">
        <v>8380</v>
      </c>
      <c r="O2207" s="29">
        <f>IF($R2207="Minor",1,0)</f>
        <v>1</v>
      </c>
      <c r="P2207" s="29">
        <f>IF($R2207="Medium",1,0)</f>
        <v>0</v>
      </c>
      <c r="Q2207" s="29">
        <f>IF($R2207="Major",1,0)</f>
        <v>0</v>
      </c>
      <c r="R2207" s="2" t="str">
        <f>IF('Hazard Data'!N1035&lt;VLOOKUP(B2207,Thresholds!$B$2:$I$8,2,FALSE),"Minor",IF(AND(VLOOKUP(B2207,Thresholds!$B$2:$I$8,2,FALSE)&lt;='Hazard Data'!N1035,'Hazard Data'!N1035&lt;VLOOKUP(B2207,Thresholds!$B$2:$I$8,3,FALSE)),"Medium","Major"))</f>
        <v>Minor</v>
      </c>
      <c r="S2207" s="2" t="str">
        <f>IF(N2207&gt;0,"",IF('Hazard Data'!K1035&lt;VLOOKUP(B2207,Thresholds!$B$2:$I$8,5,FALSE),"Minor",IF(AND(VLOOKUP(B2207,Thresholds!$B$2:$I$8,5,FALSE)&lt;='Hazard Data'!K1035,'Hazard Data'!K1035&lt;VLOOKUP(B2207,Thresholds!$B$2:$I$8,6,FALSE)),"Medium","Major")))</f>
        <v/>
      </c>
      <c r="T2207" s="2"/>
      <c r="U2207" s="2"/>
      <c r="V2207" s="2"/>
      <c r="W2207" s="2"/>
      <c r="X2207" s="1"/>
      <c r="Y2207" s="1"/>
      <c r="Z2207" s="1"/>
      <c r="AA2207" s="1"/>
      <c r="AB2207" s="1"/>
      <c r="AC2207" s="1"/>
      <c r="AD2207" s="1"/>
      <c r="AE2207" s="1"/>
      <c r="AF2207" s="1"/>
    </row>
    <row r="2208" spans="1:32">
      <c r="A2208" s="1"/>
      <c r="B2208" s="17">
        <v>2</v>
      </c>
      <c r="C2208" s="9" t="s">
        <v>59</v>
      </c>
      <c r="D2208" s="9" t="str">
        <f>VLOOKUP(C2208,'Hazard Categories'!$A$2:$B$52,2,FALSE)</f>
        <v>Storm</v>
      </c>
      <c r="E2208" s="17">
        <v>1</v>
      </c>
      <c r="F2208" s="17">
        <v>2018</v>
      </c>
      <c r="G2208" s="17" t="str">
        <f>IF(F2208&lt;2000,(ROUNDDOWN((F2208-$G$10)/5,0))*5+$G$10&amp;"-"&amp;(ROUNDDOWN((F2208-$G$10)/5,0))*5+$G$10+4,(ROUNDDOWN((F2208-$G$10)/5,0))*5+$G$10&amp;"-"&amp;(ROUNDDOWN((F2208-$G$10)/5,0))*5+$G$10+4)</f>
        <v>2015-2019</v>
      </c>
      <c r="H2208" s="17">
        <v>1</v>
      </c>
      <c r="I2208" s="17">
        <v>0</v>
      </c>
      <c r="J2208" s="17">
        <v>0</v>
      </c>
      <c r="K2208" s="17">
        <f>SUM(I2208:J2208)</f>
        <v>0</v>
      </c>
      <c r="L2208" s="28">
        <f>IF(N2208&lt;7000000000,0,1)</f>
        <v>0</v>
      </c>
      <c r="M2208" s="28">
        <f>IF(N2208&gt;0,1,0)</f>
        <v>1</v>
      </c>
      <c r="N2208" s="29">
        <v>8380</v>
      </c>
      <c r="O2208" s="29">
        <f>IF($R2208="Minor",1,0)</f>
        <v>1</v>
      </c>
      <c r="P2208" s="29">
        <f>IF($R2208="Medium",1,0)</f>
        <v>0</v>
      </c>
      <c r="Q2208" s="29">
        <f>IF($R2208="Major",1,0)</f>
        <v>0</v>
      </c>
      <c r="R2208" s="2" t="str">
        <f>IF('Hazard Data'!N2986&lt;VLOOKUP(B2208,Thresholds!$B$2:$I$8,2,FALSE),"Minor",IF(AND(VLOOKUP(B2208,Thresholds!$B$2:$I$8,2,FALSE)&lt;='Hazard Data'!N2986,'Hazard Data'!N2986&lt;VLOOKUP(B2208,Thresholds!$B$2:$I$8,3,FALSE)),"Medium","Major"))</f>
        <v>Minor</v>
      </c>
      <c r="S2208" s="2" t="str">
        <f>IF(N2208&gt;0,"",IF('Hazard Data'!K2986&lt;VLOOKUP(B2208,Thresholds!$B$2:$I$8,5,FALSE),"Minor",IF(AND(VLOOKUP(B2208,Thresholds!$B$2:$I$8,5,FALSE)&lt;='Hazard Data'!K2986,'Hazard Data'!K2986&lt;VLOOKUP(B2208,Thresholds!$B$2:$I$8,6,FALSE)),"Medium","Major")))</f>
        <v/>
      </c>
      <c r="T2208" s="2"/>
      <c r="U2208" s="2"/>
      <c r="V2208" s="2"/>
      <c r="W2208" s="2"/>
      <c r="X2208" s="1"/>
      <c r="Y2208" s="1"/>
      <c r="Z2208" s="1"/>
      <c r="AA2208" s="1"/>
      <c r="AB2208" s="1"/>
      <c r="AC2208" s="1"/>
      <c r="AD2208" s="1"/>
      <c r="AE2208" s="1"/>
      <c r="AF2208" s="1"/>
    </row>
    <row r="2209" spans="1:32">
      <c r="A2209" s="1"/>
      <c r="B2209" s="17">
        <v>2</v>
      </c>
      <c r="C2209" s="9" t="s">
        <v>59</v>
      </c>
      <c r="D2209" s="9" t="str">
        <f>VLOOKUP(C2209,'Hazard Categories'!$A$2:$B$52,2,FALSE)</f>
        <v>Storm</v>
      </c>
      <c r="E2209" s="17">
        <v>2</v>
      </c>
      <c r="F2209" s="17">
        <v>2014</v>
      </c>
      <c r="G2209" s="17" t="str">
        <f>IF(F2209&lt;2000,(ROUNDDOWN((F2209-$G$10)/5,0))*5+$G$10&amp;"-"&amp;(ROUNDDOWN((F2209-$G$10)/5,0))*5+$G$10+4,(ROUNDDOWN((F2209-$G$10)/5,0))*5+$G$10&amp;"-"&amp;(ROUNDDOWN((F2209-$G$10)/5,0))*5+$G$10+4)</f>
        <v>2010-2014</v>
      </c>
      <c r="H2209" s="17">
        <v>1</v>
      </c>
      <c r="I2209" s="17">
        <v>0</v>
      </c>
      <c r="J2209" s="17">
        <v>0</v>
      </c>
      <c r="K2209" s="17">
        <f>SUM(I2209:J2209)</f>
        <v>0</v>
      </c>
      <c r="L2209" s="28">
        <f>IF(N2209&lt;7000000000,0,1)</f>
        <v>0</v>
      </c>
      <c r="M2209" s="28">
        <f>IF(N2209&gt;0,1,0)</f>
        <v>1</v>
      </c>
      <c r="N2209" s="29">
        <v>8379</v>
      </c>
      <c r="O2209" s="29">
        <f>IF($R2209="Minor",1,0)</f>
        <v>1</v>
      </c>
      <c r="P2209" s="29">
        <f>IF($R2209="Medium",1,0)</f>
        <v>0</v>
      </c>
      <c r="Q2209" s="29">
        <f>IF($R2209="Major",1,0)</f>
        <v>0</v>
      </c>
      <c r="R2209" s="2" t="str">
        <f>IF('Hazard Data'!N2622&lt;VLOOKUP(B2209,Thresholds!$B$2:$I$8,2,FALSE),"Minor",IF(AND(VLOOKUP(B2209,Thresholds!$B$2:$I$8,2,FALSE)&lt;='Hazard Data'!N2622,'Hazard Data'!N2622&lt;VLOOKUP(B2209,Thresholds!$B$2:$I$8,3,FALSE)),"Medium","Major"))</f>
        <v>Minor</v>
      </c>
      <c r="S2209" s="2" t="str">
        <f>IF(N2209&gt;0,"",IF('Hazard Data'!K2622&lt;VLOOKUP(B2209,Thresholds!$B$2:$I$8,5,FALSE),"Minor",IF(AND(VLOOKUP(B2209,Thresholds!$B$2:$I$8,5,FALSE)&lt;='Hazard Data'!K2622,'Hazard Data'!K2622&lt;VLOOKUP(B2209,Thresholds!$B$2:$I$8,6,FALSE)),"Medium","Major")))</f>
        <v/>
      </c>
      <c r="T2209" s="2"/>
      <c r="U2209" s="2"/>
      <c r="V2209" s="2"/>
      <c r="W2209" s="2"/>
      <c r="X2209" s="1"/>
      <c r="Y2209" s="1"/>
      <c r="Z2209" s="1"/>
      <c r="AA2209" s="1"/>
      <c r="AB2209" s="1"/>
      <c r="AC2209" s="1"/>
      <c r="AD2209" s="1"/>
      <c r="AE2209" s="1"/>
      <c r="AF2209" s="1"/>
    </row>
    <row r="2210" spans="1:32">
      <c r="A2210" s="1"/>
      <c r="B2210" s="17">
        <v>5</v>
      </c>
      <c r="C2210" s="9" t="s">
        <v>44</v>
      </c>
      <c r="D2210" s="9" t="str">
        <f>VLOOKUP(C2210,'Hazard Categories'!$A$2:$B$52,2,FALSE)</f>
        <v>Severe Storm</v>
      </c>
      <c r="E2210" s="17">
        <v>3</v>
      </c>
      <c r="F2210" s="17">
        <v>1987</v>
      </c>
      <c r="G2210" s="17" t="str">
        <f>IF(F2210&lt;2000,(ROUNDDOWN((F2210-$G$10)/5,0))*5+$G$10&amp;"-"&amp;(ROUNDDOWN((F2210-$G$10)/5,0))*5+$G$10+4,(ROUNDDOWN((F2210-$G$10)/5,0))*5+$G$10&amp;"-"&amp;(ROUNDDOWN((F2210-$G$10)/5,0))*5+$G$10+4)</f>
        <v>1985-1989</v>
      </c>
      <c r="H2210" s="17">
        <v>1</v>
      </c>
      <c r="I2210" s="17">
        <v>0</v>
      </c>
      <c r="J2210" s="17">
        <v>0</v>
      </c>
      <c r="K2210" s="17">
        <f>SUM(I2210:J2210)</f>
        <v>0</v>
      </c>
      <c r="L2210" s="28">
        <f>IF(N2210&lt;7000000000,0,1)</f>
        <v>0</v>
      </c>
      <c r="M2210" s="28">
        <f>IF(N2210&gt;0,1,0)</f>
        <v>1</v>
      </c>
      <c r="N2210" s="29">
        <v>8374</v>
      </c>
      <c r="O2210" s="29">
        <f>IF($R2210="Minor",1,0)</f>
        <v>1</v>
      </c>
      <c r="P2210" s="29">
        <f>IF($R2210="Medium",1,0)</f>
        <v>0</v>
      </c>
      <c r="Q2210" s="29">
        <f>IF($R2210="Major",1,0)</f>
        <v>0</v>
      </c>
      <c r="R2210" s="2" t="str">
        <f>IF('Hazard Data'!N1618&lt;VLOOKUP(B2210,Thresholds!$B$2:$I$8,2,FALSE),"Minor",IF(AND(VLOOKUP(B2210,Thresholds!$B$2:$I$8,2,FALSE)&lt;='Hazard Data'!N1618,'Hazard Data'!N1618&lt;VLOOKUP(B2210,Thresholds!$B$2:$I$8,3,FALSE)),"Medium","Major"))</f>
        <v>Minor</v>
      </c>
      <c r="S2210" s="2" t="str">
        <f>IF(N2210&gt;0,"",IF('Hazard Data'!K1618&lt;VLOOKUP(B2210,Thresholds!$B$2:$I$8,5,FALSE),"Minor",IF(AND(VLOOKUP(B2210,Thresholds!$B$2:$I$8,5,FALSE)&lt;='Hazard Data'!K1618,'Hazard Data'!K1618&lt;VLOOKUP(B2210,Thresholds!$B$2:$I$8,6,FALSE)),"Medium","Major")))</f>
        <v/>
      </c>
      <c r="T2210" s="2"/>
      <c r="U2210" s="2"/>
      <c r="V2210" s="2"/>
      <c r="W2210" s="2"/>
      <c r="X2210" s="1"/>
      <c r="Y2210" s="1"/>
      <c r="Z2210" s="1"/>
      <c r="AA2210" s="1"/>
      <c r="AB2210" s="1"/>
      <c r="AC2210" s="1"/>
      <c r="AD2210" s="1"/>
      <c r="AE2210" s="1"/>
      <c r="AF2210" s="1"/>
    </row>
    <row r="2211" spans="1:32">
      <c r="A2211" s="1"/>
      <c r="B2211" s="17">
        <v>1</v>
      </c>
      <c r="C2211" s="9" t="s">
        <v>59</v>
      </c>
      <c r="D2211" s="9" t="str">
        <f>VLOOKUP(C2211,'Hazard Categories'!$A$2:$B$52,2,FALSE)</f>
        <v>Storm</v>
      </c>
      <c r="E2211" s="17">
        <v>2</v>
      </c>
      <c r="F2211" s="17">
        <v>1965</v>
      </c>
      <c r="G2211" s="17" t="str">
        <f>IF(F2211&lt;2000,(ROUNDDOWN((F2211-$G$10)/5,0))*5+$G$10&amp;"-"&amp;(ROUNDDOWN((F2211-$G$10)/5,0))*5+$G$10+4,(ROUNDDOWN((F2211-$G$10)/5,0))*5+$G$10&amp;"-"&amp;(ROUNDDOWN((F2211-$G$10)/5,0))*5+$G$10+4)</f>
        <v>1965-1969</v>
      </c>
      <c r="H2211" s="17">
        <v>1</v>
      </c>
      <c r="I2211" s="17">
        <v>0</v>
      </c>
      <c r="J2211" s="17">
        <v>0</v>
      </c>
      <c r="K2211" s="17">
        <f>SUM(I2211:J2211)</f>
        <v>0</v>
      </c>
      <c r="L2211" s="28">
        <f>IF(N2211&lt;7000000000,0,1)</f>
        <v>0</v>
      </c>
      <c r="M2211" s="28">
        <f>IF(N2211&gt;0,1,0)</f>
        <v>1</v>
      </c>
      <c r="N2211" s="29">
        <v>8372</v>
      </c>
      <c r="O2211" s="29">
        <f>IF($R2211="Minor",1,0)</f>
        <v>1</v>
      </c>
      <c r="P2211" s="29">
        <f>IF($R2211="Medium",1,0)</f>
        <v>0</v>
      </c>
      <c r="Q2211" s="29">
        <f>IF($R2211="Major",1,0)</f>
        <v>0</v>
      </c>
      <c r="R2211" s="2" t="str">
        <f>IF('Hazard Data'!N910&lt;VLOOKUP(B2211,Thresholds!$B$2:$I$8,2,FALSE),"Minor",IF(AND(VLOOKUP(B2211,Thresholds!$B$2:$I$8,2,FALSE)&lt;='Hazard Data'!N910,'Hazard Data'!N910&lt;VLOOKUP(B2211,Thresholds!$B$2:$I$8,3,FALSE)),"Medium","Major"))</f>
        <v>Minor</v>
      </c>
      <c r="S2211" s="2" t="str">
        <f>IF(N2211&gt;0,"",IF('Hazard Data'!K910&lt;VLOOKUP(B2211,Thresholds!$B$2:$I$8,5,FALSE),"Minor",IF(AND(VLOOKUP(B2211,Thresholds!$B$2:$I$8,5,FALSE)&lt;='Hazard Data'!K910,'Hazard Data'!K910&lt;VLOOKUP(B2211,Thresholds!$B$2:$I$8,6,FALSE)),"Medium","Major")))</f>
        <v/>
      </c>
      <c r="T2211" s="2"/>
      <c r="U2211" s="2"/>
      <c r="V2211" s="2"/>
      <c r="W2211" s="2"/>
      <c r="X2211" s="1"/>
      <c r="Y2211" s="1"/>
      <c r="Z2211" s="1"/>
      <c r="AA2211" s="1"/>
      <c r="AB2211" s="1"/>
      <c r="AC2211" s="1"/>
      <c r="AD2211" s="1"/>
      <c r="AE2211" s="1"/>
      <c r="AF2211" s="1"/>
    </row>
    <row r="2212" spans="1:32">
      <c r="A2212" s="1"/>
      <c r="B2212" s="17">
        <v>4</v>
      </c>
      <c r="C2212" s="9" t="s">
        <v>71</v>
      </c>
      <c r="D2212" s="9" t="str">
        <f>VLOOKUP(C2212,'Hazard Categories'!$A$2:$B$52,2,FALSE)</f>
        <v>Storm</v>
      </c>
      <c r="E2212" s="17">
        <v>2</v>
      </c>
      <c r="F2212" s="17">
        <v>1984</v>
      </c>
      <c r="G2212" s="17" t="str">
        <f>IF(F2212&lt;2000,(ROUNDDOWN((F2212-$G$10)/5,0))*5+$G$10&amp;"-"&amp;(ROUNDDOWN((F2212-$G$10)/5,0))*5+$G$10+4,(ROUNDDOWN((F2212-$G$10)/5,0))*5+$G$10&amp;"-"&amp;(ROUNDDOWN((F2212-$G$10)/5,0))*5+$G$10+4)</f>
        <v>1980-1984</v>
      </c>
      <c r="H2212" s="17">
        <v>1</v>
      </c>
      <c r="I2212" s="17">
        <v>0</v>
      </c>
      <c r="J2212" s="17">
        <v>0</v>
      </c>
      <c r="K2212" s="17">
        <f>SUM(I2212:J2212)</f>
        <v>0</v>
      </c>
      <c r="L2212" s="28">
        <f>IF(N2212&lt;7000000000,0,1)</f>
        <v>0</v>
      </c>
      <c r="M2212" s="28">
        <f>IF(N2212&gt;0,1,0)</f>
        <v>1</v>
      </c>
      <c r="N2212" s="29">
        <v>8368</v>
      </c>
      <c r="O2212" s="29">
        <f>IF($R2212="Minor",1,0)</f>
        <v>1</v>
      </c>
      <c r="P2212" s="29">
        <f>IF($R2212="Medium",1,0)</f>
        <v>0</v>
      </c>
      <c r="Q2212" s="29">
        <f>IF($R2212="Major",1,0)</f>
        <v>0</v>
      </c>
      <c r="R2212" s="2" t="str">
        <f>IF('Hazard Data'!N1418&lt;VLOOKUP(B2212,Thresholds!$B$2:$I$8,2,FALSE),"Minor",IF(AND(VLOOKUP(B2212,Thresholds!$B$2:$I$8,2,FALSE)&lt;='Hazard Data'!N1418,'Hazard Data'!N1418&lt;VLOOKUP(B2212,Thresholds!$B$2:$I$8,3,FALSE)),"Medium","Major"))</f>
        <v>Minor</v>
      </c>
      <c r="S2212" s="2" t="str">
        <f>IF(N2212&gt;0,"",IF('Hazard Data'!K1418&lt;VLOOKUP(B2212,Thresholds!$B$2:$I$8,5,FALSE),"Minor",IF(AND(VLOOKUP(B2212,Thresholds!$B$2:$I$8,5,FALSE)&lt;='Hazard Data'!K1418,'Hazard Data'!K1418&lt;VLOOKUP(B2212,Thresholds!$B$2:$I$8,6,FALSE)),"Medium","Major")))</f>
        <v/>
      </c>
      <c r="T2212" s="2"/>
      <c r="U2212" s="2"/>
      <c r="V2212" s="2"/>
      <c r="W2212" s="2"/>
      <c r="X2212" s="1"/>
      <c r="Y2212" s="1"/>
      <c r="Z2212" s="1"/>
      <c r="AA2212" s="1"/>
      <c r="AB2212" s="1"/>
      <c r="AC2212" s="1"/>
      <c r="AD2212" s="1"/>
      <c r="AE2212" s="1"/>
      <c r="AF2212" s="1"/>
    </row>
    <row r="2213" spans="1:32">
      <c r="A2213" s="1"/>
      <c r="B2213" s="17">
        <v>2</v>
      </c>
      <c r="C2213" s="9" t="s">
        <v>39</v>
      </c>
      <c r="D2213" s="9" t="str">
        <f>VLOOKUP(C2213,'Hazard Categories'!$A$2:$B$52,2,FALSE)</f>
        <v>Severe Storm</v>
      </c>
      <c r="E2213" s="17">
        <v>1</v>
      </c>
      <c r="F2213" s="17">
        <v>1987</v>
      </c>
      <c r="G2213" s="17" t="str">
        <f>IF(F2213&lt;2000,(ROUNDDOWN((F2213-$G$10)/5,0))*5+$G$10&amp;"-"&amp;(ROUNDDOWN((F2213-$G$10)/5,0))*5+$G$10+4,(ROUNDDOWN((F2213-$G$10)/5,0))*5+$G$10&amp;"-"&amp;(ROUNDDOWN((F2213-$G$10)/5,0))*5+$G$10+4)</f>
        <v>1985-1989</v>
      </c>
      <c r="H2213" s="17">
        <v>1</v>
      </c>
      <c r="I2213" s="17">
        <v>0</v>
      </c>
      <c r="J2213" s="17">
        <v>0</v>
      </c>
      <c r="K2213" s="17">
        <f>SUM(I2213:J2213)</f>
        <v>0</v>
      </c>
      <c r="L2213" s="28">
        <f>IF(N2213&lt;7000000000,0,1)</f>
        <v>0</v>
      </c>
      <c r="M2213" s="28">
        <f>IF(N2213&gt;0,1,0)</f>
        <v>1</v>
      </c>
      <c r="N2213" s="29">
        <v>8367</v>
      </c>
      <c r="O2213" s="29">
        <f>IF($R2213="Minor",1,0)</f>
        <v>1</v>
      </c>
      <c r="P2213" s="29">
        <f>IF($R2213="Medium",1,0)</f>
        <v>0</v>
      </c>
      <c r="Q2213" s="29">
        <f>IF($R2213="Major",1,0)</f>
        <v>0</v>
      </c>
      <c r="R2213" s="2" t="str">
        <f>IF('Hazard Data'!N1558&lt;VLOOKUP(B2213,Thresholds!$B$2:$I$8,2,FALSE),"Minor",IF(AND(VLOOKUP(B2213,Thresholds!$B$2:$I$8,2,FALSE)&lt;='Hazard Data'!N1558,'Hazard Data'!N1558&lt;VLOOKUP(B2213,Thresholds!$B$2:$I$8,3,FALSE)),"Medium","Major"))</f>
        <v>Minor</v>
      </c>
      <c r="S2213" s="2" t="str">
        <f>IF(N2213&gt;0,"",IF('Hazard Data'!K1558&lt;VLOOKUP(B2213,Thresholds!$B$2:$I$8,5,FALSE),"Minor",IF(AND(VLOOKUP(B2213,Thresholds!$B$2:$I$8,5,FALSE)&lt;='Hazard Data'!K1558,'Hazard Data'!K1558&lt;VLOOKUP(B2213,Thresholds!$B$2:$I$8,6,FALSE)),"Medium","Major")))</f>
        <v/>
      </c>
      <c r="T2213" s="2"/>
      <c r="U2213" s="2"/>
      <c r="V2213" s="2"/>
      <c r="W2213" s="2"/>
      <c r="X2213" s="1"/>
      <c r="Y2213" s="1"/>
      <c r="Z2213" s="1"/>
      <c r="AA2213" s="1"/>
      <c r="AB2213" s="1"/>
      <c r="AC2213" s="1"/>
      <c r="AD2213" s="1"/>
      <c r="AE2213" s="1"/>
      <c r="AF2213" s="1"/>
    </row>
    <row r="2214" spans="1:32">
      <c r="A2214" s="1"/>
      <c r="B2214" s="17">
        <v>3</v>
      </c>
      <c r="C2214" s="9" t="s">
        <v>44</v>
      </c>
      <c r="D2214" s="9" t="str">
        <f>VLOOKUP(C2214,'Hazard Categories'!$A$2:$B$52,2,FALSE)</f>
        <v>Severe Storm</v>
      </c>
      <c r="E2214" s="17">
        <v>3</v>
      </c>
      <c r="F2214" s="17">
        <v>2015</v>
      </c>
      <c r="G2214" s="17" t="str">
        <f>IF(F2214&lt;2000,(ROUNDDOWN((F2214-$G$10)/5,0))*5+$G$10&amp;"-"&amp;(ROUNDDOWN((F2214-$G$10)/5,0))*5+$G$10+4,(ROUNDDOWN((F2214-$G$10)/5,0))*5+$G$10&amp;"-"&amp;(ROUNDDOWN((F2214-$G$10)/5,0))*5+$G$10+4)</f>
        <v>2015-2019</v>
      </c>
      <c r="H2214" s="17">
        <v>1</v>
      </c>
      <c r="I2214" s="17">
        <v>0</v>
      </c>
      <c r="J2214" s="17">
        <v>0</v>
      </c>
      <c r="K2214" s="17">
        <f>SUM(I2214:J2214)</f>
        <v>0</v>
      </c>
      <c r="L2214" s="28">
        <f>IF(N2214&lt;7000000000,0,1)</f>
        <v>0</v>
      </c>
      <c r="M2214" s="28">
        <f>IF(N2214&gt;0,1,0)</f>
        <v>1</v>
      </c>
      <c r="N2214" s="29">
        <v>8365</v>
      </c>
      <c r="O2214" s="29">
        <f>IF($R2214="Minor",1,0)</f>
        <v>1</v>
      </c>
      <c r="P2214" s="29">
        <f>IF($R2214="Medium",1,0)</f>
        <v>0</v>
      </c>
      <c r="Q2214" s="29">
        <f>IF($R2214="Major",1,0)</f>
        <v>0</v>
      </c>
      <c r="R2214" s="2" t="str">
        <f>IF('Hazard Data'!N2677&lt;VLOOKUP(B2214,Thresholds!$B$2:$I$8,2,FALSE),"Minor",IF(AND(VLOOKUP(B2214,Thresholds!$B$2:$I$8,2,FALSE)&lt;='Hazard Data'!N2677,'Hazard Data'!N2677&lt;VLOOKUP(B2214,Thresholds!$B$2:$I$8,3,FALSE)),"Medium","Major"))</f>
        <v>Minor</v>
      </c>
      <c r="S2214" s="2" t="str">
        <f>IF(N2214&gt;0,"",IF('Hazard Data'!K2677&lt;VLOOKUP(B2214,Thresholds!$B$2:$I$8,5,FALSE),"Minor",IF(AND(VLOOKUP(B2214,Thresholds!$B$2:$I$8,5,FALSE)&lt;='Hazard Data'!K2677,'Hazard Data'!K2677&lt;VLOOKUP(B2214,Thresholds!$B$2:$I$8,6,FALSE)),"Medium","Major")))</f>
        <v/>
      </c>
      <c r="T2214" s="2"/>
      <c r="U2214" s="2"/>
      <c r="V2214" s="2"/>
      <c r="W2214" s="2"/>
      <c r="X2214" s="1"/>
      <c r="Y2214" s="1"/>
      <c r="Z2214" s="1"/>
      <c r="AA2214" s="1"/>
      <c r="AB2214" s="1"/>
      <c r="AC2214" s="1"/>
      <c r="AD2214" s="1"/>
      <c r="AE2214" s="1"/>
      <c r="AF2214" s="1"/>
    </row>
    <row r="2215" spans="1:32">
      <c r="A2215" s="1"/>
      <c r="B2215" s="17">
        <v>1</v>
      </c>
      <c r="C2215" s="9" t="s">
        <v>47</v>
      </c>
      <c r="D2215" s="9" t="str">
        <f>VLOOKUP(C2215,'Hazard Categories'!$A$2:$B$52,2,FALSE)</f>
        <v>Severe Storm</v>
      </c>
      <c r="E2215" s="17">
        <v>3</v>
      </c>
      <c r="F2215" s="17">
        <v>1992</v>
      </c>
      <c r="G2215" s="17" t="str">
        <f>IF(F2215&lt;2000,(ROUNDDOWN((F2215-$G$10)/5,0))*5+$G$10&amp;"-"&amp;(ROUNDDOWN((F2215-$G$10)/5,0))*5+$G$10+4,(ROUNDDOWN((F2215-$G$10)/5,0))*5+$G$10&amp;"-"&amp;(ROUNDDOWN((F2215-$G$10)/5,0))*5+$G$10+4)</f>
        <v>1990-1994</v>
      </c>
      <c r="H2215" s="17">
        <v>1</v>
      </c>
      <c r="I2215" s="17">
        <v>0</v>
      </c>
      <c r="J2215" s="17">
        <v>0</v>
      </c>
      <c r="K2215" s="17">
        <f>SUM(I2215:J2215)</f>
        <v>0</v>
      </c>
      <c r="L2215" s="28">
        <f>IF(N2215&lt;7000000000,0,1)</f>
        <v>0</v>
      </c>
      <c r="M2215" s="28">
        <f>IF(N2215&gt;0,1,0)</f>
        <v>1</v>
      </c>
      <c r="N2215" s="29">
        <v>8363</v>
      </c>
      <c r="O2215" s="29">
        <f>IF($R2215="Minor",1,0)</f>
        <v>1</v>
      </c>
      <c r="P2215" s="29">
        <f>IF($R2215="Medium",1,0)</f>
        <v>0</v>
      </c>
      <c r="Q2215" s="29">
        <f>IF($R2215="Major",1,0)</f>
        <v>0</v>
      </c>
      <c r="R2215" s="2" t="str">
        <f>IF('Hazard Data'!N1828&lt;VLOOKUP(B2215,Thresholds!$B$2:$I$8,2,FALSE),"Minor",IF(AND(VLOOKUP(B2215,Thresholds!$B$2:$I$8,2,FALSE)&lt;='Hazard Data'!N1828,'Hazard Data'!N1828&lt;VLOOKUP(B2215,Thresholds!$B$2:$I$8,3,FALSE)),"Medium","Major"))</f>
        <v>Minor</v>
      </c>
      <c r="S2215" s="2" t="str">
        <f>IF(N2215&gt;0,"",IF('Hazard Data'!K1828&lt;VLOOKUP(B2215,Thresholds!$B$2:$I$8,5,FALSE),"Minor",IF(AND(VLOOKUP(B2215,Thresholds!$B$2:$I$8,5,FALSE)&lt;='Hazard Data'!K1828,'Hazard Data'!K1828&lt;VLOOKUP(B2215,Thresholds!$B$2:$I$8,6,FALSE)),"Medium","Major")))</f>
        <v/>
      </c>
      <c r="T2215" s="2"/>
      <c r="U2215" s="2"/>
      <c r="V2215" s="2"/>
      <c r="W2215" s="2"/>
      <c r="X2215" s="1"/>
      <c r="Y2215" s="1"/>
      <c r="Z2215" s="1"/>
      <c r="AA2215" s="1"/>
      <c r="AB2215" s="1"/>
      <c r="AC2215" s="1"/>
      <c r="AD2215" s="1"/>
      <c r="AE2215" s="1"/>
      <c r="AF2215" s="1"/>
    </row>
    <row r="2216" spans="1:32">
      <c r="A2216" s="1"/>
      <c r="B2216" s="17">
        <v>4</v>
      </c>
      <c r="C2216" s="9" t="s">
        <v>39</v>
      </c>
      <c r="D2216" s="9" t="str">
        <f>VLOOKUP(C2216,'Hazard Categories'!$A$2:$B$52,2,FALSE)</f>
        <v>Severe Storm</v>
      </c>
      <c r="E2216" s="17">
        <v>3</v>
      </c>
      <c r="F2216" s="17">
        <v>2020</v>
      </c>
      <c r="G2216" s="17" t="str">
        <f>IF(F2216&lt;2000,(ROUNDDOWN((F2216-$G$10)/5,0))*5+$G$10&amp;"-"&amp;(ROUNDDOWN((F2216-$G$10)/5,0))*5+$G$10+4,(ROUNDDOWN((F2216-$G$10)/5,0))*5+$G$10&amp;"-"&amp;(ROUNDDOWN((F2216-$G$10)/5,0))*5+$G$10+4)</f>
        <v>2020-2024</v>
      </c>
      <c r="H2216" s="17">
        <v>1</v>
      </c>
      <c r="I2216" s="17">
        <v>0</v>
      </c>
      <c r="J2216" s="17">
        <v>0</v>
      </c>
      <c r="K2216" s="17">
        <f>SUM(I2216:J2216)</f>
        <v>0</v>
      </c>
      <c r="L2216" s="28">
        <f>IF(N2216&lt;7000000000,0,1)</f>
        <v>0</v>
      </c>
      <c r="M2216" s="28">
        <f>IF(N2216&gt;0,1,0)</f>
        <v>1</v>
      </c>
      <c r="N2216" s="29">
        <v>8342</v>
      </c>
      <c r="O2216" s="29">
        <f>IF($R2216="Minor",1,0)</f>
        <v>1</v>
      </c>
      <c r="P2216" s="29">
        <f>IF($R2216="Medium",1,0)</f>
        <v>0</v>
      </c>
      <c r="Q2216" s="29">
        <f>IF($R2216="Major",1,0)</f>
        <v>0</v>
      </c>
      <c r="R2216" s="2" t="str">
        <f>IF('Hazard Data'!N3379&lt;VLOOKUP(B2216,Thresholds!$B$2:$I$8,2,FALSE),"Minor",IF(AND(VLOOKUP(B2216,Thresholds!$B$2:$I$8,2,FALSE)&lt;='Hazard Data'!N3379,'Hazard Data'!N3379&lt;VLOOKUP(B2216,Thresholds!$B$2:$I$8,3,FALSE)),"Medium","Major"))</f>
        <v>Minor</v>
      </c>
      <c r="S2216" s="2" t="str">
        <f>IF(N2216&gt;0,"",IF('Hazard Data'!K3379&lt;VLOOKUP(B2216,Thresholds!$B$2:$I$8,5,FALSE),"Minor",IF(AND(VLOOKUP(B2216,Thresholds!$B$2:$I$8,5,FALSE)&lt;='Hazard Data'!K3379,'Hazard Data'!K3379&lt;VLOOKUP(B2216,Thresholds!$B$2:$I$8,6,FALSE)),"Medium","Major")))</f>
        <v/>
      </c>
      <c r="T2216" s="2">
        <f>1</f>
        <v>1</v>
      </c>
      <c r="U2216" s="2"/>
      <c r="V2216" s="2"/>
      <c r="W2216" s="2"/>
      <c r="X2216" s="1"/>
      <c r="Y2216" s="1"/>
      <c r="Z2216" s="1"/>
      <c r="AA2216" s="1"/>
      <c r="AB2216" s="1"/>
      <c r="AC2216" s="1"/>
      <c r="AD2216" s="1"/>
      <c r="AE2216" s="1"/>
      <c r="AF2216" s="1"/>
    </row>
    <row r="2217" spans="1:32">
      <c r="A2217" s="1"/>
      <c r="B2217" s="17">
        <v>3</v>
      </c>
      <c r="C2217" s="9" t="s">
        <v>44</v>
      </c>
      <c r="D2217" s="9" t="str">
        <f>VLOOKUP(C2217,'Hazard Categories'!$A$2:$B$52,2,FALSE)</f>
        <v>Severe Storm</v>
      </c>
      <c r="E2217" s="17">
        <v>3</v>
      </c>
      <c r="F2217" s="17">
        <v>2014</v>
      </c>
      <c r="G2217" s="17" t="str">
        <f>IF(F2217&lt;2000,(ROUNDDOWN((F2217-$G$10)/5,0))*5+$G$10&amp;"-"&amp;(ROUNDDOWN((F2217-$G$10)/5,0))*5+$G$10+4,(ROUNDDOWN((F2217-$G$10)/5,0))*5+$G$10&amp;"-"&amp;(ROUNDDOWN((F2217-$G$10)/5,0))*5+$G$10+4)</f>
        <v>2010-2014</v>
      </c>
      <c r="H2217" s="17">
        <v>1</v>
      </c>
      <c r="I2217" s="17">
        <v>0</v>
      </c>
      <c r="J2217" s="17">
        <v>0</v>
      </c>
      <c r="K2217" s="17">
        <f>SUM(I2217:J2217)</f>
        <v>0</v>
      </c>
      <c r="L2217" s="28">
        <f>IF(N2217&lt;7000000000,0,1)</f>
        <v>0</v>
      </c>
      <c r="M2217" s="28">
        <f>IF(N2217&gt;0,1,0)</f>
        <v>1</v>
      </c>
      <c r="N2217" s="29">
        <v>8333</v>
      </c>
      <c r="O2217" s="29">
        <f>IF($R2217="Minor",1,0)</f>
        <v>1</v>
      </c>
      <c r="P2217" s="29">
        <f>IF($R2217="Medium",1,0)</f>
        <v>0</v>
      </c>
      <c r="Q2217" s="29">
        <f>IF($R2217="Major",1,0)</f>
        <v>0</v>
      </c>
      <c r="R2217" s="2" t="str">
        <f>IF('Hazard Data'!N2543&lt;VLOOKUP(B2217,Thresholds!$B$2:$I$8,2,FALSE),"Minor",IF(AND(VLOOKUP(B2217,Thresholds!$B$2:$I$8,2,FALSE)&lt;='Hazard Data'!N2543,'Hazard Data'!N2543&lt;VLOOKUP(B2217,Thresholds!$B$2:$I$8,3,FALSE)),"Medium","Major"))</f>
        <v>Minor</v>
      </c>
      <c r="S2217" s="2" t="str">
        <f>IF(N2217&gt;0,"",IF('Hazard Data'!K2543&lt;VLOOKUP(B2217,Thresholds!$B$2:$I$8,5,FALSE),"Minor",IF(AND(VLOOKUP(B2217,Thresholds!$B$2:$I$8,5,FALSE)&lt;='Hazard Data'!K2543,'Hazard Data'!K2543&lt;VLOOKUP(B2217,Thresholds!$B$2:$I$8,6,FALSE)),"Medium","Major")))</f>
        <v/>
      </c>
      <c r="T2217" s="2"/>
      <c r="U2217" s="2"/>
      <c r="V2217" s="2"/>
      <c r="W2217" s="2"/>
      <c r="X2217" s="1"/>
      <c r="Y2217" s="1"/>
      <c r="Z2217" s="1"/>
      <c r="AA2217" s="1"/>
      <c r="AB2217" s="1"/>
      <c r="AC2217" s="1"/>
      <c r="AD2217" s="1"/>
      <c r="AE2217" s="1"/>
      <c r="AF2217" s="1"/>
    </row>
    <row r="2218" spans="1:32">
      <c r="A2218" s="1"/>
      <c r="B2218" s="17">
        <v>2</v>
      </c>
      <c r="C2218" s="9" t="s">
        <v>44</v>
      </c>
      <c r="D2218" s="9" t="str">
        <f>VLOOKUP(C2218,'Hazard Categories'!$A$2:$B$52,2,FALSE)</f>
        <v>Severe Storm</v>
      </c>
      <c r="E2218" s="17">
        <v>1</v>
      </c>
      <c r="F2218" s="17">
        <v>1983</v>
      </c>
      <c r="G2218" s="17" t="str">
        <f>IF(F2218&lt;2000,(ROUNDDOWN((F2218-$G$10)/5,0))*5+$G$10&amp;"-"&amp;(ROUNDDOWN((F2218-$G$10)/5,0))*5+$G$10+4,(ROUNDDOWN((F2218-$G$10)/5,0))*5+$G$10&amp;"-"&amp;(ROUNDDOWN((F2218-$G$10)/5,0))*5+$G$10+4)</f>
        <v>1980-1984</v>
      </c>
      <c r="H2218" s="17">
        <v>1</v>
      </c>
      <c r="I2218" s="17">
        <v>0</v>
      </c>
      <c r="J2218" s="17">
        <v>0</v>
      </c>
      <c r="K2218" s="17">
        <f>SUM(I2218:J2218)</f>
        <v>0</v>
      </c>
      <c r="L2218" s="28">
        <f>IF(N2218&lt;7000000000,0,1)</f>
        <v>0</v>
      </c>
      <c r="M2218" s="28">
        <f>IF(N2218&gt;0,1,0)</f>
        <v>1</v>
      </c>
      <c r="N2218" s="29">
        <v>8319</v>
      </c>
      <c r="O2218" s="29">
        <f>IF($R2218="Minor",1,0)</f>
        <v>1</v>
      </c>
      <c r="P2218" s="29">
        <f>IF($R2218="Medium",1,0)</f>
        <v>0</v>
      </c>
      <c r="Q2218" s="29">
        <f>IF($R2218="Major",1,0)</f>
        <v>0</v>
      </c>
      <c r="R2218" s="2" t="str">
        <f>IF('Hazard Data'!N1353&lt;VLOOKUP(B2218,Thresholds!$B$2:$I$8,2,FALSE),"Minor",IF(AND(VLOOKUP(B2218,Thresholds!$B$2:$I$8,2,FALSE)&lt;='Hazard Data'!N1353,'Hazard Data'!N1353&lt;VLOOKUP(B2218,Thresholds!$B$2:$I$8,3,FALSE)),"Medium","Major"))</f>
        <v>Minor</v>
      </c>
      <c r="S2218" s="2" t="str">
        <f>IF(N2218&gt;0,"",IF('Hazard Data'!K1353&lt;VLOOKUP(B2218,Thresholds!$B$2:$I$8,5,FALSE),"Minor",IF(AND(VLOOKUP(B2218,Thresholds!$B$2:$I$8,5,FALSE)&lt;='Hazard Data'!K1353,'Hazard Data'!K1353&lt;VLOOKUP(B2218,Thresholds!$B$2:$I$8,6,FALSE)),"Medium","Major")))</f>
        <v/>
      </c>
      <c r="T2218" s="2"/>
      <c r="U2218" s="2"/>
      <c r="V2218" s="2"/>
      <c r="W2218" s="2"/>
      <c r="X2218" s="1"/>
      <c r="Y2218" s="1"/>
      <c r="Z2218" s="1"/>
      <c r="AA2218" s="1"/>
      <c r="AB2218" s="1"/>
      <c r="AC2218" s="1"/>
      <c r="AD2218" s="1"/>
      <c r="AE2218" s="1"/>
      <c r="AF2218" s="1"/>
    </row>
    <row r="2219" spans="1:32">
      <c r="A2219" s="1"/>
      <c r="B2219" s="17">
        <v>4</v>
      </c>
      <c r="C2219" s="9" t="s">
        <v>46</v>
      </c>
      <c r="D2219" s="9" t="str">
        <f>VLOOKUP(C2219,'Hazard Categories'!$A$2:$B$52,2,FALSE)</f>
        <v>Storm</v>
      </c>
      <c r="E2219" s="17">
        <v>3</v>
      </c>
      <c r="F2219" s="17">
        <v>1983</v>
      </c>
      <c r="G2219" s="17" t="str">
        <f>IF(F2219&lt;2000,(ROUNDDOWN((F2219-$G$10)/5,0))*5+$G$10&amp;"-"&amp;(ROUNDDOWN((F2219-$G$10)/5,0))*5+$G$10+4,(ROUNDDOWN((F2219-$G$10)/5,0))*5+$G$10&amp;"-"&amp;(ROUNDDOWN((F2219-$G$10)/5,0))*5+$G$10+4)</f>
        <v>1980-1984</v>
      </c>
      <c r="H2219" s="17">
        <v>1</v>
      </c>
      <c r="I2219" s="17">
        <v>0</v>
      </c>
      <c r="J2219" s="17">
        <v>0</v>
      </c>
      <c r="K2219" s="17">
        <f>SUM(I2219:J2219)</f>
        <v>0</v>
      </c>
      <c r="L2219" s="28">
        <f>IF(N2219&lt;7000000000,0,1)</f>
        <v>0</v>
      </c>
      <c r="M2219" s="28">
        <f>IF(N2219&gt;0,1,0)</f>
        <v>1</v>
      </c>
      <c r="N2219" s="29">
        <v>8319</v>
      </c>
      <c r="O2219" s="29">
        <f>IF($R2219="Minor",1,0)</f>
        <v>1</v>
      </c>
      <c r="P2219" s="29">
        <f>IF($R2219="Medium",1,0)</f>
        <v>0</v>
      </c>
      <c r="Q2219" s="29">
        <f>IF($R2219="Major",1,0)</f>
        <v>0</v>
      </c>
      <c r="R2219" s="2" t="str">
        <f>IF('Hazard Data'!N1385&lt;VLOOKUP(B2219,Thresholds!$B$2:$I$8,2,FALSE),"Minor",IF(AND(VLOOKUP(B2219,Thresholds!$B$2:$I$8,2,FALSE)&lt;='Hazard Data'!N1385,'Hazard Data'!N1385&lt;VLOOKUP(B2219,Thresholds!$B$2:$I$8,3,FALSE)),"Medium","Major"))</f>
        <v>Minor</v>
      </c>
      <c r="S2219" s="2" t="str">
        <f>IF(N2219&gt;0,"",IF('Hazard Data'!K1385&lt;VLOOKUP(B2219,Thresholds!$B$2:$I$8,5,FALSE),"Minor",IF(AND(VLOOKUP(B2219,Thresholds!$B$2:$I$8,5,FALSE)&lt;='Hazard Data'!K1385,'Hazard Data'!K1385&lt;VLOOKUP(B2219,Thresholds!$B$2:$I$8,6,FALSE)),"Medium","Major")))</f>
        <v/>
      </c>
      <c r="T2219" s="2"/>
      <c r="U2219" s="2"/>
      <c r="V2219" s="2"/>
      <c r="W2219" s="2"/>
      <c r="X2219" s="1"/>
      <c r="Y2219" s="1"/>
      <c r="Z2219" s="1"/>
      <c r="AA2219" s="1"/>
      <c r="AB2219" s="1"/>
      <c r="AC2219" s="1"/>
      <c r="AD2219" s="1"/>
      <c r="AE2219" s="1"/>
      <c r="AF2219" s="1"/>
    </row>
    <row r="2220" spans="1:32">
      <c r="A2220" s="1"/>
      <c r="B2220" s="17">
        <v>1</v>
      </c>
      <c r="C2220" s="9" t="s">
        <v>39</v>
      </c>
      <c r="D2220" s="9" t="str">
        <f>VLOOKUP(C2220,'Hazard Categories'!$A$2:$B$52,2,FALSE)</f>
        <v>Severe Storm</v>
      </c>
      <c r="E2220" s="17">
        <v>3</v>
      </c>
      <c r="F2220" s="17">
        <v>2017</v>
      </c>
      <c r="G2220" s="17" t="str">
        <f>IF(F2220&lt;2000,(ROUNDDOWN((F2220-$G$10)/5,0))*5+$G$10&amp;"-"&amp;(ROUNDDOWN((F2220-$G$10)/5,0))*5+$G$10+4,(ROUNDDOWN((F2220-$G$10)/5,0))*5+$G$10&amp;"-"&amp;(ROUNDDOWN((F2220-$G$10)/5,0))*5+$G$10+4)</f>
        <v>2015-2019</v>
      </c>
      <c r="H2220" s="17">
        <v>1</v>
      </c>
      <c r="I2220" s="17">
        <v>0</v>
      </c>
      <c r="J2220" s="17">
        <v>0</v>
      </c>
      <c r="K2220" s="17">
        <f>SUM(I2220:J2220)</f>
        <v>0</v>
      </c>
      <c r="L2220" s="28">
        <f>IF(N2220&lt;7000000000,0,1)</f>
        <v>0</v>
      </c>
      <c r="M2220" s="28">
        <f>IF(N2220&gt;0,1,0)</f>
        <v>1</v>
      </c>
      <c r="N2220" s="29">
        <v>8318</v>
      </c>
      <c r="O2220" s="29">
        <f>IF($R2220="Minor",1,0)</f>
        <v>1</v>
      </c>
      <c r="P2220" s="29">
        <f>IF($R2220="Medium",1,0)</f>
        <v>0</v>
      </c>
      <c r="Q2220" s="29">
        <f>IF($R2220="Major",1,0)</f>
        <v>0</v>
      </c>
      <c r="R2220" s="2" t="str">
        <f>IF('Hazard Data'!N2919&lt;VLOOKUP(B2220,Thresholds!$B$2:$I$8,2,FALSE),"Minor",IF(AND(VLOOKUP(B2220,Thresholds!$B$2:$I$8,2,FALSE)&lt;='Hazard Data'!N2919,'Hazard Data'!N2919&lt;VLOOKUP(B2220,Thresholds!$B$2:$I$8,3,FALSE)),"Medium","Major"))</f>
        <v>Minor</v>
      </c>
      <c r="S2220" s="2" t="str">
        <f>IF(N2220&gt;0,"",IF('Hazard Data'!K2919&lt;VLOOKUP(B2220,Thresholds!$B$2:$I$8,5,FALSE),"Minor",IF(AND(VLOOKUP(B2220,Thresholds!$B$2:$I$8,5,FALSE)&lt;='Hazard Data'!K2919,'Hazard Data'!K2919&lt;VLOOKUP(B2220,Thresholds!$B$2:$I$8,6,FALSE)),"Medium","Major")))</f>
        <v/>
      </c>
      <c r="T2220" s="2"/>
      <c r="U2220" s="2"/>
      <c r="V2220" s="2"/>
      <c r="W2220" s="2"/>
      <c r="X2220" s="1"/>
      <c r="Y2220" s="1"/>
      <c r="Z2220" s="1"/>
      <c r="AA2220" s="1"/>
      <c r="AB2220" s="1"/>
      <c r="AC2220" s="1"/>
      <c r="AD2220" s="1"/>
      <c r="AE2220" s="1"/>
      <c r="AF2220" s="1"/>
    </row>
    <row r="2221" spans="1:32">
      <c r="A2221" s="1"/>
      <c r="B2221" s="17">
        <v>4</v>
      </c>
      <c r="C2221" s="9" t="s">
        <v>44</v>
      </c>
      <c r="D2221" s="9" t="str">
        <f>VLOOKUP(C2221,'Hazard Categories'!$A$2:$B$52,2,FALSE)</f>
        <v>Severe Storm</v>
      </c>
      <c r="E2221" s="17">
        <v>2</v>
      </c>
      <c r="F2221" s="17">
        <v>2013</v>
      </c>
      <c r="G2221" s="17" t="str">
        <f>IF(F2221&lt;2000,(ROUNDDOWN((F2221-$G$10)/5,0))*5+$G$10&amp;"-"&amp;(ROUNDDOWN((F2221-$G$10)/5,0))*5+$G$10+4,(ROUNDDOWN((F2221-$G$10)/5,0))*5+$G$10&amp;"-"&amp;(ROUNDDOWN((F2221-$G$10)/5,0))*5+$G$10+4)</f>
        <v>2010-2014</v>
      </c>
      <c r="H2221" s="17">
        <v>1</v>
      </c>
      <c r="I2221" s="17">
        <v>0</v>
      </c>
      <c r="J2221" s="17">
        <v>0</v>
      </c>
      <c r="K2221" s="17">
        <f>SUM(I2221:J2221)</f>
        <v>0</v>
      </c>
      <c r="L2221" s="28">
        <f>IF(N2221&lt;7000000000,0,1)</f>
        <v>0</v>
      </c>
      <c r="M2221" s="28">
        <f>IF(N2221&gt;0,1,0)</f>
        <v>1</v>
      </c>
      <c r="N2221" s="29">
        <v>8310</v>
      </c>
      <c r="O2221" s="29">
        <f>IF($R2221="Minor",1,0)</f>
        <v>1</v>
      </c>
      <c r="P2221" s="29">
        <f>IF($R2221="Medium",1,0)</f>
        <v>0</v>
      </c>
      <c r="Q2221" s="29">
        <f>IF($R2221="Major",1,0)</f>
        <v>0</v>
      </c>
      <c r="R2221" s="2" t="str">
        <f>IF('Hazard Data'!N2064&lt;VLOOKUP(B2221,Thresholds!$B$2:$I$8,2,FALSE),"Minor",IF(AND(VLOOKUP(B2221,Thresholds!$B$2:$I$8,2,FALSE)&lt;='Hazard Data'!N2064,'Hazard Data'!N2064&lt;VLOOKUP(B2221,Thresholds!$B$2:$I$8,3,FALSE)),"Medium","Major"))</f>
        <v>Minor</v>
      </c>
      <c r="S2221" s="2" t="str">
        <f>IF(N2221&gt;0,"",IF('Hazard Data'!K2064&lt;VLOOKUP(B2221,Thresholds!$B$2:$I$8,5,FALSE),"Minor",IF(AND(VLOOKUP(B2221,Thresholds!$B$2:$I$8,5,FALSE)&lt;='Hazard Data'!K2064,'Hazard Data'!K2064&lt;VLOOKUP(B2221,Thresholds!$B$2:$I$8,6,FALSE)),"Medium","Major")))</f>
        <v/>
      </c>
      <c r="T2221" s="2"/>
      <c r="U2221" s="2"/>
      <c r="V2221" s="2"/>
      <c r="W2221" s="2"/>
      <c r="X2221" s="1"/>
      <c r="Y2221" s="1"/>
      <c r="Z2221" s="1"/>
      <c r="AA2221" s="1"/>
      <c r="AB2221" s="1"/>
      <c r="AC2221" s="1"/>
      <c r="AD2221" s="1"/>
      <c r="AE2221" s="1"/>
      <c r="AF2221" s="1"/>
    </row>
    <row r="2222" spans="1:32">
      <c r="A2222" s="1"/>
      <c r="B2222" s="17">
        <v>4</v>
      </c>
      <c r="C2222" s="9" t="s">
        <v>59</v>
      </c>
      <c r="D2222" s="9" t="str">
        <f>VLOOKUP(C2222,'Hazard Categories'!$A$2:$B$52,2,FALSE)</f>
        <v>Storm</v>
      </c>
      <c r="E2222" s="17">
        <v>3</v>
      </c>
      <c r="F2222" s="17">
        <v>1999</v>
      </c>
      <c r="G2222" s="17" t="str">
        <f>IF(F2222&lt;2000,(ROUNDDOWN((F2222-$G$10)/5,0))*5+$G$10&amp;"-"&amp;(ROUNDDOWN((F2222-$G$10)/5,0))*5+$G$10+4,(ROUNDDOWN((F2222-$G$10)/5,0))*5+$G$10&amp;"-"&amp;(ROUNDDOWN((F2222-$G$10)/5,0))*5+$G$10+4)</f>
        <v>1995-1999</v>
      </c>
      <c r="H2222" s="17">
        <v>1</v>
      </c>
      <c r="I2222" s="17">
        <v>0</v>
      </c>
      <c r="J2222" s="17">
        <v>0</v>
      </c>
      <c r="K2222" s="17">
        <f>SUM(I2222:J2222)</f>
        <v>0</v>
      </c>
      <c r="L2222" s="28">
        <f>IF(N2222&lt;7000000000,0,1)</f>
        <v>0</v>
      </c>
      <c r="M2222" s="28">
        <f>IF(N2222&gt;0,1,0)</f>
        <v>1</v>
      </c>
      <c r="N2222" s="29">
        <v>8282</v>
      </c>
      <c r="O2222" s="29">
        <f>IF($R2222="Minor",1,0)</f>
        <v>0</v>
      </c>
      <c r="P2222" s="29">
        <f>IF($R2222="Medium",1,0)</f>
        <v>0</v>
      </c>
      <c r="Q2222" s="29">
        <f>IF($R2222="Major",1,0)</f>
        <v>1</v>
      </c>
      <c r="R2222" s="2" t="str">
        <f>IF('Hazard Data'!N22&lt;VLOOKUP(B2222,Thresholds!$B$2:$I$8,2,FALSE),"Minor",IF(AND(VLOOKUP(B2222,Thresholds!$B$2:$I$8,2,FALSE)&lt;='Hazard Data'!N22,'Hazard Data'!N22&lt;VLOOKUP(B2222,Thresholds!$B$2:$I$8,3,FALSE)),"Medium","Major"))</f>
        <v>Major</v>
      </c>
      <c r="S2222" s="2" t="str">
        <f>IF(N2222&gt;0,"",IF('Hazard Data'!K22&lt;VLOOKUP(B2222,Thresholds!$B$2:$I$8,5,FALSE),"Minor",IF(AND(VLOOKUP(B2222,Thresholds!$B$2:$I$8,5,FALSE)&lt;='Hazard Data'!K22,'Hazard Data'!K22&lt;VLOOKUP(B2222,Thresholds!$B$2:$I$8,6,FALSE)),"Medium","Major")))</f>
        <v/>
      </c>
      <c r="T2222" s="2"/>
      <c r="U2222" s="2"/>
      <c r="V2222" s="2"/>
      <c r="W2222" s="2"/>
      <c r="X2222" s="1"/>
      <c r="Y2222" s="1"/>
      <c r="Z2222" s="1"/>
      <c r="AA2222" s="1"/>
      <c r="AB2222" s="1"/>
      <c r="AC2222" s="1"/>
      <c r="AD2222" s="1"/>
      <c r="AE2222" s="1"/>
      <c r="AF2222" s="1"/>
    </row>
    <row r="2223" spans="1:32">
      <c r="A2223" s="1"/>
      <c r="B2223" s="17">
        <v>5</v>
      </c>
      <c r="C2223" s="9" t="s">
        <v>66</v>
      </c>
      <c r="D2223" s="9" t="str">
        <f>VLOOKUP(C2223,'Hazard Categories'!$A$2:$B$52,2,FALSE)</f>
        <v>Storm</v>
      </c>
      <c r="E2223" s="17">
        <v>1</v>
      </c>
      <c r="F2223" s="17">
        <v>1984</v>
      </c>
      <c r="G2223" s="17" t="str">
        <f>IF(F2223&lt;2000,(ROUNDDOWN((F2223-$G$10)/5,0))*5+$G$10&amp;"-"&amp;(ROUNDDOWN((F2223-$G$10)/5,0))*5+$G$10+4,(ROUNDDOWN((F2223-$G$10)/5,0))*5+$G$10&amp;"-"&amp;(ROUNDDOWN((F2223-$G$10)/5,0))*5+$G$10+4)</f>
        <v>1980-1984</v>
      </c>
      <c r="H2223" s="17">
        <v>1</v>
      </c>
      <c r="I2223" s="17">
        <v>0</v>
      </c>
      <c r="J2223" s="17">
        <v>0</v>
      </c>
      <c r="K2223" s="17">
        <f>SUM(I2223:J2223)</f>
        <v>0</v>
      </c>
      <c r="L2223" s="28">
        <f>IF(N2223&lt;7000000000,0,1)</f>
        <v>0</v>
      </c>
      <c r="M2223" s="28">
        <f>IF(N2223&gt;0,1,0)</f>
        <v>1</v>
      </c>
      <c r="N2223" s="29">
        <v>8279</v>
      </c>
      <c r="O2223" s="29">
        <f>IF($R2223="Minor",1,0)</f>
        <v>1</v>
      </c>
      <c r="P2223" s="29">
        <f>IF($R2223="Medium",1,0)</f>
        <v>0</v>
      </c>
      <c r="Q2223" s="29">
        <f>IF($R2223="Major",1,0)</f>
        <v>0</v>
      </c>
      <c r="R2223" s="2" t="str">
        <f>IF('Hazard Data'!N1401&lt;VLOOKUP(B2223,Thresholds!$B$2:$I$8,2,FALSE),"Minor",IF(AND(VLOOKUP(B2223,Thresholds!$B$2:$I$8,2,FALSE)&lt;='Hazard Data'!N1401,'Hazard Data'!N1401&lt;VLOOKUP(B2223,Thresholds!$B$2:$I$8,3,FALSE)),"Medium","Major"))</f>
        <v>Minor</v>
      </c>
      <c r="S2223" s="2" t="str">
        <f>IF(N2223&gt;0,"",IF('Hazard Data'!K1401&lt;VLOOKUP(B2223,Thresholds!$B$2:$I$8,5,FALSE),"Minor",IF(AND(VLOOKUP(B2223,Thresholds!$B$2:$I$8,5,FALSE)&lt;='Hazard Data'!K1401,'Hazard Data'!K1401&lt;VLOOKUP(B2223,Thresholds!$B$2:$I$8,6,FALSE)),"Medium","Major")))</f>
        <v/>
      </c>
      <c r="T2223" s="2"/>
      <c r="U2223" s="2"/>
      <c r="V2223" s="2"/>
      <c r="W2223" s="2"/>
      <c r="X2223" s="1"/>
      <c r="Y2223" s="1"/>
      <c r="Z2223" s="1"/>
      <c r="AA2223" s="1"/>
      <c r="AB2223" s="1"/>
      <c r="AC2223" s="1"/>
      <c r="AD2223" s="1"/>
      <c r="AE2223" s="1"/>
      <c r="AF2223" s="1"/>
    </row>
    <row r="2224" spans="1:32">
      <c r="A2224" s="1"/>
      <c r="B2224" s="17">
        <v>3</v>
      </c>
      <c r="C2224" s="9" t="s">
        <v>44</v>
      </c>
      <c r="D2224" s="9" t="str">
        <f>VLOOKUP(C2224,'Hazard Categories'!$A$2:$B$52,2,FALSE)</f>
        <v>Severe Storm</v>
      </c>
      <c r="E2224" s="17">
        <v>2</v>
      </c>
      <c r="F2224" s="17">
        <v>2011</v>
      </c>
      <c r="G2224" s="17" t="str">
        <f>IF(F2224&lt;2000,(ROUNDDOWN((F2224-$G$10)/5,0))*5+$G$10&amp;"-"&amp;(ROUNDDOWN((F2224-$G$10)/5,0))*5+$G$10+4,(ROUNDDOWN((F2224-$G$10)/5,0))*5+$G$10&amp;"-"&amp;(ROUNDDOWN((F2224-$G$10)/5,0))*5+$G$10+4)</f>
        <v>2010-2014</v>
      </c>
      <c r="H2224" s="17">
        <v>1</v>
      </c>
      <c r="I2224" s="17">
        <v>0</v>
      </c>
      <c r="J2224" s="17">
        <v>0</v>
      </c>
      <c r="K2224" s="17">
        <f>SUM(I2224:J2224)</f>
        <v>0</v>
      </c>
      <c r="L2224" s="28">
        <f>IF(N2224&lt;7000000000,0,1)</f>
        <v>0</v>
      </c>
      <c r="M2224" s="28">
        <f>IF(N2224&gt;0,1,0)</f>
        <v>1</v>
      </c>
      <c r="N2224" s="29">
        <v>8274</v>
      </c>
      <c r="O2224" s="29">
        <f>IF($R2224="Minor",1,0)</f>
        <v>1</v>
      </c>
      <c r="P2224" s="29">
        <f>IF($R2224="Medium",1,0)</f>
        <v>0</v>
      </c>
      <c r="Q2224" s="29">
        <f>IF($R2224="Major",1,0)</f>
        <v>0</v>
      </c>
      <c r="R2224" s="2" t="str">
        <f>IF('Hazard Data'!N2380&lt;VLOOKUP(B2224,Thresholds!$B$2:$I$8,2,FALSE),"Minor",IF(AND(VLOOKUP(B2224,Thresholds!$B$2:$I$8,2,FALSE)&lt;='Hazard Data'!N2380,'Hazard Data'!N2380&lt;VLOOKUP(B2224,Thresholds!$B$2:$I$8,3,FALSE)),"Medium","Major"))</f>
        <v>Minor</v>
      </c>
      <c r="S2224" s="2" t="str">
        <f>IF(N2224&gt;0,"",IF('Hazard Data'!K2380&lt;VLOOKUP(B2224,Thresholds!$B$2:$I$8,5,FALSE),"Minor",IF(AND(VLOOKUP(B2224,Thresholds!$B$2:$I$8,5,FALSE)&lt;='Hazard Data'!K2380,'Hazard Data'!K2380&lt;VLOOKUP(B2224,Thresholds!$B$2:$I$8,6,FALSE)),"Medium","Major")))</f>
        <v/>
      </c>
      <c r="T2224" s="2"/>
      <c r="U2224" s="2"/>
      <c r="V2224" s="2"/>
      <c r="W2224" s="2"/>
      <c r="X2224" s="1"/>
      <c r="Y2224" s="1"/>
      <c r="Z2224" s="1"/>
      <c r="AA2224" s="1"/>
      <c r="AB2224" s="1"/>
      <c r="AC2224" s="1"/>
      <c r="AD2224" s="1"/>
      <c r="AE2224" s="1"/>
      <c r="AF2224" s="1"/>
    </row>
    <row r="2225" spans="1:32">
      <c r="A2225" s="1"/>
      <c r="B2225" s="17">
        <v>2</v>
      </c>
      <c r="C2225" s="9" t="s">
        <v>59</v>
      </c>
      <c r="D2225" s="9" t="str">
        <f>VLOOKUP(C2225,'Hazard Categories'!$A$2:$B$52,2,FALSE)</f>
        <v>Storm</v>
      </c>
      <c r="E2225" s="17">
        <v>2</v>
      </c>
      <c r="F2225" s="17">
        <v>2012</v>
      </c>
      <c r="G2225" s="17" t="str">
        <f>IF(F2225&lt;2000,(ROUNDDOWN((F2225-$G$10)/5,0))*5+$G$10&amp;"-"&amp;(ROUNDDOWN((F2225-$G$10)/5,0))*5+$G$10+4,(ROUNDDOWN((F2225-$G$10)/5,0))*5+$G$10&amp;"-"&amp;(ROUNDDOWN((F2225-$G$10)/5,0))*5+$G$10+4)</f>
        <v>2010-2014</v>
      </c>
      <c r="H2225" s="17">
        <v>1</v>
      </c>
      <c r="I2225" s="17">
        <v>0</v>
      </c>
      <c r="J2225" s="17">
        <v>0</v>
      </c>
      <c r="K2225" s="17">
        <f>SUM(I2225:J2225)</f>
        <v>0</v>
      </c>
      <c r="L2225" s="28">
        <f>IF(N2225&lt;7000000000,0,1)</f>
        <v>0</v>
      </c>
      <c r="M2225" s="28">
        <f>IF(N2225&gt;0,1,0)</f>
        <v>1</v>
      </c>
      <c r="N2225" s="29">
        <v>8266</v>
      </c>
      <c r="O2225" s="29">
        <f>IF($R2225="Minor",1,0)</f>
        <v>1</v>
      </c>
      <c r="P2225" s="29">
        <f>IF($R2225="Medium",1,0)</f>
        <v>0</v>
      </c>
      <c r="Q2225" s="29">
        <f>IF($R2225="Major",1,0)</f>
        <v>0</v>
      </c>
      <c r="R2225" s="2" t="str">
        <f>IF('Hazard Data'!N2159&lt;VLOOKUP(B2225,Thresholds!$B$2:$I$8,2,FALSE),"Minor",IF(AND(VLOOKUP(B2225,Thresholds!$B$2:$I$8,2,FALSE)&lt;='Hazard Data'!N2159,'Hazard Data'!N2159&lt;VLOOKUP(B2225,Thresholds!$B$2:$I$8,3,FALSE)),"Medium","Major"))</f>
        <v>Minor</v>
      </c>
      <c r="S2225" s="2" t="str">
        <f>IF(N2225&gt;0,"",IF('Hazard Data'!K2159&lt;VLOOKUP(B2225,Thresholds!$B$2:$I$8,5,FALSE),"Minor",IF(AND(VLOOKUP(B2225,Thresholds!$B$2:$I$8,5,FALSE)&lt;='Hazard Data'!K2159,'Hazard Data'!K2159&lt;VLOOKUP(B2225,Thresholds!$B$2:$I$8,6,FALSE)),"Medium","Major")))</f>
        <v/>
      </c>
      <c r="T2225" s="2"/>
      <c r="U2225" s="2"/>
      <c r="V2225" s="2"/>
      <c r="W2225" s="2"/>
      <c r="X2225" s="1"/>
      <c r="Y2225" s="1"/>
      <c r="Z2225" s="1"/>
      <c r="AA2225" s="1"/>
      <c r="AB2225" s="1"/>
      <c r="AC2225" s="1"/>
      <c r="AD2225" s="1"/>
      <c r="AE2225" s="1"/>
      <c r="AF2225" s="1"/>
    </row>
    <row r="2226" spans="1:32">
      <c r="A2226" s="1"/>
      <c r="B2226" s="17">
        <v>6</v>
      </c>
      <c r="C2226" s="9" t="s">
        <v>64</v>
      </c>
      <c r="D2226" s="9" t="str">
        <f>VLOOKUP(C2226,'Hazard Categories'!$A$2:$B$52,2,FALSE)</f>
        <v>Severe Storm</v>
      </c>
      <c r="E2226" s="17">
        <v>2</v>
      </c>
      <c r="F2226" s="17">
        <v>1979</v>
      </c>
      <c r="G2226" s="17" t="str">
        <f>IF(F2226&lt;2000,(ROUNDDOWN((F2226-$G$10)/5,0))*5+$G$10&amp;"-"&amp;(ROUNDDOWN((F2226-$G$10)/5,0))*5+$G$10+4,(ROUNDDOWN((F2226-$G$10)/5,0))*5+$G$10&amp;"-"&amp;(ROUNDDOWN((F2226-$G$10)/5,0))*5+$G$10+4)</f>
        <v>1975-1979</v>
      </c>
      <c r="H2226" s="17">
        <v>1</v>
      </c>
      <c r="I2226" s="17">
        <v>0</v>
      </c>
      <c r="J2226" s="17">
        <v>0</v>
      </c>
      <c r="K2226" s="17">
        <f>SUM(I2226:J2226)</f>
        <v>0</v>
      </c>
      <c r="L2226" s="28">
        <f>IF(N2226&lt;7000000000,0,1)</f>
        <v>0</v>
      </c>
      <c r="M2226" s="28">
        <f>IF(N2226&gt;0,1,0)</f>
        <v>1</v>
      </c>
      <c r="N2226" s="29">
        <v>8250</v>
      </c>
      <c r="O2226" s="29">
        <f>IF($R2226="Minor",1,0)</f>
        <v>0</v>
      </c>
      <c r="P2226" s="29">
        <f>IF($R2226="Medium",1,0)</f>
        <v>1</v>
      </c>
      <c r="Q2226" s="29">
        <f>IF($R2226="Major",1,0)</f>
        <v>0</v>
      </c>
      <c r="R2226" s="2" t="str">
        <f>IF('Hazard Data'!N633&lt;VLOOKUP(B2226,Thresholds!$B$2:$I$8,2,FALSE),"Minor",IF(AND(VLOOKUP(B2226,Thresholds!$B$2:$I$8,2,FALSE)&lt;='Hazard Data'!N633,'Hazard Data'!N633&lt;VLOOKUP(B2226,Thresholds!$B$2:$I$8,3,FALSE)),"Medium","Major"))</f>
        <v>Medium</v>
      </c>
      <c r="S2226" s="2" t="str">
        <f>IF(N2226&gt;0,"",IF('Hazard Data'!K633&lt;VLOOKUP(B2226,Thresholds!$B$2:$I$8,5,FALSE),"Minor",IF(AND(VLOOKUP(B2226,Thresholds!$B$2:$I$8,5,FALSE)&lt;='Hazard Data'!K633,'Hazard Data'!K633&lt;VLOOKUP(B2226,Thresholds!$B$2:$I$8,6,FALSE)),"Medium","Major")))</f>
        <v/>
      </c>
      <c r="T2226" s="2"/>
      <c r="U2226" s="2"/>
      <c r="V2226" s="2"/>
      <c r="W2226" s="2"/>
      <c r="X2226" s="1"/>
      <c r="Y2226" s="1"/>
      <c r="Z2226" s="1"/>
      <c r="AA2226" s="1"/>
      <c r="AB2226" s="1"/>
      <c r="AC2226" s="1"/>
      <c r="AD2226" s="1"/>
      <c r="AE2226" s="1"/>
      <c r="AF2226" s="1"/>
    </row>
    <row r="2227" spans="1:32">
      <c r="A2227" s="1"/>
      <c r="B2227" s="17">
        <v>1</v>
      </c>
      <c r="C2227" s="9" t="s">
        <v>52</v>
      </c>
      <c r="D2227" s="9" t="str">
        <f>VLOOKUP(C2227,'Hazard Categories'!$A$2:$B$52,2,FALSE)</f>
        <v>Severe Storm</v>
      </c>
      <c r="E2227" s="17">
        <v>2</v>
      </c>
      <c r="F2227" s="17">
        <v>1989</v>
      </c>
      <c r="G2227" s="17" t="str">
        <f>IF(F2227&lt;2000,(ROUNDDOWN((F2227-$G$10)/5,0))*5+$G$10&amp;"-"&amp;(ROUNDDOWN((F2227-$G$10)/5,0))*5+$G$10+4,(ROUNDDOWN((F2227-$G$10)/5,0))*5+$G$10&amp;"-"&amp;(ROUNDDOWN((F2227-$G$10)/5,0))*5+$G$10+4)</f>
        <v>1985-1989</v>
      </c>
      <c r="H2227" s="17">
        <v>1</v>
      </c>
      <c r="I2227" s="17">
        <v>0</v>
      </c>
      <c r="J2227" s="17">
        <v>0</v>
      </c>
      <c r="K2227" s="17">
        <f>SUM(I2227:J2227)</f>
        <v>0</v>
      </c>
      <c r="L2227" s="28">
        <f>IF(N2227&lt;7000000000,0,1)</f>
        <v>0</v>
      </c>
      <c r="M2227" s="28">
        <f>IF(N2227&gt;0,1,0)</f>
        <v>1</v>
      </c>
      <c r="N2227" s="29">
        <v>8241</v>
      </c>
      <c r="O2227" s="29">
        <f>IF($R2227="Minor",1,0)</f>
        <v>1</v>
      </c>
      <c r="P2227" s="29">
        <f>IF($R2227="Medium",1,0)</f>
        <v>0</v>
      </c>
      <c r="Q2227" s="29">
        <f>IF($R2227="Major",1,0)</f>
        <v>0</v>
      </c>
      <c r="R2227" s="2" t="str">
        <f>IF('Hazard Data'!N1458&lt;VLOOKUP(B2227,Thresholds!$B$2:$I$8,2,FALSE),"Minor",IF(AND(VLOOKUP(B2227,Thresholds!$B$2:$I$8,2,FALSE)&lt;='Hazard Data'!N1458,'Hazard Data'!N1458&lt;VLOOKUP(B2227,Thresholds!$B$2:$I$8,3,FALSE)),"Medium","Major"))</f>
        <v>Minor</v>
      </c>
      <c r="S2227" s="2" t="str">
        <f>IF(N2227&gt;0,"",IF('Hazard Data'!K1458&lt;VLOOKUP(B2227,Thresholds!$B$2:$I$8,5,FALSE),"Minor",IF(AND(VLOOKUP(B2227,Thresholds!$B$2:$I$8,5,FALSE)&lt;='Hazard Data'!K1458,'Hazard Data'!K1458&lt;VLOOKUP(B2227,Thresholds!$B$2:$I$8,6,FALSE)),"Medium","Major")))</f>
        <v/>
      </c>
      <c r="T2227" s="2"/>
      <c r="U2227" s="2"/>
      <c r="V2227" s="2"/>
      <c r="W2227" s="2"/>
      <c r="X2227" s="1"/>
      <c r="Y2227" s="1"/>
      <c r="Z2227" s="1"/>
      <c r="AA2227" s="1"/>
      <c r="AB2227" s="1"/>
      <c r="AC2227" s="1"/>
      <c r="AD2227" s="1"/>
      <c r="AE2227" s="1"/>
      <c r="AF2227" s="1"/>
    </row>
    <row r="2228" spans="1:32">
      <c r="A2228" s="1"/>
      <c r="B2228" s="17">
        <v>4</v>
      </c>
      <c r="C2228" s="9" t="s">
        <v>45</v>
      </c>
      <c r="D2228" s="9" t="str">
        <f>VLOOKUP(C2228,'Hazard Categories'!$A$2:$B$52,2,FALSE)</f>
        <v>Storm</v>
      </c>
      <c r="E2228" s="17">
        <v>2</v>
      </c>
      <c r="F2228" s="17">
        <v>1981</v>
      </c>
      <c r="G2228" s="17" t="str">
        <f>IF(F2228&lt;2000,(ROUNDDOWN((F2228-$G$10)/5,0))*5+$G$10&amp;"-"&amp;(ROUNDDOWN((F2228-$G$10)/5,0))*5+$G$10+4,(ROUNDDOWN((F2228-$G$10)/5,0))*5+$G$10&amp;"-"&amp;(ROUNDDOWN((F2228-$G$10)/5,0))*5+$G$10+4)</f>
        <v>1980-1984</v>
      </c>
      <c r="H2228" s="17">
        <v>1</v>
      </c>
      <c r="I2228" s="17">
        <v>0</v>
      </c>
      <c r="J2228" s="17">
        <v>0</v>
      </c>
      <c r="K2228" s="17">
        <f>SUM(I2228:J2228)</f>
        <v>0</v>
      </c>
      <c r="L2228" s="28">
        <f>IF(N2228&lt;7000000000,0,1)</f>
        <v>0</v>
      </c>
      <c r="M2228" s="28">
        <f>IF(N2228&gt;0,1,0)</f>
        <v>1</v>
      </c>
      <c r="N2228" s="29">
        <v>8233</v>
      </c>
      <c r="O2228" s="29">
        <f>IF($R2228="Minor",1,0)</f>
        <v>1</v>
      </c>
      <c r="P2228" s="29">
        <f>IF($R2228="Medium",1,0)</f>
        <v>0</v>
      </c>
      <c r="Q2228" s="29">
        <f>IF($R2228="Major",1,0)</f>
        <v>0</v>
      </c>
      <c r="R2228" s="2" t="str">
        <f>IF('Hazard Data'!N1644&lt;VLOOKUP(B2228,Thresholds!$B$2:$I$8,2,FALSE),"Minor",IF(AND(VLOOKUP(B2228,Thresholds!$B$2:$I$8,2,FALSE)&lt;='Hazard Data'!N1644,'Hazard Data'!N1644&lt;VLOOKUP(B2228,Thresholds!$B$2:$I$8,3,FALSE)),"Medium","Major"))</f>
        <v>Minor</v>
      </c>
      <c r="S2228" s="2" t="str">
        <f>IF(N2228&gt;0,"",IF('Hazard Data'!K1644&lt;VLOOKUP(B2228,Thresholds!$B$2:$I$8,5,FALSE),"Minor",IF(AND(VLOOKUP(B2228,Thresholds!$B$2:$I$8,5,FALSE)&lt;='Hazard Data'!K1644,'Hazard Data'!K1644&lt;VLOOKUP(B2228,Thresholds!$B$2:$I$8,6,FALSE)),"Medium","Major")))</f>
        <v/>
      </c>
      <c r="T2228" s="2"/>
      <c r="U2228" s="2"/>
      <c r="V2228" s="2"/>
      <c r="W2228" s="2"/>
      <c r="X2228" s="1"/>
      <c r="Y2228" s="1"/>
      <c r="Z2228" s="1"/>
      <c r="AA2228" s="1"/>
      <c r="AB2228" s="1"/>
      <c r="AC2228" s="1"/>
      <c r="AD2228" s="1"/>
      <c r="AE2228" s="1"/>
      <c r="AF2228" s="1"/>
    </row>
    <row r="2229" spans="1:32">
      <c r="A2229" s="1"/>
      <c r="B2229" s="17">
        <v>2</v>
      </c>
      <c r="C2229" s="9" t="s">
        <v>40</v>
      </c>
      <c r="D2229" s="9" t="str">
        <f>VLOOKUP(C2229,'Hazard Categories'!$A$2:$B$52,2,FALSE)</f>
        <v>Storm</v>
      </c>
      <c r="E2229" s="17">
        <v>1</v>
      </c>
      <c r="F2229" s="17">
        <v>1989</v>
      </c>
      <c r="G2229" s="17" t="str">
        <f>IF(F2229&lt;2000,(ROUNDDOWN((F2229-$G$10)/5,0))*5+$G$10&amp;"-"&amp;(ROUNDDOWN((F2229-$G$10)/5,0))*5+$G$10+4,(ROUNDDOWN((F2229-$G$10)/5,0))*5+$G$10&amp;"-"&amp;(ROUNDDOWN((F2229-$G$10)/5,0))*5+$G$10+4)</f>
        <v>1985-1989</v>
      </c>
      <c r="H2229" s="17">
        <v>1</v>
      </c>
      <c r="I2229" s="17">
        <v>0</v>
      </c>
      <c r="J2229" s="17">
        <v>0</v>
      </c>
      <c r="K2229" s="17">
        <f>SUM(I2229:J2229)</f>
        <v>0</v>
      </c>
      <c r="L2229" s="28">
        <f>IF(N2229&lt;7000000000,0,1)</f>
        <v>0</v>
      </c>
      <c r="M2229" s="28">
        <f>IF(N2229&gt;0,1,0)</f>
        <v>1</v>
      </c>
      <c r="N2229" s="29">
        <v>8221</v>
      </c>
      <c r="O2229" s="29">
        <f>IF($R2229="Minor",1,0)</f>
        <v>1</v>
      </c>
      <c r="P2229" s="29">
        <f>IF($R2229="Medium",1,0)</f>
        <v>0</v>
      </c>
      <c r="Q2229" s="29">
        <f>IF($R2229="Major",1,0)</f>
        <v>0</v>
      </c>
      <c r="R2229" s="2" t="str">
        <f>IF('Hazard Data'!N1455&lt;VLOOKUP(B2229,Thresholds!$B$2:$I$8,2,FALSE),"Minor",IF(AND(VLOOKUP(B2229,Thresholds!$B$2:$I$8,2,FALSE)&lt;='Hazard Data'!N1455,'Hazard Data'!N1455&lt;VLOOKUP(B2229,Thresholds!$B$2:$I$8,3,FALSE)),"Medium","Major"))</f>
        <v>Minor</v>
      </c>
      <c r="S2229" s="2" t="str">
        <f>IF(N2229&gt;0,"",IF('Hazard Data'!K1455&lt;VLOOKUP(B2229,Thresholds!$B$2:$I$8,5,FALSE),"Minor",IF(AND(VLOOKUP(B2229,Thresholds!$B$2:$I$8,5,FALSE)&lt;='Hazard Data'!K1455,'Hazard Data'!K1455&lt;VLOOKUP(B2229,Thresholds!$B$2:$I$8,6,FALSE)),"Medium","Major")))</f>
        <v/>
      </c>
      <c r="T2229" s="2"/>
      <c r="U2229" s="2"/>
      <c r="V2229" s="2"/>
      <c r="W2229" s="2"/>
      <c r="X2229" s="1"/>
      <c r="Y2229" s="1"/>
      <c r="Z2229" s="1"/>
      <c r="AA2229" s="1"/>
      <c r="AB2229" s="1"/>
      <c r="AC2229" s="1"/>
      <c r="AD2229" s="1"/>
      <c r="AE2229" s="1"/>
      <c r="AF2229" s="1"/>
    </row>
    <row r="2230" spans="1:32">
      <c r="A2230" s="1"/>
      <c r="B2230" s="17">
        <v>3</v>
      </c>
      <c r="C2230" s="9" t="s">
        <v>59</v>
      </c>
      <c r="D2230" s="9" t="str">
        <f>VLOOKUP(C2230,'Hazard Categories'!$A$2:$B$52,2,FALSE)</f>
        <v>Storm</v>
      </c>
      <c r="E2230" s="17">
        <v>3</v>
      </c>
      <c r="F2230" s="17">
        <v>1987</v>
      </c>
      <c r="G2230" s="17" t="str">
        <f>IF(F2230&lt;2000,(ROUNDDOWN((F2230-$G$10)/5,0))*5+$G$10&amp;"-"&amp;(ROUNDDOWN((F2230-$G$10)/5,0))*5+$G$10+4,(ROUNDDOWN((F2230-$G$10)/5,0))*5+$G$10&amp;"-"&amp;(ROUNDDOWN((F2230-$G$10)/5,0))*5+$G$10+4)</f>
        <v>1985-1989</v>
      </c>
      <c r="H2230" s="17">
        <v>1</v>
      </c>
      <c r="I2230" s="17">
        <v>0</v>
      </c>
      <c r="J2230" s="17">
        <v>0</v>
      </c>
      <c r="K2230" s="17">
        <f>SUM(I2230:J2230)</f>
        <v>0</v>
      </c>
      <c r="L2230" s="28">
        <f>IF(N2230&lt;7000000000,0,1)</f>
        <v>0</v>
      </c>
      <c r="M2230" s="28">
        <f>IF(N2230&gt;0,1,0)</f>
        <v>1</v>
      </c>
      <c r="N2230" s="29">
        <v>8217</v>
      </c>
      <c r="O2230" s="29">
        <f>IF($R2230="Minor",1,0)</f>
        <v>1</v>
      </c>
      <c r="P2230" s="29">
        <f>IF($R2230="Medium",1,0)</f>
        <v>0</v>
      </c>
      <c r="Q2230" s="29">
        <f>IF($R2230="Major",1,0)</f>
        <v>0</v>
      </c>
      <c r="R2230" s="2" t="str">
        <f>IF('Hazard Data'!N1621&lt;VLOOKUP(B2230,Thresholds!$B$2:$I$8,2,FALSE),"Minor",IF(AND(VLOOKUP(B2230,Thresholds!$B$2:$I$8,2,FALSE)&lt;='Hazard Data'!N1621,'Hazard Data'!N1621&lt;VLOOKUP(B2230,Thresholds!$B$2:$I$8,3,FALSE)),"Medium","Major"))</f>
        <v>Minor</v>
      </c>
      <c r="S2230" s="2" t="str">
        <f>IF(N2230&gt;0,"",IF('Hazard Data'!K1621&lt;VLOOKUP(B2230,Thresholds!$B$2:$I$8,5,FALSE),"Minor",IF(AND(VLOOKUP(B2230,Thresholds!$B$2:$I$8,5,FALSE)&lt;='Hazard Data'!K1621,'Hazard Data'!K1621&lt;VLOOKUP(B2230,Thresholds!$B$2:$I$8,6,FALSE)),"Medium","Major")))</f>
        <v/>
      </c>
      <c r="T2230" s="2"/>
      <c r="U2230" s="2"/>
      <c r="V2230" s="2"/>
      <c r="W2230" s="2"/>
      <c r="X2230" s="1"/>
      <c r="Y2230" s="1"/>
      <c r="Z2230" s="1"/>
      <c r="AA2230" s="1"/>
      <c r="AB2230" s="1"/>
      <c r="AC2230" s="1"/>
      <c r="AD2230" s="1"/>
      <c r="AE2230" s="1"/>
      <c r="AF2230" s="1"/>
    </row>
    <row r="2231" spans="1:32">
      <c r="A2231" s="1"/>
      <c r="B2231" s="17">
        <v>4</v>
      </c>
      <c r="C2231" s="9" t="s">
        <v>44</v>
      </c>
      <c r="D2231" s="9" t="str">
        <f>VLOOKUP(C2231,'Hazard Categories'!$A$2:$B$52,2,FALSE)</f>
        <v>Severe Storm</v>
      </c>
      <c r="E2231" s="17">
        <v>2</v>
      </c>
      <c r="F2231" s="17">
        <v>1988</v>
      </c>
      <c r="G2231" s="17" t="str">
        <f>IF(F2231&lt;2000,(ROUNDDOWN((F2231-$G$10)/5,0))*5+$G$10&amp;"-"&amp;(ROUNDDOWN((F2231-$G$10)/5,0))*5+$G$10+4,(ROUNDDOWN((F2231-$G$10)/5,0))*5+$G$10&amp;"-"&amp;(ROUNDDOWN((F2231-$G$10)/5,0))*5+$G$10+4)</f>
        <v>1985-1989</v>
      </c>
      <c r="H2231" s="17">
        <v>1</v>
      </c>
      <c r="I2231" s="17">
        <v>0</v>
      </c>
      <c r="J2231" s="17">
        <v>0</v>
      </c>
      <c r="K2231" s="17">
        <f>SUM(I2231:J2231)</f>
        <v>0</v>
      </c>
      <c r="L2231" s="28">
        <f>IF(N2231&lt;7000000000,0,1)</f>
        <v>0</v>
      </c>
      <c r="M2231" s="28">
        <f>IF(N2231&gt;0,1,0)</f>
        <v>1</v>
      </c>
      <c r="N2231" s="29">
        <v>8199</v>
      </c>
      <c r="O2231" s="29">
        <f>IF($R2231="Minor",1,0)</f>
        <v>1</v>
      </c>
      <c r="P2231" s="29">
        <f>IF($R2231="Medium",1,0)</f>
        <v>0</v>
      </c>
      <c r="Q2231" s="29">
        <f>IF($R2231="Major",1,0)</f>
        <v>0</v>
      </c>
      <c r="R2231" s="2" t="str">
        <f>IF('Hazard Data'!N1702&lt;VLOOKUP(B2231,Thresholds!$B$2:$I$8,2,FALSE),"Minor",IF(AND(VLOOKUP(B2231,Thresholds!$B$2:$I$8,2,FALSE)&lt;='Hazard Data'!N1702,'Hazard Data'!N1702&lt;VLOOKUP(B2231,Thresholds!$B$2:$I$8,3,FALSE)),"Medium","Major"))</f>
        <v>Minor</v>
      </c>
      <c r="S2231" s="2" t="str">
        <f>IF(N2231&gt;0,"",IF('Hazard Data'!K1702&lt;VLOOKUP(B2231,Thresholds!$B$2:$I$8,5,FALSE),"Minor",IF(AND(VLOOKUP(B2231,Thresholds!$B$2:$I$8,5,FALSE)&lt;='Hazard Data'!K1702,'Hazard Data'!K1702&lt;VLOOKUP(B2231,Thresholds!$B$2:$I$8,6,FALSE)),"Medium","Major")))</f>
        <v/>
      </c>
      <c r="T2231" s="2"/>
      <c r="U2231" s="2"/>
      <c r="V2231" s="2"/>
      <c r="W2231" s="2"/>
      <c r="X2231" s="1"/>
      <c r="Y2231" s="1"/>
      <c r="Z2231" s="1"/>
      <c r="AA2231" s="1"/>
      <c r="AB2231" s="1"/>
      <c r="AC2231" s="1"/>
      <c r="AD2231" s="1"/>
      <c r="AE2231" s="1"/>
      <c r="AF2231" s="1"/>
    </row>
    <row r="2232" spans="1:32">
      <c r="A2232" s="1"/>
      <c r="B2232" s="17">
        <v>1</v>
      </c>
      <c r="C2232" s="9" t="s">
        <v>44</v>
      </c>
      <c r="D2232" s="9" t="str">
        <f>VLOOKUP(C2232,'Hazard Categories'!$A$2:$B$52,2,FALSE)</f>
        <v>Severe Storm</v>
      </c>
      <c r="E2232" s="17">
        <v>2</v>
      </c>
      <c r="F2232" s="17">
        <v>1989</v>
      </c>
      <c r="G2232" s="17" t="str">
        <f>IF(F2232&lt;2000,(ROUNDDOWN((F2232-$G$10)/5,0))*5+$G$10&amp;"-"&amp;(ROUNDDOWN((F2232-$G$10)/5,0))*5+$G$10+4,(ROUNDDOWN((F2232-$G$10)/5,0))*5+$G$10&amp;"-"&amp;(ROUNDDOWN((F2232-$G$10)/5,0))*5+$G$10+4)</f>
        <v>1985-1989</v>
      </c>
      <c r="H2232" s="17">
        <v>1</v>
      </c>
      <c r="I2232" s="17">
        <v>0</v>
      </c>
      <c r="J2232" s="17">
        <v>0</v>
      </c>
      <c r="K2232" s="17">
        <f>SUM(I2232:J2232)</f>
        <v>0</v>
      </c>
      <c r="L2232" s="28">
        <f>IF(N2232&lt;7000000000,0,1)</f>
        <v>0</v>
      </c>
      <c r="M2232" s="28">
        <f>IF(N2232&gt;0,1,0)</f>
        <v>1</v>
      </c>
      <c r="N2232" s="29">
        <v>8194</v>
      </c>
      <c r="O2232" s="29">
        <f>IF($R2232="Minor",1,0)</f>
        <v>1</v>
      </c>
      <c r="P2232" s="29">
        <f>IF($R2232="Medium",1,0)</f>
        <v>0</v>
      </c>
      <c r="Q2232" s="29">
        <f>IF($R2232="Major",1,0)</f>
        <v>0</v>
      </c>
      <c r="R2232" s="2" t="str">
        <f>IF('Hazard Data'!N1463&lt;VLOOKUP(B2232,Thresholds!$B$2:$I$8,2,FALSE),"Minor",IF(AND(VLOOKUP(B2232,Thresholds!$B$2:$I$8,2,FALSE)&lt;='Hazard Data'!N1463,'Hazard Data'!N1463&lt;VLOOKUP(B2232,Thresholds!$B$2:$I$8,3,FALSE)),"Medium","Major"))</f>
        <v>Minor</v>
      </c>
      <c r="S2232" s="2" t="str">
        <f>IF(N2232&gt;0,"",IF('Hazard Data'!K1463&lt;VLOOKUP(B2232,Thresholds!$B$2:$I$8,5,FALSE),"Minor",IF(AND(VLOOKUP(B2232,Thresholds!$B$2:$I$8,5,FALSE)&lt;='Hazard Data'!K1463,'Hazard Data'!K1463&lt;VLOOKUP(B2232,Thresholds!$B$2:$I$8,6,FALSE)),"Medium","Major")))</f>
        <v/>
      </c>
      <c r="T2232" s="2"/>
      <c r="U2232" s="2"/>
      <c r="V2232" s="2"/>
      <c r="W2232" s="2"/>
      <c r="X2232" s="1"/>
      <c r="Y2232" s="1"/>
      <c r="Z2232" s="1"/>
      <c r="AA2232" s="1"/>
      <c r="AB2232" s="1"/>
      <c r="AC2232" s="1"/>
      <c r="AD2232" s="1"/>
      <c r="AE2232" s="1"/>
      <c r="AF2232" s="1"/>
    </row>
    <row r="2233" spans="1:32">
      <c r="A2233" s="1"/>
      <c r="B2233" s="17">
        <v>3</v>
      </c>
      <c r="C2233" s="9" t="s">
        <v>45</v>
      </c>
      <c r="D2233" s="9" t="str">
        <f>VLOOKUP(C2233,'Hazard Categories'!$A$2:$B$52,2,FALSE)</f>
        <v>Storm</v>
      </c>
      <c r="E2233" s="17">
        <v>2</v>
      </c>
      <c r="F2233" s="17">
        <v>1987</v>
      </c>
      <c r="G2233" s="17" t="str">
        <f>IF(F2233&lt;2000,(ROUNDDOWN((F2233-$G$10)/5,0))*5+$G$10&amp;"-"&amp;(ROUNDDOWN((F2233-$G$10)/5,0))*5+$G$10+4,(ROUNDDOWN((F2233-$G$10)/5,0))*5+$G$10&amp;"-"&amp;(ROUNDDOWN((F2233-$G$10)/5,0))*5+$G$10+4)</f>
        <v>1985-1989</v>
      </c>
      <c r="H2233" s="17">
        <v>1</v>
      </c>
      <c r="I2233" s="17">
        <v>0</v>
      </c>
      <c r="J2233" s="17">
        <v>0</v>
      </c>
      <c r="K2233" s="17">
        <f>SUM(I2233:J2233)</f>
        <v>0</v>
      </c>
      <c r="L2233" s="28">
        <f>IF(N2233&lt;7000000000,0,1)</f>
        <v>0</v>
      </c>
      <c r="M2233" s="28">
        <f>IF(N2233&gt;0,1,0)</f>
        <v>1</v>
      </c>
      <c r="N2233" s="29">
        <v>8179</v>
      </c>
      <c r="O2233" s="29">
        <f>IF($R2233="Minor",1,0)</f>
        <v>1</v>
      </c>
      <c r="P2233" s="29">
        <f>IF($R2233="Medium",1,0)</f>
        <v>0</v>
      </c>
      <c r="Q2233" s="29">
        <f>IF($R2233="Major",1,0)</f>
        <v>0</v>
      </c>
      <c r="R2233" s="2" t="str">
        <f>IF('Hazard Data'!N1593&lt;VLOOKUP(B2233,Thresholds!$B$2:$I$8,2,FALSE),"Minor",IF(AND(VLOOKUP(B2233,Thresholds!$B$2:$I$8,2,FALSE)&lt;='Hazard Data'!N1593,'Hazard Data'!N1593&lt;VLOOKUP(B2233,Thresholds!$B$2:$I$8,3,FALSE)),"Medium","Major"))</f>
        <v>Minor</v>
      </c>
      <c r="S2233" s="2" t="str">
        <f>IF(N2233&gt;0,"",IF('Hazard Data'!K1593&lt;VLOOKUP(B2233,Thresholds!$B$2:$I$8,5,FALSE),"Minor",IF(AND(VLOOKUP(B2233,Thresholds!$B$2:$I$8,5,FALSE)&lt;='Hazard Data'!K1593,'Hazard Data'!K1593&lt;VLOOKUP(B2233,Thresholds!$B$2:$I$8,6,FALSE)),"Medium","Major")))</f>
        <v/>
      </c>
      <c r="T2233" s="2"/>
      <c r="U2233" s="2"/>
      <c r="V2233" s="2"/>
      <c r="W2233" s="2"/>
      <c r="X2233" s="1"/>
      <c r="Y2233" s="1"/>
      <c r="Z2233" s="1"/>
      <c r="AA2233" s="1"/>
      <c r="AB2233" s="1"/>
      <c r="AC2233" s="1"/>
      <c r="AD2233" s="1"/>
      <c r="AE2233" s="1"/>
      <c r="AF2233" s="1"/>
    </row>
    <row r="2234" spans="1:32">
      <c r="A2234" s="1"/>
      <c r="B2234" s="17">
        <v>6</v>
      </c>
      <c r="C2234" s="9" t="s">
        <v>41</v>
      </c>
      <c r="D2234" s="9" t="str">
        <f>VLOOKUP(C2234,'Hazard Categories'!$A$2:$B$52,2,FALSE)</f>
        <v>Tornado</v>
      </c>
      <c r="E2234" s="17">
        <v>2</v>
      </c>
      <c r="F2234" s="17">
        <v>1999</v>
      </c>
      <c r="G2234" s="17" t="str">
        <f>IF(F2234&lt;2000,(ROUNDDOWN((F2234-$G$10)/5,0))*5+$G$10&amp;"-"&amp;(ROUNDDOWN((F2234-$G$10)/5,0))*5+$G$10+4,(ROUNDDOWN((F2234-$G$10)/5,0))*5+$G$10&amp;"-"&amp;(ROUNDDOWN((F2234-$G$10)/5,0))*5+$G$10+4)</f>
        <v>1995-1999</v>
      </c>
      <c r="H2234" s="17">
        <v>1</v>
      </c>
      <c r="I2234" s="17">
        <v>0</v>
      </c>
      <c r="J2234" s="17">
        <v>0</v>
      </c>
      <c r="K2234" s="17">
        <f>SUM(I2234:J2234)</f>
        <v>0</v>
      </c>
      <c r="L2234" s="28">
        <f>IF(N2234&lt;7000000000,0,1)</f>
        <v>0</v>
      </c>
      <c r="M2234" s="28">
        <f>IF(N2234&gt;0,1,0)</f>
        <v>1</v>
      </c>
      <c r="N2234" s="29">
        <v>8175</v>
      </c>
      <c r="O2234" s="29">
        <f>IF($R2234="Minor",1,0)</f>
        <v>0</v>
      </c>
      <c r="P2234" s="29">
        <f>IF($R2234="Medium",1,0)</f>
        <v>1</v>
      </c>
      <c r="Q2234" s="29">
        <f>IF($R2234="Major",1,0)</f>
        <v>0</v>
      </c>
      <c r="R2234" s="2" t="str">
        <f>IF('Hazard Data'!N198&lt;VLOOKUP(B2234,Thresholds!$B$2:$I$8,2,FALSE),"Minor",IF(AND(VLOOKUP(B2234,Thresholds!$B$2:$I$8,2,FALSE)&lt;='Hazard Data'!N198,'Hazard Data'!N198&lt;VLOOKUP(B2234,Thresholds!$B$2:$I$8,3,FALSE)),"Medium","Major"))</f>
        <v>Medium</v>
      </c>
      <c r="S2234" s="2" t="str">
        <f>IF(N2234&gt;0,"",IF('Hazard Data'!K198&lt;VLOOKUP(B2234,Thresholds!$B$2:$I$8,5,FALSE),"Minor",IF(AND(VLOOKUP(B2234,Thresholds!$B$2:$I$8,5,FALSE)&lt;='Hazard Data'!K198,'Hazard Data'!K198&lt;VLOOKUP(B2234,Thresholds!$B$2:$I$8,6,FALSE)),"Medium","Major")))</f>
        <v/>
      </c>
      <c r="T2234" s="2"/>
      <c r="U2234" s="2"/>
      <c r="V2234" s="2"/>
      <c r="W2234" s="2"/>
      <c r="X2234" s="1"/>
      <c r="Y2234" s="1"/>
      <c r="Z2234" s="1"/>
      <c r="AA2234" s="1"/>
      <c r="AB2234" s="1"/>
      <c r="AC2234" s="1"/>
      <c r="AD2234" s="1"/>
      <c r="AE2234" s="1"/>
      <c r="AF2234" s="1"/>
    </row>
    <row r="2235" spans="1:32">
      <c r="A2235" s="1"/>
      <c r="B2235" s="17">
        <v>5</v>
      </c>
      <c r="C2235" s="9" t="s">
        <v>46</v>
      </c>
      <c r="D2235" s="9" t="str">
        <f>VLOOKUP(C2235,'Hazard Categories'!$A$2:$B$52,2,FALSE)</f>
        <v>Storm</v>
      </c>
      <c r="E2235" s="17">
        <v>2</v>
      </c>
      <c r="F2235" s="17">
        <v>1986</v>
      </c>
      <c r="G2235" s="17" t="str">
        <f>IF(F2235&lt;2000,(ROUNDDOWN((F2235-$G$10)/5,0))*5+$G$10&amp;"-"&amp;(ROUNDDOWN((F2235-$G$10)/5,0))*5+$G$10+4,(ROUNDDOWN((F2235-$G$10)/5,0))*5+$G$10&amp;"-"&amp;(ROUNDDOWN((F2235-$G$10)/5,0))*5+$G$10+4)</f>
        <v>1985-1989</v>
      </c>
      <c r="H2235" s="17">
        <v>1</v>
      </c>
      <c r="I2235" s="17">
        <v>0</v>
      </c>
      <c r="J2235" s="17">
        <v>0</v>
      </c>
      <c r="K2235" s="17">
        <f>SUM(I2235:J2235)</f>
        <v>0</v>
      </c>
      <c r="L2235" s="28">
        <f>IF(N2235&lt;7000000000,0,1)</f>
        <v>0</v>
      </c>
      <c r="M2235" s="28">
        <f>IF(N2235&gt;0,1,0)</f>
        <v>1</v>
      </c>
      <c r="N2235" s="29">
        <v>8172</v>
      </c>
      <c r="O2235" s="29">
        <f>IF($R2235="Minor",1,0)</f>
        <v>1</v>
      </c>
      <c r="P2235" s="29">
        <f>IF($R2235="Medium",1,0)</f>
        <v>0</v>
      </c>
      <c r="Q2235" s="29">
        <f>IF($R2235="Major",1,0)</f>
        <v>0</v>
      </c>
      <c r="R2235" s="2" t="str">
        <f>IF('Hazard Data'!N1506&lt;VLOOKUP(B2235,Thresholds!$B$2:$I$8,2,FALSE),"Minor",IF(AND(VLOOKUP(B2235,Thresholds!$B$2:$I$8,2,FALSE)&lt;='Hazard Data'!N1506,'Hazard Data'!N1506&lt;VLOOKUP(B2235,Thresholds!$B$2:$I$8,3,FALSE)),"Medium","Major"))</f>
        <v>Minor</v>
      </c>
      <c r="S2235" s="2" t="str">
        <f>IF(N2235&gt;0,"",IF('Hazard Data'!K1506&lt;VLOOKUP(B2235,Thresholds!$B$2:$I$8,5,FALSE),"Minor",IF(AND(VLOOKUP(B2235,Thresholds!$B$2:$I$8,5,FALSE)&lt;='Hazard Data'!K1506,'Hazard Data'!K1506&lt;VLOOKUP(B2235,Thresholds!$B$2:$I$8,6,FALSE)),"Medium","Major")))</f>
        <v/>
      </c>
      <c r="T2235" s="2"/>
      <c r="U2235" s="2"/>
      <c r="V2235" s="2"/>
      <c r="W2235" s="2"/>
      <c r="X2235" s="1"/>
      <c r="Y2235" s="1"/>
      <c r="Z2235" s="1"/>
      <c r="AA2235" s="1"/>
      <c r="AB2235" s="1"/>
      <c r="AC2235" s="1"/>
      <c r="AD2235" s="1"/>
      <c r="AE2235" s="1"/>
      <c r="AF2235" s="1"/>
    </row>
    <row r="2236" spans="1:32">
      <c r="A2236" s="1"/>
      <c r="B2236" s="17">
        <v>3</v>
      </c>
      <c r="C2236" s="9" t="s">
        <v>46</v>
      </c>
      <c r="D2236" s="9" t="str">
        <f>VLOOKUP(C2236,'Hazard Categories'!$A$2:$B$52,2,FALSE)</f>
        <v>Storm</v>
      </c>
      <c r="E2236" s="17">
        <v>2</v>
      </c>
      <c r="F2236" s="17">
        <v>1986</v>
      </c>
      <c r="G2236" s="17" t="str">
        <f>IF(F2236&lt;2000,(ROUNDDOWN((F2236-$G$10)/5,0))*5+$G$10&amp;"-"&amp;(ROUNDDOWN((F2236-$G$10)/5,0))*5+$G$10+4,(ROUNDDOWN((F2236-$G$10)/5,0))*5+$G$10&amp;"-"&amp;(ROUNDDOWN((F2236-$G$10)/5,0))*5+$G$10+4)</f>
        <v>1985-1989</v>
      </c>
      <c r="H2236" s="17">
        <v>1</v>
      </c>
      <c r="I2236" s="17">
        <v>0</v>
      </c>
      <c r="J2236" s="17">
        <v>0</v>
      </c>
      <c r="K2236" s="17">
        <f>SUM(I2236:J2236)</f>
        <v>0</v>
      </c>
      <c r="L2236" s="28">
        <f>IF(N2236&lt;7000000000,0,1)</f>
        <v>0</v>
      </c>
      <c r="M2236" s="28">
        <f>IF(N2236&gt;0,1,0)</f>
        <v>1</v>
      </c>
      <c r="N2236" s="29">
        <v>8171</v>
      </c>
      <c r="O2236" s="29">
        <f>IF($R2236="Minor",1,0)</f>
        <v>1</v>
      </c>
      <c r="P2236" s="29">
        <f>IF($R2236="Medium",1,0)</f>
        <v>0</v>
      </c>
      <c r="Q2236" s="29">
        <f>IF($R2236="Major",1,0)</f>
        <v>0</v>
      </c>
      <c r="R2236" s="2" t="str">
        <f>IF('Hazard Data'!N1505&lt;VLOOKUP(B2236,Thresholds!$B$2:$I$8,2,FALSE),"Minor",IF(AND(VLOOKUP(B2236,Thresholds!$B$2:$I$8,2,FALSE)&lt;='Hazard Data'!N1505,'Hazard Data'!N1505&lt;VLOOKUP(B2236,Thresholds!$B$2:$I$8,3,FALSE)),"Medium","Major"))</f>
        <v>Minor</v>
      </c>
      <c r="S2236" s="2" t="str">
        <f>IF(N2236&gt;0,"",IF('Hazard Data'!K1505&lt;VLOOKUP(B2236,Thresholds!$B$2:$I$8,5,FALSE),"Minor",IF(AND(VLOOKUP(B2236,Thresholds!$B$2:$I$8,5,FALSE)&lt;='Hazard Data'!K1505,'Hazard Data'!K1505&lt;VLOOKUP(B2236,Thresholds!$B$2:$I$8,6,FALSE)),"Medium","Major")))</f>
        <v/>
      </c>
      <c r="T2236" s="2"/>
      <c r="U2236" s="2"/>
      <c r="V2236" s="2"/>
      <c r="W2236" s="2"/>
      <c r="X2236" s="1"/>
      <c r="Y2236" s="1"/>
      <c r="Z2236" s="1"/>
      <c r="AA2236" s="1"/>
      <c r="AB2236" s="1"/>
      <c r="AC2236" s="1"/>
      <c r="AD2236" s="1"/>
      <c r="AE2236" s="1"/>
      <c r="AF2236" s="1"/>
    </row>
    <row r="2237" spans="1:32">
      <c r="A2237" s="1"/>
      <c r="B2237" s="17">
        <v>2</v>
      </c>
      <c r="C2237" s="9" t="s">
        <v>59</v>
      </c>
      <c r="D2237" s="9" t="str">
        <f>VLOOKUP(C2237,'Hazard Categories'!$A$2:$B$52,2,FALSE)</f>
        <v>Storm</v>
      </c>
      <c r="E2237" s="17">
        <v>2</v>
      </c>
      <c r="F2237" s="17">
        <v>2014</v>
      </c>
      <c r="G2237" s="17" t="str">
        <f>IF(F2237&lt;2000,(ROUNDDOWN((F2237-$G$10)/5,0))*5+$G$10&amp;"-"&amp;(ROUNDDOWN((F2237-$G$10)/5,0))*5+$G$10+4,(ROUNDDOWN((F2237-$G$10)/5,0))*5+$G$10&amp;"-"&amp;(ROUNDDOWN((F2237-$G$10)/5,0))*5+$G$10+4)</f>
        <v>2010-2014</v>
      </c>
      <c r="H2237" s="17">
        <v>1</v>
      </c>
      <c r="I2237" s="17">
        <v>0</v>
      </c>
      <c r="J2237" s="17">
        <v>0</v>
      </c>
      <c r="K2237" s="17">
        <f>SUM(I2237:J2237)</f>
        <v>0</v>
      </c>
      <c r="L2237" s="28">
        <f>IF(N2237&lt;7000000000,0,1)</f>
        <v>0</v>
      </c>
      <c r="M2237" s="28">
        <f>IF(N2237&gt;0,1,0)</f>
        <v>1</v>
      </c>
      <c r="N2237" s="29">
        <v>8165</v>
      </c>
      <c r="O2237" s="29">
        <f>IF($R2237="Minor",1,0)</f>
        <v>1</v>
      </c>
      <c r="P2237" s="29">
        <f>IF($R2237="Medium",1,0)</f>
        <v>0</v>
      </c>
      <c r="Q2237" s="29">
        <f>IF($R2237="Major",1,0)</f>
        <v>0</v>
      </c>
      <c r="R2237" s="2" t="str">
        <f>IF('Hazard Data'!N2614&lt;VLOOKUP(B2237,Thresholds!$B$2:$I$8,2,FALSE),"Minor",IF(AND(VLOOKUP(B2237,Thresholds!$B$2:$I$8,2,FALSE)&lt;='Hazard Data'!N2614,'Hazard Data'!N2614&lt;VLOOKUP(B2237,Thresholds!$B$2:$I$8,3,FALSE)),"Medium","Major"))</f>
        <v>Minor</v>
      </c>
      <c r="S2237" s="2" t="str">
        <f>IF(N2237&gt;0,"",IF('Hazard Data'!K2614&lt;VLOOKUP(B2237,Thresholds!$B$2:$I$8,5,FALSE),"Minor",IF(AND(VLOOKUP(B2237,Thresholds!$B$2:$I$8,5,FALSE)&lt;='Hazard Data'!K2614,'Hazard Data'!K2614&lt;VLOOKUP(B2237,Thresholds!$B$2:$I$8,6,FALSE)),"Medium","Major")))</f>
        <v/>
      </c>
      <c r="T2237" s="2"/>
      <c r="U2237" s="2"/>
      <c r="V2237" s="2"/>
      <c r="W2237" s="2"/>
      <c r="X2237" s="1"/>
      <c r="Y2237" s="1"/>
      <c r="Z2237" s="1"/>
      <c r="AA2237" s="1"/>
      <c r="AB2237" s="1"/>
      <c r="AC2237" s="1"/>
      <c r="AD2237" s="1"/>
      <c r="AE2237" s="1"/>
      <c r="AF2237" s="1"/>
    </row>
    <row r="2238" spans="1:32">
      <c r="A2238" s="1"/>
      <c r="B2238" s="17">
        <v>3</v>
      </c>
      <c r="C2238" s="9" t="s">
        <v>39</v>
      </c>
      <c r="D2238" s="9" t="str">
        <f>VLOOKUP(C2238,'Hazard Categories'!$A$2:$B$52,2,FALSE)</f>
        <v>Severe Storm</v>
      </c>
      <c r="E2238" s="17">
        <v>1</v>
      </c>
      <c r="F2238" s="17">
        <v>1987</v>
      </c>
      <c r="G2238" s="17" t="str">
        <f>IF(F2238&lt;2000,(ROUNDDOWN((F2238-$G$10)/5,0))*5+$G$10&amp;"-"&amp;(ROUNDDOWN((F2238-$G$10)/5,0))*5+$G$10+4,(ROUNDDOWN((F2238-$G$10)/5,0))*5+$G$10&amp;"-"&amp;(ROUNDDOWN((F2238-$G$10)/5,0))*5+$G$10+4)</f>
        <v>1985-1989</v>
      </c>
      <c r="H2238" s="17">
        <v>1</v>
      </c>
      <c r="I2238" s="17">
        <v>0</v>
      </c>
      <c r="J2238" s="17">
        <v>0</v>
      </c>
      <c r="K2238" s="17">
        <f>SUM(I2238:J2238)</f>
        <v>0</v>
      </c>
      <c r="L2238" s="28">
        <f>IF(N2238&lt;7000000000,0,1)</f>
        <v>0</v>
      </c>
      <c r="M2238" s="28">
        <f>IF(N2238&gt;0,1,0)</f>
        <v>1</v>
      </c>
      <c r="N2238" s="29">
        <v>8129</v>
      </c>
      <c r="O2238" s="29">
        <f>IF($R2238="Minor",1,0)</f>
        <v>1</v>
      </c>
      <c r="P2238" s="29">
        <f>IF($R2238="Medium",1,0)</f>
        <v>0</v>
      </c>
      <c r="Q2238" s="29">
        <f>IF($R2238="Major",1,0)</f>
        <v>0</v>
      </c>
      <c r="R2238" s="2" t="str">
        <f>IF('Hazard Data'!N1560&lt;VLOOKUP(B2238,Thresholds!$B$2:$I$8,2,FALSE),"Minor",IF(AND(VLOOKUP(B2238,Thresholds!$B$2:$I$8,2,FALSE)&lt;='Hazard Data'!N1560,'Hazard Data'!N1560&lt;VLOOKUP(B2238,Thresholds!$B$2:$I$8,3,FALSE)),"Medium","Major"))</f>
        <v>Minor</v>
      </c>
      <c r="S2238" s="2" t="str">
        <f>IF(N2238&gt;0,"",IF('Hazard Data'!K1560&lt;VLOOKUP(B2238,Thresholds!$B$2:$I$8,5,FALSE),"Minor",IF(AND(VLOOKUP(B2238,Thresholds!$B$2:$I$8,5,FALSE)&lt;='Hazard Data'!K1560,'Hazard Data'!K1560&lt;VLOOKUP(B2238,Thresholds!$B$2:$I$8,6,FALSE)),"Medium","Major")))</f>
        <v/>
      </c>
      <c r="T2238" s="2"/>
      <c r="U2238" s="2"/>
      <c r="V2238" s="2"/>
      <c r="W2238" s="2"/>
      <c r="X2238" s="1"/>
      <c r="Y2238" s="1"/>
      <c r="Z2238" s="1"/>
      <c r="AA2238" s="1"/>
      <c r="AB2238" s="1"/>
      <c r="AC2238" s="1"/>
      <c r="AD2238" s="1"/>
      <c r="AE2238" s="1"/>
      <c r="AF2238" s="1"/>
    </row>
    <row r="2239" spans="1:32">
      <c r="A2239" s="1"/>
      <c r="B2239" s="17">
        <v>1</v>
      </c>
      <c r="C2239" s="9" t="s">
        <v>57</v>
      </c>
      <c r="D2239" s="9" t="str">
        <f>VLOOKUP(C2239,'Hazard Categories'!$A$2:$B$52,2,FALSE)</f>
        <v>Severe Storm</v>
      </c>
      <c r="E2239" s="17">
        <v>1</v>
      </c>
      <c r="F2239" s="17">
        <v>1985</v>
      </c>
      <c r="G2239" s="17" t="str">
        <f>IF(F2239&lt;2000,(ROUNDDOWN((F2239-$G$10)/5,0))*5+$G$10&amp;"-"&amp;(ROUNDDOWN((F2239-$G$10)/5,0))*5+$G$10+4,(ROUNDDOWN((F2239-$G$10)/5,0))*5+$G$10&amp;"-"&amp;(ROUNDDOWN((F2239-$G$10)/5,0))*5+$G$10+4)</f>
        <v>1985-1989</v>
      </c>
      <c r="H2239" s="17">
        <v>1</v>
      </c>
      <c r="I2239" s="17">
        <v>0</v>
      </c>
      <c r="J2239" s="17">
        <v>0</v>
      </c>
      <c r="K2239" s="17">
        <f>SUM(I2239:J2239)</f>
        <v>0</v>
      </c>
      <c r="L2239" s="28">
        <f>IF(N2239&lt;7000000000,0,1)</f>
        <v>0</v>
      </c>
      <c r="M2239" s="28">
        <f>IF(N2239&gt;0,1,0)</f>
        <v>1</v>
      </c>
      <c r="N2239" s="29">
        <v>8114</v>
      </c>
      <c r="O2239" s="29">
        <f>IF($R2239="Minor",1,0)</f>
        <v>1</v>
      </c>
      <c r="P2239" s="29">
        <f>IF($R2239="Medium",1,0)</f>
        <v>0</v>
      </c>
      <c r="Q2239" s="29">
        <f>IF($R2239="Major",1,0)</f>
        <v>0</v>
      </c>
      <c r="R2239" s="2" t="str">
        <f>IF('Hazard Data'!N1646&lt;VLOOKUP(B2239,Thresholds!$B$2:$I$8,2,FALSE),"Minor",IF(AND(VLOOKUP(B2239,Thresholds!$B$2:$I$8,2,FALSE)&lt;='Hazard Data'!N1646,'Hazard Data'!N1646&lt;VLOOKUP(B2239,Thresholds!$B$2:$I$8,3,FALSE)),"Medium","Major"))</f>
        <v>Minor</v>
      </c>
      <c r="S2239" s="2" t="str">
        <f>IF(N2239&gt;0,"",IF('Hazard Data'!K1646&lt;VLOOKUP(B2239,Thresholds!$B$2:$I$8,5,FALSE),"Minor",IF(AND(VLOOKUP(B2239,Thresholds!$B$2:$I$8,5,FALSE)&lt;='Hazard Data'!K1646,'Hazard Data'!K1646&lt;VLOOKUP(B2239,Thresholds!$B$2:$I$8,6,FALSE)),"Medium","Major")))</f>
        <v/>
      </c>
      <c r="T2239" s="2"/>
      <c r="U2239" s="2"/>
      <c r="V2239" s="2"/>
      <c r="W2239" s="2"/>
      <c r="X2239" s="1"/>
      <c r="Y2239" s="1"/>
      <c r="Z2239" s="1"/>
      <c r="AA2239" s="1"/>
      <c r="AB2239" s="1"/>
      <c r="AC2239" s="1"/>
      <c r="AD2239" s="1"/>
      <c r="AE2239" s="1"/>
      <c r="AF2239" s="1"/>
    </row>
    <row r="2240" spans="1:32">
      <c r="A2240" s="1"/>
      <c r="B2240" s="17">
        <v>1</v>
      </c>
      <c r="C2240" s="9" t="s">
        <v>65</v>
      </c>
      <c r="D2240" s="9" t="str">
        <f>VLOOKUP(C2240,'Hazard Categories'!$A$2:$B$52,2,FALSE)</f>
        <v>Severe Storm</v>
      </c>
      <c r="E2240" s="17">
        <v>3</v>
      </c>
      <c r="F2240" s="17">
        <v>1989</v>
      </c>
      <c r="G2240" s="17" t="str">
        <f>IF(F2240&lt;2000,(ROUNDDOWN((F2240-$G$10)/5,0))*5+$G$10&amp;"-"&amp;(ROUNDDOWN((F2240-$G$10)/5,0))*5+$G$10+4,(ROUNDDOWN((F2240-$G$10)/5,0))*5+$G$10&amp;"-"&amp;(ROUNDDOWN((F2240-$G$10)/5,0))*5+$G$10+4)</f>
        <v>1985-1989</v>
      </c>
      <c r="H2240" s="17">
        <v>1</v>
      </c>
      <c r="I2240" s="17">
        <v>0</v>
      </c>
      <c r="J2240" s="17">
        <v>0</v>
      </c>
      <c r="K2240" s="17">
        <f>SUM(I2240:J2240)</f>
        <v>0</v>
      </c>
      <c r="L2240" s="28">
        <f>IF(N2240&lt;7000000000,0,1)</f>
        <v>0</v>
      </c>
      <c r="M2240" s="28">
        <f>IF(N2240&gt;0,1,0)</f>
        <v>1</v>
      </c>
      <c r="N2240" s="29">
        <v>8113</v>
      </c>
      <c r="O2240" s="29">
        <f>IF($R2240="Minor",1,0)</f>
        <v>1</v>
      </c>
      <c r="P2240" s="29">
        <f>IF($R2240="Medium",1,0)</f>
        <v>0</v>
      </c>
      <c r="Q2240" s="29">
        <f>IF($R2240="Major",1,0)</f>
        <v>0</v>
      </c>
      <c r="R2240" s="2" t="str">
        <f>IF('Hazard Data'!N1487&lt;VLOOKUP(B2240,Thresholds!$B$2:$I$8,2,FALSE),"Minor",IF(AND(VLOOKUP(B2240,Thresholds!$B$2:$I$8,2,FALSE)&lt;='Hazard Data'!N1487,'Hazard Data'!N1487&lt;VLOOKUP(B2240,Thresholds!$B$2:$I$8,3,FALSE)),"Medium","Major"))</f>
        <v>Minor</v>
      </c>
      <c r="S2240" s="2" t="str">
        <f>IF(N2240&gt;0,"",IF('Hazard Data'!K1487&lt;VLOOKUP(B2240,Thresholds!$B$2:$I$8,5,FALSE),"Minor",IF(AND(VLOOKUP(B2240,Thresholds!$B$2:$I$8,5,FALSE)&lt;='Hazard Data'!K1487,'Hazard Data'!K1487&lt;VLOOKUP(B2240,Thresholds!$B$2:$I$8,6,FALSE)),"Medium","Major")))</f>
        <v/>
      </c>
      <c r="T2240" s="2"/>
      <c r="U2240" s="2"/>
      <c r="V2240" s="2"/>
      <c r="W2240" s="2"/>
      <c r="X2240" s="1"/>
      <c r="Y2240" s="1"/>
      <c r="Z2240" s="1"/>
      <c r="AA2240" s="1"/>
      <c r="AB2240" s="1"/>
      <c r="AC2240" s="1"/>
      <c r="AD2240" s="1"/>
      <c r="AE2240" s="1"/>
      <c r="AF2240" s="1"/>
    </row>
    <row r="2241" spans="1:32">
      <c r="A2241" s="1"/>
      <c r="B2241" s="17">
        <v>2</v>
      </c>
      <c r="C2241" s="9" t="s">
        <v>59</v>
      </c>
      <c r="D2241" s="9" t="str">
        <f>VLOOKUP(C2241,'Hazard Categories'!$A$2:$B$52,2,FALSE)</f>
        <v>Storm</v>
      </c>
      <c r="E2241" s="17">
        <v>2</v>
      </c>
      <c r="F2241" s="17">
        <v>2014</v>
      </c>
      <c r="G2241" s="17" t="str">
        <f>IF(F2241&lt;2000,(ROUNDDOWN((F2241-$G$10)/5,0))*5+$G$10&amp;"-"&amp;(ROUNDDOWN((F2241-$G$10)/5,0))*5+$G$10+4,(ROUNDDOWN((F2241-$G$10)/5,0))*5+$G$10&amp;"-"&amp;(ROUNDDOWN((F2241-$G$10)/5,0))*5+$G$10+4)</f>
        <v>2010-2014</v>
      </c>
      <c r="H2241" s="17">
        <v>1</v>
      </c>
      <c r="I2241" s="17">
        <v>0</v>
      </c>
      <c r="J2241" s="17">
        <v>0</v>
      </c>
      <c r="K2241" s="17">
        <f>SUM(I2241:J2241)</f>
        <v>0</v>
      </c>
      <c r="L2241" s="28">
        <f>IF(N2241&lt;7000000000,0,1)</f>
        <v>0</v>
      </c>
      <c r="M2241" s="28">
        <f>IF(N2241&gt;0,1,0)</f>
        <v>1</v>
      </c>
      <c r="N2241" s="29">
        <v>8113</v>
      </c>
      <c r="O2241" s="29">
        <f>IF($R2241="Minor",1,0)</f>
        <v>1</v>
      </c>
      <c r="P2241" s="29">
        <f>IF($R2241="Medium",1,0)</f>
        <v>0</v>
      </c>
      <c r="Q2241" s="29">
        <f>IF($R2241="Major",1,0)</f>
        <v>0</v>
      </c>
      <c r="R2241" s="2" t="str">
        <f>IF('Hazard Data'!N2623&lt;VLOOKUP(B2241,Thresholds!$B$2:$I$8,2,FALSE),"Minor",IF(AND(VLOOKUP(B2241,Thresholds!$B$2:$I$8,2,FALSE)&lt;='Hazard Data'!N2623,'Hazard Data'!N2623&lt;VLOOKUP(B2241,Thresholds!$B$2:$I$8,3,FALSE)),"Medium","Major"))</f>
        <v>Minor</v>
      </c>
      <c r="S2241" s="2" t="str">
        <f>IF(N2241&gt;0,"",IF('Hazard Data'!K2623&lt;VLOOKUP(B2241,Thresholds!$B$2:$I$8,5,FALSE),"Minor",IF(AND(VLOOKUP(B2241,Thresholds!$B$2:$I$8,5,FALSE)&lt;='Hazard Data'!K2623,'Hazard Data'!K2623&lt;VLOOKUP(B2241,Thresholds!$B$2:$I$8,6,FALSE)),"Medium","Major")))</f>
        <v/>
      </c>
      <c r="T2241" s="2"/>
      <c r="U2241" s="2"/>
      <c r="V2241" s="2"/>
      <c r="W2241" s="2"/>
      <c r="X2241" s="1"/>
      <c r="Y2241" s="1"/>
      <c r="Z2241" s="1"/>
      <c r="AA2241" s="1"/>
      <c r="AB2241" s="1"/>
      <c r="AC2241" s="1"/>
      <c r="AD2241" s="1"/>
      <c r="AE2241" s="1"/>
      <c r="AF2241" s="1"/>
    </row>
    <row r="2242" spans="1:32">
      <c r="A2242" s="1"/>
      <c r="B2242" s="17">
        <v>4</v>
      </c>
      <c r="C2242" s="9" t="s">
        <v>44</v>
      </c>
      <c r="D2242" s="9" t="str">
        <f>VLOOKUP(C2242,'Hazard Categories'!$A$2:$B$52,2,FALSE)</f>
        <v>Severe Storm</v>
      </c>
      <c r="E2242" s="17">
        <v>3</v>
      </c>
      <c r="F2242" s="17">
        <v>2012</v>
      </c>
      <c r="G2242" s="17" t="str">
        <f>IF(F2242&lt;2000,(ROUNDDOWN((F2242-$G$10)/5,0))*5+$G$10&amp;"-"&amp;(ROUNDDOWN((F2242-$G$10)/5,0))*5+$G$10+4,(ROUNDDOWN((F2242-$G$10)/5,0))*5+$G$10&amp;"-"&amp;(ROUNDDOWN((F2242-$G$10)/5,0))*5+$G$10+4)</f>
        <v>2010-2014</v>
      </c>
      <c r="H2242" s="17">
        <v>1</v>
      </c>
      <c r="I2242" s="17">
        <v>0</v>
      </c>
      <c r="J2242" s="17">
        <v>0</v>
      </c>
      <c r="K2242" s="17">
        <f>SUM(I2242:J2242)</f>
        <v>0</v>
      </c>
      <c r="L2242" s="28">
        <f>IF(N2242&lt;7000000000,0,1)</f>
        <v>0</v>
      </c>
      <c r="M2242" s="28">
        <f>IF(N2242&gt;0,1,0)</f>
        <v>1</v>
      </c>
      <c r="N2242" s="29">
        <v>8102</v>
      </c>
      <c r="O2242" s="29">
        <f>IF($R2242="Minor",1,0)</f>
        <v>1</v>
      </c>
      <c r="P2242" s="29">
        <f>IF($R2242="Medium",1,0)</f>
        <v>0</v>
      </c>
      <c r="Q2242" s="29">
        <f>IF($R2242="Major",1,0)</f>
        <v>0</v>
      </c>
      <c r="R2242" s="2" t="str">
        <f>IF('Hazard Data'!N2104&lt;VLOOKUP(B2242,Thresholds!$B$2:$I$8,2,FALSE),"Minor",IF(AND(VLOOKUP(B2242,Thresholds!$B$2:$I$8,2,FALSE)&lt;='Hazard Data'!N2104,'Hazard Data'!N2104&lt;VLOOKUP(B2242,Thresholds!$B$2:$I$8,3,FALSE)),"Medium","Major"))</f>
        <v>Minor</v>
      </c>
      <c r="S2242" s="2" t="str">
        <f>IF(N2242&gt;0,"",IF('Hazard Data'!K2104&lt;VLOOKUP(B2242,Thresholds!$B$2:$I$8,5,FALSE),"Minor",IF(AND(VLOOKUP(B2242,Thresholds!$B$2:$I$8,5,FALSE)&lt;='Hazard Data'!K2104,'Hazard Data'!K2104&lt;VLOOKUP(B2242,Thresholds!$B$2:$I$8,6,FALSE)),"Medium","Major")))</f>
        <v/>
      </c>
      <c r="T2242" s="2"/>
      <c r="U2242" s="2"/>
      <c r="V2242" s="2"/>
      <c r="W2242" s="2"/>
      <c r="X2242" s="1"/>
      <c r="Y2242" s="1"/>
      <c r="Z2242" s="1"/>
      <c r="AA2242" s="1"/>
      <c r="AB2242" s="1"/>
      <c r="AC2242" s="1"/>
      <c r="AD2242" s="1"/>
      <c r="AE2242" s="1"/>
      <c r="AF2242" s="1"/>
    </row>
    <row r="2243" spans="1:32">
      <c r="A2243" s="1"/>
      <c r="B2243" s="17">
        <v>3</v>
      </c>
      <c r="C2243" s="9" t="s">
        <v>46</v>
      </c>
      <c r="D2243" s="9" t="str">
        <f>VLOOKUP(C2243,'Hazard Categories'!$A$2:$B$52,2,FALSE)</f>
        <v>Storm</v>
      </c>
      <c r="E2243" s="17">
        <v>1</v>
      </c>
      <c r="F2243" s="17">
        <v>1965</v>
      </c>
      <c r="G2243" s="17" t="str">
        <f>IF(F2243&lt;2000,(ROUNDDOWN((F2243-$G$10)/5,0))*5+$G$10&amp;"-"&amp;(ROUNDDOWN((F2243-$G$10)/5,0))*5+$G$10+4,(ROUNDDOWN((F2243-$G$10)/5,0))*5+$G$10&amp;"-"&amp;(ROUNDDOWN((F2243-$G$10)/5,0))*5+$G$10+4)</f>
        <v>1965-1969</v>
      </c>
      <c r="H2243" s="17">
        <v>1</v>
      </c>
      <c r="I2243" s="17">
        <v>0</v>
      </c>
      <c r="J2243" s="17">
        <v>61</v>
      </c>
      <c r="K2243" s="17">
        <f>SUM(I2243:J2243)</f>
        <v>61</v>
      </c>
      <c r="L2243" s="28">
        <f>IF(N2243&lt;7000000000,0,1)</f>
        <v>0</v>
      </c>
      <c r="M2243" s="28">
        <f>IF(N2243&gt;0,1,0)</f>
        <v>1</v>
      </c>
      <c r="N2243" s="29">
        <v>8099</v>
      </c>
      <c r="O2243" s="29">
        <f>IF($R2243="Minor",1,0)</f>
        <v>1</v>
      </c>
      <c r="P2243" s="29">
        <f>IF($R2243="Medium",1,0)</f>
        <v>0</v>
      </c>
      <c r="Q2243" s="29">
        <f>IF($R2243="Major",1,0)</f>
        <v>0</v>
      </c>
      <c r="R2243" s="2" t="str">
        <f>IF('Hazard Data'!N1105&lt;VLOOKUP(B2243,Thresholds!$B$2:$I$8,2,FALSE),"Minor",IF(AND(VLOOKUP(B2243,Thresholds!$B$2:$I$8,2,FALSE)&lt;='Hazard Data'!N1105,'Hazard Data'!N1105&lt;VLOOKUP(B2243,Thresholds!$B$2:$I$8,3,FALSE)),"Medium","Major"))</f>
        <v>Minor</v>
      </c>
      <c r="S2243" s="2" t="str">
        <f>IF(N2243&gt;0,"",IF('Hazard Data'!K1105&lt;VLOOKUP(B2243,Thresholds!$B$2:$I$8,5,FALSE),"Minor",IF(AND(VLOOKUP(B2243,Thresholds!$B$2:$I$8,5,FALSE)&lt;='Hazard Data'!K1105,'Hazard Data'!K1105&lt;VLOOKUP(B2243,Thresholds!$B$2:$I$8,6,FALSE)),"Medium","Major")))</f>
        <v/>
      </c>
      <c r="T2243" s="2"/>
      <c r="U2243" s="2"/>
      <c r="V2243" s="2"/>
      <c r="W2243" s="2"/>
      <c r="X2243" s="1"/>
      <c r="Y2243" s="1"/>
      <c r="Z2243" s="1"/>
      <c r="AA2243" s="1"/>
      <c r="AB2243" s="1"/>
      <c r="AC2243" s="1"/>
      <c r="AD2243" s="1"/>
      <c r="AE2243" s="1"/>
      <c r="AF2243" s="1"/>
    </row>
    <row r="2244" spans="1:32">
      <c r="A2244" s="1"/>
      <c r="B2244" s="17">
        <v>6</v>
      </c>
      <c r="C2244" s="9" t="s">
        <v>59</v>
      </c>
      <c r="D2244" s="9" t="str">
        <f>VLOOKUP(C2244,'Hazard Categories'!$A$2:$B$52,2,FALSE)</f>
        <v>Storm</v>
      </c>
      <c r="E2244" s="17">
        <v>4</v>
      </c>
      <c r="F2244" s="17">
        <v>1987</v>
      </c>
      <c r="G2244" s="17" t="str">
        <f>IF(F2244&lt;2000,(ROUNDDOWN((F2244-$G$10)/5,0))*5+$G$10&amp;"-"&amp;(ROUNDDOWN((F2244-$G$10)/5,0))*5+$G$10+4,(ROUNDDOWN((F2244-$G$10)/5,0))*5+$G$10&amp;"-"&amp;(ROUNDDOWN((F2244-$G$10)/5,0))*5+$G$10+4)</f>
        <v>1985-1989</v>
      </c>
      <c r="H2244" s="17">
        <v>1</v>
      </c>
      <c r="I2244" s="17">
        <v>0</v>
      </c>
      <c r="J2244" s="17">
        <v>0</v>
      </c>
      <c r="K2244" s="17">
        <f>SUM(I2244:J2244)</f>
        <v>0</v>
      </c>
      <c r="L2244" s="28">
        <f>IF(N2244&lt;7000000000,0,1)</f>
        <v>0</v>
      </c>
      <c r="M2244" s="28">
        <f>IF(N2244&gt;0,1,0)</f>
        <v>1</v>
      </c>
      <c r="N2244" s="29">
        <v>8095</v>
      </c>
      <c r="O2244" s="29">
        <f>IF($R2244="Minor",1,0)</f>
        <v>1</v>
      </c>
      <c r="P2244" s="29">
        <f>IF($R2244="Medium",1,0)</f>
        <v>0</v>
      </c>
      <c r="Q2244" s="29">
        <f>IF($R2244="Major",1,0)</f>
        <v>0</v>
      </c>
      <c r="R2244" s="2" t="str">
        <f>IF('Hazard Data'!N1638&lt;VLOOKUP(B2244,Thresholds!$B$2:$I$8,2,FALSE),"Minor",IF(AND(VLOOKUP(B2244,Thresholds!$B$2:$I$8,2,FALSE)&lt;='Hazard Data'!N1638,'Hazard Data'!N1638&lt;VLOOKUP(B2244,Thresholds!$B$2:$I$8,3,FALSE)),"Medium","Major"))</f>
        <v>Minor</v>
      </c>
      <c r="S2244" s="2" t="str">
        <f>IF(N2244&gt;0,"",IF('Hazard Data'!K1638&lt;VLOOKUP(B2244,Thresholds!$B$2:$I$8,5,FALSE),"Minor",IF(AND(VLOOKUP(B2244,Thresholds!$B$2:$I$8,5,FALSE)&lt;='Hazard Data'!K1638,'Hazard Data'!K1638&lt;VLOOKUP(B2244,Thresholds!$B$2:$I$8,6,FALSE)),"Medium","Major")))</f>
        <v/>
      </c>
      <c r="T2244" s="2"/>
      <c r="U2244" s="2"/>
      <c r="V2244" s="2"/>
      <c r="W2244" s="2"/>
      <c r="X2244" s="1"/>
      <c r="Y2244" s="1"/>
      <c r="Z2244" s="1"/>
      <c r="AA2244" s="1"/>
      <c r="AB2244" s="1"/>
      <c r="AC2244" s="1"/>
      <c r="AD2244" s="1"/>
      <c r="AE2244" s="1"/>
      <c r="AF2244" s="1"/>
    </row>
    <row r="2245" spans="1:32">
      <c r="A2245" s="1"/>
      <c r="B2245" s="17">
        <v>2</v>
      </c>
      <c r="C2245" s="9" t="s">
        <v>59</v>
      </c>
      <c r="D2245" s="9" t="str">
        <f>VLOOKUP(C2245,'Hazard Categories'!$A$2:$B$52,2,FALSE)</f>
        <v>Storm</v>
      </c>
      <c r="E2245" s="17">
        <v>2</v>
      </c>
      <c r="F2245" s="17">
        <v>2017</v>
      </c>
      <c r="G2245" s="17" t="str">
        <f>IF(F2245&lt;2000,(ROUNDDOWN((F2245-$G$10)/5,0))*5+$G$10&amp;"-"&amp;(ROUNDDOWN((F2245-$G$10)/5,0))*5+$G$10+4,(ROUNDDOWN((F2245-$G$10)/5,0))*5+$G$10&amp;"-"&amp;(ROUNDDOWN((F2245-$G$10)/5,0))*5+$G$10+4)</f>
        <v>2015-2019</v>
      </c>
      <c r="H2245" s="17">
        <v>1</v>
      </c>
      <c r="I2245" s="17">
        <v>0</v>
      </c>
      <c r="J2245" s="17">
        <v>0</v>
      </c>
      <c r="K2245" s="17">
        <f>SUM(I2245:J2245)</f>
        <v>0</v>
      </c>
      <c r="L2245" s="28">
        <f>IF(N2245&lt;7000000000,0,1)</f>
        <v>0</v>
      </c>
      <c r="M2245" s="28">
        <f>IF(N2245&gt;0,1,0)</f>
        <v>1</v>
      </c>
      <c r="N2245" s="29">
        <v>8094</v>
      </c>
      <c r="O2245" s="29">
        <f>IF($R2245="Minor",1,0)</f>
        <v>1</v>
      </c>
      <c r="P2245" s="29">
        <f>IF($R2245="Medium",1,0)</f>
        <v>0</v>
      </c>
      <c r="Q2245" s="29">
        <f>IF($R2245="Major",1,0)</f>
        <v>0</v>
      </c>
      <c r="R2245" s="2" t="str">
        <f>IF('Hazard Data'!N2905&lt;VLOOKUP(B2245,Thresholds!$B$2:$I$8,2,FALSE),"Minor",IF(AND(VLOOKUP(B2245,Thresholds!$B$2:$I$8,2,FALSE)&lt;='Hazard Data'!N2905,'Hazard Data'!N2905&lt;VLOOKUP(B2245,Thresholds!$B$2:$I$8,3,FALSE)),"Medium","Major"))</f>
        <v>Minor</v>
      </c>
      <c r="S2245" s="2" t="str">
        <f>IF(N2245&gt;0,"",IF('Hazard Data'!K2905&lt;VLOOKUP(B2245,Thresholds!$B$2:$I$8,5,FALSE),"Minor",IF(AND(VLOOKUP(B2245,Thresholds!$B$2:$I$8,5,FALSE)&lt;='Hazard Data'!K2905,'Hazard Data'!K2905&lt;VLOOKUP(B2245,Thresholds!$B$2:$I$8,6,FALSE)),"Medium","Major")))</f>
        <v/>
      </c>
      <c r="T2245" s="2"/>
      <c r="U2245" s="2"/>
      <c r="V2245" s="2"/>
      <c r="W2245" s="2"/>
      <c r="X2245" s="1"/>
      <c r="Y2245" s="1"/>
      <c r="Z2245" s="1"/>
      <c r="AA2245" s="1"/>
      <c r="AB2245" s="1"/>
      <c r="AC2245" s="1"/>
      <c r="AD2245" s="1"/>
      <c r="AE2245" s="1"/>
      <c r="AF2245" s="1"/>
    </row>
    <row r="2246" spans="1:32">
      <c r="A2246" s="1"/>
      <c r="B2246" s="17">
        <v>4</v>
      </c>
      <c r="C2246" s="9" t="s">
        <v>44</v>
      </c>
      <c r="D2246" s="9" t="str">
        <f>VLOOKUP(C2246,'Hazard Categories'!$A$2:$B$52,2,FALSE)</f>
        <v>Severe Storm</v>
      </c>
      <c r="E2246" s="17">
        <v>3</v>
      </c>
      <c r="F2246" s="17">
        <v>2015</v>
      </c>
      <c r="G2246" s="17" t="str">
        <f>IF(F2246&lt;2000,(ROUNDDOWN((F2246-$G$10)/5,0))*5+$G$10&amp;"-"&amp;(ROUNDDOWN((F2246-$G$10)/5,0))*5+$G$10+4,(ROUNDDOWN((F2246-$G$10)/5,0))*5+$G$10&amp;"-"&amp;(ROUNDDOWN((F2246-$G$10)/5,0))*5+$G$10+4)</f>
        <v>2015-2019</v>
      </c>
      <c r="H2246" s="17">
        <v>1</v>
      </c>
      <c r="I2246" s="17">
        <v>0</v>
      </c>
      <c r="J2246" s="17">
        <v>0</v>
      </c>
      <c r="K2246" s="17">
        <f>SUM(I2246:J2246)</f>
        <v>0</v>
      </c>
      <c r="L2246" s="28">
        <f>IF(N2246&lt;7000000000,0,1)</f>
        <v>0</v>
      </c>
      <c r="M2246" s="28">
        <f>IF(N2246&gt;0,1,0)</f>
        <v>1</v>
      </c>
      <c r="N2246" s="29">
        <v>8079</v>
      </c>
      <c r="O2246" s="29">
        <f>IF($R2246="Minor",1,0)</f>
        <v>1</v>
      </c>
      <c r="P2246" s="29">
        <f>IF($R2246="Medium",1,0)</f>
        <v>0</v>
      </c>
      <c r="Q2246" s="29">
        <f>IF($R2246="Major",1,0)</f>
        <v>0</v>
      </c>
      <c r="R2246" s="2" t="str">
        <f>IF('Hazard Data'!N2700&lt;VLOOKUP(B2246,Thresholds!$B$2:$I$8,2,FALSE),"Minor",IF(AND(VLOOKUP(B2246,Thresholds!$B$2:$I$8,2,FALSE)&lt;='Hazard Data'!N2700,'Hazard Data'!N2700&lt;VLOOKUP(B2246,Thresholds!$B$2:$I$8,3,FALSE)),"Medium","Major"))</f>
        <v>Minor</v>
      </c>
      <c r="S2246" s="2" t="str">
        <f>IF(N2246&gt;0,"",IF('Hazard Data'!K2700&lt;VLOOKUP(B2246,Thresholds!$B$2:$I$8,5,FALSE),"Minor",IF(AND(VLOOKUP(B2246,Thresholds!$B$2:$I$8,5,FALSE)&lt;='Hazard Data'!K2700,'Hazard Data'!K2700&lt;VLOOKUP(B2246,Thresholds!$B$2:$I$8,6,FALSE)),"Medium","Major")))</f>
        <v/>
      </c>
      <c r="T2246" s="2"/>
      <c r="U2246" s="2"/>
      <c r="V2246" s="2"/>
      <c r="W2246" s="2"/>
      <c r="X2246" s="1"/>
      <c r="Y2246" s="1"/>
      <c r="Z2246" s="1"/>
      <c r="AA2246" s="1"/>
      <c r="AB2246" s="1"/>
      <c r="AC2246" s="1"/>
      <c r="AD2246" s="1"/>
      <c r="AE2246" s="1"/>
      <c r="AF2246" s="1"/>
    </row>
    <row r="2247" spans="1:32">
      <c r="A2247" s="1"/>
      <c r="B2247" s="17">
        <v>2</v>
      </c>
      <c r="C2247" s="9" t="s">
        <v>44</v>
      </c>
      <c r="D2247" s="9" t="str">
        <f>VLOOKUP(C2247,'Hazard Categories'!$A$2:$B$52,2,FALSE)</f>
        <v>Severe Storm</v>
      </c>
      <c r="E2247" s="17">
        <v>3</v>
      </c>
      <c r="F2247" s="17">
        <v>1987</v>
      </c>
      <c r="G2247" s="17" t="str">
        <f>IF(F2247&lt;2000,(ROUNDDOWN((F2247-$G$10)/5,0))*5+$G$10&amp;"-"&amp;(ROUNDDOWN((F2247-$G$10)/5,0))*5+$G$10+4,(ROUNDDOWN((F2247-$G$10)/5,0))*5+$G$10&amp;"-"&amp;(ROUNDDOWN((F2247-$G$10)/5,0))*5+$G$10+4)</f>
        <v>1985-1989</v>
      </c>
      <c r="H2247" s="17">
        <v>1</v>
      </c>
      <c r="I2247" s="17">
        <v>0</v>
      </c>
      <c r="J2247" s="17">
        <v>0</v>
      </c>
      <c r="K2247" s="17">
        <f>SUM(I2247:J2247)</f>
        <v>0</v>
      </c>
      <c r="L2247" s="28">
        <f>IF(N2247&lt;7000000000,0,1)</f>
        <v>0</v>
      </c>
      <c r="M2247" s="28">
        <f>IF(N2247&gt;0,1,0)</f>
        <v>1</v>
      </c>
      <c r="N2247" s="29">
        <v>8068</v>
      </c>
      <c r="O2247" s="29">
        <f>IF($R2247="Minor",1,0)</f>
        <v>1</v>
      </c>
      <c r="P2247" s="29">
        <f>IF($R2247="Medium",1,0)</f>
        <v>0</v>
      </c>
      <c r="Q2247" s="29">
        <f>IF($R2247="Major",1,0)</f>
        <v>0</v>
      </c>
      <c r="R2247" s="2" t="str">
        <f>IF('Hazard Data'!N1626&lt;VLOOKUP(B2247,Thresholds!$B$2:$I$8,2,FALSE),"Minor",IF(AND(VLOOKUP(B2247,Thresholds!$B$2:$I$8,2,FALSE)&lt;='Hazard Data'!N1626,'Hazard Data'!N1626&lt;VLOOKUP(B2247,Thresholds!$B$2:$I$8,3,FALSE)),"Medium","Major"))</f>
        <v>Minor</v>
      </c>
      <c r="S2247" s="2" t="str">
        <f>IF(N2247&gt;0,"",IF('Hazard Data'!K1626&lt;VLOOKUP(B2247,Thresholds!$B$2:$I$8,5,FALSE),"Minor",IF(AND(VLOOKUP(B2247,Thresholds!$B$2:$I$8,5,FALSE)&lt;='Hazard Data'!K1626,'Hazard Data'!K1626&lt;VLOOKUP(B2247,Thresholds!$B$2:$I$8,6,FALSE)),"Medium","Major")))</f>
        <v/>
      </c>
      <c r="T2247" s="2"/>
      <c r="U2247" s="2"/>
      <c r="V2247" s="2"/>
      <c r="W2247" s="2"/>
      <c r="X2247" s="1"/>
      <c r="Y2247" s="1"/>
      <c r="Z2247" s="1"/>
      <c r="AA2247" s="1"/>
      <c r="AB2247" s="1"/>
      <c r="AC2247" s="1"/>
      <c r="AD2247" s="1"/>
      <c r="AE2247" s="1"/>
      <c r="AF2247" s="1"/>
    </row>
    <row r="2248" spans="1:32">
      <c r="A2248" s="1"/>
      <c r="B2248" s="17">
        <v>2</v>
      </c>
      <c r="C2248" s="9" t="s">
        <v>44</v>
      </c>
      <c r="D2248" s="9" t="str">
        <f>VLOOKUP(C2248,'Hazard Categories'!$A$2:$B$52,2,FALSE)</f>
        <v>Severe Storm</v>
      </c>
      <c r="E2248" s="17">
        <v>2</v>
      </c>
      <c r="F2248" s="17">
        <v>1988</v>
      </c>
      <c r="G2248" s="17" t="str">
        <f>IF(F2248&lt;2000,(ROUNDDOWN((F2248-$G$10)/5,0))*5+$G$10&amp;"-"&amp;(ROUNDDOWN((F2248-$G$10)/5,0))*5+$G$10+4,(ROUNDDOWN((F2248-$G$10)/5,0))*5+$G$10&amp;"-"&amp;(ROUNDDOWN((F2248-$G$10)/5,0))*5+$G$10+4)</f>
        <v>1985-1989</v>
      </c>
      <c r="H2248" s="17">
        <v>1</v>
      </c>
      <c r="I2248" s="17">
        <v>0</v>
      </c>
      <c r="J2248" s="17">
        <v>0</v>
      </c>
      <c r="K2248" s="17">
        <f>SUM(I2248:J2248)</f>
        <v>0</v>
      </c>
      <c r="L2248" s="28">
        <f>IF(N2248&lt;7000000000,0,1)</f>
        <v>0</v>
      </c>
      <c r="M2248" s="28">
        <f>IF(N2248&gt;0,1,0)</f>
        <v>1</v>
      </c>
      <c r="N2248" s="29">
        <v>8061</v>
      </c>
      <c r="O2248" s="29">
        <f>IF($R2248="Minor",1,0)</f>
        <v>1</v>
      </c>
      <c r="P2248" s="29">
        <f>IF($R2248="Medium",1,0)</f>
        <v>0</v>
      </c>
      <c r="Q2248" s="29">
        <f>IF($R2248="Major",1,0)</f>
        <v>0</v>
      </c>
      <c r="R2248" s="2" t="str">
        <f>IF('Hazard Data'!N1683&lt;VLOOKUP(B2248,Thresholds!$B$2:$I$8,2,FALSE),"Minor",IF(AND(VLOOKUP(B2248,Thresholds!$B$2:$I$8,2,FALSE)&lt;='Hazard Data'!N1683,'Hazard Data'!N1683&lt;VLOOKUP(B2248,Thresholds!$B$2:$I$8,3,FALSE)),"Medium","Major"))</f>
        <v>Minor</v>
      </c>
      <c r="S2248" s="2" t="str">
        <f>IF(N2248&gt;0,"",IF('Hazard Data'!K1683&lt;VLOOKUP(B2248,Thresholds!$B$2:$I$8,5,FALSE),"Minor",IF(AND(VLOOKUP(B2248,Thresholds!$B$2:$I$8,5,FALSE)&lt;='Hazard Data'!K1683,'Hazard Data'!K1683&lt;VLOOKUP(B2248,Thresholds!$B$2:$I$8,6,FALSE)),"Medium","Major")))</f>
        <v/>
      </c>
      <c r="T2248" s="2"/>
      <c r="U2248" s="2"/>
      <c r="V2248" s="2"/>
      <c r="W2248" s="2"/>
      <c r="X2248" s="1"/>
      <c r="Y2248" s="1"/>
      <c r="Z2248" s="1"/>
      <c r="AA2248" s="1"/>
      <c r="AB2248" s="1"/>
      <c r="AC2248" s="1"/>
      <c r="AD2248" s="1"/>
      <c r="AE2248" s="1"/>
      <c r="AF2248" s="1"/>
    </row>
    <row r="2249" spans="1:32">
      <c r="A2249" s="1"/>
      <c r="B2249" s="17">
        <v>4</v>
      </c>
      <c r="C2249" s="9" t="s">
        <v>46</v>
      </c>
      <c r="D2249" s="9" t="str">
        <f>VLOOKUP(C2249,'Hazard Categories'!$A$2:$B$52,2,FALSE)</f>
        <v>Storm</v>
      </c>
      <c r="E2249" s="17">
        <v>4</v>
      </c>
      <c r="F2249" s="17">
        <v>1965</v>
      </c>
      <c r="G2249" s="17" t="str">
        <f>IF(F2249&lt;2000,(ROUNDDOWN((F2249-$G$10)/5,0))*5+$G$10&amp;"-"&amp;(ROUNDDOWN((F2249-$G$10)/5,0))*5+$G$10+4,(ROUNDDOWN((F2249-$G$10)/5,0))*5+$G$10&amp;"-"&amp;(ROUNDDOWN((F2249-$G$10)/5,0))*5+$G$10+4)</f>
        <v>1965-1969</v>
      </c>
      <c r="H2249" s="17">
        <v>1</v>
      </c>
      <c r="I2249" s="17">
        <v>0</v>
      </c>
      <c r="J2249" s="17">
        <v>0</v>
      </c>
      <c r="K2249" s="17">
        <f>SUM(I2249:J2249)</f>
        <v>0</v>
      </c>
      <c r="L2249" s="28">
        <f>IF(N2249&lt;7000000000,0,1)</f>
        <v>0</v>
      </c>
      <c r="M2249" s="28">
        <f>IF(N2249&gt;0,1,0)</f>
        <v>1</v>
      </c>
      <c r="N2249" s="29">
        <v>8058</v>
      </c>
      <c r="O2249" s="29">
        <f>IF($R2249="Minor",1,0)</f>
        <v>1</v>
      </c>
      <c r="P2249" s="29">
        <f>IF($R2249="Medium",1,0)</f>
        <v>0</v>
      </c>
      <c r="Q2249" s="29">
        <f>IF($R2249="Major",1,0)</f>
        <v>0</v>
      </c>
      <c r="R2249" s="2" t="str">
        <f>IF('Hazard Data'!N980&lt;VLOOKUP(B2249,Thresholds!$B$2:$I$8,2,FALSE),"Minor",IF(AND(VLOOKUP(B2249,Thresholds!$B$2:$I$8,2,FALSE)&lt;='Hazard Data'!N980,'Hazard Data'!N980&lt;VLOOKUP(B2249,Thresholds!$B$2:$I$8,3,FALSE)),"Medium","Major"))</f>
        <v>Minor</v>
      </c>
      <c r="S2249" s="2" t="str">
        <f>IF(N2249&gt;0,"",IF('Hazard Data'!K980&lt;VLOOKUP(B2249,Thresholds!$B$2:$I$8,5,FALSE),"Minor",IF(AND(VLOOKUP(B2249,Thresholds!$B$2:$I$8,5,FALSE)&lt;='Hazard Data'!K980,'Hazard Data'!K980&lt;VLOOKUP(B2249,Thresholds!$B$2:$I$8,6,FALSE)),"Medium","Major")))</f>
        <v/>
      </c>
      <c r="T2249" s="2"/>
      <c r="U2249" s="2"/>
      <c r="V2249" s="2"/>
      <c r="W2249" s="2"/>
      <c r="X2249" s="1"/>
      <c r="Y2249" s="1"/>
      <c r="Z2249" s="1"/>
      <c r="AA2249" s="1"/>
      <c r="AB2249" s="1"/>
      <c r="AC2249" s="1"/>
      <c r="AD2249" s="1"/>
      <c r="AE2249" s="1"/>
      <c r="AF2249" s="1"/>
    </row>
    <row r="2250" spans="1:32">
      <c r="A2250" s="1"/>
      <c r="B2250" s="17">
        <v>4</v>
      </c>
      <c r="C2250" s="9" t="s">
        <v>44</v>
      </c>
      <c r="D2250" s="9" t="str">
        <f>VLOOKUP(C2250,'Hazard Categories'!$A$2:$B$52,2,FALSE)</f>
        <v>Severe Storm</v>
      </c>
      <c r="E2250" s="17">
        <v>2</v>
      </c>
      <c r="F2250" s="17">
        <v>1988</v>
      </c>
      <c r="G2250" s="17" t="str">
        <f>IF(F2250&lt;2000,(ROUNDDOWN((F2250-$G$10)/5,0))*5+$G$10&amp;"-"&amp;(ROUNDDOWN((F2250-$G$10)/5,0))*5+$G$10+4,(ROUNDDOWN((F2250-$G$10)/5,0))*5+$G$10&amp;"-"&amp;(ROUNDDOWN((F2250-$G$10)/5,0))*5+$G$10+4)</f>
        <v>1985-1989</v>
      </c>
      <c r="H2250" s="17">
        <v>1</v>
      </c>
      <c r="I2250" s="17">
        <v>0</v>
      </c>
      <c r="J2250" s="17">
        <v>0</v>
      </c>
      <c r="K2250" s="17">
        <f>SUM(I2250:J2250)</f>
        <v>0</v>
      </c>
      <c r="L2250" s="28">
        <f>IF(N2250&lt;7000000000,0,1)</f>
        <v>0</v>
      </c>
      <c r="M2250" s="28">
        <f>IF(N2250&gt;0,1,0)</f>
        <v>1</v>
      </c>
      <c r="N2250" s="29">
        <v>8056</v>
      </c>
      <c r="O2250" s="29">
        <f>IF($R2250="Minor",1,0)</f>
        <v>1</v>
      </c>
      <c r="P2250" s="29">
        <f>IF($R2250="Medium",1,0)</f>
        <v>0</v>
      </c>
      <c r="Q2250" s="29">
        <f>IF($R2250="Major",1,0)</f>
        <v>0</v>
      </c>
      <c r="R2250" s="2" t="str">
        <f>IF('Hazard Data'!N1703&lt;VLOOKUP(B2250,Thresholds!$B$2:$I$8,2,FALSE),"Minor",IF(AND(VLOOKUP(B2250,Thresholds!$B$2:$I$8,2,FALSE)&lt;='Hazard Data'!N1703,'Hazard Data'!N1703&lt;VLOOKUP(B2250,Thresholds!$B$2:$I$8,3,FALSE)),"Medium","Major"))</f>
        <v>Minor</v>
      </c>
      <c r="S2250" s="2" t="str">
        <f>IF(N2250&gt;0,"",IF('Hazard Data'!K1703&lt;VLOOKUP(B2250,Thresholds!$B$2:$I$8,5,FALSE),"Minor",IF(AND(VLOOKUP(B2250,Thresholds!$B$2:$I$8,5,FALSE)&lt;='Hazard Data'!K1703,'Hazard Data'!K1703&lt;VLOOKUP(B2250,Thresholds!$B$2:$I$8,6,FALSE)),"Medium","Major")))</f>
        <v/>
      </c>
      <c r="T2250" s="2"/>
      <c r="U2250" s="2"/>
      <c r="V2250" s="2"/>
      <c r="W2250" s="2"/>
      <c r="X2250" s="1"/>
      <c r="Y2250" s="1"/>
      <c r="Z2250" s="1"/>
      <c r="AA2250" s="1"/>
      <c r="AB2250" s="1"/>
      <c r="AC2250" s="1"/>
      <c r="AD2250" s="1"/>
      <c r="AE2250" s="1"/>
      <c r="AF2250" s="1"/>
    </row>
    <row r="2251" spans="1:32">
      <c r="A2251" s="1"/>
      <c r="B2251" s="17">
        <v>2</v>
      </c>
      <c r="C2251" s="9" t="s">
        <v>44</v>
      </c>
      <c r="D2251" s="9" t="str">
        <f>VLOOKUP(C2251,'Hazard Categories'!$A$2:$B$52,2,FALSE)</f>
        <v>Severe Storm</v>
      </c>
      <c r="E2251" s="17">
        <v>1</v>
      </c>
      <c r="F2251" s="17">
        <v>1989</v>
      </c>
      <c r="G2251" s="17" t="str">
        <f>IF(F2251&lt;2000,(ROUNDDOWN((F2251-$G$10)/5,0))*5+$G$10&amp;"-"&amp;(ROUNDDOWN((F2251-$G$10)/5,0))*5+$G$10+4,(ROUNDDOWN((F2251-$G$10)/5,0))*5+$G$10&amp;"-"&amp;(ROUNDDOWN((F2251-$G$10)/5,0))*5+$G$10+4)</f>
        <v>1985-1989</v>
      </c>
      <c r="H2251" s="17">
        <v>1</v>
      </c>
      <c r="I2251" s="17">
        <v>0</v>
      </c>
      <c r="J2251" s="17">
        <v>0</v>
      </c>
      <c r="K2251" s="17">
        <f>SUM(I2251:J2251)</f>
        <v>0</v>
      </c>
      <c r="L2251" s="28">
        <f>IF(N2251&lt;7000000000,0,1)</f>
        <v>0</v>
      </c>
      <c r="M2251" s="28">
        <f>IF(N2251&gt;0,1,0)</f>
        <v>1</v>
      </c>
      <c r="N2251" s="29">
        <v>8054</v>
      </c>
      <c r="O2251" s="29">
        <f>IF($R2251="Minor",1,0)</f>
        <v>1</v>
      </c>
      <c r="P2251" s="29">
        <f>IF($R2251="Medium",1,0)</f>
        <v>0</v>
      </c>
      <c r="Q2251" s="29">
        <f>IF($R2251="Major",1,0)</f>
        <v>0</v>
      </c>
      <c r="R2251" s="2" t="str">
        <f>IF('Hazard Data'!N1454&lt;VLOOKUP(B2251,Thresholds!$B$2:$I$8,2,FALSE),"Minor",IF(AND(VLOOKUP(B2251,Thresholds!$B$2:$I$8,2,FALSE)&lt;='Hazard Data'!N1454,'Hazard Data'!N1454&lt;VLOOKUP(B2251,Thresholds!$B$2:$I$8,3,FALSE)),"Medium","Major"))</f>
        <v>Minor</v>
      </c>
      <c r="S2251" s="2" t="str">
        <f>IF(N2251&gt;0,"",IF('Hazard Data'!K1454&lt;VLOOKUP(B2251,Thresholds!$B$2:$I$8,5,FALSE),"Minor",IF(AND(VLOOKUP(B2251,Thresholds!$B$2:$I$8,5,FALSE)&lt;='Hazard Data'!K1454,'Hazard Data'!K1454&lt;VLOOKUP(B2251,Thresholds!$B$2:$I$8,6,FALSE)),"Medium","Major")))</f>
        <v/>
      </c>
      <c r="T2251" s="2"/>
      <c r="U2251" s="2"/>
      <c r="V2251" s="2"/>
      <c r="W2251" s="2"/>
      <c r="X2251" s="1"/>
      <c r="Y2251" s="1"/>
      <c r="Z2251" s="1"/>
      <c r="AA2251" s="1"/>
      <c r="AB2251" s="1"/>
      <c r="AC2251" s="1"/>
      <c r="AD2251" s="1"/>
      <c r="AE2251" s="1"/>
      <c r="AF2251" s="1"/>
    </row>
    <row r="2252" spans="1:32">
      <c r="A2252" s="1"/>
      <c r="B2252" s="17">
        <v>4</v>
      </c>
      <c r="C2252" s="9" t="s">
        <v>44</v>
      </c>
      <c r="D2252" s="9" t="str">
        <f>VLOOKUP(C2252,'Hazard Categories'!$A$2:$B$52,2,FALSE)</f>
        <v>Severe Storm</v>
      </c>
      <c r="E2252" s="17">
        <v>2</v>
      </c>
      <c r="F2252" s="17">
        <v>2015</v>
      </c>
      <c r="G2252" s="17" t="str">
        <f>IF(F2252&lt;2000,(ROUNDDOWN((F2252-$G$10)/5,0))*5+$G$10&amp;"-"&amp;(ROUNDDOWN((F2252-$G$10)/5,0))*5+$G$10+4,(ROUNDDOWN((F2252-$G$10)/5,0))*5+$G$10&amp;"-"&amp;(ROUNDDOWN((F2252-$G$10)/5,0))*5+$G$10+4)</f>
        <v>2015-2019</v>
      </c>
      <c r="H2252" s="17">
        <v>1</v>
      </c>
      <c r="I2252" s="17">
        <v>0</v>
      </c>
      <c r="J2252" s="17">
        <v>0</v>
      </c>
      <c r="K2252" s="17">
        <f>SUM(I2252:J2252)</f>
        <v>0</v>
      </c>
      <c r="L2252" s="28">
        <f>IF(N2252&lt;7000000000,0,1)</f>
        <v>0</v>
      </c>
      <c r="M2252" s="28">
        <f>IF(N2252&gt;0,1,0)</f>
        <v>1</v>
      </c>
      <c r="N2252" s="29">
        <v>8049</v>
      </c>
      <c r="O2252" s="29">
        <f>IF($R2252="Minor",1,0)</f>
        <v>1</v>
      </c>
      <c r="P2252" s="29">
        <f>IF($R2252="Medium",1,0)</f>
        <v>0</v>
      </c>
      <c r="Q2252" s="29">
        <f>IF($R2252="Major",1,0)</f>
        <v>0</v>
      </c>
      <c r="R2252" s="2" t="str">
        <f>IF('Hazard Data'!N2787&lt;VLOOKUP(B2252,Thresholds!$B$2:$I$8,2,FALSE),"Minor",IF(AND(VLOOKUP(B2252,Thresholds!$B$2:$I$8,2,FALSE)&lt;='Hazard Data'!N2787,'Hazard Data'!N2787&lt;VLOOKUP(B2252,Thresholds!$B$2:$I$8,3,FALSE)),"Medium","Major"))</f>
        <v>Minor</v>
      </c>
      <c r="S2252" s="2" t="str">
        <f>IF(N2252&gt;0,"",IF('Hazard Data'!K2787&lt;VLOOKUP(B2252,Thresholds!$B$2:$I$8,5,FALSE),"Minor",IF(AND(VLOOKUP(B2252,Thresholds!$B$2:$I$8,5,FALSE)&lt;='Hazard Data'!K2787,'Hazard Data'!K2787&lt;VLOOKUP(B2252,Thresholds!$B$2:$I$8,6,FALSE)),"Medium","Major")))</f>
        <v/>
      </c>
      <c r="T2252" s="2"/>
      <c r="U2252" s="2"/>
      <c r="V2252" s="2"/>
      <c r="W2252" s="2"/>
      <c r="X2252" s="1"/>
      <c r="Y2252" s="1"/>
      <c r="Z2252" s="1"/>
      <c r="AA2252" s="1"/>
      <c r="AB2252" s="1"/>
      <c r="AC2252" s="1"/>
      <c r="AD2252" s="1"/>
      <c r="AE2252" s="1"/>
      <c r="AF2252" s="1"/>
    </row>
    <row r="2253" spans="1:32">
      <c r="A2253" s="1"/>
      <c r="B2253" s="17">
        <v>1</v>
      </c>
      <c r="C2253" s="9" t="s">
        <v>59</v>
      </c>
      <c r="D2253" s="9" t="str">
        <f>VLOOKUP(C2253,'Hazard Categories'!$A$2:$B$52,2,FALSE)</f>
        <v>Storm</v>
      </c>
      <c r="E2253" s="17">
        <v>2</v>
      </c>
      <c r="F2253" s="17">
        <v>1987</v>
      </c>
      <c r="G2253" s="17" t="str">
        <f>IF(F2253&lt;2000,(ROUNDDOWN((F2253-$G$10)/5,0))*5+$G$10&amp;"-"&amp;(ROUNDDOWN((F2253-$G$10)/5,0))*5+$G$10+4,(ROUNDDOWN((F2253-$G$10)/5,0))*5+$G$10&amp;"-"&amp;(ROUNDDOWN((F2253-$G$10)/5,0))*5+$G$10+4)</f>
        <v>1985-1989</v>
      </c>
      <c r="H2253" s="17">
        <v>1</v>
      </c>
      <c r="I2253" s="17">
        <v>0</v>
      </c>
      <c r="J2253" s="17">
        <v>0</v>
      </c>
      <c r="K2253" s="17">
        <f>SUM(I2253:J2253)</f>
        <v>0</v>
      </c>
      <c r="L2253" s="28">
        <f>IF(N2253&lt;7000000000,0,1)</f>
        <v>0</v>
      </c>
      <c r="M2253" s="28">
        <f>IF(N2253&gt;0,1,0)</f>
        <v>1</v>
      </c>
      <c r="N2253" s="29">
        <v>8045</v>
      </c>
      <c r="O2253" s="29">
        <f>IF($R2253="Minor",1,0)</f>
        <v>1</v>
      </c>
      <c r="P2253" s="29">
        <f>IF($R2253="Medium",1,0)</f>
        <v>0</v>
      </c>
      <c r="Q2253" s="29">
        <f>IF($R2253="Major",1,0)</f>
        <v>0</v>
      </c>
      <c r="R2253" s="2" t="str">
        <f>IF('Hazard Data'!N1601&lt;VLOOKUP(B2253,Thresholds!$B$2:$I$8,2,FALSE),"Minor",IF(AND(VLOOKUP(B2253,Thresholds!$B$2:$I$8,2,FALSE)&lt;='Hazard Data'!N1601,'Hazard Data'!N1601&lt;VLOOKUP(B2253,Thresholds!$B$2:$I$8,3,FALSE)),"Medium","Major"))</f>
        <v>Minor</v>
      </c>
      <c r="S2253" s="2" t="str">
        <f>IF(N2253&gt;0,"",IF('Hazard Data'!K1601&lt;VLOOKUP(B2253,Thresholds!$B$2:$I$8,5,FALSE),"Minor",IF(AND(VLOOKUP(B2253,Thresholds!$B$2:$I$8,5,FALSE)&lt;='Hazard Data'!K1601,'Hazard Data'!K1601&lt;VLOOKUP(B2253,Thresholds!$B$2:$I$8,6,FALSE)),"Medium","Major")))</f>
        <v/>
      </c>
      <c r="T2253" s="2"/>
      <c r="U2253" s="2"/>
      <c r="V2253" s="2"/>
      <c r="W2253" s="2"/>
      <c r="X2253" s="1"/>
      <c r="Y2253" s="1"/>
      <c r="Z2253" s="1"/>
      <c r="AA2253" s="1"/>
      <c r="AB2253" s="1"/>
      <c r="AC2253" s="1"/>
      <c r="AD2253" s="1"/>
      <c r="AE2253" s="1"/>
      <c r="AF2253" s="1"/>
    </row>
    <row r="2254" spans="1:32">
      <c r="A2254" s="1"/>
      <c r="B2254" s="17">
        <v>1</v>
      </c>
      <c r="C2254" s="9" t="s">
        <v>45</v>
      </c>
      <c r="D2254" s="9" t="str">
        <f>VLOOKUP(C2254,'Hazard Categories'!$A$2:$B$52,2,FALSE)</f>
        <v>Storm</v>
      </c>
      <c r="E2254" s="17">
        <v>3</v>
      </c>
      <c r="F2254" s="17">
        <v>1984</v>
      </c>
      <c r="G2254" s="17" t="str">
        <f>IF(F2254&lt;2000,(ROUNDDOWN((F2254-$G$10)/5,0))*5+$G$10&amp;"-"&amp;(ROUNDDOWN((F2254-$G$10)/5,0))*5+$G$10+4,(ROUNDDOWN((F2254-$G$10)/5,0))*5+$G$10&amp;"-"&amp;(ROUNDDOWN((F2254-$G$10)/5,0))*5+$G$10+4)</f>
        <v>1980-1984</v>
      </c>
      <c r="H2254" s="17">
        <v>1</v>
      </c>
      <c r="I2254" s="17">
        <v>0</v>
      </c>
      <c r="J2254" s="17">
        <v>0</v>
      </c>
      <c r="K2254" s="17">
        <f>SUM(I2254:J2254)</f>
        <v>0</v>
      </c>
      <c r="L2254" s="28">
        <f>IF(N2254&lt;7000000000,0,1)</f>
        <v>0</v>
      </c>
      <c r="M2254" s="28">
        <f>IF(N2254&gt;0,1,0)</f>
        <v>1</v>
      </c>
      <c r="N2254" s="29">
        <v>8042</v>
      </c>
      <c r="O2254" s="29">
        <f>IF($R2254="Minor",1,0)</f>
        <v>1</v>
      </c>
      <c r="P2254" s="29">
        <f>IF($R2254="Medium",1,0)</f>
        <v>0</v>
      </c>
      <c r="Q2254" s="29">
        <f>IF($R2254="Major",1,0)</f>
        <v>0</v>
      </c>
      <c r="R2254" s="2" t="str">
        <f>IF('Hazard Data'!N1434&lt;VLOOKUP(B2254,Thresholds!$B$2:$I$8,2,FALSE),"Minor",IF(AND(VLOOKUP(B2254,Thresholds!$B$2:$I$8,2,FALSE)&lt;='Hazard Data'!N1434,'Hazard Data'!N1434&lt;VLOOKUP(B2254,Thresholds!$B$2:$I$8,3,FALSE)),"Medium","Major"))</f>
        <v>Minor</v>
      </c>
      <c r="S2254" s="2" t="str">
        <f>IF(N2254&gt;0,"",IF('Hazard Data'!K1434&lt;VLOOKUP(B2254,Thresholds!$B$2:$I$8,5,FALSE),"Minor",IF(AND(VLOOKUP(B2254,Thresholds!$B$2:$I$8,5,FALSE)&lt;='Hazard Data'!K1434,'Hazard Data'!K1434&lt;VLOOKUP(B2254,Thresholds!$B$2:$I$8,6,FALSE)),"Medium","Major")))</f>
        <v/>
      </c>
      <c r="T2254" s="2"/>
      <c r="U2254" s="2"/>
      <c r="V2254" s="2"/>
      <c r="W2254" s="2"/>
      <c r="X2254" s="1"/>
      <c r="Y2254" s="1"/>
      <c r="Z2254" s="1"/>
      <c r="AA2254" s="1"/>
      <c r="AB2254" s="1"/>
      <c r="AC2254" s="1"/>
      <c r="AD2254" s="1"/>
      <c r="AE2254" s="1"/>
      <c r="AF2254" s="1"/>
    </row>
    <row r="2255" spans="1:32">
      <c r="A2255" s="1"/>
      <c r="B2255" s="17">
        <v>4</v>
      </c>
      <c r="C2255" s="9" t="s">
        <v>41</v>
      </c>
      <c r="D2255" s="9" t="str">
        <f>VLOOKUP(C2255,'Hazard Categories'!$A$2:$B$52,2,FALSE)</f>
        <v>Tornado</v>
      </c>
      <c r="E2255" s="17">
        <v>4</v>
      </c>
      <c r="F2255" s="17">
        <v>1961</v>
      </c>
      <c r="G2255" s="17" t="str">
        <f>IF(F2255&lt;2000,(ROUNDDOWN((F2255-$G$10)/5,0))*5+$G$10&amp;"-"&amp;(ROUNDDOWN((F2255-$G$10)/5,0))*5+$G$10+4,(ROUNDDOWN((F2255-$G$10)/5,0))*5+$G$10&amp;"-"&amp;(ROUNDDOWN((F2255-$G$10)/5,0))*5+$G$10+4)</f>
        <v>1960-1964</v>
      </c>
      <c r="H2255" s="17">
        <v>1</v>
      </c>
      <c r="I2255" s="17">
        <v>0</v>
      </c>
      <c r="J2255" s="17">
        <v>0</v>
      </c>
      <c r="K2255" s="17">
        <f>SUM(I2255:J2255)</f>
        <v>0</v>
      </c>
      <c r="L2255" s="28">
        <f>IF(N2255&lt;7000000000,0,1)</f>
        <v>0</v>
      </c>
      <c r="M2255" s="28">
        <f>IF(N2255&gt;0,1,0)</f>
        <v>1</v>
      </c>
      <c r="N2255" s="29">
        <v>8037</v>
      </c>
      <c r="O2255" s="29">
        <f>IF($R2255="Minor",1,0)</f>
        <v>1</v>
      </c>
      <c r="P2255" s="29">
        <f>IF($R2255="Medium",1,0)</f>
        <v>0</v>
      </c>
      <c r="Q2255" s="29">
        <f>IF($R2255="Major",1,0)</f>
        <v>0</v>
      </c>
      <c r="R2255" s="2" t="str">
        <f>IF('Hazard Data'!N1102&lt;VLOOKUP(B2255,Thresholds!$B$2:$I$8,2,FALSE),"Minor",IF(AND(VLOOKUP(B2255,Thresholds!$B$2:$I$8,2,FALSE)&lt;='Hazard Data'!N1102,'Hazard Data'!N1102&lt;VLOOKUP(B2255,Thresholds!$B$2:$I$8,3,FALSE)),"Medium","Major"))</f>
        <v>Minor</v>
      </c>
      <c r="S2255" s="2" t="str">
        <f>IF(N2255&gt;0,"",IF('Hazard Data'!K1102&lt;VLOOKUP(B2255,Thresholds!$B$2:$I$8,5,FALSE),"Minor",IF(AND(VLOOKUP(B2255,Thresholds!$B$2:$I$8,5,FALSE)&lt;='Hazard Data'!K1102,'Hazard Data'!K1102&lt;VLOOKUP(B2255,Thresholds!$B$2:$I$8,6,FALSE)),"Medium","Major")))</f>
        <v/>
      </c>
      <c r="T2255" s="2"/>
      <c r="U2255" s="2"/>
      <c r="V2255" s="2"/>
      <c r="W2255" s="2"/>
      <c r="X2255" s="1"/>
      <c r="Y2255" s="1"/>
      <c r="Z2255" s="1"/>
      <c r="AA2255" s="1"/>
      <c r="AB2255" s="1"/>
      <c r="AC2255" s="1"/>
      <c r="AD2255" s="1"/>
      <c r="AE2255" s="1"/>
      <c r="AF2255" s="1"/>
    </row>
    <row r="2256" spans="1:32">
      <c r="A2256" s="1"/>
      <c r="B2256" s="17">
        <v>5</v>
      </c>
      <c r="C2256" s="9" t="s">
        <v>45</v>
      </c>
      <c r="D2256" s="9" t="str">
        <f>VLOOKUP(C2256,'Hazard Categories'!$A$2:$B$52,2,FALSE)</f>
        <v>Storm</v>
      </c>
      <c r="E2256" s="17">
        <v>3</v>
      </c>
      <c r="F2256" s="17">
        <v>1986</v>
      </c>
      <c r="G2256" s="17" t="str">
        <f>IF(F2256&lt;2000,(ROUNDDOWN((F2256-$G$10)/5,0))*5+$G$10&amp;"-"&amp;(ROUNDDOWN((F2256-$G$10)/5,0))*5+$G$10+4,(ROUNDDOWN((F2256-$G$10)/5,0))*5+$G$10&amp;"-"&amp;(ROUNDDOWN((F2256-$G$10)/5,0))*5+$G$10+4)</f>
        <v>1985-1989</v>
      </c>
      <c r="H2256" s="17">
        <v>1</v>
      </c>
      <c r="I2256" s="17">
        <v>0</v>
      </c>
      <c r="J2256" s="17">
        <v>0</v>
      </c>
      <c r="K2256" s="17">
        <f>SUM(I2256:J2256)</f>
        <v>0</v>
      </c>
      <c r="L2256" s="28">
        <f>IF(N2256&lt;7000000000,0,1)</f>
        <v>0</v>
      </c>
      <c r="M2256" s="28">
        <f>IF(N2256&gt;0,1,0)</f>
        <v>1</v>
      </c>
      <c r="N2256" s="29">
        <v>8034</v>
      </c>
      <c r="O2256" s="29">
        <f>IF($R2256="Minor",1,0)</f>
        <v>1</v>
      </c>
      <c r="P2256" s="29">
        <f>IF($R2256="Medium",1,0)</f>
        <v>0</v>
      </c>
      <c r="Q2256" s="29">
        <f>IF($R2256="Major",1,0)</f>
        <v>0</v>
      </c>
      <c r="R2256" s="2" t="str">
        <f>IF('Hazard Data'!N1529&lt;VLOOKUP(B2256,Thresholds!$B$2:$I$8,2,FALSE),"Minor",IF(AND(VLOOKUP(B2256,Thresholds!$B$2:$I$8,2,FALSE)&lt;='Hazard Data'!N1529,'Hazard Data'!N1529&lt;VLOOKUP(B2256,Thresholds!$B$2:$I$8,3,FALSE)),"Medium","Major"))</f>
        <v>Minor</v>
      </c>
      <c r="S2256" s="2" t="str">
        <f>IF(N2256&gt;0,"",IF('Hazard Data'!K1529&lt;VLOOKUP(B2256,Thresholds!$B$2:$I$8,5,FALSE),"Minor",IF(AND(VLOOKUP(B2256,Thresholds!$B$2:$I$8,5,FALSE)&lt;='Hazard Data'!K1529,'Hazard Data'!K1529&lt;VLOOKUP(B2256,Thresholds!$B$2:$I$8,6,FALSE)),"Medium","Major")))</f>
        <v/>
      </c>
      <c r="T2256" s="2"/>
      <c r="U2256" s="2"/>
      <c r="V2256" s="2"/>
      <c r="W2256" s="2"/>
      <c r="X2256" s="1"/>
      <c r="Y2256" s="1"/>
      <c r="Z2256" s="1"/>
      <c r="AA2256" s="1"/>
      <c r="AB2256" s="1"/>
      <c r="AC2256" s="1"/>
      <c r="AD2256" s="1"/>
      <c r="AE2256" s="1"/>
      <c r="AF2256" s="1"/>
    </row>
    <row r="2257" spans="1:32">
      <c r="A2257" s="1"/>
      <c r="B2257" s="17">
        <v>1</v>
      </c>
      <c r="C2257" s="9" t="s">
        <v>44</v>
      </c>
      <c r="D2257" s="9" t="str">
        <f>VLOOKUP(C2257,'Hazard Categories'!$A$2:$B$52,2,FALSE)</f>
        <v>Severe Storm</v>
      </c>
      <c r="E2257" s="17">
        <v>1</v>
      </c>
      <c r="F2257" s="17">
        <v>1992</v>
      </c>
      <c r="G2257" s="17" t="str">
        <f>IF(F2257&lt;2000,(ROUNDDOWN((F2257-$G$10)/5,0))*5+$G$10&amp;"-"&amp;(ROUNDDOWN((F2257-$G$10)/5,0))*5+$G$10+4,(ROUNDDOWN((F2257-$G$10)/5,0))*5+$G$10&amp;"-"&amp;(ROUNDDOWN((F2257-$G$10)/5,0))*5+$G$10+4)</f>
        <v>1990-1994</v>
      </c>
      <c r="H2257" s="17">
        <v>1</v>
      </c>
      <c r="I2257" s="17">
        <v>0</v>
      </c>
      <c r="J2257" s="17">
        <v>0</v>
      </c>
      <c r="K2257" s="17">
        <f>SUM(I2257:J2257)</f>
        <v>0</v>
      </c>
      <c r="L2257" s="28">
        <f>IF(N2257&lt;7000000000,0,1)</f>
        <v>0</v>
      </c>
      <c r="M2257" s="28">
        <f>IF(N2257&gt;0,1,0)</f>
        <v>1</v>
      </c>
      <c r="N2257" s="29">
        <v>8021</v>
      </c>
      <c r="O2257" s="29">
        <f>IF($R2257="Minor",1,0)</f>
        <v>1</v>
      </c>
      <c r="P2257" s="29">
        <f>IF($R2257="Medium",1,0)</f>
        <v>0</v>
      </c>
      <c r="Q2257" s="29">
        <f>IF($R2257="Major",1,0)</f>
        <v>0</v>
      </c>
      <c r="R2257" s="2" t="str">
        <f>IF('Hazard Data'!N1767&lt;VLOOKUP(B2257,Thresholds!$B$2:$I$8,2,FALSE),"Minor",IF(AND(VLOOKUP(B2257,Thresholds!$B$2:$I$8,2,FALSE)&lt;='Hazard Data'!N1767,'Hazard Data'!N1767&lt;VLOOKUP(B2257,Thresholds!$B$2:$I$8,3,FALSE)),"Medium","Major"))</f>
        <v>Minor</v>
      </c>
      <c r="S2257" s="2" t="str">
        <f>IF(N2257&gt;0,"",IF('Hazard Data'!K1767&lt;VLOOKUP(B2257,Thresholds!$B$2:$I$8,5,FALSE),"Minor",IF(AND(VLOOKUP(B2257,Thresholds!$B$2:$I$8,5,FALSE)&lt;='Hazard Data'!K1767,'Hazard Data'!K1767&lt;VLOOKUP(B2257,Thresholds!$B$2:$I$8,6,FALSE)),"Medium","Major")))</f>
        <v/>
      </c>
      <c r="T2257" s="2"/>
      <c r="U2257" s="2"/>
      <c r="V2257" s="2"/>
      <c r="W2257" s="2"/>
      <c r="X2257" s="1"/>
      <c r="Y2257" s="1"/>
      <c r="Z2257" s="1"/>
      <c r="AA2257" s="1"/>
      <c r="AB2257" s="1"/>
      <c r="AC2257" s="1"/>
      <c r="AD2257" s="1"/>
      <c r="AE2257" s="1"/>
      <c r="AF2257" s="1"/>
    </row>
    <row r="2258" spans="1:32">
      <c r="A2258" s="1"/>
      <c r="B2258" s="17">
        <v>1</v>
      </c>
      <c r="C2258" s="9" t="s">
        <v>66</v>
      </c>
      <c r="D2258" s="9" t="str">
        <f>VLOOKUP(C2258,'Hazard Categories'!$A$2:$B$52,2,FALSE)</f>
        <v>Storm</v>
      </c>
      <c r="E2258" s="17">
        <v>3</v>
      </c>
      <c r="F2258" s="17">
        <v>1994</v>
      </c>
      <c r="G2258" s="17" t="str">
        <f>IF(F2258&lt;2000,(ROUNDDOWN((F2258-$G$10)/5,0))*5+$G$10&amp;"-"&amp;(ROUNDDOWN((F2258-$G$10)/5,0))*5+$G$10+4,(ROUNDDOWN((F2258-$G$10)/5,0))*5+$G$10&amp;"-"&amp;(ROUNDDOWN((F2258-$G$10)/5,0))*5+$G$10+4)</f>
        <v>1990-1994</v>
      </c>
      <c r="H2258" s="17">
        <v>1</v>
      </c>
      <c r="I2258" s="17">
        <v>0</v>
      </c>
      <c r="J2258" s="17">
        <v>0</v>
      </c>
      <c r="K2258" s="17">
        <f>SUM(I2258:J2258)</f>
        <v>0</v>
      </c>
      <c r="L2258" s="28">
        <f>IF(N2258&lt;7000000000,0,1)</f>
        <v>0</v>
      </c>
      <c r="M2258" s="28">
        <f>IF(N2258&gt;0,1,0)</f>
        <v>1</v>
      </c>
      <c r="N2258" s="29">
        <v>8014</v>
      </c>
      <c r="O2258" s="29">
        <f>IF($R2258="Minor",1,0)</f>
        <v>1</v>
      </c>
      <c r="P2258" s="29">
        <f>IF($R2258="Medium",1,0)</f>
        <v>0</v>
      </c>
      <c r="Q2258" s="29">
        <f>IF($R2258="Major",1,0)</f>
        <v>0</v>
      </c>
      <c r="R2258" s="2" t="str">
        <f>IF('Hazard Data'!N1850&lt;VLOOKUP(B2258,Thresholds!$B$2:$I$8,2,FALSE),"Minor",IF(AND(VLOOKUP(B2258,Thresholds!$B$2:$I$8,2,FALSE)&lt;='Hazard Data'!N1850,'Hazard Data'!N1850&lt;VLOOKUP(B2258,Thresholds!$B$2:$I$8,3,FALSE)),"Medium","Major"))</f>
        <v>Minor</v>
      </c>
      <c r="S2258" s="2" t="str">
        <f>IF(N2258&gt;0,"",IF('Hazard Data'!K1850&lt;VLOOKUP(B2258,Thresholds!$B$2:$I$8,5,FALSE),"Minor",IF(AND(VLOOKUP(B2258,Thresholds!$B$2:$I$8,5,FALSE)&lt;='Hazard Data'!K1850,'Hazard Data'!K1850&lt;VLOOKUP(B2258,Thresholds!$B$2:$I$8,6,FALSE)),"Medium","Major")))</f>
        <v/>
      </c>
      <c r="T2258" s="2"/>
      <c r="U2258" s="2"/>
      <c r="V2258" s="2"/>
      <c r="W2258" s="2"/>
      <c r="X2258" s="1"/>
      <c r="Y2258" s="1"/>
      <c r="Z2258" s="1"/>
      <c r="AA2258" s="1"/>
      <c r="AB2258" s="1"/>
      <c r="AC2258" s="1"/>
      <c r="AD2258" s="1"/>
      <c r="AE2258" s="1"/>
      <c r="AF2258" s="1"/>
    </row>
    <row r="2259" spans="1:32">
      <c r="A2259" s="1"/>
      <c r="B2259" s="17">
        <v>5</v>
      </c>
      <c r="C2259" s="9" t="s">
        <v>41</v>
      </c>
      <c r="D2259" s="9" t="str">
        <f>VLOOKUP(C2259,'Hazard Categories'!$A$2:$B$52,2,FALSE)</f>
        <v>Tornado</v>
      </c>
      <c r="E2259" s="17">
        <v>2</v>
      </c>
      <c r="F2259" s="17">
        <v>1993</v>
      </c>
      <c r="G2259" s="17" t="str">
        <f>IF(F2259&lt;2000,(ROUNDDOWN((F2259-$G$10)/5,0))*5+$G$10&amp;"-"&amp;(ROUNDDOWN((F2259-$G$10)/5,0))*5+$G$10+4,(ROUNDDOWN((F2259-$G$10)/5,0))*5+$G$10&amp;"-"&amp;(ROUNDDOWN((F2259-$G$10)/5,0))*5+$G$10+4)</f>
        <v>1990-1994</v>
      </c>
      <c r="H2259" s="17">
        <v>1</v>
      </c>
      <c r="I2259" s="17">
        <v>0</v>
      </c>
      <c r="J2259" s="17">
        <v>0</v>
      </c>
      <c r="K2259" s="17">
        <f>SUM(I2259:J2259)</f>
        <v>0</v>
      </c>
      <c r="L2259" s="28">
        <f>IF(N2259&lt;7000000000,0,1)</f>
        <v>0</v>
      </c>
      <c r="M2259" s="28">
        <f>IF(N2259&gt;0,1,0)</f>
        <v>1</v>
      </c>
      <c r="N2259" s="29">
        <v>8007</v>
      </c>
      <c r="O2259" s="29">
        <f>IF($R2259="Minor",1,0)</f>
        <v>1</v>
      </c>
      <c r="P2259" s="29">
        <f>IF($R2259="Medium",1,0)</f>
        <v>0</v>
      </c>
      <c r="Q2259" s="29">
        <f>IF($R2259="Major",1,0)</f>
        <v>0</v>
      </c>
      <c r="R2259" s="2" t="str">
        <f>IF('Hazard Data'!N1807&lt;VLOOKUP(B2259,Thresholds!$B$2:$I$8,2,FALSE),"Minor",IF(AND(VLOOKUP(B2259,Thresholds!$B$2:$I$8,2,FALSE)&lt;='Hazard Data'!N1807,'Hazard Data'!N1807&lt;VLOOKUP(B2259,Thresholds!$B$2:$I$8,3,FALSE)),"Medium","Major"))</f>
        <v>Minor</v>
      </c>
      <c r="S2259" s="2" t="str">
        <f>IF(N2259&gt;0,"",IF('Hazard Data'!K1807&lt;VLOOKUP(B2259,Thresholds!$B$2:$I$8,5,FALSE),"Minor",IF(AND(VLOOKUP(B2259,Thresholds!$B$2:$I$8,5,FALSE)&lt;='Hazard Data'!K1807,'Hazard Data'!K1807&lt;VLOOKUP(B2259,Thresholds!$B$2:$I$8,6,FALSE)),"Medium","Major")))</f>
        <v/>
      </c>
      <c r="T2259" s="2"/>
      <c r="U2259" s="2"/>
      <c r="V2259" s="2"/>
      <c r="W2259" s="2"/>
      <c r="X2259" s="1"/>
      <c r="Y2259" s="1"/>
      <c r="Z2259" s="1"/>
      <c r="AA2259" s="1"/>
      <c r="AB2259" s="1"/>
      <c r="AC2259" s="1"/>
      <c r="AD2259" s="1"/>
      <c r="AE2259" s="1"/>
      <c r="AF2259" s="1"/>
    </row>
    <row r="2260" spans="1:32">
      <c r="A2260" s="1"/>
      <c r="B2260" s="17">
        <v>2</v>
      </c>
      <c r="C2260" s="9" t="s">
        <v>59</v>
      </c>
      <c r="D2260" s="9" t="str">
        <f>VLOOKUP(C2260,'Hazard Categories'!$A$2:$B$52,2,FALSE)</f>
        <v>Storm</v>
      </c>
      <c r="E2260" s="17">
        <v>1</v>
      </c>
      <c r="F2260" s="17">
        <v>2012</v>
      </c>
      <c r="G2260" s="17" t="str">
        <f>IF(F2260&lt;2000,(ROUNDDOWN((F2260-$G$10)/5,0))*5+$G$10&amp;"-"&amp;(ROUNDDOWN((F2260-$G$10)/5,0))*5+$G$10+4,(ROUNDDOWN((F2260-$G$10)/5,0))*5+$G$10&amp;"-"&amp;(ROUNDDOWN((F2260-$G$10)/5,0))*5+$G$10+4)</f>
        <v>2010-2014</v>
      </c>
      <c r="H2260" s="17">
        <v>1</v>
      </c>
      <c r="I2260" s="17">
        <v>0</v>
      </c>
      <c r="J2260" s="17">
        <v>0</v>
      </c>
      <c r="K2260" s="17">
        <f>SUM(I2260:J2260)</f>
        <v>0</v>
      </c>
      <c r="L2260" s="28">
        <f>IF(N2260&lt;7000000000,0,1)</f>
        <v>0</v>
      </c>
      <c r="M2260" s="28">
        <f>IF(N2260&gt;0,1,0)</f>
        <v>1</v>
      </c>
      <c r="N2260" s="29">
        <v>8006</v>
      </c>
      <c r="O2260" s="29">
        <f>IF($R2260="Minor",1,0)</f>
        <v>1</v>
      </c>
      <c r="P2260" s="29">
        <f>IF($R2260="Medium",1,0)</f>
        <v>0</v>
      </c>
      <c r="Q2260" s="29">
        <f>IF($R2260="Major",1,0)</f>
        <v>0</v>
      </c>
      <c r="R2260" s="2" t="str">
        <f>IF('Hazard Data'!N2177&lt;VLOOKUP(B2260,Thresholds!$B$2:$I$8,2,FALSE),"Minor",IF(AND(VLOOKUP(B2260,Thresholds!$B$2:$I$8,2,FALSE)&lt;='Hazard Data'!N2177,'Hazard Data'!N2177&lt;VLOOKUP(B2260,Thresholds!$B$2:$I$8,3,FALSE)),"Medium","Major"))</f>
        <v>Minor</v>
      </c>
      <c r="S2260" s="2" t="str">
        <f>IF(N2260&gt;0,"",IF('Hazard Data'!K2177&lt;VLOOKUP(B2260,Thresholds!$B$2:$I$8,5,FALSE),"Minor",IF(AND(VLOOKUP(B2260,Thresholds!$B$2:$I$8,5,FALSE)&lt;='Hazard Data'!K2177,'Hazard Data'!K2177&lt;VLOOKUP(B2260,Thresholds!$B$2:$I$8,6,FALSE)),"Medium","Major")))</f>
        <v/>
      </c>
      <c r="T2260" s="2"/>
      <c r="U2260" s="2"/>
      <c r="V2260" s="2"/>
      <c r="W2260" s="2"/>
      <c r="X2260" s="1"/>
      <c r="Y2260" s="1"/>
      <c r="Z2260" s="1"/>
      <c r="AA2260" s="1"/>
      <c r="AB2260" s="1"/>
      <c r="AC2260" s="1"/>
      <c r="AD2260" s="1"/>
      <c r="AE2260" s="1"/>
      <c r="AF2260" s="1"/>
    </row>
    <row r="2261" spans="1:32">
      <c r="A2261" s="1"/>
      <c r="B2261" s="17">
        <v>3</v>
      </c>
      <c r="C2261" s="9" t="s">
        <v>44</v>
      </c>
      <c r="D2261" s="9" t="str">
        <f>VLOOKUP(C2261,'Hazard Categories'!$A$2:$B$52,2,FALSE)</f>
        <v>Severe Storm</v>
      </c>
      <c r="E2261" s="17">
        <v>2</v>
      </c>
      <c r="F2261" s="17">
        <v>2011</v>
      </c>
      <c r="G2261" s="17" t="str">
        <f>IF(F2261&lt;2000,(ROUNDDOWN((F2261-$G$10)/5,0))*5+$G$10&amp;"-"&amp;(ROUNDDOWN((F2261-$G$10)/5,0))*5+$G$10+4,(ROUNDDOWN((F2261-$G$10)/5,0))*5+$G$10&amp;"-"&amp;(ROUNDDOWN((F2261-$G$10)/5,0))*5+$G$10+4)</f>
        <v>2010-2014</v>
      </c>
      <c r="H2261" s="17">
        <v>1</v>
      </c>
      <c r="I2261" s="17">
        <v>0</v>
      </c>
      <c r="J2261" s="17">
        <v>0</v>
      </c>
      <c r="K2261" s="17">
        <f>SUM(I2261:J2261)</f>
        <v>0</v>
      </c>
      <c r="L2261" s="28">
        <f>IF(N2261&lt;7000000000,0,1)</f>
        <v>0</v>
      </c>
      <c r="M2261" s="28">
        <f>IF(N2261&gt;0,1,0)</f>
        <v>1</v>
      </c>
      <c r="N2261" s="29">
        <v>7988</v>
      </c>
      <c r="O2261" s="29">
        <f>IF($R2261="Minor",1,0)</f>
        <v>1</v>
      </c>
      <c r="P2261" s="29">
        <f>IF($R2261="Medium",1,0)</f>
        <v>0</v>
      </c>
      <c r="Q2261" s="29">
        <f>IF($R2261="Major",1,0)</f>
        <v>0</v>
      </c>
      <c r="R2261" s="2" t="str">
        <f>IF('Hazard Data'!N2379&lt;VLOOKUP(B2261,Thresholds!$B$2:$I$8,2,FALSE),"Minor",IF(AND(VLOOKUP(B2261,Thresholds!$B$2:$I$8,2,FALSE)&lt;='Hazard Data'!N2379,'Hazard Data'!N2379&lt;VLOOKUP(B2261,Thresholds!$B$2:$I$8,3,FALSE)),"Medium","Major"))</f>
        <v>Minor</v>
      </c>
      <c r="S2261" s="2" t="str">
        <f>IF(N2261&gt;0,"",IF('Hazard Data'!K2379&lt;VLOOKUP(B2261,Thresholds!$B$2:$I$8,5,FALSE),"Minor",IF(AND(VLOOKUP(B2261,Thresholds!$B$2:$I$8,5,FALSE)&lt;='Hazard Data'!K2379,'Hazard Data'!K2379&lt;VLOOKUP(B2261,Thresholds!$B$2:$I$8,6,FALSE)),"Medium","Major")))</f>
        <v/>
      </c>
      <c r="T2261" s="2"/>
      <c r="U2261" s="2"/>
      <c r="V2261" s="2"/>
      <c r="W2261" s="2"/>
      <c r="X2261" s="1"/>
      <c r="Y2261" s="1"/>
      <c r="Z2261" s="1"/>
      <c r="AA2261" s="1"/>
      <c r="AB2261" s="1"/>
      <c r="AC2261" s="1"/>
      <c r="AD2261" s="1"/>
      <c r="AE2261" s="1"/>
      <c r="AF2261" s="1"/>
    </row>
    <row r="2262" spans="1:32">
      <c r="A2262" s="1"/>
      <c r="B2262" s="17">
        <v>2</v>
      </c>
      <c r="C2262" s="9" t="s">
        <v>59</v>
      </c>
      <c r="D2262" s="9" t="str">
        <f>VLOOKUP(C2262,'Hazard Categories'!$A$2:$B$52,2,FALSE)</f>
        <v>Storm</v>
      </c>
      <c r="E2262" s="17">
        <v>3</v>
      </c>
      <c r="F2262" s="17">
        <v>2015</v>
      </c>
      <c r="G2262" s="17" t="str">
        <f>IF(F2262&lt;2000,(ROUNDDOWN((F2262-$G$10)/5,0))*5+$G$10&amp;"-"&amp;(ROUNDDOWN((F2262-$G$10)/5,0))*5+$G$10+4,(ROUNDDOWN((F2262-$G$10)/5,0))*5+$G$10&amp;"-"&amp;(ROUNDDOWN((F2262-$G$10)/5,0))*5+$G$10+4)</f>
        <v>2015-2019</v>
      </c>
      <c r="H2262" s="17">
        <v>1</v>
      </c>
      <c r="I2262" s="17">
        <v>0</v>
      </c>
      <c r="J2262" s="17">
        <v>0</v>
      </c>
      <c r="K2262" s="17">
        <f>SUM(I2262:J2262)</f>
        <v>0</v>
      </c>
      <c r="L2262" s="28">
        <f>IF(N2262&lt;7000000000,0,1)</f>
        <v>0</v>
      </c>
      <c r="M2262" s="28">
        <f>IF(N2262&gt;0,1,0)</f>
        <v>1</v>
      </c>
      <c r="N2262" s="29">
        <v>7987</v>
      </c>
      <c r="O2262" s="29">
        <f>IF($R2262="Minor",1,0)</f>
        <v>1</v>
      </c>
      <c r="P2262" s="29">
        <f>IF($R2262="Medium",1,0)</f>
        <v>0</v>
      </c>
      <c r="Q2262" s="29">
        <f>IF($R2262="Major",1,0)</f>
        <v>0</v>
      </c>
      <c r="R2262" s="2" t="str">
        <f>IF('Hazard Data'!N2730&lt;VLOOKUP(B2262,Thresholds!$B$2:$I$8,2,FALSE),"Minor",IF(AND(VLOOKUP(B2262,Thresholds!$B$2:$I$8,2,FALSE)&lt;='Hazard Data'!N2730,'Hazard Data'!N2730&lt;VLOOKUP(B2262,Thresholds!$B$2:$I$8,3,FALSE)),"Medium","Major"))</f>
        <v>Minor</v>
      </c>
      <c r="S2262" s="2" t="str">
        <f>IF(N2262&gt;0,"",IF('Hazard Data'!K2730&lt;VLOOKUP(B2262,Thresholds!$B$2:$I$8,5,FALSE),"Minor",IF(AND(VLOOKUP(B2262,Thresholds!$B$2:$I$8,5,FALSE)&lt;='Hazard Data'!K2730,'Hazard Data'!K2730&lt;VLOOKUP(B2262,Thresholds!$B$2:$I$8,6,FALSE)),"Medium","Major")))</f>
        <v/>
      </c>
      <c r="T2262" s="2"/>
      <c r="U2262" s="2"/>
      <c r="V2262" s="2"/>
      <c r="W2262" s="2"/>
      <c r="X2262" s="1"/>
      <c r="Y2262" s="1"/>
      <c r="Z2262" s="1"/>
      <c r="AA2262" s="1"/>
      <c r="AB2262" s="1"/>
      <c r="AC2262" s="1"/>
      <c r="AD2262" s="1"/>
      <c r="AE2262" s="1"/>
      <c r="AF2262" s="1"/>
    </row>
    <row r="2263" spans="1:32">
      <c r="A2263" s="1"/>
      <c r="B2263" s="17">
        <v>3</v>
      </c>
      <c r="C2263" s="9" t="s">
        <v>44</v>
      </c>
      <c r="D2263" s="9" t="str">
        <f>VLOOKUP(C2263,'Hazard Categories'!$A$2:$B$52,2,FALSE)</f>
        <v>Severe Storm</v>
      </c>
      <c r="E2263" s="17">
        <v>2</v>
      </c>
      <c r="F2263" s="17">
        <v>2011</v>
      </c>
      <c r="G2263" s="17" t="str">
        <f>IF(F2263&lt;2000,(ROUNDDOWN((F2263-$G$10)/5,0))*5+$G$10&amp;"-"&amp;(ROUNDDOWN((F2263-$G$10)/5,0))*5+$G$10+4,(ROUNDDOWN((F2263-$G$10)/5,0))*5+$G$10&amp;"-"&amp;(ROUNDDOWN((F2263-$G$10)/5,0))*5+$G$10+4)</f>
        <v>2010-2014</v>
      </c>
      <c r="H2263" s="17">
        <v>1</v>
      </c>
      <c r="I2263" s="17">
        <v>0</v>
      </c>
      <c r="J2263" s="17">
        <v>0</v>
      </c>
      <c r="K2263" s="17">
        <f>SUM(I2263:J2263)</f>
        <v>0</v>
      </c>
      <c r="L2263" s="28">
        <f>IF(N2263&lt;7000000000,0,1)</f>
        <v>0</v>
      </c>
      <c r="M2263" s="28">
        <f>IF(N2263&gt;0,1,0)</f>
        <v>1</v>
      </c>
      <c r="N2263" s="29">
        <v>7981</v>
      </c>
      <c r="O2263" s="29">
        <f>IF($R2263="Minor",1,0)</f>
        <v>1</v>
      </c>
      <c r="P2263" s="29">
        <f>IF($R2263="Medium",1,0)</f>
        <v>0</v>
      </c>
      <c r="Q2263" s="29">
        <f>IF($R2263="Major",1,0)</f>
        <v>0</v>
      </c>
      <c r="R2263" s="2" t="str">
        <f>IF('Hazard Data'!N2452&lt;VLOOKUP(B2263,Thresholds!$B$2:$I$8,2,FALSE),"Minor",IF(AND(VLOOKUP(B2263,Thresholds!$B$2:$I$8,2,FALSE)&lt;='Hazard Data'!N2452,'Hazard Data'!N2452&lt;VLOOKUP(B2263,Thresholds!$B$2:$I$8,3,FALSE)),"Medium","Major"))</f>
        <v>Minor</v>
      </c>
      <c r="S2263" s="2" t="str">
        <f>IF(N2263&gt;0,"",IF('Hazard Data'!K2452&lt;VLOOKUP(B2263,Thresholds!$B$2:$I$8,5,FALSE),"Minor",IF(AND(VLOOKUP(B2263,Thresholds!$B$2:$I$8,5,FALSE)&lt;='Hazard Data'!K2452,'Hazard Data'!K2452&lt;VLOOKUP(B2263,Thresholds!$B$2:$I$8,6,FALSE)),"Medium","Major")))</f>
        <v/>
      </c>
      <c r="T2263" s="2"/>
      <c r="U2263" s="2"/>
      <c r="V2263" s="2"/>
      <c r="W2263" s="2"/>
      <c r="X2263" s="1"/>
      <c r="Y2263" s="1"/>
      <c r="Z2263" s="1"/>
      <c r="AA2263" s="1"/>
      <c r="AB2263" s="1"/>
      <c r="AC2263" s="1"/>
      <c r="AD2263" s="1"/>
      <c r="AE2263" s="1"/>
      <c r="AF2263" s="1"/>
    </row>
    <row r="2264" spans="1:32">
      <c r="A2264" s="1"/>
      <c r="B2264" s="17">
        <v>5</v>
      </c>
      <c r="C2264" s="9" t="s">
        <v>44</v>
      </c>
      <c r="D2264" s="9" t="str">
        <f>VLOOKUP(C2264,'Hazard Categories'!$A$2:$B$52,2,FALSE)</f>
        <v>Severe Storm</v>
      </c>
      <c r="E2264" s="17">
        <v>2</v>
      </c>
      <c r="F2264" s="17">
        <v>2011</v>
      </c>
      <c r="G2264" s="17" t="str">
        <f>IF(F2264&lt;2000,(ROUNDDOWN((F2264-$G$10)/5,0))*5+$G$10&amp;"-"&amp;(ROUNDDOWN((F2264-$G$10)/5,0))*5+$G$10+4,(ROUNDDOWN((F2264-$G$10)/5,0))*5+$G$10&amp;"-"&amp;(ROUNDDOWN((F2264-$G$10)/5,0))*5+$G$10+4)</f>
        <v>2010-2014</v>
      </c>
      <c r="H2264" s="17">
        <v>1</v>
      </c>
      <c r="I2264" s="17">
        <v>0</v>
      </c>
      <c r="J2264" s="17">
        <v>0</v>
      </c>
      <c r="K2264" s="17">
        <f>SUM(I2264:J2264)</f>
        <v>0</v>
      </c>
      <c r="L2264" s="28">
        <f>IF(N2264&lt;7000000000,0,1)</f>
        <v>0</v>
      </c>
      <c r="M2264" s="28">
        <f>IF(N2264&gt;0,1,0)</f>
        <v>1</v>
      </c>
      <c r="N2264" s="29">
        <v>7979</v>
      </c>
      <c r="O2264" s="29">
        <f>IF($R2264="Minor",1,0)</f>
        <v>1</v>
      </c>
      <c r="P2264" s="29">
        <f>IF($R2264="Medium",1,0)</f>
        <v>0</v>
      </c>
      <c r="Q2264" s="29">
        <f>IF($R2264="Major",1,0)</f>
        <v>0</v>
      </c>
      <c r="R2264" s="2" t="str">
        <f>IF('Hazard Data'!N2450&lt;VLOOKUP(B2264,Thresholds!$B$2:$I$8,2,FALSE),"Minor",IF(AND(VLOOKUP(B2264,Thresholds!$B$2:$I$8,2,FALSE)&lt;='Hazard Data'!N2450,'Hazard Data'!N2450&lt;VLOOKUP(B2264,Thresholds!$B$2:$I$8,3,FALSE)),"Medium","Major"))</f>
        <v>Minor</v>
      </c>
      <c r="S2264" s="2" t="str">
        <f>IF(N2264&gt;0,"",IF('Hazard Data'!K2450&lt;VLOOKUP(B2264,Thresholds!$B$2:$I$8,5,FALSE),"Minor",IF(AND(VLOOKUP(B2264,Thresholds!$B$2:$I$8,5,FALSE)&lt;='Hazard Data'!K2450,'Hazard Data'!K2450&lt;VLOOKUP(B2264,Thresholds!$B$2:$I$8,6,FALSE)),"Medium","Major")))</f>
        <v/>
      </c>
      <c r="T2264" s="2"/>
      <c r="U2264" s="2"/>
      <c r="V2264" s="2"/>
      <c r="W2264" s="2"/>
      <c r="X2264" s="1"/>
      <c r="Y2264" s="1"/>
      <c r="Z2264" s="1"/>
      <c r="AA2264" s="1"/>
      <c r="AB2264" s="1"/>
      <c r="AC2264" s="1"/>
      <c r="AD2264" s="1"/>
      <c r="AE2264" s="1"/>
      <c r="AF2264" s="1"/>
    </row>
    <row r="2265" spans="1:32">
      <c r="A2265" s="1"/>
      <c r="B2265" s="17">
        <v>2</v>
      </c>
      <c r="C2265" s="9" t="s">
        <v>59</v>
      </c>
      <c r="D2265" s="9" t="str">
        <f>VLOOKUP(C2265,'Hazard Categories'!$A$2:$B$52,2,FALSE)</f>
        <v>Storm</v>
      </c>
      <c r="E2265" s="17">
        <v>3</v>
      </c>
      <c r="F2265" s="17">
        <v>2011</v>
      </c>
      <c r="G2265" s="17" t="str">
        <f>IF(F2265&lt;2000,(ROUNDDOWN((F2265-$G$10)/5,0))*5+$G$10&amp;"-"&amp;(ROUNDDOWN((F2265-$G$10)/5,0))*5+$G$10+4,(ROUNDDOWN((F2265-$G$10)/5,0))*5+$G$10&amp;"-"&amp;(ROUNDDOWN((F2265-$G$10)/5,0))*5+$G$10+4)</f>
        <v>2010-2014</v>
      </c>
      <c r="H2265" s="17">
        <v>1</v>
      </c>
      <c r="I2265" s="17">
        <v>0</v>
      </c>
      <c r="J2265" s="17">
        <v>0</v>
      </c>
      <c r="K2265" s="17">
        <f>SUM(I2265:J2265)</f>
        <v>0</v>
      </c>
      <c r="L2265" s="28">
        <f>IF(N2265&lt;7000000000,0,1)</f>
        <v>0</v>
      </c>
      <c r="M2265" s="28">
        <f>IF(N2265&gt;0,1,0)</f>
        <v>1</v>
      </c>
      <c r="N2265" s="29">
        <v>7968</v>
      </c>
      <c r="O2265" s="29">
        <f>IF($R2265="Minor",1,0)</f>
        <v>1</v>
      </c>
      <c r="P2265" s="29">
        <f>IF($R2265="Medium",1,0)</f>
        <v>0</v>
      </c>
      <c r="Q2265" s="29">
        <f>IF($R2265="Major",1,0)</f>
        <v>0</v>
      </c>
      <c r="R2265" s="2" t="str">
        <f>IF('Hazard Data'!N2369&lt;VLOOKUP(B2265,Thresholds!$B$2:$I$8,2,FALSE),"Minor",IF(AND(VLOOKUP(B2265,Thresholds!$B$2:$I$8,2,FALSE)&lt;='Hazard Data'!N2369,'Hazard Data'!N2369&lt;VLOOKUP(B2265,Thresholds!$B$2:$I$8,3,FALSE)),"Medium","Major"))</f>
        <v>Minor</v>
      </c>
      <c r="S2265" s="2" t="str">
        <f>IF(N2265&gt;0,"",IF('Hazard Data'!K2369&lt;VLOOKUP(B2265,Thresholds!$B$2:$I$8,5,FALSE),"Minor",IF(AND(VLOOKUP(B2265,Thresholds!$B$2:$I$8,5,FALSE)&lt;='Hazard Data'!K2369,'Hazard Data'!K2369&lt;VLOOKUP(B2265,Thresholds!$B$2:$I$8,6,FALSE)),"Medium","Major")))</f>
        <v/>
      </c>
      <c r="T2265" s="2"/>
      <c r="U2265" s="2"/>
      <c r="V2265" s="2"/>
      <c r="W2265" s="2"/>
      <c r="X2265" s="1"/>
      <c r="Y2265" s="1"/>
      <c r="Z2265" s="1"/>
      <c r="AA2265" s="1"/>
      <c r="AB2265" s="1"/>
      <c r="AC2265" s="1"/>
      <c r="AD2265" s="1"/>
      <c r="AE2265" s="1"/>
      <c r="AF2265" s="1"/>
    </row>
    <row r="2266" spans="1:32">
      <c r="A2266" s="1"/>
      <c r="B2266" s="17">
        <v>3</v>
      </c>
      <c r="C2266" s="9" t="s">
        <v>44</v>
      </c>
      <c r="D2266" s="9" t="str">
        <f>VLOOKUP(C2266,'Hazard Categories'!$A$2:$B$52,2,FALSE)</f>
        <v>Severe Storm</v>
      </c>
      <c r="E2266" s="17">
        <v>1</v>
      </c>
      <c r="F2266" s="17">
        <v>1984</v>
      </c>
      <c r="G2266" s="17" t="str">
        <f>IF(F2266&lt;2000,(ROUNDDOWN((F2266-$G$10)/5,0))*5+$G$10&amp;"-"&amp;(ROUNDDOWN((F2266-$G$10)/5,0))*5+$G$10+4,(ROUNDDOWN((F2266-$G$10)/5,0))*5+$G$10&amp;"-"&amp;(ROUNDDOWN((F2266-$G$10)/5,0))*5+$G$10+4)</f>
        <v>1980-1984</v>
      </c>
      <c r="H2266" s="17">
        <v>1</v>
      </c>
      <c r="I2266" s="17">
        <v>0</v>
      </c>
      <c r="J2266" s="17">
        <v>0</v>
      </c>
      <c r="K2266" s="17">
        <f>SUM(I2266:J2266)</f>
        <v>0</v>
      </c>
      <c r="L2266" s="28">
        <f>IF(N2266&lt;7000000000,0,1)</f>
        <v>0</v>
      </c>
      <c r="M2266" s="28">
        <f>IF(N2266&gt;0,1,0)</f>
        <v>1</v>
      </c>
      <c r="N2266" s="29">
        <v>7965</v>
      </c>
      <c r="O2266" s="29">
        <f>IF($R2266="Minor",1,0)</f>
        <v>1</v>
      </c>
      <c r="P2266" s="29">
        <f>IF($R2266="Medium",1,0)</f>
        <v>0</v>
      </c>
      <c r="Q2266" s="29">
        <f>IF($R2266="Major",1,0)</f>
        <v>0</v>
      </c>
      <c r="R2266" s="2" t="str">
        <f>IF('Hazard Data'!N1399&lt;VLOOKUP(B2266,Thresholds!$B$2:$I$8,2,FALSE),"Minor",IF(AND(VLOOKUP(B2266,Thresholds!$B$2:$I$8,2,FALSE)&lt;='Hazard Data'!N1399,'Hazard Data'!N1399&lt;VLOOKUP(B2266,Thresholds!$B$2:$I$8,3,FALSE)),"Medium","Major"))</f>
        <v>Minor</v>
      </c>
      <c r="S2266" s="2" t="str">
        <f>IF(N2266&gt;0,"",IF('Hazard Data'!K1399&lt;VLOOKUP(B2266,Thresholds!$B$2:$I$8,5,FALSE),"Minor",IF(AND(VLOOKUP(B2266,Thresholds!$B$2:$I$8,5,FALSE)&lt;='Hazard Data'!K1399,'Hazard Data'!K1399&lt;VLOOKUP(B2266,Thresholds!$B$2:$I$8,6,FALSE)),"Medium","Major")))</f>
        <v/>
      </c>
      <c r="T2266" s="2"/>
      <c r="U2266" s="2"/>
      <c r="V2266" s="2"/>
      <c r="W2266" s="2"/>
      <c r="X2266" s="1"/>
      <c r="Y2266" s="1"/>
      <c r="Z2266" s="1"/>
      <c r="AA2266" s="1"/>
      <c r="AB2266" s="1"/>
      <c r="AC2266" s="1"/>
      <c r="AD2266" s="1"/>
      <c r="AE2266" s="1"/>
      <c r="AF2266" s="1"/>
    </row>
    <row r="2267" spans="1:32">
      <c r="A2267" s="1"/>
      <c r="B2267" s="17">
        <v>1</v>
      </c>
      <c r="C2267" s="9" t="s">
        <v>44</v>
      </c>
      <c r="D2267" s="9" t="str">
        <f>VLOOKUP(C2267,'Hazard Categories'!$A$2:$B$52,2,FALSE)</f>
        <v>Severe Storm</v>
      </c>
      <c r="E2267" s="17">
        <v>3</v>
      </c>
      <c r="F2267" s="17">
        <v>1989</v>
      </c>
      <c r="G2267" s="17" t="str">
        <f>IF(F2267&lt;2000,(ROUNDDOWN((F2267-$G$10)/5,0))*5+$G$10&amp;"-"&amp;(ROUNDDOWN((F2267-$G$10)/5,0))*5+$G$10+4,(ROUNDDOWN((F2267-$G$10)/5,0))*5+$G$10&amp;"-"&amp;(ROUNDDOWN((F2267-$G$10)/5,0))*5+$G$10+4)</f>
        <v>1985-1989</v>
      </c>
      <c r="H2267" s="17">
        <v>1</v>
      </c>
      <c r="I2267" s="17">
        <v>0</v>
      </c>
      <c r="J2267" s="17">
        <v>0</v>
      </c>
      <c r="K2267" s="17">
        <f>SUM(I2267:J2267)</f>
        <v>0</v>
      </c>
      <c r="L2267" s="28">
        <f>IF(N2267&lt;7000000000,0,1)</f>
        <v>0</v>
      </c>
      <c r="M2267" s="28">
        <f>IF(N2267&gt;0,1,0)</f>
        <v>1</v>
      </c>
      <c r="N2267" s="29">
        <v>7962</v>
      </c>
      <c r="O2267" s="29">
        <f>IF($R2267="Minor",1,0)</f>
        <v>1</v>
      </c>
      <c r="P2267" s="29">
        <f>IF($R2267="Medium",1,0)</f>
        <v>0</v>
      </c>
      <c r="Q2267" s="29">
        <f>IF($R2267="Major",1,0)</f>
        <v>0</v>
      </c>
      <c r="R2267" s="2" t="str">
        <f>IF('Hazard Data'!N1489&lt;VLOOKUP(B2267,Thresholds!$B$2:$I$8,2,FALSE),"Minor",IF(AND(VLOOKUP(B2267,Thresholds!$B$2:$I$8,2,FALSE)&lt;='Hazard Data'!N1489,'Hazard Data'!N1489&lt;VLOOKUP(B2267,Thresholds!$B$2:$I$8,3,FALSE)),"Medium","Major"))</f>
        <v>Minor</v>
      </c>
      <c r="S2267" s="2" t="str">
        <f>IF(N2267&gt;0,"",IF('Hazard Data'!K1489&lt;VLOOKUP(B2267,Thresholds!$B$2:$I$8,5,FALSE),"Minor",IF(AND(VLOOKUP(B2267,Thresholds!$B$2:$I$8,5,FALSE)&lt;='Hazard Data'!K1489,'Hazard Data'!K1489&lt;VLOOKUP(B2267,Thresholds!$B$2:$I$8,6,FALSE)),"Medium","Major")))</f>
        <v/>
      </c>
      <c r="T2267" s="2"/>
      <c r="U2267" s="2"/>
      <c r="V2267" s="2"/>
      <c r="W2267" s="2"/>
      <c r="X2267" s="1"/>
      <c r="Y2267" s="1"/>
      <c r="Z2267" s="1"/>
      <c r="AA2267" s="1"/>
      <c r="AB2267" s="1"/>
      <c r="AC2267" s="1"/>
      <c r="AD2267" s="1"/>
      <c r="AE2267" s="1"/>
      <c r="AF2267" s="1"/>
    </row>
    <row r="2268" spans="1:32">
      <c r="A2268" s="1"/>
      <c r="B2268" s="17">
        <v>1</v>
      </c>
      <c r="C2268" s="9" t="s">
        <v>53</v>
      </c>
      <c r="D2268" s="9" t="str">
        <f>VLOOKUP(C2268,'Hazard Categories'!$A$2:$B$52,2,FALSE)</f>
        <v>Severe Storm</v>
      </c>
      <c r="E2268" s="17">
        <v>3</v>
      </c>
      <c r="F2268" s="17">
        <v>1966</v>
      </c>
      <c r="G2268" s="17" t="str">
        <f>IF(F2268&lt;2000,(ROUNDDOWN((F2268-$G$10)/5,0))*5+$G$10&amp;"-"&amp;(ROUNDDOWN((F2268-$G$10)/5,0))*5+$G$10+4,(ROUNDDOWN((F2268-$G$10)/5,0))*5+$G$10&amp;"-"&amp;(ROUNDDOWN((F2268-$G$10)/5,0))*5+$G$10+4)</f>
        <v>1965-1969</v>
      </c>
      <c r="H2268" s="17">
        <v>1</v>
      </c>
      <c r="I2268" s="17">
        <v>0</v>
      </c>
      <c r="J2268" s="17">
        <v>0</v>
      </c>
      <c r="K2268" s="17">
        <f>SUM(I2268:J2268)</f>
        <v>0</v>
      </c>
      <c r="L2268" s="28">
        <f>IF(N2268&lt;7000000000,0,1)</f>
        <v>0</v>
      </c>
      <c r="M2268" s="28">
        <f>IF(N2268&gt;0,1,0)</f>
        <v>1</v>
      </c>
      <c r="N2268" s="29">
        <v>7958</v>
      </c>
      <c r="O2268" s="29">
        <f>IF($R2268="Minor",1,0)</f>
        <v>1</v>
      </c>
      <c r="P2268" s="29">
        <f>IF($R2268="Medium",1,0)</f>
        <v>0</v>
      </c>
      <c r="Q2268" s="29">
        <f>IF($R2268="Major",1,0)</f>
        <v>0</v>
      </c>
      <c r="R2268" s="2" t="str">
        <f>IF('Hazard Data'!N1018&lt;VLOOKUP(B2268,Thresholds!$B$2:$I$8,2,FALSE),"Minor",IF(AND(VLOOKUP(B2268,Thresholds!$B$2:$I$8,2,FALSE)&lt;='Hazard Data'!N1018,'Hazard Data'!N1018&lt;VLOOKUP(B2268,Thresholds!$B$2:$I$8,3,FALSE)),"Medium","Major"))</f>
        <v>Minor</v>
      </c>
      <c r="S2268" s="2" t="str">
        <f>IF(N2268&gt;0,"",IF('Hazard Data'!K1018&lt;VLOOKUP(B2268,Thresholds!$B$2:$I$8,5,FALSE),"Minor",IF(AND(VLOOKUP(B2268,Thresholds!$B$2:$I$8,5,FALSE)&lt;='Hazard Data'!K1018,'Hazard Data'!K1018&lt;VLOOKUP(B2268,Thresholds!$B$2:$I$8,6,FALSE)),"Medium","Major")))</f>
        <v/>
      </c>
      <c r="T2268" s="2"/>
      <c r="U2268" s="2"/>
      <c r="V2268" s="2"/>
      <c r="W2268" s="2"/>
      <c r="X2268" s="1"/>
      <c r="Y2268" s="1"/>
      <c r="Z2268" s="1"/>
      <c r="AA2268" s="1"/>
      <c r="AB2268" s="1"/>
      <c r="AC2268" s="1"/>
      <c r="AD2268" s="1"/>
      <c r="AE2268" s="1"/>
      <c r="AF2268" s="1"/>
    </row>
    <row r="2269" spans="1:32">
      <c r="A2269" s="1"/>
      <c r="B2269" s="17">
        <v>2</v>
      </c>
      <c r="C2269" s="9" t="s">
        <v>70</v>
      </c>
      <c r="D2269" s="9" t="str">
        <f>VLOOKUP(C2269,'Hazard Categories'!$A$2:$B$52,2,FALSE)</f>
        <v>Storm</v>
      </c>
      <c r="E2269" s="17">
        <v>2</v>
      </c>
      <c r="F2269" s="17">
        <v>1974</v>
      </c>
      <c r="G2269" s="17" t="str">
        <f>IF(F2269&lt;2000,(ROUNDDOWN((F2269-$G$10)/5,0))*5+$G$10&amp;"-"&amp;(ROUNDDOWN((F2269-$G$10)/5,0))*5+$G$10+4,(ROUNDDOWN((F2269-$G$10)/5,0))*5+$G$10&amp;"-"&amp;(ROUNDDOWN((F2269-$G$10)/5,0))*5+$G$10+4)</f>
        <v>1970-1974</v>
      </c>
      <c r="H2269" s="17">
        <v>1</v>
      </c>
      <c r="I2269" s="17">
        <v>0</v>
      </c>
      <c r="J2269" s="17">
        <v>0</v>
      </c>
      <c r="K2269" s="17">
        <f>SUM(I2269:J2269)</f>
        <v>0</v>
      </c>
      <c r="L2269" s="28">
        <f>IF(N2269&lt;7000000000,0,1)</f>
        <v>0</v>
      </c>
      <c r="M2269" s="28">
        <f>IF(N2269&gt;0,1,0)</f>
        <v>1</v>
      </c>
      <c r="N2269" s="29">
        <v>7958</v>
      </c>
      <c r="O2269" s="29">
        <f>IF($R2269="Minor",1,0)</f>
        <v>1</v>
      </c>
      <c r="P2269" s="29">
        <f>IF($R2269="Medium",1,0)</f>
        <v>0</v>
      </c>
      <c r="Q2269" s="29">
        <f>IF($R2269="Major",1,0)</f>
        <v>0</v>
      </c>
      <c r="R2269" s="2" t="str">
        <f>IF('Hazard Data'!N1206&lt;VLOOKUP(B2269,Thresholds!$B$2:$I$8,2,FALSE),"Minor",IF(AND(VLOOKUP(B2269,Thresholds!$B$2:$I$8,2,FALSE)&lt;='Hazard Data'!N1206,'Hazard Data'!N1206&lt;VLOOKUP(B2269,Thresholds!$B$2:$I$8,3,FALSE)),"Medium","Major"))</f>
        <v>Minor</v>
      </c>
      <c r="S2269" s="2" t="str">
        <f>IF(N2269&gt;0,"",IF('Hazard Data'!K1206&lt;VLOOKUP(B2269,Thresholds!$B$2:$I$8,5,FALSE),"Minor",IF(AND(VLOOKUP(B2269,Thresholds!$B$2:$I$8,5,FALSE)&lt;='Hazard Data'!K1206,'Hazard Data'!K1206&lt;VLOOKUP(B2269,Thresholds!$B$2:$I$8,6,FALSE)),"Medium","Major")))</f>
        <v/>
      </c>
      <c r="T2269" s="2"/>
      <c r="U2269" s="2"/>
      <c r="V2269" s="2"/>
      <c r="W2269" s="2"/>
      <c r="X2269" s="1"/>
      <c r="Y2269" s="1"/>
      <c r="Z2269" s="1"/>
      <c r="AA2269" s="1"/>
      <c r="AB2269" s="1"/>
      <c r="AC2269" s="1"/>
      <c r="AD2269" s="1"/>
      <c r="AE2269" s="1"/>
      <c r="AF2269" s="1"/>
    </row>
    <row r="2270" spans="1:32">
      <c r="A2270" s="1"/>
      <c r="B2270" s="17">
        <v>2</v>
      </c>
      <c r="C2270" s="9" t="s">
        <v>45</v>
      </c>
      <c r="D2270" s="9" t="str">
        <f>VLOOKUP(C2270,'Hazard Categories'!$A$2:$B$52,2,FALSE)</f>
        <v>Storm</v>
      </c>
      <c r="E2270" s="17">
        <v>3</v>
      </c>
      <c r="F2270" s="17">
        <v>1984</v>
      </c>
      <c r="G2270" s="17" t="str">
        <f>IF(F2270&lt;2000,(ROUNDDOWN((F2270-$G$10)/5,0))*5+$G$10&amp;"-"&amp;(ROUNDDOWN((F2270-$G$10)/5,0))*5+$G$10+4,(ROUNDDOWN((F2270-$G$10)/5,0))*5+$G$10&amp;"-"&amp;(ROUNDDOWN((F2270-$G$10)/5,0))*5+$G$10+4)</f>
        <v>1980-1984</v>
      </c>
      <c r="H2270" s="17">
        <v>1</v>
      </c>
      <c r="I2270" s="17">
        <v>0</v>
      </c>
      <c r="J2270" s="17">
        <v>0</v>
      </c>
      <c r="K2270" s="17">
        <f>SUM(I2270:J2270)</f>
        <v>0</v>
      </c>
      <c r="L2270" s="28">
        <f>IF(N2270&lt;7000000000,0,1)</f>
        <v>0</v>
      </c>
      <c r="M2270" s="28">
        <f>IF(N2270&gt;0,1,0)</f>
        <v>1</v>
      </c>
      <c r="N2270" s="29">
        <v>7952</v>
      </c>
      <c r="O2270" s="29">
        <f>IF($R2270="Minor",1,0)</f>
        <v>1</v>
      </c>
      <c r="P2270" s="29">
        <f>IF($R2270="Medium",1,0)</f>
        <v>0</v>
      </c>
      <c r="Q2270" s="29">
        <f>IF($R2270="Major",1,0)</f>
        <v>0</v>
      </c>
      <c r="R2270" s="2" t="str">
        <f>IF('Hazard Data'!N1436&lt;VLOOKUP(B2270,Thresholds!$B$2:$I$8,2,FALSE),"Minor",IF(AND(VLOOKUP(B2270,Thresholds!$B$2:$I$8,2,FALSE)&lt;='Hazard Data'!N1436,'Hazard Data'!N1436&lt;VLOOKUP(B2270,Thresholds!$B$2:$I$8,3,FALSE)),"Medium","Major"))</f>
        <v>Minor</v>
      </c>
      <c r="S2270" s="2" t="str">
        <f>IF(N2270&gt;0,"",IF('Hazard Data'!K1436&lt;VLOOKUP(B2270,Thresholds!$B$2:$I$8,5,FALSE),"Minor",IF(AND(VLOOKUP(B2270,Thresholds!$B$2:$I$8,5,FALSE)&lt;='Hazard Data'!K1436,'Hazard Data'!K1436&lt;VLOOKUP(B2270,Thresholds!$B$2:$I$8,6,FALSE)),"Medium","Major")))</f>
        <v/>
      </c>
      <c r="T2270" s="2"/>
      <c r="U2270" s="2"/>
      <c r="V2270" s="2"/>
      <c r="W2270" s="2"/>
      <c r="X2270" s="1"/>
      <c r="Y2270" s="1"/>
      <c r="Z2270" s="1"/>
      <c r="AA2270" s="1"/>
      <c r="AB2270" s="1"/>
      <c r="AC2270" s="1"/>
      <c r="AD2270" s="1"/>
      <c r="AE2270" s="1"/>
      <c r="AF2270" s="1"/>
    </row>
    <row r="2271" spans="1:32">
      <c r="A2271" s="1"/>
      <c r="B2271" s="17">
        <v>2</v>
      </c>
      <c r="C2271" s="9" t="s">
        <v>44</v>
      </c>
      <c r="D2271" s="9" t="str">
        <f>VLOOKUP(C2271,'Hazard Categories'!$A$2:$B$52,2,FALSE)</f>
        <v>Severe Storm</v>
      </c>
      <c r="E2271" s="17">
        <v>3</v>
      </c>
      <c r="F2271" s="17">
        <v>1987</v>
      </c>
      <c r="G2271" s="17" t="str">
        <f>IF(F2271&lt;2000,(ROUNDDOWN((F2271-$G$10)/5,0))*5+$G$10&amp;"-"&amp;(ROUNDDOWN((F2271-$G$10)/5,0))*5+$G$10+4,(ROUNDDOWN((F2271-$G$10)/5,0))*5+$G$10&amp;"-"&amp;(ROUNDDOWN((F2271-$G$10)/5,0))*5+$G$10+4)</f>
        <v>1985-1989</v>
      </c>
      <c r="H2271" s="17">
        <v>1</v>
      </c>
      <c r="I2271" s="17">
        <v>0</v>
      </c>
      <c r="J2271" s="17">
        <v>0</v>
      </c>
      <c r="K2271" s="17">
        <f>SUM(I2271:J2271)</f>
        <v>0</v>
      </c>
      <c r="L2271" s="28">
        <f>IF(N2271&lt;7000000000,0,1)</f>
        <v>0</v>
      </c>
      <c r="M2271" s="28">
        <f>IF(N2271&gt;0,1,0)</f>
        <v>1</v>
      </c>
      <c r="N2271" s="29">
        <v>7949</v>
      </c>
      <c r="O2271" s="29">
        <f>IF($R2271="Minor",1,0)</f>
        <v>1</v>
      </c>
      <c r="P2271" s="29">
        <f>IF($R2271="Medium",1,0)</f>
        <v>0</v>
      </c>
      <c r="Q2271" s="29">
        <f>IF($R2271="Major",1,0)</f>
        <v>0</v>
      </c>
      <c r="R2271" s="2" t="str">
        <f>IF('Hazard Data'!N1616&lt;VLOOKUP(B2271,Thresholds!$B$2:$I$8,2,FALSE),"Minor",IF(AND(VLOOKUP(B2271,Thresholds!$B$2:$I$8,2,FALSE)&lt;='Hazard Data'!N1616,'Hazard Data'!N1616&lt;VLOOKUP(B2271,Thresholds!$B$2:$I$8,3,FALSE)),"Medium","Major"))</f>
        <v>Minor</v>
      </c>
      <c r="S2271" s="2" t="str">
        <f>IF(N2271&gt;0,"",IF('Hazard Data'!K1616&lt;VLOOKUP(B2271,Thresholds!$B$2:$I$8,5,FALSE),"Minor",IF(AND(VLOOKUP(B2271,Thresholds!$B$2:$I$8,5,FALSE)&lt;='Hazard Data'!K1616,'Hazard Data'!K1616&lt;VLOOKUP(B2271,Thresholds!$B$2:$I$8,6,FALSE)),"Medium","Major")))</f>
        <v/>
      </c>
      <c r="T2271" s="2"/>
      <c r="U2271" s="2"/>
      <c r="V2271" s="2"/>
      <c r="W2271" s="2"/>
      <c r="X2271" s="1"/>
      <c r="Y2271" s="1"/>
      <c r="Z2271" s="1"/>
      <c r="AA2271" s="1"/>
      <c r="AB2271" s="1"/>
      <c r="AC2271" s="1"/>
      <c r="AD2271" s="1"/>
      <c r="AE2271" s="1"/>
      <c r="AF2271" s="1"/>
    </row>
    <row r="2272" spans="1:32">
      <c r="A2272" s="1"/>
      <c r="B2272" s="17">
        <v>4</v>
      </c>
      <c r="C2272" s="9" t="s">
        <v>59</v>
      </c>
      <c r="D2272" s="9" t="str">
        <f>VLOOKUP(C2272,'Hazard Categories'!$A$2:$B$52,2,FALSE)</f>
        <v>Storm</v>
      </c>
      <c r="E2272" s="17">
        <v>2</v>
      </c>
      <c r="F2272" s="17">
        <v>1987</v>
      </c>
      <c r="G2272" s="17" t="str">
        <f>IF(F2272&lt;2000,(ROUNDDOWN((F2272-$G$10)/5,0))*5+$G$10&amp;"-"&amp;(ROUNDDOWN((F2272-$G$10)/5,0))*5+$G$10+4,(ROUNDDOWN((F2272-$G$10)/5,0))*5+$G$10&amp;"-"&amp;(ROUNDDOWN((F2272-$G$10)/5,0))*5+$G$10+4)</f>
        <v>1985-1989</v>
      </c>
      <c r="H2272" s="17">
        <v>1</v>
      </c>
      <c r="I2272" s="17">
        <v>0</v>
      </c>
      <c r="J2272" s="17">
        <v>0</v>
      </c>
      <c r="K2272" s="17">
        <f>SUM(I2272:J2272)</f>
        <v>0</v>
      </c>
      <c r="L2272" s="28">
        <f>IF(N2272&lt;7000000000,0,1)</f>
        <v>0</v>
      </c>
      <c r="M2272" s="28">
        <f>IF(N2272&gt;0,1,0)</f>
        <v>1</v>
      </c>
      <c r="N2272" s="29">
        <v>7939</v>
      </c>
      <c r="O2272" s="29">
        <f>IF($R2272="Minor",1,0)</f>
        <v>1</v>
      </c>
      <c r="P2272" s="29">
        <f>IF($R2272="Medium",1,0)</f>
        <v>0</v>
      </c>
      <c r="Q2272" s="29">
        <f>IF($R2272="Major",1,0)</f>
        <v>0</v>
      </c>
      <c r="R2272" s="2" t="str">
        <f>IF('Hazard Data'!N1585&lt;VLOOKUP(B2272,Thresholds!$B$2:$I$8,2,FALSE),"Minor",IF(AND(VLOOKUP(B2272,Thresholds!$B$2:$I$8,2,FALSE)&lt;='Hazard Data'!N1585,'Hazard Data'!N1585&lt;VLOOKUP(B2272,Thresholds!$B$2:$I$8,3,FALSE)),"Medium","Major"))</f>
        <v>Minor</v>
      </c>
      <c r="S2272" s="2" t="str">
        <f>IF(N2272&gt;0,"",IF('Hazard Data'!K1585&lt;VLOOKUP(B2272,Thresholds!$B$2:$I$8,5,FALSE),"Minor",IF(AND(VLOOKUP(B2272,Thresholds!$B$2:$I$8,5,FALSE)&lt;='Hazard Data'!K1585,'Hazard Data'!K1585&lt;VLOOKUP(B2272,Thresholds!$B$2:$I$8,6,FALSE)),"Medium","Major")))</f>
        <v/>
      </c>
      <c r="T2272" s="2"/>
      <c r="U2272" s="2"/>
      <c r="V2272" s="2"/>
      <c r="W2272" s="2"/>
      <c r="X2272" s="1"/>
      <c r="Y2272" s="1"/>
      <c r="Z2272" s="1"/>
      <c r="AA2272" s="1"/>
      <c r="AB2272" s="1"/>
      <c r="AC2272" s="1"/>
      <c r="AD2272" s="1"/>
      <c r="AE2272" s="1"/>
      <c r="AF2272" s="1"/>
    </row>
    <row r="2273" spans="1:32">
      <c r="A2273" s="1"/>
      <c r="B2273" s="17">
        <v>4</v>
      </c>
      <c r="C2273" s="9" t="s">
        <v>59</v>
      </c>
      <c r="D2273" s="9" t="str">
        <f>VLOOKUP(C2273,'Hazard Categories'!$A$2:$B$52,2,FALSE)</f>
        <v>Storm</v>
      </c>
      <c r="E2273" s="17">
        <v>2</v>
      </c>
      <c r="F2273" s="17">
        <v>1988</v>
      </c>
      <c r="G2273" s="17" t="str">
        <f>IF(F2273&lt;2000,(ROUNDDOWN((F2273-$G$10)/5,0))*5+$G$10&amp;"-"&amp;(ROUNDDOWN((F2273-$G$10)/5,0))*5+$G$10+4,(ROUNDDOWN((F2273-$G$10)/5,0))*5+$G$10&amp;"-"&amp;(ROUNDDOWN((F2273-$G$10)/5,0))*5+$G$10+4)</f>
        <v>1985-1989</v>
      </c>
      <c r="H2273" s="17">
        <v>1</v>
      </c>
      <c r="I2273" s="17">
        <v>0</v>
      </c>
      <c r="J2273" s="17">
        <v>0</v>
      </c>
      <c r="K2273" s="17">
        <f>SUM(I2273:J2273)</f>
        <v>0</v>
      </c>
      <c r="L2273" s="28">
        <f>IF(N2273&lt;7000000000,0,1)</f>
        <v>0</v>
      </c>
      <c r="M2273" s="28">
        <f>IF(N2273&gt;0,1,0)</f>
        <v>1</v>
      </c>
      <c r="N2273" s="29">
        <v>7932</v>
      </c>
      <c r="O2273" s="29">
        <f>IF($R2273="Minor",1,0)</f>
        <v>1</v>
      </c>
      <c r="P2273" s="29">
        <f>IF($R2273="Medium",1,0)</f>
        <v>0</v>
      </c>
      <c r="Q2273" s="29">
        <f>IF($R2273="Major",1,0)</f>
        <v>0</v>
      </c>
      <c r="R2273" s="2" t="str">
        <f>IF('Hazard Data'!N1694&lt;VLOOKUP(B2273,Thresholds!$B$2:$I$8,2,FALSE),"Minor",IF(AND(VLOOKUP(B2273,Thresholds!$B$2:$I$8,2,FALSE)&lt;='Hazard Data'!N1694,'Hazard Data'!N1694&lt;VLOOKUP(B2273,Thresholds!$B$2:$I$8,3,FALSE)),"Medium","Major"))</f>
        <v>Minor</v>
      </c>
      <c r="S2273" s="2" t="str">
        <f>IF(N2273&gt;0,"",IF('Hazard Data'!K1694&lt;VLOOKUP(B2273,Thresholds!$B$2:$I$8,5,FALSE),"Minor",IF(AND(VLOOKUP(B2273,Thresholds!$B$2:$I$8,5,FALSE)&lt;='Hazard Data'!K1694,'Hazard Data'!K1694&lt;VLOOKUP(B2273,Thresholds!$B$2:$I$8,6,FALSE)),"Medium","Major")))</f>
        <v/>
      </c>
      <c r="T2273" s="2"/>
      <c r="U2273" s="2"/>
      <c r="V2273" s="2"/>
      <c r="W2273" s="2"/>
      <c r="X2273" s="1"/>
      <c r="Y2273" s="1"/>
      <c r="Z2273" s="1"/>
      <c r="AA2273" s="1"/>
      <c r="AB2273" s="1"/>
      <c r="AC2273" s="1"/>
      <c r="AD2273" s="1"/>
      <c r="AE2273" s="1"/>
      <c r="AF2273" s="1"/>
    </row>
    <row r="2274" spans="1:32">
      <c r="A2274" s="1"/>
      <c r="B2274" s="17">
        <v>3</v>
      </c>
      <c r="C2274" s="9" t="s">
        <v>52</v>
      </c>
      <c r="D2274" s="9" t="str">
        <f>VLOOKUP(C2274,'Hazard Categories'!$A$2:$B$52,2,FALSE)</f>
        <v>Severe Storm</v>
      </c>
      <c r="E2274" s="17">
        <v>3</v>
      </c>
      <c r="F2274" s="17">
        <v>1975</v>
      </c>
      <c r="G2274" s="17" t="str">
        <f>IF(F2274&lt;2000,(ROUNDDOWN((F2274-$G$10)/5,0))*5+$G$10&amp;"-"&amp;(ROUNDDOWN((F2274-$G$10)/5,0))*5+$G$10+4,(ROUNDDOWN((F2274-$G$10)/5,0))*5+$G$10&amp;"-"&amp;(ROUNDDOWN((F2274-$G$10)/5,0))*5+$G$10+4)</f>
        <v>1975-1979</v>
      </c>
      <c r="H2274" s="17">
        <v>1</v>
      </c>
      <c r="I2274" s="17">
        <v>0</v>
      </c>
      <c r="J2274" s="17">
        <v>0</v>
      </c>
      <c r="K2274" s="17">
        <f>SUM(I2274:J2274)</f>
        <v>0</v>
      </c>
      <c r="L2274" s="28">
        <f>IF(N2274&lt;7000000000,0,1)</f>
        <v>0</v>
      </c>
      <c r="M2274" s="28">
        <f>IF(N2274&gt;0,1,0)</f>
        <v>1</v>
      </c>
      <c r="N2274" s="29">
        <v>7919</v>
      </c>
      <c r="O2274" s="29">
        <f>IF($R2274="Minor",1,0)</f>
        <v>1</v>
      </c>
      <c r="P2274" s="29">
        <f>IF($R2274="Medium",1,0)</f>
        <v>0</v>
      </c>
      <c r="Q2274" s="29">
        <f>IF($R2274="Major",1,0)</f>
        <v>0</v>
      </c>
      <c r="R2274" s="2" t="str">
        <f>IF('Hazard Data'!N1225&lt;VLOOKUP(B2274,Thresholds!$B$2:$I$8,2,FALSE),"Minor",IF(AND(VLOOKUP(B2274,Thresholds!$B$2:$I$8,2,FALSE)&lt;='Hazard Data'!N1225,'Hazard Data'!N1225&lt;VLOOKUP(B2274,Thresholds!$B$2:$I$8,3,FALSE)),"Medium","Major"))</f>
        <v>Minor</v>
      </c>
      <c r="S2274" s="2" t="str">
        <f>IF(N2274&gt;0,"",IF('Hazard Data'!K1225&lt;VLOOKUP(B2274,Thresholds!$B$2:$I$8,5,FALSE),"Minor",IF(AND(VLOOKUP(B2274,Thresholds!$B$2:$I$8,5,FALSE)&lt;='Hazard Data'!K1225,'Hazard Data'!K1225&lt;VLOOKUP(B2274,Thresholds!$B$2:$I$8,6,FALSE)),"Medium","Major")))</f>
        <v/>
      </c>
      <c r="T2274" s="2"/>
      <c r="U2274" s="2"/>
      <c r="V2274" s="2"/>
      <c r="W2274" s="2"/>
      <c r="X2274" s="1"/>
      <c r="Y2274" s="1"/>
      <c r="Z2274" s="1"/>
      <c r="AA2274" s="1"/>
      <c r="AB2274" s="1"/>
      <c r="AC2274" s="1"/>
      <c r="AD2274" s="1"/>
      <c r="AE2274" s="1"/>
      <c r="AF2274" s="1"/>
    </row>
    <row r="2275" spans="1:32">
      <c r="A2275" s="1"/>
      <c r="B2275" s="17">
        <v>1</v>
      </c>
      <c r="C2275" s="9" t="s">
        <v>41</v>
      </c>
      <c r="D2275" s="9" t="str">
        <f>VLOOKUP(C2275,'Hazard Categories'!$A$2:$B$52,2,FALSE)</f>
        <v>Tornado</v>
      </c>
      <c r="E2275" s="17">
        <v>1</v>
      </c>
      <c r="F2275" s="17">
        <v>1994</v>
      </c>
      <c r="G2275" s="17" t="str">
        <f>IF(F2275&lt;2000,(ROUNDDOWN((F2275-$G$10)/5,0))*5+$G$10&amp;"-"&amp;(ROUNDDOWN((F2275-$G$10)/5,0))*5+$G$10+4,(ROUNDDOWN((F2275-$G$10)/5,0))*5+$G$10&amp;"-"&amp;(ROUNDDOWN((F2275-$G$10)/5,0))*5+$G$10+4)</f>
        <v>1990-1994</v>
      </c>
      <c r="H2275" s="17">
        <v>1</v>
      </c>
      <c r="I2275" s="17">
        <v>0</v>
      </c>
      <c r="J2275" s="17">
        <v>0</v>
      </c>
      <c r="K2275" s="17">
        <f>SUM(I2275:J2275)</f>
        <v>0</v>
      </c>
      <c r="L2275" s="28">
        <f>IF(N2275&lt;7000000000,0,1)</f>
        <v>0</v>
      </c>
      <c r="M2275" s="28">
        <f>IF(N2275&gt;0,1,0)</f>
        <v>1</v>
      </c>
      <c r="N2275" s="29">
        <v>7904</v>
      </c>
      <c r="O2275" s="29">
        <f>IF($R2275="Minor",1,0)</f>
        <v>1</v>
      </c>
      <c r="P2275" s="29">
        <f>IF($R2275="Medium",1,0)</f>
        <v>0</v>
      </c>
      <c r="Q2275" s="29">
        <f>IF($R2275="Major",1,0)</f>
        <v>0</v>
      </c>
      <c r="R2275" s="2" t="str">
        <f>IF('Hazard Data'!N1780&lt;VLOOKUP(B2275,Thresholds!$B$2:$I$8,2,FALSE),"Minor",IF(AND(VLOOKUP(B2275,Thresholds!$B$2:$I$8,2,FALSE)&lt;='Hazard Data'!N1780,'Hazard Data'!N1780&lt;VLOOKUP(B2275,Thresholds!$B$2:$I$8,3,FALSE)),"Medium","Major"))</f>
        <v>Minor</v>
      </c>
      <c r="S2275" s="2" t="str">
        <f>IF(N2275&gt;0,"",IF('Hazard Data'!K1780&lt;VLOOKUP(B2275,Thresholds!$B$2:$I$8,5,FALSE),"Minor",IF(AND(VLOOKUP(B2275,Thresholds!$B$2:$I$8,5,FALSE)&lt;='Hazard Data'!K1780,'Hazard Data'!K1780&lt;VLOOKUP(B2275,Thresholds!$B$2:$I$8,6,FALSE)),"Medium","Major")))</f>
        <v/>
      </c>
      <c r="T2275" s="2"/>
      <c r="U2275" s="2"/>
      <c r="V2275" s="2"/>
      <c r="W2275" s="2"/>
      <c r="X2275" s="1"/>
      <c r="Y2275" s="1"/>
      <c r="Z2275" s="1"/>
      <c r="AA2275" s="1"/>
      <c r="AB2275" s="1"/>
      <c r="AC2275" s="1"/>
      <c r="AD2275" s="1"/>
      <c r="AE2275" s="1"/>
      <c r="AF2275" s="1"/>
    </row>
    <row r="2276" spans="1:32">
      <c r="A2276" s="1"/>
      <c r="B2276" s="17">
        <v>5</v>
      </c>
      <c r="C2276" s="9" t="s">
        <v>44</v>
      </c>
      <c r="D2276" s="9" t="str">
        <f>VLOOKUP(C2276,'Hazard Categories'!$A$2:$B$52,2,FALSE)</f>
        <v>Severe Storm</v>
      </c>
      <c r="E2276" s="17">
        <v>2</v>
      </c>
      <c r="F2276" s="17">
        <v>2015</v>
      </c>
      <c r="G2276" s="17" t="str">
        <f>IF(F2276&lt;2000,(ROUNDDOWN((F2276-$G$10)/5,0))*5+$G$10&amp;"-"&amp;(ROUNDDOWN((F2276-$G$10)/5,0))*5+$G$10+4,(ROUNDDOWN((F2276-$G$10)/5,0))*5+$G$10&amp;"-"&amp;(ROUNDDOWN((F2276-$G$10)/5,0))*5+$G$10+4)</f>
        <v>2015-2019</v>
      </c>
      <c r="H2276" s="17">
        <v>1</v>
      </c>
      <c r="I2276" s="17">
        <v>0</v>
      </c>
      <c r="J2276" s="17">
        <v>0</v>
      </c>
      <c r="K2276" s="17">
        <f>SUM(I2276:J2276)</f>
        <v>0</v>
      </c>
      <c r="L2276" s="28">
        <f>IF(N2276&lt;7000000000,0,1)</f>
        <v>0</v>
      </c>
      <c r="M2276" s="28">
        <f>IF(N2276&gt;0,1,0)</f>
        <v>1</v>
      </c>
      <c r="N2276" s="29">
        <v>7904</v>
      </c>
      <c r="O2276" s="29">
        <f>IF($R2276="Minor",1,0)</f>
        <v>1</v>
      </c>
      <c r="P2276" s="29">
        <f>IF($R2276="Medium",1,0)</f>
        <v>0</v>
      </c>
      <c r="Q2276" s="29">
        <f>IF($R2276="Major",1,0)</f>
        <v>0</v>
      </c>
      <c r="R2276" s="2" t="str">
        <f>IF('Hazard Data'!N2783&lt;VLOOKUP(B2276,Thresholds!$B$2:$I$8,2,FALSE),"Minor",IF(AND(VLOOKUP(B2276,Thresholds!$B$2:$I$8,2,FALSE)&lt;='Hazard Data'!N2783,'Hazard Data'!N2783&lt;VLOOKUP(B2276,Thresholds!$B$2:$I$8,3,FALSE)),"Medium","Major"))</f>
        <v>Minor</v>
      </c>
      <c r="S2276" s="2" t="str">
        <f>IF(N2276&gt;0,"",IF('Hazard Data'!K2783&lt;VLOOKUP(B2276,Thresholds!$B$2:$I$8,5,FALSE),"Minor",IF(AND(VLOOKUP(B2276,Thresholds!$B$2:$I$8,5,FALSE)&lt;='Hazard Data'!K2783,'Hazard Data'!K2783&lt;VLOOKUP(B2276,Thresholds!$B$2:$I$8,6,FALSE)),"Medium","Major")))</f>
        <v/>
      </c>
      <c r="T2276" s="2"/>
      <c r="U2276" s="2"/>
      <c r="V2276" s="2"/>
      <c r="W2276" s="2"/>
      <c r="X2276" s="1"/>
      <c r="Y2276" s="1"/>
      <c r="Z2276" s="1"/>
      <c r="AA2276" s="1"/>
      <c r="AB2276" s="1"/>
      <c r="AC2276" s="1"/>
      <c r="AD2276" s="1"/>
      <c r="AE2276" s="1"/>
      <c r="AF2276" s="1"/>
    </row>
    <row r="2277" spans="1:32">
      <c r="A2277" s="1"/>
      <c r="B2277" s="17">
        <v>3</v>
      </c>
      <c r="C2277" s="9" t="s">
        <v>41</v>
      </c>
      <c r="D2277" s="9" t="str">
        <f>VLOOKUP(C2277,'Hazard Categories'!$A$2:$B$52,2,FALSE)</f>
        <v>Tornado</v>
      </c>
      <c r="E2277" s="17">
        <v>2</v>
      </c>
      <c r="F2277" s="17">
        <v>1981</v>
      </c>
      <c r="G2277" s="17" t="str">
        <f>IF(F2277&lt;2000,(ROUNDDOWN((F2277-$G$10)/5,0))*5+$G$10&amp;"-"&amp;(ROUNDDOWN((F2277-$G$10)/5,0))*5+$G$10+4,(ROUNDDOWN((F2277-$G$10)/5,0))*5+$G$10&amp;"-"&amp;(ROUNDDOWN((F2277-$G$10)/5,0))*5+$G$10+4)</f>
        <v>1980-1984</v>
      </c>
      <c r="H2277" s="17">
        <v>1</v>
      </c>
      <c r="I2277" s="17">
        <v>0</v>
      </c>
      <c r="J2277" s="17">
        <v>0</v>
      </c>
      <c r="K2277" s="17">
        <f>SUM(I2277:J2277)</f>
        <v>0</v>
      </c>
      <c r="L2277" s="28">
        <f>IF(N2277&lt;7000000000,0,1)</f>
        <v>0</v>
      </c>
      <c r="M2277" s="28">
        <f>IF(N2277&gt;0,1,0)</f>
        <v>1</v>
      </c>
      <c r="N2277" s="29">
        <v>7895</v>
      </c>
      <c r="O2277" s="29">
        <f>IF($R2277="Minor",1,0)</f>
        <v>1</v>
      </c>
      <c r="P2277" s="29">
        <f>IF($R2277="Medium",1,0)</f>
        <v>0</v>
      </c>
      <c r="Q2277" s="29">
        <f>IF($R2277="Major",1,0)</f>
        <v>0</v>
      </c>
      <c r="R2277" s="2" t="str">
        <f>IF('Hazard Data'!N1641&lt;VLOOKUP(B2277,Thresholds!$B$2:$I$8,2,FALSE),"Minor",IF(AND(VLOOKUP(B2277,Thresholds!$B$2:$I$8,2,FALSE)&lt;='Hazard Data'!N1641,'Hazard Data'!N1641&lt;VLOOKUP(B2277,Thresholds!$B$2:$I$8,3,FALSE)),"Medium","Major"))</f>
        <v>Minor</v>
      </c>
      <c r="S2277" s="2" t="str">
        <f>IF(N2277&gt;0,"",IF('Hazard Data'!K1641&lt;VLOOKUP(B2277,Thresholds!$B$2:$I$8,5,FALSE),"Minor",IF(AND(VLOOKUP(B2277,Thresholds!$B$2:$I$8,5,FALSE)&lt;='Hazard Data'!K1641,'Hazard Data'!K1641&lt;VLOOKUP(B2277,Thresholds!$B$2:$I$8,6,FALSE)),"Medium","Major")))</f>
        <v/>
      </c>
      <c r="T2277" s="2"/>
      <c r="U2277" s="2"/>
      <c r="V2277" s="2"/>
      <c r="W2277" s="2"/>
      <c r="X2277" s="1"/>
      <c r="Y2277" s="1"/>
      <c r="Z2277" s="1"/>
      <c r="AA2277" s="1"/>
      <c r="AB2277" s="1"/>
      <c r="AC2277" s="1"/>
      <c r="AD2277" s="1"/>
      <c r="AE2277" s="1"/>
      <c r="AF2277" s="1"/>
    </row>
    <row r="2278" spans="1:32">
      <c r="A2278" s="1"/>
      <c r="B2278" s="17">
        <v>1</v>
      </c>
      <c r="C2278" s="9" t="s">
        <v>39</v>
      </c>
      <c r="D2278" s="9" t="str">
        <f>VLOOKUP(C2278,'Hazard Categories'!$A$2:$B$52,2,FALSE)</f>
        <v>Severe Storm</v>
      </c>
      <c r="E2278" s="17">
        <v>4</v>
      </c>
      <c r="F2278" s="17">
        <v>2015</v>
      </c>
      <c r="G2278" s="17" t="str">
        <f>IF(F2278&lt;2000,(ROUNDDOWN((F2278-$G$10)/5,0))*5+$G$10&amp;"-"&amp;(ROUNDDOWN((F2278-$G$10)/5,0))*5+$G$10+4,(ROUNDDOWN((F2278-$G$10)/5,0))*5+$G$10&amp;"-"&amp;(ROUNDDOWN((F2278-$G$10)/5,0))*5+$G$10+4)</f>
        <v>2015-2019</v>
      </c>
      <c r="H2278" s="17">
        <v>1</v>
      </c>
      <c r="I2278" s="17">
        <v>0</v>
      </c>
      <c r="J2278" s="17">
        <v>0</v>
      </c>
      <c r="K2278" s="17">
        <f>SUM(I2278:J2278)</f>
        <v>0</v>
      </c>
      <c r="L2278" s="28">
        <f>IF(N2278&lt;7000000000,0,1)</f>
        <v>0</v>
      </c>
      <c r="M2278" s="28">
        <f>IF(N2278&gt;0,1,0)</f>
        <v>1</v>
      </c>
      <c r="N2278" s="29">
        <v>7889</v>
      </c>
      <c r="O2278" s="29">
        <f>IF($R2278="Minor",1,0)</f>
        <v>1</v>
      </c>
      <c r="P2278" s="29">
        <f>IF($R2278="Medium",1,0)</f>
        <v>0</v>
      </c>
      <c r="Q2278" s="29">
        <f>IF($R2278="Major",1,0)</f>
        <v>0</v>
      </c>
      <c r="R2278" s="2" t="str">
        <f>IF('Hazard Data'!N2742&lt;VLOOKUP(B2278,Thresholds!$B$2:$I$8,2,FALSE),"Minor",IF(AND(VLOOKUP(B2278,Thresholds!$B$2:$I$8,2,FALSE)&lt;='Hazard Data'!N2742,'Hazard Data'!N2742&lt;VLOOKUP(B2278,Thresholds!$B$2:$I$8,3,FALSE)),"Medium","Major"))</f>
        <v>Minor</v>
      </c>
      <c r="S2278" s="2" t="str">
        <f>IF(N2278&gt;0,"",IF('Hazard Data'!K2742&lt;VLOOKUP(B2278,Thresholds!$B$2:$I$8,5,FALSE),"Minor",IF(AND(VLOOKUP(B2278,Thresholds!$B$2:$I$8,5,FALSE)&lt;='Hazard Data'!K2742,'Hazard Data'!K2742&lt;VLOOKUP(B2278,Thresholds!$B$2:$I$8,6,FALSE)),"Medium","Major")))</f>
        <v/>
      </c>
      <c r="T2278" s="2"/>
      <c r="U2278" s="2"/>
      <c r="V2278" s="2"/>
      <c r="W2278" s="2"/>
      <c r="X2278" s="1"/>
      <c r="Y2278" s="1"/>
      <c r="Z2278" s="1"/>
      <c r="AA2278" s="1"/>
      <c r="AB2278" s="1"/>
      <c r="AC2278" s="1"/>
      <c r="AD2278" s="1"/>
      <c r="AE2278" s="1"/>
      <c r="AF2278" s="1"/>
    </row>
    <row r="2279" spans="1:32">
      <c r="A2279" s="1"/>
      <c r="B2279" s="17">
        <v>5</v>
      </c>
      <c r="C2279" s="9" t="s">
        <v>59</v>
      </c>
      <c r="D2279" s="9" t="str">
        <f>VLOOKUP(C2279,'Hazard Categories'!$A$2:$B$52,2,FALSE)</f>
        <v>Storm</v>
      </c>
      <c r="E2279" s="17">
        <v>2</v>
      </c>
      <c r="F2279" s="17">
        <v>1984</v>
      </c>
      <c r="G2279" s="17" t="str">
        <f>IF(F2279&lt;2000,(ROUNDDOWN((F2279-$G$10)/5,0))*5+$G$10&amp;"-"&amp;(ROUNDDOWN((F2279-$G$10)/5,0))*5+$G$10+4,(ROUNDDOWN((F2279-$G$10)/5,0))*5+$G$10&amp;"-"&amp;(ROUNDDOWN((F2279-$G$10)/5,0))*5+$G$10+4)</f>
        <v>1980-1984</v>
      </c>
      <c r="H2279" s="17">
        <v>1</v>
      </c>
      <c r="I2279" s="17">
        <v>0</v>
      </c>
      <c r="J2279" s="17">
        <v>0</v>
      </c>
      <c r="K2279" s="17">
        <f>SUM(I2279:J2279)</f>
        <v>0</v>
      </c>
      <c r="L2279" s="28">
        <f>IF(N2279&lt;7000000000,0,1)</f>
        <v>0</v>
      </c>
      <c r="M2279" s="28">
        <f>IF(N2279&gt;0,1,0)</f>
        <v>1</v>
      </c>
      <c r="N2279" s="29">
        <v>7886</v>
      </c>
      <c r="O2279" s="29">
        <f>IF($R2279="Minor",1,0)</f>
        <v>1</v>
      </c>
      <c r="P2279" s="29">
        <f>IF($R2279="Medium",1,0)</f>
        <v>0</v>
      </c>
      <c r="Q2279" s="29">
        <f>IF($R2279="Major",1,0)</f>
        <v>0</v>
      </c>
      <c r="R2279" s="2" t="str">
        <f>IF('Hazard Data'!N1417&lt;VLOOKUP(B2279,Thresholds!$B$2:$I$8,2,FALSE),"Minor",IF(AND(VLOOKUP(B2279,Thresholds!$B$2:$I$8,2,FALSE)&lt;='Hazard Data'!N1417,'Hazard Data'!N1417&lt;VLOOKUP(B2279,Thresholds!$B$2:$I$8,3,FALSE)),"Medium","Major"))</f>
        <v>Minor</v>
      </c>
      <c r="S2279" s="2" t="str">
        <f>IF(N2279&gt;0,"",IF('Hazard Data'!K1417&lt;VLOOKUP(B2279,Thresholds!$B$2:$I$8,5,FALSE),"Minor",IF(AND(VLOOKUP(B2279,Thresholds!$B$2:$I$8,5,FALSE)&lt;='Hazard Data'!K1417,'Hazard Data'!K1417&lt;VLOOKUP(B2279,Thresholds!$B$2:$I$8,6,FALSE)),"Medium","Major")))</f>
        <v/>
      </c>
      <c r="T2279" s="2"/>
      <c r="U2279" s="2"/>
      <c r="V2279" s="2"/>
      <c r="W2279" s="2"/>
      <c r="X2279" s="1"/>
      <c r="Y2279" s="1"/>
      <c r="Z2279" s="1"/>
      <c r="AA2279" s="1"/>
      <c r="AB2279" s="1"/>
      <c r="AC2279" s="1"/>
      <c r="AD2279" s="1"/>
      <c r="AE2279" s="1"/>
      <c r="AF2279" s="1"/>
    </row>
    <row r="2280" spans="1:32">
      <c r="A2280" s="1"/>
      <c r="B2280" s="17">
        <v>1</v>
      </c>
      <c r="C2280" s="9" t="s">
        <v>44</v>
      </c>
      <c r="D2280" s="9" t="str">
        <f>VLOOKUP(C2280,'Hazard Categories'!$A$2:$B$52,2,FALSE)</f>
        <v>Severe Storm</v>
      </c>
      <c r="E2280" s="17">
        <v>2</v>
      </c>
      <c r="F2280" s="17">
        <v>2017</v>
      </c>
      <c r="G2280" s="17" t="str">
        <f>IF(F2280&lt;2000,(ROUNDDOWN((F2280-$G$10)/5,0))*5+$G$10&amp;"-"&amp;(ROUNDDOWN((F2280-$G$10)/5,0))*5+$G$10+4,(ROUNDDOWN((F2280-$G$10)/5,0))*5+$G$10&amp;"-"&amp;(ROUNDDOWN((F2280-$G$10)/5,0))*5+$G$10+4)</f>
        <v>2015-2019</v>
      </c>
      <c r="H2280" s="17">
        <v>1</v>
      </c>
      <c r="I2280" s="17">
        <v>0</v>
      </c>
      <c r="J2280" s="17">
        <v>0</v>
      </c>
      <c r="K2280" s="17">
        <f>SUM(I2280:J2280)</f>
        <v>0</v>
      </c>
      <c r="L2280" s="28">
        <f>IF(N2280&lt;7000000000,0,1)</f>
        <v>0</v>
      </c>
      <c r="M2280" s="28">
        <f>IF(N2280&gt;0,1,0)</f>
        <v>1</v>
      </c>
      <c r="N2280" s="29">
        <v>7883</v>
      </c>
      <c r="O2280" s="29">
        <f>IF($R2280="Minor",1,0)</f>
        <v>1</v>
      </c>
      <c r="P2280" s="29">
        <f>IF($R2280="Medium",1,0)</f>
        <v>0</v>
      </c>
      <c r="Q2280" s="29">
        <f>IF($R2280="Major",1,0)</f>
        <v>0</v>
      </c>
      <c r="R2280" s="2" t="str">
        <f>IF('Hazard Data'!N2886&lt;VLOOKUP(B2280,Thresholds!$B$2:$I$8,2,FALSE),"Minor",IF(AND(VLOOKUP(B2280,Thresholds!$B$2:$I$8,2,FALSE)&lt;='Hazard Data'!N2886,'Hazard Data'!N2886&lt;VLOOKUP(B2280,Thresholds!$B$2:$I$8,3,FALSE)),"Medium","Major"))</f>
        <v>Minor</v>
      </c>
      <c r="S2280" s="2" t="str">
        <f>IF(N2280&gt;0,"",IF('Hazard Data'!K2886&lt;VLOOKUP(B2280,Thresholds!$B$2:$I$8,5,FALSE),"Minor",IF(AND(VLOOKUP(B2280,Thresholds!$B$2:$I$8,5,FALSE)&lt;='Hazard Data'!K2886,'Hazard Data'!K2886&lt;VLOOKUP(B2280,Thresholds!$B$2:$I$8,6,FALSE)),"Medium","Major")))</f>
        <v/>
      </c>
      <c r="T2280" s="2"/>
      <c r="U2280" s="2"/>
      <c r="V2280" s="2"/>
      <c r="W2280" s="2"/>
      <c r="X2280" s="1"/>
      <c r="Y2280" s="1"/>
      <c r="Z2280" s="1"/>
      <c r="AA2280" s="1"/>
      <c r="AB2280" s="1"/>
      <c r="AC2280" s="1"/>
      <c r="AD2280" s="1"/>
      <c r="AE2280" s="1"/>
      <c r="AF2280" s="1"/>
    </row>
    <row r="2281" spans="1:32">
      <c r="A2281" s="1"/>
      <c r="B2281" s="17">
        <v>2</v>
      </c>
      <c r="C2281" s="9" t="s">
        <v>47</v>
      </c>
      <c r="D2281" s="9" t="str">
        <f>VLOOKUP(C2281,'Hazard Categories'!$A$2:$B$52,2,FALSE)</f>
        <v>Severe Storm</v>
      </c>
      <c r="E2281" s="17">
        <v>2</v>
      </c>
      <c r="F2281" s="17">
        <v>1987</v>
      </c>
      <c r="G2281" s="17" t="str">
        <f>IF(F2281&lt;2000,(ROUNDDOWN((F2281-$G$10)/5,0))*5+$G$10&amp;"-"&amp;(ROUNDDOWN((F2281-$G$10)/5,0))*5+$G$10+4,(ROUNDDOWN((F2281-$G$10)/5,0))*5+$G$10&amp;"-"&amp;(ROUNDDOWN((F2281-$G$10)/5,0))*5+$G$10+4)</f>
        <v>1985-1989</v>
      </c>
      <c r="H2281" s="17">
        <v>1</v>
      </c>
      <c r="I2281" s="17">
        <v>0</v>
      </c>
      <c r="J2281" s="17">
        <v>0</v>
      </c>
      <c r="K2281" s="17">
        <f>SUM(I2281:J2281)</f>
        <v>0</v>
      </c>
      <c r="L2281" s="28">
        <f>IF(N2281&lt;7000000000,0,1)</f>
        <v>0</v>
      </c>
      <c r="M2281" s="28">
        <f>IF(N2281&gt;0,1,0)</f>
        <v>1</v>
      </c>
      <c r="N2281" s="29">
        <v>7882</v>
      </c>
      <c r="O2281" s="29">
        <f>IF($R2281="Minor",1,0)</f>
        <v>1</v>
      </c>
      <c r="P2281" s="29">
        <f>IF($R2281="Medium",1,0)</f>
        <v>0</v>
      </c>
      <c r="Q2281" s="29">
        <f>IF($R2281="Major",1,0)</f>
        <v>0</v>
      </c>
      <c r="R2281" s="2" t="str">
        <f>IF('Hazard Data'!N1596&lt;VLOOKUP(B2281,Thresholds!$B$2:$I$8,2,FALSE),"Minor",IF(AND(VLOOKUP(B2281,Thresholds!$B$2:$I$8,2,FALSE)&lt;='Hazard Data'!N1596,'Hazard Data'!N1596&lt;VLOOKUP(B2281,Thresholds!$B$2:$I$8,3,FALSE)),"Medium","Major"))</f>
        <v>Minor</v>
      </c>
      <c r="S2281" s="2" t="str">
        <f>IF(N2281&gt;0,"",IF('Hazard Data'!K1596&lt;VLOOKUP(B2281,Thresholds!$B$2:$I$8,5,FALSE),"Minor",IF(AND(VLOOKUP(B2281,Thresholds!$B$2:$I$8,5,FALSE)&lt;='Hazard Data'!K1596,'Hazard Data'!K1596&lt;VLOOKUP(B2281,Thresholds!$B$2:$I$8,6,FALSE)),"Medium","Major")))</f>
        <v/>
      </c>
      <c r="T2281" s="2"/>
      <c r="U2281" s="2"/>
      <c r="V2281" s="2"/>
      <c r="W2281" s="2"/>
      <c r="X2281" s="1"/>
      <c r="Y2281" s="1"/>
      <c r="Z2281" s="1"/>
      <c r="AA2281" s="1"/>
      <c r="AB2281" s="1"/>
      <c r="AC2281" s="1"/>
      <c r="AD2281" s="1"/>
      <c r="AE2281" s="1"/>
      <c r="AF2281" s="1"/>
    </row>
    <row r="2282" spans="1:32">
      <c r="A2282" s="1"/>
      <c r="B2282" s="17">
        <v>2</v>
      </c>
      <c r="C2282" s="9" t="s">
        <v>39</v>
      </c>
      <c r="D2282" s="9" t="str">
        <f>VLOOKUP(C2282,'Hazard Categories'!$A$2:$B$52,2,FALSE)</f>
        <v>Severe Storm</v>
      </c>
      <c r="E2282" s="17">
        <v>1</v>
      </c>
      <c r="F2282" s="17">
        <v>1987</v>
      </c>
      <c r="G2282" s="17" t="str">
        <f>IF(F2282&lt;2000,(ROUNDDOWN((F2282-$G$10)/5,0))*5+$G$10&amp;"-"&amp;(ROUNDDOWN((F2282-$G$10)/5,0))*5+$G$10+4,(ROUNDDOWN((F2282-$G$10)/5,0))*5+$G$10&amp;"-"&amp;(ROUNDDOWN((F2282-$G$10)/5,0))*5+$G$10+4)</f>
        <v>1985-1989</v>
      </c>
      <c r="H2282" s="17">
        <v>1</v>
      </c>
      <c r="I2282" s="17">
        <v>0</v>
      </c>
      <c r="J2282" s="17">
        <v>0</v>
      </c>
      <c r="K2282" s="17">
        <f>SUM(I2282:J2282)</f>
        <v>0</v>
      </c>
      <c r="L2282" s="28">
        <f>IF(N2282&lt;7000000000,0,1)</f>
        <v>0</v>
      </c>
      <c r="M2282" s="28">
        <f>IF(N2282&gt;0,1,0)</f>
        <v>1</v>
      </c>
      <c r="N2282" s="29">
        <v>7878</v>
      </c>
      <c r="O2282" s="29">
        <f>IF($R2282="Minor",1,0)</f>
        <v>1</v>
      </c>
      <c r="P2282" s="29">
        <f>IF($R2282="Medium",1,0)</f>
        <v>0</v>
      </c>
      <c r="Q2282" s="29">
        <f>IF($R2282="Major",1,0)</f>
        <v>0</v>
      </c>
      <c r="R2282" s="2" t="str">
        <f>IF('Hazard Data'!N1559&lt;VLOOKUP(B2282,Thresholds!$B$2:$I$8,2,FALSE),"Minor",IF(AND(VLOOKUP(B2282,Thresholds!$B$2:$I$8,2,FALSE)&lt;='Hazard Data'!N1559,'Hazard Data'!N1559&lt;VLOOKUP(B2282,Thresholds!$B$2:$I$8,3,FALSE)),"Medium","Major"))</f>
        <v>Minor</v>
      </c>
      <c r="S2282" s="2" t="str">
        <f>IF(N2282&gt;0,"",IF('Hazard Data'!K1559&lt;VLOOKUP(B2282,Thresholds!$B$2:$I$8,5,FALSE),"Minor",IF(AND(VLOOKUP(B2282,Thresholds!$B$2:$I$8,5,FALSE)&lt;='Hazard Data'!K1559,'Hazard Data'!K1559&lt;VLOOKUP(B2282,Thresholds!$B$2:$I$8,6,FALSE)),"Medium","Major")))</f>
        <v/>
      </c>
      <c r="T2282" s="2"/>
      <c r="U2282" s="2"/>
      <c r="V2282" s="2"/>
      <c r="W2282" s="2"/>
      <c r="X2282" s="1"/>
      <c r="Y2282" s="1"/>
      <c r="Z2282" s="1"/>
      <c r="AA2282" s="1"/>
      <c r="AB2282" s="1"/>
      <c r="AC2282" s="1"/>
      <c r="AD2282" s="1"/>
      <c r="AE2282" s="1"/>
      <c r="AF2282" s="1"/>
    </row>
    <row r="2283" spans="1:32">
      <c r="A2283" s="1"/>
      <c r="B2283" s="17">
        <v>4</v>
      </c>
      <c r="C2283" s="9" t="s">
        <v>45</v>
      </c>
      <c r="D2283" s="9" t="str">
        <f>VLOOKUP(C2283,'Hazard Categories'!$A$2:$B$52,2,FALSE)</f>
        <v>Storm</v>
      </c>
      <c r="E2283" s="17">
        <v>3</v>
      </c>
      <c r="F2283" s="17">
        <v>1989</v>
      </c>
      <c r="G2283" s="17" t="str">
        <f>IF(F2283&lt;2000,(ROUNDDOWN((F2283-$G$10)/5,0))*5+$G$10&amp;"-"&amp;(ROUNDDOWN((F2283-$G$10)/5,0))*5+$G$10+4,(ROUNDDOWN((F2283-$G$10)/5,0))*5+$G$10&amp;"-"&amp;(ROUNDDOWN((F2283-$G$10)/5,0))*5+$G$10+4)</f>
        <v>1985-1989</v>
      </c>
      <c r="H2283" s="17">
        <v>1</v>
      </c>
      <c r="I2283" s="17">
        <v>0</v>
      </c>
      <c r="J2283" s="17">
        <v>0</v>
      </c>
      <c r="K2283" s="17">
        <f>SUM(I2283:J2283)</f>
        <v>0</v>
      </c>
      <c r="L2283" s="28">
        <f>IF(N2283&lt;7000000000,0,1)</f>
        <v>0</v>
      </c>
      <c r="M2283" s="28">
        <f>IF(N2283&gt;0,1,0)</f>
        <v>1</v>
      </c>
      <c r="N2283" s="29">
        <v>7877</v>
      </c>
      <c r="O2283" s="29">
        <f>IF($R2283="Minor",1,0)</f>
        <v>1</v>
      </c>
      <c r="P2283" s="29">
        <f>IF($R2283="Medium",1,0)</f>
        <v>0</v>
      </c>
      <c r="Q2283" s="29">
        <f>IF($R2283="Major",1,0)</f>
        <v>0</v>
      </c>
      <c r="R2283" s="2" t="str">
        <f>IF('Hazard Data'!N1483&lt;VLOOKUP(B2283,Thresholds!$B$2:$I$8,2,FALSE),"Minor",IF(AND(VLOOKUP(B2283,Thresholds!$B$2:$I$8,2,FALSE)&lt;='Hazard Data'!N1483,'Hazard Data'!N1483&lt;VLOOKUP(B2283,Thresholds!$B$2:$I$8,3,FALSE)),"Medium","Major"))</f>
        <v>Minor</v>
      </c>
      <c r="S2283" s="2" t="str">
        <f>IF(N2283&gt;0,"",IF('Hazard Data'!K1483&lt;VLOOKUP(B2283,Thresholds!$B$2:$I$8,5,FALSE),"Minor",IF(AND(VLOOKUP(B2283,Thresholds!$B$2:$I$8,5,FALSE)&lt;='Hazard Data'!K1483,'Hazard Data'!K1483&lt;VLOOKUP(B2283,Thresholds!$B$2:$I$8,6,FALSE)),"Medium","Major")))</f>
        <v/>
      </c>
      <c r="T2283" s="2"/>
      <c r="U2283" s="2"/>
      <c r="V2283" s="2"/>
      <c r="W2283" s="2"/>
      <c r="X2283" s="1"/>
      <c r="Y2283" s="1"/>
      <c r="Z2283" s="1"/>
      <c r="AA2283" s="1"/>
      <c r="AB2283" s="1"/>
      <c r="AC2283" s="1"/>
      <c r="AD2283" s="1"/>
      <c r="AE2283" s="1"/>
      <c r="AF2283" s="1"/>
    </row>
    <row r="2284" spans="1:32">
      <c r="A2284" s="1"/>
      <c r="B2284" s="17">
        <v>5</v>
      </c>
      <c r="C2284" s="9" t="s">
        <v>44</v>
      </c>
      <c r="D2284" s="9" t="str">
        <f>VLOOKUP(C2284,'Hazard Categories'!$A$2:$B$52,2,FALSE)</f>
        <v>Severe Storm</v>
      </c>
      <c r="E2284" s="17">
        <v>3</v>
      </c>
      <c r="F2284" s="17">
        <v>1973</v>
      </c>
      <c r="G2284" s="17" t="str">
        <f>IF(F2284&lt;2000,(ROUNDDOWN((F2284-$G$10)/5,0))*5+$G$10&amp;"-"&amp;(ROUNDDOWN((F2284-$G$10)/5,0))*5+$G$10+4,(ROUNDDOWN((F2284-$G$10)/5,0))*5+$G$10&amp;"-"&amp;(ROUNDDOWN((F2284-$G$10)/5,0))*5+$G$10+4)</f>
        <v>1970-1974</v>
      </c>
      <c r="H2284" s="17">
        <v>1</v>
      </c>
      <c r="I2284" s="17">
        <v>0</v>
      </c>
      <c r="J2284" s="17">
        <v>0</v>
      </c>
      <c r="K2284" s="17">
        <f>SUM(I2284:J2284)</f>
        <v>0</v>
      </c>
      <c r="L2284" s="28">
        <f>IF(N2284&lt;7000000000,0,1)</f>
        <v>0</v>
      </c>
      <c r="M2284" s="28">
        <f>IF(N2284&gt;0,1,0)</f>
        <v>1</v>
      </c>
      <c r="N2284" s="29">
        <v>7836</v>
      </c>
      <c r="O2284" s="29">
        <f>IF($R2284="Minor",1,0)</f>
        <v>1</v>
      </c>
      <c r="P2284" s="29">
        <f>IF($R2284="Medium",1,0)</f>
        <v>0</v>
      </c>
      <c r="Q2284" s="29">
        <f>IF($R2284="Major",1,0)</f>
        <v>0</v>
      </c>
      <c r="R2284" s="2" t="str">
        <f>IF('Hazard Data'!N1145&lt;VLOOKUP(B2284,Thresholds!$B$2:$I$8,2,FALSE),"Minor",IF(AND(VLOOKUP(B2284,Thresholds!$B$2:$I$8,2,FALSE)&lt;='Hazard Data'!N1145,'Hazard Data'!N1145&lt;VLOOKUP(B2284,Thresholds!$B$2:$I$8,3,FALSE)),"Medium","Major"))</f>
        <v>Minor</v>
      </c>
      <c r="S2284" s="2" t="str">
        <f>IF(N2284&gt;0,"",IF('Hazard Data'!K1145&lt;VLOOKUP(B2284,Thresholds!$B$2:$I$8,5,FALSE),"Minor",IF(AND(VLOOKUP(B2284,Thresholds!$B$2:$I$8,5,FALSE)&lt;='Hazard Data'!K1145,'Hazard Data'!K1145&lt;VLOOKUP(B2284,Thresholds!$B$2:$I$8,6,FALSE)),"Medium","Major")))</f>
        <v/>
      </c>
      <c r="T2284" s="2"/>
      <c r="U2284" s="2"/>
      <c r="V2284" s="2"/>
      <c r="W2284" s="2"/>
      <c r="X2284" s="1"/>
      <c r="Y2284" s="1"/>
      <c r="Z2284" s="1"/>
      <c r="AA2284" s="1"/>
      <c r="AB2284" s="1"/>
      <c r="AC2284" s="1"/>
      <c r="AD2284" s="1"/>
      <c r="AE2284" s="1"/>
      <c r="AF2284" s="1"/>
    </row>
    <row r="2285" spans="1:32">
      <c r="A2285" s="1"/>
      <c r="B2285" s="17">
        <v>5</v>
      </c>
      <c r="C2285" s="9" t="s">
        <v>39</v>
      </c>
      <c r="D2285" s="9" t="str">
        <f>VLOOKUP(C2285,'Hazard Categories'!$A$2:$B$52,2,FALSE)</f>
        <v>Severe Storm</v>
      </c>
      <c r="E2285" s="17">
        <v>3</v>
      </c>
      <c r="F2285" s="17">
        <v>2020</v>
      </c>
      <c r="G2285" s="17" t="str">
        <f>IF(F2285&lt;2000,(ROUNDDOWN((F2285-$G$10)/5,0))*5+$G$10&amp;"-"&amp;(ROUNDDOWN((F2285-$G$10)/5,0))*5+$G$10+4,(ROUNDDOWN((F2285-$G$10)/5,0))*5+$G$10&amp;"-"&amp;(ROUNDDOWN((F2285-$G$10)/5,0))*5+$G$10+4)</f>
        <v>2020-2024</v>
      </c>
      <c r="H2285" s="17">
        <v>1</v>
      </c>
      <c r="I2285" s="17">
        <v>0</v>
      </c>
      <c r="J2285" s="17">
        <v>0</v>
      </c>
      <c r="K2285" s="17">
        <f>SUM(I2285:J2285)</f>
        <v>0</v>
      </c>
      <c r="L2285" s="28">
        <f>IF(N2285&lt;7000000000,0,1)</f>
        <v>0</v>
      </c>
      <c r="M2285" s="28">
        <f>IF(N2285&gt;0,1,0)</f>
        <v>1</v>
      </c>
      <c r="N2285" s="29">
        <v>7833</v>
      </c>
      <c r="O2285" s="29">
        <f>IF($R2285="Minor",1,0)</f>
        <v>1</v>
      </c>
      <c r="P2285" s="29">
        <f>IF($R2285="Medium",1,0)</f>
        <v>0</v>
      </c>
      <c r="Q2285" s="29">
        <f>IF($R2285="Major",1,0)</f>
        <v>0</v>
      </c>
      <c r="R2285" s="2" t="str">
        <f>IF('Hazard Data'!N3374&lt;VLOOKUP(B2285,Thresholds!$B$2:$I$8,2,FALSE),"Minor",IF(AND(VLOOKUP(B2285,Thresholds!$B$2:$I$8,2,FALSE)&lt;='Hazard Data'!N3374,'Hazard Data'!N3374&lt;VLOOKUP(B2285,Thresholds!$B$2:$I$8,3,FALSE)),"Medium","Major"))</f>
        <v>Minor</v>
      </c>
      <c r="S2285" s="2" t="str">
        <f>IF(N2285&gt;0,"",IF('Hazard Data'!K3374&lt;VLOOKUP(B2285,Thresholds!$B$2:$I$8,5,FALSE),"Minor",IF(AND(VLOOKUP(B2285,Thresholds!$B$2:$I$8,5,FALSE)&lt;='Hazard Data'!K3374,'Hazard Data'!K3374&lt;VLOOKUP(B2285,Thresholds!$B$2:$I$8,6,FALSE)),"Medium","Major")))</f>
        <v/>
      </c>
      <c r="T2285" s="2"/>
      <c r="U2285" s="2"/>
      <c r="V2285" s="2"/>
      <c r="W2285" s="2"/>
      <c r="X2285" s="1"/>
      <c r="Y2285" s="1"/>
      <c r="Z2285" s="1"/>
      <c r="AA2285" s="1"/>
      <c r="AB2285" s="1"/>
      <c r="AC2285" s="1"/>
      <c r="AD2285" s="1"/>
      <c r="AE2285" s="1"/>
      <c r="AF2285" s="1"/>
    </row>
    <row r="2286" spans="1:32">
      <c r="A2286" s="1"/>
      <c r="B2286" s="17">
        <v>2</v>
      </c>
      <c r="C2286" s="9" t="s">
        <v>59</v>
      </c>
      <c r="D2286" s="9" t="str">
        <f>VLOOKUP(C2286,'Hazard Categories'!$A$2:$B$52,2,FALSE)</f>
        <v>Storm</v>
      </c>
      <c r="E2286" s="17">
        <v>2</v>
      </c>
      <c r="F2286" s="17">
        <v>2014</v>
      </c>
      <c r="G2286" s="17" t="str">
        <f>IF(F2286&lt;2000,(ROUNDDOWN((F2286-$G$10)/5,0))*5+$G$10&amp;"-"&amp;(ROUNDDOWN((F2286-$G$10)/5,0))*5+$G$10+4,(ROUNDDOWN((F2286-$G$10)/5,0))*5+$G$10&amp;"-"&amp;(ROUNDDOWN((F2286-$G$10)/5,0))*5+$G$10+4)</f>
        <v>2010-2014</v>
      </c>
      <c r="H2286" s="17">
        <v>1</v>
      </c>
      <c r="I2286" s="17">
        <v>0</v>
      </c>
      <c r="J2286" s="17">
        <v>0</v>
      </c>
      <c r="K2286" s="17">
        <f>SUM(I2286:J2286)</f>
        <v>0</v>
      </c>
      <c r="L2286" s="28">
        <f>IF(N2286&lt;7000000000,0,1)</f>
        <v>0</v>
      </c>
      <c r="M2286" s="28">
        <f>IF(N2286&gt;0,1,0)</f>
        <v>1</v>
      </c>
      <c r="N2286" s="29">
        <v>7804</v>
      </c>
      <c r="O2286" s="29">
        <f>IF($R2286="Minor",1,0)</f>
        <v>1</v>
      </c>
      <c r="P2286" s="29">
        <f>IF($R2286="Medium",1,0)</f>
        <v>0</v>
      </c>
      <c r="Q2286" s="29">
        <f>IF($R2286="Major",1,0)</f>
        <v>0</v>
      </c>
      <c r="R2286" s="2" t="str">
        <f>IF('Hazard Data'!N2615&lt;VLOOKUP(B2286,Thresholds!$B$2:$I$8,2,FALSE),"Minor",IF(AND(VLOOKUP(B2286,Thresholds!$B$2:$I$8,2,FALSE)&lt;='Hazard Data'!N2615,'Hazard Data'!N2615&lt;VLOOKUP(B2286,Thresholds!$B$2:$I$8,3,FALSE)),"Medium","Major"))</f>
        <v>Minor</v>
      </c>
      <c r="S2286" s="2" t="str">
        <f>IF(N2286&gt;0,"",IF('Hazard Data'!K2615&lt;VLOOKUP(B2286,Thresholds!$B$2:$I$8,5,FALSE),"Minor",IF(AND(VLOOKUP(B2286,Thresholds!$B$2:$I$8,5,FALSE)&lt;='Hazard Data'!K2615,'Hazard Data'!K2615&lt;VLOOKUP(B2286,Thresholds!$B$2:$I$8,6,FALSE)),"Medium","Major")))</f>
        <v/>
      </c>
      <c r="T2286" s="2"/>
      <c r="U2286" s="2"/>
      <c r="V2286" s="2"/>
      <c r="W2286" s="2"/>
      <c r="X2286" s="1"/>
      <c r="Y2286" s="1"/>
      <c r="Z2286" s="1"/>
      <c r="AA2286" s="1"/>
      <c r="AB2286" s="1"/>
      <c r="AC2286" s="1"/>
      <c r="AD2286" s="1"/>
      <c r="AE2286" s="1"/>
      <c r="AF2286" s="1"/>
    </row>
    <row r="2287" spans="1:32">
      <c r="A2287" s="1"/>
      <c r="B2287" s="17">
        <v>2</v>
      </c>
      <c r="C2287" s="9" t="s">
        <v>45</v>
      </c>
      <c r="D2287" s="9" t="str">
        <f>VLOOKUP(C2287,'Hazard Categories'!$A$2:$B$52,2,FALSE)</f>
        <v>Storm</v>
      </c>
      <c r="E2287" s="17">
        <v>3</v>
      </c>
      <c r="F2287" s="17">
        <v>1987</v>
      </c>
      <c r="G2287" s="17" t="str">
        <f>IF(F2287&lt;2000,(ROUNDDOWN((F2287-$G$10)/5,0))*5+$G$10&amp;"-"&amp;(ROUNDDOWN((F2287-$G$10)/5,0))*5+$G$10+4,(ROUNDDOWN((F2287-$G$10)/5,0))*5+$G$10&amp;"-"&amp;(ROUNDDOWN((F2287-$G$10)/5,0))*5+$G$10+4)</f>
        <v>1985-1989</v>
      </c>
      <c r="H2287" s="17">
        <v>1</v>
      </c>
      <c r="I2287" s="17">
        <v>0</v>
      </c>
      <c r="J2287" s="17">
        <v>0</v>
      </c>
      <c r="K2287" s="17">
        <f>SUM(I2287:J2287)</f>
        <v>0</v>
      </c>
      <c r="L2287" s="28">
        <f>IF(N2287&lt;7000000000,0,1)</f>
        <v>0</v>
      </c>
      <c r="M2287" s="28">
        <f>IF(N2287&gt;0,1,0)</f>
        <v>1</v>
      </c>
      <c r="N2287" s="29">
        <v>7801</v>
      </c>
      <c r="O2287" s="29">
        <f>IF($R2287="Minor",1,0)</f>
        <v>1</v>
      </c>
      <c r="P2287" s="29">
        <f>IF($R2287="Medium",1,0)</f>
        <v>0</v>
      </c>
      <c r="Q2287" s="29">
        <f>IF($R2287="Major",1,0)</f>
        <v>0</v>
      </c>
      <c r="R2287" s="2" t="str">
        <f>IF('Hazard Data'!N1606&lt;VLOOKUP(B2287,Thresholds!$B$2:$I$8,2,FALSE),"Minor",IF(AND(VLOOKUP(B2287,Thresholds!$B$2:$I$8,2,FALSE)&lt;='Hazard Data'!N1606,'Hazard Data'!N1606&lt;VLOOKUP(B2287,Thresholds!$B$2:$I$8,3,FALSE)),"Medium","Major"))</f>
        <v>Minor</v>
      </c>
      <c r="S2287" s="2" t="str">
        <f>IF(N2287&gt;0,"",IF('Hazard Data'!K1606&lt;VLOOKUP(B2287,Thresholds!$B$2:$I$8,5,FALSE),"Minor",IF(AND(VLOOKUP(B2287,Thresholds!$B$2:$I$8,5,FALSE)&lt;='Hazard Data'!K1606,'Hazard Data'!K1606&lt;VLOOKUP(B2287,Thresholds!$B$2:$I$8,6,FALSE)),"Medium","Major")))</f>
        <v/>
      </c>
      <c r="T2287" s="2"/>
      <c r="U2287" s="2"/>
      <c r="V2287" s="2"/>
      <c r="W2287" s="2"/>
      <c r="X2287" s="1"/>
      <c r="Y2287" s="1"/>
      <c r="Z2287" s="1"/>
      <c r="AA2287" s="1"/>
      <c r="AB2287" s="1"/>
      <c r="AC2287" s="1"/>
      <c r="AD2287" s="1"/>
      <c r="AE2287" s="1"/>
      <c r="AF2287" s="1"/>
    </row>
    <row r="2288" spans="1:32">
      <c r="A2288" s="1"/>
      <c r="B2288" s="17">
        <v>4</v>
      </c>
      <c r="C2288" s="9" t="s">
        <v>41</v>
      </c>
      <c r="D2288" s="9" t="str">
        <f>VLOOKUP(C2288,'Hazard Categories'!$A$2:$B$52,2,FALSE)</f>
        <v>Tornado</v>
      </c>
      <c r="E2288" s="17">
        <v>3</v>
      </c>
      <c r="F2288" s="17">
        <v>1965</v>
      </c>
      <c r="G2288" s="17" t="str">
        <f>IF(F2288&lt;2000,(ROUNDDOWN((F2288-$G$10)/5,0))*5+$G$10&amp;"-"&amp;(ROUNDDOWN((F2288-$G$10)/5,0))*5+$G$10+4,(ROUNDDOWN((F2288-$G$10)/5,0))*5+$G$10&amp;"-"&amp;(ROUNDDOWN((F2288-$G$10)/5,0))*5+$G$10+4)</f>
        <v>1965-1969</v>
      </c>
      <c r="H2288" s="17">
        <v>1</v>
      </c>
      <c r="I2288" s="17">
        <v>0</v>
      </c>
      <c r="J2288" s="17">
        <v>0</v>
      </c>
      <c r="K2288" s="17">
        <f>SUM(I2288:J2288)</f>
        <v>0</v>
      </c>
      <c r="L2288" s="28">
        <f>IF(N2288&lt;7000000000,0,1)</f>
        <v>0</v>
      </c>
      <c r="M2288" s="28">
        <f>IF(N2288&gt;0,1,0)</f>
        <v>1</v>
      </c>
      <c r="N2288" s="29">
        <v>7798</v>
      </c>
      <c r="O2288" s="29">
        <f>IF($R2288="Minor",1,0)</f>
        <v>1</v>
      </c>
      <c r="P2288" s="29">
        <f>IF($R2288="Medium",1,0)</f>
        <v>0</v>
      </c>
      <c r="Q2288" s="29">
        <f>IF($R2288="Major",1,0)</f>
        <v>0</v>
      </c>
      <c r="R2288" s="2" t="str">
        <f>IF('Hazard Data'!N947&lt;VLOOKUP(B2288,Thresholds!$B$2:$I$8,2,FALSE),"Minor",IF(AND(VLOOKUP(B2288,Thresholds!$B$2:$I$8,2,FALSE)&lt;='Hazard Data'!N947,'Hazard Data'!N947&lt;VLOOKUP(B2288,Thresholds!$B$2:$I$8,3,FALSE)),"Medium","Major"))</f>
        <v>Minor</v>
      </c>
      <c r="S2288" s="2" t="str">
        <f>IF(N2288&gt;0,"",IF('Hazard Data'!K947&lt;VLOOKUP(B2288,Thresholds!$B$2:$I$8,5,FALSE),"Minor",IF(AND(VLOOKUP(B2288,Thresholds!$B$2:$I$8,5,FALSE)&lt;='Hazard Data'!K947,'Hazard Data'!K947&lt;VLOOKUP(B2288,Thresholds!$B$2:$I$8,6,FALSE)),"Medium","Major")))</f>
        <v/>
      </c>
      <c r="T2288" s="2"/>
      <c r="U2288" s="2"/>
      <c r="V2288" s="2"/>
      <c r="W2288" s="2"/>
      <c r="X2288" s="1"/>
      <c r="Y2288" s="1"/>
      <c r="Z2288" s="1"/>
      <c r="AA2288" s="1"/>
      <c r="AB2288" s="1"/>
      <c r="AC2288" s="1"/>
      <c r="AD2288" s="1"/>
      <c r="AE2288" s="1"/>
      <c r="AF2288" s="1"/>
    </row>
    <row r="2289" spans="1:32">
      <c r="A2289" s="1"/>
      <c r="B2289" s="17">
        <v>1</v>
      </c>
      <c r="C2289" s="9" t="s">
        <v>65</v>
      </c>
      <c r="D2289" s="9" t="str">
        <f>VLOOKUP(C2289,'Hazard Categories'!$A$2:$B$52,2,FALSE)</f>
        <v>Severe Storm</v>
      </c>
      <c r="E2289" s="17">
        <v>3</v>
      </c>
      <c r="F2289" s="17">
        <v>1993</v>
      </c>
      <c r="G2289" s="17" t="str">
        <f>IF(F2289&lt;2000,(ROUNDDOWN((F2289-$G$10)/5,0))*5+$G$10&amp;"-"&amp;(ROUNDDOWN((F2289-$G$10)/5,0))*5+$G$10+4,(ROUNDDOWN((F2289-$G$10)/5,0))*5+$G$10&amp;"-"&amp;(ROUNDDOWN((F2289-$G$10)/5,0))*5+$G$10+4)</f>
        <v>1990-1994</v>
      </c>
      <c r="H2289" s="17">
        <v>1</v>
      </c>
      <c r="I2289" s="17">
        <v>0</v>
      </c>
      <c r="J2289" s="17">
        <v>11</v>
      </c>
      <c r="K2289" s="17">
        <f>SUM(I2289:J2289)</f>
        <v>11</v>
      </c>
      <c r="L2289" s="28">
        <f>IF(N2289&lt;7000000000,0,1)</f>
        <v>0</v>
      </c>
      <c r="M2289" s="28">
        <f>IF(N2289&gt;0,1,0)</f>
        <v>1</v>
      </c>
      <c r="N2289" s="29">
        <v>7786</v>
      </c>
      <c r="O2289" s="29">
        <f>IF($R2289="Minor",1,0)</f>
        <v>1</v>
      </c>
      <c r="P2289" s="29">
        <f>IF($R2289="Medium",1,0)</f>
        <v>0</v>
      </c>
      <c r="Q2289" s="29">
        <f>IF($R2289="Major",1,0)</f>
        <v>0</v>
      </c>
      <c r="R2289" s="2" t="str">
        <f>IF('Hazard Data'!N1815&lt;VLOOKUP(B2289,Thresholds!$B$2:$I$8,2,FALSE),"Minor",IF(AND(VLOOKUP(B2289,Thresholds!$B$2:$I$8,2,FALSE)&lt;='Hazard Data'!N1815,'Hazard Data'!N1815&lt;VLOOKUP(B2289,Thresholds!$B$2:$I$8,3,FALSE)),"Medium","Major"))</f>
        <v>Minor</v>
      </c>
      <c r="S2289" s="2" t="str">
        <f>IF(N2289&gt;0,"",IF('Hazard Data'!K1815&lt;VLOOKUP(B2289,Thresholds!$B$2:$I$8,5,FALSE),"Minor",IF(AND(VLOOKUP(B2289,Thresholds!$B$2:$I$8,5,FALSE)&lt;='Hazard Data'!K1815,'Hazard Data'!K1815&lt;VLOOKUP(B2289,Thresholds!$B$2:$I$8,6,FALSE)),"Medium","Major")))</f>
        <v/>
      </c>
      <c r="T2289" s="2"/>
      <c r="U2289" s="2"/>
      <c r="V2289" s="2"/>
      <c r="W2289" s="2"/>
      <c r="X2289" s="1"/>
      <c r="Y2289" s="1"/>
      <c r="Z2289" s="1"/>
      <c r="AA2289" s="1"/>
      <c r="AB2289" s="1"/>
      <c r="AC2289" s="1"/>
      <c r="AD2289" s="1"/>
      <c r="AE2289" s="1"/>
      <c r="AF2289" s="1"/>
    </row>
    <row r="2290" spans="1:32">
      <c r="A2290" s="1"/>
      <c r="B2290" s="17">
        <v>2</v>
      </c>
      <c r="C2290" s="9" t="s">
        <v>44</v>
      </c>
      <c r="D2290" s="9" t="str">
        <f>VLOOKUP(C2290,'Hazard Categories'!$A$2:$B$52,2,FALSE)</f>
        <v>Severe Storm</v>
      </c>
      <c r="E2290" s="17">
        <v>3</v>
      </c>
      <c r="F2290" s="17">
        <v>2012</v>
      </c>
      <c r="G2290" s="17" t="str">
        <f>IF(F2290&lt;2000,(ROUNDDOWN((F2290-$G$10)/5,0))*5+$G$10&amp;"-"&amp;(ROUNDDOWN((F2290-$G$10)/5,0))*5+$G$10+4,(ROUNDDOWN((F2290-$G$10)/5,0))*5+$G$10&amp;"-"&amp;(ROUNDDOWN((F2290-$G$10)/5,0))*5+$G$10+4)</f>
        <v>2010-2014</v>
      </c>
      <c r="H2290" s="17">
        <v>1</v>
      </c>
      <c r="I2290" s="17">
        <v>0</v>
      </c>
      <c r="J2290" s="17">
        <v>0</v>
      </c>
      <c r="K2290" s="17">
        <f>SUM(I2290:J2290)</f>
        <v>0</v>
      </c>
      <c r="L2290" s="28">
        <f>IF(N2290&lt;7000000000,0,1)</f>
        <v>0</v>
      </c>
      <c r="M2290" s="28">
        <f>IF(N2290&gt;0,1,0)</f>
        <v>1</v>
      </c>
      <c r="N2290" s="29">
        <v>7767</v>
      </c>
      <c r="O2290" s="29">
        <f>IF($R2290="Minor",1,0)</f>
        <v>1</v>
      </c>
      <c r="P2290" s="29">
        <f>IF($R2290="Medium",1,0)</f>
        <v>0</v>
      </c>
      <c r="Q2290" s="29">
        <f>IF($R2290="Major",1,0)</f>
        <v>0</v>
      </c>
      <c r="R2290" s="2" t="str">
        <f>IF('Hazard Data'!N2198&lt;VLOOKUP(B2290,Thresholds!$B$2:$I$8,2,FALSE),"Minor",IF(AND(VLOOKUP(B2290,Thresholds!$B$2:$I$8,2,FALSE)&lt;='Hazard Data'!N2198,'Hazard Data'!N2198&lt;VLOOKUP(B2290,Thresholds!$B$2:$I$8,3,FALSE)),"Medium","Major"))</f>
        <v>Minor</v>
      </c>
      <c r="S2290" s="2" t="str">
        <f>IF(N2290&gt;0,"",IF('Hazard Data'!K2198&lt;VLOOKUP(B2290,Thresholds!$B$2:$I$8,5,FALSE),"Minor",IF(AND(VLOOKUP(B2290,Thresholds!$B$2:$I$8,5,FALSE)&lt;='Hazard Data'!K2198,'Hazard Data'!K2198&lt;VLOOKUP(B2290,Thresholds!$B$2:$I$8,6,FALSE)),"Medium","Major")))</f>
        <v/>
      </c>
      <c r="T2290" s="2"/>
      <c r="U2290" s="2"/>
      <c r="V2290" s="2"/>
      <c r="W2290" s="2"/>
      <c r="X2290" s="1"/>
      <c r="Y2290" s="1"/>
      <c r="Z2290" s="1"/>
      <c r="AA2290" s="1"/>
      <c r="AB2290" s="1"/>
      <c r="AC2290" s="1"/>
      <c r="AD2290" s="1"/>
      <c r="AE2290" s="1"/>
      <c r="AF2290" s="1"/>
    </row>
    <row r="2291" spans="1:32">
      <c r="A2291" s="1"/>
      <c r="B2291" s="17">
        <v>5</v>
      </c>
      <c r="C2291" s="9" t="s">
        <v>39</v>
      </c>
      <c r="D2291" s="9" t="str">
        <f>VLOOKUP(C2291,'Hazard Categories'!$A$2:$B$52,2,FALSE)</f>
        <v>Severe Storm</v>
      </c>
      <c r="E2291" s="17">
        <v>3</v>
      </c>
      <c r="F2291" s="17">
        <v>2020</v>
      </c>
      <c r="G2291" s="17" t="str">
        <f>IF(F2291&lt;2000,(ROUNDDOWN((F2291-$G$10)/5,0))*5+$G$10&amp;"-"&amp;(ROUNDDOWN((F2291-$G$10)/5,0))*5+$G$10+4,(ROUNDDOWN((F2291-$G$10)/5,0))*5+$G$10&amp;"-"&amp;(ROUNDDOWN((F2291-$G$10)/5,0))*5+$G$10+4)</f>
        <v>2020-2024</v>
      </c>
      <c r="H2291" s="17">
        <v>1</v>
      </c>
      <c r="I2291" s="17">
        <v>0</v>
      </c>
      <c r="J2291" s="17">
        <v>0</v>
      </c>
      <c r="K2291" s="17">
        <f>SUM(I2291:J2291)</f>
        <v>0</v>
      </c>
      <c r="L2291" s="28">
        <f>IF(N2291&lt;7000000000,0,1)</f>
        <v>0</v>
      </c>
      <c r="M2291" s="28">
        <f>IF(N2291&gt;0,1,0)</f>
        <v>1</v>
      </c>
      <c r="N2291" s="29">
        <v>7767</v>
      </c>
      <c r="O2291" s="29">
        <f>IF($R2291="Minor",1,0)</f>
        <v>1</v>
      </c>
      <c r="P2291" s="29">
        <f>IF($R2291="Medium",1,0)</f>
        <v>0</v>
      </c>
      <c r="Q2291" s="29">
        <f>IF($R2291="Major",1,0)</f>
        <v>0</v>
      </c>
      <c r="R2291" s="2" t="str">
        <f>IF('Hazard Data'!N3373&lt;VLOOKUP(B2291,Thresholds!$B$2:$I$8,2,FALSE),"Minor",IF(AND(VLOOKUP(B2291,Thresholds!$B$2:$I$8,2,FALSE)&lt;='Hazard Data'!N3373,'Hazard Data'!N3373&lt;VLOOKUP(B2291,Thresholds!$B$2:$I$8,3,FALSE)),"Medium","Major"))</f>
        <v>Minor</v>
      </c>
      <c r="S2291" s="2" t="str">
        <f>IF(N2291&gt;0,"",IF('Hazard Data'!K3373&lt;VLOOKUP(B2291,Thresholds!$B$2:$I$8,5,FALSE),"Minor",IF(AND(VLOOKUP(B2291,Thresholds!$B$2:$I$8,5,FALSE)&lt;='Hazard Data'!K3373,'Hazard Data'!K3373&lt;VLOOKUP(B2291,Thresholds!$B$2:$I$8,6,FALSE)),"Medium","Major")))</f>
        <v/>
      </c>
      <c r="T2291" s="2"/>
      <c r="U2291" s="2"/>
      <c r="V2291" s="2"/>
      <c r="W2291" s="2"/>
      <c r="X2291" s="1"/>
      <c r="Y2291" s="1"/>
      <c r="Z2291" s="1"/>
      <c r="AA2291" s="1"/>
      <c r="AB2291" s="1"/>
      <c r="AC2291" s="1"/>
      <c r="AD2291" s="1"/>
      <c r="AE2291" s="1"/>
      <c r="AF2291" s="1"/>
    </row>
    <row r="2292" spans="1:32">
      <c r="A2292" s="1"/>
      <c r="B2292" s="17">
        <v>4</v>
      </c>
      <c r="C2292" s="9" t="s">
        <v>59</v>
      </c>
      <c r="D2292" s="9" t="str">
        <f>VLOOKUP(C2292,'Hazard Categories'!$A$2:$B$52,2,FALSE)</f>
        <v>Storm</v>
      </c>
      <c r="E2292" s="17">
        <v>2</v>
      </c>
      <c r="F2292" s="17">
        <v>1963</v>
      </c>
      <c r="G2292" s="17" t="str">
        <f>IF(F2292&lt;2000,(ROUNDDOWN((F2292-$G$10)/5,0))*5+$G$10&amp;"-"&amp;(ROUNDDOWN((F2292-$G$10)/5,0))*5+$G$10+4,(ROUNDDOWN((F2292-$G$10)/5,0))*5+$G$10&amp;"-"&amp;(ROUNDDOWN((F2292-$G$10)/5,0))*5+$G$10+4)</f>
        <v>1960-1964</v>
      </c>
      <c r="H2292" s="17">
        <v>1</v>
      </c>
      <c r="I2292" s="17">
        <v>0</v>
      </c>
      <c r="J2292" s="17">
        <v>0</v>
      </c>
      <c r="K2292" s="17">
        <f>SUM(I2292:J2292)</f>
        <v>0</v>
      </c>
      <c r="L2292" s="28">
        <f>IF(N2292&lt;7000000000,0,1)</f>
        <v>0</v>
      </c>
      <c r="M2292" s="28">
        <f>IF(N2292&gt;0,1,0)</f>
        <v>1</v>
      </c>
      <c r="N2292" s="29">
        <v>7761</v>
      </c>
      <c r="O2292" s="29">
        <f>IF($R2292="Minor",1,0)</f>
        <v>1</v>
      </c>
      <c r="P2292" s="29">
        <f>IF($R2292="Medium",1,0)</f>
        <v>0</v>
      </c>
      <c r="Q2292" s="29">
        <f>IF($R2292="Major",1,0)</f>
        <v>0</v>
      </c>
      <c r="R2292" s="2" t="str">
        <f>IF('Hazard Data'!N995&lt;VLOOKUP(B2292,Thresholds!$B$2:$I$8,2,FALSE),"Minor",IF(AND(VLOOKUP(B2292,Thresholds!$B$2:$I$8,2,FALSE)&lt;='Hazard Data'!N995,'Hazard Data'!N995&lt;VLOOKUP(B2292,Thresholds!$B$2:$I$8,3,FALSE)),"Medium","Major"))</f>
        <v>Minor</v>
      </c>
      <c r="S2292" s="2" t="str">
        <f>IF(N2292&gt;0,"",IF('Hazard Data'!K995&lt;VLOOKUP(B2292,Thresholds!$B$2:$I$8,5,FALSE),"Minor",IF(AND(VLOOKUP(B2292,Thresholds!$B$2:$I$8,5,FALSE)&lt;='Hazard Data'!K995,'Hazard Data'!K995&lt;VLOOKUP(B2292,Thresholds!$B$2:$I$8,6,FALSE)),"Medium","Major")))</f>
        <v/>
      </c>
      <c r="T2292" s="2"/>
      <c r="U2292" s="2"/>
      <c r="V2292" s="2"/>
      <c r="W2292" s="2"/>
      <c r="X2292" s="1"/>
      <c r="Y2292" s="1"/>
      <c r="Z2292" s="1"/>
      <c r="AA2292" s="1"/>
      <c r="AB2292" s="1"/>
      <c r="AC2292" s="1"/>
      <c r="AD2292" s="1"/>
      <c r="AE2292" s="1"/>
      <c r="AF2292" s="1"/>
    </row>
    <row r="2293" spans="1:32">
      <c r="A2293" s="1"/>
      <c r="B2293" s="17">
        <v>4</v>
      </c>
      <c r="C2293" s="9" t="s">
        <v>46</v>
      </c>
      <c r="D2293" s="9" t="str">
        <f>VLOOKUP(C2293,'Hazard Categories'!$A$2:$B$52,2,FALSE)</f>
        <v>Storm</v>
      </c>
      <c r="E2293" s="17">
        <v>3</v>
      </c>
      <c r="F2293" s="17">
        <v>1984</v>
      </c>
      <c r="G2293" s="17" t="str">
        <f>IF(F2293&lt;2000,(ROUNDDOWN((F2293-$G$10)/5,0))*5+$G$10&amp;"-"&amp;(ROUNDDOWN((F2293-$G$10)/5,0))*5+$G$10+4,(ROUNDDOWN((F2293-$G$10)/5,0))*5+$G$10&amp;"-"&amp;(ROUNDDOWN((F2293-$G$10)/5,0))*5+$G$10+4)</f>
        <v>1980-1984</v>
      </c>
      <c r="H2293" s="17">
        <v>1</v>
      </c>
      <c r="I2293" s="17">
        <v>0</v>
      </c>
      <c r="J2293" s="17">
        <v>0</v>
      </c>
      <c r="K2293" s="17">
        <f>SUM(I2293:J2293)</f>
        <v>0</v>
      </c>
      <c r="L2293" s="28">
        <f>IF(N2293&lt;7000000000,0,1)</f>
        <v>0</v>
      </c>
      <c r="M2293" s="28">
        <f>IF(N2293&gt;0,1,0)</f>
        <v>1</v>
      </c>
      <c r="N2293" s="29">
        <v>7750</v>
      </c>
      <c r="O2293" s="29">
        <f>IF($R2293="Minor",1,0)</f>
        <v>1</v>
      </c>
      <c r="P2293" s="29">
        <f>IF($R2293="Medium",1,0)</f>
        <v>0</v>
      </c>
      <c r="Q2293" s="29">
        <f>IF($R2293="Major",1,0)</f>
        <v>0</v>
      </c>
      <c r="R2293" s="2" t="str">
        <f>IF('Hazard Data'!N1428&lt;VLOOKUP(B2293,Thresholds!$B$2:$I$8,2,FALSE),"Minor",IF(AND(VLOOKUP(B2293,Thresholds!$B$2:$I$8,2,FALSE)&lt;='Hazard Data'!N1428,'Hazard Data'!N1428&lt;VLOOKUP(B2293,Thresholds!$B$2:$I$8,3,FALSE)),"Medium","Major"))</f>
        <v>Minor</v>
      </c>
      <c r="S2293" s="2" t="str">
        <f>IF(N2293&gt;0,"",IF('Hazard Data'!K1428&lt;VLOOKUP(B2293,Thresholds!$B$2:$I$8,5,FALSE),"Minor",IF(AND(VLOOKUP(B2293,Thresholds!$B$2:$I$8,5,FALSE)&lt;='Hazard Data'!K1428,'Hazard Data'!K1428&lt;VLOOKUP(B2293,Thresholds!$B$2:$I$8,6,FALSE)),"Medium","Major")))</f>
        <v/>
      </c>
      <c r="T2293" s="2"/>
      <c r="U2293" s="2"/>
      <c r="V2293" s="2"/>
      <c r="W2293" s="2"/>
      <c r="X2293" s="1"/>
      <c r="Y2293" s="1"/>
      <c r="Z2293" s="1"/>
      <c r="AA2293" s="1"/>
      <c r="AB2293" s="1"/>
      <c r="AC2293" s="1"/>
      <c r="AD2293" s="1"/>
      <c r="AE2293" s="1"/>
      <c r="AF2293" s="1"/>
    </row>
    <row r="2294" spans="1:32">
      <c r="A2294" s="1"/>
      <c r="B2294" s="17">
        <v>3</v>
      </c>
      <c r="C2294" s="9" t="s">
        <v>48</v>
      </c>
      <c r="D2294" s="9" t="str">
        <f>VLOOKUP(C2294,'Hazard Categories'!$A$2:$B$52,2,FALSE)</f>
        <v>Severe Storm</v>
      </c>
      <c r="E2294" s="17">
        <v>2</v>
      </c>
      <c r="F2294" s="17">
        <v>2013</v>
      </c>
      <c r="G2294" s="17" t="str">
        <f>IF(F2294&lt;2000,(ROUNDDOWN((F2294-$G$10)/5,0))*5+$G$10&amp;"-"&amp;(ROUNDDOWN((F2294-$G$10)/5,0))*5+$G$10+4,(ROUNDDOWN((F2294-$G$10)/5,0))*5+$G$10&amp;"-"&amp;(ROUNDDOWN((F2294-$G$10)/5,0))*5+$G$10+4)</f>
        <v>2010-2014</v>
      </c>
      <c r="H2294" s="17">
        <v>1</v>
      </c>
      <c r="I2294" s="17">
        <v>0</v>
      </c>
      <c r="J2294" s="17">
        <v>0</v>
      </c>
      <c r="K2294" s="17">
        <f>SUM(I2294:J2294)</f>
        <v>0</v>
      </c>
      <c r="L2294" s="28">
        <f>IF(N2294&lt;7000000000,0,1)</f>
        <v>0</v>
      </c>
      <c r="M2294" s="28">
        <f>IF(N2294&gt;0,1,0)</f>
        <v>1</v>
      </c>
      <c r="N2294" s="29">
        <v>7750</v>
      </c>
      <c r="O2294" s="29">
        <f>IF($R2294="Minor",1,0)</f>
        <v>1</v>
      </c>
      <c r="P2294" s="29">
        <f>IF($R2294="Medium",1,0)</f>
        <v>0</v>
      </c>
      <c r="Q2294" s="29">
        <f>IF($R2294="Major",1,0)</f>
        <v>0</v>
      </c>
      <c r="R2294" s="2" t="str">
        <f>IF('Hazard Data'!N1878&lt;VLOOKUP(B2294,Thresholds!$B$2:$I$8,2,FALSE),"Minor",IF(AND(VLOOKUP(B2294,Thresholds!$B$2:$I$8,2,FALSE)&lt;='Hazard Data'!N1878,'Hazard Data'!N1878&lt;VLOOKUP(B2294,Thresholds!$B$2:$I$8,3,FALSE)),"Medium","Major"))</f>
        <v>Minor</v>
      </c>
      <c r="S2294" s="2" t="str">
        <f>IF(N2294&gt;0,"",IF('Hazard Data'!K1878&lt;VLOOKUP(B2294,Thresholds!$B$2:$I$8,5,FALSE),"Minor",IF(AND(VLOOKUP(B2294,Thresholds!$B$2:$I$8,5,FALSE)&lt;='Hazard Data'!K1878,'Hazard Data'!K1878&lt;VLOOKUP(B2294,Thresholds!$B$2:$I$8,6,FALSE)),"Medium","Major")))</f>
        <v/>
      </c>
      <c r="T2294" s="2"/>
      <c r="U2294" s="2"/>
      <c r="V2294" s="2"/>
      <c r="W2294" s="2"/>
      <c r="X2294" s="1"/>
      <c r="Y2294" s="1"/>
      <c r="Z2294" s="1"/>
      <c r="AA2294" s="1"/>
      <c r="AB2294" s="1"/>
      <c r="AC2294" s="1"/>
      <c r="AD2294" s="1"/>
      <c r="AE2294" s="1"/>
      <c r="AF2294" s="1"/>
    </row>
    <row r="2295" spans="1:32">
      <c r="A2295" s="1"/>
      <c r="B2295" s="17">
        <v>3</v>
      </c>
      <c r="C2295" s="9" t="s">
        <v>53</v>
      </c>
      <c r="D2295" s="9" t="str">
        <f>VLOOKUP(C2295,'Hazard Categories'!$A$2:$B$52,2,FALSE)</f>
        <v>Severe Storm</v>
      </c>
      <c r="E2295" s="17">
        <v>2</v>
      </c>
      <c r="F2295" s="17">
        <v>1974</v>
      </c>
      <c r="G2295" s="17" t="str">
        <f>IF(F2295&lt;2000,(ROUNDDOWN((F2295-$G$10)/5,0))*5+$G$10&amp;"-"&amp;(ROUNDDOWN((F2295-$G$10)/5,0))*5+$G$10+4,(ROUNDDOWN((F2295-$G$10)/5,0))*5+$G$10&amp;"-"&amp;(ROUNDDOWN((F2295-$G$10)/5,0))*5+$G$10+4)</f>
        <v>1970-1974</v>
      </c>
      <c r="H2295" s="17">
        <v>1</v>
      </c>
      <c r="I2295" s="17">
        <v>0</v>
      </c>
      <c r="J2295" s="17">
        <v>0</v>
      </c>
      <c r="K2295" s="17">
        <f>SUM(I2295:J2295)</f>
        <v>0</v>
      </c>
      <c r="L2295" s="28">
        <f>IF(N2295&lt;7000000000,0,1)</f>
        <v>0</v>
      </c>
      <c r="M2295" s="28">
        <f>IF(N2295&gt;0,1,0)</f>
        <v>1</v>
      </c>
      <c r="N2295" s="29">
        <v>7745</v>
      </c>
      <c r="O2295" s="29">
        <f>IF($R2295="Minor",1,0)</f>
        <v>1</v>
      </c>
      <c r="P2295" s="29">
        <f>IF($R2295="Medium",1,0)</f>
        <v>0</v>
      </c>
      <c r="Q2295" s="29">
        <f>IF($R2295="Major",1,0)</f>
        <v>0</v>
      </c>
      <c r="R2295" s="2" t="str">
        <f>IF('Hazard Data'!N1207&lt;VLOOKUP(B2295,Thresholds!$B$2:$I$8,2,FALSE),"Minor",IF(AND(VLOOKUP(B2295,Thresholds!$B$2:$I$8,2,FALSE)&lt;='Hazard Data'!N1207,'Hazard Data'!N1207&lt;VLOOKUP(B2295,Thresholds!$B$2:$I$8,3,FALSE)),"Medium","Major"))</f>
        <v>Minor</v>
      </c>
      <c r="S2295" s="2" t="str">
        <f>IF(N2295&gt;0,"",IF('Hazard Data'!K1207&lt;VLOOKUP(B2295,Thresholds!$B$2:$I$8,5,FALSE),"Minor",IF(AND(VLOOKUP(B2295,Thresholds!$B$2:$I$8,5,FALSE)&lt;='Hazard Data'!K1207,'Hazard Data'!K1207&lt;VLOOKUP(B2295,Thresholds!$B$2:$I$8,6,FALSE)),"Medium","Major")))</f>
        <v/>
      </c>
      <c r="T2295" s="2"/>
      <c r="U2295" s="2"/>
      <c r="V2295" s="2"/>
      <c r="W2295" s="2"/>
      <c r="X2295" s="1"/>
      <c r="Y2295" s="1"/>
      <c r="Z2295" s="1"/>
      <c r="AA2295" s="1"/>
      <c r="AB2295" s="1"/>
      <c r="AC2295" s="1"/>
      <c r="AD2295" s="1"/>
      <c r="AE2295" s="1"/>
      <c r="AF2295" s="1"/>
    </row>
    <row r="2296" spans="1:32">
      <c r="A2296" s="1"/>
      <c r="B2296" s="17">
        <v>1</v>
      </c>
      <c r="C2296" s="9" t="s">
        <v>44</v>
      </c>
      <c r="D2296" s="9" t="str">
        <f>VLOOKUP(C2296,'Hazard Categories'!$A$2:$B$52,2,FALSE)</f>
        <v>Severe Storm</v>
      </c>
      <c r="E2296" s="17">
        <v>2</v>
      </c>
      <c r="F2296" s="17">
        <v>1987</v>
      </c>
      <c r="G2296" s="17" t="str">
        <f>IF(F2296&lt;2000,(ROUNDDOWN((F2296-$G$10)/5,0))*5+$G$10&amp;"-"&amp;(ROUNDDOWN((F2296-$G$10)/5,0))*5+$G$10+4,(ROUNDDOWN((F2296-$G$10)/5,0))*5+$G$10&amp;"-"&amp;(ROUNDDOWN((F2296-$G$10)/5,0))*5+$G$10+4)</f>
        <v>1985-1989</v>
      </c>
      <c r="H2296" s="17">
        <v>1</v>
      </c>
      <c r="I2296" s="17">
        <v>0</v>
      </c>
      <c r="J2296" s="17">
        <v>0</v>
      </c>
      <c r="K2296" s="17">
        <f>SUM(I2296:J2296)</f>
        <v>0</v>
      </c>
      <c r="L2296" s="28">
        <f>IF(N2296&lt;7000000000,0,1)</f>
        <v>0</v>
      </c>
      <c r="M2296" s="28">
        <f>IF(N2296&gt;0,1,0)</f>
        <v>1</v>
      </c>
      <c r="N2296" s="29">
        <v>7745</v>
      </c>
      <c r="O2296" s="29">
        <f>IF($R2296="Minor",1,0)</f>
        <v>1</v>
      </c>
      <c r="P2296" s="29">
        <f>IF($R2296="Medium",1,0)</f>
        <v>0</v>
      </c>
      <c r="Q2296" s="29">
        <f>IF($R2296="Major",1,0)</f>
        <v>0</v>
      </c>
      <c r="R2296" s="2" t="str">
        <f>IF('Hazard Data'!N1588&lt;VLOOKUP(B2296,Thresholds!$B$2:$I$8,2,FALSE),"Minor",IF(AND(VLOOKUP(B2296,Thresholds!$B$2:$I$8,2,FALSE)&lt;='Hazard Data'!N1588,'Hazard Data'!N1588&lt;VLOOKUP(B2296,Thresholds!$B$2:$I$8,3,FALSE)),"Medium","Major"))</f>
        <v>Minor</v>
      </c>
      <c r="S2296" s="2" t="str">
        <f>IF(N2296&gt;0,"",IF('Hazard Data'!K1588&lt;VLOOKUP(B2296,Thresholds!$B$2:$I$8,5,FALSE),"Minor",IF(AND(VLOOKUP(B2296,Thresholds!$B$2:$I$8,5,FALSE)&lt;='Hazard Data'!K1588,'Hazard Data'!K1588&lt;VLOOKUP(B2296,Thresholds!$B$2:$I$8,6,FALSE)),"Medium","Major")))</f>
        <v/>
      </c>
      <c r="T2296" s="2"/>
      <c r="U2296" s="2"/>
      <c r="V2296" s="2"/>
      <c r="W2296" s="2"/>
      <c r="X2296" s="1"/>
      <c r="Y2296" s="1"/>
      <c r="Z2296" s="1"/>
      <c r="AA2296" s="1"/>
      <c r="AB2296" s="1"/>
      <c r="AC2296" s="1"/>
      <c r="AD2296" s="1"/>
      <c r="AE2296" s="1"/>
      <c r="AF2296" s="1"/>
    </row>
    <row r="2297" spans="1:32">
      <c r="A2297" s="1"/>
      <c r="B2297" s="17">
        <v>2</v>
      </c>
      <c r="C2297" s="9" t="s">
        <v>59</v>
      </c>
      <c r="D2297" s="9" t="str">
        <f>VLOOKUP(C2297,'Hazard Categories'!$A$2:$B$52,2,FALSE)</f>
        <v>Storm</v>
      </c>
      <c r="E2297" s="17">
        <v>2</v>
      </c>
      <c r="F2297" s="17">
        <v>2010</v>
      </c>
      <c r="G2297" s="17" t="str">
        <f>IF(F2297&lt;2000,(ROUNDDOWN((F2297-$G$10)/5,0))*5+$G$10&amp;"-"&amp;(ROUNDDOWN((F2297-$G$10)/5,0))*5+$G$10+4,(ROUNDDOWN((F2297-$G$10)/5,0))*5+$G$10&amp;"-"&amp;(ROUNDDOWN((F2297-$G$10)/5,0))*5+$G$10+4)</f>
        <v>2010-2014</v>
      </c>
      <c r="H2297" s="17">
        <v>1</v>
      </c>
      <c r="I2297" s="17">
        <v>0</v>
      </c>
      <c r="J2297" s="17">
        <v>0</v>
      </c>
      <c r="K2297" s="17">
        <f>SUM(I2297:J2297)</f>
        <v>0</v>
      </c>
      <c r="L2297" s="28">
        <f>IF(N2297&lt;7000000000,0,1)</f>
        <v>0</v>
      </c>
      <c r="M2297" s="28">
        <f>IF(N2297&gt;0,1,0)</f>
        <v>1</v>
      </c>
      <c r="N2297" s="29">
        <v>7733</v>
      </c>
      <c r="O2297" s="29">
        <f>IF($R2297="Minor",1,0)</f>
        <v>1</v>
      </c>
      <c r="P2297" s="29">
        <f>IF($R2297="Medium",1,0)</f>
        <v>0</v>
      </c>
      <c r="Q2297" s="29">
        <f>IF($R2297="Major",1,0)</f>
        <v>0</v>
      </c>
      <c r="R2297" s="2" t="str">
        <f>IF('Hazard Data'!N2321&lt;VLOOKUP(B2297,Thresholds!$B$2:$I$8,2,FALSE),"Minor",IF(AND(VLOOKUP(B2297,Thresholds!$B$2:$I$8,2,FALSE)&lt;='Hazard Data'!N2321,'Hazard Data'!N2321&lt;VLOOKUP(B2297,Thresholds!$B$2:$I$8,3,FALSE)),"Medium","Major"))</f>
        <v>Minor</v>
      </c>
      <c r="S2297" s="2" t="str">
        <f>IF(N2297&gt;0,"",IF('Hazard Data'!K2321&lt;VLOOKUP(B2297,Thresholds!$B$2:$I$8,5,FALSE),"Minor",IF(AND(VLOOKUP(B2297,Thresholds!$B$2:$I$8,5,FALSE)&lt;='Hazard Data'!K2321,'Hazard Data'!K2321&lt;VLOOKUP(B2297,Thresholds!$B$2:$I$8,6,FALSE)),"Medium","Major")))</f>
        <v/>
      </c>
      <c r="T2297" s="2"/>
      <c r="U2297" s="2"/>
      <c r="V2297" s="2"/>
      <c r="W2297" s="2"/>
      <c r="X2297" s="1"/>
      <c r="Y2297" s="1"/>
      <c r="Z2297" s="1"/>
      <c r="AA2297" s="1"/>
      <c r="AB2297" s="1"/>
      <c r="AC2297" s="1"/>
      <c r="AD2297" s="1"/>
      <c r="AE2297" s="1"/>
      <c r="AF2297" s="1"/>
    </row>
    <row r="2298" spans="1:32">
      <c r="A2298" s="1"/>
      <c r="B2298" s="17">
        <v>4</v>
      </c>
      <c r="C2298" s="9" t="s">
        <v>39</v>
      </c>
      <c r="D2298" s="9" t="str">
        <f>VLOOKUP(C2298,'Hazard Categories'!$A$2:$B$52,2,FALSE)</f>
        <v>Severe Storm</v>
      </c>
      <c r="E2298" s="17">
        <v>3</v>
      </c>
      <c r="F2298" s="17">
        <v>2020</v>
      </c>
      <c r="G2298" s="17" t="str">
        <f>IF(F2298&lt;2000,(ROUNDDOWN((F2298-$G$10)/5,0))*5+$G$10&amp;"-"&amp;(ROUNDDOWN((F2298-$G$10)/5,0))*5+$G$10+4,(ROUNDDOWN((F2298-$G$10)/5,0))*5+$G$10&amp;"-"&amp;(ROUNDDOWN((F2298-$G$10)/5,0))*5+$G$10+4)</f>
        <v>2020-2024</v>
      </c>
      <c r="H2298" s="17">
        <v>1</v>
      </c>
      <c r="I2298" s="17">
        <v>0</v>
      </c>
      <c r="J2298" s="17">
        <v>0</v>
      </c>
      <c r="K2298" s="17">
        <f>SUM(I2298:J2298)</f>
        <v>0</v>
      </c>
      <c r="L2298" s="28">
        <f>IF(N2298&lt;7000000000,0,1)</f>
        <v>0</v>
      </c>
      <c r="M2298" s="28">
        <f>IF(N2298&gt;0,1,0)</f>
        <v>1</v>
      </c>
      <c r="N2298" s="29">
        <v>7726</v>
      </c>
      <c r="O2298" s="29">
        <f>IF($R2298="Minor",1,0)</f>
        <v>1</v>
      </c>
      <c r="P2298" s="29">
        <f>IF($R2298="Medium",1,0)</f>
        <v>0</v>
      </c>
      <c r="Q2298" s="29">
        <f>IF($R2298="Major",1,0)</f>
        <v>0</v>
      </c>
      <c r="R2298" s="2" t="str">
        <f>IF('Hazard Data'!N3378&lt;VLOOKUP(B2298,Thresholds!$B$2:$I$8,2,FALSE),"Minor",IF(AND(VLOOKUP(B2298,Thresholds!$B$2:$I$8,2,FALSE)&lt;='Hazard Data'!N3378,'Hazard Data'!N3378&lt;VLOOKUP(B2298,Thresholds!$B$2:$I$8,3,FALSE)),"Medium","Major"))</f>
        <v>Minor</v>
      </c>
      <c r="S2298" s="2" t="str">
        <f>IF(N2298&gt;0,"",IF('Hazard Data'!K3378&lt;VLOOKUP(B2298,Thresholds!$B$2:$I$8,5,FALSE),"Minor",IF(AND(VLOOKUP(B2298,Thresholds!$B$2:$I$8,5,FALSE)&lt;='Hazard Data'!K3378,'Hazard Data'!K3378&lt;VLOOKUP(B2298,Thresholds!$B$2:$I$8,6,FALSE)),"Medium","Major")))</f>
        <v/>
      </c>
      <c r="T2298" s="2"/>
      <c r="U2298" s="2"/>
      <c r="V2298" s="2"/>
      <c r="W2298" s="2"/>
      <c r="X2298" s="1"/>
      <c r="Y2298" s="1"/>
      <c r="Z2298" s="1"/>
      <c r="AA2298" s="1"/>
      <c r="AB2298" s="1"/>
      <c r="AC2298" s="1"/>
      <c r="AD2298" s="1"/>
      <c r="AE2298" s="1"/>
      <c r="AF2298" s="1"/>
    </row>
    <row r="2299" spans="1:32">
      <c r="A2299" s="1"/>
      <c r="B2299" s="17">
        <v>5</v>
      </c>
      <c r="C2299" s="9" t="s">
        <v>44</v>
      </c>
      <c r="D2299" s="9" t="str">
        <f>VLOOKUP(C2299,'Hazard Categories'!$A$2:$B$52,2,FALSE)</f>
        <v>Severe Storm</v>
      </c>
      <c r="E2299" s="17">
        <v>1</v>
      </c>
      <c r="F2299" s="17">
        <v>1982</v>
      </c>
      <c r="G2299" s="17" t="str">
        <f>IF(F2299&lt;2000,(ROUNDDOWN((F2299-$G$10)/5,0))*5+$G$10&amp;"-"&amp;(ROUNDDOWN((F2299-$G$10)/5,0))*5+$G$10+4,(ROUNDDOWN((F2299-$G$10)/5,0))*5+$G$10&amp;"-"&amp;(ROUNDDOWN((F2299-$G$10)/5,0))*5+$G$10+4)</f>
        <v>1980-1984</v>
      </c>
      <c r="H2299" s="17">
        <v>1</v>
      </c>
      <c r="I2299" s="17">
        <v>0</v>
      </c>
      <c r="J2299" s="17">
        <v>0</v>
      </c>
      <c r="K2299" s="17">
        <f>SUM(I2299:J2299)</f>
        <v>0</v>
      </c>
      <c r="L2299" s="28">
        <f>IF(N2299&lt;7000000000,0,1)</f>
        <v>0</v>
      </c>
      <c r="M2299" s="28">
        <f>IF(N2299&gt;0,1,0)</f>
        <v>1</v>
      </c>
      <c r="N2299" s="29">
        <v>7725</v>
      </c>
      <c r="O2299" s="29">
        <f>IF($R2299="Minor",1,0)</f>
        <v>1</v>
      </c>
      <c r="P2299" s="29">
        <f>IF($R2299="Medium",1,0)</f>
        <v>0</v>
      </c>
      <c r="Q2299" s="29">
        <f>IF($R2299="Major",1,0)</f>
        <v>0</v>
      </c>
      <c r="R2299" s="2" t="str">
        <f>IF('Hazard Data'!N1358&lt;VLOOKUP(B2299,Thresholds!$B$2:$I$8,2,FALSE),"Minor",IF(AND(VLOOKUP(B2299,Thresholds!$B$2:$I$8,2,FALSE)&lt;='Hazard Data'!N1358,'Hazard Data'!N1358&lt;VLOOKUP(B2299,Thresholds!$B$2:$I$8,3,FALSE)),"Medium","Major"))</f>
        <v>Minor</v>
      </c>
      <c r="S2299" s="2" t="str">
        <f>IF(N2299&gt;0,"",IF('Hazard Data'!K1358&lt;VLOOKUP(B2299,Thresholds!$B$2:$I$8,5,FALSE),"Minor",IF(AND(VLOOKUP(B2299,Thresholds!$B$2:$I$8,5,FALSE)&lt;='Hazard Data'!K1358,'Hazard Data'!K1358&lt;VLOOKUP(B2299,Thresholds!$B$2:$I$8,6,FALSE)),"Medium","Major")))</f>
        <v/>
      </c>
      <c r="T2299" s="2"/>
      <c r="U2299" s="2"/>
      <c r="V2299" s="2"/>
      <c r="W2299" s="2"/>
      <c r="X2299" s="1"/>
      <c r="Y2299" s="1"/>
      <c r="Z2299" s="1"/>
      <c r="AA2299" s="1"/>
      <c r="AB2299" s="1"/>
      <c r="AC2299" s="1"/>
      <c r="AD2299" s="1"/>
      <c r="AE2299" s="1"/>
      <c r="AF2299" s="1"/>
    </row>
    <row r="2300" spans="1:32">
      <c r="A2300" s="1"/>
      <c r="B2300" s="17">
        <v>2</v>
      </c>
      <c r="C2300" s="9" t="s">
        <v>57</v>
      </c>
      <c r="D2300" s="9" t="str">
        <f>VLOOKUP(C2300,'Hazard Categories'!$A$2:$B$52,2,FALSE)</f>
        <v>Severe Storm</v>
      </c>
      <c r="E2300" s="17">
        <v>1</v>
      </c>
      <c r="F2300" s="17">
        <v>1983</v>
      </c>
      <c r="G2300" s="17" t="str">
        <f>IF(F2300&lt;2000,(ROUNDDOWN((F2300-$G$10)/5,0))*5+$G$10&amp;"-"&amp;(ROUNDDOWN((F2300-$G$10)/5,0))*5+$G$10+4,(ROUNDDOWN((F2300-$G$10)/5,0))*5+$G$10&amp;"-"&amp;(ROUNDDOWN((F2300-$G$10)/5,0))*5+$G$10+4)</f>
        <v>1980-1984</v>
      </c>
      <c r="H2300" s="17">
        <v>1</v>
      </c>
      <c r="I2300" s="17">
        <v>0</v>
      </c>
      <c r="J2300" s="17">
        <v>0</v>
      </c>
      <c r="K2300" s="17">
        <f>SUM(I2300:J2300)</f>
        <v>0</v>
      </c>
      <c r="L2300" s="28">
        <f>IF(N2300&lt;7000000000,0,1)</f>
        <v>0</v>
      </c>
      <c r="M2300" s="28">
        <f>IF(N2300&gt;0,1,0)</f>
        <v>1</v>
      </c>
      <c r="N2300" s="29">
        <v>7717</v>
      </c>
      <c r="O2300" s="29">
        <f>IF($R2300="Minor",1,0)</f>
        <v>1</v>
      </c>
      <c r="P2300" s="29">
        <f>IF($R2300="Medium",1,0)</f>
        <v>0</v>
      </c>
      <c r="Q2300" s="29">
        <f>IF($R2300="Major",1,0)</f>
        <v>0</v>
      </c>
      <c r="R2300" s="2" t="str">
        <f>IF('Hazard Data'!N1345&lt;VLOOKUP(B2300,Thresholds!$B$2:$I$8,2,FALSE),"Minor",IF(AND(VLOOKUP(B2300,Thresholds!$B$2:$I$8,2,FALSE)&lt;='Hazard Data'!N1345,'Hazard Data'!N1345&lt;VLOOKUP(B2300,Thresholds!$B$2:$I$8,3,FALSE)),"Medium","Major"))</f>
        <v>Minor</v>
      </c>
      <c r="S2300" s="2" t="str">
        <f>IF(N2300&gt;0,"",IF('Hazard Data'!K1345&lt;VLOOKUP(B2300,Thresholds!$B$2:$I$8,5,FALSE),"Minor",IF(AND(VLOOKUP(B2300,Thresholds!$B$2:$I$8,5,FALSE)&lt;='Hazard Data'!K1345,'Hazard Data'!K1345&lt;VLOOKUP(B2300,Thresholds!$B$2:$I$8,6,FALSE)),"Medium","Major")))</f>
        <v/>
      </c>
      <c r="T2300" s="2"/>
      <c r="U2300" s="2"/>
      <c r="V2300" s="2"/>
      <c r="W2300" s="2"/>
      <c r="X2300" s="1"/>
      <c r="Y2300" s="1"/>
      <c r="Z2300" s="1"/>
      <c r="AA2300" s="1"/>
      <c r="AB2300" s="1"/>
      <c r="AC2300" s="1"/>
      <c r="AD2300" s="1"/>
      <c r="AE2300" s="1"/>
      <c r="AF2300" s="1"/>
    </row>
    <row r="2301" spans="1:32">
      <c r="A2301" s="1"/>
      <c r="B2301" s="17">
        <v>1</v>
      </c>
      <c r="C2301" s="9" t="s">
        <v>39</v>
      </c>
      <c r="D2301" s="9" t="str">
        <f>VLOOKUP(C2301,'Hazard Categories'!$A$2:$B$52,2,FALSE)</f>
        <v>Severe Storm</v>
      </c>
      <c r="E2301" s="17">
        <v>4</v>
      </c>
      <c r="F2301" s="17">
        <v>1989</v>
      </c>
      <c r="G2301" s="17" t="str">
        <f>IF(F2301&lt;2000,(ROUNDDOWN((F2301-$G$10)/5,0))*5+$G$10&amp;"-"&amp;(ROUNDDOWN((F2301-$G$10)/5,0))*5+$G$10+4,(ROUNDDOWN((F2301-$G$10)/5,0))*5+$G$10&amp;"-"&amp;(ROUNDDOWN((F2301-$G$10)/5,0))*5+$G$10+4)</f>
        <v>1985-1989</v>
      </c>
      <c r="H2301" s="17">
        <v>1</v>
      </c>
      <c r="I2301" s="17">
        <v>0</v>
      </c>
      <c r="J2301" s="17">
        <v>0</v>
      </c>
      <c r="K2301" s="17">
        <f>SUM(I2301:J2301)</f>
        <v>0</v>
      </c>
      <c r="L2301" s="28">
        <f>IF(N2301&lt;7000000000,0,1)</f>
        <v>0</v>
      </c>
      <c r="M2301" s="28">
        <f>IF(N2301&gt;0,1,0)</f>
        <v>1</v>
      </c>
      <c r="N2301" s="29">
        <v>7716</v>
      </c>
      <c r="O2301" s="29">
        <f>IF($R2301="Minor",1,0)</f>
        <v>1</v>
      </c>
      <c r="P2301" s="29">
        <f>IF($R2301="Medium",1,0)</f>
        <v>0</v>
      </c>
      <c r="Q2301" s="29">
        <f>IF($R2301="Major",1,0)</f>
        <v>0</v>
      </c>
      <c r="R2301" s="2" t="str">
        <f>IF('Hazard Data'!N1494&lt;VLOOKUP(B2301,Thresholds!$B$2:$I$8,2,FALSE),"Minor",IF(AND(VLOOKUP(B2301,Thresholds!$B$2:$I$8,2,FALSE)&lt;='Hazard Data'!N1494,'Hazard Data'!N1494&lt;VLOOKUP(B2301,Thresholds!$B$2:$I$8,3,FALSE)),"Medium","Major"))</f>
        <v>Minor</v>
      </c>
      <c r="S2301" s="2" t="str">
        <f>IF(N2301&gt;0,"",IF('Hazard Data'!K1494&lt;VLOOKUP(B2301,Thresholds!$B$2:$I$8,5,FALSE),"Minor",IF(AND(VLOOKUP(B2301,Thresholds!$B$2:$I$8,5,FALSE)&lt;='Hazard Data'!K1494,'Hazard Data'!K1494&lt;VLOOKUP(B2301,Thresholds!$B$2:$I$8,6,FALSE)),"Medium","Major")))</f>
        <v/>
      </c>
      <c r="T2301" s="2"/>
      <c r="U2301" s="2"/>
      <c r="V2301" s="2"/>
      <c r="W2301" s="2"/>
      <c r="X2301" s="1"/>
      <c r="Y2301" s="1"/>
      <c r="Z2301" s="1"/>
      <c r="AA2301" s="1"/>
      <c r="AB2301" s="1"/>
      <c r="AC2301" s="1"/>
      <c r="AD2301" s="1"/>
      <c r="AE2301" s="1"/>
      <c r="AF2301" s="1"/>
    </row>
    <row r="2302" spans="1:32">
      <c r="A2302" s="1"/>
      <c r="B2302" s="17">
        <v>5</v>
      </c>
      <c r="C2302" s="9" t="s">
        <v>79</v>
      </c>
      <c r="D2302" s="9" t="str">
        <f>VLOOKUP(C2302,'Hazard Categories'!$A$2:$B$52,2,FALSE)</f>
        <v>Storm</v>
      </c>
      <c r="E2302" s="17">
        <v>2</v>
      </c>
      <c r="F2302" s="17">
        <v>1976</v>
      </c>
      <c r="G2302" s="17" t="str">
        <f>IF(F2302&lt;2000,(ROUNDDOWN((F2302-$G$10)/5,0))*5+$G$10&amp;"-"&amp;(ROUNDDOWN((F2302-$G$10)/5,0))*5+$G$10+4,(ROUNDDOWN((F2302-$G$10)/5,0))*5+$G$10&amp;"-"&amp;(ROUNDDOWN((F2302-$G$10)/5,0))*5+$G$10+4)</f>
        <v>1975-1979</v>
      </c>
      <c r="H2302" s="17">
        <v>1</v>
      </c>
      <c r="I2302" s="17">
        <v>0</v>
      </c>
      <c r="J2302" s="17">
        <v>0</v>
      </c>
      <c r="K2302" s="17">
        <f>SUM(I2302:J2302)</f>
        <v>0</v>
      </c>
      <c r="L2302" s="28">
        <f>IF(N2302&lt;7000000000,0,1)</f>
        <v>0</v>
      </c>
      <c r="M2302" s="28">
        <f>IF(N2302&gt;0,1,0)</f>
        <v>1</v>
      </c>
      <c r="N2302" s="29">
        <v>7711</v>
      </c>
      <c r="O2302" s="29">
        <f>IF($R2302="Minor",1,0)</f>
        <v>1</v>
      </c>
      <c r="P2302" s="29">
        <f>IF($R2302="Medium",1,0)</f>
        <v>0</v>
      </c>
      <c r="Q2302" s="29">
        <f>IF($R2302="Major",1,0)</f>
        <v>0</v>
      </c>
      <c r="R2302" s="2" t="str">
        <f>IF('Hazard Data'!N1249&lt;VLOOKUP(B2302,Thresholds!$B$2:$I$8,2,FALSE),"Minor",IF(AND(VLOOKUP(B2302,Thresholds!$B$2:$I$8,2,FALSE)&lt;='Hazard Data'!N1249,'Hazard Data'!N1249&lt;VLOOKUP(B2302,Thresholds!$B$2:$I$8,3,FALSE)),"Medium","Major"))</f>
        <v>Minor</v>
      </c>
      <c r="S2302" s="2" t="str">
        <f>IF(N2302&gt;0,"",IF('Hazard Data'!K1249&lt;VLOOKUP(B2302,Thresholds!$B$2:$I$8,5,FALSE),"Minor",IF(AND(VLOOKUP(B2302,Thresholds!$B$2:$I$8,5,FALSE)&lt;='Hazard Data'!K1249,'Hazard Data'!K1249&lt;VLOOKUP(B2302,Thresholds!$B$2:$I$8,6,FALSE)),"Medium","Major")))</f>
        <v/>
      </c>
      <c r="T2302" s="2"/>
      <c r="U2302" s="2"/>
      <c r="V2302" s="2"/>
      <c r="W2302" s="2"/>
      <c r="X2302" s="1"/>
      <c r="Y2302" s="1"/>
      <c r="Z2302" s="1"/>
      <c r="AA2302" s="1"/>
      <c r="AB2302" s="1"/>
      <c r="AC2302" s="1"/>
      <c r="AD2302" s="1"/>
      <c r="AE2302" s="1"/>
      <c r="AF2302" s="1"/>
    </row>
    <row r="2303" spans="1:32">
      <c r="A2303" s="1"/>
      <c r="B2303" s="17">
        <v>4</v>
      </c>
      <c r="C2303" s="9" t="s">
        <v>52</v>
      </c>
      <c r="D2303" s="9" t="str">
        <f>VLOOKUP(C2303,'Hazard Categories'!$A$2:$B$52,2,FALSE)</f>
        <v>Severe Storm</v>
      </c>
      <c r="E2303" s="17">
        <v>1</v>
      </c>
      <c r="F2303" s="17">
        <v>1993</v>
      </c>
      <c r="G2303" s="17" t="str">
        <f>IF(F2303&lt;2000,(ROUNDDOWN((F2303-$G$10)/5,0))*5+$G$10&amp;"-"&amp;(ROUNDDOWN((F2303-$G$10)/5,0))*5+$G$10+4,(ROUNDDOWN((F2303-$G$10)/5,0))*5+$G$10&amp;"-"&amp;(ROUNDDOWN((F2303-$G$10)/5,0))*5+$G$10+4)</f>
        <v>1990-1994</v>
      </c>
      <c r="H2303" s="17">
        <v>1</v>
      </c>
      <c r="I2303" s="17">
        <v>0</v>
      </c>
      <c r="J2303" s="17">
        <v>0</v>
      </c>
      <c r="K2303" s="17">
        <f>SUM(I2303:J2303)</f>
        <v>0</v>
      </c>
      <c r="L2303" s="28">
        <f>IF(N2303&lt;7000000000,0,1)</f>
        <v>0</v>
      </c>
      <c r="M2303" s="28">
        <f>IF(N2303&gt;0,1,0)</f>
        <v>1</v>
      </c>
      <c r="N2303" s="29">
        <v>7708</v>
      </c>
      <c r="O2303" s="29">
        <f>IF($R2303="Minor",1,0)</f>
        <v>1</v>
      </c>
      <c r="P2303" s="29">
        <f>IF($R2303="Medium",1,0)</f>
        <v>0</v>
      </c>
      <c r="Q2303" s="29">
        <f>IF($R2303="Major",1,0)</f>
        <v>0</v>
      </c>
      <c r="R2303" s="2" t="str">
        <f>IF('Hazard Data'!N1754&lt;VLOOKUP(B2303,Thresholds!$B$2:$I$8,2,FALSE),"Minor",IF(AND(VLOOKUP(B2303,Thresholds!$B$2:$I$8,2,FALSE)&lt;='Hazard Data'!N1754,'Hazard Data'!N1754&lt;VLOOKUP(B2303,Thresholds!$B$2:$I$8,3,FALSE)),"Medium","Major"))</f>
        <v>Minor</v>
      </c>
      <c r="S2303" s="2" t="str">
        <f>IF(N2303&gt;0,"",IF('Hazard Data'!K1754&lt;VLOOKUP(B2303,Thresholds!$B$2:$I$8,5,FALSE),"Minor",IF(AND(VLOOKUP(B2303,Thresholds!$B$2:$I$8,5,FALSE)&lt;='Hazard Data'!K1754,'Hazard Data'!K1754&lt;VLOOKUP(B2303,Thresholds!$B$2:$I$8,6,FALSE)),"Medium","Major")))</f>
        <v/>
      </c>
      <c r="T2303" s="2"/>
      <c r="U2303" s="2"/>
      <c r="V2303" s="2"/>
      <c r="W2303" s="2"/>
      <c r="X2303" s="1"/>
      <c r="Y2303" s="1"/>
      <c r="Z2303" s="1"/>
      <c r="AA2303" s="1"/>
      <c r="AB2303" s="1"/>
      <c r="AC2303" s="1"/>
      <c r="AD2303" s="1"/>
      <c r="AE2303" s="1"/>
      <c r="AF2303" s="1"/>
    </row>
    <row r="2304" spans="1:32">
      <c r="A2304" s="1"/>
      <c r="B2304" s="17">
        <v>5</v>
      </c>
      <c r="C2304" s="9" t="s">
        <v>44</v>
      </c>
      <c r="D2304" s="9" t="str">
        <f>VLOOKUP(C2304,'Hazard Categories'!$A$2:$B$52,2,FALSE)</f>
        <v>Severe Storm</v>
      </c>
      <c r="E2304" s="17">
        <v>3</v>
      </c>
      <c r="F2304" s="17">
        <v>1987</v>
      </c>
      <c r="G2304" s="17" t="str">
        <f>IF(F2304&lt;2000,(ROUNDDOWN((F2304-$G$10)/5,0))*5+$G$10&amp;"-"&amp;(ROUNDDOWN((F2304-$G$10)/5,0))*5+$G$10+4,(ROUNDDOWN((F2304-$G$10)/5,0))*5+$G$10&amp;"-"&amp;(ROUNDDOWN((F2304-$G$10)/5,0))*5+$G$10+4)</f>
        <v>1985-1989</v>
      </c>
      <c r="H2304" s="17">
        <v>1</v>
      </c>
      <c r="I2304" s="17">
        <v>0</v>
      </c>
      <c r="J2304" s="17">
        <v>0</v>
      </c>
      <c r="K2304" s="17">
        <f>SUM(I2304:J2304)</f>
        <v>0</v>
      </c>
      <c r="L2304" s="28">
        <f>IF(N2304&lt;7000000000,0,1)</f>
        <v>0</v>
      </c>
      <c r="M2304" s="28">
        <f>IF(N2304&gt;0,1,0)</f>
        <v>1</v>
      </c>
      <c r="N2304" s="29">
        <v>7705</v>
      </c>
      <c r="O2304" s="29">
        <f>IF($R2304="Minor",1,0)</f>
        <v>1</v>
      </c>
      <c r="P2304" s="29">
        <f>IF($R2304="Medium",1,0)</f>
        <v>0</v>
      </c>
      <c r="Q2304" s="29">
        <f>IF($R2304="Major",1,0)</f>
        <v>0</v>
      </c>
      <c r="R2304" s="2" t="str">
        <f>IF('Hazard Data'!N1628&lt;VLOOKUP(B2304,Thresholds!$B$2:$I$8,2,FALSE),"Minor",IF(AND(VLOOKUP(B2304,Thresholds!$B$2:$I$8,2,FALSE)&lt;='Hazard Data'!N1628,'Hazard Data'!N1628&lt;VLOOKUP(B2304,Thresholds!$B$2:$I$8,3,FALSE)),"Medium","Major"))</f>
        <v>Minor</v>
      </c>
      <c r="S2304" s="2" t="str">
        <f>IF(N2304&gt;0,"",IF('Hazard Data'!K1628&lt;VLOOKUP(B2304,Thresholds!$B$2:$I$8,5,FALSE),"Minor",IF(AND(VLOOKUP(B2304,Thresholds!$B$2:$I$8,5,FALSE)&lt;='Hazard Data'!K1628,'Hazard Data'!K1628&lt;VLOOKUP(B2304,Thresholds!$B$2:$I$8,6,FALSE)),"Medium","Major")))</f>
        <v/>
      </c>
      <c r="T2304" s="2"/>
      <c r="U2304" s="2"/>
      <c r="V2304" s="2"/>
      <c r="W2304" s="2"/>
      <c r="X2304" s="1"/>
      <c r="Y2304" s="1"/>
      <c r="Z2304" s="1"/>
      <c r="AA2304" s="1"/>
      <c r="AB2304" s="1"/>
      <c r="AC2304" s="1"/>
      <c r="AD2304" s="1"/>
      <c r="AE2304" s="1"/>
      <c r="AF2304" s="1"/>
    </row>
    <row r="2305" spans="1:32">
      <c r="A2305" s="1"/>
      <c r="B2305" s="17">
        <v>5</v>
      </c>
      <c r="C2305" s="9" t="s">
        <v>44</v>
      </c>
      <c r="D2305" s="9" t="str">
        <f>VLOOKUP(C2305,'Hazard Categories'!$A$2:$B$52,2,FALSE)</f>
        <v>Severe Storm</v>
      </c>
      <c r="E2305" s="17">
        <v>3</v>
      </c>
      <c r="F2305" s="17">
        <v>1988</v>
      </c>
      <c r="G2305" s="17" t="str">
        <f>IF(F2305&lt;2000,(ROUNDDOWN((F2305-$G$10)/5,0))*5+$G$10&amp;"-"&amp;(ROUNDDOWN((F2305-$G$10)/5,0))*5+$G$10+4,(ROUNDDOWN((F2305-$G$10)/5,0))*5+$G$10&amp;"-"&amp;(ROUNDDOWN((F2305-$G$10)/5,0))*5+$G$10+4)</f>
        <v>1985-1989</v>
      </c>
      <c r="H2305" s="17">
        <v>1</v>
      </c>
      <c r="I2305" s="17">
        <v>0</v>
      </c>
      <c r="J2305" s="17">
        <v>0</v>
      </c>
      <c r="K2305" s="17">
        <f>SUM(I2305:J2305)</f>
        <v>0</v>
      </c>
      <c r="L2305" s="28">
        <f>IF(N2305&lt;7000000000,0,1)</f>
        <v>0</v>
      </c>
      <c r="M2305" s="28">
        <f>IF(N2305&gt;0,1,0)</f>
        <v>1</v>
      </c>
      <c r="N2305" s="29">
        <v>7699</v>
      </c>
      <c r="O2305" s="29">
        <f>IF($R2305="Minor",1,0)</f>
        <v>1</v>
      </c>
      <c r="P2305" s="29">
        <f>IF($R2305="Medium",1,0)</f>
        <v>0</v>
      </c>
      <c r="Q2305" s="29">
        <f>IF($R2305="Major",1,0)</f>
        <v>0</v>
      </c>
      <c r="R2305" s="2" t="str">
        <f>IF('Hazard Data'!N1712&lt;VLOOKUP(B2305,Thresholds!$B$2:$I$8,2,FALSE),"Minor",IF(AND(VLOOKUP(B2305,Thresholds!$B$2:$I$8,2,FALSE)&lt;='Hazard Data'!N1712,'Hazard Data'!N1712&lt;VLOOKUP(B2305,Thresholds!$B$2:$I$8,3,FALSE)),"Medium","Major"))</f>
        <v>Minor</v>
      </c>
      <c r="S2305" s="2" t="str">
        <f>IF(N2305&gt;0,"",IF('Hazard Data'!K1712&lt;VLOOKUP(B2305,Thresholds!$B$2:$I$8,5,FALSE),"Minor",IF(AND(VLOOKUP(B2305,Thresholds!$B$2:$I$8,5,FALSE)&lt;='Hazard Data'!K1712,'Hazard Data'!K1712&lt;VLOOKUP(B2305,Thresholds!$B$2:$I$8,6,FALSE)),"Medium","Major")))</f>
        <v/>
      </c>
      <c r="T2305" s="2"/>
      <c r="U2305" s="2"/>
      <c r="V2305" s="2"/>
      <c r="W2305" s="2"/>
      <c r="X2305" s="1"/>
      <c r="Y2305" s="1"/>
      <c r="Z2305" s="1"/>
      <c r="AA2305" s="1"/>
      <c r="AB2305" s="1"/>
      <c r="AC2305" s="1"/>
      <c r="AD2305" s="1"/>
      <c r="AE2305" s="1"/>
      <c r="AF2305" s="1"/>
    </row>
    <row r="2306" spans="1:32">
      <c r="A2306" s="1"/>
      <c r="B2306" s="17">
        <v>1</v>
      </c>
      <c r="C2306" s="9" t="s">
        <v>59</v>
      </c>
      <c r="D2306" s="9" t="str">
        <f>VLOOKUP(C2306,'Hazard Categories'!$A$2:$B$52,2,FALSE)</f>
        <v>Storm</v>
      </c>
      <c r="E2306" s="17">
        <v>2</v>
      </c>
      <c r="F2306" s="17">
        <v>1993</v>
      </c>
      <c r="G2306" s="17" t="str">
        <f>IF(F2306&lt;2000,(ROUNDDOWN((F2306-$G$10)/5,0))*5+$G$10&amp;"-"&amp;(ROUNDDOWN((F2306-$G$10)/5,0))*5+$G$10+4,(ROUNDDOWN((F2306-$G$10)/5,0))*5+$G$10&amp;"-"&amp;(ROUNDDOWN((F2306-$G$10)/5,0))*5+$G$10+4)</f>
        <v>1990-1994</v>
      </c>
      <c r="H2306" s="17">
        <v>1</v>
      </c>
      <c r="I2306" s="17">
        <v>0</v>
      </c>
      <c r="J2306" s="17">
        <v>0</v>
      </c>
      <c r="K2306" s="17">
        <f>SUM(I2306:J2306)</f>
        <v>0</v>
      </c>
      <c r="L2306" s="28">
        <f>IF(N2306&lt;7000000000,0,1)</f>
        <v>0</v>
      </c>
      <c r="M2306" s="28">
        <f>IF(N2306&gt;0,1,0)</f>
        <v>1</v>
      </c>
      <c r="N2306" s="29">
        <v>7699</v>
      </c>
      <c r="O2306" s="29">
        <f>IF($R2306="Minor",1,0)</f>
        <v>1</v>
      </c>
      <c r="P2306" s="29">
        <f>IF($R2306="Medium",1,0)</f>
        <v>0</v>
      </c>
      <c r="Q2306" s="29">
        <f>IF($R2306="Major",1,0)</f>
        <v>0</v>
      </c>
      <c r="R2306" s="2" t="str">
        <f>IF('Hazard Data'!N1898&lt;VLOOKUP(B2306,Thresholds!$B$2:$I$8,2,FALSE),"Minor",IF(AND(VLOOKUP(B2306,Thresholds!$B$2:$I$8,2,FALSE)&lt;='Hazard Data'!N1898,'Hazard Data'!N1898&lt;VLOOKUP(B2306,Thresholds!$B$2:$I$8,3,FALSE)),"Medium","Major"))</f>
        <v>Minor</v>
      </c>
      <c r="S2306" s="2" t="str">
        <f>IF(N2306&gt;0,"",IF('Hazard Data'!K1898&lt;VLOOKUP(B2306,Thresholds!$B$2:$I$8,5,FALSE),"Minor",IF(AND(VLOOKUP(B2306,Thresholds!$B$2:$I$8,5,FALSE)&lt;='Hazard Data'!K1898,'Hazard Data'!K1898&lt;VLOOKUP(B2306,Thresholds!$B$2:$I$8,6,FALSE)),"Medium","Major")))</f>
        <v/>
      </c>
      <c r="T2306" s="2"/>
      <c r="U2306" s="2"/>
      <c r="V2306" s="2"/>
      <c r="W2306" s="2"/>
      <c r="X2306" s="1"/>
      <c r="Y2306" s="1"/>
      <c r="Z2306" s="1"/>
      <c r="AA2306" s="1"/>
      <c r="AB2306" s="1"/>
      <c r="AC2306" s="1"/>
      <c r="AD2306" s="1"/>
      <c r="AE2306" s="1"/>
      <c r="AF2306" s="1"/>
    </row>
    <row r="2307" spans="1:32">
      <c r="A2307" s="1"/>
      <c r="B2307" s="17">
        <v>2</v>
      </c>
      <c r="C2307" s="9" t="s">
        <v>44</v>
      </c>
      <c r="D2307" s="9" t="str">
        <f>VLOOKUP(C2307,'Hazard Categories'!$A$2:$B$52,2,FALSE)</f>
        <v>Severe Storm</v>
      </c>
      <c r="E2307" s="17">
        <v>2</v>
      </c>
      <c r="F2307" s="17">
        <v>2018</v>
      </c>
      <c r="G2307" s="17" t="str">
        <f>IF(F2307&lt;2000,(ROUNDDOWN((F2307-$G$10)/5,0))*5+$G$10&amp;"-"&amp;(ROUNDDOWN((F2307-$G$10)/5,0))*5+$G$10+4,(ROUNDDOWN((F2307-$G$10)/5,0))*5+$G$10&amp;"-"&amp;(ROUNDDOWN((F2307-$G$10)/5,0))*5+$G$10+4)</f>
        <v>2015-2019</v>
      </c>
      <c r="H2307" s="17">
        <v>1</v>
      </c>
      <c r="I2307" s="17">
        <v>0</v>
      </c>
      <c r="J2307" s="17">
        <v>0</v>
      </c>
      <c r="K2307" s="17">
        <f>SUM(I2307:J2307)</f>
        <v>0</v>
      </c>
      <c r="L2307" s="28">
        <f>IF(N2307&lt;7000000000,0,1)</f>
        <v>0</v>
      </c>
      <c r="M2307" s="28">
        <f>IF(N2307&gt;0,1,0)</f>
        <v>1</v>
      </c>
      <c r="N2307" s="29">
        <v>7667</v>
      </c>
      <c r="O2307" s="29">
        <f>IF($R2307="Minor",1,0)</f>
        <v>1</v>
      </c>
      <c r="P2307" s="29">
        <f>IF($R2307="Medium",1,0)</f>
        <v>0</v>
      </c>
      <c r="Q2307" s="29">
        <f>IF($R2307="Major",1,0)</f>
        <v>0</v>
      </c>
      <c r="R2307" s="2" t="str">
        <f>IF('Hazard Data'!N2993&lt;VLOOKUP(B2307,Thresholds!$B$2:$I$8,2,FALSE),"Minor",IF(AND(VLOOKUP(B2307,Thresholds!$B$2:$I$8,2,FALSE)&lt;='Hazard Data'!N2993,'Hazard Data'!N2993&lt;VLOOKUP(B2307,Thresholds!$B$2:$I$8,3,FALSE)),"Medium","Major"))</f>
        <v>Minor</v>
      </c>
      <c r="S2307" s="2" t="str">
        <f>IF(N2307&gt;0,"",IF('Hazard Data'!K2993&lt;VLOOKUP(B2307,Thresholds!$B$2:$I$8,5,FALSE),"Minor",IF(AND(VLOOKUP(B2307,Thresholds!$B$2:$I$8,5,FALSE)&lt;='Hazard Data'!K2993,'Hazard Data'!K2993&lt;VLOOKUP(B2307,Thresholds!$B$2:$I$8,6,FALSE)),"Medium","Major")))</f>
        <v/>
      </c>
      <c r="T2307" s="2"/>
      <c r="U2307" s="2"/>
      <c r="V2307" s="2"/>
      <c r="W2307" s="2"/>
      <c r="X2307" s="1"/>
      <c r="Y2307" s="1"/>
      <c r="Z2307" s="1"/>
      <c r="AA2307" s="1"/>
      <c r="AB2307" s="1"/>
      <c r="AC2307" s="1"/>
      <c r="AD2307" s="1"/>
      <c r="AE2307" s="1"/>
      <c r="AF2307" s="1"/>
    </row>
    <row r="2308" spans="1:32">
      <c r="A2308" s="1"/>
      <c r="B2308" s="17">
        <v>4</v>
      </c>
      <c r="C2308" s="9" t="s">
        <v>59</v>
      </c>
      <c r="D2308" s="9" t="str">
        <f>VLOOKUP(C2308,'Hazard Categories'!$A$2:$B$52,2,FALSE)</f>
        <v>Storm</v>
      </c>
      <c r="E2308" s="17">
        <v>3</v>
      </c>
      <c r="F2308" s="17">
        <v>1987</v>
      </c>
      <c r="G2308" s="17" t="str">
        <f>IF(F2308&lt;2000,(ROUNDDOWN((F2308-$G$10)/5,0))*5+$G$10&amp;"-"&amp;(ROUNDDOWN((F2308-$G$10)/5,0))*5+$G$10+4,(ROUNDDOWN((F2308-$G$10)/5,0))*5+$G$10&amp;"-"&amp;(ROUNDDOWN((F2308-$G$10)/5,0))*5+$G$10+4)</f>
        <v>1985-1989</v>
      </c>
      <c r="H2308" s="17">
        <v>1</v>
      </c>
      <c r="I2308" s="17">
        <v>0</v>
      </c>
      <c r="J2308" s="17">
        <v>0</v>
      </c>
      <c r="K2308" s="17">
        <f>SUM(I2308:J2308)</f>
        <v>0</v>
      </c>
      <c r="L2308" s="28">
        <f>IF(N2308&lt;7000000000,0,1)</f>
        <v>0</v>
      </c>
      <c r="M2308" s="28">
        <f>IF(N2308&gt;0,1,0)</f>
        <v>1</v>
      </c>
      <c r="N2308" s="29">
        <v>7664</v>
      </c>
      <c r="O2308" s="29">
        <f>IF($R2308="Minor",1,0)</f>
        <v>1</v>
      </c>
      <c r="P2308" s="29">
        <f>IF($R2308="Medium",1,0)</f>
        <v>0</v>
      </c>
      <c r="Q2308" s="29">
        <f>IF($R2308="Major",1,0)</f>
        <v>0</v>
      </c>
      <c r="R2308" s="2" t="str">
        <f>IF('Hazard Data'!N1630&lt;VLOOKUP(B2308,Thresholds!$B$2:$I$8,2,FALSE),"Minor",IF(AND(VLOOKUP(B2308,Thresholds!$B$2:$I$8,2,FALSE)&lt;='Hazard Data'!N1630,'Hazard Data'!N1630&lt;VLOOKUP(B2308,Thresholds!$B$2:$I$8,3,FALSE)),"Medium","Major"))</f>
        <v>Minor</v>
      </c>
      <c r="S2308" s="2" t="str">
        <f>IF(N2308&gt;0,"",IF('Hazard Data'!K1630&lt;VLOOKUP(B2308,Thresholds!$B$2:$I$8,5,FALSE),"Minor",IF(AND(VLOOKUP(B2308,Thresholds!$B$2:$I$8,5,FALSE)&lt;='Hazard Data'!K1630,'Hazard Data'!K1630&lt;VLOOKUP(B2308,Thresholds!$B$2:$I$8,6,FALSE)),"Medium","Major")))</f>
        <v/>
      </c>
      <c r="T2308" s="2"/>
      <c r="U2308" s="2"/>
      <c r="V2308" s="2"/>
      <c r="W2308" s="2"/>
      <c r="X2308" s="1"/>
      <c r="Y2308" s="1"/>
      <c r="Z2308" s="1"/>
      <c r="AA2308" s="1"/>
      <c r="AB2308" s="1"/>
      <c r="AC2308" s="1"/>
      <c r="AD2308" s="1"/>
      <c r="AE2308" s="1"/>
      <c r="AF2308" s="1"/>
    </row>
    <row r="2309" spans="1:32">
      <c r="A2309" s="1"/>
      <c r="B2309" s="17">
        <v>2</v>
      </c>
      <c r="C2309" s="9" t="s">
        <v>59</v>
      </c>
      <c r="D2309" s="9" t="str">
        <f>VLOOKUP(C2309,'Hazard Categories'!$A$2:$B$52,2,FALSE)</f>
        <v>Storm</v>
      </c>
      <c r="E2309" s="17">
        <v>2</v>
      </c>
      <c r="F2309" s="17">
        <v>2014</v>
      </c>
      <c r="G2309" s="17" t="str">
        <f>IF(F2309&lt;2000,(ROUNDDOWN((F2309-$G$10)/5,0))*5+$G$10&amp;"-"&amp;(ROUNDDOWN((F2309-$G$10)/5,0))*5+$G$10+4,(ROUNDDOWN((F2309-$G$10)/5,0))*5+$G$10&amp;"-"&amp;(ROUNDDOWN((F2309-$G$10)/5,0))*5+$G$10+4)</f>
        <v>2010-2014</v>
      </c>
      <c r="H2309" s="17">
        <v>1</v>
      </c>
      <c r="I2309" s="17">
        <v>0</v>
      </c>
      <c r="J2309" s="17">
        <v>0</v>
      </c>
      <c r="K2309" s="17">
        <f>SUM(I2309:J2309)</f>
        <v>0</v>
      </c>
      <c r="L2309" s="28">
        <f>IF(N2309&lt;7000000000,0,1)</f>
        <v>0</v>
      </c>
      <c r="M2309" s="28">
        <f>IF(N2309&gt;0,1,0)</f>
        <v>1</v>
      </c>
      <c r="N2309" s="29">
        <v>7664</v>
      </c>
      <c r="O2309" s="29">
        <f>IF($R2309="Minor",1,0)</f>
        <v>1</v>
      </c>
      <c r="P2309" s="29">
        <f>IF($R2309="Medium",1,0)</f>
        <v>0</v>
      </c>
      <c r="Q2309" s="29">
        <f>IF($R2309="Major",1,0)</f>
        <v>0</v>
      </c>
      <c r="R2309" s="2" t="str">
        <f>IF('Hazard Data'!N2620&lt;VLOOKUP(B2309,Thresholds!$B$2:$I$8,2,FALSE),"Minor",IF(AND(VLOOKUP(B2309,Thresholds!$B$2:$I$8,2,FALSE)&lt;='Hazard Data'!N2620,'Hazard Data'!N2620&lt;VLOOKUP(B2309,Thresholds!$B$2:$I$8,3,FALSE)),"Medium","Major"))</f>
        <v>Minor</v>
      </c>
      <c r="S2309" s="2" t="str">
        <f>IF(N2309&gt;0,"",IF('Hazard Data'!K2620&lt;VLOOKUP(B2309,Thresholds!$B$2:$I$8,5,FALSE),"Minor",IF(AND(VLOOKUP(B2309,Thresholds!$B$2:$I$8,5,FALSE)&lt;='Hazard Data'!K2620,'Hazard Data'!K2620&lt;VLOOKUP(B2309,Thresholds!$B$2:$I$8,6,FALSE)),"Medium","Major")))</f>
        <v/>
      </c>
      <c r="T2309" s="2"/>
      <c r="U2309" s="2"/>
      <c r="V2309" s="2"/>
      <c r="W2309" s="2"/>
      <c r="X2309" s="1"/>
      <c r="Y2309" s="1"/>
      <c r="Z2309" s="1"/>
      <c r="AA2309" s="1"/>
      <c r="AB2309" s="1"/>
      <c r="AC2309" s="1"/>
      <c r="AD2309" s="1"/>
      <c r="AE2309" s="1"/>
      <c r="AF2309" s="1"/>
    </row>
    <row r="2310" spans="1:32">
      <c r="A2310" s="1"/>
      <c r="B2310" s="17">
        <v>3</v>
      </c>
      <c r="C2310" s="9" t="s">
        <v>44</v>
      </c>
      <c r="D2310" s="9" t="str">
        <f>VLOOKUP(C2310,'Hazard Categories'!$A$2:$B$52,2,FALSE)</f>
        <v>Severe Storm</v>
      </c>
      <c r="E2310" s="17">
        <v>2</v>
      </c>
      <c r="F2310" s="17">
        <v>1989</v>
      </c>
      <c r="G2310" s="17" t="str">
        <f>IF(F2310&lt;2000,(ROUNDDOWN((F2310-$G$10)/5,0))*5+$G$10&amp;"-"&amp;(ROUNDDOWN((F2310-$G$10)/5,0))*5+$G$10+4,(ROUNDDOWN((F2310-$G$10)/5,0))*5+$G$10&amp;"-"&amp;(ROUNDDOWN((F2310-$G$10)/5,0))*5+$G$10+4)</f>
        <v>1985-1989</v>
      </c>
      <c r="H2310" s="17">
        <v>1</v>
      </c>
      <c r="I2310" s="17">
        <v>0</v>
      </c>
      <c r="J2310" s="17">
        <v>0</v>
      </c>
      <c r="K2310" s="17">
        <f>SUM(I2310:J2310)</f>
        <v>0</v>
      </c>
      <c r="L2310" s="28">
        <f>IF(N2310&lt;7000000000,0,1)</f>
        <v>0</v>
      </c>
      <c r="M2310" s="28">
        <f>IF(N2310&gt;0,1,0)</f>
        <v>1</v>
      </c>
      <c r="N2310" s="29">
        <v>7661</v>
      </c>
      <c r="O2310" s="29">
        <f>IF($R2310="Minor",1,0)</f>
        <v>1</v>
      </c>
      <c r="P2310" s="29">
        <f>IF($R2310="Medium",1,0)</f>
        <v>0</v>
      </c>
      <c r="Q2310" s="29">
        <f>IF($R2310="Major",1,0)</f>
        <v>0</v>
      </c>
      <c r="R2310" s="2" t="str">
        <f>IF('Hazard Data'!N1465&lt;VLOOKUP(B2310,Thresholds!$B$2:$I$8,2,FALSE),"Minor",IF(AND(VLOOKUP(B2310,Thresholds!$B$2:$I$8,2,FALSE)&lt;='Hazard Data'!N1465,'Hazard Data'!N1465&lt;VLOOKUP(B2310,Thresholds!$B$2:$I$8,3,FALSE)),"Medium","Major"))</f>
        <v>Minor</v>
      </c>
      <c r="S2310" s="2" t="str">
        <f>IF(N2310&gt;0,"",IF('Hazard Data'!K1465&lt;VLOOKUP(B2310,Thresholds!$B$2:$I$8,5,FALSE),"Minor",IF(AND(VLOOKUP(B2310,Thresholds!$B$2:$I$8,5,FALSE)&lt;='Hazard Data'!K1465,'Hazard Data'!K1465&lt;VLOOKUP(B2310,Thresholds!$B$2:$I$8,6,FALSE)),"Medium","Major")))</f>
        <v/>
      </c>
      <c r="T2310" s="2"/>
      <c r="U2310" s="2"/>
      <c r="V2310" s="2"/>
      <c r="W2310" s="2"/>
      <c r="X2310" s="1"/>
      <c r="Y2310" s="1"/>
      <c r="Z2310" s="1"/>
      <c r="AA2310" s="1"/>
      <c r="AB2310" s="1"/>
      <c r="AC2310" s="1"/>
      <c r="AD2310" s="1"/>
      <c r="AE2310" s="1"/>
      <c r="AF2310" s="1"/>
    </row>
    <row r="2311" spans="1:32">
      <c r="A2311" s="1"/>
      <c r="B2311" s="17">
        <v>2</v>
      </c>
      <c r="C2311" s="9" t="s">
        <v>65</v>
      </c>
      <c r="D2311" s="9" t="str">
        <f>VLOOKUP(C2311,'Hazard Categories'!$A$2:$B$52,2,FALSE)</f>
        <v>Severe Storm</v>
      </c>
      <c r="E2311" s="17">
        <v>3</v>
      </c>
      <c r="F2311" s="17">
        <v>1976</v>
      </c>
      <c r="G2311" s="17" t="str">
        <f>IF(F2311&lt;2000,(ROUNDDOWN((F2311-$G$10)/5,0))*5+$G$10&amp;"-"&amp;(ROUNDDOWN((F2311-$G$10)/5,0))*5+$G$10+4,(ROUNDDOWN((F2311-$G$10)/5,0))*5+$G$10&amp;"-"&amp;(ROUNDDOWN((F2311-$G$10)/5,0))*5+$G$10+4)</f>
        <v>1975-1979</v>
      </c>
      <c r="H2311" s="17">
        <v>1</v>
      </c>
      <c r="I2311" s="17">
        <v>0</v>
      </c>
      <c r="J2311" s="17">
        <v>0</v>
      </c>
      <c r="K2311" s="17">
        <f>SUM(I2311:J2311)</f>
        <v>0</v>
      </c>
      <c r="L2311" s="28">
        <f>IF(N2311&lt;7000000000,0,1)</f>
        <v>0</v>
      </c>
      <c r="M2311" s="28">
        <f>IF(N2311&gt;0,1,0)</f>
        <v>1</v>
      </c>
      <c r="N2311" s="29">
        <v>7659</v>
      </c>
      <c r="O2311" s="29">
        <f>IF($R2311="Minor",1,0)</f>
        <v>1</v>
      </c>
      <c r="P2311" s="29">
        <f>IF($R2311="Medium",1,0)</f>
        <v>0</v>
      </c>
      <c r="Q2311" s="29">
        <f>IF($R2311="Major",1,0)</f>
        <v>0</v>
      </c>
      <c r="R2311" s="2" t="str">
        <f>IF('Hazard Data'!N1257&lt;VLOOKUP(B2311,Thresholds!$B$2:$I$8,2,FALSE),"Minor",IF(AND(VLOOKUP(B2311,Thresholds!$B$2:$I$8,2,FALSE)&lt;='Hazard Data'!N1257,'Hazard Data'!N1257&lt;VLOOKUP(B2311,Thresholds!$B$2:$I$8,3,FALSE)),"Medium","Major"))</f>
        <v>Minor</v>
      </c>
      <c r="S2311" s="2" t="str">
        <f>IF(N2311&gt;0,"",IF('Hazard Data'!K1257&lt;VLOOKUP(B2311,Thresholds!$B$2:$I$8,5,FALSE),"Minor",IF(AND(VLOOKUP(B2311,Thresholds!$B$2:$I$8,5,FALSE)&lt;='Hazard Data'!K1257,'Hazard Data'!K1257&lt;VLOOKUP(B2311,Thresholds!$B$2:$I$8,6,FALSE)),"Medium","Major")))</f>
        <v/>
      </c>
      <c r="T2311" s="2"/>
      <c r="U2311" s="2"/>
      <c r="V2311" s="2"/>
      <c r="W2311" s="2"/>
      <c r="X2311" s="1"/>
      <c r="Y2311" s="1"/>
      <c r="Z2311" s="1"/>
      <c r="AA2311" s="1"/>
      <c r="AB2311" s="1"/>
      <c r="AC2311" s="1"/>
      <c r="AD2311" s="1"/>
      <c r="AE2311" s="1"/>
      <c r="AF2311" s="1"/>
    </row>
    <row r="2312" spans="1:32">
      <c r="A2312" s="1"/>
      <c r="B2312" s="17">
        <v>4</v>
      </c>
      <c r="C2312" s="9" t="s">
        <v>45</v>
      </c>
      <c r="D2312" s="9" t="str">
        <f>VLOOKUP(C2312,'Hazard Categories'!$A$2:$B$52,2,FALSE)</f>
        <v>Storm</v>
      </c>
      <c r="E2312" s="17">
        <v>3</v>
      </c>
      <c r="F2312" s="17">
        <v>1982</v>
      </c>
      <c r="G2312" s="17" t="str">
        <f>IF(F2312&lt;2000,(ROUNDDOWN((F2312-$G$10)/5,0))*5+$G$10&amp;"-"&amp;(ROUNDDOWN((F2312-$G$10)/5,0))*5+$G$10+4,(ROUNDDOWN((F2312-$G$10)/5,0))*5+$G$10&amp;"-"&amp;(ROUNDDOWN((F2312-$G$10)/5,0))*5+$G$10+4)</f>
        <v>1980-1984</v>
      </c>
      <c r="H2312" s="17">
        <v>1</v>
      </c>
      <c r="I2312" s="17">
        <v>0</v>
      </c>
      <c r="J2312" s="17">
        <v>23</v>
      </c>
      <c r="K2312" s="17">
        <f>SUM(I2312:J2312)</f>
        <v>23</v>
      </c>
      <c r="L2312" s="28">
        <f>IF(N2312&lt;7000000000,0,1)</f>
        <v>0</v>
      </c>
      <c r="M2312" s="28">
        <f>IF(N2312&gt;0,1,0)</f>
        <v>1</v>
      </c>
      <c r="N2312" s="29">
        <v>7657</v>
      </c>
      <c r="O2312" s="29">
        <f>IF($R2312="Minor",1,0)</f>
        <v>1</v>
      </c>
      <c r="P2312" s="29">
        <f>IF($R2312="Medium",1,0)</f>
        <v>0</v>
      </c>
      <c r="Q2312" s="29">
        <f>IF($R2312="Major",1,0)</f>
        <v>0</v>
      </c>
      <c r="R2312" s="2" t="str">
        <f>IF('Hazard Data'!N1653&lt;VLOOKUP(B2312,Thresholds!$B$2:$I$8,2,FALSE),"Minor",IF(AND(VLOOKUP(B2312,Thresholds!$B$2:$I$8,2,FALSE)&lt;='Hazard Data'!N1653,'Hazard Data'!N1653&lt;VLOOKUP(B2312,Thresholds!$B$2:$I$8,3,FALSE)),"Medium","Major"))</f>
        <v>Minor</v>
      </c>
      <c r="S2312" s="2" t="str">
        <f>IF(N2312&gt;0,"",IF('Hazard Data'!K1653&lt;VLOOKUP(B2312,Thresholds!$B$2:$I$8,5,FALSE),"Minor",IF(AND(VLOOKUP(B2312,Thresholds!$B$2:$I$8,5,FALSE)&lt;='Hazard Data'!K1653,'Hazard Data'!K1653&lt;VLOOKUP(B2312,Thresholds!$B$2:$I$8,6,FALSE)),"Medium","Major")))</f>
        <v/>
      </c>
      <c r="T2312" s="2"/>
      <c r="U2312" s="2"/>
      <c r="V2312" s="2"/>
      <c r="W2312" s="2"/>
      <c r="X2312" s="1"/>
      <c r="Y2312" s="1"/>
      <c r="Z2312" s="1"/>
      <c r="AA2312" s="1"/>
      <c r="AB2312" s="1"/>
      <c r="AC2312" s="1"/>
      <c r="AD2312" s="1"/>
      <c r="AE2312" s="1"/>
      <c r="AF2312" s="1"/>
    </row>
    <row r="2313" spans="1:32">
      <c r="A2313" s="1"/>
      <c r="B2313" s="17">
        <v>3</v>
      </c>
      <c r="C2313" s="9" t="s">
        <v>59</v>
      </c>
      <c r="D2313" s="9" t="str">
        <f>VLOOKUP(C2313,'Hazard Categories'!$A$2:$B$52,2,FALSE)</f>
        <v>Storm</v>
      </c>
      <c r="E2313" s="17">
        <v>2</v>
      </c>
      <c r="F2313" s="17">
        <v>1987</v>
      </c>
      <c r="G2313" s="17" t="str">
        <f>IF(F2313&lt;2000,(ROUNDDOWN((F2313-$G$10)/5,0))*5+$G$10&amp;"-"&amp;(ROUNDDOWN((F2313-$G$10)/5,0))*5+$G$10+4,(ROUNDDOWN((F2313-$G$10)/5,0))*5+$G$10&amp;"-"&amp;(ROUNDDOWN((F2313-$G$10)/5,0))*5+$G$10+4)</f>
        <v>1985-1989</v>
      </c>
      <c r="H2313" s="17">
        <v>1</v>
      </c>
      <c r="I2313" s="17">
        <v>0</v>
      </c>
      <c r="J2313" s="17">
        <v>0</v>
      </c>
      <c r="K2313" s="17">
        <f>SUM(I2313:J2313)</f>
        <v>0</v>
      </c>
      <c r="L2313" s="28">
        <f>IF(N2313&lt;7000000000,0,1)</f>
        <v>0</v>
      </c>
      <c r="M2313" s="28">
        <f>IF(N2313&gt;0,1,0)</f>
        <v>1</v>
      </c>
      <c r="N2313" s="29">
        <v>7650</v>
      </c>
      <c r="O2313" s="29">
        <f>IF($R2313="Minor",1,0)</f>
        <v>1</v>
      </c>
      <c r="P2313" s="29">
        <f>IF($R2313="Medium",1,0)</f>
        <v>0</v>
      </c>
      <c r="Q2313" s="29">
        <f>IF($R2313="Major",1,0)</f>
        <v>0</v>
      </c>
      <c r="R2313" s="2" t="str">
        <f>IF('Hazard Data'!N1580&lt;VLOOKUP(B2313,Thresholds!$B$2:$I$8,2,FALSE),"Minor",IF(AND(VLOOKUP(B2313,Thresholds!$B$2:$I$8,2,FALSE)&lt;='Hazard Data'!N1580,'Hazard Data'!N1580&lt;VLOOKUP(B2313,Thresholds!$B$2:$I$8,3,FALSE)),"Medium","Major"))</f>
        <v>Minor</v>
      </c>
      <c r="S2313" s="2" t="str">
        <f>IF(N2313&gt;0,"",IF('Hazard Data'!K1580&lt;VLOOKUP(B2313,Thresholds!$B$2:$I$8,5,FALSE),"Minor",IF(AND(VLOOKUP(B2313,Thresholds!$B$2:$I$8,5,FALSE)&lt;='Hazard Data'!K1580,'Hazard Data'!K1580&lt;VLOOKUP(B2313,Thresholds!$B$2:$I$8,6,FALSE)),"Medium","Major")))</f>
        <v/>
      </c>
      <c r="T2313" s="2"/>
      <c r="U2313" s="2"/>
      <c r="V2313" s="2"/>
      <c r="W2313" s="2"/>
      <c r="X2313" s="1"/>
      <c r="Y2313" s="1"/>
      <c r="Z2313" s="1"/>
      <c r="AA2313" s="1"/>
      <c r="AB2313" s="1"/>
      <c r="AC2313" s="1"/>
      <c r="AD2313" s="1"/>
      <c r="AE2313" s="1"/>
      <c r="AF2313" s="1"/>
    </row>
    <row r="2314" spans="1:32">
      <c r="A2314" s="1"/>
      <c r="B2314" s="17">
        <v>1</v>
      </c>
      <c r="C2314" s="9" t="s">
        <v>64</v>
      </c>
      <c r="D2314" s="9" t="str">
        <f>VLOOKUP(C2314,'Hazard Categories'!$A$2:$B$52,2,FALSE)</f>
        <v>Severe Storm</v>
      </c>
      <c r="E2314" s="17">
        <v>2</v>
      </c>
      <c r="F2314" s="17">
        <v>1979</v>
      </c>
      <c r="G2314" s="17" t="str">
        <f>IF(F2314&lt;2000,(ROUNDDOWN((F2314-$G$10)/5,0))*5+$G$10&amp;"-"&amp;(ROUNDDOWN((F2314-$G$10)/5,0))*5+$G$10+4,(ROUNDDOWN((F2314-$G$10)/5,0))*5+$G$10&amp;"-"&amp;(ROUNDDOWN((F2314-$G$10)/5,0))*5+$G$10+4)</f>
        <v>1975-1979</v>
      </c>
      <c r="H2314" s="17">
        <v>1</v>
      </c>
      <c r="I2314" s="17">
        <v>0</v>
      </c>
      <c r="J2314" s="17">
        <v>0</v>
      </c>
      <c r="K2314" s="17">
        <f>SUM(I2314:J2314)</f>
        <v>0</v>
      </c>
      <c r="L2314" s="28">
        <f>IF(N2314&lt;7000000000,0,1)</f>
        <v>0</v>
      </c>
      <c r="M2314" s="28">
        <f>IF(N2314&gt;0,1,0)</f>
        <v>1</v>
      </c>
      <c r="N2314" s="29">
        <v>7649</v>
      </c>
      <c r="O2314" s="29">
        <f>IF($R2314="Minor",1,0)</f>
        <v>1</v>
      </c>
      <c r="P2314" s="29">
        <f>IF($R2314="Medium",1,0)</f>
        <v>0</v>
      </c>
      <c r="Q2314" s="29">
        <f>IF($R2314="Major",1,0)</f>
        <v>0</v>
      </c>
      <c r="R2314" s="2" t="str">
        <f>IF('Hazard Data'!N634&lt;VLOOKUP(B2314,Thresholds!$B$2:$I$8,2,FALSE),"Minor",IF(AND(VLOOKUP(B2314,Thresholds!$B$2:$I$8,2,FALSE)&lt;='Hazard Data'!N634,'Hazard Data'!N634&lt;VLOOKUP(B2314,Thresholds!$B$2:$I$8,3,FALSE)),"Medium","Major"))</f>
        <v>Minor</v>
      </c>
      <c r="S2314" s="2" t="str">
        <f>IF(N2314&gt;0,"",IF('Hazard Data'!K634&lt;VLOOKUP(B2314,Thresholds!$B$2:$I$8,5,FALSE),"Minor",IF(AND(VLOOKUP(B2314,Thresholds!$B$2:$I$8,5,FALSE)&lt;='Hazard Data'!K634,'Hazard Data'!K634&lt;VLOOKUP(B2314,Thresholds!$B$2:$I$8,6,FALSE)),"Medium","Major")))</f>
        <v/>
      </c>
      <c r="T2314" s="2"/>
      <c r="U2314" s="2"/>
      <c r="V2314" s="2"/>
      <c r="W2314" s="2"/>
      <c r="X2314" s="1"/>
      <c r="Y2314" s="1"/>
      <c r="Z2314" s="1"/>
      <c r="AA2314" s="1"/>
      <c r="AB2314" s="1"/>
      <c r="AC2314" s="1"/>
      <c r="AD2314" s="1"/>
      <c r="AE2314" s="1"/>
      <c r="AF2314" s="1"/>
    </row>
    <row r="2315" spans="1:32">
      <c r="A2315" s="1"/>
      <c r="B2315" s="17">
        <v>3</v>
      </c>
      <c r="C2315" s="9" t="s">
        <v>46</v>
      </c>
      <c r="D2315" s="9" t="str">
        <f>VLOOKUP(C2315,'Hazard Categories'!$A$2:$B$52,2,FALSE)</f>
        <v>Storm</v>
      </c>
      <c r="E2315" s="17">
        <v>1</v>
      </c>
      <c r="F2315" s="17">
        <v>1972</v>
      </c>
      <c r="G2315" s="17" t="str">
        <f>IF(F2315&lt;2000,(ROUNDDOWN((F2315-$G$10)/5,0))*5+$G$10&amp;"-"&amp;(ROUNDDOWN((F2315-$G$10)/5,0))*5+$G$10+4,(ROUNDDOWN((F2315-$G$10)/5,0))*5+$G$10&amp;"-"&amp;(ROUNDDOWN((F2315-$G$10)/5,0))*5+$G$10+4)</f>
        <v>1970-1974</v>
      </c>
      <c r="H2315" s="17">
        <v>1</v>
      </c>
      <c r="I2315" s="17">
        <v>0</v>
      </c>
      <c r="J2315" s="17">
        <v>11</v>
      </c>
      <c r="K2315" s="17">
        <f>SUM(I2315:J2315)</f>
        <v>11</v>
      </c>
      <c r="L2315" s="28">
        <f>IF(N2315&lt;7000000000,0,1)</f>
        <v>0</v>
      </c>
      <c r="M2315" s="28">
        <f>IF(N2315&gt;0,1,0)</f>
        <v>1</v>
      </c>
      <c r="N2315" s="29">
        <v>7649</v>
      </c>
      <c r="O2315" s="29">
        <f>IF($R2315="Minor",1,0)</f>
        <v>1</v>
      </c>
      <c r="P2315" s="29">
        <f>IF($R2315="Medium",1,0)</f>
        <v>0</v>
      </c>
      <c r="Q2315" s="29">
        <f>IF($R2315="Major",1,0)</f>
        <v>0</v>
      </c>
      <c r="R2315" s="2" t="str">
        <f>IF('Hazard Data'!N1087&lt;VLOOKUP(B2315,Thresholds!$B$2:$I$8,2,FALSE),"Minor",IF(AND(VLOOKUP(B2315,Thresholds!$B$2:$I$8,2,FALSE)&lt;='Hazard Data'!N1087,'Hazard Data'!N1087&lt;VLOOKUP(B2315,Thresholds!$B$2:$I$8,3,FALSE)),"Medium","Major"))</f>
        <v>Minor</v>
      </c>
      <c r="S2315" s="2" t="str">
        <f>IF(N2315&gt;0,"",IF('Hazard Data'!K1087&lt;VLOOKUP(B2315,Thresholds!$B$2:$I$8,5,FALSE),"Minor",IF(AND(VLOOKUP(B2315,Thresholds!$B$2:$I$8,5,FALSE)&lt;='Hazard Data'!K1087,'Hazard Data'!K1087&lt;VLOOKUP(B2315,Thresholds!$B$2:$I$8,6,FALSE)),"Medium","Major")))</f>
        <v/>
      </c>
      <c r="T2315" s="2"/>
      <c r="U2315" s="2"/>
      <c r="V2315" s="2"/>
      <c r="W2315" s="2"/>
      <c r="X2315" s="1"/>
      <c r="Y2315" s="1"/>
      <c r="Z2315" s="1"/>
      <c r="AA2315" s="1"/>
      <c r="AB2315" s="1"/>
      <c r="AC2315" s="1"/>
      <c r="AD2315" s="1"/>
      <c r="AE2315" s="1"/>
      <c r="AF2315" s="1"/>
    </row>
    <row r="2316" spans="1:32">
      <c r="A2316" s="1"/>
      <c r="B2316" s="17">
        <v>2</v>
      </c>
      <c r="C2316" s="9" t="s">
        <v>59</v>
      </c>
      <c r="D2316" s="9" t="str">
        <f>VLOOKUP(C2316,'Hazard Categories'!$A$2:$B$52,2,FALSE)</f>
        <v>Storm</v>
      </c>
      <c r="E2316" s="17">
        <v>1</v>
      </c>
      <c r="F2316" s="17">
        <v>2012</v>
      </c>
      <c r="G2316" s="17" t="str">
        <f>IF(F2316&lt;2000,(ROUNDDOWN((F2316-$G$10)/5,0))*5+$G$10&amp;"-"&amp;(ROUNDDOWN((F2316-$G$10)/5,0))*5+$G$10+4,(ROUNDDOWN((F2316-$G$10)/5,0))*5+$G$10&amp;"-"&amp;(ROUNDDOWN((F2316-$G$10)/5,0))*5+$G$10+4)</f>
        <v>2010-2014</v>
      </c>
      <c r="H2316" s="17">
        <v>1</v>
      </c>
      <c r="I2316" s="17">
        <v>0</v>
      </c>
      <c r="J2316" s="17">
        <v>0</v>
      </c>
      <c r="K2316" s="17">
        <f>SUM(I2316:J2316)</f>
        <v>0</v>
      </c>
      <c r="L2316" s="28">
        <f>IF(N2316&lt;7000000000,0,1)</f>
        <v>0</v>
      </c>
      <c r="M2316" s="28">
        <f>IF(N2316&gt;0,1,0)</f>
        <v>1</v>
      </c>
      <c r="N2316" s="29">
        <v>7619</v>
      </c>
      <c r="O2316" s="29">
        <f>IF($R2316="Minor",1,0)</f>
        <v>1</v>
      </c>
      <c r="P2316" s="29">
        <f>IF($R2316="Medium",1,0)</f>
        <v>0</v>
      </c>
      <c r="Q2316" s="29">
        <f>IF($R2316="Major",1,0)</f>
        <v>0</v>
      </c>
      <c r="R2316" s="2" t="str">
        <f>IF('Hazard Data'!N2178&lt;VLOOKUP(B2316,Thresholds!$B$2:$I$8,2,FALSE),"Minor",IF(AND(VLOOKUP(B2316,Thresholds!$B$2:$I$8,2,FALSE)&lt;='Hazard Data'!N2178,'Hazard Data'!N2178&lt;VLOOKUP(B2316,Thresholds!$B$2:$I$8,3,FALSE)),"Medium","Major"))</f>
        <v>Minor</v>
      </c>
      <c r="S2316" s="2" t="str">
        <f>IF(N2316&gt;0,"",IF('Hazard Data'!K2178&lt;VLOOKUP(B2316,Thresholds!$B$2:$I$8,5,FALSE),"Minor",IF(AND(VLOOKUP(B2316,Thresholds!$B$2:$I$8,5,FALSE)&lt;='Hazard Data'!K2178,'Hazard Data'!K2178&lt;VLOOKUP(B2316,Thresholds!$B$2:$I$8,6,FALSE)),"Medium","Major")))</f>
        <v/>
      </c>
      <c r="T2316" s="2"/>
      <c r="U2316" s="2"/>
      <c r="V2316" s="2"/>
      <c r="W2316" s="2"/>
      <c r="X2316" s="1"/>
      <c r="Y2316" s="1"/>
      <c r="Z2316" s="1"/>
      <c r="AA2316" s="1"/>
      <c r="AB2316" s="1"/>
      <c r="AC2316" s="1"/>
      <c r="AD2316" s="1"/>
      <c r="AE2316" s="1"/>
      <c r="AF2316" s="1"/>
    </row>
    <row r="2317" spans="1:32">
      <c r="A2317" s="1"/>
      <c r="B2317" s="17">
        <v>5</v>
      </c>
      <c r="C2317" s="9" t="s">
        <v>70</v>
      </c>
      <c r="D2317" s="9" t="str">
        <f>VLOOKUP(C2317,'Hazard Categories'!$A$2:$B$52,2,FALSE)</f>
        <v>Storm</v>
      </c>
      <c r="E2317" s="17">
        <v>3</v>
      </c>
      <c r="F2317" s="17">
        <v>1982</v>
      </c>
      <c r="G2317" s="17" t="str">
        <f>IF(F2317&lt;2000,(ROUNDDOWN((F2317-$G$10)/5,0))*5+$G$10&amp;"-"&amp;(ROUNDDOWN((F2317-$G$10)/5,0))*5+$G$10+4,(ROUNDDOWN((F2317-$G$10)/5,0))*5+$G$10&amp;"-"&amp;(ROUNDDOWN((F2317-$G$10)/5,0))*5+$G$10+4)</f>
        <v>1980-1984</v>
      </c>
      <c r="H2317" s="17">
        <v>1</v>
      </c>
      <c r="I2317" s="17">
        <v>0</v>
      </c>
      <c r="J2317" s="17">
        <v>0</v>
      </c>
      <c r="K2317" s="17">
        <f>SUM(I2317:J2317)</f>
        <v>0</v>
      </c>
      <c r="L2317" s="28">
        <f>IF(N2317&lt;7000000000,0,1)</f>
        <v>0</v>
      </c>
      <c r="M2317" s="28">
        <f>IF(N2317&gt;0,1,0)</f>
        <v>1</v>
      </c>
      <c r="N2317" s="29">
        <v>7617</v>
      </c>
      <c r="O2317" s="29">
        <f>IF($R2317="Minor",1,0)</f>
        <v>1</v>
      </c>
      <c r="P2317" s="29">
        <f>IF($R2317="Medium",1,0)</f>
        <v>0</v>
      </c>
      <c r="Q2317" s="29">
        <f>IF($R2317="Major",1,0)</f>
        <v>0</v>
      </c>
      <c r="R2317" s="2" t="str">
        <f>IF('Hazard Data'!N1661&lt;VLOOKUP(B2317,Thresholds!$B$2:$I$8,2,FALSE),"Minor",IF(AND(VLOOKUP(B2317,Thresholds!$B$2:$I$8,2,FALSE)&lt;='Hazard Data'!N1661,'Hazard Data'!N1661&lt;VLOOKUP(B2317,Thresholds!$B$2:$I$8,3,FALSE)),"Medium","Major"))</f>
        <v>Minor</v>
      </c>
      <c r="S2317" s="2" t="str">
        <f>IF(N2317&gt;0,"",IF('Hazard Data'!K1661&lt;VLOOKUP(B2317,Thresholds!$B$2:$I$8,5,FALSE),"Minor",IF(AND(VLOOKUP(B2317,Thresholds!$B$2:$I$8,5,FALSE)&lt;='Hazard Data'!K1661,'Hazard Data'!K1661&lt;VLOOKUP(B2317,Thresholds!$B$2:$I$8,6,FALSE)),"Medium","Major")))</f>
        <v/>
      </c>
      <c r="T2317" s="2"/>
      <c r="U2317" s="2"/>
      <c r="V2317" s="2"/>
      <c r="W2317" s="2"/>
      <c r="X2317" s="1"/>
      <c r="Y2317" s="1"/>
      <c r="Z2317" s="1"/>
      <c r="AA2317" s="1"/>
      <c r="AB2317" s="1"/>
      <c r="AC2317" s="1"/>
      <c r="AD2317" s="1"/>
      <c r="AE2317" s="1"/>
      <c r="AF2317" s="1"/>
    </row>
    <row r="2318" spans="1:32">
      <c r="A2318" s="1"/>
      <c r="B2318" s="17">
        <v>3</v>
      </c>
      <c r="C2318" s="9" t="s">
        <v>59</v>
      </c>
      <c r="D2318" s="9" t="str">
        <f>VLOOKUP(C2318,'Hazard Categories'!$A$2:$B$52,2,FALSE)</f>
        <v>Storm</v>
      </c>
      <c r="E2318" s="17">
        <v>1</v>
      </c>
      <c r="F2318" s="17">
        <v>1984</v>
      </c>
      <c r="G2318" s="17" t="str">
        <f>IF(F2318&lt;2000,(ROUNDDOWN((F2318-$G$10)/5,0))*5+$G$10&amp;"-"&amp;(ROUNDDOWN((F2318-$G$10)/5,0))*5+$G$10+4,(ROUNDDOWN((F2318-$G$10)/5,0))*5+$G$10&amp;"-"&amp;(ROUNDDOWN((F2318-$G$10)/5,0))*5+$G$10+4)</f>
        <v>1980-1984</v>
      </c>
      <c r="H2318" s="17">
        <v>1</v>
      </c>
      <c r="I2318" s="17">
        <v>0</v>
      </c>
      <c r="J2318" s="17">
        <v>0</v>
      </c>
      <c r="K2318" s="17">
        <f>SUM(I2318:J2318)</f>
        <v>0</v>
      </c>
      <c r="L2318" s="28">
        <f>IF(N2318&lt;7000000000,0,1)</f>
        <v>0</v>
      </c>
      <c r="M2318" s="28">
        <f>IF(N2318&gt;0,1,0)</f>
        <v>1</v>
      </c>
      <c r="N2318" s="29">
        <v>7615</v>
      </c>
      <c r="O2318" s="29">
        <f>IF($R2318="Minor",1,0)</f>
        <v>1</v>
      </c>
      <c r="P2318" s="29">
        <f>IF($R2318="Medium",1,0)</f>
        <v>0</v>
      </c>
      <c r="Q2318" s="29">
        <f>IF($R2318="Major",1,0)</f>
        <v>0</v>
      </c>
      <c r="R2318" s="2" t="str">
        <f>IF('Hazard Data'!N1398&lt;VLOOKUP(B2318,Thresholds!$B$2:$I$8,2,FALSE),"Minor",IF(AND(VLOOKUP(B2318,Thresholds!$B$2:$I$8,2,FALSE)&lt;='Hazard Data'!N1398,'Hazard Data'!N1398&lt;VLOOKUP(B2318,Thresholds!$B$2:$I$8,3,FALSE)),"Medium","Major"))</f>
        <v>Minor</v>
      </c>
      <c r="S2318" s="2" t="str">
        <f>IF(N2318&gt;0,"",IF('Hazard Data'!K1398&lt;VLOOKUP(B2318,Thresholds!$B$2:$I$8,5,FALSE),"Minor",IF(AND(VLOOKUP(B2318,Thresholds!$B$2:$I$8,5,FALSE)&lt;='Hazard Data'!K1398,'Hazard Data'!K1398&lt;VLOOKUP(B2318,Thresholds!$B$2:$I$8,6,FALSE)),"Medium","Major")))</f>
        <v/>
      </c>
      <c r="T2318" s="2"/>
      <c r="U2318" s="2"/>
      <c r="V2318" s="2"/>
      <c r="W2318" s="2"/>
      <c r="X2318" s="1"/>
      <c r="Y2318" s="1"/>
      <c r="Z2318" s="1"/>
      <c r="AA2318" s="1"/>
      <c r="AB2318" s="1"/>
      <c r="AC2318" s="1"/>
      <c r="AD2318" s="1"/>
      <c r="AE2318" s="1"/>
      <c r="AF2318" s="1"/>
    </row>
    <row r="2319" spans="1:32">
      <c r="A2319" s="1"/>
      <c r="B2319" s="17">
        <v>1</v>
      </c>
      <c r="C2319" s="9" t="s">
        <v>44</v>
      </c>
      <c r="D2319" s="9" t="str">
        <f>VLOOKUP(C2319,'Hazard Categories'!$A$2:$B$52,2,FALSE)</f>
        <v>Severe Storm</v>
      </c>
      <c r="E2319" s="17">
        <v>2</v>
      </c>
      <c r="F2319" s="17">
        <v>1989</v>
      </c>
      <c r="G2319" s="17" t="str">
        <f>IF(F2319&lt;2000,(ROUNDDOWN((F2319-$G$10)/5,0))*5+$G$10&amp;"-"&amp;(ROUNDDOWN((F2319-$G$10)/5,0))*5+$G$10+4,(ROUNDDOWN((F2319-$G$10)/5,0))*5+$G$10&amp;"-"&amp;(ROUNDDOWN((F2319-$G$10)/5,0))*5+$G$10+4)</f>
        <v>1985-1989</v>
      </c>
      <c r="H2319" s="17">
        <v>1</v>
      </c>
      <c r="I2319" s="17">
        <v>0</v>
      </c>
      <c r="J2319" s="17">
        <v>0</v>
      </c>
      <c r="K2319" s="17">
        <f>SUM(I2319:J2319)</f>
        <v>0</v>
      </c>
      <c r="L2319" s="28">
        <f>IF(N2319&lt;7000000000,0,1)</f>
        <v>0</v>
      </c>
      <c r="M2319" s="28">
        <f>IF(N2319&gt;0,1,0)</f>
        <v>1</v>
      </c>
      <c r="N2319" s="29">
        <v>7615</v>
      </c>
      <c r="O2319" s="29">
        <f>IF($R2319="Minor",1,0)</f>
        <v>1</v>
      </c>
      <c r="P2319" s="29">
        <f>IF($R2319="Medium",1,0)</f>
        <v>0</v>
      </c>
      <c r="Q2319" s="29">
        <f>IF($R2319="Major",1,0)</f>
        <v>0</v>
      </c>
      <c r="R2319" s="2" t="str">
        <f>IF('Hazard Data'!N1475&lt;VLOOKUP(B2319,Thresholds!$B$2:$I$8,2,FALSE),"Minor",IF(AND(VLOOKUP(B2319,Thresholds!$B$2:$I$8,2,FALSE)&lt;='Hazard Data'!N1475,'Hazard Data'!N1475&lt;VLOOKUP(B2319,Thresholds!$B$2:$I$8,3,FALSE)),"Medium","Major"))</f>
        <v>Minor</v>
      </c>
      <c r="S2319" s="2" t="str">
        <f>IF(N2319&gt;0,"",IF('Hazard Data'!K1475&lt;VLOOKUP(B2319,Thresholds!$B$2:$I$8,5,FALSE),"Minor",IF(AND(VLOOKUP(B2319,Thresholds!$B$2:$I$8,5,FALSE)&lt;='Hazard Data'!K1475,'Hazard Data'!K1475&lt;VLOOKUP(B2319,Thresholds!$B$2:$I$8,6,FALSE)),"Medium","Major")))</f>
        <v/>
      </c>
      <c r="T2319" s="2"/>
      <c r="U2319" s="2"/>
      <c r="V2319" s="2"/>
      <c r="W2319" s="2"/>
      <c r="X2319" s="1"/>
      <c r="Y2319" s="1"/>
      <c r="Z2319" s="1"/>
      <c r="AA2319" s="1"/>
      <c r="AB2319" s="1"/>
      <c r="AC2319" s="1"/>
      <c r="AD2319" s="1"/>
      <c r="AE2319" s="1"/>
      <c r="AF2319" s="1"/>
    </row>
    <row r="2320" spans="1:32">
      <c r="A2320" s="1"/>
      <c r="B2320" s="17">
        <v>3</v>
      </c>
      <c r="C2320" s="9" t="s">
        <v>45</v>
      </c>
      <c r="D2320" s="9" t="str">
        <f>VLOOKUP(C2320,'Hazard Categories'!$A$2:$B$52,2,FALSE)</f>
        <v>Storm</v>
      </c>
      <c r="E2320" s="17">
        <v>3</v>
      </c>
      <c r="F2320" s="17">
        <v>1986</v>
      </c>
      <c r="G2320" s="17" t="str">
        <f>IF(F2320&lt;2000,(ROUNDDOWN((F2320-$G$10)/5,0))*5+$G$10&amp;"-"&amp;(ROUNDDOWN((F2320-$G$10)/5,0))*5+$G$10+4,(ROUNDDOWN((F2320-$G$10)/5,0))*5+$G$10&amp;"-"&amp;(ROUNDDOWN((F2320-$G$10)/5,0))*5+$G$10+4)</f>
        <v>1985-1989</v>
      </c>
      <c r="H2320" s="17">
        <v>1</v>
      </c>
      <c r="I2320" s="17">
        <v>0</v>
      </c>
      <c r="J2320" s="17">
        <v>0</v>
      </c>
      <c r="K2320" s="17">
        <f>SUM(I2320:J2320)</f>
        <v>0</v>
      </c>
      <c r="L2320" s="28">
        <f>IF(N2320&lt;7000000000,0,1)</f>
        <v>0</v>
      </c>
      <c r="M2320" s="28">
        <f>IF(N2320&gt;0,1,0)</f>
        <v>1</v>
      </c>
      <c r="N2320" s="29">
        <v>7606</v>
      </c>
      <c r="O2320" s="29">
        <f>IF($R2320="Minor",1,0)</f>
        <v>1</v>
      </c>
      <c r="P2320" s="29">
        <f>IF($R2320="Medium",1,0)</f>
        <v>0</v>
      </c>
      <c r="Q2320" s="29">
        <f>IF($R2320="Major",1,0)</f>
        <v>0</v>
      </c>
      <c r="R2320" s="2" t="str">
        <f>IF('Hazard Data'!N1540&lt;VLOOKUP(B2320,Thresholds!$B$2:$I$8,2,FALSE),"Minor",IF(AND(VLOOKUP(B2320,Thresholds!$B$2:$I$8,2,FALSE)&lt;='Hazard Data'!N1540,'Hazard Data'!N1540&lt;VLOOKUP(B2320,Thresholds!$B$2:$I$8,3,FALSE)),"Medium","Major"))</f>
        <v>Minor</v>
      </c>
      <c r="S2320" s="2" t="str">
        <f>IF(N2320&gt;0,"",IF('Hazard Data'!K1540&lt;VLOOKUP(B2320,Thresholds!$B$2:$I$8,5,FALSE),"Minor",IF(AND(VLOOKUP(B2320,Thresholds!$B$2:$I$8,5,FALSE)&lt;='Hazard Data'!K1540,'Hazard Data'!K1540&lt;VLOOKUP(B2320,Thresholds!$B$2:$I$8,6,FALSE)),"Medium","Major")))</f>
        <v/>
      </c>
      <c r="T2320" s="2"/>
      <c r="U2320" s="2"/>
      <c r="V2320" s="2"/>
      <c r="W2320" s="2"/>
      <c r="X2320" s="1"/>
      <c r="Y2320" s="1"/>
      <c r="Z2320" s="1"/>
      <c r="AA2320" s="1"/>
      <c r="AB2320" s="1"/>
      <c r="AC2320" s="1"/>
      <c r="AD2320" s="1"/>
      <c r="AE2320" s="1"/>
      <c r="AF2320" s="1"/>
    </row>
    <row r="2321" spans="1:32">
      <c r="A2321" s="1"/>
      <c r="B2321" s="17">
        <v>3</v>
      </c>
      <c r="C2321" s="9" t="s">
        <v>59</v>
      </c>
      <c r="D2321" s="9" t="str">
        <f>VLOOKUP(C2321,'Hazard Categories'!$A$2:$B$52,2,FALSE)</f>
        <v>Storm</v>
      </c>
      <c r="E2321" s="17">
        <v>2</v>
      </c>
      <c r="F2321" s="17">
        <v>1988</v>
      </c>
      <c r="G2321" s="17" t="str">
        <f>IF(F2321&lt;2000,(ROUNDDOWN((F2321-$G$10)/5,0))*5+$G$10&amp;"-"&amp;(ROUNDDOWN((F2321-$G$10)/5,0))*5+$G$10+4,(ROUNDDOWN((F2321-$G$10)/5,0))*5+$G$10&amp;"-"&amp;(ROUNDDOWN((F2321-$G$10)/5,0))*5+$G$10+4)</f>
        <v>1985-1989</v>
      </c>
      <c r="H2321" s="17">
        <v>1</v>
      </c>
      <c r="I2321" s="17">
        <v>0</v>
      </c>
      <c r="J2321" s="17">
        <v>0</v>
      </c>
      <c r="K2321" s="17">
        <f>SUM(I2321:J2321)</f>
        <v>0</v>
      </c>
      <c r="L2321" s="28">
        <f>IF(N2321&lt;7000000000,0,1)</f>
        <v>0</v>
      </c>
      <c r="M2321" s="28">
        <f>IF(N2321&gt;0,1,0)</f>
        <v>1</v>
      </c>
      <c r="N2321" s="29">
        <v>7599</v>
      </c>
      <c r="O2321" s="29">
        <f>IF($R2321="Minor",1,0)</f>
        <v>1</v>
      </c>
      <c r="P2321" s="29">
        <f>IF($R2321="Medium",1,0)</f>
        <v>0</v>
      </c>
      <c r="Q2321" s="29">
        <f>IF($R2321="Major",1,0)</f>
        <v>0</v>
      </c>
      <c r="R2321" s="2" t="str">
        <f>IF('Hazard Data'!N1675&lt;VLOOKUP(B2321,Thresholds!$B$2:$I$8,2,FALSE),"Minor",IF(AND(VLOOKUP(B2321,Thresholds!$B$2:$I$8,2,FALSE)&lt;='Hazard Data'!N1675,'Hazard Data'!N1675&lt;VLOOKUP(B2321,Thresholds!$B$2:$I$8,3,FALSE)),"Medium","Major"))</f>
        <v>Minor</v>
      </c>
      <c r="S2321" s="2" t="str">
        <f>IF(N2321&gt;0,"",IF('Hazard Data'!K1675&lt;VLOOKUP(B2321,Thresholds!$B$2:$I$8,5,FALSE),"Minor",IF(AND(VLOOKUP(B2321,Thresholds!$B$2:$I$8,5,FALSE)&lt;='Hazard Data'!K1675,'Hazard Data'!K1675&lt;VLOOKUP(B2321,Thresholds!$B$2:$I$8,6,FALSE)),"Medium","Major")))</f>
        <v/>
      </c>
      <c r="T2321" s="2"/>
      <c r="U2321" s="2"/>
      <c r="V2321" s="2"/>
      <c r="W2321" s="2"/>
      <c r="X2321" s="1"/>
      <c r="Y2321" s="1"/>
      <c r="Z2321" s="1"/>
      <c r="AA2321" s="1"/>
      <c r="AB2321" s="1"/>
      <c r="AC2321" s="1"/>
      <c r="AD2321" s="1"/>
      <c r="AE2321" s="1"/>
      <c r="AF2321" s="1"/>
    </row>
    <row r="2322" spans="1:32">
      <c r="A2322" s="1"/>
      <c r="B2322" s="17">
        <v>2</v>
      </c>
      <c r="C2322" s="9" t="s">
        <v>47</v>
      </c>
      <c r="D2322" s="9" t="str">
        <f>VLOOKUP(C2322,'Hazard Categories'!$A$2:$B$52,2,FALSE)</f>
        <v>Severe Storm</v>
      </c>
      <c r="E2322" s="17">
        <v>2</v>
      </c>
      <c r="F2322" s="17">
        <v>1981</v>
      </c>
      <c r="G2322" s="17" t="str">
        <f>IF(F2322&lt;2000,(ROUNDDOWN((F2322-$G$10)/5,0))*5+$G$10&amp;"-"&amp;(ROUNDDOWN((F2322-$G$10)/5,0))*5+$G$10+4,(ROUNDDOWN((F2322-$G$10)/5,0))*5+$G$10&amp;"-"&amp;(ROUNDDOWN((F2322-$G$10)/5,0))*5+$G$10+4)</f>
        <v>1980-1984</v>
      </c>
      <c r="H2322" s="17">
        <v>1</v>
      </c>
      <c r="I2322" s="17">
        <v>0</v>
      </c>
      <c r="J2322" s="17">
        <v>0</v>
      </c>
      <c r="K2322" s="17">
        <f>SUM(I2322:J2322)</f>
        <v>0</v>
      </c>
      <c r="L2322" s="28">
        <f>IF(N2322&lt;7000000000,0,1)</f>
        <v>0</v>
      </c>
      <c r="M2322" s="28">
        <f>IF(N2322&gt;0,1,0)</f>
        <v>1</v>
      </c>
      <c r="N2322" s="29">
        <v>7593</v>
      </c>
      <c r="O2322" s="29">
        <f>IF($R2322="Minor",1,0)</f>
        <v>1</v>
      </c>
      <c r="P2322" s="29">
        <f>IF($R2322="Medium",1,0)</f>
        <v>0</v>
      </c>
      <c r="Q2322" s="29">
        <f>IF($R2322="Major",1,0)</f>
        <v>0</v>
      </c>
      <c r="R2322" s="2" t="str">
        <f>IF('Hazard Data'!N1642&lt;VLOOKUP(B2322,Thresholds!$B$2:$I$8,2,FALSE),"Minor",IF(AND(VLOOKUP(B2322,Thresholds!$B$2:$I$8,2,FALSE)&lt;='Hazard Data'!N1642,'Hazard Data'!N1642&lt;VLOOKUP(B2322,Thresholds!$B$2:$I$8,3,FALSE)),"Medium","Major"))</f>
        <v>Minor</v>
      </c>
      <c r="S2322" s="2" t="str">
        <f>IF(N2322&gt;0,"",IF('Hazard Data'!K1642&lt;VLOOKUP(B2322,Thresholds!$B$2:$I$8,5,FALSE),"Minor",IF(AND(VLOOKUP(B2322,Thresholds!$B$2:$I$8,5,FALSE)&lt;='Hazard Data'!K1642,'Hazard Data'!K1642&lt;VLOOKUP(B2322,Thresholds!$B$2:$I$8,6,FALSE)),"Medium","Major")))</f>
        <v/>
      </c>
      <c r="T2322" s="2"/>
      <c r="U2322" s="2"/>
      <c r="V2322" s="2"/>
      <c r="W2322" s="2"/>
      <c r="X2322" s="1"/>
      <c r="Y2322" s="1"/>
      <c r="Z2322" s="1"/>
      <c r="AA2322" s="1"/>
      <c r="AB2322" s="1"/>
      <c r="AC2322" s="1"/>
      <c r="AD2322" s="1"/>
      <c r="AE2322" s="1"/>
      <c r="AF2322" s="1"/>
    </row>
    <row r="2323" spans="1:32">
      <c r="A2323" s="1"/>
      <c r="B2323" s="17">
        <v>6</v>
      </c>
      <c r="C2323" s="9" t="s">
        <v>65</v>
      </c>
      <c r="D2323" s="9" t="str">
        <f>VLOOKUP(C2323,'Hazard Categories'!$A$2:$B$52,2,FALSE)</f>
        <v>Severe Storm</v>
      </c>
      <c r="E2323" s="17">
        <v>3</v>
      </c>
      <c r="F2323" s="17">
        <v>1989</v>
      </c>
      <c r="G2323" s="17" t="str">
        <f>IF(F2323&lt;2000,(ROUNDDOWN((F2323-$G$10)/5,0))*5+$G$10&amp;"-"&amp;(ROUNDDOWN((F2323-$G$10)/5,0))*5+$G$10+4,(ROUNDDOWN((F2323-$G$10)/5,0))*5+$G$10&amp;"-"&amp;(ROUNDDOWN((F2323-$G$10)/5,0))*5+$G$10+4)</f>
        <v>1985-1989</v>
      </c>
      <c r="H2323" s="17">
        <v>1</v>
      </c>
      <c r="I2323" s="17">
        <v>0</v>
      </c>
      <c r="J2323" s="17">
        <v>0</v>
      </c>
      <c r="K2323" s="17">
        <f>SUM(I2323:J2323)</f>
        <v>0</v>
      </c>
      <c r="L2323" s="28">
        <f>IF(N2323&lt;7000000000,0,1)</f>
        <v>0</v>
      </c>
      <c r="M2323" s="28">
        <f>IF(N2323&gt;0,1,0)</f>
        <v>1</v>
      </c>
      <c r="N2323" s="29">
        <v>7588</v>
      </c>
      <c r="O2323" s="29">
        <f>IF($R2323="Minor",1,0)</f>
        <v>1</v>
      </c>
      <c r="P2323" s="29">
        <f>IF($R2323="Medium",1,0)</f>
        <v>0</v>
      </c>
      <c r="Q2323" s="29">
        <f>IF($R2323="Major",1,0)</f>
        <v>0</v>
      </c>
      <c r="R2323" s="2" t="str">
        <f>IF('Hazard Data'!N1486&lt;VLOOKUP(B2323,Thresholds!$B$2:$I$8,2,FALSE),"Minor",IF(AND(VLOOKUP(B2323,Thresholds!$B$2:$I$8,2,FALSE)&lt;='Hazard Data'!N1486,'Hazard Data'!N1486&lt;VLOOKUP(B2323,Thresholds!$B$2:$I$8,3,FALSE)),"Medium","Major"))</f>
        <v>Minor</v>
      </c>
      <c r="S2323" s="2" t="str">
        <f>IF(N2323&gt;0,"",IF('Hazard Data'!K1486&lt;VLOOKUP(B2323,Thresholds!$B$2:$I$8,5,FALSE),"Minor",IF(AND(VLOOKUP(B2323,Thresholds!$B$2:$I$8,5,FALSE)&lt;='Hazard Data'!K1486,'Hazard Data'!K1486&lt;VLOOKUP(B2323,Thresholds!$B$2:$I$8,6,FALSE)),"Medium","Major")))</f>
        <v/>
      </c>
      <c r="T2323" s="2"/>
      <c r="U2323" s="2"/>
      <c r="V2323" s="2"/>
      <c r="W2323" s="2"/>
      <c r="X2323" s="1"/>
      <c r="Y2323" s="1"/>
      <c r="Z2323" s="1"/>
      <c r="AA2323" s="1"/>
      <c r="AB2323" s="1"/>
      <c r="AC2323" s="1"/>
      <c r="AD2323" s="1"/>
      <c r="AE2323" s="1"/>
      <c r="AF2323" s="1"/>
    </row>
    <row r="2324" spans="1:32">
      <c r="A2324" s="1"/>
      <c r="B2324" s="17">
        <v>1</v>
      </c>
      <c r="C2324" s="9" t="s">
        <v>44</v>
      </c>
      <c r="D2324" s="9" t="str">
        <f>VLOOKUP(C2324,'Hazard Categories'!$A$2:$B$52,2,FALSE)</f>
        <v>Severe Storm</v>
      </c>
      <c r="E2324" s="17">
        <v>3</v>
      </c>
      <c r="F2324" s="17">
        <v>1988</v>
      </c>
      <c r="G2324" s="17" t="str">
        <f>IF(F2324&lt;2000,(ROUNDDOWN((F2324-$G$10)/5,0))*5+$G$10&amp;"-"&amp;(ROUNDDOWN((F2324-$G$10)/5,0))*5+$G$10+4,(ROUNDDOWN((F2324-$G$10)/5,0))*5+$G$10&amp;"-"&amp;(ROUNDDOWN((F2324-$G$10)/5,0))*5+$G$10+4)</f>
        <v>1985-1989</v>
      </c>
      <c r="H2324" s="17">
        <v>1</v>
      </c>
      <c r="I2324" s="17">
        <v>0</v>
      </c>
      <c r="J2324" s="17">
        <v>0</v>
      </c>
      <c r="K2324" s="17">
        <f>SUM(I2324:J2324)</f>
        <v>0</v>
      </c>
      <c r="L2324" s="28">
        <f>IF(N2324&lt;7000000000,0,1)</f>
        <v>0</v>
      </c>
      <c r="M2324" s="28">
        <f>IF(N2324&gt;0,1,0)</f>
        <v>1</v>
      </c>
      <c r="N2324" s="29">
        <v>7572</v>
      </c>
      <c r="O2324" s="29">
        <f>IF($R2324="Minor",1,0)</f>
        <v>1</v>
      </c>
      <c r="P2324" s="29">
        <f>IF($R2324="Medium",1,0)</f>
        <v>0</v>
      </c>
      <c r="Q2324" s="29">
        <f>IF($R2324="Major",1,0)</f>
        <v>0</v>
      </c>
      <c r="R2324" s="2" t="str">
        <f>IF('Hazard Data'!N1747&lt;VLOOKUP(B2324,Thresholds!$B$2:$I$8,2,FALSE),"Minor",IF(AND(VLOOKUP(B2324,Thresholds!$B$2:$I$8,2,FALSE)&lt;='Hazard Data'!N1747,'Hazard Data'!N1747&lt;VLOOKUP(B2324,Thresholds!$B$2:$I$8,3,FALSE)),"Medium","Major"))</f>
        <v>Minor</v>
      </c>
      <c r="S2324" s="2" t="str">
        <f>IF(N2324&gt;0,"",IF('Hazard Data'!K1747&lt;VLOOKUP(B2324,Thresholds!$B$2:$I$8,5,FALSE),"Minor",IF(AND(VLOOKUP(B2324,Thresholds!$B$2:$I$8,5,FALSE)&lt;='Hazard Data'!K1747,'Hazard Data'!K1747&lt;VLOOKUP(B2324,Thresholds!$B$2:$I$8,6,FALSE)),"Medium","Major")))</f>
        <v/>
      </c>
      <c r="T2324" s="2"/>
      <c r="U2324" s="2"/>
      <c r="V2324" s="2"/>
      <c r="W2324" s="2"/>
      <c r="X2324" s="1"/>
      <c r="Y2324" s="1"/>
      <c r="Z2324" s="1"/>
      <c r="AA2324" s="1"/>
      <c r="AB2324" s="1"/>
      <c r="AC2324" s="1"/>
      <c r="AD2324" s="1"/>
      <c r="AE2324" s="1"/>
      <c r="AF2324" s="1"/>
    </row>
    <row r="2325" spans="1:32">
      <c r="A2325" s="1"/>
      <c r="B2325" s="17">
        <v>1</v>
      </c>
      <c r="C2325" s="9" t="s">
        <v>84</v>
      </c>
      <c r="D2325" s="9" t="str">
        <f>VLOOKUP(C2325,'Hazard Categories'!$A$2:$B$52,2,FALSE)</f>
        <v>Storm</v>
      </c>
      <c r="E2325" s="17">
        <v>2</v>
      </c>
      <c r="F2325" s="17">
        <v>1984</v>
      </c>
      <c r="G2325" s="17" t="str">
        <f>IF(F2325&lt;2000,(ROUNDDOWN((F2325-$G$10)/5,0))*5+$G$10&amp;"-"&amp;(ROUNDDOWN((F2325-$G$10)/5,0))*5+$G$10+4,(ROUNDDOWN((F2325-$G$10)/5,0))*5+$G$10&amp;"-"&amp;(ROUNDDOWN((F2325-$G$10)/5,0))*5+$G$10+4)</f>
        <v>1980-1984</v>
      </c>
      <c r="H2325" s="17">
        <v>1</v>
      </c>
      <c r="I2325" s="17">
        <v>0</v>
      </c>
      <c r="J2325" s="17">
        <v>0</v>
      </c>
      <c r="K2325" s="17">
        <f>SUM(I2325:J2325)</f>
        <v>0</v>
      </c>
      <c r="L2325" s="28">
        <f>IF(N2325&lt;7000000000,0,1)</f>
        <v>0</v>
      </c>
      <c r="M2325" s="28">
        <f>IF(N2325&gt;0,1,0)</f>
        <v>1</v>
      </c>
      <c r="N2325" s="29">
        <v>7567</v>
      </c>
      <c r="O2325" s="29">
        <f>IF($R2325="Minor",1,0)</f>
        <v>1</v>
      </c>
      <c r="P2325" s="29">
        <f>IF($R2325="Medium",1,0)</f>
        <v>0</v>
      </c>
      <c r="Q2325" s="29">
        <f>IF($R2325="Major",1,0)</f>
        <v>0</v>
      </c>
      <c r="R2325" s="2" t="str">
        <f>IF('Hazard Data'!N1422&lt;VLOOKUP(B2325,Thresholds!$B$2:$I$8,2,FALSE),"Minor",IF(AND(VLOOKUP(B2325,Thresholds!$B$2:$I$8,2,FALSE)&lt;='Hazard Data'!N1422,'Hazard Data'!N1422&lt;VLOOKUP(B2325,Thresholds!$B$2:$I$8,3,FALSE)),"Medium","Major"))</f>
        <v>Minor</v>
      </c>
      <c r="S2325" s="2" t="str">
        <f>IF(N2325&gt;0,"",IF('Hazard Data'!K1422&lt;VLOOKUP(B2325,Thresholds!$B$2:$I$8,5,FALSE),"Minor",IF(AND(VLOOKUP(B2325,Thresholds!$B$2:$I$8,5,FALSE)&lt;='Hazard Data'!K1422,'Hazard Data'!K1422&lt;VLOOKUP(B2325,Thresholds!$B$2:$I$8,6,FALSE)),"Medium","Major")))</f>
        <v/>
      </c>
      <c r="T2325" s="2"/>
      <c r="U2325" s="2"/>
      <c r="V2325" s="2"/>
      <c r="W2325" s="2"/>
      <c r="X2325" s="1"/>
      <c r="Y2325" s="1"/>
      <c r="Z2325" s="1"/>
      <c r="AA2325" s="1"/>
      <c r="AB2325" s="1"/>
      <c r="AC2325" s="1"/>
      <c r="AD2325" s="1"/>
      <c r="AE2325" s="1"/>
      <c r="AF2325" s="1"/>
    </row>
    <row r="2326" spans="1:32">
      <c r="A2326" s="1"/>
      <c r="B2326" s="17">
        <v>4</v>
      </c>
      <c r="C2326" s="9" t="s">
        <v>46</v>
      </c>
      <c r="D2326" s="9" t="str">
        <f>VLOOKUP(C2326,'Hazard Categories'!$A$2:$B$52,2,FALSE)</f>
        <v>Storm</v>
      </c>
      <c r="E2326" s="17">
        <v>4</v>
      </c>
      <c r="F2326" s="17">
        <v>2011</v>
      </c>
      <c r="G2326" s="17" t="str">
        <f>IF(F2326&lt;2000,(ROUNDDOWN((F2326-$G$10)/5,0))*5+$G$10&amp;"-"&amp;(ROUNDDOWN((F2326-$G$10)/5,0))*5+$G$10+4,(ROUNDDOWN((F2326-$G$10)/5,0))*5+$G$10&amp;"-"&amp;(ROUNDDOWN((F2326-$G$10)/5,0))*5+$G$10+4)</f>
        <v>2010-2014</v>
      </c>
      <c r="H2326" s="17">
        <v>1</v>
      </c>
      <c r="I2326" s="17">
        <v>0</v>
      </c>
      <c r="J2326" s="17">
        <v>0</v>
      </c>
      <c r="K2326" s="17">
        <f>SUM(I2326:J2326)</f>
        <v>0</v>
      </c>
      <c r="L2326" s="28">
        <f>IF(N2326&lt;7000000000,0,1)</f>
        <v>0</v>
      </c>
      <c r="M2326" s="28">
        <f>IF(N2326&gt;0,1,0)</f>
        <v>1</v>
      </c>
      <c r="N2326" s="29">
        <v>7550</v>
      </c>
      <c r="O2326" s="29">
        <f>IF($R2326="Minor",1,0)</f>
        <v>1</v>
      </c>
      <c r="P2326" s="29">
        <f>IF($R2326="Medium",1,0)</f>
        <v>0</v>
      </c>
      <c r="Q2326" s="29">
        <f>IF($R2326="Major",1,0)</f>
        <v>0</v>
      </c>
      <c r="R2326" s="2" t="str">
        <f>IF('Hazard Data'!N2413&lt;VLOOKUP(B2326,Thresholds!$B$2:$I$8,2,FALSE),"Minor",IF(AND(VLOOKUP(B2326,Thresholds!$B$2:$I$8,2,FALSE)&lt;='Hazard Data'!N2413,'Hazard Data'!N2413&lt;VLOOKUP(B2326,Thresholds!$B$2:$I$8,3,FALSE)),"Medium","Major"))</f>
        <v>Minor</v>
      </c>
      <c r="S2326" s="2" t="str">
        <f>IF(N2326&gt;0,"",IF('Hazard Data'!K2413&lt;VLOOKUP(B2326,Thresholds!$B$2:$I$8,5,FALSE),"Minor",IF(AND(VLOOKUP(B2326,Thresholds!$B$2:$I$8,5,FALSE)&lt;='Hazard Data'!K2413,'Hazard Data'!K2413&lt;VLOOKUP(B2326,Thresholds!$B$2:$I$8,6,FALSE)),"Medium","Major")))</f>
        <v/>
      </c>
      <c r="T2326" s="2"/>
      <c r="U2326" s="2"/>
      <c r="V2326" s="2"/>
      <c r="W2326" s="2"/>
      <c r="X2326" s="1"/>
      <c r="Y2326" s="1"/>
      <c r="Z2326" s="1"/>
      <c r="AA2326" s="1"/>
      <c r="AB2326" s="1"/>
      <c r="AC2326" s="1"/>
      <c r="AD2326" s="1"/>
      <c r="AE2326" s="1"/>
      <c r="AF2326" s="1"/>
    </row>
    <row r="2327" spans="1:32">
      <c r="A2327" s="1"/>
      <c r="B2327" s="17">
        <v>4</v>
      </c>
      <c r="C2327" s="9" t="s">
        <v>52</v>
      </c>
      <c r="D2327" s="9" t="str">
        <f>VLOOKUP(C2327,'Hazard Categories'!$A$2:$B$52,2,FALSE)</f>
        <v>Severe Storm</v>
      </c>
      <c r="E2327" s="17">
        <v>3</v>
      </c>
      <c r="F2327" s="17">
        <v>1975</v>
      </c>
      <c r="G2327" s="17" t="str">
        <f>IF(F2327&lt;2000,(ROUNDDOWN((F2327-$G$10)/5,0))*5+$G$10&amp;"-"&amp;(ROUNDDOWN((F2327-$G$10)/5,0))*5+$G$10+4,(ROUNDDOWN((F2327-$G$10)/5,0))*5+$G$10&amp;"-"&amp;(ROUNDDOWN((F2327-$G$10)/5,0))*5+$G$10+4)</f>
        <v>1975-1979</v>
      </c>
      <c r="H2327" s="17">
        <v>1</v>
      </c>
      <c r="I2327" s="17">
        <v>0</v>
      </c>
      <c r="J2327" s="17">
        <v>0</v>
      </c>
      <c r="K2327" s="17">
        <f>SUM(I2327:J2327)</f>
        <v>0</v>
      </c>
      <c r="L2327" s="28">
        <f>IF(N2327&lt;7000000000,0,1)</f>
        <v>0</v>
      </c>
      <c r="M2327" s="28">
        <f>IF(N2327&gt;0,1,0)</f>
        <v>1</v>
      </c>
      <c r="N2327" s="29">
        <v>7540</v>
      </c>
      <c r="O2327" s="29">
        <f>IF($R2327="Minor",1,0)</f>
        <v>1</v>
      </c>
      <c r="P2327" s="29">
        <f>IF($R2327="Medium",1,0)</f>
        <v>0</v>
      </c>
      <c r="Q2327" s="29">
        <f>IF($R2327="Major",1,0)</f>
        <v>0</v>
      </c>
      <c r="R2327" s="2" t="str">
        <f>IF('Hazard Data'!N1224&lt;VLOOKUP(B2327,Thresholds!$B$2:$I$8,2,FALSE),"Minor",IF(AND(VLOOKUP(B2327,Thresholds!$B$2:$I$8,2,FALSE)&lt;='Hazard Data'!N1224,'Hazard Data'!N1224&lt;VLOOKUP(B2327,Thresholds!$B$2:$I$8,3,FALSE)),"Medium","Major"))</f>
        <v>Minor</v>
      </c>
      <c r="S2327" s="2" t="str">
        <f>IF(N2327&gt;0,"",IF('Hazard Data'!K1224&lt;VLOOKUP(B2327,Thresholds!$B$2:$I$8,5,FALSE),"Minor",IF(AND(VLOOKUP(B2327,Thresholds!$B$2:$I$8,5,FALSE)&lt;='Hazard Data'!K1224,'Hazard Data'!K1224&lt;VLOOKUP(B2327,Thresholds!$B$2:$I$8,6,FALSE)),"Medium","Major")))</f>
        <v/>
      </c>
      <c r="T2327" s="2"/>
      <c r="U2327" s="2"/>
      <c r="V2327" s="2"/>
      <c r="W2327" s="2"/>
      <c r="X2327" s="1"/>
      <c r="Y2327" s="1"/>
      <c r="Z2327" s="1"/>
      <c r="AA2327" s="1"/>
      <c r="AB2327" s="1"/>
      <c r="AC2327" s="1"/>
      <c r="AD2327" s="1"/>
      <c r="AE2327" s="1"/>
      <c r="AF2327" s="1"/>
    </row>
    <row r="2328" spans="1:32">
      <c r="A2328" s="1"/>
      <c r="B2328" s="17">
        <v>5</v>
      </c>
      <c r="C2328" s="9" t="s">
        <v>46</v>
      </c>
      <c r="D2328" s="9" t="str">
        <f>VLOOKUP(C2328,'Hazard Categories'!$A$2:$B$52,2,FALSE)</f>
        <v>Storm</v>
      </c>
      <c r="E2328" s="17">
        <v>2</v>
      </c>
      <c r="F2328" s="17">
        <v>1967</v>
      </c>
      <c r="G2328" s="17" t="str">
        <f>IF(F2328&lt;2000,(ROUNDDOWN((F2328-$G$10)/5,0))*5+$G$10&amp;"-"&amp;(ROUNDDOWN((F2328-$G$10)/5,0))*5+$G$10+4,(ROUNDDOWN((F2328-$G$10)/5,0))*5+$G$10&amp;"-"&amp;(ROUNDDOWN((F2328-$G$10)/5,0))*5+$G$10+4)</f>
        <v>1965-1969</v>
      </c>
      <c r="H2328" s="17">
        <v>1</v>
      </c>
      <c r="I2328" s="17">
        <v>11</v>
      </c>
      <c r="J2328" s="17">
        <v>0</v>
      </c>
      <c r="K2328" s="17">
        <f>SUM(I2328:J2328)</f>
        <v>11</v>
      </c>
      <c r="L2328" s="28">
        <f>IF(N2328&lt;7000000000,0,1)</f>
        <v>0</v>
      </c>
      <c r="M2328" s="28">
        <f>IF(N2328&gt;0,1,0)</f>
        <v>1</v>
      </c>
      <c r="N2328" s="29">
        <v>7534</v>
      </c>
      <c r="O2328" s="29">
        <f>IF($R2328="Minor",1,0)</f>
        <v>1</v>
      </c>
      <c r="P2328" s="29">
        <f>IF($R2328="Medium",1,0)</f>
        <v>0</v>
      </c>
      <c r="Q2328" s="29">
        <f>IF($R2328="Major",1,0)</f>
        <v>0</v>
      </c>
      <c r="R2328" s="2" t="str">
        <f>IF('Hazard Data'!N900&lt;VLOOKUP(B2328,Thresholds!$B$2:$I$8,2,FALSE),"Minor",IF(AND(VLOOKUP(B2328,Thresholds!$B$2:$I$8,2,FALSE)&lt;='Hazard Data'!N900,'Hazard Data'!N900&lt;VLOOKUP(B2328,Thresholds!$B$2:$I$8,3,FALSE)),"Medium","Major"))</f>
        <v>Minor</v>
      </c>
      <c r="S2328" s="2" t="str">
        <f>IF(N2328&gt;0,"",IF('Hazard Data'!K900&lt;VLOOKUP(B2328,Thresholds!$B$2:$I$8,5,FALSE),"Minor",IF(AND(VLOOKUP(B2328,Thresholds!$B$2:$I$8,5,FALSE)&lt;='Hazard Data'!K900,'Hazard Data'!K900&lt;VLOOKUP(B2328,Thresholds!$B$2:$I$8,6,FALSE)),"Medium","Major")))</f>
        <v/>
      </c>
      <c r="T2328" s="2"/>
      <c r="U2328" s="2"/>
      <c r="V2328" s="2"/>
      <c r="W2328" s="2"/>
      <c r="X2328" s="1"/>
      <c r="Y2328" s="1"/>
      <c r="Z2328" s="1"/>
      <c r="AA2328" s="1"/>
      <c r="AB2328" s="1"/>
      <c r="AC2328" s="1"/>
      <c r="AD2328" s="1"/>
      <c r="AE2328" s="1"/>
      <c r="AF2328" s="1"/>
    </row>
    <row r="2329" spans="1:32">
      <c r="A2329" s="1"/>
      <c r="B2329" s="17">
        <v>1</v>
      </c>
      <c r="C2329" s="9" t="s">
        <v>59</v>
      </c>
      <c r="D2329" s="9" t="str">
        <f>VLOOKUP(C2329,'Hazard Categories'!$A$2:$B$52,2,FALSE)</f>
        <v>Storm</v>
      </c>
      <c r="E2329" s="17">
        <v>2</v>
      </c>
      <c r="F2329" s="17">
        <v>1964</v>
      </c>
      <c r="G2329" s="17" t="str">
        <f>IF(F2329&lt;2000,(ROUNDDOWN((F2329-$G$10)/5,0))*5+$G$10&amp;"-"&amp;(ROUNDDOWN((F2329-$G$10)/5,0))*5+$G$10+4,(ROUNDDOWN((F2329-$G$10)/5,0))*5+$G$10&amp;"-"&amp;(ROUNDDOWN((F2329-$G$10)/5,0))*5+$G$10+4)</f>
        <v>1960-1964</v>
      </c>
      <c r="H2329" s="17">
        <v>1</v>
      </c>
      <c r="I2329" s="17">
        <v>0</v>
      </c>
      <c r="J2329" s="17">
        <v>0</v>
      </c>
      <c r="K2329" s="17">
        <f>SUM(I2329:J2329)</f>
        <v>0</v>
      </c>
      <c r="L2329" s="28">
        <f>IF(N2329&lt;7000000000,0,1)</f>
        <v>0</v>
      </c>
      <c r="M2329" s="28">
        <f>IF(N2329&gt;0,1,0)</f>
        <v>1</v>
      </c>
      <c r="N2329" s="29">
        <v>7530</v>
      </c>
      <c r="O2329" s="29">
        <f>IF($R2329="Minor",1,0)</f>
        <v>1</v>
      </c>
      <c r="P2329" s="29">
        <f>IF($R2329="Medium",1,0)</f>
        <v>0</v>
      </c>
      <c r="Q2329" s="29">
        <f>IF($R2329="Major",1,0)</f>
        <v>0</v>
      </c>
      <c r="R2329" s="2" t="str">
        <f>IF('Hazard Data'!N1032&lt;VLOOKUP(B2329,Thresholds!$B$2:$I$8,2,FALSE),"Minor",IF(AND(VLOOKUP(B2329,Thresholds!$B$2:$I$8,2,FALSE)&lt;='Hazard Data'!N1032,'Hazard Data'!N1032&lt;VLOOKUP(B2329,Thresholds!$B$2:$I$8,3,FALSE)),"Medium","Major"))</f>
        <v>Minor</v>
      </c>
      <c r="S2329" s="2" t="str">
        <f>IF(N2329&gt;0,"",IF('Hazard Data'!K1032&lt;VLOOKUP(B2329,Thresholds!$B$2:$I$8,5,FALSE),"Minor",IF(AND(VLOOKUP(B2329,Thresholds!$B$2:$I$8,5,FALSE)&lt;='Hazard Data'!K1032,'Hazard Data'!K1032&lt;VLOOKUP(B2329,Thresholds!$B$2:$I$8,6,FALSE)),"Medium","Major")))</f>
        <v/>
      </c>
      <c r="T2329" s="2"/>
      <c r="U2329" s="2"/>
      <c r="V2329" s="2"/>
      <c r="W2329" s="2"/>
      <c r="X2329" s="1"/>
      <c r="Y2329" s="1"/>
      <c r="Z2329" s="1"/>
      <c r="AA2329" s="1"/>
      <c r="AB2329" s="1"/>
      <c r="AC2329" s="1"/>
      <c r="AD2329" s="1"/>
      <c r="AE2329" s="1"/>
      <c r="AF2329" s="1"/>
    </row>
    <row r="2330" spans="1:32">
      <c r="A2330" s="1"/>
      <c r="B2330" s="17">
        <v>2</v>
      </c>
      <c r="C2330" s="9" t="s">
        <v>45</v>
      </c>
      <c r="D2330" s="9" t="str">
        <f>VLOOKUP(C2330,'Hazard Categories'!$A$2:$B$52,2,FALSE)</f>
        <v>Storm</v>
      </c>
      <c r="E2330" s="17">
        <v>3</v>
      </c>
      <c r="F2330" s="17">
        <v>1993</v>
      </c>
      <c r="G2330" s="17" t="str">
        <f>IF(F2330&lt;2000,(ROUNDDOWN((F2330-$G$10)/5,0))*5+$G$10&amp;"-"&amp;(ROUNDDOWN((F2330-$G$10)/5,0))*5+$G$10+4,(ROUNDDOWN((F2330-$G$10)/5,0))*5+$G$10&amp;"-"&amp;(ROUNDDOWN((F2330-$G$10)/5,0))*5+$G$10+4)</f>
        <v>1990-1994</v>
      </c>
      <c r="H2330" s="17">
        <v>1</v>
      </c>
      <c r="I2330" s="17">
        <v>0</v>
      </c>
      <c r="J2330" s="17">
        <v>0</v>
      </c>
      <c r="K2330" s="17">
        <f>SUM(I2330:J2330)</f>
        <v>0</v>
      </c>
      <c r="L2330" s="28">
        <f>IF(N2330&lt;7000000000,0,1)</f>
        <v>0</v>
      </c>
      <c r="M2330" s="28">
        <f>IF(N2330&gt;0,1,0)</f>
        <v>1</v>
      </c>
      <c r="N2330" s="29">
        <v>7523</v>
      </c>
      <c r="O2330" s="29">
        <f>IF($R2330="Minor",1,0)</f>
        <v>1</v>
      </c>
      <c r="P2330" s="29">
        <f>IF($R2330="Medium",1,0)</f>
        <v>0</v>
      </c>
      <c r="Q2330" s="29">
        <f>IF($R2330="Major",1,0)</f>
        <v>0</v>
      </c>
      <c r="R2330" s="2" t="str">
        <f>IF('Hazard Data'!N1831&lt;VLOOKUP(B2330,Thresholds!$B$2:$I$8,2,FALSE),"Minor",IF(AND(VLOOKUP(B2330,Thresholds!$B$2:$I$8,2,FALSE)&lt;='Hazard Data'!N1831,'Hazard Data'!N1831&lt;VLOOKUP(B2330,Thresholds!$B$2:$I$8,3,FALSE)),"Medium","Major"))</f>
        <v>Minor</v>
      </c>
      <c r="S2330" s="2" t="str">
        <f>IF(N2330&gt;0,"",IF('Hazard Data'!K1831&lt;VLOOKUP(B2330,Thresholds!$B$2:$I$8,5,FALSE),"Minor",IF(AND(VLOOKUP(B2330,Thresholds!$B$2:$I$8,5,FALSE)&lt;='Hazard Data'!K1831,'Hazard Data'!K1831&lt;VLOOKUP(B2330,Thresholds!$B$2:$I$8,6,FALSE)),"Medium","Major")))</f>
        <v/>
      </c>
      <c r="T2330" s="2"/>
      <c r="U2330" s="2"/>
      <c r="V2330" s="2"/>
      <c r="W2330" s="2"/>
      <c r="X2330" s="1"/>
      <c r="Y2330" s="1"/>
      <c r="Z2330" s="1"/>
      <c r="AA2330" s="1"/>
      <c r="AB2330" s="1"/>
      <c r="AC2330" s="1"/>
      <c r="AD2330" s="1"/>
      <c r="AE2330" s="1"/>
      <c r="AF2330" s="1"/>
    </row>
    <row r="2331" spans="1:32">
      <c r="A2331" s="1"/>
      <c r="B2331" s="17">
        <v>2</v>
      </c>
      <c r="C2331" s="9" t="s">
        <v>46</v>
      </c>
      <c r="D2331" s="9" t="str">
        <f>VLOOKUP(C2331,'Hazard Categories'!$A$2:$B$52,2,FALSE)</f>
        <v>Storm</v>
      </c>
      <c r="E2331" s="17">
        <v>1</v>
      </c>
      <c r="F2331" s="17">
        <v>1991</v>
      </c>
      <c r="G2331" s="17" t="str">
        <f>IF(F2331&lt;2000,(ROUNDDOWN((F2331-$G$10)/5,0))*5+$G$10&amp;"-"&amp;(ROUNDDOWN((F2331-$G$10)/5,0))*5+$G$10+4,(ROUNDDOWN((F2331-$G$10)/5,0))*5+$G$10&amp;"-"&amp;(ROUNDDOWN((F2331-$G$10)/5,0))*5+$G$10+4)</f>
        <v>1990-1994</v>
      </c>
      <c r="H2331" s="17">
        <v>1</v>
      </c>
      <c r="I2331" s="17">
        <v>0</v>
      </c>
      <c r="J2331" s="17">
        <v>0</v>
      </c>
      <c r="K2331" s="17">
        <f>SUM(I2331:J2331)</f>
        <v>0</v>
      </c>
      <c r="L2331" s="28">
        <f>IF(N2331&lt;7000000000,0,1)</f>
        <v>0</v>
      </c>
      <c r="M2331" s="28">
        <f>IF(N2331&gt;0,1,0)</f>
        <v>1</v>
      </c>
      <c r="N2331" s="29">
        <v>7513</v>
      </c>
      <c r="O2331" s="29">
        <f>IF($R2331="Minor",1,0)</f>
        <v>1</v>
      </c>
      <c r="P2331" s="29">
        <f>IF($R2331="Medium",1,0)</f>
        <v>0</v>
      </c>
      <c r="Q2331" s="29">
        <f>IF($R2331="Major",1,0)</f>
        <v>0</v>
      </c>
      <c r="R2331" s="2" t="str">
        <f>IF('Hazard Data'!N1779&lt;VLOOKUP(B2331,Thresholds!$B$2:$I$8,2,FALSE),"Minor",IF(AND(VLOOKUP(B2331,Thresholds!$B$2:$I$8,2,FALSE)&lt;='Hazard Data'!N1779,'Hazard Data'!N1779&lt;VLOOKUP(B2331,Thresholds!$B$2:$I$8,3,FALSE)),"Medium","Major"))</f>
        <v>Minor</v>
      </c>
      <c r="S2331" s="2" t="str">
        <f>IF(N2331&gt;0,"",IF('Hazard Data'!K1779&lt;VLOOKUP(B2331,Thresholds!$B$2:$I$8,5,FALSE),"Minor",IF(AND(VLOOKUP(B2331,Thresholds!$B$2:$I$8,5,FALSE)&lt;='Hazard Data'!K1779,'Hazard Data'!K1779&lt;VLOOKUP(B2331,Thresholds!$B$2:$I$8,6,FALSE)),"Medium","Major")))</f>
        <v/>
      </c>
      <c r="T2331" s="2"/>
      <c r="U2331" s="2"/>
      <c r="V2331" s="2"/>
      <c r="W2331" s="2"/>
      <c r="X2331" s="1"/>
      <c r="Y2331" s="1"/>
      <c r="Z2331" s="1"/>
      <c r="AA2331" s="1"/>
      <c r="AB2331" s="1"/>
      <c r="AC2331" s="1"/>
      <c r="AD2331" s="1"/>
      <c r="AE2331" s="1"/>
      <c r="AF2331" s="1"/>
    </row>
    <row r="2332" spans="1:32">
      <c r="A2332" s="1"/>
      <c r="B2332" s="17">
        <v>5</v>
      </c>
      <c r="C2332" s="9" t="s">
        <v>52</v>
      </c>
      <c r="D2332" s="9" t="str">
        <f>VLOOKUP(C2332,'Hazard Categories'!$A$2:$B$52,2,FALSE)</f>
        <v>Severe Storm</v>
      </c>
      <c r="E2332" s="17">
        <v>3</v>
      </c>
      <c r="F2332" s="17">
        <v>1975</v>
      </c>
      <c r="G2332" s="17" t="str">
        <f>IF(F2332&lt;2000,(ROUNDDOWN((F2332-$G$10)/5,0))*5+$G$10&amp;"-"&amp;(ROUNDDOWN((F2332-$G$10)/5,0))*5+$G$10+4,(ROUNDDOWN((F2332-$G$10)/5,0))*5+$G$10&amp;"-"&amp;(ROUNDDOWN((F2332-$G$10)/5,0))*5+$G$10+4)</f>
        <v>1975-1979</v>
      </c>
      <c r="H2332" s="17">
        <v>1</v>
      </c>
      <c r="I2332" s="17">
        <v>0</v>
      </c>
      <c r="J2332" s="17">
        <v>0</v>
      </c>
      <c r="K2332" s="17">
        <f>SUM(I2332:J2332)</f>
        <v>0</v>
      </c>
      <c r="L2332" s="28">
        <f>IF(N2332&lt;7000000000,0,1)</f>
        <v>0</v>
      </c>
      <c r="M2332" s="28">
        <f>IF(N2332&gt;0,1,0)</f>
        <v>1</v>
      </c>
      <c r="N2332" s="29">
        <v>7492</v>
      </c>
      <c r="O2332" s="29">
        <f>IF($R2332="Minor",1,0)</f>
        <v>1</v>
      </c>
      <c r="P2332" s="29">
        <f>IF($R2332="Medium",1,0)</f>
        <v>0</v>
      </c>
      <c r="Q2332" s="29">
        <f>IF($R2332="Major",1,0)</f>
        <v>0</v>
      </c>
      <c r="R2332" s="2" t="str">
        <f>IF('Hazard Data'!N1226&lt;VLOOKUP(B2332,Thresholds!$B$2:$I$8,2,FALSE),"Minor",IF(AND(VLOOKUP(B2332,Thresholds!$B$2:$I$8,2,FALSE)&lt;='Hazard Data'!N1226,'Hazard Data'!N1226&lt;VLOOKUP(B2332,Thresholds!$B$2:$I$8,3,FALSE)),"Medium","Major"))</f>
        <v>Minor</v>
      </c>
      <c r="S2332" s="2" t="str">
        <f>IF(N2332&gt;0,"",IF('Hazard Data'!K1226&lt;VLOOKUP(B2332,Thresholds!$B$2:$I$8,5,FALSE),"Minor",IF(AND(VLOOKUP(B2332,Thresholds!$B$2:$I$8,5,FALSE)&lt;='Hazard Data'!K1226,'Hazard Data'!K1226&lt;VLOOKUP(B2332,Thresholds!$B$2:$I$8,6,FALSE)),"Medium","Major")))</f>
        <v/>
      </c>
      <c r="T2332" s="2"/>
      <c r="U2332" s="2"/>
      <c r="V2332" s="2"/>
      <c r="W2332" s="2"/>
      <c r="X2332" s="1"/>
      <c r="Y2332" s="1"/>
      <c r="Z2332" s="1"/>
      <c r="AA2332" s="1"/>
      <c r="AB2332" s="1"/>
      <c r="AC2332" s="1"/>
      <c r="AD2332" s="1"/>
      <c r="AE2332" s="1"/>
      <c r="AF2332" s="1"/>
    </row>
    <row r="2333" spans="1:32">
      <c r="A2333" s="1"/>
      <c r="B2333" s="17">
        <v>2</v>
      </c>
      <c r="C2333" s="9" t="s">
        <v>59</v>
      </c>
      <c r="D2333" s="9" t="str">
        <f>VLOOKUP(C2333,'Hazard Categories'!$A$2:$B$52,2,FALSE)</f>
        <v>Storm</v>
      </c>
      <c r="E2333" s="17">
        <v>3</v>
      </c>
      <c r="F2333" s="17">
        <v>2012</v>
      </c>
      <c r="G2333" s="17" t="str">
        <f>IF(F2333&lt;2000,(ROUNDDOWN((F2333-$G$10)/5,0))*5+$G$10&amp;"-"&amp;(ROUNDDOWN((F2333-$G$10)/5,0))*5+$G$10+4,(ROUNDDOWN((F2333-$G$10)/5,0))*5+$G$10&amp;"-"&amp;(ROUNDDOWN((F2333-$G$10)/5,0))*5+$G$10+4)</f>
        <v>2010-2014</v>
      </c>
      <c r="H2333" s="17">
        <v>1</v>
      </c>
      <c r="I2333" s="17">
        <v>0</v>
      </c>
      <c r="J2333" s="17">
        <v>0</v>
      </c>
      <c r="K2333" s="17">
        <f>SUM(I2333:J2333)</f>
        <v>0</v>
      </c>
      <c r="L2333" s="28">
        <f>IF(N2333&lt;7000000000,0,1)</f>
        <v>0</v>
      </c>
      <c r="M2333" s="28">
        <f>IF(N2333&gt;0,1,0)</f>
        <v>1</v>
      </c>
      <c r="N2333" s="29">
        <v>7489</v>
      </c>
      <c r="O2333" s="29">
        <f>IF($R2333="Minor",1,0)</f>
        <v>1</v>
      </c>
      <c r="P2333" s="29">
        <f>IF($R2333="Medium",1,0)</f>
        <v>0</v>
      </c>
      <c r="Q2333" s="29">
        <f>IF($R2333="Major",1,0)</f>
        <v>0</v>
      </c>
      <c r="R2333" s="2" t="str">
        <f>IF('Hazard Data'!N2132&lt;VLOOKUP(B2333,Thresholds!$B$2:$I$8,2,FALSE),"Minor",IF(AND(VLOOKUP(B2333,Thresholds!$B$2:$I$8,2,FALSE)&lt;='Hazard Data'!N2132,'Hazard Data'!N2132&lt;VLOOKUP(B2333,Thresholds!$B$2:$I$8,3,FALSE)),"Medium","Major"))</f>
        <v>Minor</v>
      </c>
      <c r="S2333" s="2" t="str">
        <f>IF(N2333&gt;0,"",IF('Hazard Data'!K2132&lt;VLOOKUP(B2333,Thresholds!$B$2:$I$8,5,FALSE),"Minor",IF(AND(VLOOKUP(B2333,Thresholds!$B$2:$I$8,5,FALSE)&lt;='Hazard Data'!K2132,'Hazard Data'!K2132&lt;VLOOKUP(B2333,Thresholds!$B$2:$I$8,6,FALSE)),"Medium","Major")))</f>
        <v/>
      </c>
      <c r="T2333" s="2"/>
      <c r="U2333" s="2"/>
      <c r="V2333" s="2"/>
      <c r="W2333" s="2"/>
      <c r="X2333" s="1"/>
      <c r="Y2333" s="1"/>
      <c r="Z2333" s="1"/>
      <c r="AA2333" s="1"/>
      <c r="AB2333" s="1"/>
      <c r="AC2333" s="1"/>
      <c r="AD2333" s="1"/>
      <c r="AE2333" s="1"/>
      <c r="AF2333" s="1"/>
    </row>
    <row r="2334" spans="1:32">
      <c r="A2334" s="1"/>
      <c r="B2334" s="17">
        <v>3</v>
      </c>
      <c r="C2334" s="9" t="s">
        <v>45</v>
      </c>
      <c r="D2334" s="9" t="str">
        <f>VLOOKUP(C2334,'Hazard Categories'!$A$2:$B$52,2,FALSE)</f>
        <v>Storm</v>
      </c>
      <c r="E2334" s="17">
        <v>3</v>
      </c>
      <c r="F2334" s="17">
        <v>1984</v>
      </c>
      <c r="G2334" s="17" t="str">
        <f>IF(F2334&lt;2000,(ROUNDDOWN((F2334-$G$10)/5,0))*5+$G$10&amp;"-"&amp;(ROUNDDOWN((F2334-$G$10)/5,0))*5+$G$10+4,(ROUNDDOWN((F2334-$G$10)/5,0))*5+$G$10&amp;"-"&amp;(ROUNDDOWN((F2334-$G$10)/5,0))*5+$G$10+4)</f>
        <v>1980-1984</v>
      </c>
      <c r="H2334" s="17">
        <v>1</v>
      </c>
      <c r="I2334" s="17">
        <v>0</v>
      </c>
      <c r="J2334" s="17">
        <v>22</v>
      </c>
      <c r="K2334" s="17">
        <f>SUM(I2334:J2334)</f>
        <v>22</v>
      </c>
      <c r="L2334" s="28">
        <f>IF(N2334&lt;7000000000,0,1)</f>
        <v>0</v>
      </c>
      <c r="M2334" s="28">
        <f>IF(N2334&gt;0,1,0)</f>
        <v>1</v>
      </c>
      <c r="N2334" s="29">
        <v>7479</v>
      </c>
      <c r="O2334" s="29">
        <f>IF($R2334="Minor",1,0)</f>
        <v>1</v>
      </c>
      <c r="P2334" s="29">
        <f>IF($R2334="Medium",1,0)</f>
        <v>0</v>
      </c>
      <c r="Q2334" s="29">
        <f>IF($R2334="Major",1,0)</f>
        <v>0</v>
      </c>
      <c r="R2334" s="2" t="str">
        <f>IF('Hazard Data'!N1429&lt;VLOOKUP(B2334,Thresholds!$B$2:$I$8,2,FALSE),"Minor",IF(AND(VLOOKUP(B2334,Thresholds!$B$2:$I$8,2,FALSE)&lt;='Hazard Data'!N1429,'Hazard Data'!N1429&lt;VLOOKUP(B2334,Thresholds!$B$2:$I$8,3,FALSE)),"Medium","Major"))</f>
        <v>Minor</v>
      </c>
      <c r="S2334" s="2" t="str">
        <f>IF(N2334&gt;0,"",IF('Hazard Data'!K1429&lt;VLOOKUP(B2334,Thresholds!$B$2:$I$8,5,FALSE),"Minor",IF(AND(VLOOKUP(B2334,Thresholds!$B$2:$I$8,5,FALSE)&lt;='Hazard Data'!K1429,'Hazard Data'!K1429&lt;VLOOKUP(B2334,Thresholds!$B$2:$I$8,6,FALSE)),"Medium","Major")))</f>
        <v/>
      </c>
      <c r="T2334" s="2"/>
      <c r="U2334" s="2"/>
      <c r="V2334" s="2"/>
      <c r="W2334" s="2"/>
      <c r="X2334" s="1"/>
      <c r="Y2334" s="1"/>
      <c r="Z2334" s="1"/>
      <c r="AA2334" s="1"/>
      <c r="AB2334" s="1"/>
      <c r="AC2334" s="1"/>
      <c r="AD2334" s="1"/>
      <c r="AE2334" s="1"/>
      <c r="AF2334" s="1"/>
    </row>
    <row r="2335" spans="1:32">
      <c r="A2335" s="1"/>
      <c r="B2335" s="17">
        <v>3</v>
      </c>
      <c r="C2335" s="9" t="s">
        <v>44</v>
      </c>
      <c r="D2335" s="9" t="str">
        <f>VLOOKUP(C2335,'Hazard Categories'!$A$2:$B$52,2,FALSE)</f>
        <v>Severe Storm</v>
      </c>
      <c r="E2335" s="17">
        <v>3</v>
      </c>
      <c r="F2335" s="17">
        <v>1987</v>
      </c>
      <c r="G2335" s="17" t="str">
        <f>IF(F2335&lt;2000,(ROUNDDOWN((F2335-$G$10)/5,0))*5+$G$10&amp;"-"&amp;(ROUNDDOWN((F2335-$G$10)/5,0))*5+$G$10+4,(ROUNDDOWN((F2335-$G$10)/5,0))*5+$G$10&amp;"-"&amp;(ROUNDDOWN((F2335-$G$10)/5,0))*5+$G$10+4)</f>
        <v>1985-1989</v>
      </c>
      <c r="H2335" s="17">
        <v>1</v>
      </c>
      <c r="I2335" s="17">
        <v>0</v>
      </c>
      <c r="J2335" s="17">
        <v>0</v>
      </c>
      <c r="K2335" s="17">
        <f>SUM(I2335:J2335)</f>
        <v>0</v>
      </c>
      <c r="L2335" s="28">
        <f>IF(N2335&lt;7000000000,0,1)</f>
        <v>0</v>
      </c>
      <c r="M2335" s="28">
        <f>IF(N2335&gt;0,1,0)</f>
        <v>1</v>
      </c>
      <c r="N2335" s="29">
        <v>7465</v>
      </c>
      <c r="O2335" s="29">
        <f>IF($R2335="Minor",1,0)</f>
        <v>1</v>
      </c>
      <c r="P2335" s="29">
        <f>IF($R2335="Medium",1,0)</f>
        <v>0</v>
      </c>
      <c r="Q2335" s="29">
        <f>IF($R2335="Major",1,0)</f>
        <v>0</v>
      </c>
      <c r="R2335" s="2" t="str">
        <f>IF('Hazard Data'!N1605&lt;VLOOKUP(B2335,Thresholds!$B$2:$I$8,2,FALSE),"Minor",IF(AND(VLOOKUP(B2335,Thresholds!$B$2:$I$8,2,FALSE)&lt;='Hazard Data'!N1605,'Hazard Data'!N1605&lt;VLOOKUP(B2335,Thresholds!$B$2:$I$8,3,FALSE)),"Medium","Major"))</f>
        <v>Minor</v>
      </c>
      <c r="S2335" s="2" t="str">
        <f>IF(N2335&gt;0,"",IF('Hazard Data'!K1605&lt;VLOOKUP(B2335,Thresholds!$B$2:$I$8,5,FALSE),"Minor",IF(AND(VLOOKUP(B2335,Thresholds!$B$2:$I$8,5,FALSE)&lt;='Hazard Data'!K1605,'Hazard Data'!K1605&lt;VLOOKUP(B2335,Thresholds!$B$2:$I$8,6,FALSE)),"Medium","Major")))</f>
        <v/>
      </c>
      <c r="T2335" s="2"/>
      <c r="U2335" s="2"/>
      <c r="V2335" s="2"/>
      <c r="W2335" s="2"/>
      <c r="X2335" s="1"/>
      <c r="Y2335" s="1"/>
      <c r="Z2335" s="1"/>
      <c r="AA2335" s="1"/>
      <c r="AB2335" s="1"/>
      <c r="AC2335" s="1"/>
      <c r="AD2335" s="1"/>
      <c r="AE2335" s="1"/>
      <c r="AF2335" s="1"/>
    </row>
    <row r="2336" spans="1:32">
      <c r="A2336" s="1"/>
      <c r="B2336" s="17">
        <v>4</v>
      </c>
      <c r="C2336" s="9" t="s">
        <v>41</v>
      </c>
      <c r="D2336" s="9" t="str">
        <f>VLOOKUP(C2336,'Hazard Categories'!$A$2:$B$52,2,FALSE)</f>
        <v>Tornado</v>
      </c>
      <c r="E2336" s="17">
        <v>2</v>
      </c>
      <c r="F2336" s="17">
        <v>1981</v>
      </c>
      <c r="G2336" s="17" t="str">
        <f>IF(F2336&lt;2000,(ROUNDDOWN((F2336-$G$10)/5,0))*5+$G$10&amp;"-"&amp;(ROUNDDOWN((F2336-$G$10)/5,0))*5+$G$10+4,(ROUNDDOWN((F2336-$G$10)/5,0))*5+$G$10&amp;"-"&amp;(ROUNDDOWN((F2336-$G$10)/5,0))*5+$G$10+4)</f>
        <v>1980-1984</v>
      </c>
      <c r="H2336" s="17">
        <v>1</v>
      </c>
      <c r="I2336" s="17">
        <v>0</v>
      </c>
      <c r="J2336" s="17">
        <v>0</v>
      </c>
      <c r="K2336" s="17">
        <f>SUM(I2336:J2336)</f>
        <v>0</v>
      </c>
      <c r="L2336" s="28">
        <f>IF(N2336&lt;7000000000,0,1)</f>
        <v>0</v>
      </c>
      <c r="M2336" s="28">
        <f>IF(N2336&gt;0,1,0)</f>
        <v>1</v>
      </c>
      <c r="N2336" s="29">
        <v>7463</v>
      </c>
      <c r="O2336" s="29">
        <f>IF($R2336="Minor",1,0)</f>
        <v>1</v>
      </c>
      <c r="P2336" s="29">
        <f>IF($R2336="Medium",1,0)</f>
        <v>0</v>
      </c>
      <c r="Q2336" s="29">
        <f>IF($R2336="Major",1,0)</f>
        <v>0</v>
      </c>
      <c r="R2336" s="2" t="str">
        <f>IF('Hazard Data'!N1640&lt;VLOOKUP(B2336,Thresholds!$B$2:$I$8,2,FALSE),"Minor",IF(AND(VLOOKUP(B2336,Thresholds!$B$2:$I$8,2,FALSE)&lt;='Hazard Data'!N1640,'Hazard Data'!N1640&lt;VLOOKUP(B2336,Thresholds!$B$2:$I$8,3,FALSE)),"Medium","Major"))</f>
        <v>Minor</v>
      </c>
      <c r="S2336" s="2" t="str">
        <f>IF(N2336&gt;0,"",IF('Hazard Data'!K1640&lt;VLOOKUP(B2336,Thresholds!$B$2:$I$8,5,FALSE),"Minor",IF(AND(VLOOKUP(B2336,Thresholds!$B$2:$I$8,5,FALSE)&lt;='Hazard Data'!K1640,'Hazard Data'!K1640&lt;VLOOKUP(B2336,Thresholds!$B$2:$I$8,6,FALSE)),"Medium","Major")))</f>
        <v/>
      </c>
      <c r="T2336" s="2"/>
      <c r="U2336" s="2"/>
      <c r="V2336" s="2"/>
      <c r="W2336" s="2"/>
      <c r="X2336" s="1"/>
      <c r="Y2336" s="1"/>
      <c r="Z2336" s="1"/>
      <c r="AA2336" s="1"/>
      <c r="AB2336" s="1"/>
      <c r="AC2336" s="1"/>
      <c r="AD2336" s="1"/>
      <c r="AE2336" s="1"/>
      <c r="AF2336" s="1"/>
    </row>
    <row r="2337" spans="1:32">
      <c r="A2337" s="1"/>
      <c r="B2337" s="17">
        <v>5</v>
      </c>
      <c r="C2337" s="9" t="s">
        <v>39</v>
      </c>
      <c r="D2337" s="9" t="str">
        <f>VLOOKUP(C2337,'Hazard Categories'!$A$2:$B$52,2,FALSE)</f>
        <v>Severe Storm</v>
      </c>
      <c r="E2337" s="17">
        <v>3</v>
      </c>
      <c r="F2337" s="17">
        <v>1985</v>
      </c>
      <c r="G2337" s="17" t="str">
        <f>IF(F2337&lt;2000,(ROUNDDOWN((F2337-$G$10)/5,0))*5+$G$10&amp;"-"&amp;(ROUNDDOWN((F2337-$G$10)/5,0))*5+$G$10+4,(ROUNDDOWN((F2337-$G$10)/5,0))*5+$G$10&amp;"-"&amp;(ROUNDDOWN((F2337-$G$10)/5,0))*5+$G$10+4)</f>
        <v>1985-1989</v>
      </c>
      <c r="H2337" s="17">
        <v>1</v>
      </c>
      <c r="I2337" s="17">
        <v>0</v>
      </c>
      <c r="J2337" s="17">
        <v>0</v>
      </c>
      <c r="K2337" s="17">
        <f>SUM(I2337:J2337)</f>
        <v>0</v>
      </c>
      <c r="L2337" s="28">
        <f>IF(N2337&lt;7000000000,0,1)</f>
        <v>0</v>
      </c>
      <c r="M2337" s="28">
        <f>IF(N2337&gt;0,1,0)</f>
        <v>1</v>
      </c>
      <c r="N2337" s="29">
        <v>7454</v>
      </c>
      <c r="O2337" s="29">
        <f>IF($R2337="Minor",1,0)</f>
        <v>1</v>
      </c>
      <c r="P2337" s="29">
        <f>IF($R2337="Medium",1,0)</f>
        <v>0</v>
      </c>
      <c r="Q2337" s="29">
        <f>IF($R2337="Major",1,0)</f>
        <v>0</v>
      </c>
      <c r="R2337" s="2" t="str">
        <f>IF('Hazard Data'!N1731&lt;VLOOKUP(B2337,Thresholds!$B$2:$I$8,2,FALSE),"Minor",IF(AND(VLOOKUP(B2337,Thresholds!$B$2:$I$8,2,FALSE)&lt;='Hazard Data'!N1731,'Hazard Data'!N1731&lt;VLOOKUP(B2337,Thresholds!$B$2:$I$8,3,FALSE)),"Medium","Major"))</f>
        <v>Minor</v>
      </c>
      <c r="S2337" s="2" t="str">
        <f>IF(N2337&gt;0,"",IF('Hazard Data'!K1731&lt;VLOOKUP(B2337,Thresholds!$B$2:$I$8,5,FALSE),"Minor",IF(AND(VLOOKUP(B2337,Thresholds!$B$2:$I$8,5,FALSE)&lt;='Hazard Data'!K1731,'Hazard Data'!K1731&lt;VLOOKUP(B2337,Thresholds!$B$2:$I$8,6,FALSE)),"Medium","Major")))</f>
        <v/>
      </c>
      <c r="T2337" s="2"/>
      <c r="U2337" s="2"/>
      <c r="V2337" s="2"/>
      <c r="W2337" s="2"/>
      <c r="X2337" s="1"/>
      <c r="Y2337" s="1"/>
      <c r="Z2337" s="1"/>
      <c r="AA2337" s="1"/>
      <c r="AB2337" s="1"/>
      <c r="AC2337" s="1"/>
      <c r="AD2337" s="1"/>
      <c r="AE2337" s="1"/>
      <c r="AF2337" s="1"/>
    </row>
    <row r="2338" spans="1:32">
      <c r="A2338" s="1"/>
      <c r="B2338" s="17">
        <v>1</v>
      </c>
      <c r="C2338" s="9" t="s">
        <v>44</v>
      </c>
      <c r="D2338" s="9" t="str">
        <f>VLOOKUP(C2338,'Hazard Categories'!$A$2:$B$52,2,FALSE)</f>
        <v>Severe Storm</v>
      </c>
      <c r="E2338" s="17">
        <v>2</v>
      </c>
      <c r="F2338" s="17">
        <v>1987</v>
      </c>
      <c r="G2338" s="17" t="str">
        <f>IF(F2338&lt;2000,(ROUNDDOWN((F2338-$G$10)/5,0))*5+$G$10&amp;"-"&amp;(ROUNDDOWN((F2338-$G$10)/5,0))*5+$G$10+4,(ROUNDDOWN((F2338-$G$10)/5,0))*5+$G$10&amp;"-"&amp;(ROUNDDOWN((F2338-$G$10)/5,0))*5+$G$10+4)</f>
        <v>1985-1989</v>
      </c>
      <c r="H2338" s="17">
        <v>1</v>
      </c>
      <c r="I2338" s="17">
        <v>0</v>
      </c>
      <c r="J2338" s="17">
        <v>0</v>
      </c>
      <c r="K2338" s="17">
        <f>SUM(I2338:J2338)</f>
        <v>0</v>
      </c>
      <c r="L2338" s="28">
        <f>IF(N2338&lt;7000000000,0,1)</f>
        <v>0</v>
      </c>
      <c r="M2338" s="28">
        <f>IF(N2338&gt;0,1,0)</f>
        <v>1</v>
      </c>
      <c r="N2338" s="29">
        <v>7437</v>
      </c>
      <c r="O2338" s="29">
        <f>IF($R2338="Minor",1,0)</f>
        <v>1</v>
      </c>
      <c r="P2338" s="29">
        <f>IF($R2338="Medium",1,0)</f>
        <v>0</v>
      </c>
      <c r="Q2338" s="29">
        <f>IF($R2338="Major",1,0)</f>
        <v>0</v>
      </c>
      <c r="R2338" s="2" t="str">
        <f>IF('Hazard Data'!N1590&lt;VLOOKUP(B2338,Thresholds!$B$2:$I$8,2,FALSE),"Minor",IF(AND(VLOOKUP(B2338,Thresholds!$B$2:$I$8,2,FALSE)&lt;='Hazard Data'!N1590,'Hazard Data'!N1590&lt;VLOOKUP(B2338,Thresholds!$B$2:$I$8,3,FALSE)),"Medium","Major"))</f>
        <v>Minor</v>
      </c>
      <c r="S2338" s="2" t="str">
        <f>IF(N2338&gt;0,"",IF('Hazard Data'!K1590&lt;VLOOKUP(B2338,Thresholds!$B$2:$I$8,5,FALSE),"Minor",IF(AND(VLOOKUP(B2338,Thresholds!$B$2:$I$8,5,FALSE)&lt;='Hazard Data'!K1590,'Hazard Data'!K1590&lt;VLOOKUP(B2338,Thresholds!$B$2:$I$8,6,FALSE)),"Medium","Major")))</f>
        <v/>
      </c>
      <c r="T2338" s="2"/>
      <c r="U2338" s="2"/>
      <c r="V2338" s="2"/>
      <c r="W2338" s="2"/>
      <c r="X2338" s="1"/>
      <c r="Y2338" s="1"/>
      <c r="Z2338" s="1"/>
      <c r="AA2338" s="1"/>
      <c r="AB2338" s="1"/>
      <c r="AC2338" s="1"/>
      <c r="AD2338" s="1"/>
      <c r="AE2338" s="1"/>
      <c r="AF2338" s="1"/>
    </row>
    <row r="2339" spans="1:32">
      <c r="A2339" s="1"/>
      <c r="B2339" s="17">
        <v>3</v>
      </c>
      <c r="C2339" s="9" t="s">
        <v>44</v>
      </c>
      <c r="D2339" s="9" t="str">
        <f>VLOOKUP(C2339,'Hazard Categories'!$A$2:$B$52,2,FALSE)</f>
        <v>Severe Storm</v>
      </c>
      <c r="E2339" s="17">
        <v>3</v>
      </c>
      <c r="F2339" s="17">
        <v>1987</v>
      </c>
      <c r="G2339" s="17" t="str">
        <f>IF(F2339&lt;2000,(ROUNDDOWN((F2339-$G$10)/5,0))*5+$G$10&amp;"-"&amp;(ROUNDDOWN((F2339-$G$10)/5,0))*5+$G$10+4,(ROUNDDOWN((F2339-$G$10)/5,0))*5+$G$10&amp;"-"&amp;(ROUNDDOWN((F2339-$G$10)/5,0))*5+$G$10+4)</f>
        <v>1985-1989</v>
      </c>
      <c r="H2339" s="17">
        <v>1</v>
      </c>
      <c r="I2339" s="17">
        <v>0</v>
      </c>
      <c r="J2339" s="17">
        <v>0</v>
      </c>
      <c r="K2339" s="17">
        <f>SUM(I2339:J2339)</f>
        <v>0</v>
      </c>
      <c r="L2339" s="28">
        <f>IF(N2339&lt;7000000000,0,1)</f>
        <v>0</v>
      </c>
      <c r="M2339" s="28">
        <f>IF(N2339&gt;0,1,0)</f>
        <v>1</v>
      </c>
      <c r="N2339" s="29">
        <v>7434</v>
      </c>
      <c r="O2339" s="29">
        <f>IF($R2339="Minor",1,0)</f>
        <v>1</v>
      </c>
      <c r="P2339" s="29">
        <f>IF($R2339="Medium",1,0)</f>
        <v>0</v>
      </c>
      <c r="Q2339" s="29">
        <f>IF($R2339="Major",1,0)</f>
        <v>0</v>
      </c>
      <c r="R2339" s="2" t="str">
        <f>IF('Hazard Data'!N1622&lt;VLOOKUP(B2339,Thresholds!$B$2:$I$8,2,FALSE),"Minor",IF(AND(VLOOKUP(B2339,Thresholds!$B$2:$I$8,2,FALSE)&lt;='Hazard Data'!N1622,'Hazard Data'!N1622&lt;VLOOKUP(B2339,Thresholds!$B$2:$I$8,3,FALSE)),"Medium","Major"))</f>
        <v>Minor</v>
      </c>
      <c r="S2339" s="2" t="str">
        <f>IF(N2339&gt;0,"",IF('Hazard Data'!K1622&lt;VLOOKUP(B2339,Thresholds!$B$2:$I$8,5,FALSE),"Minor",IF(AND(VLOOKUP(B2339,Thresholds!$B$2:$I$8,5,FALSE)&lt;='Hazard Data'!K1622,'Hazard Data'!K1622&lt;VLOOKUP(B2339,Thresholds!$B$2:$I$8,6,FALSE)),"Medium","Major")))</f>
        <v/>
      </c>
      <c r="T2339" s="2"/>
      <c r="U2339" s="2"/>
      <c r="V2339" s="2"/>
      <c r="W2339" s="2"/>
      <c r="X2339" s="1"/>
      <c r="Y2339" s="1"/>
      <c r="Z2339" s="1"/>
      <c r="AA2339" s="1"/>
      <c r="AB2339" s="1"/>
      <c r="AC2339" s="1"/>
      <c r="AD2339" s="1"/>
      <c r="AE2339" s="1"/>
      <c r="AF2339" s="1"/>
    </row>
    <row r="2340" spans="1:32">
      <c r="A2340" s="1"/>
      <c r="B2340" s="17">
        <v>1</v>
      </c>
      <c r="C2340" s="9" t="s">
        <v>44</v>
      </c>
      <c r="D2340" s="9" t="str">
        <f>VLOOKUP(C2340,'Hazard Categories'!$A$2:$B$52,2,FALSE)</f>
        <v>Severe Storm</v>
      </c>
      <c r="E2340" s="17">
        <v>2</v>
      </c>
      <c r="F2340" s="17">
        <v>1990</v>
      </c>
      <c r="G2340" s="17" t="str">
        <f>IF(F2340&lt;2000,(ROUNDDOWN((F2340-$G$10)/5,0))*5+$G$10&amp;"-"&amp;(ROUNDDOWN((F2340-$G$10)/5,0))*5+$G$10+4,(ROUNDDOWN((F2340-$G$10)/5,0))*5+$G$10&amp;"-"&amp;(ROUNDDOWN((F2340-$G$10)/5,0))*5+$G$10+4)</f>
        <v>1990-1994</v>
      </c>
      <c r="H2340" s="17">
        <v>1</v>
      </c>
      <c r="I2340" s="17">
        <v>0</v>
      </c>
      <c r="J2340" s="17">
        <v>0</v>
      </c>
      <c r="K2340" s="17">
        <f>SUM(I2340:J2340)</f>
        <v>0</v>
      </c>
      <c r="L2340" s="28">
        <f>IF(N2340&lt;7000000000,0,1)</f>
        <v>0</v>
      </c>
      <c r="M2340" s="28">
        <f>IF(N2340&gt;0,1,0)</f>
        <v>1</v>
      </c>
      <c r="N2340" s="29">
        <v>7434</v>
      </c>
      <c r="O2340" s="29">
        <f>IF($R2340="Minor",1,0)</f>
        <v>1</v>
      </c>
      <c r="P2340" s="29">
        <f>IF($R2340="Medium",1,0)</f>
        <v>0</v>
      </c>
      <c r="Q2340" s="29">
        <f>IF($R2340="Major",1,0)</f>
        <v>0</v>
      </c>
      <c r="R2340" s="2" t="str">
        <f>IF('Hazard Data'!N1744&lt;VLOOKUP(B2340,Thresholds!$B$2:$I$8,2,FALSE),"Minor",IF(AND(VLOOKUP(B2340,Thresholds!$B$2:$I$8,2,FALSE)&lt;='Hazard Data'!N1744,'Hazard Data'!N1744&lt;VLOOKUP(B2340,Thresholds!$B$2:$I$8,3,FALSE)),"Medium","Major"))</f>
        <v>Minor</v>
      </c>
      <c r="S2340" s="2" t="str">
        <f>IF(N2340&gt;0,"",IF('Hazard Data'!K1744&lt;VLOOKUP(B2340,Thresholds!$B$2:$I$8,5,FALSE),"Minor",IF(AND(VLOOKUP(B2340,Thresholds!$B$2:$I$8,5,FALSE)&lt;='Hazard Data'!K1744,'Hazard Data'!K1744&lt;VLOOKUP(B2340,Thresholds!$B$2:$I$8,6,FALSE)),"Medium","Major")))</f>
        <v/>
      </c>
      <c r="T2340" s="2"/>
      <c r="U2340" s="2"/>
      <c r="V2340" s="2"/>
      <c r="W2340" s="2"/>
      <c r="X2340" s="1"/>
      <c r="Y2340" s="1"/>
      <c r="Z2340" s="1"/>
      <c r="AA2340" s="1"/>
      <c r="AB2340" s="1"/>
      <c r="AC2340" s="1"/>
      <c r="AD2340" s="1"/>
      <c r="AE2340" s="1"/>
      <c r="AF2340" s="1"/>
    </row>
    <row r="2341" spans="1:32">
      <c r="A2341" s="1"/>
      <c r="B2341" s="17">
        <v>4</v>
      </c>
      <c r="C2341" s="9" t="s">
        <v>45</v>
      </c>
      <c r="D2341" s="9" t="str">
        <f>VLOOKUP(C2341,'Hazard Categories'!$A$2:$B$52,2,FALSE)</f>
        <v>Storm</v>
      </c>
      <c r="E2341" s="17">
        <v>2</v>
      </c>
      <c r="F2341" s="17">
        <v>1990</v>
      </c>
      <c r="G2341" s="17" t="str">
        <f>IF(F2341&lt;2000,(ROUNDDOWN((F2341-$G$10)/5,0))*5+$G$10&amp;"-"&amp;(ROUNDDOWN((F2341-$G$10)/5,0))*5+$G$10+4,(ROUNDDOWN((F2341-$G$10)/5,0))*5+$G$10&amp;"-"&amp;(ROUNDDOWN((F2341-$G$10)/5,0))*5+$G$10+4)</f>
        <v>1990-1994</v>
      </c>
      <c r="H2341" s="17">
        <v>1</v>
      </c>
      <c r="I2341" s="17">
        <v>0</v>
      </c>
      <c r="J2341" s="17">
        <v>0</v>
      </c>
      <c r="K2341" s="17">
        <f>SUM(I2341:J2341)</f>
        <v>0</v>
      </c>
      <c r="L2341" s="28">
        <f>IF(N2341&lt;7000000000,0,1)</f>
        <v>0</v>
      </c>
      <c r="M2341" s="28">
        <f>IF(N2341&gt;0,1,0)</f>
        <v>1</v>
      </c>
      <c r="N2341" s="29">
        <v>7421</v>
      </c>
      <c r="O2341" s="29">
        <f>IF($R2341="Minor",1,0)</f>
        <v>1</v>
      </c>
      <c r="P2341" s="29">
        <f>IF($R2341="Medium",1,0)</f>
        <v>0</v>
      </c>
      <c r="Q2341" s="29">
        <f>IF($R2341="Major",1,0)</f>
        <v>0</v>
      </c>
      <c r="R2341" s="2" t="str">
        <f>IF('Hazard Data'!N1763&lt;VLOOKUP(B2341,Thresholds!$B$2:$I$8,2,FALSE),"Minor",IF(AND(VLOOKUP(B2341,Thresholds!$B$2:$I$8,2,FALSE)&lt;='Hazard Data'!N1763,'Hazard Data'!N1763&lt;VLOOKUP(B2341,Thresholds!$B$2:$I$8,3,FALSE)),"Medium","Major"))</f>
        <v>Minor</v>
      </c>
      <c r="S2341" s="2" t="str">
        <f>IF(N2341&gt;0,"",IF('Hazard Data'!K1763&lt;VLOOKUP(B2341,Thresholds!$B$2:$I$8,5,FALSE),"Minor",IF(AND(VLOOKUP(B2341,Thresholds!$B$2:$I$8,5,FALSE)&lt;='Hazard Data'!K1763,'Hazard Data'!K1763&lt;VLOOKUP(B2341,Thresholds!$B$2:$I$8,6,FALSE)),"Medium","Major")))</f>
        <v/>
      </c>
      <c r="T2341" s="2"/>
      <c r="U2341" s="2"/>
      <c r="V2341" s="2"/>
      <c r="W2341" s="2"/>
      <c r="X2341" s="1"/>
      <c r="Y2341" s="1"/>
      <c r="Z2341" s="1"/>
      <c r="AA2341" s="1"/>
      <c r="AB2341" s="1"/>
      <c r="AC2341" s="1"/>
      <c r="AD2341" s="1"/>
      <c r="AE2341" s="1"/>
      <c r="AF2341" s="1"/>
    </row>
    <row r="2342" spans="1:32">
      <c r="A2342" s="1"/>
      <c r="B2342" s="17">
        <v>2</v>
      </c>
      <c r="C2342" s="9" t="s">
        <v>59</v>
      </c>
      <c r="D2342" s="9" t="str">
        <f>VLOOKUP(C2342,'Hazard Categories'!$A$2:$B$52,2,FALSE)</f>
        <v>Storm</v>
      </c>
      <c r="E2342" s="17">
        <v>2</v>
      </c>
      <c r="F2342" s="17">
        <v>2014</v>
      </c>
      <c r="G2342" s="17" t="str">
        <f>IF(F2342&lt;2000,(ROUNDDOWN((F2342-$G$10)/5,0))*5+$G$10&amp;"-"&amp;(ROUNDDOWN((F2342-$G$10)/5,0))*5+$G$10+4,(ROUNDDOWN((F2342-$G$10)/5,0))*5+$G$10&amp;"-"&amp;(ROUNDDOWN((F2342-$G$10)/5,0))*5+$G$10+4)</f>
        <v>2010-2014</v>
      </c>
      <c r="H2342" s="17">
        <v>1</v>
      </c>
      <c r="I2342" s="17">
        <v>0</v>
      </c>
      <c r="J2342" s="17">
        <v>0</v>
      </c>
      <c r="K2342" s="17">
        <f>SUM(I2342:J2342)</f>
        <v>0</v>
      </c>
      <c r="L2342" s="28">
        <f>IF(N2342&lt;7000000000,0,1)</f>
        <v>0</v>
      </c>
      <c r="M2342" s="28">
        <f>IF(N2342&gt;0,1,0)</f>
        <v>1</v>
      </c>
      <c r="N2342" s="29">
        <v>7417</v>
      </c>
      <c r="O2342" s="29">
        <f>IF($R2342="Minor",1,0)</f>
        <v>1</v>
      </c>
      <c r="P2342" s="29">
        <f>IF($R2342="Medium",1,0)</f>
        <v>0</v>
      </c>
      <c r="Q2342" s="29">
        <f>IF($R2342="Major",1,0)</f>
        <v>0</v>
      </c>
      <c r="R2342" s="2" t="str">
        <f>IF('Hazard Data'!N2624&lt;VLOOKUP(B2342,Thresholds!$B$2:$I$8,2,FALSE),"Minor",IF(AND(VLOOKUP(B2342,Thresholds!$B$2:$I$8,2,FALSE)&lt;='Hazard Data'!N2624,'Hazard Data'!N2624&lt;VLOOKUP(B2342,Thresholds!$B$2:$I$8,3,FALSE)),"Medium","Major"))</f>
        <v>Minor</v>
      </c>
      <c r="S2342" s="2" t="str">
        <f>IF(N2342&gt;0,"",IF('Hazard Data'!K2624&lt;VLOOKUP(B2342,Thresholds!$B$2:$I$8,5,FALSE),"Minor",IF(AND(VLOOKUP(B2342,Thresholds!$B$2:$I$8,5,FALSE)&lt;='Hazard Data'!K2624,'Hazard Data'!K2624&lt;VLOOKUP(B2342,Thresholds!$B$2:$I$8,6,FALSE)),"Medium","Major")))</f>
        <v/>
      </c>
      <c r="T2342" s="2"/>
      <c r="U2342" s="2"/>
      <c r="V2342" s="2"/>
      <c r="W2342" s="2"/>
      <c r="X2342" s="1"/>
      <c r="Y2342" s="1"/>
      <c r="Z2342" s="1"/>
      <c r="AA2342" s="1"/>
      <c r="AB2342" s="1"/>
      <c r="AC2342" s="1"/>
      <c r="AD2342" s="1"/>
      <c r="AE2342" s="1"/>
      <c r="AF2342" s="1"/>
    </row>
    <row r="2343" spans="1:32">
      <c r="A2343" s="1"/>
      <c r="B2343" s="17">
        <v>1</v>
      </c>
      <c r="C2343" s="9" t="s">
        <v>52</v>
      </c>
      <c r="D2343" s="9" t="str">
        <f>VLOOKUP(C2343,'Hazard Categories'!$A$2:$B$52,2,FALSE)</f>
        <v>Severe Storm</v>
      </c>
      <c r="E2343" s="17">
        <v>3</v>
      </c>
      <c r="F2343" s="17">
        <v>1990</v>
      </c>
      <c r="G2343" s="17" t="str">
        <f>IF(F2343&lt;2000,(ROUNDDOWN((F2343-$G$10)/5,0))*5+$G$10&amp;"-"&amp;(ROUNDDOWN((F2343-$G$10)/5,0))*5+$G$10+4,(ROUNDDOWN((F2343-$G$10)/5,0))*5+$G$10&amp;"-"&amp;(ROUNDDOWN((F2343-$G$10)/5,0))*5+$G$10+4)</f>
        <v>1990-1994</v>
      </c>
      <c r="H2343" s="17">
        <v>1</v>
      </c>
      <c r="I2343" s="17">
        <v>0</v>
      </c>
      <c r="J2343" s="17">
        <v>0</v>
      </c>
      <c r="K2343" s="17">
        <f>SUM(I2343:J2343)</f>
        <v>0</v>
      </c>
      <c r="L2343" s="28">
        <f>IF(N2343&lt;7000000000,0,1)</f>
        <v>0</v>
      </c>
      <c r="M2343" s="28">
        <f>IF(N2343&gt;0,1,0)</f>
        <v>1</v>
      </c>
      <c r="N2343" s="29">
        <v>7403</v>
      </c>
      <c r="O2343" s="29">
        <f>IF($R2343="Minor",1,0)</f>
        <v>1</v>
      </c>
      <c r="P2343" s="29">
        <f>IF($R2343="Medium",1,0)</f>
        <v>0</v>
      </c>
      <c r="Q2343" s="29">
        <f>IF($R2343="Major",1,0)</f>
        <v>0</v>
      </c>
      <c r="R2343" s="2" t="str">
        <f>IF('Hazard Data'!N1765&lt;VLOOKUP(B2343,Thresholds!$B$2:$I$8,2,FALSE),"Minor",IF(AND(VLOOKUP(B2343,Thresholds!$B$2:$I$8,2,FALSE)&lt;='Hazard Data'!N1765,'Hazard Data'!N1765&lt;VLOOKUP(B2343,Thresholds!$B$2:$I$8,3,FALSE)),"Medium","Major"))</f>
        <v>Minor</v>
      </c>
      <c r="S2343" s="2" t="str">
        <f>IF(N2343&gt;0,"",IF('Hazard Data'!K1765&lt;VLOOKUP(B2343,Thresholds!$B$2:$I$8,5,FALSE),"Minor",IF(AND(VLOOKUP(B2343,Thresholds!$B$2:$I$8,5,FALSE)&lt;='Hazard Data'!K1765,'Hazard Data'!K1765&lt;VLOOKUP(B2343,Thresholds!$B$2:$I$8,6,FALSE)),"Medium","Major")))</f>
        <v/>
      </c>
      <c r="T2343" s="2"/>
      <c r="U2343" s="2"/>
      <c r="V2343" s="2"/>
      <c r="W2343" s="2"/>
      <c r="X2343" s="1"/>
      <c r="Y2343" s="1"/>
      <c r="Z2343" s="1"/>
      <c r="AA2343" s="1"/>
      <c r="AB2343" s="1"/>
      <c r="AC2343" s="1"/>
      <c r="AD2343" s="1"/>
      <c r="AE2343" s="1"/>
      <c r="AF2343" s="1"/>
    </row>
    <row r="2344" spans="1:32">
      <c r="A2344" s="1"/>
      <c r="B2344" s="17">
        <v>3</v>
      </c>
      <c r="C2344" s="9" t="s">
        <v>45</v>
      </c>
      <c r="D2344" s="9" t="str">
        <f>VLOOKUP(C2344,'Hazard Categories'!$A$2:$B$52,2,FALSE)</f>
        <v>Storm</v>
      </c>
      <c r="E2344" s="17">
        <v>2</v>
      </c>
      <c r="F2344" s="17">
        <v>1987</v>
      </c>
      <c r="G2344" s="17" t="str">
        <f>IF(F2344&lt;2000,(ROUNDDOWN((F2344-$G$10)/5,0))*5+$G$10&amp;"-"&amp;(ROUNDDOWN((F2344-$G$10)/5,0))*5+$G$10+4,(ROUNDDOWN((F2344-$G$10)/5,0))*5+$G$10&amp;"-"&amp;(ROUNDDOWN((F2344-$G$10)/5,0))*5+$G$10+4)</f>
        <v>1985-1989</v>
      </c>
      <c r="H2344" s="17">
        <v>1</v>
      </c>
      <c r="I2344" s="17">
        <v>0</v>
      </c>
      <c r="J2344" s="17">
        <v>11</v>
      </c>
      <c r="K2344" s="17">
        <f>SUM(I2344:J2344)</f>
        <v>11</v>
      </c>
      <c r="L2344" s="28">
        <f>IF(N2344&lt;7000000000,0,1)</f>
        <v>0</v>
      </c>
      <c r="M2344" s="28">
        <f>IF(N2344&gt;0,1,0)</f>
        <v>1</v>
      </c>
      <c r="N2344" s="29">
        <v>7394</v>
      </c>
      <c r="O2344" s="29">
        <f>IF($R2344="Minor",1,0)</f>
        <v>1</v>
      </c>
      <c r="P2344" s="29">
        <f>IF($R2344="Medium",1,0)</f>
        <v>0</v>
      </c>
      <c r="Q2344" s="29">
        <f>IF($R2344="Major",1,0)</f>
        <v>0</v>
      </c>
      <c r="R2344" s="2" t="str">
        <f>IF('Hazard Data'!N1589&lt;VLOOKUP(B2344,Thresholds!$B$2:$I$8,2,FALSE),"Minor",IF(AND(VLOOKUP(B2344,Thresholds!$B$2:$I$8,2,FALSE)&lt;='Hazard Data'!N1589,'Hazard Data'!N1589&lt;VLOOKUP(B2344,Thresholds!$B$2:$I$8,3,FALSE)),"Medium","Major"))</f>
        <v>Minor</v>
      </c>
      <c r="S2344" s="2" t="str">
        <f>IF(N2344&gt;0,"",IF('Hazard Data'!K1589&lt;VLOOKUP(B2344,Thresholds!$B$2:$I$8,5,FALSE),"Minor",IF(AND(VLOOKUP(B2344,Thresholds!$B$2:$I$8,5,FALSE)&lt;='Hazard Data'!K1589,'Hazard Data'!K1589&lt;VLOOKUP(B2344,Thresholds!$B$2:$I$8,6,FALSE)),"Medium","Major")))</f>
        <v/>
      </c>
      <c r="T2344" s="2"/>
      <c r="U2344" s="2"/>
      <c r="V2344" s="2"/>
      <c r="W2344" s="2"/>
      <c r="X2344" s="1"/>
      <c r="Y2344" s="1"/>
      <c r="Z2344" s="1"/>
      <c r="AA2344" s="1"/>
      <c r="AB2344" s="1"/>
      <c r="AC2344" s="1"/>
      <c r="AD2344" s="1"/>
      <c r="AE2344" s="1"/>
      <c r="AF2344" s="1"/>
    </row>
    <row r="2345" spans="1:32">
      <c r="A2345" s="1"/>
      <c r="B2345" s="17">
        <v>2</v>
      </c>
      <c r="C2345" s="9" t="s">
        <v>59</v>
      </c>
      <c r="D2345" s="9" t="str">
        <f>VLOOKUP(C2345,'Hazard Categories'!$A$2:$B$52,2,FALSE)</f>
        <v>Storm</v>
      </c>
      <c r="E2345" s="17">
        <v>2</v>
      </c>
      <c r="F2345" s="17">
        <v>2012</v>
      </c>
      <c r="G2345" s="17" t="str">
        <f>IF(F2345&lt;2000,(ROUNDDOWN((F2345-$G$10)/5,0))*5+$G$10&amp;"-"&amp;(ROUNDDOWN((F2345-$G$10)/5,0))*5+$G$10+4,(ROUNDDOWN((F2345-$G$10)/5,0))*5+$G$10&amp;"-"&amp;(ROUNDDOWN((F2345-$G$10)/5,0))*5+$G$10+4)</f>
        <v>2010-2014</v>
      </c>
      <c r="H2345" s="17">
        <v>1</v>
      </c>
      <c r="I2345" s="17">
        <v>0</v>
      </c>
      <c r="J2345" s="17">
        <v>0</v>
      </c>
      <c r="K2345" s="17">
        <f>SUM(I2345:J2345)</f>
        <v>0</v>
      </c>
      <c r="L2345" s="28">
        <f>IF(N2345&lt;7000000000,0,1)</f>
        <v>0</v>
      </c>
      <c r="M2345" s="28">
        <f>IF(N2345&gt;0,1,0)</f>
        <v>1</v>
      </c>
      <c r="N2345" s="29">
        <v>7388</v>
      </c>
      <c r="O2345" s="29">
        <f>IF($R2345="Minor",1,0)</f>
        <v>1</v>
      </c>
      <c r="P2345" s="29">
        <f>IF($R2345="Medium",1,0)</f>
        <v>0</v>
      </c>
      <c r="Q2345" s="29">
        <f>IF($R2345="Major",1,0)</f>
        <v>0</v>
      </c>
      <c r="R2345" s="2" t="str">
        <f>IF('Hazard Data'!N2101&lt;VLOOKUP(B2345,Thresholds!$B$2:$I$8,2,FALSE),"Minor",IF(AND(VLOOKUP(B2345,Thresholds!$B$2:$I$8,2,FALSE)&lt;='Hazard Data'!N2101,'Hazard Data'!N2101&lt;VLOOKUP(B2345,Thresholds!$B$2:$I$8,3,FALSE)),"Medium","Major"))</f>
        <v>Minor</v>
      </c>
      <c r="S2345" s="2" t="str">
        <f>IF(N2345&gt;0,"",IF('Hazard Data'!K2101&lt;VLOOKUP(B2345,Thresholds!$B$2:$I$8,5,FALSE),"Minor",IF(AND(VLOOKUP(B2345,Thresholds!$B$2:$I$8,5,FALSE)&lt;='Hazard Data'!K2101,'Hazard Data'!K2101&lt;VLOOKUP(B2345,Thresholds!$B$2:$I$8,6,FALSE)),"Medium","Major")))</f>
        <v/>
      </c>
      <c r="T2345" s="2"/>
      <c r="U2345" s="2"/>
      <c r="V2345" s="2"/>
      <c r="W2345" s="2"/>
      <c r="X2345" s="1"/>
      <c r="Y2345" s="1"/>
      <c r="Z2345" s="1"/>
      <c r="AA2345" s="1"/>
      <c r="AB2345" s="1"/>
      <c r="AC2345" s="1"/>
      <c r="AD2345" s="1"/>
      <c r="AE2345" s="1"/>
      <c r="AF2345" s="1"/>
    </row>
    <row r="2346" spans="1:32">
      <c r="A2346" s="1"/>
      <c r="B2346" s="17">
        <v>1</v>
      </c>
      <c r="C2346" s="9" t="s">
        <v>44</v>
      </c>
      <c r="D2346" s="9" t="str">
        <f>VLOOKUP(C2346,'Hazard Categories'!$A$2:$B$52,2,FALSE)</f>
        <v>Severe Storm</v>
      </c>
      <c r="E2346" s="17">
        <v>2</v>
      </c>
      <c r="F2346" s="17">
        <v>1987</v>
      </c>
      <c r="G2346" s="17" t="str">
        <f>IF(F2346&lt;2000,(ROUNDDOWN((F2346-$G$10)/5,0))*5+$G$10&amp;"-"&amp;(ROUNDDOWN((F2346-$G$10)/5,0))*5+$G$10+4,(ROUNDDOWN((F2346-$G$10)/5,0))*5+$G$10&amp;"-"&amp;(ROUNDDOWN((F2346-$G$10)/5,0))*5+$G$10+4)</f>
        <v>1985-1989</v>
      </c>
      <c r="H2346" s="17">
        <v>1</v>
      </c>
      <c r="I2346" s="17">
        <v>0</v>
      </c>
      <c r="J2346" s="17">
        <v>0</v>
      </c>
      <c r="K2346" s="17">
        <f>SUM(I2346:J2346)</f>
        <v>0</v>
      </c>
      <c r="L2346" s="28">
        <f>IF(N2346&lt;7000000000,0,1)</f>
        <v>0</v>
      </c>
      <c r="M2346" s="28">
        <f>IF(N2346&gt;0,1,0)</f>
        <v>1</v>
      </c>
      <c r="N2346" s="29">
        <v>7372</v>
      </c>
      <c r="O2346" s="29">
        <f>IF($R2346="Minor",1,0)</f>
        <v>1</v>
      </c>
      <c r="P2346" s="29">
        <f>IF($R2346="Medium",1,0)</f>
        <v>0</v>
      </c>
      <c r="Q2346" s="29">
        <f>IF($R2346="Major",1,0)</f>
        <v>0</v>
      </c>
      <c r="R2346" s="2" t="str">
        <f>IF('Hazard Data'!N1583&lt;VLOOKUP(B2346,Thresholds!$B$2:$I$8,2,FALSE),"Minor",IF(AND(VLOOKUP(B2346,Thresholds!$B$2:$I$8,2,FALSE)&lt;='Hazard Data'!N1583,'Hazard Data'!N1583&lt;VLOOKUP(B2346,Thresholds!$B$2:$I$8,3,FALSE)),"Medium","Major"))</f>
        <v>Minor</v>
      </c>
      <c r="S2346" s="2" t="str">
        <f>IF(N2346&gt;0,"",IF('Hazard Data'!K1583&lt;VLOOKUP(B2346,Thresholds!$B$2:$I$8,5,FALSE),"Minor",IF(AND(VLOOKUP(B2346,Thresholds!$B$2:$I$8,5,FALSE)&lt;='Hazard Data'!K1583,'Hazard Data'!K1583&lt;VLOOKUP(B2346,Thresholds!$B$2:$I$8,6,FALSE)),"Medium","Major")))</f>
        <v/>
      </c>
      <c r="T2346" s="2"/>
      <c r="U2346" s="2"/>
      <c r="V2346" s="2"/>
      <c r="W2346" s="2"/>
      <c r="X2346" s="1"/>
      <c r="Y2346" s="1"/>
      <c r="Z2346" s="1"/>
      <c r="AA2346" s="1"/>
      <c r="AB2346" s="1"/>
      <c r="AC2346" s="1"/>
      <c r="AD2346" s="1"/>
      <c r="AE2346" s="1"/>
      <c r="AF2346" s="1"/>
    </row>
    <row r="2347" spans="1:32">
      <c r="A2347" s="1"/>
      <c r="B2347" s="17">
        <v>3</v>
      </c>
      <c r="C2347" s="9" t="s">
        <v>45</v>
      </c>
      <c r="D2347" s="9" t="str">
        <f>VLOOKUP(C2347,'Hazard Categories'!$A$2:$B$52,2,FALSE)</f>
        <v>Storm</v>
      </c>
      <c r="E2347" s="17">
        <v>4</v>
      </c>
      <c r="F2347" s="17">
        <v>1986</v>
      </c>
      <c r="G2347" s="17" t="str">
        <f>IF(F2347&lt;2000,(ROUNDDOWN((F2347-$G$10)/5,0))*5+$G$10&amp;"-"&amp;(ROUNDDOWN((F2347-$G$10)/5,0))*5+$G$10+4,(ROUNDDOWN((F2347-$G$10)/5,0))*5+$G$10&amp;"-"&amp;(ROUNDDOWN((F2347-$G$10)/5,0))*5+$G$10+4)</f>
        <v>1985-1989</v>
      </c>
      <c r="H2347" s="17">
        <v>1</v>
      </c>
      <c r="I2347" s="17">
        <v>0</v>
      </c>
      <c r="J2347" s="17">
        <v>0</v>
      </c>
      <c r="K2347" s="17">
        <f>SUM(I2347:J2347)</f>
        <v>0</v>
      </c>
      <c r="L2347" s="28">
        <f>IF(N2347&lt;7000000000,0,1)</f>
        <v>0</v>
      </c>
      <c r="M2347" s="28">
        <f>IF(N2347&gt;0,1,0)</f>
        <v>1</v>
      </c>
      <c r="N2347" s="29">
        <v>7368</v>
      </c>
      <c r="O2347" s="29">
        <f>IF($R2347="Minor",1,0)</f>
        <v>1</v>
      </c>
      <c r="P2347" s="29">
        <f>IF($R2347="Medium",1,0)</f>
        <v>0</v>
      </c>
      <c r="Q2347" s="29">
        <f>IF($R2347="Major",1,0)</f>
        <v>0</v>
      </c>
      <c r="R2347" s="2" t="str">
        <f>IF('Hazard Data'!N1551&lt;VLOOKUP(B2347,Thresholds!$B$2:$I$8,2,FALSE),"Minor",IF(AND(VLOOKUP(B2347,Thresholds!$B$2:$I$8,2,FALSE)&lt;='Hazard Data'!N1551,'Hazard Data'!N1551&lt;VLOOKUP(B2347,Thresholds!$B$2:$I$8,3,FALSE)),"Medium","Major"))</f>
        <v>Minor</v>
      </c>
      <c r="S2347" s="2" t="str">
        <f>IF(N2347&gt;0,"",IF('Hazard Data'!K1551&lt;VLOOKUP(B2347,Thresholds!$B$2:$I$8,5,FALSE),"Minor",IF(AND(VLOOKUP(B2347,Thresholds!$B$2:$I$8,5,FALSE)&lt;='Hazard Data'!K1551,'Hazard Data'!K1551&lt;VLOOKUP(B2347,Thresholds!$B$2:$I$8,6,FALSE)),"Medium","Major")))</f>
        <v/>
      </c>
      <c r="T2347" s="2"/>
      <c r="U2347" s="2"/>
      <c r="V2347" s="2"/>
      <c r="W2347" s="2"/>
      <c r="X2347" s="1"/>
      <c r="Y2347" s="1"/>
      <c r="Z2347" s="1"/>
      <c r="AA2347" s="1"/>
      <c r="AB2347" s="1"/>
      <c r="AC2347" s="1"/>
      <c r="AD2347" s="1"/>
      <c r="AE2347" s="1"/>
      <c r="AF2347" s="1"/>
    </row>
    <row r="2348" spans="1:32">
      <c r="A2348" s="1"/>
      <c r="B2348" s="17">
        <v>1</v>
      </c>
      <c r="C2348" s="9" t="s">
        <v>70</v>
      </c>
      <c r="D2348" s="9" t="str">
        <f>VLOOKUP(C2348,'Hazard Categories'!$A$2:$B$52,2,FALSE)</f>
        <v>Storm</v>
      </c>
      <c r="E2348" s="17">
        <v>2</v>
      </c>
      <c r="F2348" s="17">
        <v>1984</v>
      </c>
      <c r="G2348" s="17" t="str">
        <f>IF(F2348&lt;2000,(ROUNDDOWN((F2348-$G$10)/5,0))*5+$G$10&amp;"-"&amp;(ROUNDDOWN((F2348-$G$10)/5,0))*5+$G$10+4,(ROUNDDOWN((F2348-$G$10)/5,0))*5+$G$10&amp;"-"&amp;(ROUNDDOWN((F2348-$G$10)/5,0))*5+$G$10+4)</f>
        <v>1980-1984</v>
      </c>
      <c r="H2348" s="17">
        <v>1</v>
      </c>
      <c r="I2348" s="17">
        <v>0</v>
      </c>
      <c r="J2348" s="17">
        <v>0</v>
      </c>
      <c r="K2348" s="17">
        <f>SUM(I2348:J2348)</f>
        <v>0</v>
      </c>
      <c r="L2348" s="28">
        <f>IF(N2348&lt;7000000000,0,1)</f>
        <v>0</v>
      </c>
      <c r="M2348" s="28">
        <f>IF(N2348&gt;0,1,0)</f>
        <v>1</v>
      </c>
      <c r="N2348" s="29">
        <v>7350</v>
      </c>
      <c r="O2348" s="29">
        <f>IF($R2348="Minor",1,0)</f>
        <v>1</v>
      </c>
      <c r="P2348" s="29">
        <f>IF($R2348="Medium",1,0)</f>
        <v>0</v>
      </c>
      <c r="Q2348" s="29">
        <f>IF($R2348="Major",1,0)</f>
        <v>0</v>
      </c>
      <c r="R2348" s="2" t="str">
        <f>IF('Hazard Data'!N1414&lt;VLOOKUP(B2348,Thresholds!$B$2:$I$8,2,FALSE),"Minor",IF(AND(VLOOKUP(B2348,Thresholds!$B$2:$I$8,2,FALSE)&lt;='Hazard Data'!N1414,'Hazard Data'!N1414&lt;VLOOKUP(B2348,Thresholds!$B$2:$I$8,3,FALSE)),"Medium","Major"))</f>
        <v>Minor</v>
      </c>
      <c r="S2348" s="2" t="str">
        <f>IF(N2348&gt;0,"",IF('Hazard Data'!K1414&lt;VLOOKUP(B2348,Thresholds!$B$2:$I$8,5,FALSE),"Minor",IF(AND(VLOOKUP(B2348,Thresholds!$B$2:$I$8,5,FALSE)&lt;='Hazard Data'!K1414,'Hazard Data'!K1414&lt;VLOOKUP(B2348,Thresholds!$B$2:$I$8,6,FALSE)),"Medium","Major")))</f>
        <v/>
      </c>
      <c r="T2348" s="2"/>
      <c r="U2348" s="2"/>
      <c r="V2348" s="2"/>
      <c r="W2348" s="2"/>
      <c r="X2348" s="1"/>
      <c r="Y2348" s="1"/>
      <c r="Z2348" s="1"/>
      <c r="AA2348" s="1"/>
      <c r="AB2348" s="1"/>
      <c r="AC2348" s="1"/>
      <c r="AD2348" s="1"/>
      <c r="AE2348" s="1"/>
      <c r="AF2348" s="1"/>
    </row>
    <row r="2349" spans="1:32">
      <c r="A2349" s="1"/>
      <c r="B2349" s="17">
        <v>2</v>
      </c>
      <c r="C2349" s="9" t="s">
        <v>59</v>
      </c>
      <c r="D2349" s="9" t="str">
        <f>VLOOKUP(C2349,'Hazard Categories'!$A$2:$B$52,2,FALSE)</f>
        <v>Storm</v>
      </c>
      <c r="E2349" s="17">
        <v>2</v>
      </c>
      <c r="F2349" s="17">
        <v>2011</v>
      </c>
      <c r="G2349" s="17" t="str">
        <f>IF(F2349&lt;2000,(ROUNDDOWN((F2349-$G$10)/5,0))*5+$G$10&amp;"-"&amp;(ROUNDDOWN((F2349-$G$10)/5,0))*5+$G$10+4,(ROUNDDOWN((F2349-$G$10)/5,0))*5+$G$10&amp;"-"&amp;(ROUNDDOWN((F2349-$G$10)/5,0))*5+$G$10+4)</f>
        <v>2010-2014</v>
      </c>
      <c r="H2349" s="17">
        <v>1</v>
      </c>
      <c r="I2349" s="17">
        <v>0</v>
      </c>
      <c r="J2349" s="17">
        <v>0</v>
      </c>
      <c r="K2349" s="17">
        <f>SUM(I2349:J2349)</f>
        <v>0</v>
      </c>
      <c r="L2349" s="28">
        <f>IF(N2349&lt;7000000000,0,1)</f>
        <v>0</v>
      </c>
      <c r="M2349" s="28">
        <f>IF(N2349&gt;0,1,0)</f>
        <v>1</v>
      </c>
      <c r="N2349" s="29">
        <v>7350</v>
      </c>
      <c r="O2349" s="29">
        <f>IF($R2349="Minor",1,0)</f>
        <v>1</v>
      </c>
      <c r="P2349" s="29">
        <f>IF($R2349="Medium",1,0)</f>
        <v>0</v>
      </c>
      <c r="Q2349" s="29">
        <f>IF($R2349="Major",1,0)</f>
        <v>0</v>
      </c>
      <c r="R2349" s="2" t="str">
        <f>IF('Hazard Data'!N2524&lt;VLOOKUP(B2349,Thresholds!$B$2:$I$8,2,FALSE),"Minor",IF(AND(VLOOKUP(B2349,Thresholds!$B$2:$I$8,2,FALSE)&lt;='Hazard Data'!N2524,'Hazard Data'!N2524&lt;VLOOKUP(B2349,Thresholds!$B$2:$I$8,3,FALSE)),"Medium","Major"))</f>
        <v>Minor</v>
      </c>
      <c r="S2349" s="2" t="str">
        <f>IF(N2349&gt;0,"",IF('Hazard Data'!K2524&lt;VLOOKUP(B2349,Thresholds!$B$2:$I$8,5,FALSE),"Minor",IF(AND(VLOOKUP(B2349,Thresholds!$B$2:$I$8,5,FALSE)&lt;='Hazard Data'!K2524,'Hazard Data'!K2524&lt;VLOOKUP(B2349,Thresholds!$B$2:$I$8,6,FALSE)),"Medium","Major")))</f>
        <v/>
      </c>
      <c r="T2349" s="2"/>
      <c r="U2349" s="2"/>
      <c r="V2349" s="2"/>
      <c r="W2349" s="2"/>
      <c r="X2349" s="1"/>
      <c r="Y2349" s="1"/>
      <c r="Z2349" s="1"/>
      <c r="AA2349" s="1"/>
      <c r="AB2349" s="1"/>
      <c r="AC2349" s="1"/>
      <c r="AD2349" s="1"/>
      <c r="AE2349" s="1"/>
      <c r="AF2349" s="1"/>
    </row>
    <row r="2350" spans="1:32">
      <c r="A2350" s="1"/>
      <c r="B2350" s="17">
        <v>4</v>
      </c>
      <c r="C2350" s="9" t="s">
        <v>41</v>
      </c>
      <c r="D2350" s="9" t="str">
        <f>VLOOKUP(C2350,'Hazard Categories'!$A$2:$B$52,2,FALSE)</f>
        <v>Tornado</v>
      </c>
      <c r="E2350" s="17">
        <v>3</v>
      </c>
      <c r="F2350" s="17">
        <v>1978</v>
      </c>
      <c r="G2350" s="17" t="str">
        <f>IF(F2350&lt;2000,(ROUNDDOWN((F2350-$G$10)/5,0))*5+$G$10&amp;"-"&amp;(ROUNDDOWN((F2350-$G$10)/5,0))*5+$G$10+4,(ROUNDDOWN((F2350-$G$10)/5,0))*5+$G$10&amp;"-"&amp;(ROUNDDOWN((F2350-$G$10)/5,0))*5+$G$10+4)</f>
        <v>1975-1979</v>
      </c>
      <c r="H2350" s="17">
        <v>1</v>
      </c>
      <c r="I2350" s="17">
        <v>0</v>
      </c>
      <c r="J2350" s="17">
        <v>0</v>
      </c>
      <c r="K2350" s="17">
        <f>SUM(I2350:J2350)</f>
        <v>0</v>
      </c>
      <c r="L2350" s="28">
        <f>IF(N2350&lt;7000000000,0,1)</f>
        <v>0</v>
      </c>
      <c r="M2350" s="28">
        <f>IF(N2350&gt;0,1,0)</f>
        <v>1</v>
      </c>
      <c r="N2350" s="29">
        <v>7335</v>
      </c>
      <c r="O2350" s="29">
        <f>IF($R2350="Minor",1,0)</f>
        <v>1</v>
      </c>
      <c r="P2350" s="29">
        <f>IF($R2350="Medium",1,0)</f>
        <v>0</v>
      </c>
      <c r="Q2350" s="29">
        <f>IF($R2350="Major",1,0)</f>
        <v>0</v>
      </c>
      <c r="R2350" s="2" t="str">
        <f>IF('Hazard Data'!N1327&lt;VLOOKUP(B2350,Thresholds!$B$2:$I$8,2,FALSE),"Minor",IF(AND(VLOOKUP(B2350,Thresholds!$B$2:$I$8,2,FALSE)&lt;='Hazard Data'!N1327,'Hazard Data'!N1327&lt;VLOOKUP(B2350,Thresholds!$B$2:$I$8,3,FALSE)),"Medium","Major"))</f>
        <v>Minor</v>
      </c>
      <c r="S2350" s="2" t="str">
        <f>IF(N2350&gt;0,"",IF('Hazard Data'!K1327&lt;VLOOKUP(B2350,Thresholds!$B$2:$I$8,5,FALSE),"Minor",IF(AND(VLOOKUP(B2350,Thresholds!$B$2:$I$8,5,FALSE)&lt;='Hazard Data'!K1327,'Hazard Data'!K1327&lt;VLOOKUP(B2350,Thresholds!$B$2:$I$8,6,FALSE)),"Medium","Major")))</f>
        <v/>
      </c>
      <c r="T2350" s="2"/>
      <c r="U2350" s="2"/>
      <c r="V2350" s="2"/>
      <c r="W2350" s="2"/>
      <c r="X2350" s="1"/>
      <c r="Y2350" s="1"/>
      <c r="Z2350" s="1"/>
      <c r="AA2350" s="1"/>
      <c r="AB2350" s="1"/>
      <c r="AC2350" s="1"/>
      <c r="AD2350" s="1"/>
      <c r="AE2350" s="1"/>
      <c r="AF2350" s="1"/>
    </row>
    <row r="2351" spans="1:32">
      <c r="A2351" s="1"/>
      <c r="B2351" s="17">
        <v>4</v>
      </c>
      <c r="C2351" s="9" t="s">
        <v>44</v>
      </c>
      <c r="D2351" s="9" t="str">
        <f>VLOOKUP(C2351,'Hazard Categories'!$A$2:$B$52,2,FALSE)</f>
        <v>Severe Storm</v>
      </c>
      <c r="E2351" s="17">
        <v>2</v>
      </c>
      <c r="F2351" s="17">
        <v>1990</v>
      </c>
      <c r="G2351" s="17" t="str">
        <f>IF(F2351&lt;2000,(ROUNDDOWN((F2351-$G$10)/5,0))*5+$G$10&amp;"-"&amp;(ROUNDDOWN((F2351-$G$10)/5,0))*5+$G$10+4,(ROUNDDOWN((F2351-$G$10)/5,0))*5+$G$10&amp;"-"&amp;(ROUNDDOWN((F2351-$G$10)/5,0))*5+$G$10+4)</f>
        <v>1990-1994</v>
      </c>
      <c r="H2351" s="17">
        <v>1</v>
      </c>
      <c r="I2351" s="17">
        <v>0</v>
      </c>
      <c r="J2351" s="17">
        <v>22</v>
      </c>
      <c r="K2351" s="17">
        <f>SUM(I2351:J2351)</f>
        <v>22</v>
      </c>
      <c r="L2351" s="28">
        <f>IF(N2351&lt;7000000000,0,1)</f>
        <v>0</v>
      </c>
      <c r="M2351" s="28">
        <f>IF(N2351&gt;0,1,0)</f>
        <v>1</v>
      </c>
      <c r="N2351" s="29">
        <v>7333</v>
      </c>
      <c r="O2351" s="29">
        <f>IF($R2351="Minor",1,0)</f>
        <v>1</v>
      </c>
      <c r="P2351" s="29">
        <f>IF($R2351="Medium",1,0)</f>
        <v>0</v>
      </c>
      <c r="Q2351" s="29">
        <f>IF($R2351="Major",1,0)</f>
        <v>0</v>
      </c>
      <c r="R2351" s="2" t="str">
        <f>IF('Hazard Data'!N1762&lt;VLOOKUP(B2351,Thresholds!$B$2:$I$8,2,FALSE),"Minor",IF(AND(VLOOKUP(B2351,Thresholds!$B$2:$I$8,2,FALSE)&lt;='Hazard Data'!N1762,'Hazard Data'!N1762&lt;VLOOKUP(B2351,Thresholds!$B$2:$I$8,3,FALSE)),"Medium","Major"))</f>
        <v>Minor</v>
      </c>
      <c r="S2351" s="2" t="str">
        <f>IF(N2351&gt;0,"",IF('Hazard Data'!K1762&lt;VLOOKUP(B2351,Thresholds!$B$2:$I$8,5,FALSE),"Minor",IF(AND(VLOOKUP(B2351,Thresholds!$B$2:$I$8,5,FALSE)&lt;='Hazard Data'!K1762,'Hazard Data'!K1762&lt;VLOOKUP(B2351,Thresholds!$B$2:$I$8,6,FALSE)),"Medium","Major")))</f>
        <v/>
      </c>
      <c r="T2351" s="2"/>
      <c r="U2351" s="2"/>
      <c r="V2351" s="2"/>
      <c r="W2351" s="2"/>
      <c r="X2351" s="1"/>
      <c r="Y2351" s="1"/>
      <c r="Z2351" s="1"/>
      <c r="AA2351" s="1"/>
      <c r="AB2351" s="1"/>
      <c r="AC2351" s="1"/>
      <c r="AD2351" s="1"/>
      <c r="AE2351" s="1"/>
      <c r="AF2351" s="1"/>
    </row>
    <row r="2352" spans="1:32">
      <c r="A2352" s="1"/>
      <c r="B2352" s="17">
        <v>2</v>
      </c>
      <c r="C2352" s="9" t="s">
        <v>45</v>
      </c>
      <c r="D2352" s="9" t="str">
        <f>VLOOKUP(C2352,'Hazard Categories'!$A$2:$B$52,2,FALSE)</f>
        <v>Storm</v>
      </c>
      <c r="E2352" s="17">
        <v>2</v>
      </c>
      <c r="F2352" s="17">
        <v>1988</v>
      </c>
      <c r="G2352" s="17" t="str">
        <f>IF(F2352&lt;2000,(ROUNDDOWN((F2352-$G$10)/5,0))*5+$G$10&amp;"-"&amp;(ROUNDDOWN((F2352-$G$10)/5,0))*5+$G$10+4,(ROUNDDOWN((F2352-$G$10)/5,0))*5+$G$10&amp;"-"&amp;(ROUNDDOWN((F2352-$G$10)/5,0))*5+$G$10+4)</f>
        <v>1985-1989</v>
      </c>
      <c r="H2352" s="17">
        <v>1</v>
      </c>
      <c r="I2352" s="17">
        <v>0</v>
      </c>
      <c r="J2352" s="17">
        <v>0</v>
      </c>
      <c r="K2352" s="17">
        <f>SUM(I2352:J2352)</f>
        <v>0</v>
      </c>
      <c r="L2352" s="28">
        <f>IF(N2352&lt;7000000000,0,1)</f>
        <v>0</v>
      </c>
      <c r="M2352" s="28">
        <f>IF(N2352&gt;0,1,0)</f>
        <v>1</v>
      </c>
      <c r="N2352" s="29">
        <v>7319</v>
      </c>
      <c r="O2352" s="29">
        <f>IF($R2352="Minor",1,0)</f>
        <v>1</v>
      </c>
      <c r="P2352" s="29">
        <f>IF($R2352="Medium",1,0)</f>
        <v>0</v>
      </c>
      <c r="Q2352" s="29">
        <f>IF($R2352="Major",1,0)</f>
        <v>0</v>
      </c>
      <c r="R2352" s="2" t="str">
        <f>IF('Hazard Data'!N1687&lt;VLOOKUP(B2352,Thresholds!$B$2:$I$8,2,FALSE),"Minor",IF(AND(VLOOKUP(B2352,Thresholds!$B$2:$I$8,2,FALSE)&lt;='Hazard Data'!N1687,'Hazard Data'!N1687&lt;VLOOKUP(B2352,Thresholds!$B$2:$I$8,3,FALSE)),"Medium","Major"))</f>
        <v>Minor</v>
      </c>
      <c r="S2352" s="2" t="str">
        <f>IF(N2352&gt;0,"",IF('Hazard Data'!K1687&lt;VLOOKUP(B2352,Thresholds!$B$2:$I$8,5,FALSE),"Minor",IF(AND(VLOOKUP(B2352,Thresholds!$B$2:$I$8,5,FALSE)&lt;='Hazard Data'!K1687,'Hazard Data'!K1687&lt;VLOOKUP(B2352,Thresholds!$B$2:$I$8,6,FALSE)),"Medium","Major")))</f>
        <v/>
      </c>
      <c r="T2352" s="2"/>
      <c r="U2352" s="2"/>
      <c r="V2352" s="2"/>
      <c r="W2352" s="2"/>
      <c r="X2352" s="1"/>
      <c r="Y2352" s="1"/>
      <c r="Z2352" s="1"/>
      <c r="AA2352" s="1"/>
      <c r="AB2352" s="1"/>
      <c r="AC2352" s="1"/>
      <c r="AD2352" s="1"/>
      <c r="AE2352" s="1"/>
      <c r="AF2352" s="1"/>
    </row>
    <row r="2353" spans="1:32">
      <c r="A2353" s="1"/>
      <c r="B2353" s="17">
        <v>5</v>
      </c>
      <c r="C2353" s="9" t="s">
        <v>45</v>
      </c>
      <c r="D2353" s="9" t="str">
        <f>VLOOKUP(C2353,'Hazard Categories'!$A$2:$B$52,2,FALSE)</f>
        <v>Storm</v>
      </c>
      <c r="E2353" s="17">
        <v>3</v>
      </c>
      <c r="F2353" s="17">
        <v>1989</v>
      </c>
      <c r="G2353" s="17" t="str">
        <f>IF(F2353&lt;2000,(ROUNDDOWN((F2353-$G$10)/5,0))*5+$G$10&amp;"-"&amp;(ROUNDDOWN((F2353-$G$10)/5,0))*5+$G$10+4,(ROUNDDOWN((F2353-$G$10)/5,0))*5+$G$10&amp;"-"&amp;(ROUNDDOWN((F2353-$G$10)/5,0))*5+$G$10+4)</f>
        <v>1985-1989</v>
      </c>
      <c r="H2353" s="17">
        <v>1</v>
      </c>
      <c r="I2353" s="17">
        <v>0</v>
      </c>
      <c r="J2353" s="17">
        <v>0</v>
      </c>
      <c r="K2353" s="17">
        <f>SUM(I2353:J2353)</f>
        <v>0</v>
      </c>
      <c r="L2353" s="28">
        <f>IF(N2353&lt;7000000000,0,1)</f>
        <v>0</v>
      </c>
      <c r="M2353" s="28">
        <f>IF(N2353&gt;0,1,0)</f>
        <v>1</v>
      </c>
      <c r="N2353" s="29">
        <v>7318</v>
      </c>
      <c r="O2353" s="29">
        <f>IF($R2353="Minor",1,0)</f>
        <v>1</v>
      </c>
      <c r="P2353" s="29">
        <f>IF($R2353="Medium",1,0)</f>
        <v>0</v>
      </c>
      <c r="Q2353" s="29">
        <f>IF($R2353="Major",1,0)</f>
        <v>0</v>
      </c>
      <c r="R2353" s="2" t="str">
        <f>IF('Hazard Data'!N1491&lt;VLOOKUP(B2353,Thresholds!$B$2:$I$8,2,FALSE),"Minor",IF(AND(VLOOKUP(B2353,Thresholds!$B$2:$I$8,2,FALSE)&lt;='Hazard Data'!N1491,'Hazard Data'!N1491&lt;VLOOKUP(B2353,Thresholds!$B$2:$I$8,3,FALSE)),"Medium","Major"))</f>
        <v>Minor</v>
      </c>
      <c r="S2353" s="2" t="str">
        <f>IF(N2353&gt;0,"",IF('Hazard Data'!K1491&lt;VLOOKUP(B2353,Thresholds!$B$2:$I$8,5,FALSE),"Minor",IF(AND(VLOOKUP(B2353,Thresholds!$B$2:$I$8,5,FALSE)&lt;='Hazard Data'!K1491,'Hazard Data'!K1491&lt;VLOOKUP(B2353,Thresholds!$B$2:$I$8,6,FALSE)),"Medium","Major")))</f>
        <v/>
      </c>
      <c r="T2353" s="2"/>
      <c r="U2353" s="2"/>
      <c r="V2353" s="2"/>
      <c r="W2353" s="2"/>
      <c r="X2353" s="1"/>
      <c r="Y2353" s="1"/>
      <c r="Z2353" s="1"/>
      <c r="AA2353" s="1"/>
      <c r="AB2353" s="1"/>
      <c r="AC2353" s="1"/>
      <c r="AD2353" s="1"/>
      <c r="AE2353" s="1"/>
      <c r="AF2353" s="1"/>
    </row>
    <row r="2354" spans="1:32">
      <c r="A2354" s="1"/>
      <c r="B2354" s="17">
        <v>3</v>
      </c>
      <c r="C2354" s="9" t="s">
        <v>56</v>
      </c>
      <c r="D2354" s="9" t="str">
        <f>VLOOKUP(C2354,'Hazard Categories'!$A$2:$B$52,2,FALSE)</f>
        <v>Severe Storm</v>
      </c>
      <c r="E2354" s="17">
        <v>2</v>
      </c>
      <c r="F2354" s="17">
        <v>1966</v>
      </c>
      <c r="G2354" s="17" t="str">
        <f>IF(F2354&lt;2000,(ROUNDDOWN((F2354-$G$10)/5,0))*5+$G$10&amp;"-"&amp;(ROUNDDOWN((F2354-$G$10)/5,0))*5+$G$10+4,(ROUNDDOWN((F2354-$G$10)/5,0))*5+$G$10&amp;"-"&amp;(ROUNDDOWN((F2354-$G$10)/5,0))*5+$G$10+4)</f>
        <v>1965-1969</v>
      </c>
      <c r="H2354" s="17">
        <v>1</v>
      </c>
      <c r="I2354" s="17">
        <v>0</v>
      </c>
      <c r="J2354" s="17">
        <v>0</v>
      </c>
      <c r="K2354" s="17">
        <f>SUM(I2354:J2354)</f>
        <v>0</v>
      </c>
      <c r="L2354" s="28">
        <f>IF(N2354&lt;7000000000,0,1)</f>
        <v>0</v>
      </c>
      <c r="M2354" s="28">
        <f>IF(N2354&gt;0,1,0)</f>
        <v>1</v>
      </c>
      <c r="N2354" s="29">
        <v>7295</v>
      </c>
      <c r="O2354" s="29">
        <f>IF($R2354="Minor",1,0)</f>
        <v>1</v>
      </c>
      <c r="P2354" s="29">
        <f>IF($R2354="Medium",1,0)</f>
        <v>0</v>
      </c>
      <c r="Q2354" s="29">
        <f>IF($R2354="Major",1,0)</f>
        <v>0</v>
      </c>
      <c r="R2354" s="2" t="str">
        <f>IF('Hazard Data'!N994&lt;VLOOKUP(B2354,Thresholds!$B$2:$I$8,2,FALSE),"Minor",IF(AND(VLOOKUP(B2354,Thresholds!$B$2:$I$8,2,FALSE)&lt;='Hazard Data'!N994,'Hazard Data'!N994&lt;VLOOKUP(B2354,Thresholds!$B$2:$I$8,3,FALSE)),"Medium","Major"))</f>
        <v>Minor</v>
      </c>
      <c r="S2354" s="2" t="str">
        <f>IF(N2354&gt;0,"",IF('Hazard Data'!K994&lt;VLOOKUP(B2354,Thresholds!$B$2:$I$8,5,FALSE),"Minor",IF(AND(VLOOKUP(B2354,Thresholds!$B$2:$I$8,5,FALSE)&lt;='Hazard Data'!K994,'Hazard Data'!K994&lt;VLOOKUP(B2354,Thresholds!$B$2:$I$8,6,FALSE)),"Medium","Major")))</f>
        <v/>
      </c>
      <c r="T2354" s="2"/>
      <c r="U2354" s="2"/>
      <c r="V2354" s="2"/>
      <c r="W2354" s="2"/>
      <c r="X2354" s="1"/>
      <c r="Y2354" s="1"/>
      <c r="Z2354" s="1"/>
      <c r="AA2354" s="1"/>
      <c r="AB2354" s="1"/>
      <c r="AC2354" s="1"/>
      <c r="AD2354" s="1"/>
      <c r="AE2354" s="1"/>
      <c r="AF2354" s="1"/>
    </row>
    <row r="2355" spans="1:32">
      <c r="A2355" s="1"/>
      <c r="B2355" s="17">
        <v>3</v>
      </c>
      <c r="C2355" s="9" t="s">
        <v>44</v>
      </c>
      <c r="D2355" s="9" t="str">
        <f>VLOOKUP(C2355,'Hazard Categories'!$A$2:$B$52,2,FALSE)</f>
        <v>Severe Storm</v>
      </c>
      <c r="E2355" s="17">
        <v>2</v>
      </c>
      <c r="F2355" s="17">
        <v>2011</v>
      </c>
      <c r="G2355" s="17" t="str">
        <f>IF(F2355&lt;2000,(ROUNDDOWN((F2355-$G$10)/5,0))*5+$G$10&amp;"-"&amp;(ROUNDDOWN((F2355-$G$10)/5,0))*5+$G$10+4,(ROUNDDOWN((F2355-$G$10)/5,0))*5+$G$10&amp;"-"&amp;(ROUNDDOWN((F2355-$G$10)/5,0))*5+$G$10+4)</f>
        <v>2010-2014</v>
      </c>
      <c r="H2355" s="17">
        <v>1</v>
      </c>
      <c r="I2355" s="17">
        <v>0</v>
      </c>
      <c r="J2355" s="17">
        <v>0</v>
      </c>
      <c r="K2355" s="17">
        <f>SUM(I2355:J2355)</f>
        <v>0</v>
      </c>
      <c r="L2355" s="28">
        <f>IF(N2355&lt;7000000000,0,1)</f>
        <v>0</v>
      </c>
      <c r="M2355" s="28">
        <f>IF(N2355&gt;0,1,0)</f>
        <v>1</v>
      </c>
      <c r="N2355" s="29">
        <v>7293</v>
      </c>
      <c r="O2355" s="29">
        <f>IF($R2355="Minor",1,0)</f>
        <v>1</v>
      </c>
      <c r="P2355" s="29">
        <f>IF($R2355="Medium",1,0)</f>
        <v>0</v>
      </c>
      <c r="Q2355" s="29">
        <f>IF($R2355="Major",1,0)</f>
        <v>0</v>
      </c>
      <c r="R2355" s="2" t="str">
        <f>IF('Hazard Data'!N2451&lt;VLOOKUP(B2355,Thresholds!$B$2:$I$8,2,FALSE),"Minor",IF(AND(VLOOKUP(B2355,Thresholds!$B$2:$I$8,2,FALSE)&lt;='Hazard Data'!N2451,'Hazard Data'!N2451&lt;VLOOKUP(B2355,Thresholds!$B$2:$I$8,3,FALSE)),"Medium","Major"))</f>
        <v>Minor</v>
      </c>
      <c r="S2355" s="2" t="str">
        <f>IF(N2355&gt;0,"",IF('Hazard Data'!K2451&lt;VLOOKUP(B2355,Thresholds!$B$2:$I$8,5,FALSE),"Minor",IF(AND(VLOOKUP(B2355,Thresholds!$B$2:$I$8,5,FALSE)&lt;='Hazard Data'!K2451,'Hazard Data'!K2451&lt;VLOOKUP(B2355,Thresholds!$B$2:$I$8,6,FALSE)),"Medium","Major")))</f>
        <v/>
      </c>
      <c r="T2355" s="2"/>
      <c r="U2355" s="2"/>
      <c r="V2355" s="2"/>
      <c r="W2355" s="2"/>
      <c r="X2355" s="1"/>
      <c r="Y2355" s="1"/>
      <c r="Z2355" s="1"/>
      <c r="AA2355" s="1"/>
      <c r="AB2355" s="1"/>
      <c r="AC2355" s="1"/>
      <c r="AD2355" s="1"/>
      <c r="AE2355" s="1"/>
      <c r="AF2355" s="1"/>
    </row>
    <row r="2356" spans="1:32">
      <c r="A2356" s="1"/>
      <c r="B2356" s="17">
        <v>3</v>
      </c>
      <c r="C2356" s="9" t="s">
        <v>44</v>
      </c>
      <c r="D2356" s="9" t="str">
        <f>VLOOKUP(C2356,'Hazard Categories'!$A$2:$B$52,2,FALSE)</f>
        <v>Severe Storm</v>
      </c>
      <c r="E2356" s="17">
        <v>3</v>
      </c>
      <c r="F2356" s="17">
        <v>2009</v>
      </c>
      <c r="G2356" s="17" t="str">
        <f>IF(F2356&lt;2000,(ROUNDDOWN((F2356-$G$10)/5,0))*5+$G$10&amp;"-"&amp;(ROUNDDOWN((F2356-$G$10)/5,0))*5+$G$10+4,(ROUNDDOWN((F2356-$G$10)/5,0))*5+$G$10&amp;"-"&amp;(ROUNDDOWN((F2356-$G$10)/5,0))*5+$G$10+4)</f>
        <v>2005-2009</v>
      </c>
      <c r="H2356" s="17">
        <v>1</v>
      </c>
      <c r="I2356" s="17">
        <v>0</v>
      </c>
      <c r="J2356" s="17">
        <v>0</v>
      </c>
      <c r="K2356" s="17">
        <f>SUM(I2356:J2356)</f>
        <v>0</v>
      </c>
      <c r="L2356" s="28">
        <f>IF(N2356&lt;7000000000,0,1)</f>
        <v>0</v>
      </c>
      <c r="M2356" s="28">
        <f>IF(N2356&gt;0,1,0)</f>
        <v>1</v>
      </c>
      <c r="N2356" s="29">
        <v>7284</v>
      </c>
      <c r="O2356" s="29">
        <f>IF($R2356="Minor",1,0)</f>
        <v>1</v>
      </c>
      <c r="P2356" s="29">
        <f>IF($R2356="Medium",1,0)</f>
        <v>0</v>
      </c>
      <c r="Q2356" s="29">
        <f>IF($R2356="Major",1,0)</f>
        <v>0</v>
      </c>
      <c r="R2356" s="2" t="str">
        <f>IF('Hazard Data'!N3252&lt;VLOOKUP(B2356,Thresholds!$B$2:$I$8,2,FALSE),"Minor",IF(AND(VLOOKUP(B2356,Thresholds!$B$2:$I$8,2,FALSE)&lt;='Hazard Data'!N3252,'Hazard Data'!N3252&lt;VLOOKUP(B2356,Thresholds!$B$2:$I$8,3,FALSE)),"Medium","Major"))</f>
        <v>Minor</v>
      </c>
      <c r="S2356" s="2" t="str">
        <f>IF(N2356&gt;0,"",IF('Hazard Data'!K3252&lt;VLOOKUP(B2356,Thresholds!$B$2:$I$8,5,FALSE),"Minor",IF(AND(VLOOKUP(B2356,Thresholds!$B$2:$I$8,5,FALSE)&lt;='Hazard Data'!K3252,'Hazard Data'!K3252&lt;VLOOKUP(B2356,Thresholds!$B$2:$I$8,6,FALSE)),"Medium","Major")))</f>
        <v/>
      </c>
      <c r="T2356" s="2"/>
      <c r="U2356" s="2"/>
      <c r="V2356" s="2"/>
      <c r="W2356" s="2"/>
      <c r="X2356" s="1"/>
      <c r="Y2356" s="1"/>
      <c r="Z2356" s="1"/>
      <c r="AA2356" s="1"/>
      <c r="AB2356" s="1"/>
      <c r="AC2356" s="1"/>
      <c r="AD2356" s="1"/>
      <c r="AE2356" s="1"/>
      <c r="AF2356" s="1"/>
    </row>
    <row r="2357" spans="1:32">
      <c r="A2357" s="1"/>
      <c r="B2357" s="17">
        <v>1</v>
      </c>
      <c r="C2357" s="9" t="s">
        <v>39</v>
      </c>
      <c r="D2357" s="9" t="str">
        <f>VLOOKUP(C2357,'Hazard Categories'!$A$2:$B$52,2,FALSE)</f>
        <v>Severe Storm</v>
      </c>
      <c r="E2357" s="17">
        <v>2</v>
      </c>
      <c r="F2357" s="17">
        <v>1991</v>
      </c>
      <c r="G2357" s="17" t="str">
        <f>IF(F2357&lt;2000,(ROUNDDOWN((F2357-$G$10)/5,0))*5+$G$10&amp;"-"&amp;(ROUNDDOWN((F2357-$G$10)/5,0))*5+$G$10+4,(ROUNDDOWN((F2357-$G$10)/5,0))*5+$G$10&amp;"-"&amp;(ROUNDDOWN((F2357-$G$10)/5,0))*5+$G$10+4)</f>
        <v>1990-1994</v>
      </c>
      <c r="H2357" s="17">
        <v>1</v>
      </c>
      <c r="I2357" s="17">
        <v>0</v>
      </c>
      <c r="J2357" s="17">
        <v>0</v>
      </c>
      <c r="K2357" s="17">
        <f>SUM(I2357:J2357)</f>
        <v>0</v>
      </c>
      <c r="L2357" s="28">
        <f>IF(N2357&lt;7000000000,0,1)</f>
        <v>0</v>
      </c>
      <c r="M2357" s="28">
        <f>IF(N2357&gt;0,1,0)</f>
        <v>1</v>
      </c>
      <c r="N2357" s="29">
        <v>7277</v>
      </c>
      <c r="O2357" s="29">
        <f>IF($R2357="Minor",1,0)</f>
        <v>1</v>
      </c>
      <c r="P2357" s="29">
        <f>IF($R2357="Medium",1,0)</f>
        <v>0</v>
      </c>
      <c r="Q2357" s="29">
        <f>IF($R2357="Major",1,0)</f>
        <v>0</v>
      </c>
      <c r="R2357" s="2" t="str">
        <f>IF('Hazard Data'!N1811&lt;VLOOKUP(B2357,Thresholds!$B$2:$I$8,2,FALSE),"Minor",IF(AND(VLOOKUP(B2357,Thresholds!$B$2:$I$8,2,FALSE)&lt;='Hazard Data'!N1811,'Hazard Data'!N1811&lt;VLOOKUP(B2357,Thresholds!$B$2:$I$8,3,FALSE)),"Medium","Major"))</f>
        <v>Minor</v>
      </c>
      <c r="S2357" s="2" t="str">
        <f>IF(N2357&gt;0,"",IF('Hazard Data'!K1811&lt;VLOOKUP(B2357,Thresholds!$B$2:$I$8,5,FALSE),"Minor",IF(AND(VLOOKUP(B2357,Thresholds!$B$2:$I$8,5,FALSE)&lt;='Hazard Data'!K1811,'Hazard Data'!K1811&lt;VLOOKUP(B2357,Thresholds!$B$2:$I$8,6,FALSE)),"Medium","Major")))</f>
        <v/>
      </c>
      <c r="T2357" s="2"/>
      <c r="U2357" s="2"/>
      <c r="V2357" s="2"/>
      <c r="W2357" s="2"/>
      <c r="X2357" s="1"/>
      <c r="Y2357" s="1"/>
      <c r="Z2357" s="1"/>
      <c r="AA2357" s="1"/>
      <c r="AB2357" s="1"/>
      <c r="AC2357" s="1"/>
      <c r="AD2357" s="1"/>
      <c r="AE2357" s="1"/>
      <c r="AF2357" s="1"/>
    </row>
    <row r="2358" spans="1:32">
      <c r="A2358" s="1"/>
      <c r="B2358" s="17">
        <v>4</v>
      </c>
      <c r="C2358" s="9" t="s">
        <v>45</v>
      </c>
      <c r="D2358" s="9" t="str">
        <f>VLOOKUP(C2358,'Hazard Categories'!$A$2:$B$52,2,FALSE)</f>
        <v>Storm</v>
      </c>
      <c r="E2358" s="17">
        <v>3</v>
      </c>
      <c r="F2358" s="17">
        <v>1984</v>
      </c>
      <c r="G2358" s="17" t="str">
        <f>IF(F2358&lt;2000,(ROUNDDOWN((F2358-$G$10)/5,0))*5+$G$10&amp;"-"&amp;(ROUNDDOWN((F2358-$G$10)/5,0))*5+$G$10+4,(ROUNDDOWN((F2358-$G$10)/5,0))*5+$G$10&amp;"-"&amp;(ROUNDDOWN((F2358-$G$10)/5,0))*5+$G$10+4)</f>
        <v>1980-1984</v>
      </c>
      <c r="H2358" s="17">
        <v>1</v>
      </c>
      <c r="I2358" s="17">
        <v>0</v>
      </c>
      <c r="J2358" s="17">
        <v>0</v>
      </c>
      <c r="K2358" s="17">
        <f>SUM(I2358:J2358)</f>
        <v>0</v>
      </c>
      <c r="L2358" s="28">
        <f>IF(N2358&lt;7000000000,0,1)</f>
        <v>0</v>
      </c>
      <c r="M2358" s="28">
        <f>IF(N2358&gt;0,1,0)</f>
        <v>1</v>
      </c>
      <c r="N2358" s="29">
        <v>7268</v>
      </c>
      <c r="O2358" s="29">
        <f>IF($R2358="Minor",1,0)</f>
        <v>1</v>
      </c>
      <c r="P2358" s="29">
        <f>IF($R2358="Medium",1,0)</f>
        <v>0</v>
      </c>
      <c r="Q2358" s="29">
        <f>IF($R2358="Major",1,0)</f>
        <v>0</v>
      </c>
      <c r="R2358" s="2" t="str">
        <f>IF('Hazard Data'!N1435&lt;VLOOKUP(B2358,Thresholds!$B$2:$I$8,2,FALSE),"Minor",IF(AND(VLOOKUP(B2358,Thresholds!$B$2:$I$8,2,FALSE)&lt;='Hazard Data'!N1435,'Hazard Data'!N1435&lt;VLOOKUP(B2358,Thresholds!$B$2:$I$8,3,FALSE)),"Medium","Major"))</f>
        <v>Minor</v>
      </c>
      <c r="S2358" s="2" t="str">
        <f>IF(N2358&gt;0,"",IF('Hazard Data'!K1435&lt;VLOOKUP(B2358,Thresholds!$B$2:$I$8,5,FALSE),"Minor",IF(AND(VLOOKUP(B2358,Thresholds!$B$2:$I$8,5,FALSE)&lt;='Hazard Data'!K1435,'Hazard Data'!K1435&lt;VLOOKUP(B2358,Thresholds!$B$2:$I$8,6,FALSE)),"Medium","Major")))</f>
        <v/>
      </c>
      <c r="T2358" s="2"/>
      <c r="U2358" s="2"/>
      <c r="V2358" s="2"/>
      <c r="W2358" s="2"/>
      <c r="X2358" s="1"/>
      <c r="Y2358" s="1"/>
      <c r="Z2358" s="1"/>
      <c r="AA2358" s="1"/>
      <c r="AB2358" s="1"/>
      <c r="AC2358" s="1"/>
      <c r="AD2358" s="1"/>
      <c r="AE2358" s="1"/>
      <c r="AF2358" s="1"/>
    </row>
    <row r="2359" spans="1:32">
      <c r="A2359" s="1"/>
      <c r="B2359" s="17">
        <v>1</v>
      </c>
      <c r="C2359" s="9" t="s">
        <v>44</v>
      </c>
      <c r="D2359" s="9" t="str">
        <f>VLOOKUP(C2359,'Hazard Categories'!$A$2:$B$52,2,FALSE)</f>
        <v>Severe Storm</v>
      </c>
      <c r="E2359" s="17">
        <v>2</v>
      </c>
      <c r="F2359" s="17">
        <v>1987</v>
      </c>
      <c r="G2359" s="17" t="str">
        <f>IF(F2359&lt;2000,(ROUNDDOWN((F2359-$G$10)/5,0))*5+$G$10&amp;"-"&amp;(ROUNDDOWN((F2359-$G$10)/5,0))*5+$G$10+4,(ROUNDDOWN((F2359-$G$10)/5,0))*5+$G$10&amp;"-"&amp;(ROUNDDOWN((F2359-$G$10)/5,0))*5+$G$10+4)</f>
        <v>1985-1989</v>
      </c>
      <c r="H2359" s="17">
        <v>1</v>
      </c>
      <c r="I2359" s="17">
        <v>0</v>
      </c>
      <c r="J2359" s="17">
        <v>0</v>
      </c>
      <c r="K2359" s="17">
        <f>SUM(I2359:J2359)</f>
        <v>0</v>
      </c>
      <c r="L2359" s="28">
        <f>IF(N2359&lt;7000000000,0,1)</f>
        <v>0</v>
      </c>
      <c r="M2359" s="28">
        <f>IF(N2359&gt;0,1,0)</f>
        <v>1</v>
      </c>
      <c r="N2359" s="29">
        <v>7268</v>
      </c>
      <c r="O2359" s="29">
        <f>IF($R2359="Minor",1,0)</f>
        <v>1</v>
      </c>
      <c r="P2359" s="29">
        <f>IF($R2359="Medium",1,0)</f>
        <v>0</v>
      </c>
      <c r="Q2359" s="29">
        <f>IF($R2359="Major",1,0)</f>
        <v>0</v>
      </c>
      <c r="R2359" s="2" t="str">
        <f>IF('Hazard Data'!N1587&lt;VLOOKUP(B2359,Thresholds!$B$2:$I$8,2,FALSE),"Minor",IF(AND(VLOOKUP(B2359,Thresholds!$B$2:$I$8,2,FALSE)&lt;='Hazard Data'!N1587,'Hazard Data'!N1587&lt;VLOOKUP(B2359,Thresholds!$B$2:$I$8,3,FALSE)),"Medium","Major"))</f>
        <v>Minor</v>
      </c>
      <c r="S2359" s="2" t="str">
        <f>IF(N2359&gt;0,"",IF('Hazard Data'!K1587&lt;VLOOKUP(B2359,Thresholds!$B$2:$I$8,5,FALSE),"Minor",IF(AND(VLOOKUP(B2359,Thresholds!$B$2:$I$8,5,FALSE)&lt;='Hazard Data'!K1587,'Hazard Data'!K1587&lt;VLOOKUP(B2359,Thresholds!$B$2:$I$8,6,FALSE)),"Medium","Major")))</f>
        <v/>
      </c>
      <c r="T2359" s="2"/>
      <c r="U2359" s="2"/>
      <c r="V2359" s="2"/>
      <c r="W2359" s="2"/>
      <c r="X2359" s="1"/>
      <c r="Y2359" s="1"/>
      <c r="Z2359" s="1"/>
      <c r="AA2359" s="1"/>
      <c r="AB2359" s="1"/>
      <c r="AC2359" s="1"/>
      <c r="AD2359" s="1"/>
      <c r="AE2359" s="1"/>
      <c r="AF2359" s="1"/>
    </row>
    <row r="2360" spans="1:32">
      <c r="A2360" s="1"/>
      <c r="B2360" s="17">
        <v>2</v>
      </c>
      <c r="C2360" s="9" t="s">
        <v>59</v>
      </c>
      <c r="D2360" s="9" t="str">
        <f>VLOOKUP(C2360,'Hazard Categories'!$A$2:$B$52,2,FALSE)</f>
        <v>Storm</v>
      </c>
      <c r="E2360" s="17">
        <v>2</v>
      </c>
      <c r="F2360" s="17">
        <v>1984</v>
      </c>
      <c r="G2360" s="17" t="str">
        <f>IF(F2360&lt;2000,(ROUNDDOWN((F2360-$G$10)/5,0))*5+$G$10&amp;"-"&amp;(ROUNDDOWN((F2360-$G$10)/5,0))*5+$G$10+4,(ROUNDDOWN((F2360-$G$10)/5,0))*5+$G$10&amp;"-"&amp;(ROUNDDOWN((F2360-$G$10)/5,0))*5+$G$10+4)</f>
        <v>1980-1984</v>
      </c>
      <c r="H2360" s="17">
        <v>1</v>
      </c>
      <c r="I2360" s="17">
        <v>0</v>
      </c>
      <c r="J2360" s="17">
        <v>0</v>
      </c>
      <c r="K2360" s="17">
        <f>SUM(I2360:J2360)</f>
        <v>0</v>
      </c>
      <c r="L2360" s="28">
        <f>IF(N2360&lt;7000000000,0,1)</f>
        <v>0</v>
      </c>
      <c r="M2360" s="28">
        <f>IF(N2360&gt;0,1,0)</f>
        <v>1</v>
      </c>
      <c r="N2360" s="29">
        <v>7265</v>
      </c>
      <c r="O2360" s="29">
        <f>IF($R2360="Minor",1,0)</f>
        <v>1</v>
      </c>
      <c r="P2360" s="29">
        <f>IF($R2360="Medium",1,0)</f>
        <v>0</v>
      </c>
      <c r="Q2360" s="29">
        <f>IF($R2360="Major",1,0)</f>
        <v>0</v>
      </c>
      <c r="R2360" s="2" t="str">
        <f>IF('Hazard Data'!N1425&lt;VLOOKUP(B2360,Thresholds!$B$2:$I$8,2,FALSE),"Minor",IF(AND(VLOOKUP(B2360,Thresholds!$B$2:$I$8,2,FALSE)&lt;='Hazard Data'!N1425,'Hazard Data'!N1425&lt;VLOOKUP(B2360,Thresholds!$B$2:$I$8,3,FALSE)),"Medium","Major"))</f>
        <v>Minor</v>
      </c>
      <c r="S2360" s="2" t="str">
        <f>IF(N2360&gt;0,"",IF('Hazard Data'!K1425&lt;VLOOKUP(B2360,Thresholds!$B$2:$I$8,5,FALSE),"Minor",IF(AND(VLOOKUP(B2360,Thresholds!$B$2:$I$8,5,FALSE)&lt;='Hazard Data'!K1425,'Hazard Data'!K1425&lt;VLOOKUP(B2360,Thresholds!$B$2:$I$8,6,FALSE)),"Medium","Major")))</f>
        <v/>
      </c>
      <c r="T2360" s="2"/>
      <c r="U2360" s="2"/>
      <c r="V2360" s="2"/>
      <c r="W2360" s="2"/>
      <c r="X2360" s="1"/>
      <c r="Y2360" s="1"/>
      <c r="Z2360" s="1"/>
      <c r="AA2360" s="1"/>
      <c r="AB2360" s="1"/>
      <c r="AC2360" s="1"/>
      <c r="AD2360" s="1"/>
      <c r="AE2360" s="1"/>
      <c r="AF2360" s="1"/>
    </row>
    <row r="2361" spans="1:32">
      <c r="A2361" s="1"/>
      <c r="B2361" s="17">
        <v>5</v>
      </c>
      <c r="C2361" s="9" t="s">
        <v>39</v>
      </c>
      <c r="D2361" s="9" t="str">
        <f>VLOOKUP(C2361,'Hazard Categories'!$A$2:$B$52,2,FALSE)</f>
        <v>Severe Storm</v>
      </c>
      <c r="E2361" s="17">
        <v>3</v>
      </c>
      <c r="F2361" s="17">
        <v>2016</v>
      </c>
      <c r="G2361" s="17" t="str">
        <f>IF(F2361&lt;2000,(ROUNDDOWN((F2361-$G$10)/5,0))*5+$G$10&amp;"-"&amp;(ROUNDDOWN((F2361-$G$10)/5,0))*5+$G$10+4,(ROUNDDOWN((F2361-$G$10)/5,0))*5+$G$10&amp;"-"&amp;(ROUNDDOWN((F2361-$G$10)/5,0))*5+$G$10+4)</f>
        <v>2015-2019</v>
      </c>
      <c r="H2361" s="17">
        <v>1</v>
      </c>
      <c r="I2361" s="17">
        <v>0</v>
      </c>
      <c r="J2361" s="17">
        <v>0</v>
      </c>
      <c r="K2361" s="17">
        <f>SUM(I2361:J2361)</f>
        <v>0</v>
      </c>
      <c r="L2361" s="28">
        <f>IF(N2361&lt;7000000000,0,1)</f>
        <v>0</v>
      </c>
      <c r="M2361" s="28">
        <f>IF(N2361&gt;0,1,0)</f>
        <v>1</v>
      </c>
      <c r="N2361" s="29">
        <v>7257</v>
      </c>
      <c r="O2361" s="29">
        <f>IF($R2361="Minor",1,0)</f>
        <v>1</v>
      </c>
      <c r="P2361" s="29">
        <f>IF($R2361="Medium",1,0)</f>
        <v>0</v>
      </c>
      <c r="Q2361" s="29">
        <f>IF($R2361="Major",1,0)</f>
        <v>0</v>
      </c>
      <c r="R2361" s="2" t="str">
        <f>IF('Hazard Data'!N2836&lt;VLOOKUP(B2361,Thresholds!$B$2:$I$8,2,FALSE),"Minor",IF(AND(VLOOKUP(B2361,Thresholds!$B$2:$I$8,2,FALSE)&lt;='Hazard Data'!N2836,'Hazard Data'!N2836&lt;VLOOKUP(B2361,Thresholds!$B$2:$I$8,3,FALSE)),"Medium","Major"))</f>
        <v>Minor</v>
      </c>
      <c r="S2361" s="2" t="str">
        <f>IF(N2361&gt;0,"",IF('Hazard Data'!K2836&lt;VLOOKUP(B2361,Thresholds!$B$2:$I$8,5,FALSE),"Minor",IF(AND(VLOOKUP(B2361,Thresholds!$B$2:$I$8,5,FALSE)&lt;='Hazard Data'!K2836,'Hazard Data'!K2836&lt;VLOOKUP(B2361,Thresholds!$B$2:$I$8,6,FALSE)),"Medium","Major")))</f>
        <v/>
      </c>
      <c r="T2361" s="2"/>
      <c r="U2361" s="2"/>
      <c r="V2361" s="2"/>
      <c r="W2361" s="2"/>
      <c r="X2361" s="1"/>
      <c r="Y2361" s="1"/>
      <c r="Z2361" s="1"/>
      <c r="AA2361" s="1"/>
      <c r="AB2361" s="1"/>
      <c r="AC2361" s="1"/>
      <c r="AD2361" s="1"/>
      <c r="AE2361" s="1"/>
      <c r="AF2361" s="1"/>
    </row>
    <row r="2362" spans="1:32">
      <c r="A2362" s="1"/>
      <c r="B2362" s="17">
        <v>1</v>
      </c>
      <c r="C2362" s="9" t="s">
        <v>47</v>
      </c>
      <c r="D2362" s="9" t="str">
        <f>VLOOKUP(C2362,'Hazard Categories'!$A$2:$B$52,2,FALSE)</f>
        <v>Severe Storm</v>
      </c>
      <c r="E2362" s="17">
        <v>2</v>
      </c>
      <c r="F2362" s="17">
        <v>1994</v>
      </c>
      <c r="G2362" s="17" t="str">
        <f>IF(F2362&lt;2000,(ROUNDDOWN((F2362-$G$10)/5,0))*5+$G$10&amp;"-"&amp;(ROUNDDOWN((F2362-$G$10)/5,0))*5+$G$10+4,(ROUNDDOWN((F2362-$G$10)/5,0))*5+$G$10&amp;"-"&amp;(ROUNDDOWN((F2362-$G$10)/5,0))*5+$G$10+4)</f>
        <v>1990-1994</v>
      </c>
      <c r="H2362" s="17">
        <v>1</v>
      </c>
      <c r="I2362" s="17">
        <v>0</v>
      </c>
      <c r="J2362" s="17">
        <v>0</v>
      </c>
      <c r="K2362" s="17">
        <f>SUM(I2362:J2362)</f>
        <v>0</v>
      </c>
      <c r="L2362" s="28">
        <f>IF(N2362&lt;7000000000,0,1)</f>
        <v>0</v>
      </c>
      <c r="M2362" s="28">
        <f>IF(N2362&gt;0,1,0)</f>
        <v>1</v>
      </c>
      <c r="N2362" s="29">
        <v>7253</v>
      </c>
      <c r="O2362" s="29">
        <f>IF($R2362="Minor",1,0)</f>
        <v>1</v>
      </c>
      <c r="P2362" s="29">
        <f>IF($R2362="Medium",1,0)</f>
        <v>0</v>
      </c>
      <c r="Q2362" s="29">
        <f>IF($R2362="Major",1,0)</f>
        <v>0</v>
      </c>
      <c r="R2362" s="2" t="str">
        <f>IF('Hazard Data'!N1842&lt;VLOOKUP(B2362,Thresholds!$B$2:$I$8,2,FALSE),"Minor",IF(AND(VLOOKUP(B2362,Thresholds!$B$2:$I$8,2,FALSE)&lt;='Hazard Data'!N1842,'Hazard Data'!N1842&lt;VLOOKUP(B2362,Thresholds!$B$2:$I$8,3,FALSE)),"Medium","Major"))</f>
        <v>Minor</v>
      </c>
      <c r="S2362" s="2" t="str">
        <f>IF(N2362&gt;0,"",IF('Hazard Data'!K1842&lt;VLOOKUP(B2362,Thresholds!$B$2:$I$8,5,FALSE),"Minor",IF(AND(VLOOKUP(B2362,Thresholds!$B$2:$I$8,5,FALSE)&lt;='Hazard Data'!K1842,'Hazard Data'!K1842&lt;VLOOKUP(B2362,Thresholds!$B$2:$I$8,6,FALSE)),"Medium","Major")))</f>
        <v/>
      </c>
      <c r="T2362" s="2"/>
      <c r="U2362" s="2"/>
      <c r="V2362" s="2"/>
      <c r="W2362" s="2"/>
      <c r="X2362" s="1"/>
      <c r="Y2362" s="1"/>
      <c r="Z2362" s="1"/>
      <c r="AA2362" s="1"/>
      <c r="AB2362" s="1"/>
      <c r="AC2362" s="1"/>
      <c r="AD2362" s="1"/>
      <c r="AE2362" s="1"/>
      <c r="AF2362" s="1"/>
    </row>
    <row r="2363" spans="1:32">
      <c r="A2363" s="1"/>
      <c r="B2363" s="17">
        <v>3</v>
      </c>
      <c r="C2363" s="9" t="s">
        <v>39</v>
      </c>
      <c r="D2363" s="9" t="str">
        <f>VLOOKUP(C2363,'Hazard Categories'!$A$2:$B$52,2,FALSE)</f>
        <v>Severe Storm</v>
      </c>
      <c r="E2363" s="17">
        <v>4</v>
      </c>
      <c r="F2363" s="17">
        <v>1986</v>
      </c>
      <c r="G2363" s="17" t="str">
        <f>IF(F2363&lt;2000,(ROUNDDOWN((F2363-$G$10)/5,0))*5+$G$10&amp;"-"&amp;(ROUNDDOWN((F2363-$G$10)/5,0))*5+$G$10+4,(ROUNDDOWN((F2363-$G$10)/5,0))*5+$G$10&amp;"-"&amp;(ROUNDDOWN((F2363-$G$10)/5,0))*5+$G$10+4)</f>
        <v>1985-1989</v>
      </c>
      <c r="H2363" s="17">
        <v>1</v>
      </c>
      <c r="I2363" s="17">
        <v>0</v>
      </c>
      <c r="J2363" s="17">
        <v>0</v>
      </c>
      <c r="K2363" s="17">
        <f>SUM(I2363:J2363)</f>
        <v>0</v>
      </c>
      <c r="L2363" s="28">
        <f>IF(N2363&lt;7000000000,0,1)</f>
        <v>0</v>
      </c>
      <c r="M2363" s="28">
        <f>IF(N2363&gt;0,1,0)</f>
        <v>1</v>
      </c>
      <c r="N2363" s="29">
        <v>7236</v>
      </c>
      <c r="O2363" s="29">
        <f>IF($R2363="Minor",1,0)</f>
        <v>1</v>
      </c>
      <c r="P2363" s="29">
        <f>IF($R2363="Medium",1,0)</f>
        <v>0</v>
      </c>
      <c r="Q2363" s="29">
        <f>IF($R2363="Major",1,0)</f>
        <v>0</v>
      </c>
      <c r="R2363" s="2" t="str">
        <f>IF('Hazard Data'!N1552&lt;VLOOKUP(B2363,Thresholds!$B$2:$I$8,2,FALSE),"Minor",IF(AND(VLOOKUP(B2363,Thresholds!$B$2:$I$8,2,FALSE)&lt;='Hazard Data'!N1552,'Hazard Data'!N1552&lt;VLOOKUP(B2363,Thresholds!$B$2:$I$8,3,FALSE)),"Medium","Major"))</f>
        <v>Minor</v>
      </c>
      <c r="S2363" s="2" t="str">
        <f>IF(N2363&gt;0,"",IF('Hazard Data'!K1552&lt;VLOOKUP(B2363,Thresholds!$B$2:$I$8,5,FALSE),"Minor",IF(AND(VLOOKUP(B2363,Thresholds!$B$2:$I$8,5,FALSE)&lt;='Hazard Data'!K1552,'Hazard Data'!K1552&lt;VLOOKUP(B2363,Thresholds!$B$2:$I$8,6,FALSE)),"Medium","Major")))</f>
        <v/>
      </c>
      <c r="T2363" s="2"/>
      <c r="U2363" s="2"/>
      <c r="V2363" s="2"/>
      <c r="W2363" s="2"/>
      <c r="X2363" s="1"/>
      <c r="Y2363" s="1"/>
      <c r="Z2363" s="1"/>
      <c r="AA2363" s="1"/>
      <c r="AB2363" s="1"/>
      <c r="AC2363" s="1"/>
      <c r="AD2363" s="1"/>
      <c r="AE2363" s="1"/>
      <c r="AF2363" s="1"/>
    </row>
    <row r="2364" spans="1:32">
      <c r="A2364" s="1"/>
      <c r="B2364" s="17">
        <v>3</v>
      </c>
      <c r="C2364" s="9" t="s">
        <v>44</v>
      </c>
      <c r="D2364" s="9" t="str">
        <f>VLOOKUP(C2364,'Hazard Categories'!$A$2:$B$52,2,FALSE)</f>
        <v>Severe Storm</v>
      </c>
      <c r="E2364" s="17">
        <v>2</v>
      </c>
      <c r="F2364" s="17">
        <v>2011</v>
      </c>
      <c r="G2364" s="17" t="str">
        <f>IF(F2364&lt;2000,(ROUNDDOWN((F2364-$G$10)/5,0))*5+$G$10&amp;"-"&amp;(ROUNDDOWN((F2364-$G$10)/5,0))*5+$G$10+4,(ROUNDDOWN((F2364-$G$10)/5,0))*5+$G$10&amp;"-"&amp;(ROUNDDOWN((F2364-$G$10)/5,0))*5+$G$10+4)</f>
        <v>2010-2014</v>
      </c>
      <c r="H2364" s="17">
        <v>1</v>
      </c>
      <c r="I2364" s="17">
        <v>0</v>
      </c>
      <c r="J2364" s="17">
        <v>0</v>
      </c>
      <c r="K2364" s="17">
        <f>SUM(I2364:J2364)</f>
        <v>0</v>
      </c>
      <c r="L2364" s="28">
        <f>IF(N2364&lt;7000000000,0,1)</f>
        <v>0</v>
      </c>
      <c r="M2364" s="28">
        <f>IF(N2364&gt;0,1,0)</f>
        <v>1</v>
      </c>
      <c r="N2364" s="29">
        <v>7236</v>
      </c>
      <c r="O2364" s="29">
        <f>IF($R2364="Minor",1,0)</f>
        <v>1</v>
      </c>
      <c r="P2364" s="29">
        <f>IF($R2364="Medium",1,0)</f>
        <v>0</v>
      </c>
      <c r="Q2364" s="29">
        <f>IF($R2364="Major",1,0)</f>
        <v>0</v>
      </c>
      <c r="R2364" s="2" t="str">
        <f>IF('Hazard Data'!N2382&lt;VLOOKUP(B2364,Thresholds!$B$2:$I$8,2,FALSE),"Minor",IF(AND(VLOOKUP(B2364,Thresholds!$B$2:$I$8,2,FALSE)&lt;='Hazard Data'!N2382,'Hazard Data'!N2382&lt;VLOOKUP(B2364,Thresholds!$B$2:$I$8,3,FALSE)),"Medium","Major"))</f>
        <v>Minor</v>
      </c>
      <c r="S2364" s="2" t="str">
        <f>IF(N2364&gt;0,"",IF('Hazard Data'!K2382&lt;VLOOKUP(B2364,Thresholds!$B$2:$I$8,5,FALSE),"Minor",IF(AND(VLOOKUP(B2364,Thresholds!$B$2:$I$8,5,FALSE)&lt;='Hazard Data'!K2382,'Hazard Data'!K2382&lt;VLOOKUP(B2364,Thresholds!$B$2:$I$8,6,FALSE)),"Medium","Major")))</f>
        <v/>
      </c>
      <c r="T2364" s="2"/>
      <c r="U2364" s="2"/>
      <c r="V2364" s="2"/>
      <c r="W2364" s="2"/>
      <c r="X2364" s="1"/>
      <c r="Y2364" s="1"/>
      <c r="Z2364" s="1"/>
      <c r="AA2364" s="1"/>
      <c r="AB2364" s="1"/>
      <c r="AC2364" s="1"/>
      <c r="AD2364" s="1"/>
      <c r="AE2364" s="1"/>
      <c r="AF2364" s="1"/>
    </row>
    <row r="2365" spans="1:32">
      <c r="A2365" s="1"/>
      <c r="B2365" s="17">
        <v>4</v>
      </c>
      <c r="C2365" s="9" t="s">
        <v>59</v>
      </c>
      <c r="D2365" s="9" t="str">
        <f>VLOOKUP(C2365,'Hazard Categories'!$A$2:$B$52,2,FALSE)</f>
        <v>Storm</v>
      </c>
      <c r="E2365" s="17">
        <v>3</v>
      </c>
      <c r="F2365" s="17">
        <v>1987</v>
      </c>
      <c r="G2365" s="17" t="str">
        <f>IF(F2365&lt;2000,(ROUNDDOWN((F2365-$G$10)/5,0))*5+$G$10&amp;"-"&amp;(ROUNDDOWN((F2365-$G$10)/5,0))*5+$G$10+4,(ROUNDDOWN((F2365-$G$10)/5,0))*5+$G$10&amp;"-"&amp;(ROUNDDOWN((F2365-$G$10)/5,0))*5+$G$10+4)</f>
        <v>1985-1989</v>
      </c>
      <c r="H2365" s="17">
        <v>1</v>
      </c>
      <c r="I2365" s="17">
        <v>0</v>
      </c>
      <c r="J2365" s="17">
        <v>0</v>
      </c>
      <c r="K2365" s="17">
        <f>SUM(I2365:J2365)</f>
        <v>0</v>
      </c>
      <c r="L2365" s="28">
        <f>IF(N2365&lt;7000000000,0,1)</f>
        <v>0</v>
      </c>
      <c r="M2365" s="28">
        <f>IF(N2365&gt;0,1,0)</f>
        <v>1</v>
      </c>
      <c r="N2365" s="29">
        <v>7232</v>
      </c>
      <c r="O2365" s="29">
        <f>IF($R2365="Minor",1,0)</f>
        <v>1</v>
      </c>
      <c r="P2365" s="29">
        <f>IF($R2365="Medium",1,0)</f>
        <v>0</v>
      </c>
      <c r="Q2365" s="29">
        <f>IF($R2365="Major",1,0)</f>
        <v>0</v>
      </c>
      <c r="R2365" s="2" t="str">
        <f>IF('Hazard Data'!N1611&lt;VLOOKUP(B2365,Thresholds!$B$2:$I$8,2,FALSE),"Minor",IF(AND(VLOOKUP(B2365,Thresholds!$B$2:$I$8,2,FALSE)&lt;='Hazard Data'!N1611,'Hazard Data'!N1611&lt;VLOOKUP(B2365,Thresholds!$B$2:$I$8,3,FALSE)),"Medium","Major"))</f>
        <v>Minor</v>
      </c>
      <c r="S2365" s="2" t="str">
        <f>IF(N2365&gt;0,"",IF('Hazard Data'!K1611&lt;VLOOKUP(B2365,Thresholds!$B$2:$I$8,5,FALSE),"Minor",IF(AND(VLOOKUP(B2365,Thresholds!$B$2:$I$8,5,FALSE)&lt;='Hazard Data'!K1611,'Hazard Data'!K1611&lt;VLOOKUP(B2365,Thresholds!$B$2:$I$8,6,FALSE)),"Medium","Major")))</f>
        <v/>
      </c>
      <c r="T2365" s="2"/>
      <c r="U2365" s="2"/>
      <c r="V2365" s="2"/>
      <c r="W2365" s="2"/>
      <c r="X2365" s="1"/>
      <c r="Y2365" s="1"/>
      <c r="Z2365" s="1"/>
      <c r="AA2365" s="1"/>
      <c r="AB2365" s="1"/>
      <c r="AC2365" s="1"/>
      <c r="AD2365" s="1"/>
      <c r="AE2365" s="1"/>
      <c r="AF2365" s="1"/>
    </row>
    <row r="2366" spans="1:32">
      <c r="A2366" s="1"/>
      <c r="B2366" s="17">
        <v>4</v>
      </c>
      <c r="C2366" s="9" t="s">
        <v>45</v>
      </c>
      <c r="D2366" s="9" t="str">
        <f>VLOOKUP(C2366,'Hazard Categories'!$A$2:$B$52,2,FALSE)</f>
        <v>Storm</v>
      </c>
      <c r="E2366" s="17">
        <v>3</v>
      </c>
      <c r="F2366" s="17">
        <v>1981</v>
      </c>
      <c r="G2366" s="17" t="str">
        <f>IF(F2366&lt;2000,(ROUNDDOWN((F2366-$G$10)/5,0))*5+$G$10&amp;"-"&amp;(ROUNDDOWN((F2366-$G$10)/5,0))*5+$G$10+4,(ROUNDDOWN((F2366-$G$10)/5,0))*5+$G$10&amp;"-"&amp;(ROUNDDOWN((F2366-$G$10)/5,0))*5+$G$10+4)</f>
        <v>1980-1984</v>
      </c>
      <c r="H2366" s="17">
        <v>1</v>
      </c>
      <c r="I2366" s="17">
        <v>10</v>
      </c>
      <c r="J2366" s="17">
        <v>10</v>
      </c>
      <c r="K2366" s="17">
        <f>SUM(I2366:J2366)</f>
        <v>20</v>
      </c>
      <c r="L2366" s="28">
        <f>IF(N2366&lt;7000000000,0,1)</f>
        <v>0</v>
      </c>
      <c r="M2366" s="28">
        <f>IF(N2366&gt;0,1,0)</f>
        <v>1</v>
      </c>
      <c r="N2366" s="29">
        <v>7227</v>
      </c>
      <c r="O2366" s="29">
        <f>IF($R2366="Minor",1,0)</f>
        <v>1</v>
      </c>
      <c r="P2366" s="29">
        <f>IF($R2366="Medium",1,0)</f>
        <v>0</v>
      </c>
      <c r="Q2366" s="29">
        <f>IF($R2366="Major",1,0)</f>
        <v>0</v>
      </c>
      <c r="R2366" s="2" t="str">
        <f>IF('Hazard Data'!N855&lt;VLOOKUP(B2366,Thresholds!$B$2:$I$8,2,FALSE),"Minor",IF(AND(VLOOKUP(B2366,Thresholds!$B$2:$I$8,2,FALSE)&lt;='Hazard Data'!N855,'Hazard Data'!N855&lt;VLOOKUP(B2366,Thresholds!$B$2:$I$8,3,FALSE)),"Medium","Major"))</f>
        <v>Minor</v>
      </c>
      <c r="S2366" s="2" t="str">
        <f>IF(N2366&gt;0,"",IF('Hazard Data'!K855&lt;VLOOKUP(B2366,Thresholds!$B$2:$I$8,5,FALSE),"Minor",IF(AND(VLOOKUP(B2366,Thresholds!$B$2:$I$8,5,FALSE)&lt;='Hazard Data'!K855,'Hazard Data'!K855&lt;VLOOKUP(B2366,Thresholds!$B$2:$I$8,6,FALSE)),"Medium","Major")))</f>
        <v/>
      </c>
      <c r="T2366" s="2"/>
      <c r="U2366" s="2"/>
      <c r="V2366" s="2"/>
      <c r="W2366" s="2"/>
      <c r="X2366" s="1"/>
      <c r="Y2366" s="1"/>
      <c r="Z2366" s="1"/>
      <c r="AA2366" s="1"/>
      <c r="AB2366" s="1"/>
      <c r="AC2366" s="1"/>
      <c r="AD2366" s="1"/>
      <c r="AE2366" s="1"/>
      <c r="AF2366" s="1"/>
    </row>
    <row r="2367" spans="1:32">
      <c r="A2367" s="1"/>
      <c r="B2367" s="17">
        <v>1</v>
      </c>
      <c r="C2367" s="9" t="s">
        <v>41</v>
      </c>
      <c r="D2367" s="9" t="str">
        <f>VLOOKUP(C2367,'Hazard Categories'!$A$2:$B$52,2,FALSE)</f>
        <v>Tornado</v>
      </c>
      <c r="E2367" s="17">
        <v>2</v>
      </c>
      <c r="F2367" s="17">
        <v>1973</v>
      </c>
      <c r="G2367" s="17" t="str">
        <f>IF(F2367&lt;2000,(ROUNDDOWN((F2367-$G$10)/5,0))*5+$G$10&amp;"-"&amp;(ROUNDDOWN((F2367-$G$10)/5,0))*5+$G$10+4,(ROUNDDOWN((F2367-$G$10)/5,0))*5+$G$10&amp;"-"&amp;(ROUNDDOWN((F2367-$G$10)/5,0))*5+$G$10+4)</f>
        <v>1970-1974</v>
      </c>
      <c r="H2367" s="17">
        <v>1</v>
      </c>
      <c r="I2367" s="17">
        <v>0</v>
      </c>
      <c r="J2367" s="17">
        <v>0</v>
      </c>
      <c r="K2367" s="17">
        <f>SUM(I2367:J2367)</f>
        <v>0</v>
      </c>
      <c r="L2367" s="28">
        <f>IF(N2367&lt;7000000000,0,1)</f>
        <v>0</v>
      </c>
      <c r="M2367" s="28">
        <f>IF(N2367&gt;0,1,0)</f>
        <v>1</v>
      </c>
      <c r="N2367" s="29">
        <v>7226</v>
      </c>
      <c r="O2367" s="29">
        <f>IF($R2367="Minor",1,0)</f>
        <v>1</v>
      </c>
      <c r="P2367" s="29">
        <f>IF($R2367="Medium",1,0)</f>
        <v>0</v>
      </c>
      <c r="Q2367" s="29">
        <f>IF($R2367="Major",1,0)</f>
        <v>0</v>
      </c>
      <c r="R2367" s="2" t="str">
        <f>IF('Hazard Data'!N1109&lt;VLOOKUP(B2367,Thresholds!$B$2:$I$8,2,FALSE),"Minor",IF(AND(VLOOKUP(B2367,Thresholds!$B$2:$I$8,2,FALSE)&lt;='Hazard Data'!N1109,'Hazard Data'!N1109&lt;VLOOKUP(B2367,Thresholds!$B$2:$I$8,3,FALSE)),"Medium","Major"))</f>
        <v>Minor</v>
      </c>
      <c r="S2367" s="2" t="str">
        <f>IF(N2367&gt;0,"",IF('Hazard Data'!K1109&lt;VLOOKUP(B2367,Thresholds!$B$2:$I$8,5,FALSE),"Minor",IF(AND(VLOOKUP(B2367,Thresholds!$B$2:$I$8,5,FALSE)&lt;='Hazard Data'!K1109,'Hazard Data'!K1109&lt;VLOOKUP(B2367,Thresholds!$B$2:$I$8,6,FALSE)),"Medium","Major")))</f>
        <v/>
      </c>
      <c r="T2367" s="2"/>
      <c r="U2367" s="2"/>
      <c r="V2367" s="2"/>
      <c r="W2367" s="2"/>
      <c r="X2367" s="1"/>
      <c r="Y2367" s="1"/>
      <c r="Z2367" s="1"/>
      <c r="AA2367" s="1"/>
      <c r="AB2367" s="1"/>
      <c r="AC2367" s="1"/>
      <c r="AD2367" s="1"/>
      <c r="AE2367" s="1"/>
      <c r="AF2367" s="1"/>
    </row>
    <row r="2368" spans="1:32">
      <c r="A2368" s="1"/>
      <c r="B2368" s="17">
        <v>2</v>
      </c>
      <c r="C2368" s="9" t="s">
        <v>45</v>
      </c>
      <c r="D2368" s="9" t="str">
        <f>VLOOKUP(C2368,'Hazard Categories'!$A$2:$B$52,2,FALSE)</f>
        <v>Storm</v>
      </c>
      <c r="E2368" s="17">
        <v>2</v>
      </c>
      <c r="F2368" s="17">
        <v>1988</v>
      </c>
      <c r="G2368" s="17" t="str">
        <f>IF(F2368&lt;2000,(ROUNDDOWN((F2368-$G$10)/5,0))*5+$G$10&amp;"-"&amp;(ROUNDDOWN((F2368-$G$10)/5,0))*5+$G$10+4,(ROUNDDOWN((F2368-$G$10)/5,0))*5+$G$10&amp;"-"&amp;(ROUNDDOWN((F2368-$G$10)/5,0))*5+$G$10+4)</f>
        <v>1985-1989</v>
      </c>
      <c r="H2368" s="17">
        <v>1</v>
      </c>
      <c r="I2368" s="17">
        <v>0</v>
      </c>
      <c r="J2368" s="17">
        <v>0</v>
      </c>
      <c r="K2368" s="17">
        <f>SUM(I2368:J2368)</f>
        <v>0</v>
      </c>
      <c r="L2368" s="28">
        <f>IF(N2368&lt;7000000000,0,1)</f>
        <v>0</v>
      </c>
      <c r="M2368" s="28">
        <f>IF(N2368&gt;0,1,0)</f>
        <v>1</v>
      </c>
      <c r="N2368" s="29">
        <v>7215</v>
      </c>
      <c r="O2368" s="29">
        <f>IF($R2368="Minor",1,0)</f>
        <v>1</v>
      </c>
      <c r="P2368" s="29">
        <f>IF($R2368="Medium",1,0)</f>
        <v>0</v>
      </c>
      <c r="Q2368" s="29">
        <f>IF($R2368="Major",1,0)</f>
        <v>0</v>
      </c>
      <c r="R2368" s="2" t="str">
        <f>IF('Hazard Data'!N1697&lt;VLOOKUP(B2368,Thresholds!$B$2:$I$8,2,FALSE),"Minor",IF(AND(VLOOKUP(B2368,Thresholds!$B$2:$I$8,2,FALSE)&lt;='Hazard Data'!N1697,'Hazard Data'!N1697&lt;VLOOKUP(B2368,Thresholds!$B$2:$I$8,3,FALSE)),"Medium","Major"))</f>
        <v>Minor</v>
      </c>
      <c r="S2368" s="2" t="str">
        <f>IF(N2368&gt;0,"",IF('Hazard Data'!K1697&lt;VLOOKUP(B2368,Thresholds!$B$2:$I$8,5,FALSE),"Minor",IF(AND(VLOOKUP(B2368,Thresholds!$B$2:$I$8,5,FALSE)&lt;='Hazard Data'!K1697,'Hazard Data'!K1697&lt;VLOOKUP(B2368,Thresholds!$B$2:$I$8,6,FALSE)),"Medium","Major")))</f>
        <v/>
      </c>
      <c r="T2368" s="2"/>
      <c r="U2368" s="2"/>
      <c r="V2368" s="2"/>
      <c r="W2368" s="2"/>
      <c r="X2368" s="1"/>
      <c r="Y2368" s="1"/>
      <c r="Z2368" s="1"/>
      <c r="AA2368" s="1"/>
      <c r="AB2368" s="1"/>
      <c r="AC2368" s="1"/>
      <c r="AD2368" s="1"/>
      <c r="AE2368" s="1"/>
      <c r="AF2368" s="1"/>
    </row>
    <row r="2369" spans="1:32">
      <c r="A2369" s="1"/>
      <c r="B2369" s="17">
        <v>5</v>
      </c>
      <c r="C2369" s="9" t="s">
        <v>79</v>
      </c>
      <c r="D2369" s="9" t="str">
        <f>VLOOKUP(C2369,'Hazard Categories'!$A$2:$B$52,2,FALSE)</f>
        <v>Storm</v>
      </c>
      <c r="E2369" s="17">
        <v>2</v>
      </c>
      <c r="F2369" s="17">
        <v>1977</v>
      </c>
      <c r="G2369" s="17" t="str">
        <f>IF(F2369&lt;2000,(ROUNDDOWN((F2369-$G$10)/5,0))*5+$G$10&amp;"-"&amp;(ROUNDDOWN((F2369-$G$10)/5,0))*5+$G$10+4,(ROUNDDOWN((F2369-$G$10)/5,0))*5+$G$10&amp;"-"&amp;(ROUNDDOWN((F2369-$G$10)/5,0))*5+$G$10+4)</f>
        <v>1975-1979</v>
      </c>
      <c r="H2369" s="17">
        <v>1</v>
      </c>
      <c r="I2369" s="17">
        <v>0</v>
      </c>
      <c r="J2369" s="17">
        <v>0</v>
      </c>
      <c r="K2369" s="17">
        <f>SUM(I2369:J2369)</f>
        <v>0</v>
      </c>
      <c r="L2369" s="28">
        <f>IF(N2369&lt;7000000000,0,1)</f>
        <v>0</v>
      </c>
      <c r="M2369" s="28">
        <f>IF(N2369&gt;0,1,0)</f>
        <v>1</v>
      </c>
      <c r="N2369" s="29">
        <v>7214</v>
      </c>
      <c r="O2369" s="29">
        <f>IF($R2369="Minor",1,0)</f>
        <v>1</v>
      </c>
      <c r="P2369" s="29">
        <f>IF($R2369="Medium",1,0)</f>
        <v>0</v>
      </c>
      <c r="Q2369" s="29">
        <f>IF($R2369="Major",1,0)</f>
        <v>0</v>
      </c>
      <c r="R2369" s="2" t="str">
        <f>IF('Hazard Data'!N1319&lt;VLOOKUP(B2369,Thresholds!$B$2:$I$8,2,FALSE),"Minor",IF(AND(VLOOKUP(B2369,Thresholds!$B$2:$I$8,2,FALSE)&lt;='Hazard Data'!N1319,'Hazard Data'!N1319&lt;VLOOKUP(B2369,Thresholds!$B$2:$I$8,3,FALSE)),"Medium","Major"))</f>
        <v>Minor</v>
      </c>
      <c r="S2369" s="2" t="str">
        <f>IF(N2369&gt;0,"",IF('Hazard Data'!K1319&lt;VLOOKUP(B2369,Thresholds!$B$2:$I$8,5,FALSE),"Minor",IF(AND(VLOOKUP(B2369,Thresholds!$B$2:$I$8,5,FALSE)&lt;='Hazard Data'!K1319,'Hazard Data'!K1319&lt;VLOOKUP(B2369,Thresholds!$B$2:$I$8,6,FALSE)),"Medium","Major")))</f>
        <v/>
      </c>
      <c r="T2369" s="2"/>
      <c r="U2369" s="2"/>
      <c r="V2369" s="2"/>
      <c r="W2369" s="2"/>
      <c r="X2369" s="1"/>
      <c r="Y2369" s="1"/>
      <c r="Z2369" s="1"/>
      <c r="AA2369" s="1"/>
      <c r="AB2369" s="1"/>
      <c r="AC2369" s="1"/>
      <c r="AD2369" s="1"/>
      <c r="AE2369" s="1"/>
      <c r="AF2369" s="1"/>
    </row>
    <row r="2370" spans="1:32">
      <c r="A2370" s="1"/>
      <c r="B2370" s="17">
        <v>4</v>
      </c>
      <c r="C2370" s="9" t="s">
        <v>52</v>
      </c>
      <c r="D2370" s="9" t="str">
        <f>VLOOKUP(C2370,'Hazard Categories'!$A$2:$B$52,2,FALSE)</f>
        <v>Severe Storm</v>
      </c>
      <c r="E2370" s="17">
        <v>2</v>
      </c>
      <c r="F2370" s="17">
        <v>1983</v>
      </c>
      <c r="G2370" s="17" t="str">
        <f>IF(F2370&lt;2000,(ROUNDDOWN((F2370-$G$10)/5,0))*5+$G$10&amp;"-"&amp;(ROUNDDOWN((F2370-$G$10)/5,0))*5+$G$10+4,(ROUNDDOWN((F2370-$G$10)/5,0))*5+$G$10&amp;"-"&amp;(ROUNDDOWN((F2370-$G$10)/5,0))*5+$G$10+4)</f>
        <v>1980-1984</v>
      </c>
      <c r="H2370" s="17">
        <v>1</v>
      </c>
      <c r="I2370" s="17">
        <v>0</v>
      </c>
      <c r="J2370" s="17">
        <v>0</v>
      </c>
      <c r="K2370" s="17">
        <f>SUM(I2370:J2370)</f>
        <v>0</v>
      </c>
      <c r="L2370" s="28">
        <f>IF(N2370&lt;7000000000,0,1)</f>
        <v>0</v>
      </c>
      <c r="M2370" s="28">
        <f>IF(N2370&gt;0,1,0)</f>
        <v>1</v>
      </c>
      <c r="N2370" s="29">
        <v>7201</v>
      </c>
      <c r="O2370" s="29">
        <f>IF($R2370="Minor",1,0)</f>
        <v>1</v>
      </c>
      <c r="P2370" s="29">
        <f>IF($R2370="Medium",1,0)</f>
        <v>0</v>
      </c>
      <c r="Q2370" s="29">
        <f>IF($R2370="Major",1,0)</f>
        <v>0</v>
      </c>
      <c r="R2370" s="2" t="str">
        <f>IF('Hazard Data'!N1357&lt;VLOOKUP(B2370,Thresholds!$B$2:$I$8,2,FALSE),"Minor",IF(AND(VLOOKUP(B2370,Thresholds!$B$2:$I$8,2,FALSE)&lt;='Hazard Data'!N1357,'Hazard Data'!N1357&lt;VLOOKUP(B2370,Thresholds!$B$2:$I$8,3,FALSE)),"Medium","Major"))</f>
        <v>Minor</v>
      </c>
      <c r="S2370" s="2" t="str">
        <f>IF(N2370&gt;0,"",IF('Hazard Data'!K1357&lt;VLOOKUP(B2370,Thresholds!$B$2:$I$8,5,FALSE),"Minor",IF(AND(VLOOKUP(B2370,Thresholds!$B$2:$I$8,5,FALSE)&lt;='Hazard Data'!K1357,'Hazard Data'!K1357&lt;VLOOKUP(B2370,Thresholds!$B$2:$I$8,6,FALSE)),"Medium","Major")))</f>
        <v/>
      </c>
      <c r="T2370" s="2"/>
      <c r="U2370" s="2"/>
      <c r="V2370" s="2"/>
      <c r="W2370" s="2"/>
      <c r="X2370" s="1"/>
      <c r="Y2370" s="1"/>
      <c r="Z2370" s="1"/>
      <c r="AA2370" s="1"/>
      <c r="AB2370" s="1"/>
      <c r="AC2370" s="1"/>
      <c r="AD2370" s="1"/>
      <c r="AE2370" s="1"/>
      <c r="AF2370" s="1"/>
    </row>
    <row r="2371" spans="1:32">
      <c r="A2371" s="1"/>
      <c r="B2371" s="17">
        <v>1</v>
      </c>
      <c r="C2371" s="9" t="s">
        <v>44</v>
      </c>
      <c r="D2371" s="9" t="str">
        <f>VLOOKUP(C2371,'Hazard Categories'!$A$2:$B$52,2,FALSE)</f>
        <v>Severe Storm</v>
      </c>
      <c r="E2371" s="17">
        <v>3</v>
      </c>
      <c r="F2371" s="17">
        <v>1983</v>
      </c>
      <c r="G2371" s="17" t="str">
        <f>IF(F2371&lt;2000,(ROUNDDOWN((F2371-$G$10)/5,0))*5+$G$10&amp;"-"&amp;(ROUNDDOWN((F2371-$G$10)/5,0))*5+$G$10+4,(ROUNDDOWN((F2371-$G$10)/5,0))*5+$G$10&amp;"-"&amp;(ROUNDDOWN((F2371-$G$10)/5,0))*5+$G$10+4)</f>
        <v>1980-1984</v>
      </c>
      <c r="H2371" s="17">
        <v>1</v>
      </c>
      <c r="I2371" s="17">
        <v>0</v>
      </c>
      <c r="J2371" s="17">
        <v>0</v>
      </c>
      <c r="K2371" s="17">
        <f>SUM(I2371:J2371)</f>
        <v>0</v>
      </c>
      <c r="L2371" s="28">
        <f>IF(N2371&lt;7000000000,0,1)</f>
        <v>0</v>
      </c>
      <c r="M2371" s="28">
        <f>IF(N2371&gt;0,1,0)</f>
        <v>1</v>
      </c>
      <c r="N2371" s="29">
        <v>7186</v>
      </c>
      <c r="O2371" s="29">
        <f>IF($R2371="Minor",1,0)</f>
        <v>1</v>
      </c>
      <c r="P2371" s="29">
        <f>IF($R2371="Medium",1,0)</f>
        <v>0</v>
      </c>
      <c r="Q2371" s="29">
        <f>IF($R2371="Major",1,0)</f>
        <v>0</v>
      </c>
      <c r="R2371" s="2" t="str">
        <f>IF('Hazard Data'!N1381&lt;VLOOKUP(B2371,Thresholds!$B$2:$I$8,2,FALSE),"Minor",IF(AND(VLOOKUP(B2371,Thresholds!$B$2:$I$8,2,FALSE)&lt;='Hazard Data'!N1381,'Hazard Data'!N1381&lt;VLOOKUP(B2371,Thresholds!$B$2:$I$8,3,FALSE)),"Medium","Major"))</f>
        <v>Minor</v>
      </c>
      <c r="S2371" s="2" t="str">
        <f>IF(N2371&gt;0,"",IF('Hazard Data'!K1381&lt;VLOOKUP(B2371,Thresholds!$B$2:$I$8,5,FALSE),"Minor",IF(AND(VLOOKUP(B2371,Thresholds!$B$2:$I$8,5,FALSE)&lt;='Hazard Data'!K1381,'Hazard Data'!K1381&lt;VLOOKUP(B2371,Thresholds!$B$2:$I$8,6,FALSE)),"Medium","Major")))</f>
        <v/>
      </c>
      <c r="T2371" s="2"/>
      <c r="U2371" s="2"/>
      <c r="V2371" s="2"/>
      <c r="W2371" s="2"/>
      <c r="X2371" s="1"/>
      <c r="Y2371" s="1"/>
      <c r="Z2371" s="1"/>
      <c r="AA2371" s="1"/>
      <c r="AB2371" s="1"/>
      <c r="AC2371" s="1"/>
      <c r="AD2371" s="1"/>
      <c r="AE2371" s="1"/>
      <c r="AF2371" s="1"/>
    </row>
    <row r="2372" spans="1:32">
      <c r="A2372" s="1"/>
      <c r="B2372" s="17">
        <v>2</v>
      </c>
      <c r="C2372" s="9" t="s">
        <v>45</v>
      </c>
      <c r="D2372" s="9" t="str">
        <f>VLOOKUP(C2372,'Hazard Categories'!$A$2:$B$52,2,FALSE)</f>
        <v>Storm</v>
      </c>
      <c r="E2372" s="17">
        <v>3</v>
      </c>
      <c r="F2372" s="17">
        <v>1987</v>
      </c>
      <c r="G2372" s="17" t="str">
        <f>IF(F2372&lt;2000,(ROUNDDOWN((F2372-$G$10)/5,0))*5+$G$10&amp;"-"&amp;(ROUNDDOWN((F2372-$G$10)/5,0))*5+$G$10+4,(ROUNDDOWN((F2372-$G$10)/5,0))*5+$G$10&amp;"-"&amp;(ROUNDDOWN((F2372-$G$10)/5,0))*5+$G$10+4)</f>
        <v>1985-1989</v>
      </c>
      <c r="H2372" s="17">
        <v>1</v>
      </c>
      <c r="I2372" s="17">
        <v>0</v>
      </c>
      <c r="J2372" s="17">
        <v>0</v>
      </c>
      <c r="K2372" s="17">
        <f>SUM(I2372:J2372)</f>
        <v>0</v>
      </c>
      <c r="L2372" s="28">
        <f>IF(N2372&lt;7000000000,0,1)</f>
        <v>0</v>
      </c>
      <c r="M2372" s="28">
        <f>IF(N2372&gt;0,1,0)</f>
        <v>1</v>
      </c>
      <c r="N2372" s="29">
        <v>7185</v>
      </c>
      <c r="O2372" s="29">
        <f>IF($R2372="Minor",1,0)</f>
        <v>1</v>
      </c>
      <c r="P2372" s="29">
        <f>IF($R2372="Medium",1,0)</f>
        <v>0</v>
      </c>
      <c r="Q2372" s="29">
        <f>IF($R2372="Major",1,0)</f>
        <v>0</v>
      </c>
      <c r="R2372" s="2" t="str">
        <f>IF('Hazard Data'!N1607&lt;VLOOKUP(B2372,Thresholds!$B$2:$I$8,2,FALSE),"Minor",IF(AND(VLOOKUP(B2372,Thresholds!$B$2:$I$8,2,FALSE)&lt;='Hazard Data'!N1607,'Hazard Data'!N1607&lt;VLOOKUP(B2372,Thresholds!$B$2:$I$8,3,FALSE)),"Medium","Major"))</f>
        <v>Minor</v>
      </c>
      <c r="S2372" s="2" t="str">
        <f>IF(N2372&gt;0,"",IF('Hazard Data'!K1607&lt;VLOOKUP(B2372,Thresholds!$B$2:$I$8,5,FALSE),"Minor",IF(AND(VLOOKUP(B2372,Thresholds!$B$2:$I$8,5,FALSE)&lt;='Hazard Data'!K1607,'Hazard Data'!K1607&lt;VLOOKUP(B2372,Thresholds!$B$2:$I$8,6,FALSE)),"Medium","Major")))</f>
        <v/>
      </c>
      <c r="T2372" s="2"/>
      <c r="U2372" s="2"/>
      <c r="V2372" s="2"/>
      <c r="W2372" s="2"/>
      <c r="X2372" s="1"/>
      <c r="Y2372" s="1"/>
      <c r="Z2372" s="1"/>
      <c r="AA2372" s="1"/>
      <c r="AB2372" s="1"/>
      <c r="AC2372" s="1"/>
      <c r="AD2372" s="1"/>
      <c r="AE2372" s="1"/>
      <c r="AF2372" s="1"/>
    </row>
    <row r="2373" spans="1:32">
      <c r="A2373" s="1"/>
      <c r="B2373" s="17">
        <v>4</v>
      </c>
      <c r="C2373" s="9" t="s">
        <v>41</v>
      </c>
      <c r="D2373" s="9" t="str">
        <f>VLOOKUP(C2373,'Hazard Categories'!$A$2:$B$52,2,FALSE)</f>
        <v>Tornado</v>
      </c>
      <c r="E2373" s="17">
        <v>3</v>
      </c>
      <c r="F2373" s="17">
        <v>1962</v>
      </c>
      <c r="G2373" s="17" t="str">
        <f>IF(F2373&lt;2000,(ROUNDDOWN((F2373-$G$10)/5,0))*5+$G$10&amp;"-"&amp;(ROUNDDOWN((F2373-$G$10)/5,0))*5+$G$10+4,(ROUNDDOWN((F2373-$G$10)/5,0))*5+$G$10&amp;"-"&amp;(ROUNDDOWN((F2373-$G$10)/5,0))*5+$G$10+4)</f>
        <v>1960-1964</v>
      </c>
      <c r="H2373" s="17">
        <v>1</v>
      </c>
      <c r="I2373" s="17">
        <v>0</v>
      </c>
      <c r="J2373" s="17">
        <v>0</v>
      </c>
      <c r="K2373" s="17">
        <f>SUM(I2373:J2373)</f>
        <v>0</v>
      </c>
      <c r="L2373" s="28">
        <f>IF(N2373&lt;7000000000,0,1)</f>
        <v>0</v>
      </c>
      <c r="M2373" s="28">
        <f>IF(N2373&gt;0,1,0)</f>
        <v>1</v>
      </c>
      <c r="N2373" s="29">
        <v>7181</v>
      </c>
      <c r="O2373" s="29">
        <f>IF($R2373="Minor",1,0)</f>
        <v>1</v>
      </c>
      <c r="P2373" s="29">
        <f>IF($R2373="Medium",1,0)</f>
        <v>0</v>
      </c>
      <c r="Q2373" s="29">
        <f>IF($R2373="Major",1,0)</f>
        <v>0</v>
      </c>
      <c r="R2373" s="2" t="str">
        <f>IF('Hazard Data'!N1003&lt;VLOOKUP(B2373,Thresholds!$B$2:$I$8,2,FALSE),"Minor",IF(AND(VLOOKUP(B2373,Thresholds!$B$2:$I$8,2,FALSE)&lt;='Hazard Data'!N1003,'Hazard Data'!N1003&lt;VLOOKUP(B2373,Thresholds!$B$2:$I$8,3,FALSE)),"Medium","Major"))</f>
        <v>Minor</v>
      </c>
      <c r="S2373" s="2" t="str">
        <f>IF(N2373&gt;0,"",IF('Hazard Data'!K1003&lt;VLOOKUP(B2373,Thresholds!$B$2:$I$8,5,FALSE),"Minor",IF(AND(VLOOKUP(B2373,Thresholds!$B$2:$I$8,5,FALSE)&lt;='Hazard Data'!K1003,'Hazard Data'!K1003&lt;VLOOKUP(B2373,Thresholds!$B$2:$I$8,6,FALSE)),"Medium","Major")))</f>
        <v/>
      </c>
      <c r="T2373" s="2"/>
      <c r="U2373" s="2"/>
      <c r="V2373" s="2"/>
      <c r="W2373" s="2"/>
      <c r="X2373" s="1"/>
      <c r="Y2373" s="1"/>
      <c r="Z2373" s="1"/>
      <c r="AA2373" s="1"/>
      <c r="AB2373" s="1"/>
      <c r="AC2373" s="1"/>
      <c r="AD2373" s="1"/>
      <c r="AE2373" s="1"/>
      <c r="AF2373" s="1"/>
    </row>
    <row r="2374" spans="1:32">
      <c r="A2374" s="1"/>
      <c r="B2374" s="17">
        <v>3</v>
      </c>
      <c r="C2374" s="9" t="s">
        <v>46</v>
      </c>
      <c r="D2374" s="9" t="str">
        <f>VLOOKUP(C2374,'Hazard Categories'!$A$2:$B$52,2,FALSE)</f>
        <v>Storm</v>
      </c>
      <c r="E2374" s="17">
        <v>2</v>
      </c>
      <c r="F2374" s="17">
        <v>1986</v>
      </c>
      <c r="G2374" s="17" t="str">
        <f>IF(F2374&lt;2000,(ROUNDDOWN((F2374-$G$10)/5,0))*5+$G$10&amp;"-"&amp;(ROUNDDOWN((F2374-$G$10)/5,0))*5+$G$10+4,(ROUNDDOWN((F2374-$G$10)/5,0))*5+$G$10&amp;"-"&amp;(ROUNDDOWN((F2374-$G$10)/5,0))*5+$G$10+4)</f>
        <v>1985-1989</v>
      </c>
      <c r="H2374" s="17">
        <v>1</v>
      </c>
      <c r="I2374" s="17">
        <v>0</v>
      </c>
      <c r="J2374" s="17">
        <v>0</v>
      </c>
      <c r="K2374" s="17">
        <f>SUM(I2374:J2374)</f>
        <v>0</v>
      </c>
      <c r="L2374" s="28">
        <f>IF(N2374&lt;7000000000,0,1)</f>
        <v>0</v>
      </c>
      <c r="M2374" s="28">
        <f>IF(N2374&gt;0,1,0)</f>
        <v>1</v>
      </c>
      <c r="N2374" s="29">
        <v>7181</v>
      </c>
      <c r="O2374" s="29">
        <f>IF($R2374="Minor",1,0)</f>
        <v>1</v>
      </c>
      <c r="P2374" s="29">
        <f>IF($R2374="Medium",1,0)</f>
        <v>0</v>
      </c>
      <c r="Q2374" s="29">
        <f>IF($R2374="Major",1,0)</f>
        <v>0</v>
      </c>
      <c r="R2374" s="2" t="str">
        <f>IF('Hazard Data'!N1513&lt;VLOOKUP(B2374,Thresholds!$B$2:$I$8,2,FALSE),"Minor",IF(AND(VLOOKUP(B2374,Thresholds!$B$2:$I$8,2,FALSE)&lt;='Hazard Data'!N1513,'Hazard Data'!N1513&lt;VLOOKUP(B2374,Thresholds!$B$2:$I$8,3,FALSE)),"Medium","Major"))</f>
        <v>Minor</v>
      </c>
      <c r="S2374" s="2" t="str">
        <f>IF(N2374&gt;0,"",IF('Hazard Data'!K1513&lt;VLOOKUP(B2374,Thresholds!$B$2:$I$8,5,FALSE),"Minor",IF(AND(VLOOKUP(B2374,Thresholds!$B$2:$I$8,5,FALSE)&lt;='Hazard Data'!K1513,'Hazard Data'!K1513&lt;VLOOKUP(B2374,Thresholds!$B$2:$I$8,6,FALSE)),"Medium","Major")))</f>
        <v/>
      </c>
      <c r="T2374" s="2"/>
      <c r="U2374" s="2"/>
      <c r="V2374" s="2"/>
      <c r="W2374" s="2"/>
      <c r="X2374" s="1"/>
      <c r="Y2374" s="1"/>
      <c r="Z2374" s="1"/>
      <c r="AA2374" s="1"/>
      <c r="AB2374" s="1"/>
      <c r="AC2374" s="1"/>
      <c r="AD2374" s="1"/>
      <c r="AE2374" s="1"/>
      <c r="AF2374" s="1"/>
    </row>
    <row r="2375" spans="1:32">
      <c r="A2375" s="1"/>
      <c r="B2375" s="17">
        <v>2</v>
      </c>
      <c r="C2375" s="9" t="s">
        <v>59</v>
      </c>
      <c r="D2375" s="9" t="str">
        <f>VLOOKUP(C2375,'Hazard Categories'!$A$2:$B$52,2,FALSE)</f>
        <v>Storm</v>
      </c>
      <c r="E2375" s="17">
        <v>1</v>
      </c>
      <c r="F2375" s="17">
        <v>1994</v>
      </c>
      <c r="G2375" s="17" t="str">
        <f>IF(F2375&lt;2000,(ROUNDDOWN((F2375-$G$10)/5,0))*5+$G$10&amp;"-"&amp;(ROUNDDOWN((F2375-$G$10)/5,0))*5+$G$10+4,(ROUNDDOWN((F2375-$G$10)/5,0))*5+$G$10&amp;"-"&amp;(ROUNDDOWN((F2375-$G$10)/5,0))*5+$G$10+4)</f>
        <v>1990-1994</v>
      </c>
      <c r="H2375" s="17">
        <v>1</v>
      </c>
      <c r="I2375" s="17">
        <v>0</v>
      </c>
      <c r="J2375" s="17">
        <v>0</v>
      </c>
      <c r="K2375" s="17">
        <f>SUM(I2375:J2375)</f>
        <v>0</v>
      </c>
      <c r="L2375" s="28">
        <f>IF(N2375&lt;7000000000,0,1)</f>
        <v>0</v>
      </c>
      <c r="M2375" s="28">
        <f>IF(N2375&gt;0,1,0)</f>
        <v>1</v>
      </c>
      <c r="N2375" s="29">
        <v>7174</v>
      </c>
      <c r="O2375" s="29">
        <f>IF($R2375="Minor",1,0)</f>
        <v>1</v>
      </c>
      <c r="P2375" s="29">
        <f>IF($R2375="Medium",1,0)</f>
        <v>0</v>
      </c>
      <c r="Q2375" s="29">
        <f>IF($R2375="Major",1,0)</f>
        <v>0</v>
      </c>
      <c r="R2375" s="2" t="str">
        <f>IF('Hazard Data'!N1781&lt;VLOOKUP(B2375,Thresholds!$B$2:$I$8,2,FALSE),"Minor",IF(AND(VLOOKUP(B2375,Thresholds!$B$2:$I$8,2,FALSE)&lt;='Hazard Data'!N1781,'Hazard Data'!N1781&lt;VLOOKUP(B2375,Thresholds!$B$2:$I$8,3,FALSE)),"Medium","Major"))</f>
        <v>Minor</v>
      </c>
      <c r="S2375" s="2" t="str">
        <f>IF(N2375&gt;0,"",IF('Hazard Data'!K1781&lt;VLOOKUP(B2375,Thresholds!$B$2:$I$8,5,FALSE),"Minor",IF(AND(VLOOKUP(B2375,Thresholds!$B$2:$I$8,5,FALSE)&lt;='Hazard Data'!K1781,'Hazard Data'!K1781&lt;VLOOKUP(B2375,Thresholds!$B$2:$I$8,6,FALSE)),"Medium","Major")))</f>
        <v/>
      </c>
      <c r="T2375" s="2"/>
      <c r="U2375" s="2"/>
      <c r="V2375" s="2"/>
      <c r="W2375" s="2"/>
      <c r="X2375" s="1"/>
      <c r="Y2375" s="1"/>
      <c r="Z2375" s="1"/>
      <c r="AA2375" s="1"/>
      <c r="AB2375" s="1"/>
      <c r="AC2375" s="1"/>
      <c r="AD2375" s="1"/>
      <c r="AE2375" s="1"/>
      <c r="AF2375" s="1"/>
    </row>
    <row r="2376" spans="1:32">
      <c r="A2376" s="1"/>
      <c r="B2376" s="17">
        <v>1</v>
      </c>
      <c r="C2376" s="9" t="s">
        <v>44</v>
      </c>
      <c r="D2376" s="9" t="str">
        <f>VLOOKUP(C2376,'Hazard Categories'!$A$2:$B$52,2,FALSE)</f>
        <v>Severe Storm</v>
      </c>
      <c r="E2376" s="17">
        <v>2</v>
      </c>
      <c r="F2376" s="17">
        <v>1989</v>
      </c>
      <c r="G2376" s="17" t="str">
        <f>IF(F2376&lt;2000,(ROUNDDOWN((F2376-$G$10)/5,0))*5+$G$10&amp;"-"&amp;(ROUNDDOWN((F2376-$G$10)/5,0))*5+$G$10+4,(ROUNDDOWN((F2376-$G$10)/5,0))*5+$G$10&amp;"-"&amp;(ROUNDDOWN((F2376-$G$10)/5,0))*5+$G$10+4)</f>
        <v>1985-1989</v>
      </c>
      <c r="H2376" s="17">
        <v>1</v>
      </c>
      <c r="I2376" s="17">
        <v>0</v>
      </c>
      <c r="J2376" s="17">
        <v>0</v>
      </c>
      <c r="K2376" s="17">
        <f>SUM(I2376:J2376)</f>
        <v>0</v>
      </c>
      <c r="L2376" s="28">
        <f>IF(N2376&lt;7000000000,0,1)</f>
        <v>0</v>
      </c>
      <c r="M2376" s="28">
        <f>IF(N2376&gt;0,1,0)</f>
        <v>1</v>
      </c>
      <c r="N2376" s="29">
        <v>7172</v>
      </c>
      <c r="O2376" s="29">
        <f>IF($R2376="Minor",1,0)</f>
        <v>1</v>
      </c>
      <c r="P2376" s="29">
        <f>IF($R2376="Medium",1,0)</f>
        <v>0</v>
      </c>
      <c r="Q2376" s="29">
        <f>IF($R2376="Major",1,0)</f>
        <v>0</v>
      </c>
      <c r="R2376" s="2" t="str">
        <f>IF('Hazard Data'!N1477&lt;VLOOKUP(B2376,Thresholds!$B$2:$I$8,2,FALSE),"Minor",IF(AND(VLOOKUP(B2376,Thresholds!$B$2:$I$8,2,FALSE)&lt;='Hazard Data'!N1477,'Hazard Data'!N1477&lt;VLOOKUP(B2376,Thresholds!$B$2:$I$8,3,FALSE)),"Medium","Major"))</f>
        <v>Minor</v>
      </c>
      <c r="S2376" s="2" t="str">
        <f>IF(N2376&gt;0,"",IF('Hazard Data'!K1477&lt;VLOOKUP(B2376,Thresholds!$B$2:$I$8,5,FALSE),"Minor",IF(AND(VLOOKUP(B2376,Thresholds!$B$2:$I$8,5,FALSE)&lt;='Hazard Data'!K1477,'Hazard Data'!K1477&lt;VLOOKUP(B2376,Thresholds!$B$2:$I$8,6,FALSE)),"Medium","Major")))</f>
        <v/>
      </c>
      <c r="T2376" s="2"/>
      <c r="U2376" s="2"/>
      <c r="V2376" s="2"/>
      <c r="W2376" s="2"/>
      <c r="X2376" s="1"/>
      <c r="Y2376" s="1"/>
      <c r="Z2376" s="1"/>
      <c r="AA2376" s="1"/>
      <c r="AB2376" s="1"/>
      <c r="AC2376" s="1"/>
      <c r="AD2376" s="1"/>
      <c r="AE2376" s="1"/>
      <c r="AF2376" s="1"/>
    </row>
    <row r="2377" spans="1:32">
      <c r="A2377" s="1"/>
      <c r="B2377" s="17">
        <v>4</v>
      </c>
      <c r="C2377" s="9" t="s">
        <v>41</v>
      </c>
      <c r="D2377" s="9" t="str">
        <f>VLOOKUP(C2377,'Hazard Categories'!$A$2:$B$52,2,FALSE)</f>
        <v>Tornado</v>
      </c>
      <c r="E2377" s="17">
        <v>3</v>
      </c>
      <c r="F2377" s="17">
        <v>1978</v>
      </c>
      <c r="G2377" s="17" t="str">
        <f>IF(F2377&lt;2000,(ROUNDDOWN((F2377-$G$10)/5,0))*5+$G$10&amp;"-"&amp;(ROUNDDOWN((F2377-$G$10)/5,0))*5+$G$10+4,(ROUNDDOWN((F2377-$G$10)/5,0))*5+$G$10&amp;"-"&amp;(ROUNDDOWN((F2377-$G$10)/5,0))*5+$G$10+4)</f>
        <v>1975-1979</v>
      </c>
      <c r="H2377" s="17">
        <v>1</v>
      </c>
      <c r="I2377" s="17">
        <v>0</v>
      </c>
      <c r="J2377" s="17">
        <v>0</v>
      </c>
      <c r="K2377" s="17">
        <f>SUM(I2377:J2377)</f>
        <v>0</v>
      </c>
      <c r="L2377" s="28">
        <f>IF(N2377&lt;7000000000,0,1)</f>
        <v>0</v>
      </c>
      <c r="M2377" s="28">
        <f>IF(N2377&gt;0,1,0)</f>
        <v>1</v>
      </c>
      <c r="N2377" s="29">
        <v>7161</v>
      </c>
      <c r="O2377" s="29">
        <f>IF($R2377="Minor",1,0)</f>
        <v>1</v>
      </c>
      <c r="P2377" s="29">
        <f>IF($R2377="Medium",1,0)</f>
        <v>0</v>
      </c>
      <c r="Q2377" s="29">
        <f>IF($R2377="Major",1,0)</f>
        <v>0</v>
      </c>
      <c r="R2377" s="2" t="str">
        <f>IF('Hazard Data'!N1328&lt;VLOOKUP(B2377,Thresholds!$B$2:$I$8,2,FALSE),"Minor",IF(AND(VLOOKUP(B2377,Thresholds!$B$2:$I$8,2,FALSE)&lt;='Hazard Data'!N1328,'Hazard Data'!N1328&lt;VLOOKUP(B2377,Thresholds!$B$2:$I$8,3,FALSE)),"Medium","Major"))</f>
        <v>Minor</v>
      </c>
      <c r="S2377" s="2" t="str">
        <f>IF(N2377&gt;0,"",IF('Hazard Data'!K1328&lt;VLOOKUP(B2377,Thresholds!$B$2:$I$8,5,FALSE),"Minor",IF(AND(VLOOKUP(B2377,Thresholds!$B$2:$I$8,5,FALSE)&lt;='Hazard Data'!K1328,'Hazard Data'!K1328&lt;VLOOKUP(B2377,Thresholds!$B$2:$I$8,6,FALSE)),"Medium","Major")))</f>
        <v/>
      </c>
      <c r="T2377" s="2"/>
      <c r="U2377" s="2"/>
      <c r="V2377" s="2"/>
      <c r="W2377" s="2"/>
      <c r="X2377" s="1"/>
      <c r="Y2377" s="1"/>
      <c r="Z2377" s="1"/>
      <c r="AA2377" s="1"/>
      <c r="AB2377" s="1"/>
      <c r="AC2377" s="1"/>
      <c r="AD2377" s="1"/>
      <c r="AE2377" s="1"/>
      <c r="AF2377" s="1"/>
    </row>
    <row r="2378" spans="1:32">
      <c r="A2378" s="1"/>
      <c r="B2378" s="17">
        <v>2</v>
      </c>
      <c r="C2378" s="9" t="s">
        <v>41</v>
      </c>
      <c r="D2378" s="9" t="str">
        <f>VLOOKUP(C2378,'Hazard Categories'!$A$2:$B$52,2,FALSE)</f>
        <v>Tornado</v>
      </c>
      <c r="E2378" s="17">
        <v>3</v>
      </c>
      <c r="F2378" s="17">
        <v>2018</v>
      </c>
      <c r="G2378" s="17" t="str">
        <f>IF(F2378&lt;2000,(ROUNDDOWN((F2378-$G$10)/5,0))*5+$G$10&amp;"-"&amp;(ROUNDDOWN((F2378-$G$10)/5,0))*5+$G$10+4,(ROUNDDOWN((F2378-$G$10)/5,0))*5+$G$10&amp;"-"&amp;(ROUNDDOWN((F2378-$G$10)/5,0))*5+$G$10+4)</f>
        <v>2015-2019</v>
      </c>
      <c r="H2378" s="17">
        <v>1</v>
      </c>
      <c r="I2378" s="17">
        <v>0</v>
      </c>
      <c r="J2378" s="17">
        <v>0</v>
      </c>
      <c r="K2378" s="17">
        <f>SUM(I2378:J2378)</f>
        <v>0</v>
      </c>
      <c r="L2378" s="28">
        <f>IF(N2378&lt;7000000000,0,1)</f>
        <v>0</v>
      </c>
      <c r="M2378" s="28">
        <f>IF(N2378&gt;0,1,0)</f>
        <v>1</v>
      </c>
      <c r="N2378" s="29">
        <v>7136</v>
      </c>
      <c r="O2378" s="29">
        <f>IF($R2378="Minor",1,0)</f>
        <v>1</v>
      </c>
      <c r="P2378" s="29">
        <f>IF($R2378="Medium",1,0)</f>
        <v>0</v>
      </c>
      <c r="Q2378" s="29">
        <f>IF($R2378="Major",1,0)</f>
        <v>0</v>
      </c>
      <c r="R2378" s="2" t="str">
        <f>IF('Hazard Data'!N2988&lt;VLOOKUP(B2378,Thresholds!$B$2:$I$8,2,FALSE),"Minor",IF(AND(VLOOKUP(B2378,Thresholds!$B$2:$I$8,2,FALSE)&lt;='Hazard Data'!N2988,'Hazard Data'!N2988&lt;VLOOKUP(B2378,Thresholds!$B$2:$I$8,3,FALSE)),"Medium","Major"))</f>
        <v>Minor</v>
      </c>
      <c r="S2378" s="2" t="str">
        <f>IF(N2378&gt;0,"",IF('Hazard Data'!K2988&lt;VLOOKUP(B2378,Thresholds!$B$2:$I$8,5,FALSE),"Minor",IF(AND(VLOOKUP(B2378,Thresholds!$B$2:$I$8,5,FALSE)&lt;='Hazard Data'!K2988,'Hazard Data'!K2988&lt;VLOOKUP(B2378,Thresholds!$B$2:$I$8,6,FALSE)),"Medium","Major")))</f>
        <v/>
      </c>
      <c r="T2378" s="2"/>
      <c r="U2378" s="2"/>
      <c r="V2378" s="2"/>
      <c r="W2378" s="2"/>
      <c r="X2378" s="1"/>
      <c r="Y2378" s="1"/>
      <c r="Z2378" s="1"/>
      <c r="AA2378" s="1"/>
      <c r="AB2378" s="1"/>
      <c r="AC2378" s="1"/>
      <c r="AD2378" s="1"/>
      <c r="AE2378" s="1"/>
      <c r="AF2378" s="1"/>
    </row>
    <row r="2379" spans="1:32">
      <c r="A2379" s="1"/>
      <c r="B2379" s="17">
        <v>1</v>
      </c>
      <c r="C2379" s="9" t="s">
        <v>52</v>
      </c>
      <c r="D2379" s="9" t="str">
        <f>VLOOKUP(C2379,'Hazard Categories'!$A$2:$B$52,2,FALSE)</f>
        <v>Severe Storm</v>
      </c>
      <c r="E2379" s="17">
        <v>3</v>
      </c>
      <c r="F2379" s="17">
        <v>1975</v>
      </c>
      <c r="G2379" s="17" t="str">
        <f>IF(F2379&lt;2000,(ROUNDDOWN((F2379-$G$10)/5,0))*5+$G$10&amp;"-"&amp;(ROUNDDOWN((F2379-$G$10)/5,0))*5+$G$10+4,(ROUNDDOWN((F2379-$G$10)/5,0))*5+$G$10&amp;"-"&amp;(ROUNDDOWN((F2379-$G$10)/5,0))*5+$G$10+4)</f>
        <v>1975-1979</v>
      </c>
      <c r="H2379" s="17">
        <v>1</v>
      </c>
      <c r="I2379" s="17">
        <v>0</v>
      </c>
      <c r="J2379" s="17">
        <v>0</v>
      </c>
      <c r="K2379" s="17">
        <f>SUM(I2379:J2379)</f>
        <v>0</v>
      </c>
      <c r="L2379" s="28">
        <f>IF(N2379&lt;7000000000,0,1)</f>
        <v>0</v>
      </c>
      <c r="M2379" s="28">
        <f>IF(N2379&gt;0,1,0)</f>
        <v>1</v>
      </c>
      <c r="N2379" s="29">
        <v>6892</v>
      </c>
      <c r="O2379" s="29">
        <f>IF($R2379="Minor",1,0)</f>
        <v>1</v>
      </c>
      <c r="P2379" s="29">
        <f>IF($R2379="Medium",1,0)</f>
        <v>0</v>
      </c>
      <c r="Q2379" s="29">
        <f>IF($R2379="Major",1,0)</f>
        <v>0</v>
      </c>
      <c r="R2379" s="2" t="str">
        <f>IF('Hazard Data'!N1223&lt;VLOOKUP(B2379,Thresholds!$B$2:$I$8,2,FALSE),"Minor",IF(AND(VLOOKUP(B2379,Thresholds!$B$2:$I$8,2,FALSE)&lt;='Hazard Data'!N1223,'Hazard Data'!N1223&lt;VLOOKUP(B2379,Thresholds!$B$2:$I$8,3,FALSE)),"Medium","Major"))</f>
        <v>Minor</v>
      </c>
      <c r="S2379" s="2" t="str">
        <f>IF(N2379&gt;0,"",IF('Hazard Data'!K1223&lt;VLOOKUP(B2379,Thresholds!$B$2:$I$8,5,FALSE),"Minor",IF(AND(VLOOKUP(B2379,Thresholds!$B$2:$I$8,5,FALSE)&lt;='Hazard Data'!K1223,'Hazard Data'!K1223&lt;VLOOKUP(B2379,Thresholds!$B$2:$I$8,6,FALSE)),"Medium","Major")))</f>
        <v/>
      </c>
      <c r="T2379" s="2"/>
      <c r="U2379" s="2"/>
      <c r="V2379" s="2"/>
      <c r="W2379" s="2"/>
      <c r="X2379" s="1"/>
      <c r="Y2379" s="1"/>
      <c r="Z2379" s="1"/>
      <c r="AA2379" s="1"/>
      <c r="AB2379" s="1"/>
      <c r="AC2379" s="1"/>
      <c r="AD2379" s="1"/>
      <c r="AE2379" s="1"/>
      <c r="AF2379" s="1"/>
    </row>
    <row r="2380" spans="1:32">
      <c r="A2380" s="1"/>
      <c r="B2380" s="17">
        <v>2</v>
      </c>
      <c r="C2380" s="9" t="s">
        <v>59</v>
      </c>
      <c r="D2380" s="9" t="str">
        <f>VLOOKUP(C2380,'Hazard Categories'!$A$2:$B$52,2,FALSE)</f>
        <v>Storm</v>
      </c>
      <c r="E2380" s="17">
        <v>1</v>
      </c>
      <c r="F2380" s="17">
        <v>1978</v>
      </c>
      <c r="G2380" s="17" t="str">
        <f>IF(F2380&lt;2000,(ROUNDDOWN((F2380-$G$10)/5,0))*5+$G$10&amp;"-"&amp;(ROUNDDOWN((F2380-$G$10)/5,0))*5+$G$10+4,(ROUNDDOWN((F2380-$G$10)/5,0))*5+$G$10&amp;"-"&amp;(ROUNDDOWN((F2380-$G$10)/5,0))*5+$G$10+4)</f>
        <v>1975-1979</v>
      </c>
      <c r="H2380" s="17">
        <v>1</v>
      </c>
      <c r="I2380" s="17">
        <v>0</v>
      </c>
      <c r="J2380" s="17">
        <v>0</v>
      </c>
      <c r="K2380" s="17">
        <f>SUM(I2380:J2380)</f>
        <v>0</v>
      </c>
      <c r="L2380" s="28">
        <f>IF(N2380&lt;7000000000,0,1)</f>
        <v>0</v>
      </c>
      <c r="M2380" s="28">
        <f>IF(N2380&gt;0,1,0)</f>
        <v>1</v>
      </c>
      <c r="N2380" s="29">
        <v>6711</v>
      </c>
      <c r="O2380" s="29">
        <f>IF($R2380="Minor",1,0)</f>
        <v>1</v>
      </c>
      <c r="P2380" s="29">
        <f>IF($R2380="Medium",1,0)</f>
        <v>0</v>
      </c>
      <c r="Q2380" s="29">
        <f>IF($R2380="Major",1,0)</f>
        <v>0</v>
      </c>
      <c r="R2380" s="2" t="str">
        <f>IF('Hazard Data'!N443&lt;VLOOKUP(B2380,Thresholds!$B$2:$I$8,2,FALSE),"Minor",IF(AND(VLOOKUP(B2380,Thresholds!$B$2:$I$8,2,FALSE)&lt;='Hazard Data'!N443,'Hazard Data'!N443&lt;VLOOKUP(B2380,Thresholds!$B$2:$I$8,3,FALSE)),"Medium","Major"))</f>
        <v>Minor</v>
      </c>
      <c r="S2380" s="2" t="str">
        <f>IF(N2380&gt;0,"",IF('Hazard Data'!K443&lt;VLOOKUP(B2380,Thresholds!$B$2:$I$8,5,FALSE),"Minor",IF(AND(VLOOKUP(B2380,Thresholds!$B$2:$I$8,5,FALSE)&lt;='Hazard Data'!K443,'Hazard Data'!K443&lt;VLOOKUP(B2380,Thresholds!$B$2:$I$8,6,FALSE)),"Medium","Major")))</f>
        <v/>
      </c>
      <c r="T2380" s="2"/>
      <c r="U2380" s="2"/>
      <c r="V2380" s="2"/>
      <c r="W2380" s="2"/>
      <c r="X2380" s="1"/>
      <c r="Y2380" s="1"/>
      <c r="Z2380" s="1"/>
      <c r="AA2380" s="1"/>
      <c r="AB2380" s="1"/>
      <c r="AC2380" s="1"/>
      <c r="AD2380" s="1"/>
      <c r="AE2380" s="1"/>
      <c r="AF2380" s="1"/>
    </row>
    <row r="2381" spans="1:32">
      <c r="A2381" s="1"/>
      <c r="B2381" s="17">
        <v>1</v>
      </c>
      <c r="C2381" s="9" t="s">
        <v>40</v>
      </c>
      <c r="D2381" s="9" t="str">
        <f>VLOOKUP(C2381,'Hazard Categories'!$A$2:$B$52,2,FALSE)</f>
        <v>Storm</v>
      </c>
      <c r="E2381" s="17">
        <v>4</v>
      </c>
      <c r="F2381" s="17">
        <v>1983</v>
      </c>
      <c r="G2381" s="17" t="str">
        <f>IF(F2381&lt;2000,(ROUNDDOWN((F2381-$G$10)/5,0))*5+$G$10&amp;"-"&amp;(ROUNDDOWN((F2381-$G$10)/5,0))*5+$G$10+4,(ROUNDDOWN((F2381-$G$10)/5,0))*5+$G$10&amp;"-"&amp;(ROUNDDOWN((F2381-$G$10)/5,0))*5+$G$10+4)</f>
        <v>1980-1984</v>
      </c>
      <c r="H2381" s="17">
        <v>1</v>
      </c>
      <c r="I2381" s="17">
        <v>0</v>
      </c>
      <c r="J2381" s="17">
        <v>0</v>
      </c>
      <c r="K2381" s="17">
        <f>SUM(I2381:J2381)</f>
        <v>0</v>
      </c>
      <c r="L2381" s="28">
        <f>IF(N2381&lt;7000000000,0,1)</f>
        <v>0</v>
      </c>
      <c r="M2381" s="28">
        <f>IF(N2381&gt;0,1,0)</f>
        <v>1</v>
      </c>
      <c r="N2381" s="29">
        <v>6557</v>
      </c>
      <c r="O2381" s="29">
        <f>IF($R2381="Minor",1,0)</f>
        <v>1</v>
      </c>
      <c r="P2381" s="29">
        <f>IF($R2381="Medium",1,0)</f>
        <v>0</v>
      </c>
      <c r="Q2381" s="29">
        <f>IF($R2381="Major",1,0)</f>
        <v>0</v>
      </c>
      <c r="R2381" s="2" t="str">
        <f>IF('Hazard Data'!N1387&lt;VLOOKUP(B2381,Thresholds!$B$2:$I$8,2,FALSE),"Minor",IF(AND(VLOOKUP(B2381,Thresholds!$B$2:$I$8,2,FALSE)&lt;='Hazard Data'!N1387,'Hazard Data'!N1387&lt;VLOOKUP(B2381,Thresholds!$B$2:$I$8,3,FALSE)),"Medium","Major"))</f>
        <v>Minor</v>
      </c>
      <c r="S2381" s="2" t="str">
        <f>IF(N2381&gt;0,"",IF('Hazard Data'!K1387&lt;VLOOKUP(B2381,Thresholds!$B$2:$I$8,5,FALSE),"Minor",IF(AND(VLOOKUP(B2381,Thresholds!$B$2:$I$8,5,FALSE)&lt;='Hazard Data'!K1387,'Hazard Data'!K1387&lt;VLOOKUP(B2381,Thresholds!$B$2:$I$8,6,FALSE)),"Medium","Major")))</f>
        <v/>
      </c>
      <c r="T2381" s="2"/>
      <c r="U2381" s="2"/>
      <c r="V2381" s="2"/>
      <c r="W2381" s="2"/>
      <c r="X2381" s="1"/>
      <c r="Y2381" s="1"/>
      <c r="Z2381" s="1"/>
      <c r="AA2381" s="1"/>
      <c r="AB2381" s="1"/>
      <c r="AC2381" s="1"/>
      <c r="AD2381" s="1"/>
      <c r="AE2381" s="1"/>
      <c r="AF2381" s="1"/>
    </row>
    <row r="2382" spans="1:32">
      <c r="A2382" s="1"/>
      <c r="B2382" s="17">
        <v>1</v>
      </c>
      <c r="C2382" s="9" t="s">
        <v>57</v>
      </c>
      <c r="D2382" s="9" t="str">
        <f>VLOOKUP(C2382,'Hazard Categories'!$A$2:$B$52,2,FALSE)</f>
        <v>Severe Storm</v>
      </c>
      <c r="E2382" s="17">
        <v>4</v>
      </c>
      <c r="F2382" s="17">
        <v>1975</v>
      </c>
      <c r="G2382" s="17" t="str">
        <f>IF(F2382&lt;2000,(ROUNDDOWN((F2382-$G$10)/5,0))*5+$G$10&amp;"-"&amp;(ROUNDDOWN((F2382-$G$10)/5,0))*5+$G$10+4,(ROUNDDOWN((F2382-$G$10)/5,0))*5+$G$10&amp;"-"&amp;(ROUNDDOWN((F2382-$G$10)/5,0))*5+$G$10+4)</f>
        <v>1975-1979</v>
      </c>
      <c r="H2382" s="17">
        <v>1</v>
      </c>
      <c r="I2382" s="17">
        <v>0</v>
      </c>
      <c r="J2382" s="17">
        <v>0</v>
      </c>
      <c r="K2382" s="17">
        <f>SUM(I2382:J2382)</f>
        <v>0</v>
      </c>
      <c r="L2382" s="28">
        <f>IF(N2382&lt;7000000000,0,1)</f>
        <v>0</v>
      </c>
      <c r="M2382" s="28">
        <f>IF(N2382&gt;0,1,0)</f>
        <v>1</v>
      </c>
      <c r="N2382" s="29">
        <v>6358</v>
      </c>
      <c r="O2382" s="29">
        <f>IF($R2382="Minor",1,0)</f>
        <v>1</v>
      </c>
      <c r="P2382" s="29">
        <f>IF($R2382="Medium",1,0)</f>
        <v>0</v>
      </c>
      <c r="Q2382" s="29">
        <f>IF($R2382="Major",1,0)</f>
        <v>0</v>
      </c>
      <c r="R2382" s="2" t="str">
        <f>IF('Hazard Data'!N1229&lt;VLOOKUP(B2382,Thresholds!$B$2:$I$8,2,FALSE),"Minor",IF(AND(VLOOKUP(B2382,Thresholds!$B$2:$I$8,2,FALSE)&lt;='Hazard Data'!N1229,'Hazard Data'!N1229&lt;VLOOKUP(B2382,Thresholds!$B$2:$I$8,3,FALSE)),"Medium","Major"))</f>
        <v>Minor</v>
      </c>
      <c r="S2382" s="2" t="str">
        <f>IF(N2382&gt;0,"",IF('Hazard Data'!K1229&lt;VLOOKUP(B2382,Thresholds!$B$2:$I$8,5,FALSE),"Minor",IF(AND(VLOOKUP(B2382,Thresholds!$B$2:$I$8,5,FALSE)&lt;='Hazard Data'!K1229,'Hazard Data'!K1229&lt;VLOOKUP(B2382,Thresholds!$B$2:$I$8,6,FALSE)),"Medium","Major")))</f>
        <v/>
      </c>
      <c r="T2382" s="2"/>
      <c r="U2382" s="2"/>
      <c r="V2382" s="2"/>
      <c r="W2382" s="2"/>
      <c r="X2382" s="1"/>
      <c r="Y2382" s="1"/>
      <c r="Z2382" s="1"/>
      <c r="AA2382" s="1"/>
      <c r="AB2382" s="1"/>
      <c r="AC2382" s="1"/>
      <c r="AD2382" s="1"/>
      <c r="AE2382" s="1"/>
      <c r="AF2382" s="1"/>
    </row>
    <row r="2383" spans="1:32">
      <c r="A2383" s="1"/>
      <c r="B2383" s="17">
        <v>1</v>
      </c>
      <c r="C2383" s="9" t="s">
        <v>47</v>
      </c>
      <c r="D2383" s="9" t="str">
        <f>VLOOKUP(C2383,'Hazard Categories'!$A$2:$B$52,2,FALSE)</f>
        <v>Severe Storm</v>
      </c>
      <c r="E2383" s="17">
        <v>3</v>
      </c>
      <c r="F2383" s="17">
        <v>1977</v>
      </c>
      <c r="G2383" s="17" t="str">
        <f>IF(F2383&lt;2000,(ROUNDDOWN((F2383-$G$10)/5,0))*5+$G$10&amp;"-"&amp;(ROUNDDOWN((F2383-$G$10)/5,0))*5+$G$10+4,(ROUNDDOWN((F2383-$G$10)/5,0))*5+$G$10&amp;"-"&amp;(ROUNDDOWN((F2383-$G$10)/5,0))*5+$G$10+4)</f>
        <v>1975-1979</v>
      </c>
      <c r="H2383" s="17">
        <v>1</v>
      </c>
      <c r="I2383" s="17">
        <v>0</v>
      </c>
      <c r="J2383" s="17">
        <v>3</v>
      </c>
      <c r="K2383" s="17">
        <f>SUM(I2383:J2383)</f>
        <v>3</v>
      </c>
      <c r="L2383" s="28">
        <f>IF(N2383&lt;7000000000,0,1)</f>
        <v>0</v>
      </c>
      <c r="M2383" s="28">
        <f>IF(N2383&gt;0,1,0)</f>
        <v>1</v>
      </c>
      <c r="N2383" s="29">
        <v>6229</v>
      </c>
      <c r="O2383" s="29">
        <f>IF($R2383="Minor",1,0)</f>
        <v>1</v>
      </c>
      <c r="P2383" s="29">
        <f>IF($R2383="Medium",1,0)</f>
        <v>0</v>
      </c>
      <c r="Q2383" s="29">
        <f>IF($R2383="Major",1,0)</f>
        <v>0</v>
      </c>
      <c r="R2383" s="2" t="str">
        <f>IF('Hazard Data'!N1287&lt;VLOOKUP(B2383,Thresholds!$B$2:$I$8,2,FALSE),"Minor",IF(AND(VLOOKUP(B2383,Thresholds!$B$2:$I$8,2,FALSE)&lt;='Hazard Data'!N1287,'Hazard Data'!N1287&lt;VLOOKUP(B2383,Thresholds!$B$2:$I$8,3,FALSE)),"Medium","Major"))</f>
        <v>Minor</v>
      </c>
      <c r="S2383" s="2" t="str">
        <f>IF(N2383&gt;0,"",IF('Hazard Data'!K1287&lt;VLOOKUP(B2383,Thresholds!$B$2:$I$8,5,FALSE),"Minor",IF(AND(VLOOKUP(B2383,Thresholds!$B$2:$I$8,5,FALSE)&lt;='Hazard Data'!K1287,'Hazard Data'!K1287&lt;VLOOKUP(B2383,Thresholds!$B$2:$I$8,6,FALSE)),"Medium","Major")))</f>
        <v/>
      </c>
      <c r="T2383" s="2"/>
      <c r="U2383" s="2"/>
      <c r="V2383" s="2"/>
      <c r="W2383" s="2"/>
      <c r="X2383" s="1"/>
      <c r="Y2383" s="1"/>
      <c r="Z2383" s="1"/>
      <c r="AA2383" s="1"/>
      <c r="AB2383" s="1"/>
      <c r="AC2383" s="1"/>
      <c r="AD2383" s="1"/>
      <c r="AE2383" s="1"/>
      <c r="AF2383" s="1"/>
    </row>
    <row r="2384" spans="1:32">
      <c r="A2384" s="1"/>
      <c r="B2384" s="17">
        <v>1</v>
      </c>
      <c r="C2384" s="9" t="s">
        <v>40</v>
      </c>
      <c r="D2384" s="9" t="str">
        <f>VLOOKUP(C2384,'Hazard Categories'!$A$2:$B$52,2,FALSE)</f>
        <v>Storm</v>
      </c>
      <c r="E2384" s="17">
        <v>1</v>
      </c>
      <c r="F2384" s="17">
        <v>1978</v>
      </c>
      <c r="G2384" s="17" t="str">
        <f>IF(F2384&lt;2000,(ROUNDDOWN((F2384-$G$10)/5,0))*5+$G$10&amp;"-"&amp;(ROUNDDOWN((F2384-$G$10)/5,0))*5+$G$10+4,(ROUNDDOWN((F2384-$G$10)/5,0))*5+$G$10&amp;"-"&amp;(ROUNDDOWN((F2384-$G$10)/5,0))*5+$G$10+4)</f>
        <v>1975-1979</v>
      </c>
      <c r="H2384" s="17">
        <v>1</v>
      </c>
      <c r="I2384" s="17">
        <v>0</v>
      </c>
      <c r="J2384" s="17">
        <v>0</v>
      </c>
      <c r="K2384" s="17">
        <f>SUM(I2384:J2384)</f>
        <v>0</v>
      </c>
      <c r="L2384" s="28">
        <f>IF(N2384&lt;7000000000,0,1)</f>
        <v>0</v>
      </c>
      <c r="M2384" s="28">
        <f>IF(N2384&gt;0,1,0)</f>
        <v>1</v>
      </c>
      <c r="N2384" s="29">
        <v>6151</v>
      </c>
      <c r="O2384" s="29">
        <f>IF($R2384="Minor",1,0)</f>
        <v>1</v>
      </c>
      <c r="P2384" s="29">
        <f>IF($R2384="Medium",1,0)</f>
        <v>0</v>
      </c>
      <c r="Q2384" s="29">
        <f>IF($R2384="Major",1,0)</f>
        <v>0</v>
      </c>
      <c r="R2384" s="2" t="str">
        <f>IF('Hazard Data'!N1302&lt;VLOOKUP(B2384,Thresholds!$B$2:$I$8,2,FALSE),"Minor",IF(AND(VLOOKUP(B2384,Thresholds!$B$2:$I$8,2,FALSE)&lt;='Hazard Data'!N1302,'Hazard Data'!N1302&lt;VLOOKUP(B2384,Thresholds!$B$2:$I$8,3,FALSE)),"Medium","Major"))</f>
        <v>Minor</v>
      </c>
      <c r="S2384" s="2" t="str">
        <f>IF(N2384&gt;0,"",IF('Hazard Data'!K1302&lt;VLOOKUP(B2384,Thresholds!$B$2:$I$8,5,FALSE),"Minor",IF(AND(VLOOKUP(B2384,Thresholds!$B$2:$I$8,5,FALSE)&lt;='Hazard Data'!K1302,'Hazard Data'!K1302&lt;VLOOKUP(B2384,Thresholds!$B$2:$I$8,6,FALSE)),"Medium","Major")))</f>
        <v/>
      </c>
      <c r="T2384" s="2"/>
      <c r="U2384" s="2"/>
      <c r="V2384" s="2"/>
      <c r="W2384" s="2"/>
      <c r="X2384" s="1"/>
      <c r="Y2384" s="1"/>
      <c r="Z2384" s="1"/>
      <c r="AA2384" s="1"/>
      <c r="AB2384" s="1"/>
      <c r="AC2384" s="1"/>
      <c r="AD2384" s="1"/>
      <c r="AE2384" s="1"/>
      <c r="AF2384" s="1"/>
    </row>
    <row r="2385" spans="1:32">
      <c r="A2385" s="1"/>
      <c r="B2385" s="17">
        <v>1</v>
      </c>
      <c r="C2385" s="9" t="s">
        <v>47</v>
      </c>
      <c r="D2385" s="9" t="str">
        <f>VLOOKUP(C2385,'Hazard Categories'!$A$2:$B$52,2,FALSE)</f>
        <v>Severe Storm</v>
      </c>
      <c r="E2385" s="17">
        <v>2</v>
      </c>
      <c r="F2385" s="17">
        <v>1978</v>
      </c>
      <c r="G2385" s="17" t="str">
        <f>IF(F2385&lt;2000,(ROUNDDOWN((F2385-$G$10)/5,0))*5+$G$10&amp;"-"&amp;(ROUNDDOWN((F2385-$G$10)/5,0))*5+$G$10+4,(ROUNDDOWN((F2385-$G$10)/5,0))*5+$G$10&amp;"-"&amp;(ROUNDDOWN((F2385-$G$10)/5,0))*5+$G$10+4)</f>
        <v>1975-1979</v>
      </c>
      <c r="H2385" s="17">
        <v>1</v>
      </c>
      <c r="I2385" s="17">
        <v>0</v>
      </c>
      <c r="J2385" s="17">
        <v>0</v>
      </c>
      <c r="K2385" s="17">
        <f>SUM(I2385:J2385)</f>
        <v>0</v>
      </c>
      <c r="L2385" s="28">
        <f>IF(N2385&lt;7000000000,0,1)</f>
        <v>0</v>
      </c>
      <c r="M2385" s="28">
        <f>IF(N2385&gt;0,1,0)</f>
        <v>1</v>
      </c>
      <c r="N2385" s="29">
        <v>6080</v>
      </c>
      <c r="O2385" s="29">
        <f>IF($R2385="Minor",1,0)</f>
        <v>1</v>
      </c>
      <c r="P2385" s="29">
        <f>IF($R2385="Medium",1,0)</f>
        <v>0</v>
      </c>
      <c r="Q2385" s="29">
        <f>IF($R2385="Major",1,0)</f>
        <v>0</v>
      </c>
      <c r="R2385" s="2" t="str">
        <f>IF('Hazard Data'!N1320&lt;VLOOKUP(B2385,Thresholds!$B$2:$I$8,2,FALSE),"Minor",IF(AND(VLOOKUP(B2385,Thresholds!$B$2:$I$8,2,FALSE)&lt;='Hazard Data'!N1320,'Hazard Data'!N1320&lt;VLOOKUP(B2385,Thresholds!$B$2:$I$8,3,FALSE)),"Medium","Major"))</f>
        <v>Minor</v>
      </c>
      <c r="S2385" s="2" t="str">
        <f>IF(N2385&gt;0,"",IF('Hazard Data'!K1320&lt;VLOOKUP(B2385,Thresholds!$B$2:$I$8,5,FALSE),"Minor",IF(AND(VLOOKUP(B2385,Thresholds!$B$2:$I$8,5,FALSE)&lt;='Hazard Data'!K1320,'Hazard Data'!K1320&lt;VLOOKUP(B2385,Thresholds!$B$2:$I$8,6,FALSE)),"Medium","Major")))</f>
        <v/>
      </c>
      <c r="T2385" s="2"/>
      <c r="U2385" s="2"/>
      <c r="V2385" s="2"/>
      <c r="W2385" s="2"/>
      <c r="X2385" s="1"/>
      <c r="Y2385" s="1"/>
      <c r="Z2385" s="1"/>
      <c r="AA2385" s="1"/>
      <c r="AB2385" s="1"/>
      <c r="AC2385" s="1"/>
      <c r="AD2385" s="1"/>
      <c r="AE2385" s="1"/>
      <c r="AF2385" s="1"/>
    </row>
    <row r="2386" spans="1:32">
      <c r="A2386" s="1"/>
      <c r="B2386" s="17">
        <v>1</v>
      </c>
      <c r="C2386" s="9" t="s">
        <v>65</v>
      </c>
      <c r="D2386" s="9" t="str">
        <f>VLOOKUP(C2386,'Hazard Categories'!$A$2:$B$52,2,FALSE)</f>
        <v>Severe Storm</v>
      </c>
      <c r="E2386" s="17">
        <v>3</v>
      </c>
      <c r="F2386" s="17">
        <v>1976</v>
      </c>
      <c r="G2386" s="17" t="str">
        <f>IF(F2386&lt;2000,(ROUNDDOWN((F2386-$G$10)/5,0))*5+$G$10&amp;"-"&amp;(ROUNDDOWN((F2386-$G$10)/5,0))*5+$G$10+4,(ROUNDDOWN((F2386-$G$10)/5,0))*5+$G$10&amp;"-"&amp;(ROUNDDOWN((F2386-$G$10)/5,0))*5+$G$10+4)</f>
        <v>1975-1979</v>
      </c>
      <c r="H2386" s="17">
        <v>2</v>
      </c>
      <c r="I2386" s="17">
        <v>0</v>
      </c>
      <c r="J2386" s="17">
        <v>0</v>
      </c>
      <c r="K2386" s="17">
        <f>SUM(I2386:J2386)</f>
        <v>0</v>
      </c>
      <c r="L2386" s="28">
        <f>IF(N2386&lt;7000000000,0,1)</f>
        <v>0</v>
      </c>
      <c r="M2386" s="28">
        <f>IF(N2386&gt;0,1,0)</f>
        <v>1</v>
      </c>
      <c r="N2386" s="29">
        <v>5899</v>
      </c>
      <c r="O2386" s="29">
        <f>IF($R2386="Minor",1,0)</f>
        <v>1</v>
      </c>
      <c r="P2386" s="29">
        <f>IF($R2386="Medium",1,0)</f>
        <v>0</v>
      </c>
      <c r="Q2386" s="29">
        <f>IF($R2386="Major",1,0)</f>
        <v>0</v>
      </c>
      <c r="R2386" s="2" t="str">
        <f>IF('Hazard Data'!N1254&lt;VLOOKUP(B2386,Thresholds!$B$2:$I$8,2,FALSE),"Minor",IF(AND(VLOOKUP(B2386,Thresholds!$B$2:$I$8,2,FALSE)&lt;='Hazard Data'!N1254,'Hazard Data'!N1254&lt;VLOOKUP(B2386,Thresholds!$B$2:$I$8,3,FALSE)),"Medium","Major"))</f>
        <v>Minor</v>
      </c>
      <c r="S2386" s="2" t="str">
        <f>IF(N2386&gt;0,"",IF('Hazard Data'!K1254&lt;VLOOKUP(B2386,Thresholds!$B$2:$I$8,5,FALSE),"Minor",IF(AND(VLOOKUP(B2386,Thresholds!$B$2:$I$8,5,FALSE)&lt;='Hazard Data'!K1254,'Hazard Data'!K1254&lt;VLOOKUP(B2386,Thresholds!$B$2:$I$8,6,FALSE)),"Medium","Major")))</f>
        <v/>
      </c>
      <c r="T2386" s="2"/>
      <c r="U2386" s="2"/>
      <c r="V2386" s="2"/>
      <c r="W2386" s="2"/>
      <c r="X2386" s="1"/>
      <c r="Y2386" s="1"/>
      <c r="Z2386" s="1"/>
      <c r="AA2386" s="1"/>
      <c r="AB2386" s="1"/>
      <c r="AC2386" s="1"/>
      <c r="AD2386" s="1"/>
      <c r="AE2386" s="1"/>
      <c r="AF2386" s="1"/>
    </row>
    <row r="2387" spans="1:32">
      <c r="A2387" s="1"/>
      <c r="B2387" s="17">
        <v>1</v>
      </c>
      <c r="C2387" s="9" t="s">
        <v>40</v>
      </c>
      <c r="D2387" s="9" t="str">
        <f>VLOOKUP(C2387,'Hazard Categories'!$A$2:$B$52,2,FALSE)</f>
        <v>Storm</v>
      </c>
      <c r="E2387" s="17">
        <v>1</v>
      </c>
      <c r="F2387" s="17">
        <v>1971</v>
      </c>
      <c r="G2387" s="17" t="str">
        <f>IF(F2387&lt;2000,(ROUNDDOWN((F2387-$G$10)/5,0))*5+$G$10&amp;"-"&amp;(ROUNDDOWN((F2387-$G$10)/5,0))*5+$G$10+4,(ROUNDDOWN((F2387-$G$10)/5,0))*5+$G$10&amp;"-"&amp;(ROUNDDOWN((F2387-$G$10)/5,0))*5+$G$10+4)</f>
        <v>1970-1974</v>
      </c>
      <c r="H2387" s="17">
        <v>2</v>
      </c>
      <c r="I2387" s="17">
        <v>0</v>
      </c>
      <c r="J2387" s="17">
        <v>0</v>
      </c>
      <c r="K2387" s="17">
        <f>SUM(I2387:J2387)</f>
        <v>0</v>
      </c>
      <c r="L2387" s="28">
        <f>IF(N2387&lt;7000000000,0,1)</f>
        <v>0</v>
      </c>
      <c r="M2387" s="28">
        <f>IF(N2387&gt;0,1,0)</f>
        <v>1</v>
      </c>
      <c r="N2387" s="29">
        <v>5887</v>
      </c>
      <c r="O2387" s="29">
        <f>IF($R2387="Minor",1,0)</f>
        <v>1</v>
      </c>
      <c r="P2387" s="29">
        <f>IF($R2387="Medium",1,0)</f>
        <v>0</v>
      </c>
      <c r="Q2387" s="29">
        <f>IF($R2387="Major",1,0)</f>
        <v>0</v>
      </c>
      <c r="R2387" s="2" t="str">
        <f>IF('Hazard Data'!N1074&lt;VLOOKUP(B2387,Thresholds!$B$2:$I$8,2,FALSE),"Minor",IF(AND(VLOOKUP(B2387,Thresholds!$B$2:$I$8,2,FALSE)&lt;='Hazard Data'!N1074,'Hazard Data'!N1074&lt;VLOOKUP(B2387,Thresholds!$B$2:$I$8,3,FALSE)),"Medium","Major"))</f>
        <v>Minor</v>
      </c>
      <c r="S2387" s="2" t="str">
        <f>IF(N2387&gt;0,"",IF('Hazard Data'!K1074&lt;VLOOKUP(B2387,Thresholds!$B$2:$I$8,5,FALSE),"Minor",IF(AND(VLOOKUP(B2387,Thresholds!$B$2:$I$8,5,FALSE)&lt;='Hazard Data'!K1074,'Hazard Data'!K1074&lt;VLOOKUP(B2387,Thresholds!$B$2:$I$8,6,FALSE)),"Medium","Major")))</f>
        <v/>
      </c>
      <c r="T2387" s="2"/>
      <c r="U2387" s="2"/>
      <c r="V2387" s="2"/>
      <c r="W2387" s="2"/>
      <c r="X2387" s="1"/>
      <c r="Y2387" s="1"/>
      <c r="Z2387" s="1"/>
      <c r="AA2387" s="1"/>
      <c r="AB2387" s="1"/>
      <c r="AC2387" s="1"/>
      <c r="AD2387" s="1"/>
      <c r="AE2387" s="1"/>
      <c r="AF2387" s="1"/>
    </row>
    <row r="2388" spans="1:32">
      <c r="A2388" s="1"/>
      <c r="B2388" s="17">
        <v>1</v>
      </c>
      <c r="C2388" s="9" t="s">
        <v>40</v>
      </c>
      <c r="D2388" s="9" t="str">
        <f>VLOOKUP(C2388,'Hazard Categories'!$A$2:$B$52,2,FALSE)</f>
        <v>Storm</v>
      </c>
      <c r="E2388" s="17">
        <v>1</v>
      </c>
      <c r="F2388" s="17">
        <v>1978</v>
      </c>
      <c r="G2388" s="17" t="str">
        <f>IF(F2388&lt;2000,(ROUNDDOWN((F2388-$G$10)/5,0))*5+$G$10&amp;"-"&amp;(ROUNDDOWN((F2388-$G$10)/5,0))*5+$G$10+4,(ROUNDDOWN((F2388-$G$10)/5,0))*5+$G$10&amp;"-"&amp;(ROUNDDOWN((F2388-$G$10)/5,0))*5+$G$10+4)</f>
        <v>1975-1979</v>
      </c>
      <c r="H2388" s="17">
        <v>2</v>
      </c>
      <c r="I2388" s="17">
        <v>0</v>
      </c>
      <c r="J2388" s="17">
        <v>0</v>
      </c>
      <c r="K2388" s="17">
        <f>SUM(I2388:J2388)</f>
        <v>0</v>
      </c>
      <c r="L2388" s="28">
        <f>IF(N2388&lt;7000000000,0,1)</f>
        <v>0</v>
      </c>
      <c r="M2388" s="28">
        <f>IF(N2388&gt;0,1,0)</f>
        <v>1</v>
      </c>
      <c r="N2388" s="29">
        <v>5886</v>
      </c>
      <c r="O2388" s="29">
        <f>IF($R2388="Minor",1,0)</f>
        <v>1</v>
      </c>
      <c r="P2388" s="29">
        <f>IF($R2388="Medium",1,0)</f>
        <v>0</v>
      </c>
      <c r="Q2388" s="29">
        <f>IF($R2388="Major",1,0)</f>
        <v>0</v>
      </c>
      <c r="R2388" s="2" t="str">
        <f>IF('Hazard Data'!N1323&lt;VLOOKUP(B2388,Thresholds!$B$2:$I$8,2,FALSE),"Minor",IF(AND(VLOOKUP(B2388,Thresholds!$B$2:$I$8,2,FALSE)&lt;='Hazard Data'!N1323,'Hazard Data'!N1323&lt;VLOOKUP(B2388,Thresholds!$B$2:$I$8,3,FALSE)),"Medium","Major"))</f>
        <v>Minor</v>
      </c>
      <c r="S2388" s="2" t="str">
        <f>IF(N2388&gt;0,"",IF('Hazard Data'!K1323&lt;VLOOKUP(B2388,Thresholds!$B$2:$I$8,5,FALSE),"Minor",IF(AND(VLOOKUP(B2388,Thresholds!$B$2:$I$8,5,FALSE)&lt;='Hazard Data'!K1323,'Hazard Data'!K1323&lt;VLOOKUP(B2388,Thresholds!$B$2:$I$8,6,FALSE)),"Medium","Major")))</f>
        <v/>
      </c>
      <c r="T2388" s="2"/>
      <c r="U2388" s="2"/>
      <c r="V2388" s="2"/>
      <c r="W2388" s="2"/>
      <c r="X2388" s="1"/>
      <c r="Y2388" s="1"/>
      <c r="Z2388" s="1"/>
      <c r="AA2388" s="1"/>
      <c r="AB2388" s="1"/>
      <c r="AC2388" s="1"/>
      <c r="AD2388" s="1"/>
      <c r="AE2388" s="1"/>
      <c r="AF2388" s="1"/>
    </row>
    <row r="2389" spans="1:32">
      <c r="A2389" s="1"/>
      <c r="B2389" s="17">
        <v>1</v>
      </c>
      <c r="C2389" s="9" t="s">
        <v>65</v>
      </c>
      <c r="D2389" s="9" t="str">
        <f>VLOOKUP(C2389,'Hazard Categories'!$A$2:$B$52,2,FALSE)</f>
        <v>Severe Storm</v>
      </c>
      <c r="E2389" s="17">
        <v>3</v>
      </c>
      <c r="F2389" s="17">
        <v>1976</v>
      </c>
      <c r="G2389" s="17" t="str">
        <f>IF(F2389&lt;2000,(ROUNDDOWN((F2389-$G$10)/5,0))*5+$G$10&amp;"-"&amp;(ROUNDDOWN((F2389-$G$10)/5,0))*5+$G$10+4,(ROUNDDOWN((F2389-$G$10)/5,0))*5+$G$10&amp;"-"&amp;(ROUNDDOWN((F2389-$G$10)/5,0))*5+$G$10+4)</f>
        <v>1975-1979</v>
      </c>
      <c r="H2389" s="17">
        <v>1</v>
      </c>
      <c r="I2389" s="17">
        <v>0</v>
      </c>
      <c r="J2389" s="17">
        <v>0</v>
      </c>
      <c r="K2389" s="17">
        <f>SUM(I2389:J2389)</f>
        <v>0</v>
      </c>
      <c r="L2389" s="28">
        <f>IF(N2389&lt;7000000000,0,1)</f>
        <v>0</v>
      </c>
      <c r="M2389" s="28">
        <f>IF(N2389&gt;0,1,0)</f>
        <v>1</v>
      </c>
      <c r="N2389" s="29">
        <v>5836</v>
      </c>
      <c r="O2389" s="29">
        <f>IF($R2389="Minor",1,0)</f>
        <v>1</v>
      </c>
      <c r="P2389" s="29">
        <f>IF($R2389="Medium",1,0)</f>
        <v>0</v>
      </c>
      <c r="Q2389" s="29">
        <f>IF($R2389="Major",1,0)</f>
        <v>0</v>
      </c>
      <c r="R2389" s="2" t="str">
        <f>IF('Hazard Data'!N1255&lt;VLOOKUP(B2389,Thresholds!$B$2:$I$8,2,FALSE),"Minor",IF(AND(VLOOKUP(B2389,Thresholds!$B$2:$I$8,2,FALSE)&lt;='Hazard Data'!N1255,'Hazard Data'!N1255&lt;VLOOKUP(B2389,Thresholds!$B$2:$I$8,3,FALSE)),"Medium","Major"))</f>
        <v>Minor</v>
      </c>
      <c r="S2389" s="2" t="str">
        <f>IF(N2389&gt;0,"",IF('Hazard Data'!K1255&lt;VLOOKUP(B2389,Thresholds!$B$2:$I$8,5,FALSE),"Minor",IF(AND(VLOOKUP(B2389,Thresholds!$B$2:$I$8,5,FALSE)&lt;='Hazard Data'!K1255,'Hazard Data'!K1255&lt;VLOOKUP(B2389,Thresholds!$B$2:$I$8,6,FALSE)),"Medium","Major")))</f>
        <v/>
      </c>
      <c r="T2389" s="2"/>
      <c r="U2389" s="2"/>
      <c r="V2389" s="2"/>
      <c r="W2389" s="2"/>
      <c r="X2389" s="1"/>
      <c r="Y2389" s="1"/>
      <c r="Z2389" s="1"/>
      <c r="AA2389" s="1"/>
      <c r="AB2389" s="1"/>
      <c r="AC2389" s="1"/>
      <c r="AD2389" s="1"/>
      <c r="AE2389" s="1"/>
      <c r="AF2389" s="1"/>
    </row>
    <row r="2390" spans="1:32">
      <c r="A2390" s="1"/>
      <c r="B2390" s="17">
        <v>6</v>
      </c>
      <c r="C2390" s="9" t="s">
        <v>46</v>
      </c>
      <c r="D2390" s="9" t="str">
        <f>VLOOKUP(C2390,'Hazard Categories'!$A$2:$B$52,2,FALSE)</f>
        <v>Storm</v>
      </c>
      <c r="E2390" s="17">
        <v>1</v>
      </c>
      <c r="F2390" s="17">
        <v>1993</v>
      </c>
      <c r="G2390" s="17" t="str">
        <f>IF(F2390&lt;2000,(ROUNDDOWN((F2390-$G$10)/5,0))*5+$G$10&amp;"-"&amp;(ROUNDDOWN((F2390-$G$10)/5,0))*5+$G$10+4,(ROUNDDOWN((F2390-$G$10)/5,0))*5+$G$10&amp;"-"&amp;(ROUNDDOWN((F2390-$G$10)/5,0))*5+$G$10+4)</f>
        <v>1990-1994</v>
      </c>
      <c r="H2390" s="17">
        <v>1</v>
      </c>
      <c r="I2390" s="17">
        <v>0</v>
      </c>
      <c r="J2390" s="17">
        <v>0</v>
      </c>
      <c r="K2390" s="17">
        <f>SUM(I2390:J2390)</f>
        <v>0</v>
      </c>
      <c r="L2390" s="28">
        <f>IF(N2390&lt;7000000000,0,1)</f>
        <v>0</v>
      </c>
      <c r="M2390" s="28">
        <f>IF(N2390&gt;0,1,0)</f>
        <v>1</v>
      </c>
      <c r="N2390" s="29">
        <v>5640</v>
      </c>
      <c r="O2390" s="29">
        <f>IF($R2390="Minor",1,0)</f>
        <v>1</v>
      </c>
      <c r="P2390" s="29">
        <f>IF($R2390="Medium",1,0)</f>
        <v>0</v>
      </c>
      <c r="Q2390" s="29">
        <f>IF($R2390="Major",1,0)</f>
        <v>0</v>
      </c>
      <c r="R2390" s="2" t="str">
        <f>IF('Hazard Data'!N1792&lt;VLOOKUP(B2390,Thresholds!$B$2:$I$8,2,FALSE),"Minor",IF(AND(VLOOKUP(B2390,Thresholds!$B$2:$I$8,2,FALSE)&lt;='Hazard Data'!N1792,'Hazard Data'!N1792&lt;VLOOKUP(B2390,Thresholds!$B$2:$I$8,3,FALSE)),"Medium","Major"))</f>
        <v>Minor</v>
      </c>
      <c r="S2390" s="2" t="str">
        <f>IF(N2390&gt;0,"",IF('Hazard Data'!K1792&lt;VLOOKUP(B2390,Thresholds!$B$2:$I$8,5,FALSE),"Minor",IF(AND(VLOOKUP(B2390,Thresholds!$B$2:$I$8,5,FALSE)&lt;='Hazard Data'!K1792,'Hazard Data'!K1792&lt;VLOOKUP(B2390,Thresholds!$B$2:$I$8,6,FALSE)),"Medium","Major")))</f>
        <v/>
      </c>
      <c r="T2390" s="2"/>
      <c r="U2390" s="2"/>
      <c r="V2390" s="2"/>
      <c r="W2390" s="2"/>
      <c r="X2390" s="1"/>
      <c r="Y2390" s="1"/>
      <c r="Z2390" s="1"/>
      <c r="AA2390" s="1"/>
      <c r="AB2390" s="1"/>
      <c r="AC2390" s="1"/>
      <c r="AD2390" s="1"/>
      <c r="AE2390" s="1"/>
      <c r="AF2390" s="1"/>
    </row>
    <row r="2391" spans="1:32">
      <c r="A2391" s="1"/>
      <c r="B2391" s="17">
        <v>1</v>
      </c>
      <c r="C2391" s="9" t="s">
        <v>46</v>
      </c>
      <c r="D2391" s="9" t="str">
        <f>VLOOKUP(C2391,'Hazard Categories'!$A$2:$B$52,2,FALSE)</f>
        <v>Storm</v>
      </c>
      <c r="E2391" s="17">
        <v>1</v>
      </c>
      <c r="F2391" s="17">
        <v>1976</v>
      </c>
      <c r="G2391" s="17" t="str">
        <f>IF(F2391&lt;2000,(ROUNDDOWN((F2391-$G$10)/5,0))*5+$G$10&amp;"-"&amp;(ROUNDDOWN((F2391-$G$10)/5,0))*5+$G$10+4,(ROUNDDOWN((F2391-$G$10)/5,0))*5+$G$10&amp;"-"&amp;(ROUNDDOWN((F2391-$G$10)/5,0))*5+$G$10+4)</f>
        <v>1975-1979</v>
      </c>
      <c r="H2391" s="17">
        <v>1</v>
      </c>
      <c r="I2391" s="17">
        <v>0</v>
      </c>
      <c r="J2391" s="17">
        <v>0</v>
      </c>
      <c r="K2391" s="17">
        <f>SUM(I2391:J2391)</f>
        <v>0</v>
      </c>
      <c r="L2391" s="28">
        <f>IF(N2391&lt;7000000000,0,1)</f>
        <v>0</v>
      </c>
      <c r="M2391" s="28">
        <f>IF(N2391&gt;0,1,0)</f>
        <v>1</v>
      </c>
      <c r="N2391" s="29">
        <v>5605</v>
      </c>
      <c r="O2391" s="29">
        <f>IF($R2391="Minor",1,0)</f>
        <v>1</v>
      </c>
      <c r="P2391" s="29">
        <f>IF($R2391="Medium",1,0)</f>
        <v>0</v>
      </c>
      <c r="Q2391" s="29">
        <f>IF($R2391="Major",1,0)</f>
        <v>0</v>
      </c>
      <c r="R2391" s="2" t="str">
        <f>IF('Hazard Data'!N1131&lt;VLOOKUP(B2391,Thresholds!$B$2:$I$8,2,FALSE),"Minor",IF(AND(VLOOKUP(B2391,Thresholds!$B$2:$I$8,2,FALSE)&lt;='Hazard Data'!N1131,'Hazard Data'!N1131&lt;VLOOKUP(B2391,Thresholds!$B$2:$I$8,3,FALSE)),"Medium","Major"))</f>
        <v>Minor</v>
      </c>
      <c r="S2391" s="2" t="str">
        <f>IF(N2391&gt;0,"",IF('Hazard Data'!K1131&lt;VLOOKUP(B2391,Thresholds!$B$2:$I$8,5,FALSE),"Minor",IF(AND(VLOOKUP(B2391,Thresholds!$B$2:$I$8,5,FALSE)&lt;='Hazard Data'!K1131,'Hazard Data'!K1131&lt;VLOOKUP(B2391,Thresholds!$B$2:$I$8,6,FALSE)),"Medium","Major")))</f>
        <v/>
      </c>
      <c r="T2391" s="2"/>
      <c r="U2391" s="2"/>
      <c r="V2391" s="2"/>
      <c r="W2391" s="2"/>
      <c r="X2391" s="1"/>
      <c r="Y2391" s="1"/>
      <c r="Z2391" s="1"/>
      <c r="AA2391" s="1"/>
      <c r="AB2391" s="1"/>
      <c r="AC2391" s="1"/>
      <c r="AD2391" s="1"/>
      <c r="AE2391" s="1"/>
      <c r="AF2391" s="1"/>
    </row>
    <row r="2392" spans="1:32">
      <c r="A2392" s="1"/>
      <c r="B2392" s="17">
        <v>1</v>
      </c>
      <c r="C2392" s="9" t="s">
        <v>66</v>
      </c>
      <c r="D2392" s="9" t="str">
        <f>VLOOKUP(C2392,'Hazard Categories'!$A$2:$B$52,2,FALSE)</f>
        <v>Storm</v>
      </c>
      <c r="E2392" s="17">
        <v>2</v>
      </c>
      <c r="F2392" s="17">
        <v>1975</v>
      </c>
      <c r="G2392" s="17" t="str">
        <f>IF(F2392&lt;2000,(ROUNDDOWN((F2392-$G$10)/5,0))*5+$G$10&amp;"-"&amp;(ROUNDDOWN((F2392-$G$10)/5,0))*5+$G$10+4,(ROUNDDOWN((F2392-$G$10)/5,0))*5+$G$10&amp;"-"&amp;(ROUNDDOWN((F2392-$G$10)/5,0))*5+$G$10+4)</f>
        <v>1975-1979</v>
      </c>
      <c r="H2392" s="17">
        <v>1</v>
      </c>
      <c r="I2392" s="17">
        <v>0</v>
      </c>
      <c r="J2392" s="17">
        <v>0</v>
      </c>
      <c r="K2392" s="17">
        <f>SUM(I2392:J2392)</f>
        <v>0</v>
      </c>
      <c r="L2392" s="28">
        <f>IF(N2392&lt;7000000000,0,1)</f>
        <v>0</v>
      </c>
      <c r="M2392" s="28">
        <f>IF(N2392&gt;0,1,0)</f>
        <v>1</v>
      </c>
      <c r="N2392" s="29">
        <v>5582</v>
      </c>
      <c r="O2392" s="29">
        <f>IF($R2392="Minor",1,0)</f>
        <v>1</v>
      </c>
      <c r="P2392" s="29">
        <f>IF($R2392="Medium",1,0)</f>
        <v>0</v>
      </c>
      <c r="Q2392" s="29">
        <f>IF($R2392="Major",1,0)</f>
        <v>0</v>
      </c>
      <c r="R2392" s="2" t="str">
        <f>IF('Hazard Data'!N1194&lt;VLOOKUP(B2392,Thresholds!$B$2:$I$8,2,FALSE),"Minor",IF(AND(VLOOKUP(B2392,Thresholds!$B$2:$I$8,2,FALSE)&lt;='Hazard Data'!N1194,'Hazard Data'!N1194&lt;VLOOKUP(B2392,Thresholds!$B$2:$I$8,3,FALSE)),"Medium","Major"))</f>
        <v>Minor</v>
      </c>
      <c r="S2392" s="2" t="str">
        <f>IF(N2392&gt;0,"",IF('Hazard Data'!K1194&lt;VLOOKUP(B2392,Thresholds!$B$2:$I$8,5,FALSE),"Minor",IF(AND(VLOOKUP(B2392,Thresholds!$B$2:$I$8,5,FALSE)&lt;='Hazard Data'!K1194,'Hazard Data'!K1194&lt;VLOOKUP(B2392,Thresholds!$B$2:$I$8,6,FALSE)),"Medium","Major")))</f>
        <v/>
      </c>
      <c r="T2392" s="2"/>
      <c r="U2392" s="2"/>
      <c r="V2392" s="2"/>
      <c r="W2392" s="2"/>
      <c r="X2392" s="1"/>
      <c r="Y2392" s="1"/>
      <c r="Z2392" s="1"/>
      <c r="AA2392" s="1"/>
      <c r="AB2392" s="1"/>
      <c r="AC2392" s="1"/>
      <c r="AD2392" s="1"/>
      <c r="AE2392" s="1"/>
      <c r="AF2392" s="1"/>
    </row>
    <row r="2393" spans="1:32">
      <c r="A2393" s="1"/>
      <c r="B2393" s="17">
        <v>4</v>
      </c>
      <c r="C2393" s="9" t="s">
        <v>46</v>
      </c>
      <c r="D2393" s="9" t="str">
        <f>VLOOKUP(C2393,'Hazard Categories'!$A$2:$B$52,2,FALSE)</f>
        <v>Storm</v>
      </c>
      <c r="E2393" s="17">
        <v>1</v>
      </c>
      <c r="F2393" s="17">
        <v>1993</v>
      </c>
      <c r="G2393" s="17" t="str">
        <f>IF(F2393&lt;2000,(ROUNDDOWN((F2393-$G$10)/5,0))*5+$G$10&amp;"-"&amp;(ROUNDDOWN((F2393-$G$10)/5,0))*5+$G$10+4,(ROUNDDOWN((F2393-$G$10)/5,0))*5+$G$10&amp;"-"&amp;(ROUNDDOWN((F2393-$G$10)/5,0))*5+$G$10+4)</f>
        <v>1990-1994</v>
      </c>
      <c r="H2393" s="17">
        <v>1</v>
      </c>
      <c r="I2393" s="17">
        <v>0</v>
      </c>
      <c r="J2393" s="17">
        <v>0</v>
      </c>
      <c r="K2393" s="17">
        <f>SUM(I2393:J2393)</f>
        <v>0</v>
      </c>
      <c r="L2393" s="28">
        <f>IF(N2393&lt;7000000000,0,1)</f>
        <v>0</v>
      </c>
      <c r="M2393" s="28">
        <f>IF(N2393&gt;0,1,0)</f>
        <v>1</v>
      </c>
      <c r="N2393" s="29">
        <v>5433</v>
      </c>
      <c r="O2393" s="29">
        <f>IF($R2393="Minor",1,0)</f>
        <v>1</v>
      </c>
      <c r="P2393" s="29">
        <f>IF($R2393="Medium",1,0)</f>
        <v>0</v>
      </c>
      <c r="Q2393" s="29">
        <f>IF($R2393="Major",1,0)</f>
        <v>0</v>
      </c>
      <c r="R2393" s="2" t="str">
        <f>IF('Hazard Data'!N1793&lt;VLOOKUP(B2393,Thresholds!$B$2:$I$8,2,FALSE),"Minor",IF(AND(VLOOKUP(B2393,Thresholds!$B$2:$I$8,2,FALSE)&lt;='Hazard Data'!N1793,'Hazard Data'!N1793&lt;VLOOKUP(B2393,Thresholds!$B$2:$I$8,3,FALSE)),"Medium","Major"))</f>
        <v>Minor</v>
      </c>
      <c r="S2393" s="2" t="str">
        <f>IF(N2393&gt;0,"",IF('Hazard Data'!K1793&lt;VLOOKUP(B2393,Thresholds!$B$2:$I$8,5,FALSE),"Minor",IF(AND(VLOOKUP(B2393,Thresholds!$B$2:$I$8,5,FALSE)&lt;='Hazard Data'!K1793,'Hazard Data'!K1793&lt;VLOOKUP(B2393,Thresholds!$B$2:$I$8,6,FALSE)),"Medium","Major")))</f>
        <v/>
      </c>
      <c r="T2393" s="2"/>
      <c r="U2393" s="2"/>
      <c r="V2393" s="2"/>
      <c r="W2393" s="2"/>
      <c r="X2393" s="1"/>
      <c r="Y2393" s="1"/>
      <c r="Z2393" s="1"/>
      <c r="AA2393" s="1"/>
      <c r="AB2393" s="1"/>
      <c r="AC2393" s="1"/>
      <c r="AD2393" s="1"/>
      <c r="AE2393" s="1"/>
      <c r="AF2393" s="1"/>
    </row>
    <row r="2394" spans="1:32">
      <c r="A2394" s="1"/>
      <c r="B2394" s="17">
        <v>1</v>
      </c>
      <c r="C2394" s="9" t="s">
        <v>59</v>
      </c>
      <c r="D2394" s="9" t="str">
        <f>VLOOKUP(C2394,'Hazard Categories'!$A$2:$B$52,2,FALSE)</f>
        <v>Storm</v>
      </c>
      <c r="E2394" s="17">
        <v>2</v>
      </c>
      <c r="F2394" s="17">
        <v>1978</v>
      </c>
      <c r="G2394" s="17" t="str">
        <f>IF(F2394&lt;2000,(ROUNDDOWN((F2394-$G$10)/5,0))*5+$G$10&amp;"-"&amp;(ROUNDDOWN((F2394-$G$10)/5,0))*5+$G$10+4,(ROUNDDOWN((F2394-$G$10)/5,0))*5+$G$10&amp;"-"&amp;(ROUNDDOWN((F2394-$G$10)/5,0))*5+$G$10+4)</f>
        <v>1975-1979</v>
      </c>
      <c r="H2394" s="17">
        <v>1</v>
      </c>
      <c r="I2394" s="17">
        <v>0</v>
      </c>
      <c r="J2394" s="17">
        <v>0</v>
      </c>
      <c r="K2394" s="17">
        <f>SUM(I2394:J2394)</f>
        <v>0</v>
      </c>
      <c r="L2394" s="28">
        <f>IF(N2394&lt;7000000000,0,1)</f>
        <v>0</v>
      </c>
      <c r="M2394" s="28">
        <f>IF(N2394&gt;0,1,0)</f>
        <v>1</v>
      </c>
      <c r="N2394" s="29">
        <v>5432</v>
      </c>
      <c r="O2394" s="29">
        <f>IF($R2394="Minor",1,0)</f>
        <v>1</v>
      </c>
      <c r="P2394" s="29">
        <f>IF($R2394="Medium",1,0)</f>
        <v>0</v>
      </c>
      <c r="Q2394" s="29">
        <f>IF($R2394="Major",1,0)</f>
        <v>0</v>
      </c>
      <c r="R2394" s="2" t="str">
        <f>IF('Hazard Data'!N1321&lt;VLOOKUP(B2394,Thresholds!$B$2:$I$8,2,FALSE),"Minor",IF(AND(VLOOKUP(B2394,Thresholds!$B$2:$I$8,2,FALSE)&lt;='Hazard Data'!N1321,'Hazard Data'!N1321&lt;VLOOKUP(B2394,Thresholds!$B$2:$I$8,3,FALSE)),"Medium","Major"))</f>
        <v>Minor</v>
      </c>
      <c r="S2394" s="2" t="str">
        <f>IF(N2394&gt;0,"",IF('Hazard Data'!K1321&lt;VLOOKUP(B2394,Thresholds!$B$2:$I$8,5,FALSE),"Minor",IF(AND(VLOOKUP(B2394,Thresholds!$B$2:$I$8,5,FALSE)&lt;='Hazard Data'!K1321,'Hazard Data'!K1321&lt;VLOOKUP(B2394,Thresholds!$B$2:$I$8,6,FALSE)),"Medium","Major")))</f>
        <v/>
      </c>
      <c r="T2394" s="2"/>
      <c r="U2394" s="2"/>
      <c r="V2394" s="2"/>
      <c r="W2394" s="2"/>
      <c r="X2394" s="1"/>
      <c r="Y2394" s="1"/>
      <c r="Z2394" s="1"/>
      <c r="AA2394" s="1"/>
      <c r="AB2394" s="1"/>
      <c r="AC2394" s="1"/>
      <c r="AD2394" s="1"/>
      <c r="AE2394" s="1"/>
      <c r="AF2394" s="1"/>
    </row>
    <row r="2395" spans="1:32">
      <c r="A2395" s="1"/>
      <c r="B2395" s="17">
        <v>2</v>
      </c>
      <c r="C2395" s="9" t="s">
        <v>39</v>
      </c>
      <c r="D2395" s="9" t="str">
        <f>VLOOKUP(C2395,'Hazard Categories'!$A$2:$B$52,2,FALSE)</f>
        <v>Severe Storm</v>
      </c>
      <c r="E2395" s="17">
        <v>1</v>
      </c>
      <c r="F2395" s="17">
        <v>1973</v>
      </c>
      <c r="G2395" s="17" t="str">
        <f>IF(F2395&lt;2000,(ROUNDDOWN((F2395-$G$10)/5,0))*5+$G$10&amp;"-"&amp;(ROUNDDOWN((F2395-$G$10)/5,0))*5+$G$10+4,(ROUNDDOWN((F2395-$G$10)/5,0))*5+$G$10&amp;"-"&amp;(ROUNDDOWN((F2395-$G$10)/5,0))*5+$G$10+4)</f>
        <v>1970-1974</v>
      </c>
      <c r="H2395" s="17">
        <v>17</v>
      </c>
      <c r="I2395" s="17">
        <v>0</v>
      </c>
      <c r="J2395" s="17">
        <v>0</v>
      </c>
      <c r="K2395" s="17">
        <f>SUM(I2395:J2395)</f>
        <v>0</v>
      </c>
      <c r="L2395" s="28">
        <f>IF(N2395&lt;7000000000,0,1)</f>
        <v>0</v>
      </c>
      <c r="M2395" s="28">
        <f>IF(N2395&gt;0,1,0)</f>
        <v>1</v>
      </c>
      <c r="N2395" s="29">
        <v>5226</v>
      </c>
      <c r="O2395" s="29">
        <f>IF($R2395="Minor",1,0)</f>
        <v>1</v>
      </c>
      <c r="P2395" s="29">
        <f>IF($R2395="Medium",1,0)</f>
        <v>0</v>
      </c>
      <c r="Q2395" s="29">
        <f>IF($R2395="Major",1,0)</f>
        <v>0</v>
      </c>
      <c r="R2395" s="2" t="str">
        <f>IF('Hazard Data'!N1091&lt;VLOOKUP(B2395,Thresholds!$B$2:$I$8,2,FALSE),"Minor",IF(AND(VLOOKUP(B2395,Thresholds!$B$2:$I$8,2,FALSE)&lt;='Hazard Data'!N1091,'Hazard Data'!N1091&lt;VLOOKUP(B2395,Thresholds!$B$2:$I$8,3,FALSE)),"Medium","Major"))</f>
        <v>Minor</v>
      </c>
      <c r="S2395" s="2" t="str">
        <f>IF(N2395&gt;0,"",IF('Hazard Data'!K1091&lt;VLOOKUP(B2395,Thresholds!$B$2:$I$8,5,FALSE),"Minor",IF(AND(VLOOKUP(B2395,Thresholds!$B$2:$I$8,5,FALSE)&lt;='Hazard Data'!K1091,'Hazard Data'!K1091&lt;VLOOKUP(B2395,Thresholds!$B$2:$I$8,6,FALSE)),"Medium","Major")))</f>
        <v/>
      </c>
      <c r="T2395" s="2"/>
      <c r="U2395" s="2"/>
      <c r="V2395" s="2"/>
      <c r="W2395" s="2"/>
      <c r="X2395" s="1"/>
      <c r="Y2395" s="1"/>
      <c r="Z2395" s="1"/>
      <c r="AA2395" s="1"/>
      <c r="AB2395" s="1"/>
      <c r="AC2395" s="1"/>
      <c r="AD2395" s="1"/>
      <c r="AE2395" s="1"/>
      <c r="AF2395" s="1"/>
    </row>
    <row r="2396" spans="1:32">
      <c r="A2396" s="1"/>
      <c r="B2396" s="17">
        <v>2</v>
      </c>
      <c r="C2396" s="9" t="s">
        <v>56</v>
      </c>
      <c r="D2396" s="9" t="str">
        <f>VLOOKUP(C2396,'Hazard Categories'!$A$2:$B$52,2,FALSE)</f>
        <v>Severe Storm</v>
      </c>
      <c r="E2396" s="17">
        <v>2</v>
      </c>
      <c r="F2396" s="17">
        <v>1973</v>
      </c>
      <c r="G2396" s="17" t="str">
        <f>IF(F2396&lt;2000,(ROUNDDOWN((F2396-$G$10)/5,0))*5+$G$10&amp;"-"&amp;(ROUNDDOWN((F2396-$G$10)/5,0))*5+$G$10+4,(ROUNDDOWN((F2396-$G$10)/5,0))*5+$G$10&amp;"-"&amp;(ROUNDDOWN((F2396-$G$10)/5,0))*5+$G$10+4)</f>
        <v>1970-1974</v>
      </c>
      <c r="H2396" s="17">
        <v>1</v>
      </c>
      <c r="I2396" s="17">
        <v>0</v>
      </c>
      <c r="J2396" s="17">
        <v>2</v>
      </c>
      <c r="K2396" s="17">
        <f>SUM(I2396:J2396)</f>
        <v>2</v>
      </c>
      <c r="L2396" s="28">
        <f>IF(N2396&lt;7000000000,0,1)</f>
        <v>0</v>
      </c>
      <c r="M2396" s="28">
        <f>IF(N2396&gt;0,1,0)</f>
        <v>1</v>
      </c>
      <c r="N2396" s="29">
        <v>5217</v>
      </c>
      <c r="O2396" s="29">
        <f>IF($R2396="Minor",1,0)</f>
        <v>1</v>
      </c>
      <c r="P2396" s="29">
        <f>IF($R2396="Medium",1,0)</f>
        <v>0</v>
      </c>
      <c r="Q2396" s="29">
        <f>IF($R2396="Major",1,0)</f>
        <v>0</v>
      </c>
      <c r="R2396" s="2" t="str">
        <f>IF('Hazard Data'!N1106&lt;VLOOKUP(B2396,Thresholds!$B$2:$I$8,2,FALSE),"Minor",IF(AND(VLOOKUP(B2396,Thresholds!$B$2:$I$8,2,FALSE)&lt;='Hazard Data'!N1106,'Hazard Data'!N1106&lt;VLOOKUP(B2396,Thresholds!$B$2:$I$8,3,FALSE)),"Medium","Major"))</f>
        <v>Minor</v>
      </c>
      <c r="S2396" s="2" t="str">
        <f>IF(N2396&gt;0,"",IF('Hazard Data'!K1106&lt;VLOOKUP(B2396,Thresholds!$B$2:$I$8,5,FALSE),"Minor",IF(AND(VLOOKUP(B2396,Thresholds!$B$2:$I$8,5,FALSE)&lt;='Hazard Data'!K1106,'Hazard Data'!K1106&lt;VLOOKUP(B2396,Thresholds!$B$2:$I$8,6,FALSE)),"Medium","Major")))</f>
        <v/>
      </c>
      <c r="T2396" s="2"/>
      <c r="U2396" s="2"/>
      <c r="V2396" s="2"/>
      <c r="W2396" s="2"/>
      <c r="X2396" s="1"/>
      <c r="Y2396" s="1"/>
      <c r="Z2396" s="1"/>
      <c r="AA2396" s="1"/>
      <c r="AB2396" s="1"/>
      <c r="AC2396" s="1"/>
      <c r="AD2396" s="1"/>
      <c r="AE2396" s="1"/>
      <c r="AF2396" s="1"/>
    </row>
    <row r="2397" spans="1:32">
      <c r="A2397" s="1"/>
      <c r="B2397" s="17">
        <v>2</v>
      </c>
      <c r="C2397" s="9" t="s">
        <v>47</v>
      </c>
      <c r="D2397" s="9" t="str">
        <f>VLOOKUP(C2397,'Hazard Categories'!$A$2:$B$52,2,FALSE)</f>
        <v>Severe Storm</v>
      </c>
      <c r="E2397" s="17">
        <v>3</v>
      </c>
      <c r="F2397" s="17">
        <v>1964</v>
      </c>
      <c r="G2397" s="17" t="str">
        <f>IF(F2397&lt;2000,(ROUNDDOWN((F2397-$G$10)/5,0))*5+$G$10&amp;"-"&amp;(ROUNDDOWN((F2397-$G$10)/5,0))*5+$G$10+4,(ROUNDDOWN((F2397-$G$10)/5,0))*5+$G$10&amp;"-"&amp;(ROUNDDOWN((F2397-$G$10)/5,0))*5+$G$10+4)</f>
        <v>1960-1964</v>
      </c>
      <c r="H2397" s="17">
        <v>2</v>
      </c>
      <c r="I2397" s="17">
        <v>3</v>
      </c>
      <c r="J2397" s="17">
        <v>0</v>
      </c>
      <c r="K2397" s="17">
        <f>SUM(I2397:J2397)</f>
        <v>3</v>
      </c>
      <c r="L2397" s="28">
        <f>IF(N2397&lt;7000000000,0,1)</f>
        <v>0</v>
      </c>
      <c r="M2397" s="28">
        <f>IF(N2397&gt;0,1,0)</f>
        <v>1</v>
      </c>
      <c r="N2397" s="29">
        <v>5062</v>
      </c>
      <c r="O2397" s="29">
        <f>IF($R2397="Minor",1,0)</f>
        <v>1</v>
      </c>
      <c r="P2397" s="29">
        <f>IF($R2397="Medium",1,0)</f>
        <v>0</v>
      </c>
      <c r="Q2397" s="29">
        <f>IF($R2397="Major",1,0)</f>
        <v>0</v>
      </c>
      <c r="R2397" s="2" t="str">
        <f>IF('Hazard Data'!N905&lt;VLOOKUP(B2397,Thresholds!$B$2:$I$8,2,FALSE),"Minor",IF(AND(VLOOKUP(B2397,Thresholds!$B$2:$I$8,2,FALSE)&lt;='Hazard Data'!N905,'Hazard Data'!N905&lt;VLOOKUP(B2397,Thresholds!$B$2:$I$8,3,FALSE)),"Medium","Major"))</f>
        <v>Minor</v>
      </c>
      <c r="S2397" s="2" t="str">
        <f>IF(N2397&gt;0,"",IF('Hazard Data'!K905&lt;VLOOKUP(B2397,Thresholds!$B$2:$I$8,5,FALSE),"Minor",IF(AND(VLOOKUP(B2397,Thresholds!$B$2:$I$8,5,FALSE)&lt;='Hazard Data'!K905,'Hazard Data'!K905&lt;VLOOKUP(B2397,Thresholds!$B$2:$I$8,6,FALSE)),"Medium","Major")))</f>
        <v/>
      </c>
      <c r="T2397" s="2"/>
      <c r="U2397" s="2"/>
      <c r="V2397" s="2"/>
      <c r="W2397" s="2"/>
      <c r="X2397" s="1"/>
      <c r="Y2397" s="1"/>
      <c r="Z2397" s="1"/>
      <c r="AA2397" s="1"/>
      <c r="AB2397" s="1"/>
      <c r="AC2397" s="1"/>
      <c r="AD2397" s="1"/>
      <c r="AE2397" s="1"/>
      <c r="AF2397" s="1"/>
    </row>
    <row r="2398" spans="1:32">
      <c r="A2398" s="1"/>
      <c r="B2398" s="17">
        <v>4</v>
      </c>
      <c r="C2398" s="9" t="s">
        <v>47</v>
      </c>
      <c r="D2398" s="9" t="str">
        <f>VLOOKUP(C2398,'Hazard Categories'!$A$2:$B$52,2,FALSE)</f>
        <v>Severe Storm</v>
      </c>
      <c r="E2398" s="17">
        <v>3</v>
      </c>
      <c r="F2398" s="17">
        <v>1964</v>
      </c>
      <c r="G2398" s="17" t="str">
        <f>IF(F2398&lt;2000,(ROUNDDOWN((F2398-$G$10)/5,0))*5+$G$10&amp;"-"&amp;(ROUNDDOWN((F2398-$G$10)/5,0))*5+$G$10+4,(ROUNDDOWN((F2398-$G$10)/5,0))*5+$G$10&amp;"-"&amp;(ROUNDDOWN((F2398-$G$10)/5,0))*5+$G$10+4)</f>
        <v>1960-1964</v>
      </c>
      <c r="H2398" s="17">
        <v>2</v>
      </c>
      <c r="I2398" s="17">
        <v>3</v>
      </c>
      <c r="J2398" s="17">
        <v>0</v>
      </c>
      <c r="K2398" s="17">
        <f>SUM(I2398:J2398)</f>
        <v>3</v>
      </c>
      <c r="L2398" s="28">
        <f>IF(N2398&lt;7000000000,0,1)</f>
        <v>0</v>
      </c>
      <c r="M2398" s="28">
        <f>IF(N2398&gt;0,1,0)</f>
        <v>1</v>
      </c>
      <c r="N2398" s="29">
        <v>4985</v>
      </c>
      <c r="O2398" s="29">
        <f>IF($R2398="Minor",1,0)</f>
        <v>1</v>
      </c>
      <c r="P2398" s="29">
        <f>IF($R2398="Medium",1,0)</f>
        <v>0</v>
      </c>
      <c r="Q2398" s="29">
        <f>IF($R2398="Major",1,0)</f>
        <v>0</v>
      </c>
      <c r="R2398" s="2" t="str">
        <f>IF('Hazard Data'!N906&lt;VLOOKUP(B2398,Thresholds!$B$2:$I$8,2,FALSE),"Minor",IF(AND(VLOOKUP(B2398,Thresholds!$B$2:$I$8,2,FALSE)&lt;='Hazard Data'!N906,'Hazard Data'!N906&lt;VLOOKUP(B2398,Thresholds!$B$2:$I$8,3,FALSE)),"Medium","Major"))</f>
        <v>Minor</v>
      </c>
      <c r="S2398" s="2" t="str">
        <f>IF(N2398&gt;0,"",IF('Hazard Data'!K906&lt;VLOOKUP(B2398,Thresholds!$B$2:$I$8,5,FALSE),"Minor",IF(AND(VLOOKUP(B2398,Thresholds!$B$2:$I$8,5,FALSE)&lt;='Hazard Data'!K906,'Hazard Data'!K906&lt;VLOOKUP(B2398,Thresholds!$B$2:$I$8,6,FALSE)),"Medium","Major")))</f>
        <v/>
      </c>
      <c r="T2398" s="2"/>
      <c r="U2398" s="2"/>
      <c r="V2398" s="2"/>
      <c r="W2398" s="2"/>
      <c r="X2398" s="1"/>
      <c r="Y2398" s="1"/>
      <c r="Z2398" s="1"/>
      <c r="AA2398" s="1"/>
      <c r="AB2398" s="1"/>
      <c r="AC2398" s="1"/>
      <c r="AD2398" s="1"/>
      <c r="AE2398" s="1"/>
      <c r="AF2398" s="1"/>
    </row>
    <row r="2399" spans="1:32">
      <c r="A2399" s="1"/>
      <c r="B2399" s="17">
        <v>3</v>
      </c>
      <c r="C2399" s="9" t="s">
        <v>46</v>
      </c>
      <c r="D2399" s="9" t="str">
        <f>VLOOKUP(C2399,'Hazard Categories'!$A$2:$B$52,2,FALSE)</f>
        <v>Storm</v>
      </c>
      <c r="E2399" s="17">
        <v>1</v>
      </c>
      <c r="F2399" s="17">
        <v>1993</v>
      </c>
      <c r="G2399" s="17" t="str">
        <f>IF(F2399&lt;2000,(ROUNDDOWN((F2399-$G$10)/5,0))*5+$G$10&amp;"-"&amp;(ROUNDDOWN((F2399-$G$10)/5,0))*5+$G$10+4,(ROUNDDOWN((F2399-$G$10)/5,0))*5+$G$10&amp;"-"&amp;(ROUNDDOWN((F2399-$G$10)/5,0))*5+$G$10+4)</f>
        <v>1990-1994</v>
      </c>
      <c r="H2399" s="17">
        <v>1</v>
      </c>
      <c r="I2399" s="17">
        <v>0</v>
      </c>
      <c r="J2399" s="17">
        <v>0</v>
      </c>
      <c r="K2399" s="17">
        <f>SUM(I2399:J2399)</f>
        <v>0</v>
      </c>
      <c r="L2399" s="28">
        <f>IF(N2399&lt;7000000000,0,1)</f>
        <v>0</v>
      </c>
      <c r="M2399" s="28">
        <f>IF(N2399&gt;0,1,0)</f>
        <v>1</v>
      </c>
      <c r="N2399" s="29">
        <v>4976</v>
      </c>
      <c r="O2399" s="29">
        <f>IF($R2399="Minor",1,0)</f>
        <v>1</v>
      </c>
      <c r="P2399" s="29">
        <f>IF($R2399="Medium",1,0)</f>
        <v>0</v>
      </c>
      <c r="Q2399" s="29">
        <f>IF($R2399="Major",1,0)</f>
        <v>0</v>
      </c>
      <c r="R2399" s="2" t="str">
        <f>IF('Hazard Data'!N1794&lt;VLOOKUP(B2399,Thresholds!$B$2:$I$8,2,FALSE),"Minor",IF(AND(VLOOKUP(B2399,Thresholds!$B$2:$I$8,2,FALSE)&lt;='Hazard Data'!N1794,'Hazard Data'!N1794&lt;VLOOKUP(B2399,Thresholds!$B$2:$I$8,3,FALSE)),"Medium","Major"))</f>
        <v>Minor</v>
      </c>
      <c r="S2399" s="2" t="str">
        <f>IF(N2399&gt;0,"",IF('Hazard Data'!K1794&lt;VLOOKUP(B2399,Thresholds!$B$2:$I$8,5,FALSE),"Minor",IF(AND(VLOOKUP(B2399,Thresholds!$B$2:$I$8,5,FALSE)&lt;='Hazard Data'!K1794,'Hazard Data'!K1794&lt;VLOOKUP(B2399,Thresholds!$B$2:$I$8,6,FALSE)),"Medium","Major")))</f>
        <v/>
      </c>
      <c r="T2399" s="2"/>
      <c r="U2399" s="2"/>
      <c r="V2399" s="2"/>
      <c r="W2399" s="2"/>
      <c r="X2399" s="1"/>
      <c r="Y2399" s="1"/>
      <c r="Z2399" s="1"/>
      <c r="AA2399" s="1"/>
      <c r="AB2399" s="1"/>
      <c r="AC2399" s="1"/>
      <c r="AD2399" s="1"/>
      <c r="AE2399" s="1"/>
      <c r="AF2399" s="1"/>
    </row>
    <row r="2400" spans="1:32">
      <c r="A2400" s="1"/>
      <c r="B2400" s="17">
        <v>5</v>
      </c>
      <c r="C2400" s="9" t="s">
        <v>39</v>
      </c>
      <c r="D2400" s="9" t="str">
        <f>VLOOKUP(C2400,'Hazard Categories'!$A$2:$B$52,2,FALSE)</f>
        <v>Severe Storm</v>
      </c>
      <c r="E2400" s="17">
        <v>1</v>
      </c>
      <c r="F2400" s="17">
        <v>1973</v>
      </c>
      <c r="G2400" s="17" t="str">
        <f>IF(F2400&lt;2000,(ROUNDDOWN((F2400-$G$10)/5,0))*5+$G$10&amp;"-"&amp;(ROUNDDOWN((F2400-$G$10)/5,0))*5+$G$10+4,(ROUNDDOWN((F2400-$G$10)/5,0))*5+$G$10&amp;"-"&amp;(ROUNDDOWN((F2400-$G$10)/5,0))*5+$G$10+4)</f>
        <v>1970-1974</v>
      </c>
      <c r="H2400" s="17">
        <v>17</v>
      </c>
      <c r="I2400" s="17">
        <v>0</v>
      </c>
      <c r="J2400" s="17">
        <v>0</v>
      </c>
      <c r="K2400" s="17">
        <f>SUM(I2400:J2400)</f>
        <v>0</v>
      </c>
      <c r="L2400" s="28">
        <f>IF(N2400&lt;7000000000,0,1)</f>
        <v>0</v>
      </c>
      <c r="M2400" s="28">
        <f>IF(N2400&gt;0,1,0)</f>
        <v>1</v>
      </c>
      <c r="N2400" s="29">
        <v>4767</v>
      </c>
      <c r="O2400" s="29">
        <f>IF($R2400="Minor",1,0)</f>
        <v>1</v>
      </c>
      <c r="P2400" s="29">
        <f>IF($R2400="Medium",1,0)</f>
        <v>0</v>
      </c>
      <c r="Q2400" s="29">
        <f>IF($R2400="Major",1,0)</f>
        <v>0</v>
      </c>
      <c r="R2400" s="2" t="str">
        <f>IF('Hazard Data'!N1094&lt;VLOOKUP(B2400,Thresholds!$B$2:$I$8,2,FALSE),"Minor",IF(AND(VLOOKUP(B2400,Thresholds!$B$2:$I$8,2,FALSE)&lt;='Hazard Data'!N1094,'Hazard Data'!N1094&lt;VLOOKUP(B2400,Thresholds!$B$2:$I$8,3,FALSE)),"Medium","Major"))</f>
        <v>Minor</v>
      </c>
      <c r="S2400" s="2" t="str">
        <f>IF(N2400&gt;0,"",IF('Hazard Data'!K1094&lt;VLOOKUP(B2400,Thresholds!$B$2:$I$8,5,FALSE),"Minor",IF(AND(VLOOKUP(B2400,Thresholds!$B$2:$I$8,5,FALSE)&lt;='Hazard Data'!K1094,'Hazard Data'!K1094&lt;VLOOKUP(B2400,Thresholds!$B$2:$I$8,6,FALSE)),"Medium","Major")))</f>
        <v/>
      </c>
      <c r="T2400" s="2"/>
      <c r="U2400" s="2"/>
      <c r="V2400" s="2"/>
      <c r="W2400" s="2"/>
      <c r="X2400" s="1"/>
      <c r="Y2400" s="1"/>
      <c r="Z2400" s="1"/>
      <c r="AA2400" s="1"/>
      <c r="AB2400" s="1"/>
      <c r="AC2400" s="1"/>
      <c r="AD2400" s="1"/>
      <c r="AE2400" s="1"/>
      <c r="AF2400" s="1"/>
    </row>
    <row r="2401" spans="1:32">
      <c r="A2401" s="1"/>
      <c r="B2401" s="17">
        <v>1</v>
      </c>
      <c r="C2401" s="9" t="s">
        <v>40</v>
      </c>
      <c r="D2401" s="9" t="str">
        <f>VLOOKUP(C2401,'Hazard Categories'!$A$2:$B$52,2,FALSE)</f>
        <v>Storm</v>
      </c>
      <c r="E2401" s="17">
        <v>1</v>
      </c>
      <c r="F2401" s="17">
        <v>1984</v>
      </c>
      <c r="G2401" s="17" t="str">
        <f>IF(F2401&lt;2000,(ROUNDDOWN((F2401-$G$10)/5,0))*5+$G$10&amp;"-"&amp;(ROUNDDOWN((F2401-$G$10)/5,0))*5+$G$10+4,(ROUNDDOWN((F2401-$G$10)/5,0))*5+$G$10&amp;"-"&amp;(ROUNDDOWN((F2401-$G$10)/5,0))*5+$G$10+4)</f>
        <v>1980-1984</v>
      </c>
      <c r="H2401" s="17">
        <v>1</v>
      </c>
      <c r="I2401" s="17">
        <v>0</v>
      </c>
      <c r="J2401" s="17">
        <v>0</v>
      </c>
      <c r="K2401" s="17">
        <f>SUM(I2401:J2401)</f>
        <v>0</v>
      </c>
      <c r="L2401" s="28">
        <f>IF(N2401&lt;7000000000,0,1)</f>
        <v>0</v>
      </c>
      <c r="M2401" s="28">
        <f>IF(N2401&gt;0,1,0)</f>
        <v>1</v>
      </c>
      <c r="N2401" s="29">
        <v>4753</v>
      </c>
      <c r="O2401" s="29">
        <f>IF($R2401="Minor",1,0)</f>
        <v>1</v>
      </c>
      <c r="P2401" s="29">
        <f>IF($R2401="Medium",1,0)</f>
        <v>0</v>
      </c>
      <c r="Q2401" s="29">
        <f>IF($R2401="Major",1,0)</f>
        <v>0</v>
      </c>
      <c r="R2401" s="2" t="str">
        <f>IF('Hazard Data'!N1389&lt;VLOOKUP(B2401,Thresholds!$B$2:$I$8,2,FALSE),"Minor",IF(AND(VLOOKUP(B2401,Thresholds!$B$2:$I$8,2,FALSE)&lt;='Hazard Data'!N1389,'Hazard Data'!N1389&lt;VLOOKUP(B2401,Thresholds!$B$2:$I$8,3,FALSE)),"Medium","Major"))</f>
        <v>Minor</v>
      </c>
      <c r="S2401" s="2" t="str">
        <f>IF(N2401&gt;0,"",IF('Hazard Data'!K1389&lt;VLOOKUP(B2401,Thresholds!$B$2:$I$8,5,FALSE),"Minor",IF(AND(VLOOKUP(B2401,Thresholds!$B$2:$I$8,5,FALSE)&lt;='Hazard Data'!K1389,'Hazard Data'!K1389&lt;VLOOKUP(B2401,Thresholds!$B$2:$I$8,6,FALSE)),"Medium","Major")))</f>
        <v/>
      </c>
      <c r="T2401" s="2"/>
      <c r="U2401" s="2"/>
      <c r="V2401" s="2"/>
      <c r="W2401" s="2"/>
      <c r="X2401" s="1"/>
      <c r="Y2401" s="1"/>
      <c r="Z2401" s="1"/>
      <c r="AA2401" s="1"/>
      <c r="AB2401" s="1"/>
      <c r="AC2401" s="1"/>
      <c r="AD2401" s="1"/>
      <c r="AE2401" s="1"/>
      <c r="AF2401" s="1"/>
    </row>
    <row r="2402" spans="1:32">
      <c r="A2402" s="1"/>
      <c r="B2402" s="17">
        <v>4</v>
      </c>
      <c r="C2402" s="9" t="s">
        <v>39</v>
      </c>
      <c r="D2402" s="9" t="str">
        <f>VLOOKUP(C2402,'Hazard Categories'!$A$2:$B$52,2,FALSE)</f>
        <v>Severe Storm</v>
      </c>
      <c r="E2402" s="17">
        <v>1</v>
      </c>
      <c r="F2402" s="17">
        <v>1973</v>
      </c>
      <c r="G2402" s="17" t="str">
        <f>IF(F2402&lt;2000,(ROUNDDOWN((F2402-$G$10)/5,0))*5+$G$10&amp;"-"&amp;(ROUNDDOWN((F2402-$G$10)/5,0))*5+$G$10+4,(ROUNDDOWN((F2402-$G$10)/5,0))*5+$G$10&amp;"-"&amp;(ROUNDDOWN((F2402-$G$10)/5,0))*5+$G$10+4)</f>
        <v>1970-1974</v>
      </c>
      <c r="H2402" s="17">
        <v>17</v>
      </c>
      <c r="I2402" s="17">
        <v>0</v>
      </c>
      <c r="J2402" s="17">
        <v>0</v>
      </c>
      <c r="K2402" s="17">
        <f>SUM(I2402:J2402)</f>
        <v>0</v>
      </c>
      <c r="L2402" s="28">
        <f>IF(N2402&lt;7000000000,0,1)</f>
        <v>0</v>
      </c>
      <c r="M2402" s="28">
        <f>IF(N2402&gt;0,1,0)</f>
        <v>1</v>
      </c>
      <c r="N2402" s="29">
        <v>4572</v>
      </c>
      <c r="O2402" s="29">
        <f>IF($R2402="Minor",1,0)</f>
        <v>1</v>
      </c>
      <c r="P2402" s="29">
        <f>IF($R2402="Medium",1,0)</f>
        <v>0</v>
      </c>
      <c r="Q2402" s="29">
        <f>IF($R2402="Major",1,0)</f>
        <v>0</v>
      </c>
      <c r="R2402" s="2" t="str">
        <f>IF('Hazard Data'!N1092&lt;VLOOKUP(B2402,Thresholds!$B$2:$I$8,2,FALSE),"Minor",IF(AND(VLOOKUP(B2402,Thresholds!$B$2:$I$8,2,FALSE)&lt;='Hazard Data'!N1092,'Hazard Data'!N1092&lt;VLOOKUP(B2402,Thresholds!$B$2:$I$8,3,FALSE)),"Medium","Major"))</f>
        <v>Minor</v>
      </c>
      <c r="S2402" s="2" t="str">
        <f>IF(N2402&gt;0,"",IF('Hazard Data'!K1092&lt;VLOOKUP(B2402,Thresholds!$B$2:$I$8,5,FALSE),"Minor",IF(AND(VLOOKUP(B2402,Thresholds!$B$2:$I$8,5,FALSE)&lt;='Hazard Data'!K1092,'Hazard Data'!K1092&lt;VLOOKUP(B2402,Thresholds!$B$2:$I$8,6,FALSE)),"Medium","Major")))</f>
        <v/>
      </c>
      <c r="T2402" s="2"/>
      <c r="U2402" s="2"/>
      <c r="V2402" s="2"/>
      <c r="W2402" s="2"/>
      <c r="X2402" s="1"/>
      <c r="Y2402" s="1"/>
      <c r="Z2402" s="1"/>
      <c r="AA2402" s="1"/>
      <c r="AB2402" s="1"/>
      <c r="AC2402" s="1"/>
      <c r="AD2402" s="1"/>
      <c r="AE2402" s="1"/>
      <c r="AF2402" s="1"/>
    </row>
    <row r="2403" spans="1:32">
      <c r="A2403" s="1"/>
      <c r="B2403" s="17">
        <v>6</v>
      </c>
      <c r="C2403" s="9" t="s">
        <v>40</v>
      </c>
      <c r="D2403" s="9" t="str">
        <f>VLOOKUP(C2403,'Hazard Categories'!$A$2:$B$52,2,FALSE)</f>
        <v>Storm</v>
      </c>
      <c r="E2403" s="17">
        <v>1</v>
      </c>
      <c r="F2403" s="17">
        <v>1987</v>
      </c>
      <c r="G2403" s="17" t="str">
        <f>IF(F2403&lt;2000,(ROUNDDOWN((F2403-$G$10)/5,0))*5+$G$10&amp;"-"&amp;(ROUNDDOWN((F2403-$G$10)/5,0))*5+$G$10+4,(ROUNDDOWN((F2403-$G$10)/5,0))*5+$G$10&amp;"-"&amp;(ROUNDDOWN((F2403-$G$10)/5,0))*5+$G$10+4)</f>
        <v>1985-1989</v>
      </c>
      <c r="H2403" s="17">
        <v>1</v>
      </c>
      <c r="I2403" s="17">
        <v>0</v>
      </c>
      <c r="J2403" s="17">
        <v>0</v>
      </c>
      <c r="K2403" s="17">
        <f>SUM(I2403:J2403)</f>
        <v>0</v>
      </c>
      <c r="L2403" s="28">
        <f>IF(N2403&lt;7000000000,0,1)</f>
        <v>0</v>
      </c>
      <c r="M2403" s="28">
        <f>IF(N2403&gt;0,1,0)</f>
        <v>1</v>
      </c>
      <c r="N2403" s="29">
        <v>4566</v>
      </c>
      <c r="O2403" s="29">
        <f>IF($R2403="Minor",1,0)</f>
        <v>1</v>
      </c>
      <c r="P2403" s="29">
        <f>IF($R2403="Medium",1,0)</f>
        <v>0</v>
      </c>
      <c r="Q2403" s="29">
        <f>IF($R2403="Major",1,0)</f>
        <v>0</v>
      </c>
      <c r="R2403" s="2" t="str">
        <f>IF('Hazard Data'!N1555&lt;VLOOKUP(B2403,Thresholds!$B$2:$I$8,2,FALSE),"Minor",IF(AND(VLOOKUP(B2403,Thresholds!$B$2:$I$8,2,FALSE)&lt;='Hazard Data'!N1555,'Hazard Data'!N1555&lt;VLOOKUP(B2403,Thresholds!$B$2:$I$8,3,FALSE)),"Medium","Major"))</f>
        <v>Minor</v>
      </c>
      <c r="S2403" s="2" t="str">
        <f>IF(N2403&gt;0,"",IF('Hazard Data'!K1555&lt;VLOOKUP(B2403,Thresholds!$B$2:$I$8,5,FALSE),"Minor",IF(AND(VLOOKUP(B2403,Thresholds!$B$2:$I$8,5,FALSE)&lt;='Hazard Data'!K1555,'Hazard Data'!K1555&lt;VLOOKUP(B2403,Thresholds!$B$2:$I$8,6,FALSE)),"Medium","Major")))</f>
        <v/>
      </c>
      <c r="T2403" s="2"/>
      <c r="U2403" s="2"/>
      <c r="V2403" s="2"/>
      <c r="W2403" s="2"/>
      <c r="X2403" s="1"/>
      <c r="Y2403" s="1"/>
      <c r="Z2403" s="1"/>
      <c r="AA2403" s="1"/>
      <c r="AB2403" s="1"/>
      <c r="AC2403" s="1"/>
      <c r="AD2403" s="1"/>
      <c r="AE2403" s="1"/>
      <c r="AF2403" s="1"/>
    </row>
    <row r="2404" spans="1:32">
      <c r="A2404" s="1"/>
      <c r="B2404" s="17">
        <v>3</v>
      </c>
      <c r="C2404" s="9" t="s">
        <v>39</v>
      </c>
      <c r="D2404" s="9" t="str">
        <f>VLOOKUP(C2404,'Hazard Categories'!$A$2:$B$52,2,FALSE)</f>
        <v>Severe Storm</v>
      </c>
      <c r="E2404" s="17">
        <v>1</v>
      </c>
      <c r="F2404" s="17">
        <v>1973</v>
      </c>
      <c r="G2404" s="17" t="str">
        <f>IF(F2404&lt;2000,(ROUNDDOWN((F2404-$G$10)/5,0))*5+$G$10&amp;"-"&amp;(ROUNDDOWN((F2404-$G$10)/5,0))*5+$G$10+4,(ROUNDDOWN((F2404-$G$10)/5,0))*5+$G$10&amp;"-"&amp;(ROUNDDOWN((F2404-$G$10)/5,0))*5+$G$10+4)</f>
        <v>1970-1974</v>
      </c>
      <c r="H2404" s="17">
        <v>17</v>
      </c>
      <c r="I2404" s="17">
        <v>0</v>
      </c>
      <c r="J2404" s="17">
        <v>0</v>
      </c>
      <c r="K2404" s="17">
        <f>SUM(I2404:J2404)</f>
        <v>0</v>
      </c>
      <c r="L2404" s="28">
        <f>IF(N2404&lt;7000000000,0,1)</f>
        <v>0</v>
      </c>
      <c r="M2404" s="28">
        <f>IF(N2404&gt;0,1,0)</f>
        <v>1</v>
      </c>
      <c r="N2404" s="29">
        <v>4473</v>
      </c>
      <c r="O2404" s="29">
        <f>IF($R2404="Minor",1,0)</f>
        <v>1</v>
      </c>
      <c r="P2404" s="29">
        <f>IF($R2404="Medium",1,0)</f>
        <v>0</v>
      </c>
      <c r="Q2404" s="29">
        <f>IF($R2404="Major",1,0)</f>
        <v>0</v>
      </c>
      <c r="R2404" s="2" t="str">
        <f>IF('Hazard Data'!N1093&lt;VLOOKUP(B2404,Thresholds!$B$2:$I$8,2,FALSE),"Minor",IF(AND(VLOOKUP(B2404,Thresholds!$B$2:$I$8,2,FALSE)&lt;='Hazard Data'!N1093,'Hazard Data'!N1093&lt;VLOOKUP(B2404,Thresholds!$B$2:$I$8,3,FALSE)),"Medium","Major"))</f>
        <v>Minor</v>
      </c>
      <c r="S2404" s="2" t="str">
        <f>IF(N2404&gt;0,"",IF('Hazard Data'!K1093&lt;VLOOKUP(B2404,Thresholds!$B$2:$I$8,5,FALSE),"Minor",IF(AND(VLOOKUP(B2404,Thresholds!$B$2:$I$8,5,FALSE)&lt;='Hazard Data'!K1093,'Hazard Data'!K1093&lt;VLOOKUP(B2404,Thresholds!$B$2:$I$8,6,FALSE)),"Medium","Major")))</f>
        <v/>
      </c>
      <c r="T2404" s="2"/>
      <c r="U2404" s="2"/>
      <c r="V2404" s="2"/>
      <c r="W2404" s="2"/>
      <c r="X2404" s="1"/>
      <c r="Y2404" s="1"/>
      <c r="Z2404" s="1"/>
      <c r="AA2404" s="1"/>
      <c r="AB2404" s="1"/>
      <c r="AC2404" s="1"/>
      <c r="AD2404" s="1"/>
      <c r="AE2404" s="1"/>
      <c r="AF2404" s="1"/>
    </row>
    <row r="2405" spans="1:32">
      <c r="A2405" s="1"/>
      <c r="B2405" s="17">
        <v>1</v>
      </c>
      <c r="C2405" s="9" t="s">
        <v>40</v>
      </c>
      <c r="D2405" s="9" t="str">
        <f>VLOOKUP(C2405,'Hazard Categories'!$A$2:$B$52,2,FALSE)</f>
        <v>Storm</v>
      </c>
      <c r="E2405" s="17">
        <v>1</v>
      </c>
      <c r="F2405" s="17">
        <v>1980</v>
      </c>
      <c r="G2405" s="17" t="str">
        <f>IF(F2405&lt;2000,(ROUNDDOWN((F2405-$G$10)/5,0))*5+$G$10&amp;"-"&amp;(ROUNDDOWN((F2405-$G$10)/5,0))*5+$G$10+4,(ROUNDDOWN((F2405-$G$10)/5,0))*5+$G$10&amp;"-"&amp;(ROUNDDOWN((F2405-$G$10)/5,0))*5+$G$10+4)</f>
        <v>1980-1984</v>
      </c>
      <c r="H2405" s="17">
        <v>2</v>
      </c>
      <c r="I2405" s="17">
        <v>0</v>
      </c>
      <c r="J2405" s="17">
        <v>0</v>
      </c>
      <c r="K2405" s="17">
        <f>SUM(I2405:J2405)</f>
        <v>0</v>
      </c>
      <c r="L2405" s="28">
        <f>IF(N2405&lt;7000000000,0,1)</f>
        <v>0</v>
      </c>
      <c r="M2405" s="28">
        <f>IF(N2405&gt;0,1,0)</f>
        <v>1</v>
      </c>
      <c r="N2405" s="29">
        <v>4421</v>
      </c>
      <c r="O2405" s="29">
        <f>IF($R2405="Minor",1,0)</f>
        <v>1</v>
      </c>
      <c r="P2405" s="29">
        <f>IF($R2405="Medium",1,0)</f>
        <v>0</v>
      </c>
      <c r="Q2405" s="29">
        <f>IF($R2405="Major",1,0)</f>
        <v>0</v>
      </c>
      <c r="R2405" s="2" t="str">
        <f>IF('Hazard Data'!N1335&lt;VLOOKUP(B2405,Thresholds!$B$2:$I$8,2,FALSE),"Minor",IF(AND(VLOOKUP(B2405,Thresholds!$B$2:$I$8,2,FALSE)&lt;='Hazard Data'!N1335,'Hazard Data'!N1335&lt;VLOOKUP(B2405,Thresholds!$B$2:$I$8,3,FALSE)),"Medium","Major"))</f>
        <v>Minor</v>
      </c>
      <c r="S2405" s="2" t="str">
        <f>IF(N2405&gt;0,"",IF('Hazard Data'!K1335&lt;VLOOKUP(B2405,Thresholds!$B$2:$I$8,5,FALSE),"Minor",IF(AND(VLOOKUP(B2405,Thresholds!$B$2:$I$8,5,FALSE)&lt;='Hazard Data'!K1335,'Hazard Data'!K1335&lt;VLOOKUP(B2405,Thresholds!$B$2:$I$8,6,FALSE)),"Medium","Major")))</f>
        <v/>
      </c>
      <c r="T2405" s="2"/>
      <c r="U2405" s="2"/>
      <c r="V2405" s="2"/>
      <c r="W2405" s="2"/>
      <c r="X2405" s="1"/>
      <c r="Y2405" s="1"/>
      <c r="Z2405" s="1"/>
      <c r="AA2405" s="1"/>
      <c r="AB2405" s="1"/>
      <c r="AC2405" s="1"/>
      <c r="AD2405" s="1"/>
      <c r="AE2405" s="1"/>
      <c r="AF2405" s="1"/>
    </row>
    <row r="2406" spans="1:32">
      <c r="A2406" s="1"/>
      <c r="B2406" s="17">
        <v>4</v>
      </c>
      <c r="C2406" s="9" t="s">
        <v>45</v>
      </c>
      <c r="D2406" s="9" t="str">
        <f>VLOOKUP(C2406,'Hazard Categories'!$A$2:$B$52,2,FALSE)</f>
        <v>Storm</v>
      </c>
      <c r="E2406" s="17">
        <v>3</v>
      </c>
      <c r="F2406" s="17">
        <v>1978</v>
      </c>
      <c r="G2406" s="17" t="str">
        <f>IF(F2406&lt;2000,(ROUNDDOWN((F2406-$G$10)/5,0))*5+$G$10&amp;"-"&amp;(ROUNDDOWN((F2406-$G$10)/5,0))*5+$G$10+4,(ROUNDDOWN((F2406-$G$10)/5,0))*5+$G$10&amp;"-"&amp;(ROUNDDOWN((F2406-$G$10)/5,0))*5+$G$10+4)</f>
        <v>1975-1979</v>
      </c>
      <c r="H2406" s="17">
        <v>1</v>
      </c>
      <c r="I2406" s="17">
        <v>26</v>
      </c>
      <c r="J2406" s="17">
        <v>13</v>
      </c>
      <c r="K2406" s="17">
        <f>SUM(I2406:J2406)</f>
        <v>39</v>
      </c>
      <c r="L2406" s="28">
        <f>IF(N2406&lt;7000000000,0,1)</f>
        <v>0</v>
      </c>
      <c r="M2406" s="28">
        <f>IF(N2406&gt;0,1,0)</f>
        <v>1</v>
      </c>
      <c r="N2406" s="29">
        <v>4311</v>
      </c>
      <c r="O2406" s="29">
        <f>IF($R2406="Minor",1,0)</f>
        <v>1</v>
      </c>
      <c r="P2406" s="29">
        <f>IF($R2406="Medium",1,0)</f>
        <v>0</v>
      </c>
      <c r="Q2406" s="29">
        <f>IF($R2406="Major",1,0)</f>
        <v>0</v>
      </c>
      <c r="R2406" s="2" t="str">
        <f>IF('Hazard Data'!N848&lt;VLOOKUP(B2406,Thresholds!$B$2:$I$8,2,FALSE),"Minor",IF(AND(VLOOKUP(B2406,Thresholds!$B$2:$I$8,2,FALSE)&lt;='Hazard Data'!N848,'Hazard Data'!N848&lt;VLOOKUP(B2406,Thresholds!$B$2:$I$8,3,FALSE)),"Medium","Major"))</f>
        <v>Minor</v>
      </c>
      <c r="S2406" s="2" t="str">
        <f>IF(N2406&gt;0,"",IF('Hazard Data'!K848&lt;VLOOKUP(B2406,Thresholds!$B$2:$I$8,5,FALSE),"Minor",IF(AND(VLOOKUP(B2406,Thresholds!$B$2:$I$8,5,FALSE)&lt;='Hazard Data'!K848,'Hazard Data'!K848&lt;VLOOKUP(B2406,Thresholds!$B$2:$I$8,6,FALSE)),"Medium","Major")))</f>
        <v/>
      </c>
      <c r="T2406" s="2"/>
      <c r="U2406" s="2"/>
      <c r="V2406" s="2"/>
      <c r="W2406" s="2"/>
      <c r="X2406" s="1"/>
      <c r="Y2406" s="1"/>
      <c r="Z2406" s="1"/>
      <c r="AA2406" s="1"/>
      <c r="AB2406" s="1"/>
      <c r="AC2406" s="1"/>
      <c r="AD2406" s="1"/>
      <c r="AE2406" s="1"/>
      <c r="AF2406" s="1"/>
    </row>
    <row r="2407" spans="1:32">
      <c r="A2407" s="1"/>
      <c r="B2407" s="17">
        <v>1</v>
      </c>
      <c r="C2407" s="9" t="s">
        <v>47</v>
      </c>
      <c r="D2407" s="9" t="str">
        <f>VLOOKUP(C2407,'Hazard Categories'!$A$2:$B$52,2,FALSE)</f>
        <v>Severe Storm</v>
      </c>
      <c r="E2407" s="17">
        <v>2</v>
      </c>
      <c r="F2407" s="17">
        <v>1981</v>
      </c>
      <c r="G2407" s="17" t="str">
        <f>IF(F2407&lt;2000,(ROUNDDOWN((F2407-$G$10)/5,0))*5+$G$10&amp;"-"&amp;(ROUNDDOWN((F2407-$G$10)/5,0))*5+$G$10+4,(ROUNDDOWN((F2407-$G$10)/5,0))*5+$G$10&amp;"-"&amp;(ROUNDDOWN((F2407-$G$10)/5,0))*5+$G$10+4)</f>
        <v>1980-1984</v>
      </c>
      <c r="H2407" s="17">
        <v>1</v>
      </c>
      <c r="I2407" s="17">
        <v>0</v>
      </c>
      <c r="J2407" s="17">
        <v>0</v>
      </c>
      <c r="K2407" s="17">
        <f>SUM(I2407:J2407)</f>
        <v>0</v>
      </c>
      <c r="L2407" s="28">
        <f>IF(N2407&lt;7000000000,0,1)</f>
        <v>0</v>
      </c>
      <c r="M2407" s="28">
        <f>IF(N2407&gt;0,1,0)</f>
        <v>1</v>
      </c>
      <c r="N2407" s="29">
        <v>4273</v>
      </c>
      <c r="O2407" s="29">
        <f>IF($R2407="Minor",1,0)</f>
        <v>1</v>
      </c>
      <c r="P2407" s="29">
        <f>IF($R2407="Medium",1,0)</f>
        <v>0</v>
      </c>
      <c r="Q2407" s="29">
        <f>IF($R2407="Major",1,0)</f>
        <v>0</v>
      </c>
      <c r="R2407" s="2" t="str">
        <f>IF('Hazard Data'!N1643&lt;VLOOKUP(B2407,Thresholds!$B$2:$I$8,2,FALSE),"Minor",IF(AND(VLOOKUP(B2407,Thresholds!$B$2:$I$8,2,FALSE)&lt;='Hazard Data'!N1643,'Hazard Data'!N1643&lt;VLOOKUP(B2407,Thresholds!$B$2:$I$8,3,FALSE)),"Medium","Major"))</f>
        <v>Minor</v>
      </c>
      <c r="S2407" s="2" t="str">
        <f>IF(N2407&gt;0,"",IF('Hazard Data'!K1643&lt;VLOOKUP(B2407,Thresholds!$B$2:$I$8,5,FALSE),"Minor",IF(AND(VLOOKUP(B2407,Thresholds!$B$2:$I$8,5,FALSE)&lt;='Hazard Data'!K1643,'Hazard Data'!K1643&lt;VLOOKUP(B2407,Thresholds!$B$2:$I$8,6,FALSE)),"Medium","Major")))</f>
        <v/>
      </c>
      <c r="T2407" s="2"/>
      <c r="U2407" s="2"/>
      <c r="V2407" s="2"/>
      <c r="W2407" s="2"/>
      <c r="X2407" s="1"/>
      <c r="Y2407" s="1"/>
      <c r="Z2407" s="1"/>
      <c r="AA2407" s="1"/>
      <c r="AB2407" s="1"/>
      <c r="AC2407" s="1"/>
      <c r="AD2407" s="1"/>
      <c r="AE2407" s="1"/>
      <c r="AF2407" s="1"/>
    </row>
    <row r="2408" spans="1:32">
      <c r="A2408" s="1"/>
      <c r="B2408" s="17">
        <v>2</v>
      </c>
      <c r="C2408" s="9" t="s">
        <v>59</v>
      </c>
      <c r="D2408" s="9" t="str">
        <f>VLOOKUP(C2408,'Hazard Categories'!$A$2:$B$52,2,FALSE)</f>
        <v>Storm</v>
      </c>
      <c r="E2408" s="17">
        <v>3</v>
      </c>
      <c r="F2408" s="17">
        <v>2011</v>
      </c>
      <c r="G2408" s="17" t="str">
        <f>IF(F2408&lt;2000,(ROUNDDOWN((F2408-$G$10)/5,0))*5+$G$10&amp;"-"&amp;(ROUNDDOWN((F2408-$G$10)/5,0))*5+$G$10+4,(ROUNDDOWN((F2408-$G$10)/5,0))*5+$G$10&amp;"-"&amp;(ROUNDDOWN((F2408-$G$10)/5,0))*5+$G$10+4)</f>
        <v>2010-2014</v>
      </c>
      <c r="H2408" s="17">
        <v>1</v>
      </c>
      <c r="I2408" s="17">
        <v>0</v>
      </c>
      <c r="J2408" s="17">
        <v>0</v>
      </c>
      <c r="K2408" s="17">
        <f>SUM(I2408:J2408)</f>
        <v>0</v>
      </c>
      <c r="L2408" s="28">
        <f>IF(N2408&lt;7000000000,0,1)</f>
        <v>0</v>
      </c>
      <c r="M2408" s="28">
        <f>IF(N2408&gt;0,1,0)</f>
        <v>1</v>
      </c>
      <c r="N2408" s="29">
        <v>4272</v>
      </c>
      <c r="O2408" s="29">
        <f>IF($R2408="Minor",1,0)</f>
        <v>1</v>
      </c>
      <c r="P2408" s="29">
        <f>IF($R2408="Medium",1,0)</f>
        <v>0</v>
      </c>
      <c r="Q2408" s="29">
        <f>IF($R2408="Major",1,0)</f>
        <v>0</v>
      </c>
      <c r="R2408" s="2" t="str">
        <f>IF('Hazard Data'!N2520&lt;VLOOKUP(B2408,Thresholds!$B$2:$I$8,2,FALSE),"Minor",IF(AND(VLOOKUP(B2408,Thresholds!$B$2:$I$8,2,FALSE)&lt;='Hazard Data'!N2520,'Hazard Data'!N2520&lt;VLOOKUP(B2408,Thresholds!$B$2:$I$8,3,FALSE)),"Medium","Major"))</f>
        <v>Minor</v>
      </c>
      <c r="S2408" s="2" t="str">
        <f>IF(N2408&gt;0,"",IF('Hazard Data'!K2520&lt;VLOOKUP(B2408,Thresholds!$B$2:$I$8,5,FALSE),"Minor",IF(AND(VLOOKUP(B2408,Thresholds!$B$2:$I$8,5,FALSE)&lt;='Hazard Data'!K2520,'Hazard Data'!K2520&lt;VLOOKUP(B2408,Thresholds!$B$2:$I$8,6,FALSE)),"Medium","Major")))</f>
        <v/>
      </c>
      <c r="T2408" s="2"/>
      <c r="U2408" s="2"/>
      <c r="V2408" s="2"/>
      <c r="W2408" s="2"/>
      <c r="X2408" s="1"/>
      <c r="Y2408" s="1"/>
      <c r="Z2408" s="1"/>
      <c r="AA2408" s="1"/>
      <c r="AB2408" s="1"/>
      <c r="AC2408" s="1"/>
      <c r="AD2408" s="1"/>
      <c r="AE2408" s="1"/>
      <c r="AF2408" s="1"/>
    </row>
    <row r="2409" spans="1:32">
      <c r="A2409" s="1"/>
      <c r="B2409" s="17">
        <v>2</v>
      </c>
      <c r="C2409" s="9" t="s">
        <v>59</v>
      </c>
      <c r="D2409" s="9" t="str">
        <f>VLOOKUP(C2409,'Hazard Categories'!$A$2:$B$52,2,FALSE)</f>
        <v>Storm</v>
      </c>
      <c r="E2409" s="17">
        <v>3</v>
      </c>
      <c r="F2409" s="17">
        <v>2014</v>
      </c>
      <c r="G2409" s="17" t="str">
        <f>IF(F2409&lt;2000,(ROUNDDOWN((F2409-$G$10)/5,0))*5+$G$10&amp;"-"&amp;(ROUNDDOWN((F2409-$G$10)/5,0))*5+$G$10+4,(ROUNDDOWN((F2409-$G$10)/5,0))*5+$G$10&amp;"-"&amp;(ROUNDDOWN((F2409-$G$10)/5,0))*5+$G$10+4)</f>
        <v>2010-2014</v>
      </c>
      <c r="H2409" s="17">
        <v>1</v>
      </c>
      <c r="I2409" s="17">
        <v>0</v>
      </c>
      <c r="J2409" s="17">
        <v>0</v>
      </c>
      <c r="K2409" s="17">
        <f>SUM(I2409:J2409)</f>
        <v>0</v>
      </c>
      <c r="L2409" s="28">
        <f>IF(N2409&lt;7000000000,0,1)</f>
        <v>0</v>
      </c>
      <c r="M2409" s="28">
        <f>IF(N2409&gt;0,1,0)</f>
        <v>1</v>
      </c>
      <c r="N2409" s="29">
        <v>4272</v>
      </c>
      <c r="O2409" s="29">
        <f>IF($R2409="Minor",1,0)</f>
        <v>1</v>
      </c>
      <c r="P2409" s="29">
        <f>IF($R2409="Medium",1,0)</f>
        <v>0</v>
      </c>
      <c r="Q2409" s="29">
        <f>IF($R2409="Major",1,0)</f>
        <v>0</v>
      </c>
      <c r="R2409" s="2" t="str">
        <f>IF('Hazard Data'!N2587&lt;VLOOKUP(B2409,Thresholds!$B$2:$I$8,2,FALSE),"Minor",IF(AND(VLOOKUP(B2409,Thresholds!$B$2:$I$8,2,FALSE)&lt;='Hazard Data'!N2587,'Hazard Data'!N2587&lt;VLOOKUP(B2409,Thresholds!$B$2:$I$8,3,FALSE)),"Medium","Major"))</f>
        <v>Minor</v>
      </c>
      <c r="S2409" s="2" t="str">
        <f>IF(N2409&gt;0,"",IF('Hazard Data'!K2587&lt;VLOOKUP(B2409,Thresholds!$B$2:$I$8,5,FALSE),"Minor",IF(AND(VLOOKUP(B2409,Thresholds!$B$2:$I$8,5,FALSE)&lt;='Hazard Data'!K2587,'Hazard Data'!K2587&lt;VLOOKUP(B2409,Thresholds!$B$2:$I$8,6,FALSE)),"Medium","Major")))</f>
        <v/>
      </c>
      <c r="T2409" s="2"/>
      <c r="U2409" s="2"/>
      <c r="V2409" s="2"/>
      <c r="W2409" s="2"/>
      <c r="X2409" s="1"/>
      <c r="Y2409" s="1"/>
      <c r="Z2409" s="1"/>
      <c r="AA2409" s="1"/>
      <c r="AB2409" s="1"/>
      <c r="AC2409" s="1"/>
      <c r="AD2409" s="1"/>
      <c r="AE2409" s="1"/>
      <c r="AF2409" s="1"/>
    </row>
    <row r="2410" spans="1:32">
      <c r="A2410" s="1"/>
      <c r="B2410" s="17">
        <v>1</v>
      </c>
      <c r="C2410" s="9" t="s">
        <v>64</v>
      </c>
      <c r="D2410" s="9" t="str">
        <f>VLOOKUP(C2410,'Hazard Categories'!$A$2:$B$52,2,FALSE)</f>
        <v>Severe Storm</v>
      </c>
      <c r="E2410" s="17">
        <v>2</v>
      </c>
      <c r="F2410" s="17">
        <v>1960</v>
      </c>
      <c r="G2410" s="17" t="str">
        <f>IF(F2410&lt;2000,(ROUNDDOWN((F2410-$G$10)/5,0))*5+$G$10&amp;"-"&amp;(ROUNDDOWN((F2410-$G$10)/5,0))*5+$G$10+4,(ROUNDDOWN((F2410-$G$10)/5,0))*5+$G$10&amp;"-"&amp;(ROUNDDOWN((F2410-$G$10)/5,0))*5+$G$10+4)</f>
        <v>1960-1964</v>
      </c>
      <c r="H2410" s="17">
        <v>1</v>
      </c>
      <c r="I2410" s="17">
        <v>0</v>
      </c>
      <c r="J2410" s="17">
        <v>25</v>
      </c>
      <c r="K2410" s="17">
        <f>SUM(I2410:J2410)</f>
        <v>25</v>
      </c>
      <c r="L2410" s="28">
        <f>IF(N2410&lt;7000000000,0,1)</f>
        <v>0</v>
      </c>
      <c r="M2410" s="28">
        <f>IF(N2410&gt;0,1,0)</f>
        <v>1</v>
      </c>
      <c r="N2410" s="29">
        <v>4271</v>
      </c>
      <c r="O2410" s="29">
        <f>IF($R2410="Minor",1,0)</f>
        <v>1</v>
      </c>
      <c r="P2410" s="29">
        <f>IF($R2410="Medium",1,0)</f>
        <v>0</v>
      </c>
      <c r="Q2410" s="29">
        <f>IF($R2410="Major",1,0)</f>
        <v>0</v>
      </c>
      <c r="R2410" s="2" t="str">
        <f>IF('Hazard Data'!N914&lt;VLOOKUP(B2410,Thresholds!$B$2:$I$8,2,FALSE),"Minor",IF(AND(VLOOKUP(B2410,Thresholds!$B$2:$I$8,2,FALSE)&lt;='Hazard Data'!N914,'Hazard Data'!N914&lt;VLOOKUP(B2410,Thresholds!$B$2:$I$8,3,FALSE)),"Medium","Major"))</f>
        <v>Minor</v>
      </c>
      <c r="S2410" s="2" t="str">
        <f>IF(N2410&gt;0,"",IF('Hazard Data'!K914&lt;VLOOKUP(B2410,Thresholds!$B$2:$I$8,5,FALSE),"Minor",IF(AND(VLOOKUP(B2410,Thresholds!$B$2:$I$8,5,FALSE)&lt;='Hazard Data'!K914,'Hazard Data'!K914&lt;VLOOKUP(B2410,Thresholds!$B$2:$I$8,6,FALSE)),"Medium","Major")))</f>
        <v/>
      </c>
      <c r="T2410" s="2"/>
      <c r="U2410" s="2"/>
      <c r="V2410" s="2"/>
      <c r="W2410" s="2"/>
      <c r="X2410" s="1"/>
      <c r="Y2410" s="1"/>
      <c r="Z2410" s="1"/>
      <c r="AA2410" s="1"/>
      <c r="AB2410" s="1"/>
      <c r="AC2410" s="1"/>
      <c r="AD2410" s="1"/>
      <c r="AE2410" s="1"/>
      <c r="AF2410" s="1"/>
    </row>
    <row r="2411" spans="1:32">
      <c r="A2411" s="1"/>
      <c r="B2411" s="17">
        <v>1</v>
      </c>
      <c r="C2411" s="9" t="s">
        <v>40</v>
      </c>
      <c r="D2411" s="9" t="str">
        <f>VLOOKUP(C2411,'Hazard Categories'!$A$2:$B$52,2,FALSE)</f>
        <v>Storm</v>
      </c>
      <c r="E2411" s="17">
        <v>1</v>
      </c>
      <c r="F2411" s="17">
        <v>1987</v>
      </c>
      <c r="G2411" s="17" t="str">
        <f>IF(F2411&lt;2000,(ROUNDDOWN((F2411-$G$10)/5,0))*5+$G$10&amp;"-"&amp;(ROUNDDOWN((F2411-$G$10)/5,0))*5+$G$10+4,(ROUNDDOWN((F2411-$G$10)/5,0))*5+$G$10&amp;"-"&amp;(ROUNDDOWN((F2411-$G$10)/5,0))*5+$G$10+4)</f>
        <v>1985-1989</v>
      </c>
      <c r="H2411" s="17">
        <v>1</v>
      </c>
      <c r="I2411" s="17">
        <v>0</v>
      </c>
      <c r="J2411" s="17">
        <v>0</v>
      </c>
      <c r="K2411" s="17">
        <f>SUM(I2411:J2411)</f>
        <v>0</v>
      </c>
      <c r="L2411" s="28">
        <f>IF(N2411&lt;7000000000,0,1)</f>
        <v>0</v>
      </c>
      <c r="M2411" s="28">
        <f>IF(N2411&gt;0,1,0)</f>
        <v>1</v>
      </c>
      <c r="N2411" s="29">
        <v>4268</v>
      </c>
      <c r="O2411" s="29">
        <f>IF($R2411="Minor",1,0)</f>
        <v>1</v>
      </c>
      <c r="P2411" s="29">
        <f>IF($R2411="Medium",1,0)</f>
        <v>0</v>
      </c>
      <c r="Q2411" s="29">
        <f>IF($R2411="Major",1,0)</f>
        <v>0</v>
      </c>
      <c r="R2411" s="2" t="str">
        <f>IF('Hazard Data'!N1556&lt;VLOOKUP(B2411,Thresholds!$B$2:$I$8,2,FALSE),"Minor",IF(AND(VLOOKUP(B2411,Thresholds!$B$2:$I$8,2,FALSE)&lt;='Hazard Data'!N1556,'Hazard Data'!N1556&lt;VLOOKUP(B2411,Thresholds!$B$2:$I$8,3,FALSE)),"Medium","Major"))</f>
        <v>Minor</v>
      </c>
      <c r="S2411" s="2" t="str">
        <f>IF(N2411&gt;0,"",IF('Hazard Data'!K1556&lt;VLOOKUP(B2411,Thresholds!$B$2:$I$8,5,FALSE),"Minor",IF(AND(VLOOKUP(B2411,Thresholds!$B$2:$I$8,5,FALSE)&lt;='Hazard Data'!K1556,'Hazard Data'!K1556&lt;VLOOKUP(B2411,Thresholds!$B$2:$I$8,6,FALSE)),"Medium","Major")))</f>
        <v/>
      </c>
      <c r="T2411" s="2"/>
      <c r="U2411" s="2"/>
      <c r="V2411" s="2"/>
      <c r="W2411" s="2"/>
      <c r="X2411" s="1"/>
      <c r="Y2411" s="1"/>
      <c r="Z2411" s="1"/>
      <c r="AA2411" s="1"/>
      <c r="AB2411" s="1"/>
      <c r="AC2411" s="1"/>
      <c r="AD2411" s="1"/>
      <c r="AE2411" s="1"/>
      <c r="AF2411" s="1"/>
    </row>
    <row r="2412" spans="1:32">
      <c r="A2412" s="1"/>
      <c r="B2412" s="17">
        <v>1</v>
      </c>
      <c r="C2412" s="9" t="s">
        <v>40</v>
      </c>
      <c r="D2412" s="9" t="str">
        <f>VLOOKUP(C2412,'Hazard Categories'!$A$2:$B$52,2,FALSE)</f>
        <v>Storm</v>
      </c>
      <c r="E2412" s="17">
        <v>1</v>
      </c>
      <c r="F2412" s="17">
        <v>1985</v>
      </c>
      <c r="G2412" s="17" t="str">
        <f>IF(F2412&lt;2000,(ROUNDDOWN((F2412-$G$10)/5,0))*5+$G$10&amp;"-"&amp;(ROUNDDOWN((F2412-$G$10)/5,0))*5+$G$10+4,(ROUNDDOWN((F2412-$G$10)/5,0))*5+$G$10&amp;"-"&amp;(ROUNDDOWN((F2412-$G$10)/5,0))*5+$G$10+4)</f>
        <v>1985-1989</v>
      </c>
      <c r="H2412" s="17">
        <v>1</v>
      </c>
      <c r="I2412" s="17">
        <v>0</v>
      </c>
      <c r="J2412" s="17">
        <v>0</v>
      </c>
      <c r="K2412" s="17">
        <f>SUM(I2412:J2412)</f>
        <v>0</v>
      </c>
      <c r="L2412" s="28">
        <f>IF(N2412&lt;7000000000,0,1)</f>
        <v>0</v>
      </c>
      <c r="M2412" s="28">
        <f>IF(N2412&gt;0,1,0)</f>
        <v>1</v>
      </c>
      <c r="N2412" s="29">
        <v>4265</v>
      </c>
      <c r="O2412" s="29">
        <f>IF($R2412="Minor",1,0)</f>
        <v>1</v>
      </c>
      <c r="P2412" s="29">
        <f>IF($R2412="Medium",1,0)</f>
        <v>0</v>
      </c>
      <c r="Q2412" s="29">
        <f>IF($R2412="Major",1,0)</f>
        <v>0</v>
      </c>
      <c r="R2412" s="2" t="str">
        <f>IF('Hazard Data'!N1563&lt;VLOOKUP(B2412,Thresholds!$B$2:$I$8,2,FALSE),"Minor",IF(AND(VLOOKUP(B2412,Thresholds!$B$2:$I$8,2,FALSE)&lt;='Hazard Data'!N1563,'Hazard Data'!N1563&lt;VLOOKUP(B2412,Thresholds!$B$2:$I$8,3,FALSE)),"Medium","Major"))</f>
        <v>Minor</v>
      </c>
      <c r="S2412" s="2" t="str">
        <f>IF(N2412&gt;0,"",IF('Hazard Data'!K1563&lt;VLOOKUP(B2412,Thresholds!$B$2:$I$8,5,FALSE),"Minor",IF(AND(VLOOKUP(B2412,Thresholds!$B$2:$I$8,5,FALSE)&lt;='Hazard Data'!K1563,'Hazard Data'!K1563&lt;VLOOKUP(B2412,Thresholds!$B$2:$I$8,6,FALSE)),"Medium","Major")))</f>
        <v/>
      </c>
      <c r="T2412" s="2"/>
      <c r="U2412" s="2"/>
      <c r="V2412" s="2"/>
      <c r="W2412" s="2"/>
      <c r="X2412" s="1"/>
      <c r="Y2412" s="1"/>
      <c r="Z2412" s="1"/>
      <c r="AA2412" s="1"/>
      <c r="AB2412" s="1"/>
      <c r="AC2412" s="1"/>
      <c r="AD2412" s="1"/>
      <c r="AE2412" s="1"/>
      <c r="AF2412" s="1"/>
    </row>
    <row r="2413" spans="1:32">
      <c r="A2413" s="1"/>
      <c r="B2413" s="17">
        <v>2</v>
      </c>
      <c r="C2413" s="9" t="s">
        <v>59</v>
      </c>
      <c r="D2413" s="9" t="str">
        <f>VLOOKUP(C2413,'Hazard Categories'!$A$2:$B$52,2,FALSE)</f>
        <v>Storm</v>
      </c>
      <c r="E2413" s="17">
        <v>1</v>
      </c>
      <c r="F2413" s="17">
        <v>2012</v>
      </c>
      <c r="G2413" s="17" t="str">
        <f>IF(F2413&lt;2000,(ROUNDDOWN((F2413-$G$10)/5,0))*5+$G$10&amp;"-"&amp;(ROUNDDOWN((F2413-$G$10)/5,0))*5+$G$10+4,(ROUNDDOWN((F2413-$G$10)/5,0))*5+$G$10&amp;"-"&amp;(ROUNDDOWN((F2413-$G$10)/5,0))*5+$G$10+4)</f>
        <v>2010-2014</v>
      </c>
      <c r="H2413" s="17">
        <v>1</v>
      </c>
      <c r="I2413" s="17">
        <v>0</v>
      </c>
      <c r="J2413" s="17">
        <v>0</v>
      </c>
      <c r="K2413" s="17">
        <f>SUM(I2413:J2413)</f>
        <v>0</v>
      </c>
      <c r="L2413" s="28">
        <f>IF(N2413&lt;7000000000,0,1)</f>
        <v>0</v>
      </c>
      <c r="M2413" s="28">
        <f>IF(N2413&gt;0,1,0)</f>
        <v>1</v>
      </c>
      <c r="N2413" s="29">
        <v>4240</v>
      </c>
      <c r="O2413" s="29">
        <f>IF($R2413="Minor",1,0)</f>
        <v>1</v>
      </c>
      <c r="P2413" s="29">
        <f>IF($R2413="Medium",1,0)</f>
        <v>0</v>
      </c>
      <c r="Q2413" s="29">
        <f>IF($R2413="Major",1,0)</f>
        <v>0</v>
      </c>
      <c r="R2413" s="2" t="str">
        <f>IF('Hazard Data'!N2084&lt;VLOOKUP(B2413,Thresholds!$B$2:$I$8,2,FALSE),"Minor",IF(AND(VLOOKUP(B2413,Thresholds!$B$2:$I$8,2,FALSE)&lt;='Hazard Data'!N2084,'Hazard Data'!N2084&lt;VLOOKUP(B2413,Thresholds!$B$2:$I$8,3,FALSE)),"Medium","Major"))</f>
        <v>Minor</v>
      </c>
      <c r="S2413" s="2" t="str">
        <f>IF(N2413&gt;0,"",IF('Hazard Data'!K2084&lt;VLOOKUP(B2413,Thresholds!$B$2:$I$8,5,FALSE),"Minor",IF(AND(VLOOKUP(B2413,Thresholds!$B$2:$I$8,5,FALSE)&lt;='Hazard Data'!K2084,'Hazard Data'!K2084&lt;VLOOKUP(B2413,Thresholds!$B$2:$I$8,6,FALSE)),"Medium","Major")))</f>
        <v/>
      </c>
      <c r="T2413" s="2"/>
      <c r="U2413" s="2"/>
      <c r="V2413" s="2"/>
      <c r="W2413" s="2"/>
      <c r="X2413" s="1"/>
      <c r="Y2413" s="1"/>
      <c r="Z2413" s="1"/>
      <c r="AA2413" s="1"/>
      <c r="AB2413" s="1"/>
      <c r="AC2413" s="1"/>
      <c r="AD2413" s="1"/>
      <c r="AE2413" s="1"/>
      <c r="AF2413" s="1"/>
    </row>
    <row r="2414" spans="1:32">
      <c r="A2414" s="1"/>
      <c r="B2414" s="17">
        <v>2</v>
      </c>
      <c r="C2414" s="9" t="s">
        <v>40</v>
      </c>
      <c r="D2414" s="9" t="str">
        <f>VLOOKUP(C2414,'Hazard Categories'!$A$2:$B$52,2,FALSE)</f>
        <v>Storm</v>
      </c>
      <c r="E2414" s="17">
        <v>1</v>
      </c>
      <c r="F2414" s="17">
        <v>1980</v>
      </c>
      <c r="G2414" s="17" t="str">
        <f>IF(F2414&lt;2000,(ROUNDDOWN((F2414-$G$10)/5,0))*5+$G$10&amp;"-"&amp;(ROUNDDOWN((F2414-$G$10)/5,0))*5+$G$10+4,(ROUNDDOWN((F2414-$G$10)/5,0))*5+$G$10&amp;"-"&amp;(ROUNDDOWN((F2414-$G$10)/5,0))*5+$G$10+4)</f>
        <v>1980-1984</v>
      </c>
      <c r="H2414" s="17">
        <v>2</v>
      </c>
      <c r="I2414" s="17">
        <v>0</v>
      </c>
      <c r="J2414" s="17">
        <v>0</v>
      </c>
      <c r="K2414" s="17">
        <f>SUM(I2414:J2414)</f>
        <v>0</v>
      </c>
      <c r="L2414" s="28">
        <f>IF(N2414&lt;7000000000,0,1)</f>
        <v>0</v>
      </c>
      <c r="M2414" s="28">
        <f>IF(N2414&gt;0,1,0)</f>
        <v>1</v>
      </c>
      <c r="N2414" s="29">
        <v>4233</v>
      </c>
      <c r="O2414" s="29">
        <f>IF($R2414="Minor",1,0)</f>
        <v>1</v>
      </c>
      <c r="P2414" s="29">
        <f>IF($R2414="Medium",1,0)</f>
        <v>0</v>
      </c>
      <c r="Q2414" s="29">
        <f>IF($R2414="Major",1,0)</f>
        <v>0</v>
      </c>
      <c r="R2414" s="2" t="str">
        <f>IF('Hazard Data'!N1336&lt;VLOOKUP(B2414,Thresholds!$B$2:$I$8,2,FALSE),"Minor",IF(AND(VLOOKUP(B2414,Thresholds!$B$2:$I$8,2,FALSE)&lt;='Hazard Data'!N1336,'Hazard Data'!N1336&lt;VLOOKUP(B2414,Thresholds!$B$2:$I$8,3,FALSE)),"Medium","Major"))</f>
        <v>Minor</v>
      </c>
      <c r="S2414" s="2" t="str">
        <f>IF(N2414&gt;0,"",IF('Hazard Data'!K1336&lt;VLOOKUP(B2414,Thresholds!$B$2:$I$8,5,FALSE),"Minor",IF(AND(VLOOKUP(B2414,Thresholds!$B$2:$I$8,5,FALSE)&lt;='Hazard Data'!K1336,'Hazard Data'!K1336&lt;VLOOKUP(B2414,Thresholds!$B$2:$I$8,6,FALSE)),"Medium","Major")))</f>
        <v/>
      </c>
      <c r="T2414" s="2"/>
      <c r="U2414" s="2"/>
      <c r="V2414" s="2"/>
      <c r="W2414" s="2"/>
      <c r="X2414" s="1"/>
      <c r="Y2414" s="1"/>
      <c r="Z2414" s="1"/>
      <c r="AA2414" s="1"/>
      <c r="AB2414" s="1"/>
      <c r="AC2414" s="1"/>
      <c r="AD2414" s="1"/>
      <c r="AE2414" s="1"/>
      <c r="AF2414" s="1"/>
    </row>
    <row r="2415" spans="1:32">
      <c r="A2415" s="1"/>
      <c r="B2415" s="17">
        <v>4</v>
      </c>
      <c r="C2415" s="9" t="s">
        <v>41</v>
      </c>
      <c r="D2415" s="9" t="str">
        <f>VLOOKUP(C2415,'Hazard Categories'!$A$2:$B$52,2,FALSE)</f>
        <v>Tornado</v>
      </c>
      <c r="E2415" s="17">
        <v>1</v>
      </c>
      <c r="F2415" s="17">
        <v>1981</v>
      </c>
      <c r="G2415" s="17" t="str">
        <f>IF(F2415&lt;2000,(ROUNDDOWN((F2415-$G$10)/5,0))*5+$G$10&amp;"-"&amp;(ROUNDDOWN((F2415-$G$10)/5,0))*5+$G$10+4,(ROUNDDOWN((F2415-$G$10)/5,0))*5+$G$10&amp;"-"&amp;(ROUNDDOWN((F2415-$G$10)/5,0))*5+$G$10+4)</f>
        <v>1980-1984</v>
      </c>
      <c r="H2415" s="17">
        <v>1</v>
      </c>
      <c r="I2415" s="17">
        <v>0</v>
      </c>
      <c r="J2415" s="17">
        <v>0</v>
      </c>
      <c r="K2415" s="17">
        <f>SUM(I2415:J2415)</f>
        <v>0</v>
      </c>
      <c r="L2415" s="28">
        <f>IF(N2415&lt;7000000000,0,1)</f>
        <v>0</v>
      </c>
      <c r="M2415" s="28">
        <f>IF(N2415&gt;0,1,0)</f>
        <v>1</v>
      </c>
      <c r="N2415" s="29">
        <v>4227</v>
      </c>
      <c r="O2415" s="29">
        <f>IF($R2415="Minor",1,0)</f>
        <v>1</v>
      </c>
      <c r="P2415" s="29">
        <f>IF($R2415="Medium",1,0)</f>
        <v>0</v>
      </c>
      <c r="Q2415" s="29">
        <f>IF($R2415="Major",1,0)</f>
        <v>0</v>
      </c>
      <c r="R2415" s="2" t="str">
        <f>IF('Hazard Data'!N1344&lt;VLOOKUP(B2415,Thresholds!$B$2:$I$8,2,FALSE),"Minor",IF(AND(VLOOKUP(B2415,Thresholds!$B$2:$I$8,2,FALSE)&lt;='Hazard Data'!N1344,'Hazard Data'!N1344&lt;VLOOKUP(B2415,Thresholds!$B$2:$I$8,3,FALSE)),"Medium","Major"))</f>
        <v>Minor</v>
      </c>
      <c r="S2415" s="2" t="str">
        <f>IF(N2415&gt;0,"",IF('Hazard Data'!K1344&lt;VLOOKUP(B2415,Thresholds!$B$2:$I$8,5,FALSE),"Minor",IF(AND(VLOOKUP(B2415,Thresholds!$B$2:$I$8,5,FALSE)&lt;='Hazard Data'!K1344,'Hazard Data'!K1344&lt;VLOOKUP(B2415,Thresholds!$B$2:$I$8,6,FALSE)),"Medium","Major")))</f>
        <v/>
      </c>
      <c r="T2415" s="2"/>
      <c r="U2415" s="2"/>
      <c r="V2415" s="2"/>
      <c r="W2415" s="2"/>
      <c r="X2415" s="1"/>
      <c r="Y2415" s="1"/>
      <c r="Z2415" s="1"/>
      <c r="AA2415" s="1"/>
      <c r="AB2415" s="1"/>
      <c r="AC2415" s="1"/>
      <c r="AD2415" s="1"/>
      <c r="AE2415" s="1"/>
      <c r="AF2415" s="1"/>
    </row>
    <row r="2416" spans="1:32">
      <c r="A2416" s="1"/>
      <c r="B2416" s="17">
        <v>5</v>
      </c>
      <c r="C2416" s="9" t="s">
        <v>77</v>
      </c>
      <c r="D2416" s="9" t="str">
        <f>VLOOKUP(C2416,'Hazard Categories'!$A$2:$B$52,2,FALSE)</f>
        <v>Storm</v>
      </c>
      <c r="E2416" s="17">
        <v>2</v>
      </c>
      <c r="F2416" s="17">
        <v>1982</v>
      </c>
      <c r="G2416" s="17" t="str">
        <f>IF(F2416&lt;2000,(ROUNDDOWN((F2416-$G$10)/5,0))*5+$G$10&amp;"-"&amp;(ROUNDDOWN((F2416-$G$10)/5,0))*5+$G$10+4,(ROUNDDOWN((F2416-$G$10)/5,0))*5+$G$10&amp;"-"&amp;(ROUNDDOWN((F2416-$G$10)/5,0))*5+$G$10+4)</f>
        <v>1980-1984</v>
      </c>
      <c r="H2416" s="17">
        <v>1</v>
      </c>
      <c r="I2416" s="17">
        <v>0</v>
      </c>
      <c r="J2416" s="17">
        <v>0</v>
      </c>
      <c r="K2416" s="17">
        <f>SUM(I2416:J2416)</f>
        <v>0</v>
      </c>
      <c r="L2416" s="28">
        <f>IF(N2416&lt;7000000000,0,1)</f>
        <v>0</v>
      </c>
      <c r="M2416" s="28">
        <f>IF(N2416&gt;0,1,0)</f>
        <v>1</v>
      </c>
      <c r="N2416" s="29">
        <v>4218</v>
      </c>
      <c r="O2416" s="29">
        <f>IF($R2416="Minor",1,0)</f>
        <v>1</v>
      </c>
      <c r="P2416" s="29">
        <f>IF($R2416="Medium",1,0)</f>
        <v>0</v>
      </c>
      <c r="Q2416" s="29">
        <f>IF($R2416="Major",1,0)</f>
        <v>0</v>
      </c>
      <c r="R2416" s="2" t="str">
        <f>IF('Hazard Data'!N1377&lt;VLOOKUP(B2416,Thresholds!$B$2:$I$8,2,FALSE),"Minor",IF(AND(VLOOKUP(B2416,Thresholds!$B$2:$I$8,2,FALSE)&lt;='Hazard Data'!N1377,'Hazard Data'!N1377&lt;VLOOKUP(B2416,Thresholds!$B$2:$I$8,3,FALSE)),"Medium","Major"))</f>
        <v>Minor</v>
      </c>
      <c r="S2416" s="2" t="str">
        <f>IF(N2416&gt;0,"",IF('Hazard Data'!K1377&lt;VLOOKUP(B2416,Thresholds!$B$2:$I$8,5,FALSE),"Minor",IF(AND(VLOOKUP(B2416,Thresholds!$B$2:$I$8,5,FALSE)&lt;='Hazard Data'!K1377,'Hazard Data'!K1377&lt;VLOOKUP(B2416,Thresholds!$B$2:$I$8,6,FALSE)),"Medium","Major")))</f>
        <v/>
      </c>
      <c r="T2416" s="2"/>
      <c r="U2416" s="2"/>
      <c r="V2416" s="2"/>
      <c r="W2416" s="2"/>
      <c r="X2416" s="1"/>
      <c r="Y2416" s="1"/>
      <c r="Z2416" s="1"/>
      <c r="AA2416" s="1"/>
      <c r="AB2416" s="1"/>
      <c r="AC2416" s="1"/>
      <c r="AD2416" s="1"/>
      <c r="AE2416" s="1"/>
      <c r="AF2416" s="1"/>
    </row>
    <row r="2417" spans="1:32">
      <c r="A2417" s="1"/>
      <c r="B2417" s="17">
        <v>3</v>
      </c>
      <c r="C2417" s="9" t="s">
        <v>47</v>
      </c>
      <c r="D2417" s="9" t="str">
        <f>VLOOKUP(C2417,'Hazard Categories'!$A$2:$B$52,2,FALSE)</f>
        <v>Severe Storm</v>
      </c>
      <c r="E2417" s="17">
        <v>2</v>
      </c>
      <c r="F2417" s="17">
        <v>1976</v>
      </c>
      <c r="G2417" s="17" t="str">
        <f>IF(F2417&lt;2000,(ROUNDDOWN((F2417-$G$10)/5,0))*5+$G$10&amp;"-"&amp;(ROUNDDOWN((F2417-$G$10)/5,0))*5+$G$10+4,(ROUNDDOWN((F2417-$G$10)/5,0))*5+$G$10&amp;"-"&amp;(ROUNDDOWN((F2417-$G$10)/5,0))*5+$G$10+4)</f>
        <v>1975-1979</v>
      </c>
      <c r="H2417" s="17">
        <v>2</v>
      </c>
      <c r="I2417" s="17">
        <v>0</v>
      </c>
      <c r="J2417" s="17">
        <v>0</v>
      </c>
      <c r="K2417" s="17">
        <f>SUM(I2417:J2417)</f>
        <v>0</v>
      </c>
      <c r="L2417" s="28">
        <f>IF(N2417&lt;7000000000,0,1)</f>
        <v>0</v>
      </c>
      <c r="M2417" s="28">
        <f>IF(N2417&gt;0,1,0)</f>
        <v>1</v>
      </c>
      <c r="N2417" s="29">
        <v>4194</v>
      </c>
      <c r="O2417" s="29">
        <f>IF($R2417="Minor",1,0)</f>
        <v>1</v>
      </c>
      <c r="P2417" s="29">
        <f>IF($R2417="Medium",1,0)</f>
        <v>0</v>
      </c>
      <c r="Q2417" s="29">
        <f>IF($R2417="Major",1,0)</f>
        <v>0</v>
      </c>
      <c r="R2417" s="2" t="str">
        <f>IF('Hazard Data'!N1252&lt;VLOOKUP(B2417,Thresholds!$B$2:$I$8,2,FALSE),"Minor",IF(AND(VLOOKUP(B2417,Thresholds!$B$2:$I$8,2,FALSE)&lt;='Hazard Data'!N1252,'Hazard Data'!N1252&lt;VLOOKUP(B2417,Thresholds!$B$2:$I$8,3,FALSE)),"Medium","Major"))</f>
        <v>Minor</v>
      </c>
      <c r="S2417" s="2" t="str">
        <f>IF(N2417&gt;0,"",IF('Hazard Data'!K1252&lt;VLOOKUP(B2417,Thresholds!$B$2:$I$8,5,FALSE),"Minor",IF(AND(VLOOKUP(B2417,Thresholds!$B$2:$I$8,5,FALSE)&lt;='Hazard Data'!K1252,'Hazard Data'!K1252&lt;VLOOKUP(B2417,Thresholds!$B$2:$I$8,6,FALSE)),"Medium","Major")))</f>
        <v/>
      </c>
      <c r="T2417" s="2"/>
      <c r="U2417" s="2"/>
      <c r="V2417" s="2"/>
      <c r="W2417" s="2"/>
      <c r="X2417" s="1"/>
      <c r="Y2417" s="1"/>
      <c r="Z2417" s="1"/>
      <c r="AA2417" s="1"/>
      <c r="AB2417" s="1"/>
      <c r="AC2417" s="1"/>
      <c r="AD2417" s="1"/>
      <c r="AE2417" s="1"/>
      <c r="AF2417" s="1"/>
    </row>
    <row r="2418" spans="1:32">
      <c r="A2418" s="1"/>
      <c r="B2418" s="17">
        <v>4</v>
      </c>
      <c r="C2418" s="9" t="s">
        <v>59</v>
      </c>
      <c r="D2418" s="9" t="str">
        <f>VLOOKUP(C2418,'Hazard Categories'!$A$2:$B$52,2,FALSE)</f>
        <v>Storm</v>
      </c>
      <c r="E2418" s="17">
        <v>2</v>
      </c>
      <c r="F2418" s="17">
        <v>1985</v>
      </c>
      <c r="G2418" s="17" t="str">
        <f>IF(F2418&lt;2000,(ROUNDDOWN((F2418-$G$10)/5,0))*5+$G$10&amp;"-"&amp;(ROUNDDOWN((F2418-$G$10)/5,0))*5+$G$10+4,(ROUNDDOWN((F2418-$G$10)/5,0))*5+$G$10&amp;"-"&amp;(ROUNDDOWN((F2418-$G$10)/5,0))*5+$G$10+4)</f>
        <v>1985-1989</v>
      </c>
      <c r="H2418" s="17">
        <v>1</v>
      </c>
      <c r="I2418" s="17">
        <v>0</v>
      </c>
      <c r="J2418" s="17">
        <v>0</v>
      </c>
      <c r="K2418" s="17">
        <f>SUM(I2418:J2418)</f>
        <v>0</v>
      </c>
      <c r="L2418" s="28">
        <f>IF(N2418&lt;7000000000,0,1)</f>
        <v>0</v>
      </c>
      <c r="M2418" s="28">
        <f>IF(N2418&gt;0,1,0)</f>
        <v>1</v>
      </c>
      <c r="N2418" s="29">
        <v>4160</v>
      </c>
      <c r="O2418" s="29">
        <f>IF($R2418="Minor",1,0)</f>
        <v>1</v>
      </c>
      <c r="P2418" s="29">
        <f>IF($R2418="Medium",1,0)</f>
        <v>0</v>
      </c>
      <c r="Q2418" s="29">
        <f>IF($R2418="Major",1,0)</f>
        <v>0</v>
      </c>
      <c r="R2418" s="2" t="str">
        <f>IF('Hazard Data'!N1734&lt;VLOOKUP(B2418,Thresholds!$B$2:$I$8,2,FALSE),"Minor",IF(AND(VLOOKUP(B2418,Thresholds!$B$2:$I$8,2,FALSE)&lt;='Hazard Data'!N1734,'Hazard Data'!N1734&lt;VLOOKUP(B2418,Thresholds!$B$2:$I$8,3,FALSE)),"Medium","Major"))</f>
        <v>Minor</v>
      </c>
      <c r="S2418" s="2" t="str">
        <f>IF(N2418&gt;0,"",IF('Hazard Data'!K1734&lt;VLOOKUP(B2418,Thresholds!$B$2:$I$8,5,FALSE),"Minor",IF(AND(VLOOKUP(B2418,Thresholds!$B$2:$I$8,5,FALSE)&lt;='Hazard Data'!K1734,'Hazard Data'!K1734&lt;VLOOKUP(B2418,Thresholds!$B$2:$I$8,6,FALSE)),"Medium","Major")))</f>
        <v/>
      </c>
      <c r="T2418" s="2"/>
      <c r="U2418" s="2"/>
      <c r="V2418" s="2"/>
      <c r="W2418" s="2"/>
      <c r="X2418" s="1"/>
      <c r="Y2418" s="1"/>
      <c r="Z2418" s="1"/>
      <c r="AA2418" s="1"/>
      <c r="AB2418" s="1"/>
      <c r="AC2418" s="1"/>
      <c r="AD2418" s="1"/>
      <c r="AE2418" s="1"/>
      <c r="AF2418" s="1"/>
    </row>
    <row r="2419" spans="1:32">
      <c r="A2419" s="1"/>
      <c r="B2419" s="17">
        <v>2</v>
      </c>
      <c r="C2419" s="9" t="s">
        <v>59</v>
      </c>
      <c r="D2419" s="9" t="str">
        <f>VLOOKUP(C2419,'Hazard Categories'!$A$2:$B$52,2,FALSE)</f>
        <v>Storm</v>
      </c>
      <c r="E2419" s="17">
        <v>3</v>
      </c>
      <c r="F2419" s="17">
        <v>2016</v>
      </c>
      <c r="G2419" s="17" t="str">
        <f>IF(F2419&lt;2000,(ROUNDDOWN((F2419-$G$10)/5,0))*5+$G$10&amp;"-"&amp;(ROUNDDOWN((F2419-$G$10)/5,0))*5+$G$10+4,(ROUNDDOWN((F2419-$G$10)/5,0))*5+$G$10&amp;"-"&amp;(ROUNDDOWN((F2419-$G$10)/5,0))*5+$G$10+4)</f>
        <v>2015-2019</v>
      </c>
      <c r="H2419" s="17">
        <v>1</v>
      </c>
      <c r="I2419" s="17">
        <v>0</v>
      </c>
      <c r="J2419" s="17">
        <v>0</v>
      </c>
      <c r="K2419" s="17">
        <f>SUM(I2419:J2419)</f>
        <v>0</v>
      </c>
      <c r="L2419" s="28">
        <f>IF(N2419&lt;7000000000,0,1)</f>
        <v>0</v>
      </c>
      <c r="M2419" s="28">
        <f>IF(N2419&gt;0,1,0)</f>
        <v>1</v>
      </c>
      <c r="N2419" s="29">
        <v>4157</v>
      </c>
      <c r="O2419" s="29">
        <f>IF($R2419="Minor",1,0)</f>
        <v>1</v>
      </c>
      <c r="P2419" s="29">
        <f>IF($R2419="Medium",1,0)</f>
        <v>0</v>
      </c>
      <c r="Q2419" s="29">
        <f>IF($R2419="Major",1,0)</f>
        <v>0</v>
      </c>
      <c r="R2419" s="2" t="str">
        <f>IF('Hazard Data'!N2869&lt;VLOOKUP(B2419,Thresholds!$B$2:$I$8,2,FALSE),"Minor",IF(AND(VLOOKUP(B2419,Thresholds!$B$2:$I$8,2,FALSE)&lt;='Hazard Data'!N2869,'Hazard Data'!N2869&lt;VLOOKUP(B2419,Thresholds!$B$2:$I$8,3,FALSE)),"Medium","Major"))</f>
        <v>Minor</v>
      </c>
      <c r="S2419" s="2" t="str">
        <f>IF(N2419&gt;0,"",IF('Hazard Data'!K2869&lt;VLOOKUP(B2419,Thresholds!$B$2:$I$8,5,FALSE),"Minor",IF(AND(VLOOKUP(B2419,Thresholds!$B$2:$I$8,5,FALSE)&lt;='Hazard Data'!K2869,'Hazard Data'!K2869&lt;VLOOKUP(B2419,Thresholds!$B$2:$I$8,6,FALSE)),"Medium","Major")))</f>
        <v/>
      </c>
      <c r="T2419" s="2"/>
      <c r="U2419" s="2"/>
      <c r="V2419" s="2"/>
      <c r="W2419" s="2"/>
      <c r="X2419" s="1"/>
      <c r="Y2419" s="1"/>
      <c r="Z2419" s="1"/>
      <c r="AA2419" s="1"/>
      <c r="AB2419" s="1"/>
      <c r="AC2419" s="1"/>
      <c r="AD2419" s="1"/>
      <c r="AE2419" s="1"/>
      <c r="AF2419" s="1"/>
    </row>
    <row r="2420" spans="1:32">
      <c r="A2420" s="1"/>
      <c r="B2420" s="17">
        <v>2</v>
      </c>
      <c r="C2420" s="9" t="s">
        <v>59</v>
      </c>
      <c r="D2420" s="9" t="str">
        <f>VLOOKUP(C2420,'Hazard Categories'!$A$2:$B$52,2,FALSE)</f>
        <v>Storm</v>
      </c>
      <c r="E2420" s="17">
        <v>4</v>
      </c>
      <c r="F2420" s="17">
        <v>2012</v>
      </c>
      <c r="G2420" s="17" t="str">
        <f>IF(F2420&lt;2000,(ROUNDDOWN((F2420-$G$10)/5,0))*5+$G$10&amp;"-"&amp;(ROUNDDOWN((F2420-$G$10)/5,0))*5+$G$10+4,(ROUNDDOWN((F2420-$G$10)/5,0))*5+$G$10&amp;"-"&amp;(ROUNDDOWN((F2420-$G$10)/5,0))*5+$G$10+4)</f>
        <v>2010-2014</v>
      </c>
      <c r="H2420" s="17">
        <v>1</v>
      </c>
      <c r="I2420" s="17">
        <v>0</v>
      </c>
      <c r="J2420" s="17">
        <v>0</v>
      </c>
      <c r="K2420" s="17">
        <f>SUM(I2420:J2420)</f>
        <v>0</v>
      </c>
      <c r="L2420" s="28">
        <f>IF(N2420&lt;7000000000,0,1)</f>
        <v>0</v>
      </c>
      <c r="M2420" s="28">
        <f>IF(N2420&gt;0,1,0)</f>
        <v>1</v>
      </c>
      <c r="N2420" s="29">
        <v>4133</v>
      </c>
      <c r="O2420" s="29">
        <f>IF($R2420="Minor",1,0)</f>
        <v>1</v>
      </c>
      <c r="P2420" s="29">
        <f>IF($R2420="Medium",1,0)</f>
        <v>0</v>
      </c>
      <c r="Q2420" s="29">
        <f>IF($R2420="Major",1,0)</f>
        <v>0</v>
      </c>
      <c r="R2420" s="2" t="str">
        <f>IF('Hazard Data'!N2137&lt;VLOOKUP(B2420,Thresholds!$B$2:$I$8,2,FALSE),"Minor",IF(AND(VLOOKUP(B2420,Thresholds!$B$2:$I$8,2,FALSE)&lt;='Hazard Data'!N2137,'Hazard Data'!N2137&lt;VLOOKUP(B2420,Thresholds!$B$2:$I$8,3,FALSE)),"Medium","Major"))</f>
        <v>Minor</v>
      </c>
      <c r="S2420" s="2" t="str">
        <f>IF(N2420&gt;0,"",IF('Hazard Data'!K2137&lt;VLOOKUP(B2420,Thresholds!$B$2:$I$8,5,FALSE),"Minor",IF(AND(VLOOKUP(B2420,Thresholds!$B$2:$I$8,5,FALSE)&lt;='Hazard Data'!K2137,'Hazard Data'!K2137&lt;VLOOKUP(B2420,Thresholds!$B$2:$I$8,6,FALSE)),"Medium","Major")))</f>
        <v/>
      </c>
      <c r="T2420" s="2"/>
      <c r="U2420" s="2"/>
      <c r="V2420" s="2"/>
      <c r="W2420" s="2"/>
      <c r="X2420" s="1"/>
      <c r="Y2420" s="1"/>
      <c r="Z2420" s="1"/>
      <c r="AA2420" s="1"/>
      <c r="AB2420" s="1"/>
      <c r="AC2420" s="1"/>
      <c r="AD2420" s="1"/>
      <c r="AE2420" s="1"/>
      <c r="AF2420" s="1"/>
    </row>
    <row r="2421" spans="1:32">
      <c r="A2421" s="1"/>
      <c r="B2421" s="17">
        <v>2</v>
      </c>
      <c r="C2421" s="9" t="s">
        <v>56</v>
      </c>
      <c r="D2421" s="9" t="str">
        <f>VLOOKUP(C2421,'Hazard Categories'!$A$2:$B$52,2,FALSE)</f>
        <v>Severe Storm</v>
      </c>
      <c r="E2421" s="17">
        <v>2</v>
      </c>
      <c r="F2421" s="17">
        <v>1973</v>
      </c>
      <c r="G2421" s="17" t="str">
        <f>IF(F2421&lt;2000,(ROUNDDOWN((F2421-$G$10)/5,0))*5+$G$10&amp;"-"&amp;(ROUNDDOWN((F2421-$G$10)/5,0))*5+$G$10+4,(ROUNDDOWN((F2421-$G$10)/5,0))*5+$G$10&amp;"-"&amp;(ROUNDDOWN((F2421-$G$10)/5,0))*5+$G$10+4)</f>
        <v>1970-1974</v>
      </c>
      <c r="H2421" s="17">
        <v>1</v>
      </c>
      <c r="I2421" s="17">
        <v>0</v>
      </c>
      <c r="J2421" s="17">
        <v>0</v>
      </c>
      <c r="K2421" s="17">
        <f>SUM(I2421:J2421)</f>
        <v>0</v>
      </c>
      <c r="L2421" s="28">
        <f>IF(N2421&lt;7000000000,0,1)</f>
        <v>0</v>
      </c>
      <c r="M2421" s="28">
        <f>IF(N2421&gt;0,1,0)</f>
        <v>1</v>
      </c>
      <c r="N2421" s="29">
        <v>4072</v>
      </c>
      <c r="O2421" s="29">
        <f>IF($R2421="Minor",1,0)</f>
        <v>0</v>
      </c>
      <c r="P2421" s="29">
        <f>IF($R2421="Medium",1,0)</f>
        <v>1</v>
      </c>
      <c r="Q2421" s="29">
        <f>IF($R2421="Major",1,0)</f>
        <v>0</v>
      </c>
      <c r="R2421" s="2" t="str">
        <f>IF('Hazard Data'!N360&lt;VLOOKUP(B2421,Thresholds!$B$2:$I$8,2,FALSE),"Minor",IF(AND(VLOOKUP(B2421,Thresholds!$B$2:$I$8,2,FALSE)&lt;='Hazard Data'!N360,'Hazard Data'!N360&lt;VLOOKUP(B2421,Thresholds!$B$2:$I$8,3,FALSE)),"Medium","Major"))</f>
        <v>Medium</v>
      </c>
      <c r="S2421" s="2" t="str">
        <f>IF(N2421&gt;0,"",IF('Hazard Data'!K360&lt;VLOOKUP(B2421,Thresholds!$B$2:$I$8,5,FALSE),"Minor",IF(AND(VLOOKUP(B2421,Thresholds!$B$2:$I$8,5,FALSE)&lt;='Hazard Data'!K360,'Hazard Data'!K360&lt;VLOOKUP(B2421,Thresholds!$B$2:$I$8,6,FALSE)),"Medium","Major")))</f>
        <v/>
      </c>
      <c r="T2421" s="2"/>
      <c r="U2421" s="2"/>
      <c r="V2421" s="2"/>
      <c r="W2421" s="2"/>
      <c r="X2421" s="1"/>
      <c r="Y2421" s="1"/>
      <c r="Z2421" s="1"/>
      <c r="AA2421" s="1"/>
      <c r="AB2421" s="1"/>
      <c r="AC2421" s="1"/>
      <c r="AD2421" s="1"/>
      <c r="AE2421" s="1"/>
      <c r="AF2421" s="1"/>
    </row>
    <row r="2422" spans="1:32">
      <c r="A2422" s="1"/>
      <c r="B2422" s="17">
        <v>4</v>
      </c>
      <c r="C2422" s="9" t="s">
        <v>70</v>
      </c>
      <c r="D2422" s="9" t="str">
        <f>VLOOKUP(C2422,'Hazard Categories'!$A$2:$B$52,2,FALSE)</f>
        <v>Storm</v>
      </c>
      <c r="E2422" s="17">
        <v>3</v>
      </c>
      <c r="F2422" s="17">
        <v>1961</v>
      </c>
      <c r="G2422" s="17" t="str">
        <f>IF(F2422&lt;2000,(ROUNDDOWN((F2422-$G$10)/5,0))*5+$G$10&amp;"-"&amp;(ROUNDDOWN((F2422-$G$10)/5,0))*5+$G$10+4,(ROUNDDOWN((F2422-$G$10)/5,0))*5+$G$10&amp;"-"&amp;(ROUNDDOWN((F2422-$G$10)/5,0))*5+$G$10+4)</f>
        <v>1960-1964</v>
      </c>
      <c r="H2422" s="17">
        <v>1</v>
      </c>
      <c r="I2422" s="17">
        <v>0</v>
      </c>
      <c r="J2422" s="17">
        <v>0</v>
      </c>
      <c r="K2422" s="17">
        <f>SUM(I2422:J2422)</f>
        <v>0</v>
      </c>
      <c r="L2422" s="28">
        <f>IF(N2422&lt;7000000000,0,1)</f>
        <v>0</v>
      </c>
      <c r="M2422" s="28">
        <f>IF(N2422&gt;0,1,0)</f>
        <v>1</v>
      </c>
      <c r="N2422" s="29">
        <v>4059</v>
      </c>
      <c r="O2422" s="29">
        <f>IF($R2422="Minor",1,0)</f>
        <v>1</v>
      </c>
      <c r="P2422" s="29">
        <f>IF($R2422="Medium",1,0)</f>
        <v>0</v>
      </c>
      <c r="Q2422" s="29">
        <f>IF($R2422="Major",1,0)</f>
        <v>0</v>
      </c>
      <c r="R2422" s="2" t="str">
        <f>IF('Hazard Data'!N970&lt;VLOOKUP(B2422,Thresholds!$B$2:$I$8,2,FALSE),"Minor",IF(AND(VLOOKUP(B2422,Thresholds!$B$2:$I$8,2,FALSE)&lt;='Hazard Data'!N970,'Hazard Data'!N970&lt;VLOOKUP(B2422,Thresholds!$B$2:$I$8,3,FALSE)),"Medium","Major"))</f>
        <v>Minor</v>
      </c>
      <c r="S2422" s="2" t="str">
        <f>IF(N2422&gt;0,"",IF('Hazard Data'!K970&lt;VLOOKUP(B2422,Thresholds!$B$2:$I$8,5,FALSE),"Minor",IF(AND(VLOOKUP(B2422,Thresholds!$B$2:$I$8,5,FALSE)&lt;='Hazard Data'!K970,'Hazard Data'!K970&lt;VLOOKUP(B2422,Thresholds!$B$2:$I$8,6,FALSE)),"Medium","Major")))</f>
        <v/>
      </c>
      <c r="T2422" s="2"/>
      <c r="U2422" s="2"/>
      <c r="V2422" s="2"/>
      <c r="W2422" s="2"/>
      <c r="X2422" s="1"/>
      <c r="Y2422" s="1"/>
      <c r="Z2422" s="1"/>
      <c r="AA2422" s="1"/>
      <c r="AB2422" s="1"/>
      <c r="AC2422" s="1"/>
      <c r="AD2422" s="1"/>
      <c r="AE2422" s="1"/>
      <c r="AF2422" s="1"/>
    </row>
    <row r="2423" spans="1:32">
      <c r="A2423" s="1"/>
      <c r="B2423" s="17">
        <v>1</v>
      </c>
      <c r="C2423" s="9" t="s">
        <v>41</v>
      </c>
      <c r="D2423" s="9" t="str">
        <f>VLOOKUP(C2423,'Hazard Categories'!$A$2:$B$52,2,FALSE)</f>
        <v>Tornado</v>
      </c>
      <c r="E2423" s="17">
        <v>1</v>
      </c>
      <c r="F2423" s="17">
        <v>1994</v>
      </c>
      <c r="G2423" s="17" t="str">
        <f>IF(F2423&lt;2000,(ROUNDDOWN((F2423-$G$10)/5,0))*5+$G$10&amp;"-"&amp;(ROUNDDOWN((F2423-$G$10)/5,0))*5+$G$10+4,(ROUNDDOWN((F2423-$G$10)/5,0))*5+$G$10&amp;"-"&amp;(ROUNDDOWN((F2423-$G$10)/5,0))*5+$G$10+4)</f>
        <v>1990-1994</v>
      </c>
      <c r="H2423" s="17">
        <v>1</v>
      </c>
      <c r="I2423" s="17">
        <v>0</v>
      </c>
      <c r="J2423" s="17">
        <v>0</v>
      </c>
      <c r="K2423" s="17">
        <f>SUM(I2423:J2423)</f>
        <v>0</v>
      </c>
      <c r="L2423" s="28">
        <f>IF(N2423&lt;7000000000,0,1)</f>
        <v>0</v>
      </c>
      <c r="M2423" s="28">
        <f>IF(N2423&gt;0,1,0)</f>
        <v>1</v>
      </c>
      <c r="N2423" s="29">
        <v>4041</v>
      </c>
      <c r="O2423" s="29">
        <f>IF($R2423="Minor",1,0)</f>
        <v>1</v>
      </c>
      <c r="P2423" s="29">
        <f>IF($R2423="Medium",1,0)</f>
        <v>0</v>
      </c>
      <c r="Q2423" s="29">
        <f>IF($R2423="Major",1,0)</f>
        <v>0</v>
      </c>
      <c r="R2423" s="2" t="str">
        <f>IF('Hazard Data'!N1798&lt;VLOOKUP(B2423,Thresholds!$B$2:$I$8,2,FALSE),"Minor",IF(AND(VLOOKUP(B2423,Thresholds!$B$2:$I$8,2,FALSE)&lt;='Hazard Data'!N1798,'Hazard Data'!N1798&lt;VLOOKUP(B2423,Thresholds!$B$2:$I$8,3,FALSE)),"Medium","Major"))</f>
        <v>Minor</v>
      </c>
      <c r="S2423" s="2" t="str">
        <f>IF(N2423&gt;0,"",IF('Hazard Data'!K1798&lt;VLOOKUP(B2423,Thresholds!$B$2:$I$8,5,FALSE),"Minor",IF(AND(VLOOKUP(B2423,Thresholds!$B$2:$I$8,5,FALSE)&lt;='Hazard Data'!K1798,'Hazard Data'!K1798&lt;VLOOKUP(B2423,Thresholds!$B$2:$I$8,6,FALSE)),"Medium","Major")))</f>
        <v/>
      </c>
      <c r="T2423" s="2"/>
      <c r="U2423" s="2"/>
      <c r="V2423" s="2"/>
      <c r="W2423" s="2"/>
      <c r="X2423" s="1"/>
      <c r="Y2423" s="1"/>
      <c r="Z2423" s="1"/>
      <c r="AA2423" s="1"/>
      <c r="AB2423" s="1"/>
      <c r="AC2423" s="1"/>
      <c r="AD2423" s="1"/>
      <c r="AE2423" s="1"/>
      <c r="AF2423" s="1"/>
    </row>
    <row r="2424" spans="1:32">
      <c r="A2424" s="1"/>
      <c r="B2424" s="17">
        <v>1</v>
      </c>
      <c r="C2424" s="9" t="s">
        <v>40</v>
      </c>
      <c r="D2424" s="9" t="str">
        <f>VLOOKUP(C2424,'Hazard Categories'!$A$2:$B$52,2,FALSE)</f>
        <v>Storm</v>
      </c>
      <c r="E2424" s="17">
        <v>1</v>
      </c>
      <c r="F2424" s="17">
        <v>1962</v>
      </c>
      <c r="G2424" s="17" t="str">
        <f>IF(F2424&lt;2000,(ROUNDDOWN((F2424-$G$10)/5,0))*5+$G$10&amp;"-"&amp;(ROUNDDOWN((F2424-$G$10)/5,0))*5+$G$10+4,(ROUNDDOWN((F2424-$G$10)/5,0))*5+$G$10&amp;"-"&amp;(ROUNDDOWN((F2424-$G$10)/5,0))*5+$G$10+4)</f>
        <v>1960-1964</v>
      </c>
      <c r="H2424" s="17">
        <v>1</v>
      </c>
      <c r="I2424" s="17">
        <v>0</v>
      </c>
      <c r="J2424" s="17">
        <v>0</v>
      </c>
      <c r="K2424" s="17">
        <f>SUM(I2424:J2424)</f>
        <v>0</v>
      </c>
      <c r="L2424" s="28">
        <f>IF(N2424&lt;7000000000,0,1)</f>
        <v>0</v>
      </c>
      <c r="M2424" s="28">
        <f>IF(N2424&gt;0,1,0)</f>
        <v>1</v>
      </c>
      <c r="N2424" s="29">
        <v>4019</v>
      </c>
      <c r="O2424" s="29">
        <f>IF($R2424="Minor",1,0)</f>
        <v>1</v>
      </c>
      <c r="P2424" s="29">
        <f>IF($R2424="Medium",1,0)</f>
        <v>0</v>
      </c>
      <c r="Q2424" s="29">
        <f>IF($R2424="Major",1,0)</f>
        <v>0</v>
      </c>
      <c r="R2424" s="2" t="str">
        <f>IF('Hazard Data'!N968&lt;VLOOKUP(B2424,Thresholds!$B$2:$I$8,2,FALSE),"Minor",IF(AND(VLOOKUP(B2424,Thresholds!$B$2:$I$8,2,FALSE)&lt;='Hazard Data'!N968,'Hazard Data'!N968&lt;VLOOKUP(B2424,Thresholds!$B$2:$I$8,3,FALSE)),"Medium","Major"))</f>
        <v>Minor</v>
      </c>
      <c r="S2424" s="2" t="str">
        <f>IF(N2424&gt;0,"",IF('Hazard Data'!K968&lt;VLOOKUP(B2424,Thresholds!$B$2:$I$8,5,FALSE),"Minor",IF(AND(VLOOKUP(B2424,Thresholds!$B$2:$I$8,5,FALSE)&lt;='Hazard Data'!K968,'Hazard Data'!K968&lt;VLOOKUP(B2424,Thresholds!$B$2:$I$8,6,FALSE)),"Medium","Major")))</f>
        <v/>
      </c>
      <c r="T2424" s="2"/>
      <c r="U2424" s="2"/>
      <c r="V2424" s="2"/>
      <c r="W2424" s="2"/>
      <c r="X2424" s="1"/>
      <c r="Y2424" s="1"/>
      <c r="Z2424" s="1"/>
      <c r="AA2424" s="1"/>
      <c r="AB2424" s="1"/>
      <c r="AC2424" s="1"/>
      <c r="AD2424" s="1"/>
      <c r="AE2424" s="1"/>
      <c r="AF2424" s="1"/>
    </row>
    <row r="2425" spans="1:32">
      <c r="A2425" s="1"/>
      <c r="B2425" s="17">
        <v>2</v>
      </c>
      <c r="C2425" s="9" t="s">
        <v>70</v>
      </c>
      <c r="D2425" s="9" t="str">
        <f>VLOOKUP(C2425,'Hazard Categories'!$A$2:$B$52,2,FALSE)</f>
        <v>Storm</v>
      </c>
      <c r="E2425" s="17">
        <v>3</v>
      </c>
      <c r="F2425" s="17">
        <v>1961</v>
      </c>
      <c r="G2425" s="17" t="str">
        <f>IF(F2425&lt;2000,(ROUNDDOWN((F2425-$G$10)/5,0))*5+$G$10&amp;"-"&amp;(ROUNDDOWN((F2425-$G$10)/5,0))*5+$G$10+4,(ROUNDDOWN((F2425-$G$10)/5,0))*5+$G$10&amp;"-"&amp;(ROUNDDOWN((F2425-$G$10)/5,0))*5+$G$10+4)</f>
        <v>1960-1964</v>
      </c>
      <c r="H2425" s="17">
        <v>1</v>
      </c>
      <c r="I2425" s="17">
        <v>0</v>
      </c>
      <c r="J2425" s="17">
        <v>0</v>
      </c>
      <c r="K2425" s="17">
        <f>SUM(I2425:J2425)</f>
        <v>0</v>
      </c>
      <c r="L2425" s="28">
        <f>IF(N2425&lt;7000000000,0,1)</f>
        <v>0</v>
      </c>
      <c r="M2425" s="28">
        <f>IF(N2425&gt;0,1,0)</f>
        <v>1</v>
      </c>
      <c r="N2425" s="29">
        <v>4000</v>
      </c>
      <c r="O2425" s="29">
        <f>IF($R2425="Minor",1,0)</f>
        <v>1</v>
      </c>
      <c r="P2425" s="29">
        <f>IF($R2425="Medium",1,0)</f>
        <v>0</v>
      </c>
      <c r="Q2425" s="29">
        <f>IF($R2425="Major",1,0)</f>
        <v>0</v>
      </c>
      <c r="R2425" s="2" t="str">
        <f>IF('Hazard Data'!N969&lt;VLOOKUP(B2425,Thresholds!$B$2:$I$8,2,FALSE),"Minor",IF(AND(VLOOKUP(B2425,Thresholds!$B$2:$I$8,2,FALSE)&lt;='Hazard Data'!N969,'Hazard Data'!N969&lt;VLOOKUP(B2425,Thresholds!$B$2:$I$8,3,FALSE)),"Medium","Major"))</f>
        <v>Minor</v>
      </c>
      <c r="S2425" s="2" t="str">
        <f>IF(N2425&gt;0,"",IF('Hazard Data'!K969&lt;VLOOKUP(B2425,Thresholds!$B$2:$I$8,5,FALSE),"Minor",IF(AND(VLOOKUP(B2425,Thresholds!$B$2:$I$8,5,FALSE)&lt;='Hazard Data'!K969,'Hazard Data'!K969&lt;VLOOKUP(B2425,Thresholds!$B$2:$I$8,6,FALSE)),"Medium","Major")))</f>
        <v/>
      </c>
      <c r="T2425" s="2"/>
      <c r="U2425" s="2"/>
      <c r="V2425" s="2"/>
      <c r="W2425" s="2"/>
      <c r="X2425" s="1"/>
      <c r="Y2425" s="1"/>
      <c r="Z2425" s="1"/>
      <c r="AA2425" s="1"/>
      <c r="AB2425" s="1"/>
      <c r="AC2425" s="1"/>
      <c r="AD2425" s="1"/>
      <c r="AE2425" s="1"/>
      <c r="AF2425" s="1"/>
    </row>
    <row r="2426" spans="1:32">
      <c r="A2426" s="1"/>
      <c r="B2426" s="17">
        <v>3</v>
      </c>
      <c r="C2426" s="9" t="s">
        <v>77</v>
      </c>
      <c r="D2426" s="9" t="str">
        <f>VLOOKUP(C2426,'Hazard Categories'!$A$2:$B$52,2,FALSE)</f>
        <v>Storm</v>
      </c>
      <c r="E2426" s="17">
        <v>2</v>
      </c>
      <c r="F2426" s="17">
        <v>1982</v>
      </c>
      <c r="G2426" s="17" t="str">
        <f>IF(F2426&lt;2000,(ROUNDDOWN((F2426-$G$10)/5,0))*5+$G$10&amp;"-"&amp;(ROUNDDOWN((F2426-$G$10)/5,0))*5+$G$10+4,(ROUNDDOWN((F2426-$G$10)/5,0))*5+$G$10&amp;"-"&amp;(ROUNDDOWN((F2426-$G$10)/5,0))*5+$G$10+4)</f>
        <v>1980-1984</v>
      </c>
      <c r="H2426" s="17">
        <v>1</v>
      </c>
      <c r="I2426" s="17">
        <v>0</v>
      </c>
      <c r="J2426" s="17">
        <v>0</v>
      </c>
      <c r="K2426" s="17">
        <f>SUM(I2426:J2426)</f>
        <v>0</v>
      </c>
      <c r="L2426" s="28">
        <f>IF(N2426&lt;7000000000,0,1)</f>
        <v>0</v>
      </c>
      <c r="M2426" s="28">
        <f>IF(N2426&gt;0,1,0)</f>
        <v>1</v>
      </c>
      <c r="N2426" s="29">
        <v>3997</v>
      </c>
      <c r="O2426" s="29">
        <f>IF($R2426="Minor",1,0)</f>
        <v>1</v>
      </c>
      <c r="P2426" s="29">
        <f>IF($R2426="Medium",1,0)</f>
        <v>0</v>
      </c>
      <c r="Q2426" s="29">
        <f>IF($R2426="Major",1,0)</f>
        <v>0</v>
      </c>
      <c r="R2426" s="2" t="str">
        <f>IF('Hazard Data'!N1376&lt;VLOOKUP(B2426,Thresholds!$B$2:$I$8,2,FALSE),"Minor",IF(AND(VLOOKUP(B2426,Thresholds!$B$2:$I$8,2,FALSE)&lt;='Hazard Data'!N1376,'Hazard Data'!N1376&lt;VLOOKUP(B2426,Thresholds!$B$2:$I$8,3,FALSE)),"Medium","Major"))</f>
        <v>Minor</v>
      </c>
      <c r="S2426" s="2" t="str">
        <f>IF(N2426&gt;0,"",IF('Hazard Data'!K1376&lt;VLOOKUP(B2426,Thresholds!$B$2:$I$8,5,FALSE),"Minor",IF(AND(VLOOKUP(B2426,Thresholds!$B$2:$I$8,5,FALSE)&lt;='Hazard Data'!K1376,'Hazard Data'!K1376&lt;VLOOKUP(B2426,Thresholds!$B$2:$I$8,6,FALSE)),"Medium","Major")))</f>
        <v/>
      </c>
      <c r="T2426" s="2"/>
      <c r="U2426" s="2"/>
      <c r="V2426" s="2"/>
      <c r="W2426" s="2"/>
      <c r="X2426" s="1"/>
      <c r="Y2426" s="1"/>
      <c r="Z2426" s="1"/>
      <c r="AA2426" s="1"/>
      <c r="AB2426" s="1"/>
      <c r="AC2426" s="1"/>
      <c r="AD2426" s="1"/>
      <c r="AE2426" s="1"/>
      <c r="AF2426" s="1"/>
    </row>
    <row r="2427" spans="1:32">
      <c r="A2427" s="1"/>
      <c r="B2427" s="17">
        <v>2</v>
      </c>
      <c r="C2427" s="9" t="s">
        <v>59</v>
      </c>
      <c r="D2427" s="9" t="str">
        <f>VLOOKUP(C2427,'Hazard Categories'!$A$2:$B$52,2,FALSE)</f>
        <v>Storm</v>
      </c>
      <c r="E2427" s="17">
        <v>2</v>
      </c>
      <c r="F2427" s="17">
        <v>2014</v>
      </c>
      <c r="G2427" s="17" t="str">
        <f>IF(F2427&lt;2000,(ROUNDDOWN((F2427-$G$10)/5,0))*5+$G$10&amp;"-"&amp;(ROUNDDOWN((F2427-$G$10)/5,0))*5+$G$10+4,(ROUNDDOWN((F2427-$G$10)/5,0))*5+$G$10&amp;"-"&amp;(ROUNDDOWN((F2427-$G$10)/5,0))*5+$G$10+4)</f>
        <v>2010-2014</v>
      </c>
      <c r="H2427" s="17">
        <v>1</v>
      </c>
      <c r="I2427" s="17">
        <v>0</v>
      </c>
      <c r="J2427" s="17">
        <v>0</v>
      </c>
      <c r="K2427" s="17">
        <f>SUM(I2427:J2427)</f>
        <v>0</v>
      </c>
      <c r="L2427" s="28">
        <f>IF(N2427&lt;7000000000,0,1)</f>
        <v>0</v>
      </c>
      <c r="M2427" s="28">
        <f>IF(N2427&gt;0,1,0)</f>
        <v>1</v>
      </c>
      <c r="N2427" s="29">
        <v>3996</v>
      </c>
      <c r="O2427" s="29">
        <f>IF($R2427="Minor",1,0)</f>
        <v>1</v>
      </c>
      <c r="P2427" s="29">
        <f>IF($R2427="Medium",1,0)</f>
        <v>0</v>
      </c>
      <c r="Q2427" s="29">
        <f>IF($R2427="Major",1,0)</f>
        <v>0</v>
      </c>
      <c r="R2427" s="2" t="str">
        <f>IF('Hazard Data'!N2606&lt;VLOOKUP(B2427,Thresholds!$B$2:$I$8,2,FALSE),"Minor",IF(AND(VLOOKUP(B2427,Thresholds!$B$2:$I$8,2,FALSE)&lt;='Hazard Data'!N2606,'Hazard Data'!N2606&lt;VLOOKUP(B2427,Thresholds!$B$2:$I$8,3,FALSE)),"Medium","Major"))</f>
        <v>Minor</v>
      </c>
      <c r="S2427" s="2" t="str">
        <f>IF(N2427&gt;0,"",IF('Hazard Data'!K2606&lt;VLOOKUP(B2427,Thresholds!$B$2:$I$8,5,FALSE),"Minor",IF(AND(VLOOKUP(B2427,Thresholds!$B$2:$I$8,5,FALSE)&lt;='Hazard Data'!K2606,'Hazard Data'!K2606&lt;VLOOKUP(B2427,Thresholds!$B$2:$I$8,6,FALSE)),"Medium","Major")))</f>
        <v/>
      </c>
      <c r="T2427" s="2"/>
      <c r="U2427" s="2"/>
      <c r="V2427" s="2"/>
      <c r="W2427" s="2"/>
      <c r="X2427" s="1"/>
      <c r="Y2427" s="1"/>
      <c r="Z2427" s="1"/>
      <c r="AA2427" s="1"/>
      <c r="AB2427" s="1"/>
      <c r="AC2427" s="1"/>
      <c r="AD2427" s="1"/>
      <c r="AE2427" s="1"/>
      <c r="AF2427" s="1"/>
    </row>
    <row r="2428" spans="1:32">
      <c r="A2428" s="1"/>
      <c r="B2428" s="17">
        <v>2</v>
      </c>
      <c r="C2428" s="9" t="s">
        <v>59</v>
      </c>
      <c r="D2428" s="9" t="str">
        <f>VLOOKUP(C2428,'Hazard Categories'!$A$2:$B$52,2,FALSE)</f>
        <v>Storm</v>
      </c>
      <c r="E2428" s="17">
        <v>2</v>
      </c>
      <c r="F2428" s="17">
        <v>2012</v>
      </c>
      <c r="G2428" s="17" t="str">
        <f>IF(F2428&lt;2000,(ROUNDDOWN((F2428-$G$10)/5,0))*5+$G$10&amp;"-"&amp;(ROUNDDOWN((F2428-$G$10)/5,0))*5+$G$10+4,(ROUNDDOWN((F2428-$G$10)/5,0))*5+$G$10&amp;"-"&amp;(ROUNDDOWN((F2428-$G$10)/5,0))*5+$G$10+4)</f>
        <v>2010-2014</v>
      </c>
      <c r="H2428" s="17">
        <v>1</v>
      </c>
      <c r="I2428" s="17">
        <v>0</v>
      </c>
      <c r="J2428" s="17">
        <v>0</v>
      </c>
      <c r="K2428" s="17">
        <f>SUM(I2428:J2428)</f>
        <v>0</v>
      </c>
      <c r="L2428" s="28">
        <f>IF(N2428&lt;7000000000,0,1)</f>
        <v>0</v>
      </c>
      <c r="M2428" s="28">
        <f>IF(N2428&gt;0,1,0)</f>
        <v>1</v>
      </c>
      <c r="N2428" s="29">
        <v>3993</v>
      </c>
      <c r="O2428" s="29">
        <f>IF($R2428="Minor",1,0)</f>
        <v>1</v>
      </c>
      <c r="P2428" s="29">
        <f>IF($R2428="Medium",1,0)</f>
        <v>0</v>
      </c>
      <c r="Q2428" s="29">
        <f>IF($R2428="Major",1,0)</f>
        <v>0</v>
      </c>
      <c r="R2428" s="2" t="str">
        <f>IF('Hazard Data'!N2100&lt;VLOOKUP(B2428,Thresholds!$B$2:$I$8,2,FALSE),"Minor",IF(AND(VLOOKUP(B2428,Thresholds!$B$2:$I$8,2,FALSE)&lt;='Hazard Data'!N2100,'Hazard Data'!N2100&lt;VLOOKUP(B2428,Thresholds!$B$2:$I$8,3,FALSE)),"Medium","Major"))</f>
        <v>Minor</v>
      </c>
      <c r="S2428" s="2" t="str">
        <f>IF(N2428&gt;0,"",IF('Hazard Data'!K2100&lt;VLOOKUP(B2428,Thresholds!$B$2:$I$8,5,FALSE),"Minor",IF(AND(VLOOKUP(B2428,Thresholds!$B$2:$I$8,5,FALSE)&lt;='Hazard Data'!K2100,'Hazard Data'!K2100&lt;VLOOKUP(B2428,Thresholds!$B$2:$I$8,6,FALSE)),"Medium","Major")))</f>
        <v/>
      </c>
      <c r="T2428" s="2"/>
      <c r="U2428" s="2"/>
      <c r="V2428" s="2"/>
      <c r="W2428" s="2"/>
      <c r="X2428" s="1"/>
      <c r="Y2428" s="1"/>
      <c r="Z2428" s="1"/>
      <c r="AA2428" s="1"/>
      <c r="AB2428" s="1"/>
      <c r="AC2428" s="1"/>
      <c r="AD2428" s="1"/>
      <c r="AE2428" s="1"/>
      <c r="AF2428" s="1"/>
    </row>
    <row r="2429" spans="1:32">
      <c r="A2429" s="1"/>
      <c r="B2429" s="17">
        <v>2</v>
      </c>
      <c r="C2429" s="9" t="s">
        <v>59</v>
      </c>
      <c r="D2429" s="9" t="str">
        <f>VLOOKUP(C2429,'Hazard Categories'!$A$2:$B$52,2,FALSE)</f>
        <v>Storm</v>
      </c>
      <c r="E2429" s="17">
        <v>3</v>
      </c>
      <c r="F2429" s="17">
        <v>2014</v>
      </c>
      <c r="G2429" s="17" t="str">
        <f>IF(F2429&lt;2000,(ROUNDDOWN((F2429-$G$10)/5,0))*5+$G$10&amp;"-"&amp;(ROUNDDOWN((F2429-$G$10)/5,0))*5+$G$10+4,(ROUNDDOWN((F2429-$G$10)/5,0))*5+$G$10&amp;"-"&amp;(ROUNDDOWN((F2429-$G$10)/5,0))*5+$G$10+4)</f>
        <v>2010-2014</v>
      </c>
      <c r="H2429" s="17">
        <v>1</v>
      </c>
      <c r="I2429" s="17">
        <v>0</v>
      </c>
      <c r="J2429" s="17">
        <v>0</v>
      </c>
      <c r="K2429" s="17">
        <f>SUM(I2429:J2429)</f>
        <v>0</v>
      </c>
      <c r="L2429" s="28">
        <f>IF(N2429&lt;7000000000,0,1)</f>
        <v>0</v>
      </c>
      <c r="M2429" s="28">
        <f>IF(N2429&gt;0,1,0)</f>
        <v>1</v>
      </c>
      <c r="N2429" s="29">
        <v>3990</v>
      </c>
      <c r="O2429" s="29">
        <f>IF($R2429="Minor",1,0)</f>
        <v>1</v>
      </c>
      <c r="P2429" s="29">
        <f>IF($R2429="Medium",1,0)</f>
        <v>0</v>
      </c>
      <c r="Q2429" s="29">
        <f>IF($R2429="Major",1,0)</f>
        <v>0</v>
      </c>
      <c r="R2429" s="2" t="str">
        <f>IF('Hazard Data'!N2583&lt;VLOOKUP(B2429,Thresholds!$B$2:$I$8,2,FALSE),"Minor",IF(AND(VLOOKUP(B2429,Thresholds!$B$2:$I$8,2,FALSE)&lt;='Hazard Data'!N2583,'Hazard Data'!N2583&lt;VLOOKUP(B2429,Thresholds!$B$2:$I$8,3,FALSE)),"Medium","Major"))</f>
        <v>Minor</v>
      </c>
      <c r="S2429" s="2" t="str">
        <f>IF(N2429&gt;0,"",IF('Hazard Data'!K2583&lt;VLOOKUP(B2429,Thresholds!$B$2:$I$8,5,FALSE),"Minor",IF(AND(VLOOKUP(B2429,Thresholds!$B$2:$I$8,5,FALSE)&lt;='Hazard Data'!K2583,'Hazard Data'!K2583&lt;VLOOKUP(B2429,Thresholds!$B$2:$I$8,6,FALSE)),"Medium","Major")))</f>
        <v/>
      </c>
      <c r="T2429" s="2"/>
      <c r="U2429" s="2"/>
      <c r="V2429" s="2"/>
      <c r="W2429" s="2"/>
      <c r="X2429" s="1"/>
      <c r="Y2429" s="1"/>
      <c r="Z2429" s="1"/>
      <c r="AA2429" s="1"/>
      <c r="AB2429" s="1"/>
      <c r="AC2429" s="1"/>
      <c r="AD2429" s="1"/>
      <c r="AE2429" s="1"/>
      <c r="AF2429" s="1"/>
    </row>
    <row r="2430" spans="1:32">
      <c r="A2430" s="1"/>
      <c r="B2430" s="17">
        <v>2</v>
      </c>
      <c r="C2430" s="9" t="s">
        <v>59</v>
      </c>
      <c r="D2430" s="9" t="str">
        <f>VLOOKUP(C2430,'Hazard Categories'!$A$2:$B$52,2,FALSE)</f>
        <v>Storm</v>
      </c>
      <c r="E2430" s="17">
        <v>3</v>
      </c>
      <c r="F2430" s="17">
        <v>2014</v>
      </c>
      <c r="G2430" s="17" t="str">
        <f>IF(F2430&lt;2000,(ROUNDDOWN((F2430-$G$10)/5,0))*5+$G$10&amp;"-"&amp;(ROUNDDOWN((F2430-$G$10)/5,0))*5+$G$10+4,(ROUNDDOWN((F2430-$G$10)/5,0))*5+$G$10&amp;"-"&amp;(ROUNDDOWN((F2430-$G$10)/5,0))*5+$G$10+4)</f>
        <v>2010-2014</v>
      </c>
      <c r="H2430" s="17">
        <v>1</v>
      </c>
      <c r="I2430" s="17">
        <v>0</v>
      </c>
      <c r="J2430" s="17">
        <v>0</v>
      </c>
      <c r="K2430" s="17">
        <f>SUM(I2430:J2430)</f>
        <v>0</v>
      </c>
      <c r="L2430" s="28">
        <f>IF(N2430&lt;7000000000,0,1)</f>
        <v>0</v>
      </c>
      <c r="M2430" s="28">
        <f>IF(N2430&gt;0,1,0)</f>
        <v>1</v>
      </c>
      <c r="N2430" s="29">
        <v>3989</v>
      </c>
      <c r="O2430" s="29">
        <f>IF($R2430="Minor",1,0)</f>
        <v>1</v>
      </c>
      <c r="P2430" s="29">
        <f>IF($R2430="Medium",1,0)</f>
        <v>0</v>
      </c>
      <c r="Q2430" s="29">
        <f>IF($R2430="Major",1,0)</f>
        <v>0</v>
      </c>
      <c r="R2430" s="2" t="str">
        <f>IF('Hazard Data'!N2629&lt;VLOOKUP(B2430,Thresholds!$B$2:$I$8,2,FALSE),"Minor",IF(AND(VLOOKUP(B2430,Thresholds!$B$2:$I$8,2,FALSE)&lt;='Hazard Data'!N2629,'Hazard Data'!N2629&lt;VLOOKUP(B2430,Thresholds!$B$2:$I$8,3,FALSE)),"Medium","Major"))</f>
        <v>Minor</v>
      </c>
      <c r="S2430" s="2" t="str">
        <f>IF(N2430&gt;0,"",IF('Hazard Data'!K2629&lt;VLOOKUP(B2430,Thresholds!$B$2:$I$8,5,FALSE),"Minor",IF(AND(VLOOKUP(B2430,Thresholds!$B$2:$I$8,5,FALSE)&lt;='Hazard Data'!K2629,'Hazard Data'!K2629&lt;VLOOKUP(B2430,Thresholds!$B$2:$I$8,6,FALSE)),"Medium","Major")))</f>
        <v/>
      </c>
      <c r="T2430" s="2"/>
      <c r="U2430" s="2"/>
      <c r="V2430" s="2"/>
      <c r="W2430" s="2"/>
      <c r="X2430" s="1"/>
      <c r="Y2430" s="1"/>
      <c r="Z2430" s="1"/>
      <c r="AA2430" s="1"/>
      <c r="AB2430" s="1"/>
      <c r="AC2430" s="1"/>
      <c r="AD2430" s="1"/>
      <c r="AE2430" s="1"/>
      <c r="AF2430" s="1"/>
    </row>
    <row r="2431" spans="1:32">
      <c r="A2431" s="1"/>
      <c r="B2431" s="17">
        <v>3</v>
      </c>
      <c r="C2431" s="9" t="s">
        <v>39</v>
      </c>
      <c r="D2431" s="9" t="str">
        <f>VLOOKUP(C2431,'Hazard Categories'!$A$2:$B$52,2,FALSE)</f>
        <v>Severe Storm</v>
      </c>
      <c r="E2431" s="17">
        <v>3</v>
      </c>
      <c r="F2431" s="17">
        <v>1976</v>
      </c>
      <c r="G2431" s="17" t="str">
        <f>IF(F2431&lt;2000,(ROUNDDOWN((F2431-$G$10)/5,0))*5+$G$10&amp;"-"&amp;(ROUNDDOWN((F2431-$G$10)/5,0))*5+$G$10+4,(ROUNDDOWN((F2431-$G$10)/5,0))*5+$G$10&amp;"-"&amp;(ROUNDDOWN((F2431-$G$10)/5,0))*5+$G$10+4)</f>
        <v>1975-1979</v>
      </c>
      <c r="H2431" s="17">
        <v>2</v>
      </c>
      <c r="I2431" s="17">
        <v>0</v>
      </c>
      <c r="J2431" s="17">
        <v>0</v>
      </c>
      <c r="K2431" s="17">
        <f>SUM(I2431:J2431)</f>
        <v>0</v>
      </c>
      <c r="L2431" s="28">
        <f>IF(N2431&lt;7000000000,0,1)</f>
        <v>0</v>
      </c>
      <c r="M2431" s="28">
        <f>IF(N2431&gt;0,1,0)</f>
        <v>1</v>
      </c>
      <c r="N2431" s="29">
        <v>3981</v>
      </c>
      <c r="O2431" s="29">
        <f>IF($R2431="Minor",1,0)</f>
        <v>1</v>
      </c>
      <c r="P2431" s="29">
        <f>IF($R2431="Medium",1,0)</f>
        <v>0</v>
      </c>
      <c r="Q2431" s="29">
        <f>IF($R2431="Major",1,0)</f>
        <v>0</v>
      </c>
      <c r="R2431" s="2" t="str">
        <f>IF('Hazard Data'!N1253&lt;VLOOKUP(B2431,Thresholds!$B$2:$I$8,2,FALSE),"Minor",IF(AND(VLOOKUP(B2431,Thresholds!$B$2:$I$8,2,FALSE)&lt;='Hazard Data'!N1253,'Hazard Data'!N1253&lt;VLOOKUP(B2431,Thresholds!$B$2:$I$8,3,FALSE)),"Medium","Major"))</f>
        <v>Minor</v>
      </c>
      <c r="S2431" s="2" t="str">
        <f>IF(N2431&gt;0,"",IF('Hazard Data'!K1253&lt;VLOOKUP(B2431,Thresholds!$B$2:$I$8,5,FALSE),"Minor",IF(AND(VLOOKUP(B2431,Thresholds!$B$2:$I$8,5,FALSE)&lt;='Hazard Data'!K1253,'Hazard Data'!K1253&lt;VLOOKUP(B2431,Thresholds!$B$2:$I$8,6,FALSE)),"Medium","Major")))</f>
        <v/>
      </c>
      <c r="T2431" s="2"/>
      <c r="U2431" s="2"/>
      <c r="V2431" s="2"/>
      <c r="W2431" s="2"/>
      <c r="X2431" s="1"/>
      <c r="Y2431" s="1"/>
      <c r="Z2431" s="1"/>
      <c r="AA2431" s="1"/>
      <c r="AB2431" s="1"/>
      <c r="AC2431" s="1"/>
      <c r="AD2431" s="1"/>
      <c r="AE2431" s="1"/>
      <c r="AF2431" s="1"/>
    </row>
    <row r="2432" spans="1:32">
      <c r="A2432" s="1"/>
      <c r="B2432" s="17">
        <v>6</v>
      </c>
      <c r="C2432" s="9" t="s">
        <v>46</v>
      </c>
      <c r="D2432" s="9" t="str">
        <f>VLOOKUP(C2432,'Hazard Categories'!$A$2:$B$52,2,FALSE)</f>
        <v>Storm</v>
      </c>
      <c r="E2432" s="17">
        <v>4</v>
      </c>
      <c r="F2432" s="17">
        <v>1974</v>
      </c>
      <c r="G2432" s="17" t="str">
        <f>IF(F2432&lt;2000,(ROUNDDOWN((F2432-$G$10)/5,0))*5+$G$10&amp;"-"&amp;(ROUNDDOWN((F2432-$G$10)/5,0))*5+$G$10+4,(ROUNDDOWN((F2432-$G$10)/5,0))*5+$G$10&amp;"-"&amp;(ROUNDDOWN((F2432-$G$10)/5,0))*5+$G$10+4)</f>
        <v>1970-1974</v>
      </c>
      <c r="H2432" s="17">
        <v>1</v>
      </c>
      <c r="I2432" s="17">
        <v>0</v>
      </c>
      <c r="J2432" s="17">
        <v>0</v>
      </c>
      <c r="K2432" s="17">
        <f>SUM(I2432:J2432)</f>
        <v>0</v>
      </c>
      <c r="L2432" s="28">
        <f>IF(N2432&lt;7000000000,0,1)</f>
        <v>0</v>
      </c>
      <c r="M2432" s="28">
        <f>IF(N2432&gt;0,1,0)</f>
        <v>1</v>
      </c>
      <c r="N2432" s="29">
        <v>3979</v>
      </c>
      <c r="O2432" s="29">
        <f>IF($R2432="Minor",1,0)</f>
        <v>1</v>
      </c>
      <c r="P2432" s="29">
        <f>IF($R2432="Medium",1,0)</f>
        <v>0</v>
      </c>
      <c r="Q2432" s="29">
        <f>IF($R2432="Major",1,0)</f>
        <v>0</v>
      </c>
      <c r="R2432" s="2" t="str">
        <f>IF('Hazard Data'!N1210&lt;VLOOKUP(B2432,Thresholds!$B$2:$I$8,2,FALSE),"Minor",IF(AND(VLOOKUP(B2432,Thresholds!$B$2:$I$8,2,FALSE)&lt;='Hazard Data'!N1210,'Hazard Data'!N1210&lt;VLOOKUP(B2432,Thresholds!$B$2:$I$8,3,FALSE)),"Medium","Major"))</f>
        <v>Minor</v>
      </c>
      <c r="S2432" s="2" t="str">
        <f>IF(N2432&gt;0,"",IF('Hazard Data'!K1210&lt;VLOOKUP(B2432,Thresholds!$B$2:$I$8,5,FALSE),"Minor",IF(AND(VLOOKUP(B2432,Thresholds!$B$2:$I$8,5,FALSE)&lt;='Hazard Data'!K1210,'Hazard Data'!K1210&lt;VLOOKUP(B2432,Thresholds!$B$2:$I$8,6,FALSE)),"Medium","Major")))</f>
        <v/>
      </c>
      <c r="T2432" s="2"/>
      <c r="U2432" s="2"/>
      <c r="V2432" s="2"/>
      <c r="W2432" s="2"/>
      <c r="X2432" s="1"/>
      <c r="Y2432" s="1"/>
      <c r="Z2432" s="1"/>
      <c r="AA2432" s="1"/>
      <c r="AB2432" s="1"/>
      <c r="AC2432" s="1"/>
      <c r="AD2432" s="1"/>
      <c r="AE2432" s="1"/>
      <c r="AF2432" s="1"/>
    </row>
    <row r="2433" spans="1:32">
      <c r="A2433" s="1"/>
      <c r="B2433" s="17">
        <v>4</v>
      </c>
      <c r="C2433" s="9" t="s">
        <v>77</v>
      </c>
      <c r="D2433" s="9" t="str">
        <f>VLOOKUP(C2433,'Hazard Categories'!$A$2:$B$52,2,FALSE)</f>
        <v>Storm</v>
      </c>
      <c r="E2433" s="17">
        <v>2</v>
      </c>
      <c r="F2433" s="17">
        <v>1982</v>
      </c>
      <c r="G2433" s="17" t="str">
        <f>IF(F2433&lt;2000,(ROUNDDOWN((F2433-$G$10)/5,0))*5+$G$10&amp;"-"&amp;(ROUNDDOWN((F2433-$G$10)/5,0))*5+$G$10+4,(ROUNDDOWN((F2433-$G$10)/5,0))*5+$G$10&amp;"-"&amp;(ROUNDDOWN((F2433-$G$10)/5,0))*5+$G$10+4)</f>
        <v>1980-1984</v>
      </c>
      <c r="H2433" s="17">
        <v>1</v>
      </c>
      <c r="I2433" s="17">
        <v>0</v>
      </c>
      <c r="J2433" s="17">
        <v>0</v>
      </c>
      <c r="K2433" s="17">
        <f>SUM(I2433:J2433)</f>
        <v>0</v>
      </c>
      <c r="L2433" s="28">
        <f>IF(N2433&lt;7000000000,0,1)</f>
        <v>0</v>
      </c>
      <c r="M2433" s="28">
        <f>IF(N2433&gt;0,1,0)</f>
        <v>1</v>
      </c>
      <c r="N2433" s="29">
        <v>3973</v>
      </c>
      <c r="O2433" s="29">
        <f>IF($R2433="Minor",1,0)</f>
        <v>1</v>
      </c>
      <c r="P2433" s="29">
        <f>IF($R2433="Medium",1,0)</f>
        <v>0</v>
      </c>
      <c r="Q2433" s="29">
        <f>IF($R2433="Major",1,0)</f>
        <v>0</v>
      </c>
      <c r="R2433" s="2" t="str">
        <f>IF('Hazard Data'!N1375&lt;VLOOKUP(B2433,Thresholds!$B$2:$I$8,2,FALSE),"Minor",IF(AND(VLOOKUP(B2433,Thresholds!$B$2:$I$8,2,FALSE)&lt;='Hazard Data'!N1375,'Hazard Data'!N1375&lt;VLOOKUP(B2433,Thresholds!$B$2:$I$8,3,FALSE)),"Medium","Major"))</f>
        <v>Minor</v>
      </c>
      <c r="S2433" s="2" t="str">
        <f>IF(N2433&gt;0,"",IF('Hazard Data'!K1375&lt;VLOOKUP(B2433,Thresholds!$B$2:$I$8,5,FALSE),"Minor",IF(AND(VLOOKUP(B2433,Thresholds!$B$2:$I$8,5,FALSE)&lt;='Hazard Data'!K1375,'Hazard Data'!K1375&lt;VLOOKUP(B2433,Thresholds!$B$2:$I$8,6,FALSE)),"Medium","Major")))</f>
        <v/>
      </c>
      <c r="T2433" s="2"/>
      <c r="U2433" s="2"/>
      <c r="V2433" s="2"/>
      <c r="W2433" s="2"/>
      <c r="X2433" s="1"/>
      <c r="Y2433" s="1"/>
      <c r="Z2433" s="1"/>
      <c r="AA2433" s="1"/>
      <c r="AB2433" s="1"/>
      <c r="AC2433" s="1"/>
      <c r="AD2433" s="1"/>
      <c r="AE2433" s="1"/>
      <c r="AF2433" s="1"/>
    </row>
    <row r="2434" spans="1:32">
      <c r="A2434" s="1"/>
      <c r="B2434" s="17">
        <v>3</v>
      </c>
      <c r="C2434" s="9" t="s">
        <v>46</v>
      </c>
      <c r="D2434" s="9" t="str">
        <f>VLOOKUP(C2434,'Hazard Categories'!$A$2:$B$52,2,FALSE)</f>
        <v>Storm</v>
      </c>
      <c r="E2434" s="17">
        <v>1</v>
      </c>
      <c r="F2434" s="17">
        <v>1990</v>
      </c>
      <c r="G2434" s="17" t="str">
        <f>IF(F2434&lt;2000,(ROUNDDOWN((F2434-$G$10)/5,0))*5+$G$10&amp;"-"&amp;(ROUNDDOWN((F2434-$G$10)/5,0))*5+$G$10+4,(ROUNDDOWN((F2434-$G$10)/5,0))*5+$G$10&amp;"-"&amp;(ROUNDDOWN((F2434-$G$10)/5,0))*5+$G$10+4)</f>
        <v>1990-1994</v>
      </c>
      <c r="H2434" s="17">
        <v>1</v>
      </c>
      <c r="I2434" s="17">
        <v>0</v>
      </c>
      <c r="J2434" s="17">
        <v>0</v>
      </c>
      <c r="K2434" s="17">
        <f>SUM(I2434:J2434)</f>
        <v>0</v>
      </c>
      <c r="L2434" s="28">
        <f>IF(N2434&lt;7000000000,0,1)</f>
        <v>0</v>
      </c>
      <c r="M2434" s="28">
        <f>IF(N2434&gt;0,1,0)</f>
        <v>1</v>
      </c>
      <c r="N2434" s="29">
        <v>3967</v>
      </c>
      <c r="O2434" s="29">
        <f>IF($R2434="Minor",1,0)</f>
        <v>1</v>
      </c>
      <c r="P2434" s="29">
        <f>IF($R2434="Medium",1,0)</f>
        <v>0</v>
      </c>
      <c r="Q2434" s="29">
        <f>IF($R2434="Major",1,0)</f>
        <v>0</v>
      </c>
      <c r="R2434" s="2" t="str">
        <f>IF('Hazard Data'!N1743&lt;VLOOKUP(B2434,Thresholds!$B$2:$I$8,2,FALSE),"Minor",IF(AND(VLOOKUP(B2434,Thresholds!$B$2:$I$8,2,FALSE)&lt;='Hazard Data'!N1743,'Hazard Data'!N1743&lt;VLOOKUP(B2434,Thresholds!$B$2:$I$8,3,FALSE)),"Medium","Major"))</f>
        <v>Minor</v>
      </c>
      <c r="S2434" s="2" t="str">
        <f>IF(N2434&gt;0,"",IF('Hazard Data'!K1743&lt;VLOOKUP(B2434,Thresholds!$B$2:$I$8,5,FALSE),"Minor",IF(AND(VLOOKUP(B2434,Thresholds!$B$2:$I$8,5,FALSE)&lt;='Hazard Data'!K1743,'Hazard Data'!K1743&lt;VLOOKUP(B2434,Thresholds!$B$2:$I$8,6,FALSE)),"Medium","Major")))</f>
        <v/>
      </c>
      <c r="T2434" s="2"/>
      <c r="U2434" s="2"/>
      <c r="V2434" s="2"/>
      <c r="W2434" s="2"/>
      <c r="X2434" s="1"/>
      <c r="Y2434" s="1"/>
      <c r="Z2434" s="1"/>
      <c r="AA2434" s="1"/>
      <c r="AB2434" s="1"/>
      <c r="AC2434" s="1"/>
      <c r="AD2434" s="1"/>
      <c r="AE2434" s="1"/>
      <c r="AF2434" s="1"/>
    </row>
    <row r="2435" spans="1:32">
      <c r="A2435" s="1"/>
      <c r="B2435" s="17">
        <v>1</v>
      </c>
      <c r="C2435" s="9" t="s">
        <v>75</v>
      </c>
      <c r="D2435" s="9" t="str">
        <f>VLOOKUP(C2435,'Hazard Categories'!$A$2:$B$52,2,FALSE)</f>
        <v>Severe Storm</v>
      </c>
      <c r="E2435" s="17">
        <v>3</v>
      </c>
      <c r="F2435" s="17">
        <v>1977</v>
      </c>
      <c r="G2435" s="17" t="str">
        <f>IF(F2435&lt;2000,(ROUNDDOWN((F2435-$G$10)/5,0))*5+$G$10&amp;"-"&amp;(ROUNDDOWN((F2435-$G$10)/5,0))*5+$G$10+4,(ROUNDDOWN((F2435-$G$10)/5,0))*5+$G$10&amp;"-"&amp;(ROUNDDOWN((F2435-$G$10)/5,0))*5+$G$10+4)</f>
        <v>1975-1979</v>
      </c>
      <c r="H2435" s="17">
        <v>1</v>
      </c>
      <c r="I2435" s="17">
        <v>0</v>
      </c>
      <c r="J2435" s="17">
        <v>0</v>
      </c>
      <c r="K2435" s="17">
        <f>SUM(I2435:J2435)</f>
        <v>0</v>
      </c>
      <c r="L2435" s="28">
        <f>IF(N2435&lt;7000000000,0,1)</f>
        <v>0</v>
      </c>
      <c r="M2435" s="28">
        <f>IF(N2435&gt;0,1,0)</f>
        <v>1</v>
      </c>
      <c r="N2435" s="29">
        <v>3960</v>
      </c>
      <c r="O2435" s="29">
        <f>IF($R2435="Minor",1,0)</f>
        <v>1</v>
      </c>
      <c r="P2435" s="29">
        <f>IF($R2435="Medium",1,0)</f>
        <v>0</v>
      </c>
      <c r="Q2435" s="29">
        <f>IF($R2435="Major",1,0)</f>
        <v>0</v>
      </c>
      <c r="R2435" s="2" t="str">
        <f>IF('Hazard Data'!N1294&lt;VLOOKUP(B2435,Thresholds!$B$2:$I$8,2,FALSE),"Minor",IF(AND(VLOOKUP(B2435,Thresholds!$B$2:$I$8,2,FALSE)&lt;='Hazard Data'!N1294,'Hazard Data'!N1294&lt;VLOOKUP(B2435,Thresholds!$B$2:$I$8,3,FALSE)),"Medium","Major"))</f>
        <v>Minor</v>
      </c>
      <c r="S2435" s="2" t="str">
        <f>IF(N2435&gt;0,"",IF('Hazard Data'!K1294&lt;VLOOKUP(B2435,Thresholds!$B$2:$I$8,5,FALSE),"Minor",IF(AND(VLOOKUP(B2435,Thresholds!$B$2:$I$8,5,FALSE)&lt;='Hazard Data'!K1294,'Hazard Data'!K1294&lt;VLOOKUP(B2435,Thresholds!$B$2:$I$8,6,FALSE)),"Medium","Major")))</f>
        <v/>
      </c>
      <c r="T2435" s="2"/>
      <c r="U2435" s="2"/>
      <c r="V2435" s="2"/>
      <c r="W2435" s="2"/>
      <c r="X2435" s="1"/>
      <c r="Y2435" s="1"/>
      <c r="Z2435" s="1"/>
      <c r="AA2435" s="1"/>
      <c r="AB2435" s="1"/>
      <c r="AC2435" s="1"/>
      <c r="AD2435" s="1"/>
      <c r="AE2435" s="1"/>
      <c r="AF2435" s="1"/>
    </row>
    <row r="2436" spans="1:32">
      <c r="A2436" s="1"/>
      <c r="B2436" s="17">
        <v>3</v>
      </c>
      <c r="C2436" s="9" t="s">
        <v>44</v>
      </c>
      <c r="D2436" s="9" t="str">
        <f>VLOOKUP(C2436,'Hazard Categories'!$A$2:$B$52,2,FALSE)</f>
        <v>Severe Storm</v>
      </c>
      <c r="E2436" s="17">
        <v>2</v>
      </c>
      <c r="F2436" s="17">
        <v>1994</v>
      </c>
      <c r="G2436" s="17" t="str">
        <f>IF(F2436&lt;2000,(ROUNDDOWN((F2436-$G$10)/5,0))*5+$G$10&amp;"-"&amp;(ROUNDDOWN((F2436-$G$10)/5,0))*5+$G$10+4,(ROUNDDOWN((F2436-$G$10)/5,0))*5+$G$10&amp;"-"&amp;(ROUNDDOWN((F2436-$G$10)/5,0))*5+$G$10+4)</f>
        <v>1990-1994</v>
      </c>
      <c r="H2436" s="17">
        <v>1</v>
      </c>
      <c r="I2436" s="17">
        <v>0</v>
      </c>
      <c r="J2436" s="17">
        <v>0</v>
      </c>
      <c r="K2436" s="17">
        <f>SUM(I2436:J2436)</f>
        <v>0</v>
      </c>
      <c r="L2436" s="28">
        <f>IF(N2436&lt;7000000000,0,1)</f>
        <v>0</v>
      </c>
      <c r="M2436" s="28">
        <f>IF(N2436&gt;0,1,0)</f>
        <v>1</v>
      </c>
      <c r="N2436" s="29">
        <v>3952</v>
      </c>
      <c r="O2436" s="29">
        <f>IF($R2436="Minor",1,0)</f>
        <v>1</v>
      </c>
      <c r="P2436" s="29">
        <f>IF($R2436="Medium",1,0)</f>
        <v>0</v>
      </c>
      <c r="Q2436" s="29">
        <f>IF($R2436="Major",1,0)</f>
        <v>0</v>
      </c>
      <c r="R2436" s="2" t="str">
        <f>IF('Hazard Data'!N1832&lt;VLOOKUP(B2436,Thresholds!$B$2:$I$8,2,FALSE),"Minor",IF(AND(VLOOKUP(B2436,Thresholds!$B$2:$I$8,2,FALSE)&lt;='Hazard Data'!N1832,'Hazard Data'!N1832&lt;VLOOKUP(B2436,Thresholds!$B$2:$I$8,3,FALSE)),"Medium","Major"))</f>
        <v>Minor</v>
      </c>
      <c r="S2436" s="2" t="str">
        <f>IF(N2436&gt;0,"",IF('Hazard Data'!K1832&lt;VLOOKUP(B2436,Thresholds!$B$2:$I$8,5,FALSE),"Minor",IF(AND(VLOOKUP(B2436,Thresholds!$B$2:$I$8,5,FALSE)&lt;='Hazard Data'!K1832,'Hazard Data'!K1832&lt;VLOOKUP(B2436,Thresholds!$B$2:$I$8,6,FALSE)),"Medium","Major")))</f>
        <v/>
      </c>
      <c r="T2436" s="2"/>
      <c r="U2436" s="2"/>
      <c r="V2436" s="2"/>
      <c r="W2436" s="2"/>
      <c r="X2436" s="1"/>
      <c r="Y2436" s="1"/>
      <c r="Z2436" s="1"/>
      <c r="AA2436" s="1"/>
      <c r="AB2436" s="1"/>
      <c r="AC2436" s="1"/>
      <c r="AD2436" s="1"/>
      <c r="AE2436" s="1"/>
      <c r="AF2436" s="1"/>
    </row>
    <row r="2437" spans="1:32">
      <c r="A2437" s="1"/>
      <c r="B2437" s="17">
        <v>2</v>
      </c>
      <c r="C2437" s="9" t="s">
        <v>77</v>
      </c>
      <c r="D2437" s="9" t="str">
        <f>VLOOKUP(C2437,'Hazard Categories'!$A$2:$B$52,2,FALSE)</f>
        <v>Storm</v>
      </c>
      <c r="E2437" s="17">
        <v>2</v>
      </c>
      <c r="F2437" s="17">
        <v>1982</v>
      </c>
      <c r="G2437" s="17" t="str">
        <f>IF(F2437&lt;2000,(ROUNDDOWN((F2437-$G$10)/5,0))*5+$G$10&amp;"-"&amp;(ROUNDDOWN((F2437-$G$10)/5,0))*5+$G$10+4,(ROUNDDOWN((F2437-$G$10)/5,0))*5+$G$10&amp;"-"&amp;(ROUNDDOWN((F2437-$G$10)/5,0))*5+$G$10+4)</f>
        <v>1980-1984</v>
      </c>
      <c r="H2437" s="17">
        <v>1</v>
      </c>
      <c r="I2437" s="17">
        <v>0</v>
      </c>
      <c r="J2437" s="17">
        <v>0</v>
      </c>
      <c r="K2437" s="17">
        <f>SUM(I2437:J2437)</f>
        <v>0</v>
      </c>
      <c r="L2437" s="28">
        <f>IF(N2437&lt;7000000000,0,1)</f>
        <v>0</v>
      </c>
      <c r="M2437" s="28">
        <f>IF(N2437&gt;0,1,0)</f>
        <v>1</v>
      </c>
      <c r="N2437" s="29">
        <v>3950</v>
      </c>
      <c r="O2437" s="29">
        <f>IF($R2437="Minor",1,0)</f>
        <v>1</v>
      </c>
      <c r="P2437" s="29">
        <f>IF($R2437="Medium",1,0)</f>
        <v>0</v>
      </c>
      <c r="Q2437" s="29">
        <f>IF($R2437="Major",1,0)</f>
        <v>0</v>
      </c>
      <c r="R2437" s="2" t="str">
        <f>IF('Hazard Data'!N1374&lt;VLOOKUP(B2437,Thresholds!$B$2:$I$8,2,FALSE),"Minor",IF(AND(VLOOKUP(B2437,Thresholds!$B$2:$I$8,2,FALSE)&lt;='Hazard Data'!N1374,'Hazard Data'!N1374&lt;VLOOKUP(B2437,Thresholds!$B$2:$I$8,3,FALSE)),"Medium","Major"))</f>
        <v>Minor</v>
      </c>
      <c r="S2437" s="2" t="str">
        <f>IF(N2437&gt;0,"",IF('Hazard Data'!K1374&lt;VLOOKUP(B2437,Thresholds!$B$2:$I$8,5,FALSE),"Minor",IF(AND(VLOOKUP(B2437,Thresholds!$B$2:$I$8,5,FALSE)&lt;='Hazard Data'!K1374,'Hazard Data'!K1374&lt;VLOOKUP(B2437,Thresholds!$B$2:$I$8,6,FALSE)),"Medium","Major")))</f>
        <v/>
      </c>
      <c r="T2437" s="2"/>
      <c r="U2437" s="2"/>
      <c r="V2437" s="2"/>
      <c r="W2437" s="2"/>
      <c r="X2437" s="1"/>
      <c r="Y2437" s="1"/>
      <c r="Z2437" s="1"/>
      <c r="AA2437" s="1"/>
      <c r="AB2437" s="1"/>
      <c r="AC2437" s="1"/>
      <c r="AD2437" s="1"/>
      <c r="AE2437" s="1"/>
      <c r="AF2437" s="1"/>
    </row>
    <row r="2438" spans="1:32">
      <c r="A2438" s="1"/>
      <c r="B2438" s="17">
        <v>5</v>
      </c>
      <c r="C2438" s="9" t="s">
        <v>59</v>
      </c>
      <c r="D2438" s="9" t="str">
        <f>VLOOKUP(C2438,'Hazard Categories'!$A$2:$B$52,2,FALSE)</f>
        <v>Storm</v>
      </c>
      <c r="E2438" s="17">
        <v>2</v>
      </c>
      <c r="F2438" s="17">
        <v>1985</v>
      </c>
      <c r="G2438" s="17" t="str">
        <f>IF(F2438&lt;2000,(ROUNDDOWN((F2438-$G$10)/5,0))*5+$G$10&amp;"-"&amp;(ROUNDDOWN((F2438-$G$10)/5,0))*5+$G$10+4,(ROUNDDOWN((F2438-$G$10)/5,0))*5+$G$10&amp;"-"&amp;(ROUNDDOWN((F2438-$G$10)/5,0))*5+$G$10+4)</f>
        <v>1985-1989</v>
      </c>
      <c r="H2438" s="17">
        <v>1</v>
      </c>
      <c r="I2438" s="17">
        <v>0</v>
      </c>
      <c r="J2438" s="17">
        <v>0</v>
      </c>
      <c r="K2438" s="17">
        <f>SUM(I2438:J2438)</f>
        <v>0</v>
      </c>
      <c r="L2438" s="28">
        <f>IF(N2438&lt;7000000000,0,1)</f>
        <v>0</v>
      </c>
      <c r="M2438" s="28">
        <f>IF(N2438&gt;0,1,0)</f>
        <v>1</v>
      </c>
      <c r="N2438" s="29">
        <v>3944</v>
      </c>
      <c r="O2438" s="29">
        <f>IF($R2438="Minor",1,0)</f>
        <v>1</v>
      </c>
      <c r="P2438" s="29">
        <f>IF($R2438="Medium",1,0)</f>
        <v>0</v>
      </c>
      <c r="Q2438" s="29">
        <f>IF($R2438="Major",1,0)</f>
        <v>0</v>
      </c>
      <c r="R2438" s="2" t="str">
        <f>IF('Hazard Data'!N1736&lt;VLOOKUP(B2438,Thresholds!$B$2:$I$8,2,FALSE),"Minor",IF(AND(VLOOKUP(B2438,Thresholds!$B$2:$I$8,2,FALSE)&lt;='Hazard Data'!N1736,'Hazard Data'!N1736&lt;VLOOKUP(B2438,Thresholds!$B$2:$I$8,3,FALSE)),"Medium","Major"))</f>
        <v>Minor</v>
      </c>
      <c r="S2438" s="2" t="str">
        <f>IF(N2438&gt;0,"",IF('Hazard Data'!K1736&lt;VLOOKUP(B2438,Thresholds!$B$2:$I$8,5,FALSE),"Minor",IF(AND(VLOOKUP(B2438,Thresholds!$B$2:$I$8,5,FALSE)&lt;='Hazard Data'!K1736,'Hazard Data'!K1736&lt;VLOOKUP(B2438,Thresholds!$B$2:$I$8,6,FALSE)),"Medium","Major")))</f>
        <v/>
      </c>
      <c r="T2438" s="2"/>
      <c r="U2438" s="2"/>
      <c r="V2438" s="2"/>
      <c r="W2438" s="2"/>
      <c r="X2438" s="1"/>
      <c r="Y2438" s="1"/>
      <c r="Z2438" s="1"/>
      <c r="AA2438" s="1"/>
      <c r="AB2438" s="1"/>
      <c r="AC2438" s="1"/>
      <c r="AD2438" s="1"/>
      <c r="AE2438" s="1"/>
      <c r="AF2438" s="1"/>
    </row>
    <row r="2439" spans="1:32">
      <c r="A2439" s="1"/>
      <c r="B2439" s="17">
        <v>6</v>
      </c>
      <c r="C2439" s="9" t="s">
        <v>40</v>
      </c>
      <c r="D2439" s="9" t="str">
        <f>VLOOKUP(C2439,'Hazard Categories'!$A$2:$B$52,2,FALSE)</f>
        <v>Storm</v>
      </c>
      <c r="E2439" s="17">
        <v>1</v>
      </c>
      <c r="F2439" s="17">
        <v>1964</v>
      </c>
      <c r="G2439" s="17" t="str">
        <f>IF(F2439&lt;2000,(ROUNDDOWN((F2439-$G$10)/5,0))*5+$G$10&amp;"-"&amp;(ROUNDDOWN((F2439-$G$10)/5,0))*5+$G$10+4,(ROUNDDOWN((F2439-$G$10)/5,0))*5+$G$10&amp;"-"&amp;(ROUNDDOWN((F2439-$G$10)/5,0))*5+$G$10+4)</f>
        <v>1960-1964</v>
      </c>
      <c r="H2439" s="17">
        <v>2</v>
      </c>
      <c r="I2439" s="17">
        <v>0</v>
      </c>
      <c r="J2439" s="17">
        <v>10</v>
      </c>
      <c r="K2439" s="17">
        <f>SUM(I2439:J2439)</f>
        <v>10</v>
      </c>
      <c r="L2439" s="28">
        <f>IF(N2439&lt;7000000000,0,1)</f>
        <v>0</v>
      </c>
      <c r="M2439" s="28">
        <f>IF(N2439&gt;0,1,0)</f>
        <v>1</v>
      </c>
      <c r="N2439" s="29">
        <v>3930</v>
      </c>
      <c r="O2439" s="29">
        <f>IF($R2439="Minor",1,0)</f>
        <v>1</v>
      </c>
      <c r="P2439" s="29">
        <f>IF($R2439="Medium",1,0)</f>
        <v>0</v>
      </c>
      <c r="Q2439" s="29">
        <f>IF($R2439="Major",1,0)</f>
        <v>0</v>
      </c>
      <c r="R2439" s="2" t="str">
        <f>IF('Hazard Data'!N1011&lt;VLOOKUP(B2439,Thresholds!$B$2:$I$8,2,FALSE),"Minor",IF(AND(VLOOKUP(B2439,Thresholds!$B$2:$I$8,2,FALSE)&lt;='Hazard Data'!N1011,'Hazard Data'!N1011&lt;VLOOKUP(B2439,Thresholds!$B$2:$I$8,3,FALSE)),"Medium","Major"))</f>
        <v>Minor</v>
      </c>
      <c r="S2439" s="2" t="str">
        <f>IF(N2439&gt;0,"",IF('Hazard Data'!K1011&lt;VLOOKUP(B2439,Thresholds!$B$2:$I$8,5,FALSE),"Minor",IF(AND(VLOOKUP(B2439,Thresholds!$B$2:$I$8,5,FALSE)&lt;='Hazard Data'!K1011,'Hazard Data'!K1011&lt;VLOOKUP(B2439,Thresholds!$B$2:$I$8,6,FALSE)),"Medium","Major")))</f>
        <v/>
      </c>
      <c r="T2439" s="2"/>
      <c r="U2439" s="2"/>
      <c r="V2439" s="2"/>
      <c r="W2439" s="2"/>
      <c r="X2439" s="1"/>
      <c r="Y2439" s="1"/>
      <c r="Z2439" s="1"/>
      <c r="AA2439" s="1"/>
      <c r="AB2439" s="1"/>
      <c r="AC2439" s="1"/>
      <c r="AD2439" s="1"/>
      <c r="AE2439" s="1"/>
      <c r="AF2439" s="1"/>
    </row>
    <row r="2440" spans="1:32">
      <c r="A2440" s="1"/>
      <c r="B2440" s="17">
        <v>4</v>
      </c>
      <c r="C2440" s="9" t="s">
        <v>70</v>
      </c>
      <c r="D2440" s="9" t="str">
        <f>VLOOKUP(C2440,'Hazard Categories'!$A$2:$B$52,2,FALSE)</f>
        <v>Storm</v>
      </c>
      <c r="E2440" s="17">
        <v>3</v>
      </c>
      <c r="F2440" s="17">
        <v>1974</v>
      </c>
      <c r="G2440" s="17" t="str">
        <f>IF(F2440&lt;2000,(ROUNDDOWN((F2440-$G$10)/5,0))*5+$G$10&amp;"-"&amp;(ROUNDDOWN((F2440-$G$10)/5,0))*5+$G$10+4,(ROUNDDOWN((F2440-$G$10)/5,0))*5+$G$10&amp;"-"&amp;(ROUNDDOWN((F2440-$G$10)/5,0))*5+$G$10+4)</f>
        <v>1970-1974</v>
      </c>
      <c r="H2440" s="17">
        <v>1</v>
      </c>
      <c r="I2440" s="17">
        <v>0</v>
      </c>
      <c r="J2440" s="17">
        <v>0</v>
      </c>
      <c r="K2440" s="17">
        <f>SUM(I2440:J2440)</f>
        <v>0</v>
      </c>
      <c r="L2440" s="28">
        <f>IF(N2440&lt;7000000000,0,1)</f>
        <v>0</v>
      </c>
      <c r="M2440" s="28">
        <f>IF(N2440&gt;0,1,0)</f>
        <v>1</v>
      </c>
      <c r="N2440" s="29">
        <v>3916</v>
      </c>
      <c r="O2440" s="29">
        <f>IF($R2440="Minor",1,0)</f>
        <v>1</v>
      </c>
      <c r="P2440" s="29">
        <f>IF($R2440="Medium",1,0)</f>
        <v>0</v>
      </c>
      <c r="Q2440" s="29">
        <f>IF($R2440="Major",1,0)</f>
        <v>0</v>
      </c>
      <c r="R2440" s="2" t="str">
        <f>IF('Hazard Data'!N1191&lt;VLOOKUP(B2440,Thresholds!$B$2:$I$8,2,FALSE),"Minor",IF(AND(VLOOKUP(B2440,Thresholds!$B$2:$I$8,2,FALSE)&lt;='Hazard Data'!N1191,'Hazard Data'!N1191&lt;VLOOKUP(B2440,Thresholds!$B$2:$I$8,3,FALSE)),"Medium","Major"))</f>
        <v>Minor</v>
      </c>
      <c r="S2440" s="2" t="str">
        <f>IF(N2440&gt;0,"",IF('Hazard Data'!K1191&lt;VLOOKUP(B2440,Thresholds!$B$2:$I$8,5,FALSE),"Minor",IF(AND(VLOOKUP(B2440,Thresholds!$B$2:$I$8,5,FALSE)&lt;='Hazard Data'!K1191,'Hazard Data'!K1191&lt;VLOOKUP(B2440,Thresholds!$B$2:$I$8,6,FALSE)),"Medium","Major")))</f>
        <v/>
      </c>
      <c r="T2440" s="2"/>
      <c r="U2440" s="2"/>
      <c r="V2440" s="2"/>
      <c r="W2440" s="2"/>
      <c r="X2440" s="1"/>
      <c r="Y2440" s="1"/>
      <c r="Z2440" s="1"/>
      <c r="AA2440" s="1"/>
      <c r="AB2440" s="1"/>
      <c r="AC2440" s="1"/>
      <c r="AD2440" s="1"/>
      <c r="AE2440" s="1"/>
      <c r="AF2440" s="1"/>
    </row>
    <row r="2441" spans="1:32">
      <c r="A2441" s="1"/>
      <c r="B2441" s="17">
        <v>3</v>
      </c>
      <c r="C2441" s="9" t="s">
        <v>47</v>
      </c>
      <c r="D2441" s="9" t="str">
        <f>VLOOKUP(C2441,'Hazard Categories'!$A$2:$B$52,2,FALSE)</f>
        <v>Severe Storm</v>
      </c>
      <c r="E2441" s="17">
        <v>2</v>
      </c>
      <c r="F2441" s="17">
        <v>1976</v>
      </c>
      <c r="G2441" s="17" t="str">
        <f>IF(F2441&lt;2000,(ROUNDDOWN((F2441-$G$10)/5,0))*5+$G$10&amp;"-"&amp;(ROUNDDOWN((F2441-$G$10)/5,0))*5+$G$10+4,(ROUNDDOWN((F2441-$G$10)/5,0))*5+$G$10&amp;"-"&amp;(ROUNDDOWN((F2441-$G$10)/5,0))*5+$G$10+4)</f>
        <v>1975-1979</v>
      </c>
      <c r="H2441" s="17">
        <v>1</v>
      </c>
      <c r="I2441" s="17">
        <v>0</v>
      </c>
      <c r="J2441" s="17">
        <v>0</v>
      </c>
      <c r="K2441" s="17">
        <f>SUM(I2441:J2441)</f>
        <v>0</v>
      </c>
      <c r="L2441" s="28">
        <f>IF(N2441&lt;7000000000,0,1)</f>
        <v>0</v>
      </c>
      <c r="M2441" s="28">
        <f>IF(N2441&gt;0,1,0)</f>
        <v>1</v>
      </c>
      <c r="N2441" s="29">
        <v>3905</v>
      </c>
      <c r="O2441" s="29">
        <f>IF($R2441="Minor",1,0)</f>
        <v>1</v>
      </c>
      <c r="P2441" s="29">
        <f>IF($R2441="Medium",1,0)</f>
        <v>0</v>
      </c>
      <c r="Q2441" s="29">
        <f>IF($R2441="Major",1,0)</f>
        <v>0</v>
      </c>
      <c r="R2441" s="2" t="str">
        <f>IF('Hazard Data'!N1251&lt;VLOOKUP(B2441,Thresholds!$B$2:$I$8,2,FALSE),"Minor",IF(AND(VLOOKUP(B2441,Thresholds!$B$2:$I$8,2,FALSE)&lt;='Hazard Data'!N1251,'Hazard Data'!N1251&lt;VLOOKUP(B2441,Thresholds!$B$2:$I$8,3,FALSE)),"Medium","Major"))</f>
        <v>Minor</v>
      </c>
      <c r="S2441" s="2" t="str">
        <f>IF(N2441&gt;0,"",IF('Hazard Data'!K1251&lt;VLOOKUP(B2441,Thresholds!$B$2:$I$8,5,FALSE),"Minor",IF(AND(VLOOKUP(B2441,Thresholds!$B$2:$I$8,5,FALSE)&lt;='Hazard Data'!K1251,'Hazard Data'!K1251&lt;VLOOKUP(B2441,Thresholds!$B$2:$I$8,6,FALSE)),"Medium","Major")))</f>
        <v/>
      </c>
      <c r="T2441" s="2"/>
      <c r="U2441" s="2"/>
      <c r="V2441" s="2"/>
      <c r="W2441" s="2"/>
      <c r="X2441" s="1"/>
      <c r="Y2441" s="1"/>
      <c r="Z2441" s="1"/>
      <c r="AA2441" s="1"/>
      <c r="AB2441" s="1"/>
      <c r="AC2441" s="1"/>
      <c r="AD2441" s="1"/>
      <c r="AE2441" s="1"/>
      <c r="AF2441" s="1"/>
    </row>
    <row r="2442" spans="1:32">
      <c r="A2442" s="1"/>
      <c r="B2442" s="17">
        <v>2</v>
      </c>
      <c r="C2442" s="9" t="s">
        <v>59</v>
      </c>
      <c r="D2442" s="9" t="str">
        <f>VLOOKUP(C2442,'Hazard Categories'!$A$2:$B$52,2,FALSE)</f>
        <v>Storm</v>
      </c>
      <c r="E2442" s="17">
        <v>3</v>
      </c>
      <c r="F2442" s="17">
        <v>2016</v>
      </c>
      <c r="G2442" s="17" t="str">
        <f>IF(F2442&lt;2000,(ROUNDDOWN((F2442-$G$10)/5,0))*5+$G$10&amp;"-"&amp;(ROUNDDOWN((F2442-$G$10)/5,0))*5+$G$10+4,(ROUNDDOWN((F2442-$G$10)/5,0))*5+$G$10&amp;"-"&amp;(ROUNDDOWN((F2442-$G$10)/5,0))*5+$G$10+4)</f>
        <v>2015-2019</v>
      </c>
      <c r="H2442" s="17">
        <v>1</v>
      </c>
      <c r="I2442" s="17">
        <v>0</v>
      </c>
      <c r="J2442" s="17">
        <v>0</v>
      </c>
      <c r="K2442" s="17">
        <f>SUM(I2442:J2442)</f>
        <v>0</v>
      </c>
      <c r="L2442" s="28">
        <f>IF(N2442&lt;7000000000,0,1)</f>
        <v>0</v>
      </c>
      <c r="M2442" s="28">
        <f>IF(N2442&gt;0,1,0)</f>
        <v>1</v>
      </c>
      <c r="N2442" s="29">
        <v>3870</v>
      </c>
      <c r="O2442" s="29">
        <f>IF($R2442="Minor",1,0)</f>
        <v>1</v>
      </c>
      <c r="P2442" s="29">
        <f>IF($R2442="Medium",1,0)</f>
        <v>0</v>
      </c>
      <c r="Q2442" s="29">
        <f>IF($R2442="Major",1,0)</f>
        <v>0</v>
      </c>
      <c r="R2442" s="2" t="str">
        <f>IF('Hazard Data'!N2866&lt;VLOOKUP(B2442,Thresholds!$B$2:$I$8,2,FALSE),"Minor",IF(AND(VLOOKUP(B2442,Thresholds!$B$2:$I$8,2,FALSE)&lt;='Hazard Data'!N2866,'Hazard Data'!N2866&lt;VLOOKUP(B2442,Thresholds!$B$2:$I$8,3,FALSE)),"Medium","Major"))</f>
        <v>Minor</v>
      </c>
      <c r="S2442" s="2" t="str">
        <f>IF(N2442&gt;0,"",IF('Hazard Data'!K2866&lt;VLOOKUP(B2442,Thresholds!$B$2:$I$8,5,FALSE),"Minor",IF(AND(VLOOKUP(B2442,Thresholds!$B$2:$I$8,5,FALSE)&lt;='Hazard Data'!K2866,'Hazard Data'!K2866&lt;VLOOKUP(B2442,Thresholds!$B$2:$I$8,6,FALSE)),"Medium","Major")))</f>
        <v/>
      </c>
      <c r="T2442" s="2"/>
      <c r="U2442" s="2"/>
      <c r="V2442" s="2"/>
      <c r="W2442" s="2"/>
      <c r="X2442" s="1"/>
      <c r="Y2442" s="1"/>
      <c r="Z2442" s="1"/>
      <c r="AA2442" s="1"/>
      <c r="AB2442" s="1"/>
      <c r="AC2442" s="1"/>
      <c r="AD2442" s="1"/>
      <c r="AE2442" s="1"/>
      <c r="AF2442" s="1"/>
    </row>
    <row r="2443" spans="1:32">
      <c r="A2443" s="1"/>
      <c r="B2443" s="17">
        <v>2</v>
      </c>
      <c r="C2443" s="9" t="s">
        <v>59</v>
      </c>
      <c r="D2443" s="9" t="str">
        <f>VLOOKUP(C2443,'Hazard Categories'!$A$2:$B$52,2,FALSE)</f>
        <v>Storm</v>
      </c>
      <c r="E2443" s="17">
        <v>3</v>
      </c>
      <c r="F2443" s="17">
        <v>2016</v>
      </c>
      <c r="G2443" s="17" t="str">
        <f>IF(F2443&lt;2000,(ROUNDDOWN((F2443-$G$10)/5,0))*5+$G$10&amp;"-"&amp;(ROUNDDOWN((F2443-$G$10)/5,0))*5+$G$10+4,(ROUNDDOWN((F2443-$G$10)/5,0))*5+$G$10&amp;"-"&amp;(ROUNDDOWN((F2443-$G$10)/5,0))*5+$G$10+4)</f>
        <v>2015-2019</v>
      </c>
      <c r="H2443" s="17">
        <v>1</v>
      </c>
      <c r="I2443" s="17">
        <v>0</v>
      </c>
      <c r="J2443" s="17">
        <v>0</v>
      </c>
      <c r="K2443" s="17">
        <f>SUM(I2443:J2443)</f>
        <v>0</v>
      </c>
      <c r="L2443" s="28">
        <f>IF(N2443&lt;7000000000,0,1)</f>
        <v>0</v>
      </c>
      <c r="M2443" s="28">
        <f>IF(N2443&gt;0,1,0)</f>
        <v>1</v>
      </c>
      <c r="N2443" s="29">
        <v>3868</v>
      </c>
      <c r="O2443" s="29">
        <f>IF($R2443="Minor",1,0)</f>
        <v>1</v>
      </c>
      <c r="P2443" s="29">
        <f>IF($R2443="Medium",1,0)</f>
        <v>0</v>
      </c>
      <c r="Q2443" s="29">
        <f>IF($R2443="Major",1,0)</f>
        <v>0</v>
      </c>
      <c r="R2443" s="2" t="str">
        <f>IF('Hazard Data'!N2868&lt;VLOOKUP(B2443,Thresholds!$B$2:$I$8,2,FALSE),"Minor",IF(AND(VLOOKUP(B2443,Thresholds!$B$2:$I$8,2,FALSE)&lt;='Hazard Data'!N2868,'Hazard Data'!N2868&lt;VLOOKUP(B2443,Thresholds!$B$2:$I$8,3,FALSE)),"Medium","Major"))</f>
        <v>Minor</v>
      </c>
      <c r="S2443" s="2" t="str">
        <f>IF(N2443&gt;0,"",IF('Hazard Data'!K2868&lt;VLOOKUP(B2443,Thresholds!$B$2:$I$8,5,FALSE),"Minor",IF(AND(VLOOKUP(B2443,Thresholds!$B$2:$I$8,5,FALSE)&lt;='Hazard Data'!K2868,'Hazard Data'!K2868&lt;VLOOKUP(B2443,Thresholds!$B$2:$I$8,6,FALSE)),"Medium","Major")))</f>
        <v/>
      </c>
      <c r="T2443" s="2"/>
      <c r="U2443" s="2"/>
      <c r="V2443" s="2"/>
      <c r="W2443" s="2"/>
      <c r="X2443" s="1"/>
      <c r="Y2443" s="1"/>
      <c r="Z2443" s="1"/>
      <c r="AA2443" s="1"/>
      <c r="AB2443" s="1"/>
      <c r="AC2443" s="1"/>
      <c r="AD2443" s="1"/>
      <c r="AE2443" s="1"/>
      <c r="AF2443" s="1"/>
    </row>
    <row r="2444" spans="1:32">
      <c r="A2444" s="1"/>
      <c r="B2444" s="17">
        <v>2</v>
      </c>
      <c r="C2444" s="9" t="s">
        <v>59</v>
      </c>
      <c r="D2444" s="9" t="str">
        <f>VLOOKUP(C2444,'Hazard Categories'!$A$2:$B$52,2,FALSE)</f>
        <v>Storm</v>
      </c>
      <c r="E2444" s="17">
        <v>3</v>
      </c>
      <c r="F2444" s="17">
        <v>2014</v>
      </c>
      <c r="G2444" s="17" t="str">
        <f>IF(F2444&lt;2000,(ROUNDDOWN((F2444-$G$10)/5,0))*5+$G$10&amp;"-"&amp;(ROUNDDOWN((F2444-$G$10)/5,0))*5+$G$10+4,(ROUNDDOWN((F2444-$G$10)/5,0))*5+$G$10&amp;"-"&amp;(ROUNDDOWN((F2444-$G$10)/5,0))*5+$G$10+4)</f>
        <v>2010-2014</v>
      </c>
      <c r="H2444" s="17">
        <v>1</v>
      </c>
      <c r="I2444" s="17">
        <v>0</v>
      </c>
      <c r="J2444" s="17">
        <v>0</v>
      </c>
      <c r="K2444" s="17">
        <f>SUM(I2444:J2444)</f>
        <v>0</v>
      </c>
      <c r="L2444" s="28">
        <f>IF(N2444&lt;7000000000,0,1)</f>
        <v>0</v>
      </c>
      <c r="M2444" s="28">
        <f>IF(N2444&gt;0,1,0)</f>
        <v>1</v>
      </c>
      <c r="N2444" s="29">
        <v>3845</v>
      </c>
      <c r="O2444" s="29">
        <f>IF($R2444="Minor",1,0)</f>
        <v>1</v>
      </c>
      <c r="P2444" s="29">
        <f>IF($R2444="Medium",1,0)</f>
        <v>0</v>
      </c>
      <c r="Q2444" s="29">
        <f>IF($R2444="Major",1,0)</f>
        <v>0</v>
      </c>
      <c r="R2444" s="2" t="str">
        <f>IF('Hazard Data'!N2586&lt;VLOOKUP(B2444,Thresholds!$B$2:$I$8,2,FALSE),"Minor",IF(AND(VLOOKUP(B2444,Thresholds!$B$2:$I$8,2,FALSE)&lt;='Hazard Data'!N2586,'Hazard Data'!N2586&lt;VLOOKUP(B2444,Thresholds!$B$2:$I$8,3,FALSE)),"Medium","Major"))</f>
        <v>Minor</v>
      </c>
      <c r="S2444" s="2" t="str">
        <f>IF(N2444&gt;0,"",IF('Hazard Data'!K2586&lt;VLOOKUP(B2444,Thresholds!$B$2:$I$8,5,FALSE),"Minor",IF(AND(VLOOKUP(B2444,Thresholds!$B$2:$I$8,5,FALSE)&lt;='Hazard Data'!K2586,'Hazard Data'!K2586&lt;VLOOKUP(B2444,Thresholds!$B$2:$I$8,6,FALSE)),"Medium","Major")))</f>
        <v/>
      </c>
      <c r="T2444" s="2"/>
      <c r="U2444" s="2"/>
      <c r="V2444" s="2"/>
      <c r="W2444" s="2"/>
      <c r="X2444" s="1"/>
      <c r="Y2444" s="1"/>
      <c r="Z2444" s="1"/>
      <c r="AA2444" s="1"/>
      <c r="AB2444" s="1"/>
      <c r="AC2444" s="1"/>
      <c r="AD2444" s="1"/>
      <c r="AE2444" s="1"/>
      <c r="AF2444" s="1"/>
    </row>
    <row r="2445" spans="1:32">
      <c r="A2445" s="1"/>
      <c r="B2445" s="17">
        <v>3</v>
      </c>
      <c r="C2445" s="9" t="s">
        <v>39</v>
      </c>
      <c r="D2445" s="9" t="str">
        <f>VLOOKUP(C2445,'Hazard Categories'!$A$2:$B$52,2,FALSE)</f>
        <v>Severe Storm</v>
      </c>
      <c r="E2445" s="17">
        <v>1</v>
      </c>
      <c r="F2445" s="17">
        <v>1982</v>
      </c>
      <c r="G2445" s="17" t="str">
        <f>IF(F2445&lt;2000,(ROUNDDOWN((F2445-$G$10)/5,0))*5+$G$10&amp;"-"&amp;(ROUNDDOWN((F2445-$G$10)/5,0))*5+$G$10+4,(ROUNDDOWN((F2445-$G$10)/5,0))*5+$G$10&amp;"-"&amp;(ROUNDDOWN((F2445-$G$10)/5,0))*5+$G$10+4)</f>
        <v>1980-1984</v>
      </c>
      <c r="H2445" s="17">
        <v>14</v>
      </c>
      <c r="I2445" s="17">
        <v>0</v>
      </c>
      <c r="J2445" s="17">
        <v>0</v>
      </c>
      <c r="K2445" s="17">
        <f>SUM(I2445:J2445)</f>
        <v>0</v>
      </c>
      <c r="L2445" s="28">
        <f>IF(N2445&lt;7000000000,0,1)</f>
        <v>0</v>
      </c>
      <c r="M2445" s="28">
        <f>IF(N2445&gt;0,1,0)</f>
        <v>1</v>
      </c>
      <c r="N2445" s="29">
        <v>3828</v>
      </c>
      <c r="O2445" s="29">
        <f>IF($R2445="Minor",1,0)</f>
        <v>1</v>
      </c>
      <c r="P2445" s="29">
        <f>IF($R2445="Medium",1,0)</f>
        <v>0</v>
      </c>
      <c r="Q2445" s="29">
        <f>IF($R2445="Major",1,0)</f>
        <v>0</v>
      </c>
      <c r="R2445" s="2" t="str">
        <f>IF('Hazard Data'!N1356&lt;VLOOKUP(B2445,Thresholds!$B$2:$I$8,2,FALSE),"Minor",IF(AND(VLOOKUP(B2445,Thresholds!$B$2:$I$8,2,FALSE)&lt;='Hazard Data'!N1356,'Hazard Data'!N1356&lt;VLOOKUP(B2445,Thresholds!$B$2:$I$8,3,FALSE)),"Medium","Major"))</f>
        <v>Minor</v>
      </c>
      <c r="S2445" s="2" t="str">
        <f>IF(N2445&gt;0,"",IF('Hazard Data'!K1356&lt;VLOOKUP(B2445,Thresholds!$B$2:$I$8,5,FALSE),"Minor",IF(AND(VLOOKUP(B2445,Thresholds!$B$2:$I$8,5,FALSE)&lt;='Hazard Data'!K1356,'Hazard Data'!K1356&lt;VLOOKUP(B2445,Thresholds!$B$2:$I$8,6,FALSE)),"Medium","Major")))</f>
        <v/>
      </c>
      <c r="T2445" s="2"/>
      <c r="U2445" s="2"/>
      <c r="V2445" s="2"/>
      <c r="W2445" s="2"/>
      <c r="X2445" s="1"/>
      <c r="Y2445" s="1"/>
      <c r="Z2445" s="1"/>
      <c r="AA2445" s="1"/>
      <c r="AB2445" s="1"/>
      <c r="AC2445" s="1"/>
      <c r="AD2445" s="1"/>
      <c r="AE2445" s="1"/>
      <c r="AF2445" s="1"/>
    </row>
    <row r="2446" spans="1:32">
      <c r="A2446" s="1"/>
      <c r="B2446" s="17">
        <v>2</v>
      </c>
      <c r="C2446" s="9" t="s">
        <v>59</v>
      </c>
      <c r="D2446" s="9" t="str">
        <f>VLOOKUP(C2446,'Hazard Categories'!$A$2:$B$52,2,FALSE)</f>
        <v>Storm</v>
      </c>
      <c r="E2446" s="17">
        <v>3</v>
      </c>
      <c r="F2446" s="17">
        <v>2012</v>
      </c>
      <c r="G2446" s="17" t="str">
        <f>IF(F2446&lt;2000,(ROUNDDOWN((F2446-$G$10)/5,0))*5+$G$10&amp;"-"&amp;(ROUNDDOWN((F2446-$G$10)/5,0))*5+$G$10+4,(ROUNDDOWN((F2446-$G$10)/5,0))*5+$G$10&amp;"-"&amp;(ROUNDDOWN((F2446-$G$10)/5,0))*5+$G$10+4)</f>
        <v>2010-2014</v>
      </c>
      <c r="H2446" s="17">
        <v>1</v>
      </c>
      <c r="I2446" s="17">
        <v>0</v>
      </c>
      <c r="J2446" s="17">
        <v>0</v>
      </c>
      <c r="K2446" s="17">
        <f>SUM(I2446:J2446)</f>
        <v>0</v>
      </c>
      <c r="L2446" s="28">
        <f>IF(N2446&lt;7000000000,0,1)</f>
        <v>0</v>
      </c>
      <c r="M2446" s="28">
        <f>IF(N2446&gt;0,1,0)</f>
        <v>1</v>
      </c>
      <c r="N2446" s="29">
        <v>3792</v>
      </c>
      <c r="O2446" s="29">
        <f>IF($R2446="Minor",1,0)</f>
        <v>1</v>
      </c>
      <c r="P2446" s="29">
        <f>IF($R2446="Medium",1,0)</f>
        <v>0</v>
      </c>
      <c r="Q2446" s="29">
        <f>IF($R2446="Major",1,0)</f>
        <v>0</v>
      </c>
      <c r="R2446" s="2" t="str">
        <f>IF('Hazard Data'!N2186&lt;VLOOKUP(B2446,Thresholds!$B$2:$I$8,2,FALSE),"Minor",IF(AND(VLOOKUP(B2446,Thresholds!$B$2:$I$8,2,FALSE)&lt;='Hazard Data'!N2186,'Hazard Data'!N2186&lt;VLOOKUP(B2446,Thresholds!$B$2:$I$8,3,FALSE)),"Medium","Major"))</f>
        <v>Minor</v>
      </c>
      <c r="S2446" s="2" t="str">
        <f>IF(N2446&gt;0,"",IF('Hazard Data'!K2186&lt;VLOOKUP(B2446,Thresholds!$B$2:$I$8,5,FALSE),"Minor",IF(AND(VLOOKUP(B2446,Thresholds!$B$2:$I$8,5,FALSE)&lt;='Hazard Data'!K2186,'Hazard Data'!K2186&lt;VLOOKUP(B2446,Thresholds!$B$2:$I$8,6,FALSE)),"Medium","Major")))</f>
        <v/>
      </c>
      <c r="T2446" s="2"/>
      <c r="U2446" s="2"/>
      <c r="V2446" s="2"/>
      <c r="W2446" s="2"/>
      <c r="X2446" s="1"/>
      <c r="Y2446" s="1"/>
      <c r="Z2446" s="1"/>
      <c r="AA2446" s="1"/>
      <c r="AB2446" s="1"/>
      <c r="AC2446" s="1"/>
      <c r="AD2446" s="1"/>
      <c r="AE2446" s="1"/>
      <c r="AF2446" s="1"/>
    </row>
    <row r="2447" spans="1:32">
      <c r="A2447" s="1"/>
      <c r="B2447" s="17">
        <v>3</v>
      </c>
      <c r="C2447" s="9" t="s">
        <v>44</v>
      </c>
      <c r="D2447" s="9" t="str">
        <f>VLOOKUP(C2447,'Hazard Categories'!$A$2:$B$52,2,FALSE)</f>
        <v>Severe Storm</v>
      </c>
      <c r="E2447" s="17">
        <v>1</v>
      </c>
      <c r="F2447" s="17">
        <v>1977</v>
      </c>
      <c r="G2447" s="17" t="str">
        <f>IF(F2447&lt;2000,(ROUNDDOWN((F2447-$G$10)/5,0))*5+$G$10&amp;"-"&amp;(ROUNDDOWN((F2447-$G$10)/5,0))*5+$G$10+4,(ROUNDDOWN((F2447-$G$10)/5,0))*5+$G$10&amp;"-"&amp;(ROUNDDOWN((F2447-$G$10)/5,0))*5+$G$10+4)</f>
        <v>1975-1979</v>
      </c>
      <c r="H2447" s="17">
        <v>1</v>
      </c>
      <c r="I2447" s="17">
        <v>0</v>
      </c>
      <c r="J2447" s="17">
        <v>0</v>
      </c>
      <c r="K2447" s="17">
        <f>SUM(I2447:J2447)</f>
        <v>0</v>
      </c>
      <c r="L2447" s="28">
        <f>IF(N2447&lt;7000000000,0,1)</f>
        <v>0</v>
      </c>
      <c r="M2447" s="28">
        <f>IF(N2447&gt;0,1,0)</f>
        <v>1</v>
      </c>
      <c r="N2447" s="29">
        <v>3787</v>
      </c>
      <c r="O2447" s="29">
        <f>IF($R2447="Minor",1,0)</f>
        <v>1</v>
      </c>
      <c r="P2447" s="29">
        <f>IF($R2447="Medium",1,0)</f>
        <v>0</v>
      </c>
      <c r="Q2447" s="29">
        <f>IF($R2447="Major",1,0)</f>
        <v>0</v>
      </c>
      <c r="R2447" s="2" t="str">
        <f>IF('Hazard Data'!N1264&lt;VLOOKUP(B2447,Thresholds!$B$2:$I$8,2,FALSE),"Minor",IF(AND(VLOOKUP(B2447,Thresholds!$B$2:$I$8,2,FALSE)&lt;='Hazard Data'!N1264,'Hazard Data'!N1264&lt;VLOOKUP(B2447,Thresholds!$B$2:$I$8,3,FALSE)),"Medium","Major"))</f>
        <v>Minor</v>
      </c>
      <c r="S2447" s="2" t="str">
        <f>IF(N2447&gt;0,"",IF('Hazard Data'!K1264&lt;VLOOKUP(B2447,Thresholds!$B$2:$I$8,5,FALSE),"Minor",IF(AND(VLOOKUP(B2447,Thresholds!$B$2:$I$8,5,FALSE)&lt;='Hazard Data'!K1264,'Hazard Data'!K1264&lt;VLOOKUP(B2447,Thresholds!$B$2:$I$8,6,FALSE)),"Medium","Major")))</f>
        <v/>
      </c>
      <c r="T2447" s="2"/>
      <c r="U2447" s="2"/>
      <c r="V2447" s="2"/>
      <c r="W2447" s="2"/>
      <c r="X2447" s="1"/>
      <c r="Y2447" s="1"/>
      <c r="Z2447" s="1"/>
      <c r="AA2447" s="1"/>
      <c r="AB2447" s="1"/>
      <c r="AC2447" s="1"/>
      <c r="AD2447" s="1"/>
      <c r="AE2447" s="1"/>
      <c r="AF2447" s="1"/>
    </row>
    <row r="2448" spans="1:32">
      <c r="A2448" s="1"/>
      <c r="B2448" s="17">
        <v>2</v>
      </c>
      <c r="C2448" s="9" t="s">
        <v>44</v>
      </c>
      <c r="D2448" s="9" t="str">
        <f>VLOOKUP(C2448,'Hazard Categories'!$A$2:$B$52,2,FALSE)</f>
        <v>Severe Storm</v>
      </c>
      <c r="E2448" s="17">
        <v>1</v>
      </c>
      <c r="F2448" s="17">
        <v>1977</v>
      </c>
      <c r="G2448" s="17" t="str">
        <f>IF(F2448&lt;2000,(ROUNDDOWN((F2448-$G$10)/5,0))*5+$G$10&amp;"-"&amp;(ROUNDDOWN((F2448-$G$10)/5,0))*5+$G$10+4,(ROUNDDOWN((F2448-$G$10)/5,0))*5+$G$10&amp;"-"&amp;(ROUNDDOWN((F2448-$G$10)/5,0))*5+$G$10+4)</f>
        <v>1975-1979</v>
      </c>
      <c r="H2448" s="17">
        <v>1</v>
      </c>
      <c r="I2448" s="17">
        <v>0</v>
      </c>
      <c r="J2448" s="17">
        <v>1</v>
      </c>
      <c r="K2448" s="17">
        <f>SUM(I2448:J2448)</f>
        <v>1</v>
      </c>
      <c r="L2448" s="28">
        <f>IF(N2448&lt;7000000000,0,1)</f>
        <v>0</v>
      </c>
      <c r="M2448" s="28">
        <f>IF(N2448&gt;0,1,0)</f>
        <v>1</v>
      </c>
      <c r="N2448" s="29">
        <v>3783</v>
      </c>
      <c r="O2448" s="29">
        <f>IF($R2448="Minor",1,0)</f>
        <v>1</v>
      </c>
      <c r="P2448" s="29">
        <f>IF($R2448="Medium",1,0)</f>
        <v>0</v>
      </c>
      <c r="Q2448" s="29">
        <f>IF($R2448="Major",1,0)</f>
        <v>0</v>
      </c>
      <c r="R2448" s="2" t="str">
        <f>IF('Hazard Data'!N1154&lt;VLOOKUP(B2448,Thresholds!$B$2:$I$8,2,FALSE),"Minor",IF(AND(VLOOKUP(B2448,Thresholds!$B$2:$I$8,2,FALSE)&lt;='Hazard Data'!N1154,'Hazard Data'!N1154&lt;VLOOKUP(B2448,Thresholds!$B$2:$I$8,3,FALSE)),"Medium","Major"))</f>
        <v>Minor</v>
      </c>
      <c r="S2448" s="2" t="str">
        <f>IF(N2448&gt;0,"",IF('Hazard Data'!K1154&lt;VLOOKUP(B2448,Thresholds!$B$2:$I$8,5,FALSE),"Minor",IF(AND(VLOOKUP(B2448,Thresholds!$B$2:$I$8,5,FALSE)&lt;='Hazard Data'!K1154,'Hazard Data'!K1154&lt;VLOOKUP(B2448,Thresholds!$B$2:$I$8,6,FALSE)),"Medium","Major")))</f>
        <v/>
      </c>
      <c r="T2448" s="2"/>
      <c r="U2448" s="2"/>
      <c r="V2448" s="2"/>
      <c r="W2448" s="2"/>
      <c r="X2448" s="1"/>
      <c r="Y2448" s="1"/>
      <c r="Z2448" s="1"/>
      <c r="AA2448" s="1"/>
      <c r="AB2448" s="1"/>
      <c r="AC2448" s="1"/>
      <c r="AD2448" s="1"/>
      <c r="AE2448" s="1"/>
      <c r="AF2448" s="1"/>
    </row>
    <row r="2449" spans="1:32">
      <c r="A2449" s="1"/>
      <c r="B2449" s="17">
        <v>3</v>
      </c>
      <c r="C2449" s="9" t="s">
        <v>59</v>
      </c>
      <c r="D2449" s="9" t="str">
        <f>VLOOKUP(C2449,'Hazard Categories'!$A$2:$B$52,2,FALSE)</f>
        <v>Storm</v>
      </c>
      <c r="E2449" s="17">
        <v>2</v>
      </c>
      <c r="F2449" s="17">
        <v>1985</v>
      </c>
      <c r="G2449" s="17" t="str">
        <f>IF(F2449&lt;2000,(ROUNDDOWN((F2449-$G$10)/5,0))*5+$G$10&amp;"-"&amp;(ROUNDDOWN((F2449-$G$10)/5,0))*5+$G$10+4,(ROUNDDOWN((F2449-$G$10)/5,0))*5+$G$10&amp;"-"&amp;(ROUNDDOWN((F2449-$G$10)/5,0))*5+$G$10+4)</f>
        <v>1985-1989</v>
      </c>
      <c r="H2449" s="17">
        <v>1</v>
      </c>
      <c r="I2449" s="17">
        <v>0</v>
      </c>
      <c r="J2449" s="17">
        <v>0</v>
      </c>
      <c r="K2449" s="17">
        <f>SUM(I2449:J2449)</f>
        <v>0</v>
      </c>
      <c r="L2449" s="28">
        <f>IF(N2449&lt;7000000000,0,1)</f>
        <v>0</v>
      </c>
      <c r="M2449" s="28">
        <f>IF(N2449&gt;0,1,0)</f>
        <v>1</v>
      </c>
      <c r="N2449" s="29">
        <v>3762</v>
      </c>
      <c r="O2449" s="29">
        <f>IF($R2449="Minor",1,0)</f>
        <v>1</v>
      </c>
      <c r="P2449" s="29">
        <f>IF($R2449="Medium",1,0)</f>
        <v>0</v>
      </c>
      <c r="Q2449" s="29">
        <f>IF($R2449="Major",1,0)</f>
        <v>0</v>
      </c>
      <c r="R2449" s="2" t="str">
        <f>IF('Hazard Data'!N1735&lt;VLOOKUP(B2449,Thresholds!$B$2:$I$8,2,FALSE),"Minor",IF(AND(VLOOKUP(B2449,Thresholds!$B$2:$I$8,2,FALSE)&lt;='Hazard Data'!N1735,'Hazard Data'!N1735&lt;VLOOKUP(B2449,Thresholds!$B$2:$I$8,3,FALSE)),"Medium","Major"))</f>
        <v>Minor</v>
      </c>
      <c r="S2449" s="2" t="str">
        <f>IF(N2449&gt;0,"",IF('Hazard Data'!K1735&lt;VLOOKUP(B2449,Thresholds!$B$2:$I$8,5,FALSE),"Minor",IF(AND(VLOOKUP(B2449,Thresholds!$B$2:$I$8,5,FALSE)&lt;='Hazard Data'!K1735,'Hazard Data'!K1735&lt;VLOOKUP(B2449,Thresholds!$B$2:$I$8,6,FALSE)),"Medium","Major")))</f>
        <v/>
      </c>
      <c r="T2449" s="2"/>
      <c r="U2449" s="2"/>
      <c r="V2449" s="2"/>
      <c r="W2449" s="2"/>
      <c r="X2449" s="1"/>
      <c r="Y2449" s="1"/>
      <c r="Z2449" s="1"/>
      <c r="AA2449" s="1"/>
      <c r="AB2449" s="1"/>
      <c r="AC2449" s="1"/>
      <c r="AD2449" s="1"/>
      <c r="AE2449" s="1"/>
      <c r="AF2449" s="1"/>
    </row>
    <row r="2450" spans="1:32">
      <c r="A2450" s="1"/>
      <c r="B2450" s="17">
        <v>2</v>
      </c>
      <c r="C2450" s="9" t="s">
        <v>44</v>
      </c>
      <c r="D2450" s="9" t="str">
        <f>VLOOKUP(C2450,'Hazard Categories'!$A$2:$B$52,2,FALSE)</f>
        <v>Severe Storm</v>
      </c>
      <c r="E2450" s="17">
        <v>4</v>
      </c>
      <c r="F2450" s="17">
        <v>1976</v>
      </c>
      <c r="G2450" s="17" t="str">
        <f>IF(F2450&lt;2000,(ROUNDDOWN((F2450-$G$10)/5,0))*5+$G$10&amp;"-"&amp;(ROUNDDOWN((F2450-$G$10)/5,0))*5+$G$10+4,(ROUNDDOWN((F2450-$G$10)/5,0))*5+$G$10&amp;"-"&amp;(ROUNDDOWN((F2450-$G$10)/5,0))*5+$G$10+4)</f>
        <v>1975-1979</v>
      </c>
      <c r="H2450" s="17">
        <v>1</v>
      </c>
      <c r="I2450" s="17">
        <v>0</v>
      </c>
      <c r="J2450" s="17">
        <v>2</v>
      </c>
      <c r="K2450" s="17">
        <f>SUM(I2450:J2450)</f>
        <v>2</v>
      </c>
      <c r="L2450" s="28">
        <f>IF(N2450&lt;7000000000,0,1)</f>
        <v>0</v>
      </c>
      <c r="M2450" s="28">
        <f>IF(N2450&gt;0,1,0)</f>
        <v>1</v>
      </c>
      <c r="N2450" s="29">
        <v>3730</v>
      </c>
      <c r="O2450" s="29">
        <f>IF($R2450="Minor",1,0)</f>
        <v>1</v>
      </c>
      <c r="P2450" s="29">
        <f>IF($R2450="Medium",1,0)</f>
        <v>0</v>
      </c>
      <c r="Q2450" s="29">
        <f>IF($R2450="Major",1,0)</f>
        <v>0</v>
      </c>
      <c r="R2450" s="2" t="str">
        <f>IF('Hazard Data'!N1258&lt;VLOOKUP(B2450,Thresholds!$B$2:$I$8,2,FALSE),"Minor",IF(AND(VLOOKUP(B2450,Thresholds!$B$2:$I$8,2,FALSE)&lt;='Hazard Data'!N1258,'Hazard Data'!N1258&lt;VLOOKUP(B2450,Thresholds!$B$2:$I$8,3,FALSE)),"Medium","Major"))</f>
        <v>Minor</v>
      </c>
      <c r="S2450" s="2" t="str">
        <f>IF(N2450&gt;0,"",IF('Hazard Data'!K1258&lt;VLOOKUP(B2450,Thresholds!$B$2:$I$8,5,FALSE),"Minor",IF(AND(VLOOKUP(B2450,Thresholds!$B$2:$I$8,5,FALSE)&lt;='Hazard Data'!K1258,'Hazard Data'!K1258&lt;VLOOKUP(B2450,Thresholds!$B$2:$I$8,6,FALSE)),"Medium","Major")))</f>
        <v/>
      </c>
      <c r="T2450" s="2"/>
      <c r="U2450" s="2"/>
      <c r="V2450" s="2"/>
      <c r="W2450" s="2"/>
      <c r="X2450" s="1"/>
      <c r="Y2450" s="1"/>
      <c r="Z2450" s="1"/>
      <c r="AA2450" s="1"/>
      <c r="AB2450" s="1"/>
      <c r="AC2450" s="1"/>
      <c r="AD2450" s="1"/>
      <c r="AE2450" s="1"/>
      <c r="AF2450" s="1"/>
    </row>
    <row r="2451" spans="1:32">
      <c r="A2451" s="1"/>
      <c r="B2451" s="17">
        <v>5</v>
      </c>
      <c r="C2451" s="9" t="s">
        <v>44</v>
      </c>
      <c r="D2451" s="9" t="str">
        <f>VLOOKUP(C2451,'Hazard Categories'!$A$2:$B$52,2,FALSE)</f>
        <v>Severe Storm</v>
      </c>
      <c r="E2451" s="17">
        <v>1</v>
      </c>
      <c r="F2451" s="17">
        <v>1977</v>
      </c>
      <c r="G2451" s="17" t="str">
        <f>IF(F2451&lt;2000,(ROUNDDOWN((F2451-$G$10)/5,0))*5+$G$10&amp;"-"&amp;(ROUNDDOWN((F2451-$G$10)/5,0))*5+$G$10+4,(ROUNDDOWN((F2451-$G$10)/5,0))*5+$G$10&amp;"-"&amp;(ROUNDDOWN((F2451-$G$10)/5,0))*5+$G$10+4)</f>
        <v>1975-1979</v>
      </c>
      <c r="H2451" s="17">
        <v>1</v>
      </c>
      <c r="I2451" s="17">
        <v>0</v>
      </c>
      <c r="J2451" s="17">
        <v>2</v>
      </c>
      <c r="K2451" s="17">
        <f>SUM(I2451:J2451)</f>
        <v>2</v>
      </c>
      <c r="L2451" s="28">
        <f>IF(N2451&lt;7000000000,0,1)</f>
        <v>0</v>
      </c>
      <c r="M2451" s="28">
        <f>IF(N2451&gt;0,1,0)</f>
        <v>1</v>
      </c>
      <c r="N2451" s="29">
        <v>3726</v>
      </c>
      <c r="O2451" s="29">
        <f>IF($R2451="Minor",1,0)</f>
        <v>1</v>
      </c>
      <c r="P2451" s="29">
        <f>IF($R2451="Medium",1,0)</f>
        <v>0</v>
      </c>
      <c r="Q2451" s="29">
        <f>IF($R2451="Major",1,0)</f>
        <v>0</v>
      </c>
      <c r="R2451" s="2" t="str">
        <f>IF('Hazard Data'!N1157&lt;VLOOKUP(B2451,Thresholds!$B$2:$I$8,2,FALSE),"Minor",IF(AND(VLOOKUP(B2451,Thresholds!$B$2:$I$8,2,FALSE)&lt;='Hazard Data'!N1157,'Hazard Data'!N1157&lt;VLOOKUP(B2451,Thresholds!$B$2:$I$8,3,FALSE)),"Medium","Major"))</f>
        <v>Minor</v>
      </c>
      <c r="S2451" s="2" t="str">
        <f>IF(N2451&gt;0,"",IF('Hazard Data'!K1157&lt;VLOOKUP(B2451,Thresholds!$B$2:$I$8,5,FALSE),"Minor",IF(AND(VLOOKUP(B2451,Thresholds!$B$2:$I$8,5,FALSE)&lt;='Hazard Data'!K1157,'Hazard Data'!K1157&lt;VLOOKUP(B2451,Thresholds!$B$2:$I$8,6,FALSE)),"Medium","Major")))</f>
        <v/>
      </c>
      <c r="T2451" s="2"/>
      <c r="U2451" s="2"/>
      <c r="V2451" s="2"/>
      <c r="W2451" s="2"/>
      <c r="X2451" s="1"/>
      <c r="Y2451" s="1"/>
      <c r="Z2451" s="1"/>
      <c r="AA2451" s="1"/>
      <c r="AB2451" s="1"/>
      <c r="AC2451" s="1"/>
      <c r="AD2451" s="1"/>
      <c r="AE2451" s="1"/>
      <c r="AF2451" s="1"/>
    </row>
    <row r="2452" spans="1:32">
      <c r="A2452" s="1"/>
      <c r="B2452" s="17">
        <v>3</v>
      </c>
      <c r="C2452" s="9" t="s">
        <v>47</v>
      </c>
      <c r="D2452" s="9" t="str">
        <f>VLOOKUP(C2452,'Hazard Categories'!$A$2:$B$52,2,FALSE)</f>
        <v>Severe Storm</v>
      </c>
      <c r="E2452" s="17">
        <v>3</v>
      </c>
      <c r="F2452" s="17">
        <v>1965</v>
      </c>
      <c r="G2452" s="17" t="str">
        <f>IF(F2452&lt;2000,(ROUNDDOWN((F2452-$G$10)/5,0))*5+$G$10&amp;"-"&amp;(ROUNDDOWN((F2452-$G$10)/5,0))*5+$G$10+4,(ROUNDDOWN((F2452-$G$10)/5,0))*5+$G$10&amp;"-"&amp;(ROUNDDOWN((F2452-$G$10)/5,0))*5+$G$10+4)</f>
        <v>1965-1969</v>
      </c>
      <c r="H2452" s="17">
        <v>1</v>
      </c>
      <c r="I2452" s="17">
        <v>0</v>
      </c>
      <c r="J2452" s="17">
        <v>0</v>
      </c>
      <c r="K2452" s="17">
        <f>SUM(I2452:J2452)</f>
        <v>0</v>
      </c>
      <c r="L2452" s="28">
        <f>IF(N2452&lt;7000000000,0,1)</f>
        <v>0</v>
      </c>
      <c r="M2452" s="28">
        <f>IF(N2452&gt;0,1,0)</f>
        <v>1</v>
      </c>
      <c r="N2452" s="29">
        <v>3724</v>
      </c>
      <c r="O2452" s="29">
        <f>IF($R2452="Minor",1,0)</f>
        <v>1</v>
      </c>
      <c r="P2452" s="29">
        <f>IF($R2452="Medium",1,0)</f>
        <v>0</v>
      </c>
      <c r="Q2452" s="29">
        <f>IF($R2452="Major",1,0)</f>
        <v>0</v>
      </c>
      <c r="R2452" s="2" t="str">
        <f>IF('Hazard Data'!N973&lt;VLOOKUP(B2452,Thresholds!$B$2:$I$8,2,FALSE),"Minor",IF(AND(VLOOKUP(B2452,Thresholds!$B$2:$I$8,2,FALSE)&lt;='Hazard Data'!N973,'Hazard Data'!N973&lt;VLOOKUP(B2452,Thresholds!$B$2:$I$8,3,FALSE)),"Medium","Major"))</f>
        <v>Minor</v>
      </c>
      <c r="S2452" s="2" t="str">
        <f>IF(N2452&gt;0,"",IF('Hazard Data'!K973&lt;VLOOKUP(B2452,Thresholds!$B$2:$I$8,5,FALSE),"Minor",IF(AND(VLOOKUP(B2452,Thresholds!$B$2:$I$8,5,FALSE)&lt;='Hazard Data'!K973,'Hazard Data'!K973&lt;VLOOKUP(B2452,Thresholds!$B$2:$I$8,6,FALSE)),"Medium","Major")))</f>
        <v/>
      </c>
      <c r="T2452" s="2"/>
      <c r="U2452" s="2"/>
      <c r="V2452" s="2"/>
      <c r="W2452" s="2"/>
      <c r="X2452" s="1"/>
      <c r="Y2452" s="1"/>
      <c r="Z2452" s="1"/>
      <c r="AA2452" s="1"/>
      <c r="AB2452" s="1"/>
      <c r="AC2452" s="1"/>
      <c r="AD2452" s="1"/>
      <c r="AE2452" s="1"/>
      <c r="AF2452" s="1"/>
    </row>
    <row r="2453" spans="1:32">
      <c r="A2453" s="1"/>
      <c r="B2453" s="17">
        <v>2</v>
      </c>
      <c r="C2453" s="9" t="s">
        <v>44</v>
      </c>
      <c r="D2453" s="9" t="str">
        <f>VLOOKUP(C2453,'Hazard Categories'!$A$2:$B$52,2,FALSE)</f>
        <v>Severe Storm</v>
      </c>
      <c r="E2453" s="17">
        <v>1</v>
      </c>
      <c r="F2453" s="17">
        <v>1977</v>
      </c>
      <c r="G2453" s="17" t="str">
        <f>IF(F2453&lt;2000,(ROUNDDOWN((F2453-$G$10)/5,0))*5+$G$10&amp;"-"&amp;(ROUNDDOWN((F2453-$G$10)/5,0))*5+$G$10+4,(ROUNDDOWN((F2453-$G$10)/5,0))*5+$G$10&amp;"-"&amp;(ROUNDDOWN((F2453-$G$10)/5,0))*5+$G$10+4)</f>
        <v>1975-1979</v>
      </c>
      <c r="H2453" s="17">
        <v>1</v>
      </c>
      <c r="I2453" s="17">
        <v>0</v>
      </c>
      <c r="J2453" s="17">
        <v>0</v>
      </c>
      <c r="K2453" s="17">
        <f>SUM(I2453:J2453)</f>
        <v>0</v>
      </c>
      <c r="L2453" s="28">
        <f>IF(N2453&lt;7000000000,0,1)</f>
        <v>0</v>
      </c>
      <c r="M2453" s="28">
        <f>IF(N2453&gt;0,1,0)</f>
        <v>1</v>
      </c>
      <c r="N2453" s="29">
        <v>3704</v>
      </c>
      <c r="O2453" s="29">
        <f>IF($R2453="Minor",1,0)</f>
        <v>1</v>
      </c>
      <c r="P2453" s="29">
        <f>IF($R2453="Medium",1,0)</f>
        <v>0</v>
      </c>
      <c r="Q2453" s="29">
        <f>IF($R2453="Major",1,0)</f>
        <v>0</v>
      </c>
      <c r="R2453" s="2" t="str">
        <f>IF('Hazard Data'!N1262&lt;VLOOKUP(B2453,Thresholds!$B$2:$I$8,2,FALSE),"Minor",IF(AND(VLOOKUP(B2453,Thresholds!$B$2:$I$8,2,FALSE)&lt;='Hazard Data'!N1262,'Hazard Data'!N1262&lt;VLOOKUP(B2453,Thresholds!$B$2:$I$8,3,FALSE)),"Medium","Major"))</f>
        <v>Minor</v>
      </c>
      <c r="S2453" s="2" t="str">
        <f>IF(N2453&gt;0,"",IF('Hazard Data'!K1262&lt;VLOOKUP(B2453,Thresholds!$B$2:$I$8,5,FALSE),"Minor",IF(AND(VLOOKUP(B2453,Thresholds!$B$2:$I$8,5,FALSE)&lt;='Hazard Data'!K1262,'Hazard Data'!K1262&lt;VLOOKUP(B2453,Thresholds!$B$2:$I$8,6,FALSE)),"Medium","Major")))</f>
        <v/>
      </c>
      <c r="T2453" s="2"/>
      <c r="U2453" s="2"/>
      <c r="V2453" s="2"/>
      <c r="W2453" s="2"/>
      <c r="X2453" s="1"/>
      <c r="Y2453" s="1"/>
      <c r="Z2453" s="1"/>
      <c r="AA2453" s="1"/>
      <c r="AB2453" s="1"/>
      <c r="AC2453" s="1"/>
      <c r="AD2453" s="1"/>
      <c r="AE2453" s="1"/>
      <c r="AF2453" s="1"/>
    </row>
    <row r="2454" spans="1:32">
      <c r="A2454" s="1"/>
      <c r="B2454" s="17">
        <v>3</v>
      </c>
      <c r="C2454" s="9" t="s">
        <v>70</v>
      </c>
      <c r="D2454" s="9" t="str">
        <f>VLOOKUP(C2454,'Hazard Categories'!$A$2:$B$52,2,FALSE)</f>
        <v>Storm</v>
      </c>
      <c r="E2454" s="17">
        <v>3</v>
      </c>
      <c r="F2454" s="17">
        <v>1974</v>
      </c>
      <c r="G2454" s="17" t="str">
        <f>IF(F2454&lt;2000,(ROUNDDOWN((F2454-$G$10)/5,0))*5+$G$10&amp;"-"&amp;(ROUNDDOWN((F2454-$G$10)/5,0))*5+$G$10+4,(ROUNDDOWN((F2454-$G$10)/5,0))*5+$G$10&amp;"-"&amp;(ROUNDDOWN((F2454-$G$10)/5,0))*5+$G$10+4)</f>
        <v>1970-1974</v>
      </c>
      <c r="H2454" s="17">
        <v>1</v>
      </c>
      <c r="I2454" s="17">
        <v>0</v>
      </c>
      <c r="J2454" s="17">
        <v>0</v>
      </c>
      <c r="K2454" s="17">
        <f>SUM(I2454:J2454)</f>
        <v>0</v>
      </c>
      <c r="L2454" s="28">
        <f>IF(N2454&lt;7000000000,0,1)</f>
        <v>0</v>
      </c>
      <c r="M2454" s="28">
        <f>IF(N2454&gt;0,1,0)</f>
        <v>1</v>
      </c>
      <c r="N2454" s="29">
        <v>3669</v>
      </c>
      <c r="O2454" s="29">
        <f>IF($R2454="Minor",1,0)</f>
        <v>1</v>
      </c>
      <c r="P2454" s="29">
        <f>IF($R2454="Medium",1,0)</f>
        <v>0</v>
      </c>
      <c r="Q2454" s="29">
        <f>IF($R2454="Major",1,0)</f>
        <v>0</v>
      </c>
      <c r="R2454" s="2" t="str">
        <f>IF('Hazard Data'!N1192&lt;VLOOKUP(B2454,Thresholds!$B$2:$I$8,2,FALSE),"Minor",IF(AND(VLOOKUP(B2454,Thresholds!$B$2:$I$8,2,FALSE)&lt;='Hazard Data'!N1192,'Hazard Data'!N1192&lt;VLOOKUP(B2454,Thresholds!$B$2:$I$8,3,FALSE)),"Medium","Major"))</f>
        <v>Minor</v>
      </c>
      <c r="S2454" s="2" t="str">
        <f>IF(N2454&gt;0,"",IF('Hazard Data'!K1192&lt;VLOOKUP(B2454,Thresholds!$B$2:$I$8,5,FALSE),"Minor",IF(AND(VLOOKUP(B2454,Thresholds!$B$2:$I$8,5,FALSE)&lt;='Hazard Data'!K1192,'Hazard Data'!K1192&lt;VLOOKUP(B2454,Thresholds!$B$2:$I$8,6,FALSE)),"Medium","Major")))</f>
        <v/>
      </c>
      <c r="T2454" s="2"/>
      <c r="U2454" s="2"/>
      <c r="V2454" s="2"/>
      <c r="W2454" s="2"/>
      <c r="X2454" s="1"/>
      <c r="Y2454" s="1"/>
      <c r="Z2454" s="1"/>
      <c r="AA2454" s="1"/>
      <c r="AB2454" s="1"/>
      <c r="AC2454" s="1"/>
      <c r="AD2454" s="1"/>
      <c r="AE2454" s="1"/>
      <c r="AF2454" s="1"/>
    </row>
    <row r="2455" spans="1:32">
      <c r="A2455" s="1"/>
      <c r="B2455" s="17">
        <v>1</v>
      </c>
      <c r="C2455" s="9" t="s">
        <v>40</v>
      </c>
      <c r="D2455" s="9" t="str">
        <f>VLOOKUP(C2455,'Hazard Categories'!$A$2:$B$52,2,FALSE)</f>
        <v>Storm</v>
      </c>
      <c r="E2455" s="17">
        <v>1</v>
      </c>
      <c r="F2455" s="17">
        <v>1964</v>
      </c>
      <c r="G2455" s="17" t="str">
        <f>IF(F2455&lt;2000,(ROUNDDOWN((F2455-$G$10)/5,0))*5+$G$10&amp;"-"&amp;(ROUNDDOWN((F2455-$G$10)/5,0))*5+$G$10+4,(ROUNDDOWN((F2455-$G$10)/5,0))*5+$G$10&amp;"-"&amp;(ROUNDDOWN((F2455-$G$10)/5,0))*5+$G$10+4)</f>
        <v>1960-1964</v>
      </c>
      <c r="H2455" s="17">
        <v>2</v>
      </c>
      <c r="I2455" s="17">
        <v>0</v>
      </c>
      <c r="J2455" s="17">
        <v>10</v>
      </c>
      <c r="K2455" s="17">
        <f>SUM(I2455:J2455)</f>
        <v>10</v>
      </c>
      <c r="L2455" s="28">
        <f>IF(N2455&lt;7000000000,0,1)</f>
        <v>0</v>
      </c>
      <c r="M2455" s="28">
        <f>IF(N2455&gt;0,1,0)</f>
        <v>1</v>
      </c>
      <c r="N2455" s="29">
        <v>3656</v>
      </c>
      <c r="O2455" s="29">
        <f>IF($R2455="Minor",1,0)</f>
        <v>1</v>
      </c>
      <c r="P2455" s="29">
        <f>IF($R2455="Medium",1,0)</f>
        <v>0</v>
      </c>
      <c r="Q2455" s="29">
        <f>IF($R2455="Major",1,0)</f>
        <v>0</v>
      </c>
      <c r="R2455" s="2" t="str">
        <f>IF('Hazard Data'!N1012&lt;VLOOKUP(B2455,Thresholds!$B$2:$I$8,2,FALSE),"Minor",IF(AND(VLOOKUP(B2455,Thresholds!$B$2:$I$8,2,FALSE)&lt;='Hazard Data'!N1012,'Hazard Data'!N1012&lt;VLOOKUP(B2455,Thresholds!$B$2:$I$8,3,FALSE)),"Medium","Major"))</f>
        <v>Minor</v>
      </c>
      <c r="S2455" s="2" t="str">
        <f>IF(N2455&gt;0,"",IF('Hazard Data'!K1012&lt;VLOOKUP(B2455,Thresholds!$B$2:$I$8,5,FALSE),"Minor",IF(AND(VLOOKUP(B2455,Thresholds!$B$2:$I$8,5,FALSE)&lt;='Hazard Data'!K1012,'Hazard Data'!K1012&lt;VLOOKUP(B2455,Thresholds!$B$2:$I$8,6,FALSE)),"Medium","Major")))</f>
        <v/>
      </c>
      <c r="T2455" s="2"/>
      <c r="U2455" s="2"/>
      <c r="V2455" s="2"/>
      <c r="W2455" s="2"/>
      <c r="X2455" s="1"/>
      <c r="Y2455" s="1"/>
      <c r="Z2455" s="1"/>
      <c r="AA2455" s="1"/>
      <c r="AB2455" s="1"/>
      <c r="AC2455" s="1"/>
      <c r="AD2455" s="1"/>
      <c r="AE2455" s="1"/>
      <c r="AF2455" s="1"/>
    </row>
    <row r="2456" spans="1:32">
      <c r="A2456" s="1"/>
      <c r="B2456" s="17">
        <v>2</v>
      </c>
      <c r="C2456" s="9" t="s">
        <v>59</v>
      </c>
      <c r="D2456" s="9" t="str">
        <f>VLOOKUP(C2456,'Hazard Categories'!$A$2:$B$52,2,FALSE)</f>
        <v>Storm</v>
      </c>
      <c r="E2456" s="17">
        <v>2</v>
      </c>
      <c r="F2456" s="17">
        <v>2015</v>
      </c>
      <c r="G2456" s="17" t="str">
        <f>IF(F2456&lt;2000,(ROUNDDOWN((F2456-$G$10)/5,0))*5+$G$10&amp;"-"&amp;(ROUNDDOWN((F2456-$G$10)/5,0))*5+$G$10+4,(ROUNDDOWN((F2456-$G$10)/5,0))*5+$G$10&amp;"-"&amp;(ROUNDDOWN((F2456-$G$10)/5,0))*5+$G$10+4)</f>
        <v>2015-2019</v>
      </c>
      <c r="H2456" s="17">
        <v>1</v>
      </c>
      <c r="I2456" s="17">
        <v>0</v>
      </c>
      <c r="J2456" s="17">
        <v>0</v>
      </c>
      <c r="K2456" s="17">
        <f>SUM(I2456:J2456)</f>
        <v>0</v>
      </c>
      <c r="L2456" s="28">
        <f>IF(N2456&lt;7000000000,0,1)</f>
        <v>0</v>
      </c>
      <c r="M2456" s="28">
        <f>IF(N2456&gt;0,1,0)</f>
        <v>1</v>
      </c>
      <c r="N2456" s="29">
        <v>3637</v>
      </c>
      <c r="O2456" s="29">
        <f>IF($R2456="Minor",1,0)</f>
        <v>1</v>
      </c>
      <c r="P2456" s="29">
        <f>IF($R2456="Medium",1,0)</f>
        <v>0</v>
      </c>
      <c r="Q2456" s="29">
        <f>IF($R2456="Major",1,0)</f>
        <v>0</v>
      </c>
      <c r="R2456" s="2" t="str">
        <f>IF('Hazard Data'!N2664&lt;VLOOKUP(B2456,Thresholds!$B$2:$I$8,2,FALSE),"Minor",IF(AND(VLOOKUP(B2456,Thresholds!$B$2:$I$8,2,FALSE)&lt;='Hazard Data'!N2664,'Hazard Data'!N2664&lt;VLOOKUP(B2456,Thresholds!$B$2:$I$8,3,FALSE)),"Medium","Major"))</f>
        <v>Minor</v>
      </c>
      <c r="S2456" s="2" t="str">
        <f>IF(N2456&gt;0,"",IF('Hazard Data'!K2664&lt;VLOOKUP(B2456,Thresholds!$B$2:$I$8,5,FALSE),"Minor",IF(AND(VLOOKUP(B2456,Thresholds!$B$2:$I$8,5,FALSE)&lt;='Hazard Data'!K2664,'Hazard Data'!K2664&lt;VLOOKUP(B2456,Thresholds!$B$2:$I$8,6,FALSE)),"Medium","Major")))</f>
        <v/>
      </c>
      <c r="T2456" s="2"/>
      <c r="U2456" s="2"/>
      <c r="V2456" s="2"/>
      <c r="W2456" s="2"/>
      <c r="X2456" s="1"/>
      <c r="Y2456" s="1"/>
      <c r="Z2456" s="1"/>
      <c r="AA2456" s="1"/>
      <c r="AB2456" s="1"/>
      <c r="AC2456" s="1"/>
      <c r="AD2456" s="1"/>
      <c r="AE2456" s="1"/>
      <c r="AF2456" s="1"/>
    </row>
    <row r="2457" spans="1:32">
      <c r="A2457" s="1"/>
      <c r="B2457" s="17">
        <v>2</v>
      </c>
      <c r="C2457" s="9" t="s">
        <v>59</v>
      </c>
      <c r="D2457" s="9" t="str">
        <f>VLOOKUP(C2457,'Hazard Categories'!$A$2:$B$52,2,FALSE)</f>
        <v>Storm</v>
      </c>
      <c r="E2457" s="17">
        <v>3</v>
      </c>
      <c r="F2457" s="17">
        <v>2014</v>
      </c>
      <c r="G2457" s="17" t="str">
        <f>IF(F2457&lt;2000,(ROUNDDOWN((F2457-$G$10)/5,0))*5+$G$10&amp;"-"&amp;(ROUNDDOWN((F2457-$G$10)/5,0))*5+$G$10+4,(ROUNDDOWN((F2457-$G$10)/5,0))*5+$G$10&amp;"-"&amp;(ROUNDDOWN((F2457-$G$10)/5,0))*5+$G$10+4)</f>
        <v>2010-2014</v>
      </c>
      <c r="H2457" s="17">
        <v>1</v>
      </c>
      <c r="I2457" s="17">
        <v>0</v>
      </c>
      <c r="J2457" s="17">
        <v>0</v>
      </c>
      <c r="K2457" s="17">
        <f>SUM(I2457:J2457)</f>
        <v>0</v>
      </c>
      <c r="L2457" s="28">
        <f>IF(N2457&lt;7000000000,0,1)</f>
        <v>0</v>
      </c>
      <c r="M2457" s="28">
        <f>IF(N2457&gt;0,1,0)</f>
        <v>1</v>
      </c>
      <c r="N2457" s="29">
        <v>3631</v>
      </c>
      <c r="O2457" s="29">
        <f>IF($R2457="Minor",1,0)</f>
        <v>1</v>
      </c>
      <c r="P2457" s="29">
        <f>IF($R2457="Medium",1,0)</f>
        <v>0</v>
      </c>
      <c r="Q2457" s="29">
        <f>IF($R2457="Major",1,0)</f>
        <v>0</v>
      </c>
      <c r="R2457" s="2" t="str">
        <f>IF('Hazard Data'!N2591&lt;VLOOKUP(B2457,Thresholds!$B$2:$I$8,2,FALSE),"Minor",IF(AND(VLOOKUP(B2457,Thresholds!$B$2:$I$8,2,FALSE)&lt;='Hazard Data'!N2591,'Hazard Data'!N2591&lt;VLOOKUP(B2457,Thresholds!$B$2:$I$8,3,FALSE)),"Medium","Major"))</f>
        <v>Minor</v>
      </c>
      <c r="S2457" s="2" t="str">
        <f>IF(N2457&gt;0,"",IF('Hazard Data'!K2591&lt;VLOOKUP(B2457,Thresholds!$B$2:$I$8,5,FALSE),"Minor",IF(AND(VLOOKUP(B2457,Thresholds!$B$2:$I$8,5,FALSE)&lt;='Hazard Data'!K2591,'Hazard Data'!K2591&lt;VLOOKUP(B2457,Thresholds!$B$2:$I$8,6,FALSE)),"Medium","Major")))</f>
        <v/>
      </c>
      <c r="T2457" s="2"/>
      <c r="U2457" s="2"/>
      <c r="V2457" s="2"/>
      <c r="W2457" s="2"/>
      <c r="X2457" s="1"/>
      <c r="Y2457" s="1"/>
      <c r="Z2457" s="1"/>
      <c r="AA2457" s="1"/>
      <c r="AB2457" s="1"/>
      <c r="AC2457" s="1"/>
      <c r="AD2457" s="1"/>
      <c r="AE2457" s="1"/>
      <c r="AF2457" s="1"/>
    </row>
    <row r="2458" spans="1:32">
      <c r="A2458" s="1"/>
      <c r="B2458" s="17">
        <v>2</v>
      </c>
      <c r="C2458" s="9" t="s">
        <v>59</v>
      </c>
      <c r="D2458" s="9" t="str">
        <f>VLOOKUP(C2458,'Hazard Categories'!$A$2:$B$52,2,FALSE)</f>
        <v>Storm</v>
      </c>
      <c r="E2458" s="17">
        <v>3</v>
      </c>
      <c r="F2458" s="17">
        <v>2014</v>
      </c>
      <c r="G2458" s="17" t="str">
        <f>IF(F2458&lt;2000,(ROUNDDOWN((F2458-$G$10)/5,0))*5+$G$10&amp;"-"&amp;(ROUNDDOWN((F2458-$G$10)/5,0))*5+$G$10+4,(ROUNDDOWN((F2458-$G$10)/5,0))*5+$G$10&amp;"-"&amp;(ROUNDDOWN((F2458-$G$10)/5,0))*5+$G$10+4)</f>
        <v>2010-2014</v>
      </c>
      <c r="H2458" s="17">
        <v>1</v>
      </c>
      <c r="I2458" s="17">
        <v>0</v>
      </c>
      <c r="J2458" s="17">
        <v>0</v>
      </c>
      <c r="K2458" s="17">
        <f>SUM(I2458:J2458)</f>
        <v>0</v>
      </c>
      <c r="L2458" s="28">
        <f>IF(N2458&lt;7000000000,0,1)</f>
        <v>0</v>
      </c>
      <c r="M2458" s="28">
        <f>IF(N2458&gt;0,1,0)</f>
        <v>1</v>
      </c>
      <c r="N2458" s="29">
        <v>3626</v>
      </c>
      <c r="O2458" s="29">
        <f>IF($R2458="Minor",1,0)</f>
        <v>1</v>
      </c>
      <c r="P2458" s="29">
        <f>IF($R2458="Medium",1,0)</f>
        <v>0</v>
      </c>
      <c r="Q2458" s="29">
        <f>IF($R2458="Major",1,0)</f>
        <v>0</v>
      </c>
      <c r="R2458" s="2" t="str">
        <f>IF('Hazard Data'!N2590&lt;VLOOKUP(B2458,Thresholds!$B$2:$I$8,2,FALSE),"Minor",IF(AND(VLOOKUP(B2458,Thresholds!$B$2:$I$8,2,FALSE)&lt;='Hazard Data'!N2590,'Hazard Data'!N2590&lt;VLOOKUP(B2458,Thresholds!$B$2:$I$8,3,FALSE)),"Medium","Major"))</f>
        <v>Minor</v>
      </c>
      <c r="S2458" s="2" t="str">
        <f>IF(N2458&gt;0,"",IF('Hazard Data'!K2590&lt;VLOOKUP(B2458,Thresholds!$B$2:$I$8,5,FALSE),"Minor",IF(AND(VLOOKUP(B2458,Thresholds!$B$2:$I$8,5,FALSE)&lt;='Hazard Data'!K2590,'Hazard Data'!K2590&lt;VLOOKUP(B2458,Thresholds!$B$2:$I$8,6,FALSE)),"Medium","Major")))</f>
        <v/>
      </c>
      <c r="T2458" s="2"/>
      <c r="U2458" s="2"/>
      <c r="V2458" s="2"/>
      <c r="W2458" s="2"/>
      <c r="X2458" s="1"/>
      <c r="Y2458" s="1"/>
      <c r="Z2458" s="1"/>
      <c r="AA2458" s="1"/>
      <c r="AB2458" s="1"/>
      <c r="AC2458" s="1"/>
      <c r="AD2458" s="1"/>
      <c r="AE2458" s="1"/>
      <c r="AF2458" s="1"/>
    </row>
    <row r="2459" spans="1:32">
      <c r="A2459" s="1"/>
      <c r="B2459" s="17">
        <v>5</v>
      </c>
      <c r="C2459" s="9" t="s">
        <v>70</v>
      </c>
      <c r="D2459" s="9" t="str">
        <f>VLOOKUP(C2459,'Hazard Categories'!$A$2:$B$52,2,FALSE)</f>
        <v>Storm</v>
      </c>
      <c r="E2459" s="17">
        <v>3</v>
      </c>
      <c r="F2459" s="17">
        <v>1961</v>
      </c>
      <c r="G2459" s="17" t="str">
        <f>IF(F2459&lt;2000,(ROUNDDOWN((F2459-$G$10)/5,0))*5+$G$10&amp;"-"&amp;(ROUNDDOWN((F2459-$G$10)/5,0))*5+$G$10+4,(ROUNDDOWN((F2459-$G$10)/5,0))*5+$G$10&amp;"-"&amp;(ROUNDDOWN((F2459-$G$10)/5,0))*5+$G$10+4)</f>
        <v>1960-1964</v>
      </c>
      <c r="H2459" s="17">
        <v>1</v>
      </c>
      <c r="I2459" s="17">
        <v>0</v>
      </c>
      <c r="J2459" s="17">
        <v>0</v>
      </c>
      <c r="K2459" s="17">
        <f>SUM(I2459:J2459)</f>
        <v>0</v>
      </c>
      <c r="L2459" s="28">
        <f>IF(N2459&lt;7000000000,0,1)</f>
        <v>0</v>
      </c>
      <c r="M2459" s="28">
        <f>IF(N2459&gt;0,1,0)</f>
        <v>1</v>
      </c>
      <c r="N2459" s="29">
        <v>3608</v>
      </c>
      <c r="O2459" s="29">
        <f>IF($R2459="Minor",1,0)</f>
        <v>1</v>
      </c>
      <c r="P2459" s="29">
        <f>IF($R2459="Medium",1,0)</f>
        <v>0</v>
      </c>
      <c r="Q2459" s="29">
        <f>IF($R2459="Major",1,0)</f>
        <v>0</v>
      </c>
      <c r="R2459" s="2" t="str">
        <f>IF('Hazard Data'!N972&lt;VLOOKUP(B2459,Thresholds!$B$2:$I$8,2,FALSE),"Minor",IF(AND(VLOOKUP(B2459,Thresholds!$B$2:$I$8,2,FALSE)&lt;='Hazard Data'!N972,'Hazard Data'!N972&lt;VLOOKUP(B2459,Thresholds!$B$2:$I$8,3,FALSE)),"Medium","Major"))</f>
        <v>Minor</v>
      </c>
      <c r="S2459" s="2" t="str">
        <f>IF(N2459&gt;0,"",IF('Hazard Data'!K972&lt;VLOOKUP(B2459,Thresholds!$B$2:$I$8,5,FALSE),"Minor",IF(AND(VLOOKUP(B2459,Thresholds!$B$2:$I$8,5,FALSE)&lt;='Hazard Data'!K972,'Hazard Data'!K972&lt;VLOOKUP(B2459,Thresholds!$B$2:$I$8,6,FALSE)),"Medium","Major")))</f>
        <v/>
      </c>
      <c r="T2459" s="2"/>
      <c r="U2459" s="2"/>
      <c r="V2459" s="2"/>
      <c r="W2459" s="2"/>
      <c r="X2459" s="1"/>
      <c r="Y2459" s="1"/>
      <c r="Z2459" s="1"/>
      <c r="AA2459" s="1"/>
      <c r="AB2459" s="1"/>
      <c r="AC2459" s="1"/>
      <c r="AD2459" s="1"/>
      <c r="AE2459" s="1"/>
      <c r="AF2459" s="1"/>
    </row>
    <row r="2460" spans="1:32">
      <c r="A2460" s="1"/>
      <c r="B2460" s="17">
        <v>3</v>
      </c>
      <c r="C2460" s="9" t="s">
        <v>44</v>
      </c>
      <c r="D2460" s="9" t="str">
        <f>VLOOKUP(C2460,'Hazard Categories'!$A$2:$B$52,2,FALSE)</f>
        <v>Severe Storm</v>
      </c>
      <c r="E2460" s="17">
        <v>4</v>
      </c>
      <c r="F2460" s="17">
        <v>1976</v>
      </c>
      <c r="G2460" s="17" t="str">
        <f>IF(F2460&lt;2000,(ROUNDDOWN((F2460-$G$10)/5,0))*5+$G$10&amp;"-"&amp;(ROUNDDOWN((F2460-$G$10)/5,0))*5+$G$10+4,(ROUNDDOWN((F2460-$G$10)/5,0))*5+$G$10&amp;"-"&amp;(ROUNDDOWN((F2460-$G$10)/5,0))*5+$G$10+4)</f>
        <v>1975-1979</v>
      </c>
      <c r="H2460" s="17">
        <v>1</v>
      </c>
      <c r="I2460" s="17">
        <v>0</v>
      </c>
      <c r="J2460" s="17">
        <v>2</v>
      </c>
      <c r="K2460" s="17">
        <f>SUM(I2460:J2460)</f>
        <v>2</v>
      </c>
      <c r="L2460" s="28">
        <f>IF(N2460&lt;7000000000,0,1)</f>
        <v>0</v>
      </c>
      <c r="M2460" s="28">
        <f>IF(N2460&gt;0,1,0)</f>
        <v>1</v>
      </c>
      <c r="N2460" s="29">
        <v>3605</v>
      </c>
      <c r="O2460" s="29">
        <f>IF($R2460="Minor",1,0)</f>
        <v>1</v>
      </c>
      <c r="P2460" s="29">
        <f>IF($R2460="Medium",1,0)</f>
        <v>0</v>
      </c>
      <c r="Q2460" s="29">
        <f>IF($R2460="Major",1,0)</f>
        <v>0</v>
      </c>
      <c r="R2460" s="2" t="str">
        <f>IF('Hazard Data'!N1260&lt;VLOOKUP(B2460,Thresholds!$B$2:$I$8,2,FALSE),"Minor",IF(AND(VLOOKUP(B2460,Thresholds!$B$2:$I$8,2,FALSE)&lt;='Hazard Data'!N1260,'Hazard Data'!N1260&lt;VLOOKUP(B2460,Thresholds!$B$2:$I$8,3,FALSE)),"Medium","Major"))</f>
        <v>Minor</v>
      </c>
      <c r="S2460" s="2" t="str">
        <f>IF(N2460&gt;0,"",IF('Hazard Data'!K1260&lt;VLOOKUP(B2460,Thresholds!$B$2:$I$8,5,FALSE),"Minor",IF(AND(VLOOKUP(B2460,Thresholds!$B$2:$I$8,5,FALSE)&lt;='Hazard Data'!K1260,'Hazard Data'!K1260&lt;VLOOKUP(B2460,Thresholds!$B$2:$I$8,6,FALSE)),"Medium","Major")))</f>
        <v/>
      </c>
      <c r="T2460" s="2"/>
      <c r="U2460" s="2"/>
      <c r="V2460" s="2"/>
      <c r="W2460" s="2"/>
      <c r="X2460" s="1"/>
      <c r="Y2460" s="1"/>
      <c r="Z2460" s="1"/>
      <c r="AA2460" s="1"/>
      <c r="AB2460" s="1"/>
      <c r="AC2460" s="1"/>
      <c r="AD2460" s="1"/>
      <c r="AE2460" s="1"/>
      <c r="AF2460" s="1"/>
    </row>
    <row r="2461" spans="1:32">
      <c r="A2461" s="1"/>
      <c r="B2461" s="17">
        <v>3</v>
      </c>
      <c r="C2461" s="9" t="s">
        <v>44</v>
      </c>
      <c r="D2461" s="9" t="str">
        <f>VLOOKUP(C2461,'Hazard Categories'!$A$2:$B$52,2,FALSE)</f>
        <v>Severe Storm</v>
      </c>
      <c r="E2461" s="17">
        <v>1</v>
      </c>
      <c r="F2461" s="17">
        <v>1977</v>
      </c>
      <c r="G2461" s="17" t="str">
        <f>IF(F2461&lt;2000,(ROUNDDOWN((F2461-$G$10)/5,0))*5+$G$10&amp;"-"&amp;(ROUNDDOWN((F2461-$G$10)/5,0))*5+$G$10+4,(ROUNDDOWN((F2461-$G$10)/5,0))*5+$G$10&amp;"-"&amp;(ROUNDDOWN((F2461-$G$10)/5,0))*5+$G$10+4)</f>
        <v>1975-1979</v>
      </c>
      <c r="H2461" s="17">
        <v>1</v>
      </c>
      <c r="I2461" s="17">
        <v>0</v>
      </c>
      <c r="J2461" s="17">
        <v>2</v>
      </c>
      <c r="K2461" s="17">
        <f>SUM(I2461:J2461)</f>
        <v>2</v>
      </c>
      <c r="L2461" s="28">
        <f>IF(N2461&lt;7000000000,0,1)</f>
        <v>0</v>
      </c>
      <c r="M2461" s="28">
        <f>IF(N2461&gt;0,1,0)</f>
        <v>1</v>
      </c>
      <c r="N2461" s="29">
        <v>3556</v>
      </c>
      <c r="O2461" s="29">
        <f>IF($R2461="Minor",1,0)</f>
        <v>1</v>
      </c>
      <c r="P2461" s="29">
        <f>IF($R2461="Medium",1,0)</f>
        <v>0</v>
      </c>
      <c r="Q2461" s="29">
        <f>IF($R2461="Major",1,0)</f>
        <v>0</v>
      </c>
      <c r="R2461" s="2" t="str">
        <f>IF('Hazard Data'!N1156&lt;VLOOKUP(B2461,Thresholds!$B$2:$I$8,2,FALSE),"Minor",IF(AND(VLOOKUP(B2461,Thresholds!$B$2:$I$8,2,FALSE)&lt;='Hazard Data'!N1156,'Hazard Data'!N1156&lt;VLOOKUP(B2461,Thresholds!$B$2:$I$8,3,FALSE)),"Medium","Major"))</f>
        <v>Minor</v>
      </c>
      <c r="S2461" s="2" t="str">
        <f>IF(N2461&gt;0,"",IF('Hazard Data'!K1156&lt;VLOOKUP(B2461,Thresholds!$B$2:$I$8,5,FALSE),"Minor",IF(AND(VLOOKUP(B2461,Thresholds!$B$2:$I$8,5,FALSE)&lt;='Hazard Data'!K1156,'Hazard Data'!K1156&lt;VLOOKUP(B2461,Thresholds!$B$2:$I$8,6,FALSE)),"Medium","Major")))</f>
        <v/>
      </c>
      <c r="T2461" s="2"/>
      <c r="U2461" s="2"/>
      <c r="V2461" s="2"/>
      <c r="W2461" s="2"/>
      <c r="X2461" s="1"/>
      <c r="Y2461" s="1"/>
      <c r="Z2461" s="1"/>
      <c r="AA2461" s="1"/>
      <c r="AB2461" s="1"/>
      <c r="AC2461" s="1"/>
      <c r="AD2461" s="1"/>
      <c r="AE2461" s="1"/>
      <c r="AF2461" s="1"/>
    </row>
    <row r="2462" spans="1:32">
      <c r="A2462" s="1"/>
      <c r="B2462" s="17">
        <v>1</v>
      </c>
      <c r="C2462" s="9" t="s">
        <v>57</v>
      </c>
      <c r="D2462" s="9" t="str">
        <f>VLOOKUP(C2462,'Hazard Categories'!$A$2:$B$52,2,FALSE)</f>
        <v>Severe Storm</v>
      </c>
      <c r="E2462" s="17">
        <v>4</v>
      </c>
      <c r="F2462" s="17">
        <v>1972</v>
      </c>
      <c r="G2462" s="17" t="str">
        <f>IF(F2462&lt;2000,(ROUNDDOWN((F2462-$G$10)/5,0))*5+$G$10&amp;"-"&amp;(ROUNDDOWN((F2462-$G$10)/5,0))*5+$G$10+4,(ROUNDDOWN((F2462-$G$10)/5,0))*5+$G$10&amp;"-"&amp;(ROUNDDOWN((F2462-$G$10)/5,0))*5+$G$10+4)</f>
        <v>1970-1974</v>
      </c>
      <c r="H2462" s="17">
        <v>4</v>
      </c>
      <c r="I2462" s="17">
        <v>0</v>
      </c>
      <c r="J2462" s="17">
        <v>0</v>
      </c>
      <c r="K2462" s="17">
        <f>SUM(I2462:J2462)</f>
        <v>0</v>
      </c>
      <c r="L2462" s="28">
        <f>IF(N2462&lt;7000000000,0,1)</f>
        <v>0</v>
      </c>
      <c r="M2462" s="28">
        <f>IF(N2462&gt;0,1,0)</f>
        <v>1</v>
      </c>
      <c r="N2462" s="29">
        <v>3519</v>
      </c>
      <c r="O2462" s="29">
        <f>IF($R2462="Minor",1,0)</f>
        <v>1</v>
      </c>
      <c r="P2462" s="29">
        <f>IF($R2462="Medium",1,0)</f>
        <v>0</v>
      </c>
      <c r="Q2462" s="29">
        <f>IF($R2462="Major",1,0)</f>
        <v>0</v>
      </c>
      <c r="R2462" s="2" t="str">
        <f>IF('Hazard Data'!N1163&lt;VLOOKUP(B2462,Thresholds!$B$2:$I$8,2,FALSE),"Minor",IF(AND(VLOOKUP(B2462,Thresholds!$B$2:$I$8,2,FALSE)&lt;='Hazard Data'!N1163,'Hazard Data'!N1163&lt;VLOOKUP(B2462,Thresholds!$B$2:$I$8,3,FALSE)),"Medium","Major"))</f>
        <v>Minor</v>
      </c>
      <c r="S2462" s="2" t="str">
        <f>IF(N2462&gt;0,"",IF('Hazard Data'!K1163&lt;VLOOKUP(B2462,Thresholds!$B$2:$I$8,5,FALSE),"Minor",IF(AND(VLOOKUP(B2462,Thresholds!$B$2:$I$8,5,FALSE)&lt;='Hazard Data'!K1163,'Hazard Data'!K1163&lt;VLOOKUP(B2462,Thresholds!$B$2:$I$8,6,FALSE)),"Medium","Major")))</f>
        <v/>
      </c>
      <c r="T2462" s="2"/>
      <c r="U2462" s="2"/>
      <c r="V2462" s="2"/>
      <c r="W2462" s="2"/>
      <c r="X2462" s="1"/>
      <c r="Y2462" s="1"/>
      <c r="Z2462" s="1"/>
      <c r="AA2462" s="1"/>
      <c r="AB2462" s="1"/>
      <c r="AC2462" s="1"/>
      <c r="AD2462" s="1"/>
      <c r="AE2462" s="1"/>
      <c r="AF2462" s="1"/>
    </row>
    <row r="2463" spans="1:32">
      <c r="A2463" s="1"/>
      <c r="B2463" s="17">
        <v>1</v>
      </c>
      <c r="C2463" s="9" t="s">
        <v>39</v>
      </c>
      <c r="D2463" s="9" t="str">
        <f>VLOOKUP(C2463,'Hazard Categories'!$A$2:$B$52,2,FALSE)</f>
        <v>Severe Storm</v>
      </c>
      <c r="E2463" s="17">
        <v>1</v>
      </c>
      <c r="F2463" s="17">
        <v>1982</v>
      </c>
      <c r="G2463" s="17" t="str">
        <f>IF(F2463&lt;2000,(ROUNDDOWN((F2463-$G$10)/5,0))*5+$G$10&amp;"-"&amp;(ROUNDDOWN((F2463-$G$10)/5,0))*5+$G$10+4,(ROUNDDOWN((F2463-$G$10)/5,0))*5+$G$10&amp;"-"&amp;(ROUNDDOWN((F2463-$G$10)/5,0))*5+$G$10+4)</f>
        <v>1980-1984</v>
      </c>
      <c r="H2463" s="17">
        <v>14</v>
      </c>
      <c r="I2463" s="17">
        <v>0</v>
      </c>
      <c r="J2463" s="17">
        <v>0</v>
      </c>
      <c r="K2463" s="17">
        <f>SUM(I2463:J2463)</f>
        <v>0</v>
      </c>
      <c r="L2463" s="28">
        <f>IF(N2463&lt;7000000000,0,1)</f>
        <v>0</v>
      </c>
      <c r="M2463" s="28">
        <f>IF(N2463&gt;0,1,0)</f>
        <v>1</v>
      </c>
      <c r="N2463" s="29">
        <v>3516</v>
      </c>
      <c r="O2463" s="29">
        <f>IF($R2463="Minor",1,0)</f>
        <v>1</v>
      </c>
      <c r="P2463" s="29">
        <f>IF($R2463="Medium",1,0)</f>
        <v>0</v>
      </c>
      <c r="Q2463" s="29">
        <f>IF($R2463="Major",1,0)</f>
        <v>0</v>
      </c>
      <c r="R2463" s="2" t="str">
        <f>IF('Hazard Data'!N1354&lt;VLOOKUP(B2463,Thresholds!$B$2:$I$8,2,FALSE),"Minor",IF(AND(VLOOKUP(B2463,Thresholds!$B$2:$I$8,2,FALSE)&lt;='Hazard Data'!N1354,'Hazard Data'!N1354&lt;VLOOKUP(B2463,Thresholds!$B$2:$I$8,3,FALSE)),"Medium","Major"))</f>
        <v>Minor</v>
      </c>
      <c r="S2463" s="2" t="str">
        <f>IF(N2463&gt;0,"",IF('Hazard Data'!K1354&lt;VLOOKUP(B2463,Thresholds!$B$2:$I$8,5,FALSE),"Minor",IF(AND(VLOOKUP(B2463,Thresholds!$B$2:$I$8,5,FALSE)&lt;='Hazard Data'!K1354,'Hazard Data'!K1354&lt;VLOOKUP(B2463,Thresholds!$B$2:$I$8,6,FALSE)),"Medium","Major")))</f>
        <v/>
      </c>
      <c r="T2463" s="2"/>
      <c r="U2463" s="2"/>
      <c r="V2463" s="2"/>
      <c r="W2463" s="2"/>
      <c r="X2463" s="1"/>
      <c r="Y2463" s="1"/>
      <c r="Z2463" s="1"/>
      <c r="AA2463" s="1"/>
      <c r="AB2463" s="1"/>
      <c r="AC2463" s="1"/>
      <c r="AD2463" s="1"/>
      <c r="AE2463" s="1"/>
      <c r="AF2463" s="1"/>
    </row>
    <row r="2464" spans="1:32">
      <c r="A2464" s="1"/>
      <c r="B2464" s="17">
        <v>1</v>
      </c>
      <c r="C2464" s="9" t="s">
        <v>56</v>
      </c>
      <c r="D2464" s="9" t="str">
        <f>VLOOKUP(C2464,'Hazard Categories'!$A$2:$B$52,2,FALSE)</f>
        <v>Severe Storm</v>
      </c>
      <c r="E2464" s="17">
        <v>2</v>
      </c>
      <c r="F2464" s="17">
        <v>1973</v>
      </c>
      <c r="G2464" s="17" t="str">
        <f>IF(F2464&lt;2000,(ROUNDDOWN((F2464-$G$10)/5,0))*5+$G$10&amp;"-"&amp;(ROUNDDOWN((F2464-$G$10)/5,0))*5+$G$10+4,(ROUNDDOWN((F2464-$G$10)/5,0))*5+$G$10&amp;"-"&amp;(ROUNDDOWN((F2464-$G$10)/5,0))*5+$G$10+4)</f>
        <v>1970-1974</v>
      </c>
      <c r="H2464" s="17">
        <v>1</v>
      </c>
      <c r="I2464" s="17">
        <v>0</v>
      </c>
      <c r="J2464" s="17">
        <v>0</v>
      </c>
      <c r="K2464" s="17">
        <f>SUM(I2464:J2464)</f>
        <v>0</v>
      </c>
      <c r="L2464" s="28">
        <f>IF(N2464&lt;7000000000,0,1)</f>
        <v>0</v>
      </c>
      <c r="M2464" s="28">
        <f>IF(N2464&gt;0,1,0)</f>
        <v>1</v>
      </c>
      <c r="N2464" s="29">
        <v>3488</v>
      </c>
      <c r="O2464" s="29">
        <f>IF($R2464="Minor",1,0)</f>
        <v>0</v>
      </c>
      <c r="P2464" s="29">
        <f>IF($R2464="Medium",1,0)</f>
        <v>1</v>
      </c>
      <c r="Q2464" s="29">
        <f>IF($R2464="Major",1,0)</f>
        <v>0</v>
      </c>
      <c r="R2464" s="2" t="str">
        <f>IF('Hazard Data'!N355&lt;VLOOKUP(B2464,Thresholds!$B$2:$I$8,2,FALSE),"Minor",IF(AND(VLOOKUP(B2464,Thresholds!$B$2:$I$8,2,FALSE)&lt;='Hazard Data'!N355,'Hazard Data'!N355&lt;VLOOKUP(B2464,Thresholds!$B$2:$I$8,3,FALSE)),"Medium","Major"))</f>
        <v>Medium</v>
      </c>
      <c r="S2464" s="2" t="str">
        <f>IF(N2464&gt;0,"",IF('Hazard Data'!K355&lt;VLOOKUP(B2464,Thresholds!$B$2:$I$8,5,FALSE),"Minor",IF(AND(VLOOKUP(B2464,Thresholds!$B$2:$I$8,5,FALSE)&lt;='Hazard Data'!K355,'Hazard Data'!K355&lt;VLOOKUP(B2464,Thresholds!$B$2:$I$8,6,FALSE)),"Medium","Major")))</f>
        <v/>
      </c>
      <c r="T2464" s="2"/>
      <c r="U2464" s="2"/>
      <c r="V2464" s="2"/>
      <c r="W2464" s="2"/>
      <c r="X2464" s="1"/>
      <c r="Y2464" s="1"/>
      <c r="Z2464" s="1"/>
      <c r="AA2464" s="1"/>
      <c r="AB2464" s="1"/>
      <c r="AC2464" s="1"/>
      <c r="AD2464" s="1"/>
      <c r="AE2464" s="1"/>
      <c r="AF2464" s="1"/>
    </row>
    <row r="2465" spans="1:32">
      <c r="A2465" s="1"/>
      <c r="B2465" s="17">
        <v>3</v>
      </c>
      <c r="C2465" s="9" t="s">
        <v>70</v>
      </c>
      <c r="D2465" s="9" t="str">
        <f>VLOOKUP(C2465,'Hazard Categories'!$A$2:$B$52,2,FALSE)</f>
        <v>Storm</v>
      </c>
      <c r="E2465" s="17">
        <v>3</v>
      </c>
      <c r="F2465" s="17">
        <v>1961</v>
      </c>
      <c r="G2465" s="17" t="str">
        <f>IF(F2465&lt;2000,(ROUNDDOWN((F2465-$G$10)/5,0))*5+$G$10&amp;"-"&amp;(ROUNDDOWN((F2465-$G$10)/5,0))*5+$G$10+4,(ROUNDDOWN((F2465-$G$10)/5,0))*5+$G$10&amp;"-"&amp;(ROUNDDOWN((F2465-$G$10)/5,0))*5+$G$10+4)</f>
        <v>1960-1964</v>
      </c>
      <c r="H2465" s="17">
        <v>1</v>
      </c>
      <c r="I2465" s="17">
        <v>0</v>
      </c>
      <c r="J2465" s="17">
        <v>0</v>
      </c>
      <c r="K2465" s="17">
        <f>SUM(I2465:J2465)</f>
        <v>0</v>
      </c>
      <c r="L2465" s="28">
        <f>IF(N2465&lt;7000000000,0,1)</f>
        <v>0</v>
      </c>
      <c r="M2465" s="28">
        <f>IF(N2465&gt;0,1,0)</f>
        <v>1</v>
      </c>
      <c r="N2465" s="29">
        <v>3454</v>
      </c>
      <c r="O2465" s="29">
        <f>IF($R2465="Minor",1,0)</f>
        <v>1</v>
      </c>
      <c r="P2465" s="29">
        <f>IF($R2465="Medium",1,0)</f>
        <v>0</v>
      </c>
      <c r="Q2465" s="29">
        <f>IF($R2465="Major",1,0)</f>
        <v>0</v>
      </c>
      <c r="R2465" s="2" t="str">
        <f>IF('Hazard Data'!N971&lt;VLOOKUP(B2465,Thresholds!$B$2:$I$8,2,FALSE),"Minor",IF(AND(VLOOKUP(B2465,Thresholds!$B$2:$I$8,2,FALSE)&lt;='Hazard Data'!N971,'Hazard Data'!N971&lt;VLOOKUP(B2465,Thresholds!$B$2:$I$8,3,FALSE)),"Medium","Major"))</f>
        <v>Minor</v>
      </c>
      <c r="S2465" s="2" t="str">
        <f>IF(N2465&gt;0,"",IF('Hazard Data'!K971&lt;VLOOKUP(B2465,Thresholds!$B$2:$I$8,5,FALSE),"Minor",IF(AND(VLOOKUP(B2465,Thresholds!$B$2:$I$8,5,FALSE)&lt;='Hazard Data'!K971,'Hazard Data'!K971&lt;VLOOKUP(B2465,Thresholds!$B$2:$I$8,6,FALSE)),"Medium","Major")))</f>
        <v/>
      </c>
      <c r="T2465" s="2"/>
      <c r="U2465" s="2"/>
      <c r="V2465" s="2"/>
      <c r="W2465" s="2"/>
      <c r="X2465" s="1"/>
      <c r="Y2465" s="1"/>
      <c r="Z2465" s="1"/>
      <c r="AA2465" s="1"/>
      <c r="AB2465" s="1"/>
      <c r="AC2465" s="1"/>
      <c r="AD2465" s="1"/>
      <c r="AE2465" s="1"/>
      <c r="AF2465" s="1"/>
    </row>
    <row r="2466" spans="1:32">
      <c r="A2466" s="1"/>
      <c r="B2466" s="17">
        <v>2</v>
      </c>
      <c r="C2466" s="9" t="s">
        <v>59</v>
      </c>
      <c r="D2466" s="9" t="str">
        <f>VLOOKUP(C2466,'Hazard Categories'!$A$2:$B$52,2,FALSE)</f>
        <v>Storm</v>
      </c>
      <c r="E2466" s="17">
        <v>2</v>
      </c>
      <c r="F2466" s="17">
        <v>2014</v>
      </c>
      <c r="G2466" s="17" t="str">
        <f>IF(F2466&lt;2000,(ROUNDDOWN((F2466-$G$10)/5,0))*5+$G$10&amp;"-"&amp;(ROUNDDOWN((F2466-$G$10)/5,0))*5+$G$10+4,(ROUNDDOWN((F2466-$G$10)/5,0))*5+$G$10&amp;"-"&amp;(ROUNDDOWN((F2466-$G$10)/5,0))*5+$G$10+4)</f>
        <v>2010-2014</v>
      </c>
      <c r="H2466" s="17">
        <v>1</v>
      </c>
      <c r="I2466" s="17">
        <v>0</v>
      </c>
      <c r="J2466" s="17">
        <v>0</v>
      </c>
      <c r="K2466" s="17">
        <f>SUM(I2466:J2466)</f>
        <v>0</v>
      </c>
      <c r="L2466" s="28">
        <f>IF(N2466&lt;7000000000,0,1)</f>
        <v>0</v>
      </c>
      <c r="M2466" s="28">
        <f>IF(N2466&gt;0,1,0)</f>
        <v>1</v>
      </c>
      <c r="N2466" s="29">
        <v>3442</v>
      </c>
      <c r="O2466" s="29">
        <f>IF($R2466="Minor",1,0)</f>
        <v>1</v>
      </c>
      <c r="P2466" s="29">
        <f>IF($R2466="Medium",1,0)</f>
        <v>0</v>
      </c>
      <c r="Q2466" s="29">
        <f>IF($R2466="Major",1,0)</f>
        <v>0</v>
      </c>
      <c r="R2466" s="2" t="str">
        <f>IF('Hazard Data'!N2609&lt;VLOOKUP(B2466,Thresholds!$B$2:$I$8,2,FALSE),"Minor",IF(AND(VLOOKUP(B2466,Thresholds!$B$2:$I$8,2,FALSE)&lt;='Hazard Data'!N2609,'Hazard Data'!N2609&lt;VLOOKUP(B2466,Thresholds!$B$2:$I$8,3,FALSE)),"Medium","Major"))</f>
        <v>Minor</v>
      </c>
      <c r="S2466" s="2" t="str">
        <f>IF(N2466&gt;0,"",IF('Hazard Data'!K2609&lt;VLOOKUP(B2466,Thresholds!$B$2:$I$8,5,FALSE),"Minor",IF(AND(VLOOKUP(B2466,Thresholds!$B$2:$I$8,5,FALSE)&lt;='Hazard Data'!K2609,'Hazard Data'!K2609&lt;VLOOKUP(B2466,Thresholds!$B$2:$I$8,6,FALSE)),"Medium","Major")))</f>
        <v/>
      </c>
      <c r="T2466" s="2"/>
      <c r="U2466" s="2"/>
      <c r="V2466" s="2"/>
      <c r="W2466" s="2"/>
      <c r="X2466" s="1"/>
      <c r="Y2466" s="1"/>
      <c r="Z2466" s="1"/>
      <c r="AA2466" s="1"/>
      <c r="AB2466" s="1"/>
      <c r="AC2466" s="1"/>
      <c r="AD2466" s="1"/>
      <c r="AE2466" s="1"/>
      <c r="AF2466" s="1"/>
    </row>
    <row r="2467" spans="1:32">
      <c r="A2467" s="1"/>
      <c r="B2467" s="17">
        <v>5</v>
      </c>
      <c r="C2467" s="9" t="s">
        <v>70</v>
      </c>
      <c r="D2467" s="9" t="str">
        <f>VLOOKUP(C2467,'Hazard Categories'!$A$2:$B$52,2,FALSE)</f>
        <v>Storm</v>
      </c>
      <c r="E2467" s="17">
        <v>3</v>
      </c>
      <c r="F2467" s="17">
        <v>1974</v>
      </c>
      <c r="G2467" s="17" t="str">
        <f>IF(F2467&lt;2000,(ROUNDDOWN((F2467-$G$10)/5,0))*5+$G$10&amp;"-"&amp;(ROUNDDOWN((F2467-$G$10)/5,0))*5+$G$10+4,(ROUNDDOWN((F2467-$G$10)/5,0))*5+$G$10&amp;"-"&amp;(ROUNDDOWN((F2467-$G$10)/5,0))*5+$G$10+4)</f>
        <v>1970-1974</v>
      </c>
      <c r="H2467" s="17">
        <v>1</v>
      </c>
      <c r="I2467" s="17">
        <v>0</v>
      </c>
      <c r="J2467" s="17">
        <v>0</v>
      </c>
      <c r="K2467" s="17">
        <f>SUM(I2467:J2467)</f>
        <v>0</v>
      </c>
      <c r="L2467" s="28">
        <f>IF(N2467&lt;7000000000,0,1)</f>
        <v>0</v>
      </c>
      <c r="M2467" s="28">
        <f>IF(N2467&gt;0,1,0)</f>
        <v>1</v>
      </c>
      <c r="N2467" s="29">
        <v>3429</v>
      </c>
      <c r="O2467" s="29">
        <f>IF($R2467="Minor",1,0)</f>
        <v>1</v>
      </c>
      <c r="P2467" s="29">
        <f>IF($R2467="Medium",1,0)</f>
        <v>0</v>
      </c>
      <c r="Q2467" s="29">
        <f>IF($R2467="Major",1,0)</f>
        <v>0</v>
      </c>
      <c r="R2467" s="2" t="str">
        <f>IF('Hazard Data'!N1193&lt;VLOOKUP(B2467,Thresholds!$B$2:$I$8,2,FALSE),"Minor",IF(AND(VLOOKUP(B2467,Thresholds!$B$2:$I$8,2,FALSE)&lt;='Hazard Data'!N1193,'Hazard Data'!N1193&lt;VLOOKUP(B2467,Thresholds!$B$2:$I$8,3,FALSE)),"Medium","Major"))</f>
        <v>Minor</v>
      </c>
      <c r="S2467" s="2" t="str">
        <f>IF(N2467&gt;0,"",IF('Hazard Data'!K1193&lt;VLOOKUP(B2467,Thresholds!$B$2:$I$8,5,FALSE),"Minor",IF(AND(VLOOKUP(B2467,Thresholds!$B$2:$I$8,5,FALSE)&lt;='Hazard Data'!K1193,'Hazard Data'!K1193&lt;VLOOKUP(B2467,Thresholds!$B$2:$I$8,6,FALSE)),"Medium","Major")))</f>
        <v/>
      </c>
      <c r="T2467" s="2"/>
      <c r="U2467" s="2"/>
      <c r="V2467" s="2"/>
      <c r="W2467" s="2"/>
      <c r="X2467" s="1"/>
      <c r="Y2467" s="1"/>
      <c r="Z2467" s="1"/>
      <c r="AA2467" s="1"/>
      <c r="AB2467" s="1"/>
      <c r="AC2467" s="1"/>
      <c r="AD2467" s="1"/>
      <c r="AE2467" s="1"/>
      <c r="AF2467" s="1"/>
    </row>
    <row r="2468" spans="1:32">
      <c r="A2468" s="1"/>
      <c r="B2468" s="17">
        <v>1</v>
      </c>
      <c r="C2468" s="9" t="s">
        <v>46</v>
      </c>
      <c r="D2468" s="9" t="str">
        <f>VLOOKUP(C2468,'Hazard Categories'!$A$2:$B$52,2,FALSE)</f>
        <v>Storm</v>
      </c>
      <c r="E2468" s="17">
        <v>4</v>
      </c>
      <c r="F2468" s="17">
        <v>1974</v>
      </c>
      <c r="G2468" s="17" t="str">
        <f>IF(F2468&lt;2000,(ROUNDDOWN((F2468-$G$10)/5,0))*5+$G$10&amp;"-"&amp;(ROUNDDOWN((F2468-$G$10)/5,0))*5+$G$10+4,(ROUNDDOWN((F2468-$G$10)/5,0))*5+$G$10&amp;"-"&amp;(ROUNDDOWN((F2468-$G$10)/5,0))*5+$G$10+4)</f>
        <v>1970-1974</v>
      </c>
      <c r="H2468" s="17">
        <v>1</v>
      </c>
      <c r="I2468" s="17">
        <v>0</v>
      </c>
      <c r="J2468" s="17">
        <v>0</v>
      </c>
      <c r="K2468" s="17">
        <f>SUM(I2468:J2468)</f>
        <v>0</v>
      </c>
      <c r="L2468" s="28">
        <f>IF(N2468&lt;7000000000,0,1)</f>
        <v>0</v>
      </c>
      <c r="M2468" s="28">
        <f>IF(N2468&gt;0,1,0)</f>
        <v>1</v>
      </c>
      <c r="N2468" s="29">
        <v>3417</v>
      </c>
      <c r="O2468" s="29">
        <f>IF($R2468="Minor",1,0)</f>
        <v>1</v>
      </c>
      <c r="P2468" s="29">
        <f>IF($R2468="Medium",1,0)</f>
        <v>0</v>
      </c>
      <c r="Q2468" s="29">
        <f>IF($R2468="Major",1,0)</f>
        <v>0</v>
      </c>
      <c r="R2468" s="2" t="str">
        <f>IF('Hazard Data'!N1211&lt;VLOOKUP(B2468,Thresholds!$B$2:$I$8,2,FALSE),"Minor",IF(AND(VLOOKUP(B2468,Thresholds!$B$2:$I$8,2,FALSE)&lt;='Hazard Data'!N1211,'Hazard Data'!N1211&lt;VLOOKUP(B2468,Thresholds!$B$2:$I$8,3,FALSE)),"Medium","Major"))</f>
        <v>Minor</v>
      </c>
      <c r="S2468" s="2" t="str">
        <f>IF(N2468&gt;0,"",IF('Hazard Data'!K1211&lt;VLOOKUP(B2468,Thresholds!$B$2:$I$8,5,FALSE),"Minor",IF(AND(VLOOKUP(B2468,Thresholds!$B$2:$I$8,5,FALSE)&lt;='Hazard Data'!K1211,'Hazard Data'!K1211&lt;VLOOKUP(B2468,Thresholds!$B$2:$I$8,6,FALSE)),"Medium","Major")))</f>
        <v/>
      </c>
      <c r="T2468" s="2"/>
      <c r="U2468" s="2"/>
      <c r="V2468" s="2"/>
      <c r="W2468" s="2"/>
      <c r="X2468" s="1"/>
      <c r="Y2468" s="1"/>
      <c r="Z2468" s="1"/>
      <c r="AA2468" s="1"/>
      <c r="AB2468" s="1"/>
      <c r="AC2468" s="1"/>
      <c r="AD2468" s="1"/>
      <c r="AE2468" s="1"/>
      <c r="AF2468" s="1"/>
    </row>
    <row r="2469" spans="1:32">
      <c r="A2469" s="1"/>
      <c r="B2469" s="17">
        <v>5</v>
      </c>
      <c r="C2469" s="9" t="s">
        <v>44</v>
      </c>
      <c r="D2469" s="9" t="str">
        <f>VLOOKUP(C2469,'Hazard Categories'!$A$2:$B$52,2,FALSE)</f>
        <v>Severe Storm</v>
      </c>
      <c r="E2469" s="17">
        <v>1</v>
      </c>
      <c r="F2469" s="17">
        <v>1977</v>
      </c>
      <c r="G2469" s="17" t="str">
        <f>IF(F2469&lt;2000,(ROUNDDOWN((F2469-$G$10)/5,0))*5+$G$10&amp;"-"&amp;(ROUNDDOWN((F2469-$G$10)/5,0))*5+$G$10+4,(ROUNDDOWN((F2469-$G$10)/5,0))*5+$G$10&amp;"-"&amp;(ROUNDDOWN((F2469-$G$10)/5,0))*5+$G$10+4)</f>
        <v>1975-1979</v>
      </c>
      <c r="H2469" s="17">
        <v>1</v>
      </c>
      <c r="I2469" s="17">
        <v>0</v>
      </c>
      <c r="J2469" s="17">
        <v>0</v>
      </c>
      <c r="K2469" s="17">
        <f>SUM(I2469:J2469)</f>
        <v>0</v>
      </c>
      <c r="L2469" s="28">
        <f>IF(N2469&lt;7000000000,0,1)</f>
        <v>0</v>
      </c>
      <c r="M2469" s="28">
        <f>IF(N2469&gt;0,1,0)</f>
        <v>1</v>
      </c>
      <c r="N2469" s="29">
        <v>3415</v>
      </c>
      <c r="O2469" s="29">
        <f>IF($R2469="Minor",1,0)</f>
        <v>1</v>
      </c>
      <c r="P2469" s="29">
        <f>IF($R2469="Medium",1,0)</f>
        <v>0</v>
      </c>
      <c r="Q2469" s="29">
        <f>IF($R2469="Major",1,0)</f>
        <v>0</v>
      </c>
      <c r="R2469" s="2" t="str">
        <f>IF('Hazard Data'!N1265&lt;VLOOKUP(B2469,Thresholds!$B$2:$I$8,2,FALSE),"Minor",IF(AND(VLOOKUP(B2469,Thresholds!$B$2:$I$8,2,FALSE)&lt;='Hazard Data'!N1265,'Hazard Data'!N1265&lt;VLOOKUP(B2469,Thresholds!$B$2:$I$8,3,FALSE)),"Medium","Major"))</f>
        <v>Minor</v>
      </c>
      <c r="S2469" s="2" t="str">
        <f>IF(N2469&gt;0,"",IF('Hazard Data'!K1265&lt;VLOOKUP(B2469,Thresholds!$B$2:$I$8,5,FALSE),"Minor",IF(AND(VLOOKUP(B2469,Thresholds!$B$2:$I$8,5,FALSE)&lt;='Hazard Data'!K1265,'Hazard Data'!K1265&lt;VLOOKUP(B2469,Thresholds!$B$2:$I$8,6,FALSE)),"Medium","Major")))</f>
        <v/>
      </c>
      <c r="T2469" s="2"/>
      <c r="U2469" s="2"/>
      <c r="V2469" s="2"/>
      <c r="W2469" s="2"/>
      <c r="X2469" s="1"/>
      <c r="Y2469" s="1"/>
      <c r="Z2469" s="1"/>
      <c r="AA2469" s="1"/>
      <c r="AB2469" s="1"/>
      <c r="AC2469" s="1"/>
      <c r="AD2469" s="1"/>
      <c r="AE2469" s="1"/>
      <c r="AF2469" s="1"/>
    </row>
    <row r="2470" spans="1:32">
      <c r="A2470" s="1"/>
      <c r="B2470" s="17">
        <v>4</v>
      </c>
      <c r="C2470" s="9" t="s">
        <v>39</v>
      </c>
      <c r="D2470" s="9" t="str">
        <f>VLOOKUP(C2470,'Hazard Categories'!$A$2:$B$52,2,FALSE)</f>
        <v>Severe Storm</v>
      </c>
      <c r="E2470" s="17">
        <v>1</v>
      </c>
      <c r="F2470" s="17">
        <v>1982</v>
      </c>
      <c r="G2470" s="17" t="str">
        <f>IF(F2470&lt;2000,(ROUNDDOWN((F2470-$G$10)/5,0))*5+$G$10&amp;"-"&amp;(ROUNDDOWN((F2470-$G$10)/5,0))*5+$G$10+4,(ROUNDDOWN((F2470-$G$10)/5,0))*5+$G$10&amp;"-"&amp;(ROUNDDOWN((F2470-$G$10)/5,0))*5+$G$10+4)</f>
        <v>1980-1984</v>
      </c>
      <c r="H2470" s="17">
        <v>14</v>
      </c>
      <c r="I2470" s="17">
        <v>0</v>
      </c>
      <c r="J2470" s="17">
        <v>0</v>
      </c>
      <c r="K2470" s="17">
        <f>SUM(I2470:J2470)</f>
        <v>0</v>
      </c>
      <c r="L2470" s="28">
        <f>IF(N2470&lt;7000000000,0,1)</f>
        <v>0</v>
      </c>
      <c r="M2470" s="28">
        <f>IF(N2470&gt;0,1,0)</f>
        <v>1</v>
      </c>
      <c r="N2470" s="29">
        <v>3367</v>
      </c>
      <c r="O2470" s="29">
        <f>IF($R2470="Minor",1,0)</f>
        <v>1</v>
      </c>
      <c r="P2470" s="29">
        <f>IF($R2470="Medium",1,0)</f>
        <v>0</v>
      </c>
      <c r="Q2470" s="29">
        <f>IF($R2470="Major",1,0)</f>
        <v>0</v>
      </c>
      <c r="R2470" s="2" t="str">
        <f>IF('Hazard Data'!N1355&lt;VLOOKUP(B2470,Thresholds!$B$2:$I$8,2,FALSE),"Minor",IF(AND(VLOOKUP(B2470,Thresholds!$B$2:$I$8,2,FALSE)&lt;='Hazard Data'!N1355,'Hazard Data'!N1355&lt;VLOOKUP(B2470,Thresholds!$B$2:$I$8,3,FALSE)),"Medium","Major"))</f>
        <v>Minor</v>
      </c>
      <c r="S2470" s="2" t="str">
        <f>IF(N2470&gt;0,"",IF('Hazard Data'!K1355&lt;VLOOKUP(B2470,Thresholds!$B$2:$I$8,5,FALSE),"Minor",IF(AND(VLOOKUP(B2470,Thresholds!$B$2:$I$8,5,FALSE)&lt;='Hazard Data'!K1355,'Hazard Data'!K1355&lt;VLOOKUP(B2470,Thresholds!$B$2:$I$8,6,FALSE)),"Medium","Major")))</f>
        <v/>
      </c>
      <c r="T2470" s="2"/>
      <c r="U2470" s="2"/>
      <c r="V2470" s="2"/>
      <c r="W2470" s="2"/>
      <c r="X2470" s="1"/>
      <c r="Y2470" s="1"/>
      <c r="Z2470" s="1"/>
      <c r="AA2470" s="1"/>
      <c r="AB2470" s="1"/>
      <c r="AC2470" s="1"/>
      <c r="AD2470" s="1"/>
      <c r="AE2470" s="1"/>
      <c r="AF2470" s="1"/>
    </row>
    <row r="2471" spans="1:32">
      <c r="A2471" s="1"/>
      <c r="B2471" s="17">
        <v>4</v>
      </c>
      <c r="C2471" s="9" t="s">
        <v>44</v>
      </c>
      <c r="D2471" s="9" t="str">
        <f>VLOOKUP(C2471,'Hazard Categories'!$A$2:$B$52,2,FALSE)</f>
        <v>Severe Storm</v>
      </c>
      <c r="E2471" s="17">
        <v>1</v>
      </c>
      <c r="F2471" s="17">
        <v>1977</v>
      </c>
      <c r="G2471" s="17" t="str">
        <f>IF(F2471&lt;2000,(ROUNDDOWN((F2471-$G$10)/5,0))*5+$G$10&amp;"-"&amp;(ROUNDDOWN((F2471-$G$10)/5,0))*5+$G$10+4,(ROUNDDOWN((F2471-$G$10)/5,0))*5+$G$10&amp;"-"&amp;(ROUNDDOWN((F2471-$G$10)/5,0))*5+$G$10+4)</f>
        <v>1975-1979</v>
      </c>
      <c r="H2471" s="17">
        <v>1</v>
      </c>
      <c r="I2471" s="17">
        <v>0</v>
      </c>
      <c r="J2471" s="17">
        <v>2</v>
      </c>
      <c r="K2471" s="17">
        <f>SUM(I2471:J2471)</f>
        <v>2</v>
      </c>
      <c r="L2471" s="28">
        <f>IF(N2471&lt;7000000000,0,1)</f>
        <v>0</v>
      </c>
      <c r="M2471" s="28">
        <f>IF(N2471&gt;0,1,0)</f>
        <v>1</v>
      </c>
      <c r="N2471" s="29">
        <v>3303</v>
      </c>
      <c r="O2471" s="29">
        <f>IF($R2471="Minor",1,0)</f>
        <v>1</v>
      </c>
      <c r="P2471" s="29">
        <f>IF($R2471="Medium",1,0)</f>
        <v>0</v>
      </c>
      <c r="Q2471" s="29">
        <f>IF($R2471="Major",1,0)</f>
        <v>0</v>
      </c>
      <c r="R2471" s="2" t="str">
        <f>IF('Hazard Data'!N1155&lt;VLOOKUP(B2471,Thresholds!$B$2:$I$8,2,FALSE),"Minor",IF(AND(VLOOKUP(B2471,Thresholds!$B$2:$I$8,2,FALSE)&lt;='Hazard Data'!N1155,'Hazard Data'!N1155&lt;VLOOKUP(B2471,Thresholds!$B$2:$I$8,3,FALSE)),"Medium","Major"))</f>
        <v>Minor</v>
      </c>
      <c r="S2471" s="2" t="str">
        <f>IF(N2471&gt;0,"",IF('Hazard Data'!K1155&lt;VLOOKUP(B2471,Thresholds!$B$2:$I$8,5,FALSE),"Minor",IF(AND(VLOOKUP(B2471,Thresholds!$B$2:$I$8,5,FALSE)&lt;='Hazard Data'!K1155,'Hazard Data'!K1155&lt;VLOOKUP(B2471,Thresholds!$B$2:$I$8,6,FALSE)),"Medium","Major")))</f>
        <v/>
      </c>
      <c r="T2471" s="2"/>
      <c r="U2471" s="2"/>
      <c r="V2471" s="2"/>
      <c r="W2471" s="2"/>
      <c r="X2471" s="1"/>
      <c r="Y2471" s="1"/>
      <c r="Z2471" s="1"/>
      <c r="AA2471" s="1"/>
      <c r="AB2471" s="1"/>
      <c r="AC2471" s="1"/>
      <c r="AD2471" s="1"/>
      <c r="AE2471" s="1"/>
      <c r="AF2471" s="1"/>
    </row>
    <row r="2472" spans="1:32">
      <c r="A2472" s="1"/>
      <c r="B2472" s="17">
        <v>3</v>
      </c>
      <c r="C2472" s="9" t="s">
        <v>66</v>
      </c>
      <c r="D2472" s="9" t="str">
        <f>VLOOKUP(C2472,'Hazard Categories'!$A$2:$B$52,2,FALSE)</f>
        <v>Storm</v>
      </c>
      <c r="E2472" s="17">
        <v>3</v>
      </c>
      <c r="F2472" s="17">
        <v>1974</v>
      </c>
      <c r="G2472" s="17" t="str">
        <f>IF(F2472&lt;2000,(ROUNDDOWN((F2472-$G$10)/5,0))*5+$G$10&amp;"-"&amp;(ROUNDDOWN((F2472-$G$10)/5,0))*5+$G$10+4,(ROUNDDOWN((F2472-$G$10)/5,0))*5+$G$10&amp;"-"&amp;(ROUNDDOWN((F2472-$G$10)/5,0))*5+$G$10+4)</f>
        <v>1970-1974</v>
      </c>
      <c r="H2472" s="17">
        <v>1</v>
      </c>
      <c r="I2472" s="17">
        <v>0</v>
      </c>
      <c r="J2472" s="17">
        <v>0</v>
      </c>
      <c r="K2472" s="17">
        <f>SUM(I2472:J2472)</f>
        <v>0</v>
      </c>
      <c r="L2472" s="28">
        <f>IF(N2472&lt;7000000000,0,1)</f>
        <v>0</v>
      </c>
      <c r="M2472" s="28">
        <f>IF(N2472&gt;0,1,0)</f>
        <v>1</v>
      </c>
      <c r="N2472" s="29">
        <v>3298</v>
      </c>
      <c r="O2472" s="29">
        <f>IF($R2472="Minor",1,0)</f>
        <v>1</v>
      </c>
      <c r="P2472" s="29">
        <f>IF($R2472="Medium",1,0)</f>
        <v>0</v>
      </c>
      <c r="Q2472" s="29">
        <f>IF($R2472="Major",1,0)</f>
        <v>0</v>
      </c>
      <c r="R2472" s="2" t="str">
        <f>IF('Hazard Data'!N1238&lt;VLOOKUP(B2472,Thresholds!$B$2:$I$8,2,FALSE),"Minor",IF(AND(VLOOKUP(B2472,Thresholds!$B$2:$I$8,2,FALSE)&lt;='Hazard Data'!N1238,'Hazard Data'!N1238&lt;VLOOKUP(B2472,Thresholds!$B$2:$I$8,3,FALSE)),"Medium","Major"))</f>
        <v>Minor</v>
      </c>
      <c r="S2472" s="2" t="str">
        <f>IF(N2472&gt;0,"",IF('Hazard Data'!K1238&lt;VLOOKUP(B2472,Thresholds!$B$2:$I$8,5,FALSE),"Minor",IF(AND(VLOOKUP(B2472,Thresholds!$B$2:$I$8,5,FALSE)&lt;='Hazard Data'!K1238,'Hazard Data'!K1238&lt;VLOOKUP(B2472,Thresholds!$B$2:$I$8,6,FALSE)),"Medium","Major")))</f>
        <v/>
      </c>
      <c r="T2472" s="2"/>
      <c r="U2472" s="2"/>
      <c r="V2472" s="2"/>
      <c r="W2472" s="2"/>
      <c r="X2472" s="1"/>
      <c r="Y2472" s="1"/>
      <c r="Z2472" s="1"/>
      <c r="AA2472" s="1"/>
      <c r="AB2472" s="1"/>
      <c r="AC2472" s="1"/>
      <c r="AD2472" s="1"/>
      <c r="AE2472" s="1"/>
      <c r="AF2472" s="1"/>
    </row>
    <row r="2473" spans="1:32">
      <c r="A2473" s="1"/>
      <c r="B2473" s="17">
        <v>5</v>
      </c>
      <c r="C2473" s="9" t="s">
        <v>44</v>
      </c>
      <c r="D2473" s="9" t="str">
        <f>VLOOKUP(C2473,'Hazard Categories'!$A$2:$B$52,2,FALSE)</f>
        <v>Severe Storm</v>
      </c>
      <c r="E2473" s="17">
        <v>4</v>
      </c>
      <c r="F2473" s="17">
        <v>1976</v>
      </c>
      <c r="G2473" s="17" t="str">
        <f>IF(F2473&lt;2000,(ROUNDDOWN((F2473-$G$10)/5,0))*5+$G$10&amp;"-"&amp;(ROUNDDOWN((F2473-$G$10)/5,0))*5+$G$10+4,(ROUNDDOWN((F2473-$G$10)/5,0))*5+$G$10&amp;"-"&amp;(ROUNDDOWN((F2473-$G$10)/5,0))*5+$G$10+4)</f>
        <v>1975-1979</v>
      </c>
      <c r="H2473" s="17">
        <v>1</v>
      </c>
      <c r="I2473" s="17">
        <v>0</v>
      </c>
      <c r="J2473" s="17">
        <v>1</v>
      </c>
      <c r="K2473" s="17">
        <f>SUM(I2473:J2473)</f>
        <v>1</v>
      </c>
      <c r="L2473" s="28">
        <f>IF(N2473&lt;7000000000,0,1)</f>
        <v>0</v>
      </c>
      <c r="M2473" s="28">
        <f>IF(N2473&gt;0,1,0)</f>
        <v>1</v>
      </c>
      <c r="N2473" s="29">
        <v>3258</v>
      </c>
      <c r="O2473" s="29">
        <f>IF($R2473="Minor",1,0)</f>
        <v>1</v>
      </c>
      <c r="P2473" s="29">
        <f>IF($R2473="Medium",1,0)</f>
        <v>0</v>
      </c>
      <c r="Q2473" s="29">
        <f>IF($R2473="Major",1,0)</f>
        <v>0</v>
      </c>
      <c r="R2473" s="2" t="str">
        <f>IF('Hazard Data'!N1261&lt;VLOOKUP(B2473,Thresholds!$B$2:$I$8,2,FALSE),"Minor",IF(AND(VLOOKUP(B2473,Thresholds!$B$2:$I$8,2,FALSE)&lt;='Hazard Data'!N1261,'Hazard Data'!N1261&lt;VLOOKUP(B2473,Thresholds!$B$2:$I$8,3,FALSE)),"Medium","Major"))</f>
        <v>Minor</v>
      </c>
      <c r="S2473" s="2" t="str">
        <f>IF(N2473&gt;0,"",IF('Hazard Data'!K1261&lt;VLOOKUP(B2473,Thresholds!$B$2:$I$8,5,FALSE),"Minor",IF(AND(VLOOKUP(B2473,Thresholds!$B$2:$I$8,5,FALSE)&lt;='Hazard Data'!K1261,'Hazard Data'!K1261&lt;VLOOKUP(B2473,Thresholds!$B$2:$I$8,6,FALSE)),"Medium","Major")))</f>
        <v/>
      </c>
      <c r="T2473" s="2"/>
      <c r="U2473" s="2"/>
      <c r="V2473" s="2"/>
      <c r="W2473" s="2"/>
      <c r="X2473" s="1"/>
      <c r="Y2473" s="1"/>
      <c r="Z2473" s="1"/>
      <c r="AA2473" s="1"/>
      <c r="AB2473" s="1"/>
      <c r="AC2473" s="1"/>
      <c r="AD2473" s="1"/>
      <c r="AE2473" s="1"/>
      <c r="AF2473" s="1"/>
    </row>
    <row r="2474" spans="1:32">
      <c r="A2474" s="1"/>
      <c r="B2474" s="17">
        <v>2</v>
      </c>
      <c r="C2474" s="9" t="s">
        <v>57</v>
      </c>
      <c r="D2474" s="9" t="str">
        <f>VLOOKUP(C2474,'Hazard Categories'!$A$2:$B$52,2,FALSE)</f>
        <v>Severe Storm</v>
      </c>
      <c r="E2474" s="17">
        <v>4</v>
      </c>
      <c r="F2474" s="17">
        <v>1972</v>
      </c>
      <c r="G2474" s="17" t="str">
        <f>IF(F2474&lt;2000,(ROUNDDOWN((F2474-$G$10)/5,0))*5+$G$10&amp;"-"&amp;(ROUNDDOWN((F2474-$G$10)/5,0))*5+$G$10+4,(ROUNDDOWN((F2474-$G$10)/5,0))*5+$G$10&amp;"-"&amp;(ROUNDDOWN((F2474-$G$10)/5,0))*5+$G$10+4)</f>
        <v>1970-1974</v>
      </c>
      <c r="H2474" s="17">
        <v>4</v>
      </c>
      <c r="I2474" s="17">
        <v>0</v>
      </c>
      <c r="J2474" s="17">
        <v>0</v>
      </c>
      <c r="K2474" s="17">
        <f>SUM(I2474:J2474)</f>
        <v>0</v>
      </c>
      <c r="L2474" s="28">
        <f>IF(N2474&lt;7000000000,0,1)</f>
        <v>0</v>
      </c>
      <c r="M2474" s="28">
        <f>IF(N2474&gt;0,1,0)</f>
        <v>1</v>
      </c>
      <c r="N2474" s="29">
        <v>3247</v>
      </c>
      <c r="O2474" s="29">
        <f>IF($R2474="Minor",1,0)</f>
        <v>1</v>
      </c>
      <c r="P2474" s="29">
        <f>IF($R2474="Medium",1,0)</f>
        <v>0</v>
      </c>
      <c r="Q2474" s="29">
        <f>IF($R2474="Major",1,0)</f>
        <v>0</v>
      </c>
      <c r="R2474" s="2" t="str">
        <f>IF('Hazard Data'!N1164&lt;VLOOKUP(B2474,Thresholds!$B$2:$I$8,2,FALSE),"Minor",IF(AND(VLOOKUP(B2474,Thresholds!$B$2:$I$8,2,FALSE)&lt;='Hazard Data'!N1164,'Hazard Data'!N1164&lt;VLOOKUP(B2474,Thresholds!$B$2:$I$8,3,FALSE)),"Medium","Major"))</f>
        <v>Minor</v>
      </c>
      <c r="S2474" s="2" t="str">
        <f>IF(N2474&gt;0,"",IF('Hazard Data'!K1164&lt;VLOOKUP(B2474,Thresholds!$B$2:$I$8,5,FALSE),"Minor",IF(AND(VLOOKUP(B2474,Thresholds!$B$2:$I$8,5,FALSE)&lt;='Hazard Data'!K1164,'Hazard Data'!K1164&lt;VLOOKUP(B2474,Thresholds!$B$2:$I$8,6,FALSE)),"Medium","Major")))</f>
        <v/>
      </c>
      <c r="T2474" s="2"/>
      <c r="U2474" s="2"/>
      <c r="V2474" s="2"/>
      <c r="W2474" s="2"/>
      <c r="X2474" s="1"/>
      <c r="Y2474" s="1"/>
      <c r="Z2474" s="1"/>
      <c r="AA2474" s="1"/>
      <c r="AB2474" s="1"/>
      <c r="AC2474" s="1"/>
      <c r="AD2474" s="1"/>
      <c r="AE2474" s="1"/>
      <c r="AF2474" s="1"/>
    </row>
    <row r="2475" spans="1:32">
      <c r="A2475" s="1"/>
      <c r="B2475" s="17">
        <v>4</v>
      </c>
      <c r="C2475" s="9" t="s">
        <v>44</v>
      </c>
      <c r="D2475" s="9" t="str">
        <f>VLOOKUP(C2475,'Hazard Categories'!$A$2:$B$52,2,FALSE)</f>
        <v>Severe Storm</v>
      </c>
      <c r="E2475" s="17">
        <v>1</v>
      </c>
      <c r="F2475" s="17">
        <v>1977</v>
      </c>
      <c r="G2475" s="17" t="str">
        <f>IF(F2475&lt;2000,(ROUNDDOWN((F2475-$G$10)/5,0))*5+$G$10&amp;"-"&amp;(ROUNDDOWN((F2475-$G$10)/5,0))*5+$G$10+4,(ROUNDDOWN((F2475-$G$10)/5,0))*5+$G$10&amp;"-"&amp;(ROUNDDOWN((F2475-$G$10)/5,0))*5+$G$10+4)</f>
        <v>1975-1979</v>
      </c>
      <c r="H2475" s="17">
        <v>1</v>
      </c>
      <c r="I2475" s="17">
        <v>0</v>
      </c>
      <c r="J2475" s="17">
        <v>0</v>
      </c>
      <c r="K2475" s="17">
        <f>SUM(I2475:J2475)</f>
        <v>0</v>
      </c>
      <c r="L2475" s="28">
        <f>IF(N2475&lt;7000000000,0,1)</f>
        <v>0</v>
      </c>
      <c r="M2475" s="28">
        <f>IF(N2475&gt;0,1,0)</f>
        <v>1</v>
      </c>
      <c r="N2475" s="29">
        <v>3220</v>
      </c>
      <c r="O2475" s="29">
        <f>IF($R2475="Minor",1,0)</f>
        <v>1</v>
      </c>
      <c r="P2475" s="29">
        <f>IF($R2475="Medium",1,0)</f>
        <v>0</v>
      </c>
      <c r="Q2475" s="29">
        <f>IF($R2475="Major",1,0)</f>
        <v>0</v>
      </c>
      <c r="R2475" s="2" t="str">
        <f>IF('Hazard Data'!N1263&lt;VLOOKUP(B2475,Thresholds!$B$2:$I$8,2,FALSE),"Minor",IF(AND(VLOOKUP(B2475,Thresholds!$B$2:$I$8,2,FALSE)&lt;='Hazard Data'!N1263,'Hazard Data'!N1263&lt;VLOOKUP(B2475,Thresholds!$B$2:$I$8,3,FALSE)),"Medium","Major"))</f>
        <v>Minor</v>
      </c>
      <c r="S2475" s="2" t="str">
        <f>IF(N2475&gt;0,"",IF('Hazard Data'!K1263&lt;VLOOKUP(B2475,Thresholds!$B$2:$I$8,5,FALSE),"Minor",IF(AND(VLOOKUP(B2475,Thresholds!$B$2:$I$8,5,FALSE)&lt;='Hazard Data'!K1263,'Hazard Data'!K1263&lt;VLOOKUP(B2475,Thresholds!$B$2:$I$8,6,FALSE)),"Medium","Major")))</f>
        <v/>
      </c>
      <c r="T2475" s="2"/>
      <c r="U2475" s="2"/>
      <c r="V2475" s="2"/>
      <c r="W2475" s="2"/>
      <c r="X2475" s="1"/>
      <c r="Y2475" s="1"/>
      <c r="Z2475" s="1"/>
      <c r="AA2475" s="1"/>
      <c r="AB2475" s="1"/>
      <c r="AC2475" s="1"/>
      <c r="AD2475" s="1"/>
      <c r="AE2475" s="1"/>
      <c r="AF2475" s="1"/>
    </row>
    <row r="2476" spans="1:32">
      <c r="A2476" s="1"/>
      <c r="B2476" s="17">
        <v>4</v>
      </c>
      <c r="C2476" s="9" t="s">
        <v>44</v>
      </c>
      <c r="D2476" s="9" t="str">
        <f>VLOOKUP(C2476,'Hazard Categories'!$A$2:$B$52,2,FALSE)</f>
        <v>Severe Storm</v>
      </c>
      <c r="E2476" s="17">
        <v>4</v>
      </c>
      <c r="F2476" s="17">
        <v>1976</v>
      </c>
      <c r="G2476" s="17" t="str">
        <f>IF(F2476&lt;2000,(ROUNDDOWN((F2476-$G$10)/5,0))*5+$G$10&amp;"-"&amp;(ROUNDDOWN((F2476-$G$10)/5,0))*5+$G$10+4,(ROUNDDOWN((F2476-$G$10)/5,0))*5+$G$10&amp;"-"&amp;(ROUNDDOWN((F2476-$G$10)/5,0))*5+$G$10+4)</f>
        <v>1975-1979</v>
      </c>
      <c r="H2476" s="17">
        <v>1</v>
      </c>
      <c r="I2476" s="17">
        <v>0</v>
      </c>
      <c r="J2476" s="17">
        <v>3</v>
      </c>
      <c r="K2476" s="17">
        <f>SUM(I2476:J2476)</f>
        <v>3</v>
      </c>
      <c r="L2476" s="28">
        <f>IF(N2476&lt;7000000000,0,1)</f>
        <v>0</v>
      </c>
      <c r="M2476" s="28">
        <f>IF(N2476&gt;0,1,0)</f>
        <v>1</v>
      </c>
      <c r="N2476" s="29">
        <v>3200</v>
      </c>
      <c r="O2476" s="29">
        <f>IF($R2476="Minor",1,0)</f>
        <v>1</v>
      </c>
      <c r="P2476" s="29">
        <f>IF($R2476="Medium",1,0)</f>
        <v>0</v>
      </c>
      <c r="Q2476" s="29">
        <f>IF($R2476="Major",1,0)</f>
        <v>0</v>
      </c>
      <c r="R2476" s="2" t="str">
        <f>IF('Hazard Data'!N1259&lt;VLOOKUP(B2476,Thresholds!$B$2:$I$8,2,FALSE),"Minor",IF(AND(VLOOKUP(B2476,Thresholds!$B$2:$I$8,2,FALSE)&lt;='Hazard Data'!N1259,'Hazard Data'!N1259&lt;VLOOKUP(B2476,Thresholds!$B$2:$I$8,3,FALSE)),"Medium","Major"))</f>
        <v>Minor</v>
      </c>
      <c r="S2476" s="2" t="str">
        <f>IF(N2476&gt;0,"",IF('Hazard Data'!K1259&lt;VLOOKUP(B2476,Thresholds!$B$2:$I$8,5,FALSE),"Minor",IF(AND(VLOOKUP(B2476,Thresholds!$B$2:$I$8,5,FALSE)&lt;='Hazard Data'!K1259,'Hazard Data'!K1259&lt;VLOOKUP(B2476,Thresholds!$B$2:$I$8,6,FALSE)),"Medium","Major")))</f>
        <v/>
      </c>
      <c r="T2476" s="2"/>
      <c r="U2476" s="2"/>
      <c r="V2476" s="2"/>
      <c r="W2476" s="2"/>
      <c r="X2476" s="1"/>
      <c r="Y2476" s="1"/>
      <c r="Z2476" s="1"/>
      <c r="AA2476" s="1"/>
      <c r="AB2476" s="1"/>
      <c r="AC2476" s="1"/>
      <c r="AD2476" s="1"/>
      <c r="AE2476" s="1"/>
      <c r="AF2476" s="1"/>
    </row>
    <row r="2477" spans="1:32">
      <c r="A2477" s="1"/>
      <c r="B2477" s="17">
        <v>3</v>
      </c>
      <c r="C2477" s="9" t="s">
        <v>66</v>
      </c>
      <c r="D2477" s="9" t="str">
        <f>VLOOKUP(C2477,'Hazard Categories'!$A$2:$B$52,2,FALSE)</f>
        <v>Storm</v>
      </c>
      <c r="E2477" s="17">
        <v>2</v>
      </c>
      <c r="F2477" s="17">
        <v>1962</v>
      </c>
      <c r="G2477" s="17" t="str">
        <f>IF(F2477&lt;2000,(ROUNDDOWN((F2477-$G$10)/5,0))*5+$G$10&amp;"-"&amp;(ROUNDDOWN((F2477-$G$10)/5,0))*5+$G$10+4,(ROUNDDOWN((F2477-$G$10)/5,0))*5+$G$10&amp;"-"&amp;(ROUNDDOWN((F2477-$G$10)/5,0))*5+$G$10+4)</f>
        <v>1960-1964</v>
      </c>
      <c r="H2477" s="17">
        <v>1</v>
      </c>
      <c r="I2477" s="17">
        <v>0</v>
      </c>
      <c r="J2477" s="17">
        <v>0</v>
      </c>
      <c r="K2477" s="17">
        <f>SUM(I2477:J2477)</f>
        <v>0</v>
      </c>
      <c r="L2477" s="28">
        <f>IF(N2477&lt;7000000000,0,1)</f>
        <v>0</v>
      </c>
      <c r="M2477" s="28">
        <f>IF(N2477&gt;0,1,0)</f>
        <v>1</v>
      </c>
      <c r="N2477" s="29">
        <v>3184</v>
      </c>
      <c r="O2477" s="29">
        <f>IF($R2477="Minor",1,0)</f>
        <v>1</v>
      </c>
      <c r="P2477" s="29">
        <f>IF($R2477="Medium",1,0)</f>
        <v>0</v>
      </c>
      <c r="Q2477" s="29">
        <f>IF($R2477="Major",1,0)</f>
        <v>0</v>
      </c>
      <c r="R2477" s="2" t="str">
        <f>IF('Hazard Data'!N898&lt;VLOOKUP(B2477,Thresholds!$B$2:$I$8,2,FALSE),"Minor",IF(AND(VLOOKUP(B2477,Thresholds!$B$2:$I$8,2,FALSE)&lt;='Hazard Data'!N898,'Hazard Data'!N898&lt;VLOOKUP(B2477,Thresholds!$B$2:$I$8,3,FALSE)),"Medium","Major"))</f>
        <v>Minor</v>
      </c>
      <c r="S2477" s="2" t="str">
        <f>IF(N2477&gt;0,"",IF('Hazard Data'!K898&lt;VLOOKUP(B2477,Thresholds!$B$2:$I$8,5,FALSE),"Minor",IF(AND(VLOOKUP(B2477,Thresholds!$B$2:$I$8,5,FALSE)&lt;='Hazard Data'!K898,'Hazard Data'!K898&lt;VLOOKUP(B2477,Thresholds!$B$2:$I$8,6,FALSE)),"Medium","Major")))</f>
        <v/>
      </c>
      <c r="T2477" s="2"/>
      <c r="U2477" s="2"/>
      <c r="V2477" s="2"/>
      <c r="W2477" s="2"/>
      <c r="X2477" s="1"/>
      <c r="Y2477" s="1"/>
      <c r="Z2477" s="1"/>
      <c r="AA2477" s="1"/>
      <c r="AB2477" s="1"/>
      <c r="AC2477" s="1"/>
      <c r="AD2477" s="1"/>
      <c r="AE2477" s="1"/>
      <c r="AF2477" s="1"/>
    </row>
    <row r="2478" spans="1:32">
      <c r="A2478" s="1"/>
      <c r="B2478" s="17">
        <v>2</v>
      </c>
      <c r="C2478" s="9" t="s">
        <v>59</v>
      </c>
      <c r="D2478" s="9" t="str">
        <f>VLOOKUP(C2478,'Hazard Categories'!$A$2:$B$52,2,FALSE)</f>
        <v>Storm</v>
      </c>
      <c r="E2478" s="17">
        <v>2</v>
      </c>
      <c r="F2478" s="17">
        <v>2014</v>
      </c>
      <c r="G2478" s="17" t="str">
        <f>IF(F2478&lt;2000,(ROUNDDOWN((F2478-$G$10)/5,0))*5+$G$10&amp;"-"&amp;(ROUNDDOWN((F2478-$G$10)/5,0))*5+$G$10+4,(ROUNDDOWN((F2478-$G$10)/5,0))*5+$G$10&amp;"-"&amp;(ROUNDDOWN((F2478-$G$10)/5,0))*5+$G$10+4)</f>
        <v>2010-2014</v>
      </c>
      <c r="H2478" s="17">
        <v>1</v>
      </c>
      <c r="I2478" s="17">
        <v>0</v>
      </c>
      <c r="J2478" s="17">
        <v>0</v>
      </c>
      <c r="K2478" s="17">
        <f>SUM(I2478:J2478)</f>
        <v>0</v>
      </c>
      <c r="L2478" s="28">
        <f>IF(N2478&lt;7000000000,0,1)</f>
        <v>0</v>
      </c>
      <c r="M2478" s="28">
        <f>IF(N2478&gt;0,1,0)</f>
        <v>1</v>
      </c>
      <c r="N2478" s="29">
        <v>3162</v>
      </c>
      <c r="O2478" s="29">
        <f>IF($R2478="Minor",1,0)</f>
        <v>1</v>
      </c>
      <c r="P2478" s="29">
        <f>IF($R2478="Medium",1,0)</f>
        <v>0</v>
      </c>
      <c r="Q2478" s="29">
        <f>IF($R2478="Major",1,0)</f>
        <v>0</v>
      </c>
      <c r="R2478" s="2" t="str">
        <f>IF('Hazard Data'!N2559&lt;VLOOKUP(B2478,Thresholds!$B$2:$I$8,2,FALSE),"Minor",IF(AND(VLOOKUP(B2478,Thresholds!$B$2:$I$8,2,FALSE)&lt;='Hazard Data'!N2559,'Hazard Data'!N2559&lt;VLOOKUP(B2478,Thresholds!$B$2:$I$8,3,FALSE)),"Medium","Major"))</f>
        <v>Minor</v>
      </c>
      <c r="S2478" s="2" t="str">
        <f>IF(N2478&gt;0,"",IF('Hazard Data'!K2559&lt;VLOOKUP(B2478,Thresholds!$B$2:$I$8,5,FALSE),"Minor",IF(AND(VLOOKUP(B2478,Thresholds!$B$2:$I$8,5,FALSE)&lt;='Hazard Data'!K2559,'Hazard Data'!K2559&lt;VLOOKUP(B2478,Thresholds!$B$2:$I$8,6,FALSE)),"Medium","Major")))</f>
        <v/>
      </c>
      <c r="T2478" s="2"/>
      <c r="U2478" s="2"/>
      <c r="V2478" s="2"/>
      <c r="W2478" s="2"/>
      <c r="X2478" s="1"/>
      <c r="Y2478" s="1"/>
      <c r="Z2478" s="1"/>
      <c r="AA2478" s="1"/>
      <c r="AB2478" s="1"/>
      <c r="AC2478" s="1"/>
      <c r="AD2478" s="1"/>
      <c r="AE2478" s="1"/>
      <c r="AF2478" s="1"/>
    </row>
    <row r="2479" spans="1:32">
      <c r="A2479" s="1"/>
      <c r="B2479" s="17">
        <v>4</v>
      </c>
      <c r="C2479" s="9" t="s">
        <v>66</v>
      </c>
      <c r="D2479" s="9" t="str">
        <f>VLOOKUP(C2479,'Hazard Categories'!$A$2:$B$52,2,FALSE)</f>
        <v>Storm</v>
      </c>
      <c r="E2479" s="17">
        <v>3</v>
      </c>
      <c r="F2479" s="17">
        <v>1974</v>
      </c>
      <c r="G2479" s="17" t="str">
        <f>IF(F2479&lt;2000,(ROUNDDOWN((F2479-$G$10)/5,0))*5+$G$10&amp;"-"&amp;(ROUNDDOWN((F2479-$G$10)/5,0))*5+$G$10+4,(ROUNDDOWN((F2479-$G$10)/5,0))*5+$G$10&amp;"-"&amp;(ROUNDDOWN((F2479-$G$10)/5,0))*5+$G$10+4)</f>
        <v>1970-1974</v>
      </c>
      <c r="H2479" s="17">
        <v>1</v>
      </c>
      <c r="I2479" s="17">
        <v>0</v>
      </c>
      <c r="J2479" s="17">
        <v>0</v>
      </c>
      <c r="K2479" s="17">
        <f>SUM(I2479:J2479)</f>
        <v>0</v>
      </c>
      <c r="L2479" s="28">
        <f>IF(N2479&lt;7000000000,0,1)</f>
        <v>0</v>
      </c>
      <c r="M2479" s="28">
        <f>IF(N2479&gt;0,1,0)</f>
        <v>1</v>
      </c>
      <c r="N2479" s="29">
        <v>3094</v>
      </c>
      <c r="O2479" s="29">
        <f>IF($R2479="Minor",1,0)</f>
        <v>1</v>
      </c>
      <c r="P2479" s="29">
        <f>IF($R2479="Medium",1,0)</f>
        <v>0</v>
      </c>
      <c r="Q2479" s="29">
        <f>IF($R2479="Major",1,0)</f>
        <v>0</v>
      </c>
      <c r="R2479" s="2" t="str">
        <f>IF('Hazard Data'!N1237&lt;VLOOKUP(B2479,Thresholds!$B$2:$I$8,2,FALSE),"Minor",IF(AND(VLOOKUP(B2479,Thresholds!$B$2:$I$8,2,FALSE)&lt;='Hazard Data'!N1237,'Hazard Data'!N1237&lt;VLOOKUP(B2479,Thresholds!$B$2:$I$8,3,FALSE)),"Medium","Major"))</f>
        <v>Minor</v>
      </c>
      <c r="S2479" s="2" t="str">
        <f>IF(N2479&gt;0,"",IF('Hazard Data'!K1237&lt;VLOOKUP(B2479,Thresholds!$B$2:$I$8,5,FALSE),"Minor",IF(AND(VLOOKUP(B2479,Thresholds!$B$2:$I$8,5,FALSE)&lt;='Hazard Data'!K1237,'Hazard Data'!K1237&lt;VLOOKUP(B2479,Thresholds!$B$2:$I$8,6,FALSE)),"Medium","Major")))</f>
        <v/>
      </c>
      <c r="T2479" s="2"/>
      <c r="U2479" s="2"/>
      <c r="V2479" s="2"/>
      <c r="W2479" s="2"/>
      <c r="X2479" s="1"/>
      <c r="Y2479" s="1"/>
      <c r="Z2479" s="1"/>
      <c r="AA2479" s="1"/>
      <c r="AB2479" s="1"/>
      <c r="AC2479" s="1"/>
      <c r="AD2479" s="1"/>
      <c r="AE2479" s="1"/>
      <c r="AF2479" s="1"/>
    </row>
    <row r="2480" spans="1:32">
      <c r="A2480" s="1"/>
      <c r="B2480" s="17">
        <v>3</v>
      </c>
      <c r="C2480" s="9" t="s">
        <v>40</v>
      </c>
      <c r="D2480" s="9" t="str">
        <f>VLOOKUP(C2480,'Hazard Categories'!$A$2:$B$52,2,FALSE)</f>
        <v>Storm</v>
      </c>
      <c r="E2480" s="17">
        <v>1</v>
      </c>
      <c r="F2480" s="17">
        <v>1988</v>
      </c>
      <c r="G2480" s="17" t="str">
        <f>IF(F2480&lt;2000,(ROUNDDOWN((F2480-$G$10)/5,0))*5+$G$10&amp;"-"&amp;(ROUNDDOWN((F2480-$G$10)/5,0))*5+$G$10+4,(ROUNDDOWN((F2480-$G$10)/5,0))*5+$G$10&amp;"-"&amp;(ROUNDDOWN((F2480-$G$10)/5,0))*5+$G$10+4)</f>
        <v>1985-1989</v>
      </c>
      <c r="H2480" s="17">
        <v>1</v>
      </c>
      <c r="I2480" s="17">
        <v>0</v>
      </c>
      <c r="J2480" s="17">
        <v>0</v>
      </c>
      <c r="K2480" s="17">
        <f>SUM(I2480:J2480)</f>
        <v>0</v>
      </c>
      <c r="L2480" s="28">
        <f>IF(N2480&lt;7000000000,0,1)</f>
        <v>0</v>
      </c>
      <c r="M2480" s="28">
        <f>IF(N2480&gt;0,1,0)</f>
        <v>1</v>
      </c>
      <c r="N2480" s="29">
        <v>3089</v>
      </c>
      <c r="O2480" s="29">
        <f>IF($R2480="Minor",1,0)</f>
        <v>1</v>
      </c>
      <c r="P2480" s="29">
        <f>IF($R2480="Medium",1,0)</f>
        <v>0</v>
      </c>
      <c r="Q2480" s="29">
        <f>IF($R2480="Major",1,0)</f>
        <v>0</v>
      </c>
      <c r="R2480" s="2" t="str">
        <f>IF('Hazard Data'!N1659&lt;VLOOKUP(B2480,Thresholds!$B$2:$I$8,2,FALSE),"Minor",IF(AND(VLOOKUP(B2480,Thresholds!$B$2:$I$8,2,FALSE)&lt;='Hazard Data'!N1659,'Hazard Data'!N1659&lt;VLOOKUP(B2480,Thresholds!$B$2:$I$8,3,FALSE)),"Medium","Major"))</f>
        <v>Minor</v>
      </c>
      <c r="S2480" s="2" t="str">
        <f>IF(N2480&gt;0,"",IF('Hazard Data'!K1659&lt;VLOOKUP(B2480,Thresholds!$B$2:$I$8,5,FALSE),"Minor",IF(AND(VLOOKUP(B2480,Thresholds!$B$2:$I$8,5,FALSE)&lt;='Hazard Data'!K1659,'Hazard Data'!K1659&lt;VLOOKUP(B2480,Thresholds!$B$2:$I$8,6,FALSE)),"Medium","Major")))</f>
        <v/>
      </c>
      <c r="T2480" s="2"/>
      <c r="U2480" s="2"/>
      <c r="V2480" s="2"/>
      <c r="W2480" s="2"/>
      <c r="X2480" s="1"/>
      <c r="Y2480" s="1"/>
      <c r="Z2480" s="1"/>
      <c r="AA2480" s="1"/>
      <c r="AB2480" s="1"/>
      <c r="AC2480" s="1"/>
      <c r="AD2480" s="1"/>
      <c r="AE2480" s="1"/>
      <c r="AF2480" s="1"/>
    </row>
    <row r="2481" spans="1:32">
      <c r="A2481" s="1"/>
      <c r="B2481" s="17">
        <v>4</v>
      </c>
      <c r="C2481" s="9" t="s">
        <v>40</v>
      </c>
      <c r="D2481" s="9" t="str">
        <f>VLOOKUP(C2481,'Hazard Categories'!$A$2:$B$52,2,FALSE)</f>
        <v>Storm</v>
      </c>
      <c r="E2481" s="17">
        <v>1</v>
      </c>
      <c r="F2481" s="17">
        <v>1988</v>
      </c>
      <c r="G2481" s="17" t="str">
        <f>IF(F2481&lt;2000,(ROUNDDOWN((F2481-$G$10)/5,0))*5+$G$10&amp;"-"&amp;(ROUNDDOWN((F2481-$G$10)/5,0))*5+$G$10+4,(ROUNDDOWN((F2481-$G$10)/5,0))*5+$G$10&amp;"-"&amp;(ROUNDDOWN((F2481-$G$10)/5,0))*5+$G$10+4)</f>
        <v>1985-1989</v>
      </c>
      <c r="H2481" s="17">
        <v>1</v>
      </c>
      <c r="I2481" s="17">
        <v>0</v>
      </c>
      <c r="J2481" s="17">
        <v>0</v>
      </c>
      <c r="K2481" s="17">
        <f>SUM(I2481:J2481)</f>
        <v>0</v>
      </c>
      <c r="L2481" s="28">
        <f>IF(N2481&lt;7000000000,0,1)</f>
        <v>0</v>
      </c>
      <c r="M2481" s="28">
        <f>IF(N2481&gt;0,1,0)</f>
        <v>1</v>
      </c>
      <c r="N2481" s="29">
        <v>3065</v>
      </c>
      <c r="O2481" s="29">
        <f>IF($R2481="Minor",1,0)</f>
        <v>1</v>
      </c>
      <c r="P2481" s="29">
        <f>IF($R2481="Medium",1,0)</f>
        <v>0</v>
      </c>
      <c r="Q2481" s="29">
        <f>IF($R2481="Major",1,0)</f>
        <v>0</v>
      </c>
      <c r="R2481" s="2" t="str">
        <f>IF('Hazard Data'!N1658&lt;VLOOKUP(B2481,Thresholds!$B$2:$I$8,2,FALSE),"Minor",IF(AND(VLOOKUP(B2481,Thresholds!$B$2:$I$8,2,FALSE)&lt;='Hazard Data'!N1658,'Hazard Data'!N1658&lt;VLOOKUP(B2481,Thresholds!$B$2:$I$8,3,FALSE)),"Medium","Major"))</f>
        <v>Minor</v>
      </c>
      <c r="S2481" s="2" t="str">
        <f>IF(N2481&gt;0,"",IF('Hazard Data'!K1658&lt;VLOOKUP(B2481,Thresholds!$B$2:$I$8,5,FALSE),"Minor",IF(AND(VLOOKUP(B2481,Thresholds!$B$2:$I$8,5,FALSE)&lt;='Hazard Data'!K1658,'Hazard Data'!K1658&lt;VLOOKUP(B2481,Thresholds!$B$2:$I$8,6,FALSE)),"Medium","Major")))</f>
        <v/>
      </c>
      <c r="T2481" s="2"/>
      <c r="U2481" s="2"/>
      <c r="V2481" s="2"/>
      <c r="W2481" s="2"/>
      <c r="X2481" s="1"/>
      <c r="Y2481" s="1"/>
      <c r="Z2481" s="1"/>
      <c r="AA2481" s="1"/>
      <c r="AB2481" s="1"/>
      <c r="AC2481" s="1"/>
      <c r="AD2481" s="1"/>
      <c r="AE2481" s="1"/>
      <c r="AF2481" s="1"/>
    </row>
    <row r="2482" spans="1:32">
      <c r="A2482" s="1"/>
      <c r="B2482" s="17">
        <v>5</v>
      </c>
      <c r="C2482" s="9" t="s">
        <v>66</v>
      </c>
      <c r="D2482" s="9" t="str">
        <f>VLOOKUP(C2482,'Hazard Categories'!$A$2:$B$52,2,FALSE)</f>
        <v>Storm</v>
      </c>
      <c r="E2482" s="17">
        <v>2</v>
      </c>
      <c r="F2482" s="17">
        <v>1962</v>
      </c>
      <c r="G2482" s="17" t="str">
        <f>IF(F2482&lt;2000,(ROUNDDOWN((F2482-$G$10)/5,0))*5+$G$10&amp;"-"&amp;(ROUNDDOWN((F2482-$G$10)/5,0))*5+$G$10+4,(ROUNDDOWN((F2482-$G$10)/5,0))*5+$G$10&amp;"-"&amp;(ROUNDDOWN((F2482-$G$10)/5,0))*5+$G$10+4)</f>
        <v>1960-1964</v>
      </c>
      <c r="H2482" s="17">
        <v>1</v>
      </c>
      <c r="I2482" s="17">
        <v>0</v>
      </c>
      <c r="J2482" s="17">
        <v>0</v>
      </c>
      <c r="K2482" s="17">
        <f>SUM(I2482:J2482)</f>
        <v>0</v>
      </c>
      <c r="L2482" s="28">
        <f>IF(N2482&lt;7000000000,0,1)</f>
        <v>0</v>
      </c>
      <c r="M2482" s="28">
        <f>IF(N2482&gt;0,1,0)</f>
        <v>1</v>
      </c>
      <c r="N2482" s="29">
        <v>3028</v>
      </c>
      <c r="O2482" s="29">
        <f>IF($R2482="Minor",1,0)</f>
        <v>1</v>
      </c>
      <c r="P2482" s="29">
        <f>IF($R2482="Medium",1,0)</f>
        <v>0</v>
      </c>
      <c r="Q2482" s="29">
        <f>IF($R2482="Major",1,0)</f>
        <v>0</v>
      </c>
      <c r="R2482" s="2" t="str">
        <f>IF('Hazard Data'!N899&lt;VLOOKUP(B2482,Thresholds!$B$2:$I$8,2,FALSE),"Minor",IF(AND(VLOOKUP(B2482,Thresholds!$B$2:$I$8,2,FALSE)&lt;='Hazard Data'!N899,'Hazard Data'!N899&lt;VLOOKUP(B2482,Thresholds!$B$2:$I$8,3,FALSE)),"Medium","Major"))</f>
        <v>Minor</v>
      </c>
      <c r="S2482" s="2" t="str">
        <f>IF(N2482&gt;0,"",IF('Hazard Data'!K899&lt;VLOOKUP(B2482,Thresholds!$B$2:$I$8,5,FALSE),"Minor",IF(AND(VLOOKUP(B2482,Thresholds!$B$2:$I$8,5,FALSE)&lt;='Hazard Data'!K899,'Hazard Data'!K899&lt;VLOOKUP(B2482,Thresholds!$B$2:$I$8,6,FALSE)),"Medium","Major")))</f>
        <v/>
      </c>
      <c r="T2482" s="2"/>
      <c r="U2482" s="2"/>
      <c r="V2482" s="2"/>
      <c r="W2482" s="2"/>
      <c r="X2482" s="1"/>
      <c r="Y2482" s="1"/>
      <c r="Z2482" s="1"/>
      <c r="AA2482" s="1"/>
      <c r="AB2482" s="1"/>
      <c r="AC2482" s="1"/>
      <c r="AD2482" s="1"/>
      <c r="AE2482" s="1"/>
      <c r="AF2482" s="1"/>
    </row>
    <row r="2483" spans="1:32">
      <c r="A2483" s="1"/>
      <c r="B2483" s="17">
        <v>2</v>
      </c>
      <c r="C2483" s="9" t="s">
        <v>64</v>
      </c>
      <c r="D2483" s="9" t="str">
        <f>VLOOKUP(C2483,'Hazard Categories'!$A$2:$B$52,2,FALSE)</f>
        <v>Severe Storm</v>
      </c>
      <c r="E2483" s="17">
        <v>2</v>
      </c>
      <c r="F2483" s="17">
        <v>1982</v>
      </c>
      <c r="G2483" s="17" t="str">
        <f>IF(F2483&lt;2000,(ROUNDDOWN((F2483-$G$10)/5,0))*5+$G$10&amp;"-"&amp;(ROUNDDOWN((F2483-$G$10)/5,0))*5+$G$10+4,(ROUNDDOWN((F2483-$G$10)/5,0))*5+$G$10&amp;"-"&amp;(ROUNDDOWN((F2483-$G$10)/5,0))*5+$G$10+4)</f>
        <v>1980-1984</v>
      </c>
      <c r="H2483" s="17">
        <v>1</v>
      </c>
      <c r="I2483" s="17">
        <v>0</v>
      </c>
      <c r="J2483" s="17">
        <v>0</v>
      </c>
      <c r="K2483" s="17">
        <f>SUM(I2483:J2483)</f>
        <v>0</v>
      </c>
      <c r="L2483" s="28">
        <f>IF(N2483&lt;7000000000,0,1)</f>
        <v>0</v>
      </c>
      <c r="M2483" s="28">
        <f>IF(N2483&gt;0,1,0)</f>
        <v>1</v>
      </c>
      <c r="N2483" s="29">
        <v>3013</v>
      </c>
      <c r="O2483" s="29">
        <f>IF($R2483="Minor",1,0)</f>
        <v>1</v>
      </c>
      <c r="P2483" s="29">
        <f>IF($R2483="Medium",1,0)</f>
        <v>0</v>
      </c>
      <c r="Q2483" s="29">
        <f>IF($R2483="Major",1,0)</f>
        <v>0</v>
      </c>
      <c r="R2483" s="2" t="str">
        <f>IF('Hazard Data'!N1403&lt;VLOOKUP(B2483,Thresholds!$B$2:$I$8,2,FALSE),"Minor",IF(AND(VLOOKUP(B2483,Thresholds!$B$2:$I$8,2,FALSE)&lt;='Hazard Data'!N1403,'Hazard Data'!N1403&lt;VLOOKUP(B2483,Thresholds!$B$2:$I$8,3,FALSE)),"Medium","Major"))</f>
        <v>Minor</v>
      </c>
      <c r="S2483" s="2" t="str">
        <f>IF(N2483&gt;0,"",IF('Hazard Data'!K1403&lt;VLOOKUP(B2483,Thresholds!$B$2:$I$8,5,FALSE),"Minor",IF(AND(VLOOKUP(B2483,Thresholds!$B$2:$I$8,5,FALSE)&lt;='Hazard Data'!K1403,'Hazard Data'!K1403&lt;VLOOKUP(B2483,Thresholds!$B$2:$I$8,6,FALSE)),"Medium","Major")))</f>
        <v/>
      </c>
      <c r="T2483" s="2"/>
      <c r="U2483" s="2"/>
      <c r="V2483" s="2"/>
      <c r="W2483" s="2"/>
      <c r="X2483" s="1"/>
      <c r="Y2483" s="1"/>
      <c r="Z2483" s="1"/>
      <c r="AA2483" s="1"/>
      <c r="AB2483" s="1"/>
      <c r="AC2483" s="1"/>
      <c r="AD2483" s="1"/>
      <c r="AE2483" s="1"/>
      <c r="AF2483" s="1"/>
    </row>
    <row r="2484" spans="1:32">
      <c r="A2484" s="1"/>
      <c r="B2484" s="17">
        <v>5</v>
      </c>
      <c r="C2484" s="9" t="s">
        <v>66</v>
      </c>
      <c r="D2484" s="9" t="str">
        <f>VLOOKUP(C2484,'Hazard Categories'!$A$2:$B$52,2,FALSE)</f>
        <v>Storm</v>
      </c>
      <c r="E2484" s="17">
        <v>3</v>
      </c>
      <c r="F2484" s="17">
        <v>1974</v>
      </c>
      <c r="G2484" s="17" t="str">
        <f>IF(F2484&lt;2000,(ROUNDDOWN((F2484-$G$10)/5,0))*5+$G$10&amp;"-"&amp;(ROUNDDOWN((F2484-$G$10)/5,0))*5+$G$10+4,(ROUNDDOWN((F2484-$G$10)/5,0))*5+$G$10&amp;"-"&amp;(ROUNDDOWN((F2484-$G$10)/5,0))*5+$G$10+4)</f>
        <v>1970-1974</v>
      </c>
      <c r="H2484" s="17">
        <v>1</v>
      </c>
      <c r="I2484" s="17">
        <v>0</v>
      </c>
      <c r="J2484" s="17">
        <v>0</v>
      </c>
      <c r="K2484" s="17">
        <f>SUM(I2484:J2484)</f>
        <v>0</v>
      </c>
      <c r="L2484" s="28">
        <f>IF(N2484&lt;7000000000,0,1)</f>
        <v>0</v>
      </c>
      <c r="M2484" s="28">
        <f>IF(N2484&gt;0,1,0)</f>
        <v>1</v>
      </c>
      <c r="N2484" s="29">
        <v>2956</v>
      </c>
      <c r="O2484" s="29">
        <f>IF($R2484="Minor",1,0)</f>
        <v>1</v>
      </c>
      <c r="P2484" s="29">
        <f>IF($R2484="Medium",1,0)</f>
        <v>0</v>
      </c>
      <c r="Q2484" s="29">
        <f>IF($R2484="Major",1,0)</f>
        <v>0</v>
      </c>
      <c r="R2484" s="2" t="str">
        <f>IF('Hazard Data'!N1239&lt;VLOOKUP(B2484,Thresholds!$B$2:$I$8,2,FALSE),"Minor",IF(AND(VLOOKUP(B2484,Thresholds!$B$2:$I$8,2,FALSE)&lt;='Hazard Data'!N1239,'Hazard Data'!N1239&lt;VLOOKUP(B2484,Thresholds!$B$2:$I$8,3,FALSE)),"Medium","Major"))</f>
        <v>Minor</v>
      </c>
      <c r="S2484" s="2" t="str">
        <f>IF(N2484&gt;0,"",IF('Hazard Data'!K1239&lt;VLOOKUP(B2484,Thresholds!$B$2:$I$8,5,FALSE),"Minor",IF(AND(VLOOKUP(B2484,Thresholds!$B$2:$I$8,5,FALSE)&lt;='Hazard Data'!K1239,'Hazard Data'!K1239&lt;VLOOKUP(B2484,Thresholds!$B$2:$I$8,6,FALSE)),"Medium","Major")))</f>
        <v/>
      </c>
      <c r="T2484" s="2"/>
      <c r="U2484" s="2"/>
      <c r="V2484" s="2"/>
      <c r="W2484" s="2"/>
      <c r="X2484" s="1"/>
      <c r="Y2484" s="1"/>
      <c r="Z2484" s="1"/>
      <c r="AA2484" s="1"/>
      <c r="AB2484" s="1"/>
      <c r="AC2484" s="1"/>
      <c r="AD2484" s="1"/>
      <c r="AE2484" s="1"/>
      <c r="AF2484" s="1"/>
    </row>
    <row r="2485" spans="1:32">
      <c r="A2485" s="1"/>
      <c r="B2485" s="17">
        <v>3</v>
      </c>
      <c r="C2485" s="9" t="s">
        <v>57</v>
      </c>
      <c r="D2485" s="9" t="str">
        <f>VLOOKUP(C2485,'Hazard Categories'!$A$2:$B$52,2,FALSE)</f>
        <v>Severe Storm</v>
      </c>
      <c r="E2485" s="17">
        <v>2</v>
      </c>
      <c r="F2485" s="17">
        <v>1973</v>
      </c>
      <c r="G2485" s="17" t="str">
        <f>IF(F2485&lt;2000,(ROUNDDOWN((F2485-$G$10)/5,0))*5+$G$10&amp;"-"&amp;(ROUNDDOWN((F2485-$G$10)/5,0))*5+$G$10+4,(ROUNDDOWN((F2485-$G$10)/5,0))*5+$G$10&amp;"-"&amp;(ROUNDDOWN((F2485-$G$10)/5,0))*5+$G$10+4)</f>
        <v>1970-1974</v>
      </c>
      <c r="H2485" s="17">
        <v>7</v>
      </c>
      <c r="I2485" s="17">
        <v>0</v>
      </c>
      <c r="J2485" s="17">
        <v>0</v>
      </c>
      <c r="K2485" s="17">
        <f>SUM(I2485:J2485)</f>
        <v>0</v>
      </c>
      <c r="L2485" s="28">
        <f>IF(N2485&lt;7000000000,0,1)</f>
        <v>0</v>
      </c>
      <c r="M2485" s="28">
        <f>IF(N2485&gt;0,1,0)</f>
        <v>1</v>
      </c>
      <c r="N2485" s="29">
        <v>2950</v>
      </c>
      <c r="O2485" s="29">
        <f>IF($R2485="Minor",1,0)</f>
        <v>1</v>
      </c>
      <c r="P2485" s="29">
        <f>IF($R2485="Medium",1,0)</f>
        <v>0</v>
      </c>
      <c r="Q2485" s="29">
        <f>IF($R2485="Major",1,0)</f>
        <v>0</v>
      </c>
      <c r="R2485" s="2" t="str">
        <f>IF('Hazard Data'!N1115&lt;VLOOKUP(B2485,Thresholds!$B$2:$I$8,2,FALSE),"Minor",IF(AND(VLOOKUP(B2485,Thresholds!$B$2:$I$8,2,FALSE)&lt;='Hazard Data'!N1115,'Hazard Data'!N1115&lt;VLOOKUP(B2485,Thresholds!$B$2:$I$8,3,FALSE)),"Medium","Major"))</f>
        <v>Minor</v>
      </c>
      <c r="S2485" s="2" t="str">
        <f>IF(N2485&gt;0,"",IF('Hazard Data'!K1115&lt;VLOOKUP(B2485,Thresholds!$B$2:$I$8,5,FALSE),"Minor",IF(AND(VLOOKUP(B2485,Thresholds!$B$2:$I$8,5,FALSE)&lt;='Hazard Data'!K1115,'Hazard Data'!K1115&lt;VLOOKUP(B2485,Thresholds!$B$2:$I$8,6,FALSE)),"Medium","Major")))</f>
        <v/>
      </c>
      <c r="T2485" s="2"/>
      <c r="U2485" s="2"/>
      <c r="V2485" s="2"/>
      <c r="W2485" s="2"/>
      <c r="X2485" s="1"/>
      <c r="Y2485" s="1"/>
      <c r="Z2485" s="1"/>
      <c r="AA2485" s="1"/>
      <c r="AB2485" s="1"/>
      <c r="AC2485" s="1"/>
      <c r="AD2485" s="1"/>
      <c r="AE2485" s="1"/>
      <c r="AF2485" s="1"/>
    </row>
    <row r="2486" spans="1:32">
      <c r="A2486" s="1"/>
      <c r="B2486" s="17">
        <v>1</v>
      </c>
      <c r="C2486" s="9" t="s">
        <v>79</v>
      </c>
      <c r="D2486" s="9" t="str">
        <f>VLOOKUP(C2486,'Hazard Categories'!$A$2:$B$52,2,FALSE)</f>
        <v>Storm</v>
      </c>
      <c r="E2486" s="17">
        <v>2</v>
      </c>
      <c r="F2486" s="17">
        <v>1975</v>
      </c>
      <c r="G2486" s="17" t="str">
        <f>IF(F2486&lt;2000,(ROUNDDOWN((F2486-$G$10)/5,0))*5+$G$10&amp;"-"&amp;(ROUNDDOWN((F2486-$G$10)/5,0))*5+$G$10+4,(ROUNDDOWN((F2486-$G$10)/5,0))*5+$G$10&amp;"-"&amp;(ROUNDDOWN((F2486-$G$10)/5,0))*5+$G$10+4)</f>
        <v>1975-1979</v>
      </c>
      <c r="H2486" s="17">
        <v>1</v>
      </c>
      <c r="I2486" s="17">
        <v>0</v>
      </c>
      <c r="J2486" s="17">
        <v>0</v>
      </c>
      <c r="K2486" s="17">
        <f>SUM(I2486:J2486)</f>
        <v>0</v>
      </c>
      <c r="L2486" s="28">
        <f>IF(N2486&lt;7000000000,0,1)</f>
        <v>0</v>
      </c>
      <c r="M2486" s="28">
        <f>IF(N2486&gt;0,1,0)</f>
        <v>1</v>
      </c>
      <c r="N2486" s="29">
        <v>2949</v>
      </c>
      <c r="O2486" s="29">
        <f>IF($R2486="Minor",1,0)</f>
        <v>1</v>
      </c>
      <c r="P2486" s="29">
        <f>IF($R2486="Medium",1,0)</f>
        <v>0</v>
      </c>
      <c r="Q2486" s="29">
        <f>IF($R2486="Major",1,0)</f>
        <v>0</v>
      </c>
      <c r="R2486" s="2" t="str">
        <f>IF('Hazard Data'!N1201&lt;VLOOKUP(B2486,Thresholds!$B$2:$I$8,2,FALSE),"Minor",IF(AND(VLOOKUP(B2486,Thresholds!$B$2:$I$8,2,FALSE)&lt;='Hazard Data'!N1201,'Hazard Data'!N1201&lt;VLOOKUP(B2486,Thresholds!$B$2:$I$8,3,FALSE)),"Medium","Major"))</f>
        <v>Minor</v>
      </c>
      <c r="S2486" s="2" t="str">
        <f>IF(N2486&gt;0,"",IF('Hazard Data'!K1201&lt;VLOOKUP(B2486,Thresholds!$B$2:$I$8,5,FALSE),"Minor",IF(AND(VLOOKUP(B2486,Thresholds!$B$2:$I$8,5,FALSE)&lt;='Hazard Data'!K1201,'Hazard Data'!K1201&lt;VLOOKUP(B2486,Thresholds!$B$2:$I$8,6,FALSE)),"Medium","Major")))</f>
        <v/>
      </c>
      <c r="T2486" s="2"/>
      <c r="U2486" s="2"/>
      <c r="V2486" s="2"/>
      <c r="W2486" s="2"/>
      <c r="X2486" s="1"/>
      <c r="Y2486" s="1"/>
      <c r="Z2486" s="1"/>
      <c r="AA2486" s="1"/>
      <c r="AB2486" s="1"/>
      <c r="AC2486" s="1"/>
      <c r="AD2486" s="1"/>
      <c r="AE2486" s="1"/>
      <c r="AF2486" s="1"/>
    </row>
    <row r="2487" spans="1:32">
      <c r="A2487" s="1"/>
      <c r="B2487" s="17">
        <v>4</v>
      </c>
      <c r="C2487" s="9" t="s">
        <v>66</v>
      </c>
      <c r="D2487" s="9" t="str">
        <f>VLOOKUP(C2487,'Hazard Categories'!$A$2:$B$52,2,FALSE)</f>
        <v>Storm</v>
      </c>
      <c r="E2487" s="17">
        <v>2</v>
      </c>
      <c r="F2487" s="17">
        <v>1962</v>
      </c>
      <c r="G2487" s="17" t="str">
        <f>IF(F2487&lt;2000,(ROUNDDOWN((F2487-$G$10)/5,0))*5+$G$10&amp;"-"&amp;(ROUNDDOWN((F2487-$G$10)/5,0))*5+$G$10+4,(ROUNDDOWN((F2487-$G$10)/5,0))*5+$G$10&amp;"-"&amp;(ROUNDDOWN((F2487-$G$10)/5,0))*5+$G$10+4)</f>
        <v>1960-1964</v>
      </c>
      <c r="H2487" s="17">
        <v>1</v>
      </c>
      <c r="I2487" s="17">
        <v>0</v>
      </c>
      <c r="J2487" s="17">
        <v>0</v>
      </c>
      <c r="K2487" s="17">
        <f>SUM(I2487:J2487)</f>
        <v>0</v>
      </c>
      <c r="L2487" s="28">
        <f>IF(N2487&lt;7000000000,0,1)</f>
        <v>0</v>
      </c>
      <c r="M2487" s="28">
        <f>IF(N2487&gt;0,1,0)</f>
        <v>1</v>
      </c>
      <c r="N2487" s="29">
        <v>2926</v>
      </c>
      <c r="O2487" s="29">
        <f>IF($R2487="Minor",1,0)</f>
        <v>1</v>
      </c>
      <c r="P2487" s="29">
        <f>IF($R2487="Medium",1,0)</f>
        <v>0</v>
      </c>
      <c r="Q2487" s="29">
        <f>IF($R2487="Major",1,0)</f>
        <v>0</v>
      </c>
      <c r="R2487" s="2" t="str">
        <f>IF('Hazard Data'!N897&lt;VLOOKUP(B2487,Thresholds!$B$2:$I$8,2,FALSE),"Minor",IF(AND(VLOOKUP(B2487,Thresholds!$B$2:$I$8,2,FALSE)&lt;='Hazard Data'!N897,'Hazard Data'!N897&lt;VLOOKUP(B2487,Thresholds!$B$2:$I$8,3,FALSE)),"Medium","Major"))</f>
        <v>Minor</v>
      </c>
      <c r="S2487" s="2" t="str">
        <f>IF(N2487&gt;0,"",IF('Hazard Data'!K897&lt;VLOOKUP(B2487,Thresholds!$B$2:$I$8,5,FALSE),"Minor",IF(AND(VLOOKUP(B2487,Thresholds!$B$2:$I$8,5,FALSE)&lt;='Hazard Data'!K897,'Hazard Data'!K897&lt;VLOOKUP(B2487,Thresholds!$B$2:$I$8,6,FALSE)),"Medium","Major")))</f>
        <v/>
      </c>
      <c r="T2487" s="2"/>
      <c r="U2487" s="2"/>
      <c r="V2487" s="2"/>
      <c r="W2487" s="2"/>
      <c r="X2487" s="1"/>
      <c r="Y2487" s="1"/>
      <c r="Z2487" s="1"/>
      <c r="AA2487" s="1"/>
      <c r="AB2487" s="1"/>
      <c r="AC2487" s="1"/>
      <c r="AD2487" s="1"/>
      <c r="AE2487" s="1"/>
      <c r="AF2487" s="1"/>
    </row>
    <row r="2488" spans="1:32">
      <c r="A2488" s="1"/>
      <c r="B2488" s="17">
        <v>1</v>
      </c>
      <c r="C2488" s="9" t="s">
        <v>66</v>
      </c>
      <c r="D2488" s="9" t="str">
        <f>VLOOKUP(C2488,'Hazard Categories'!$A$2:$B$52,2,FALSE)</f>
        <v>Storm</v>
      </c>
      <c r="E2488" s="17">
        <v>2</v>
      </c>
      <c r="F2488" s="17">
        <v>1984</v>
      </c>
      <c r="G2488" s="17" t="str">
        <f>IF(F2488&lt;2000,(ROUNDDOWN((F2488-$G$10)/5,0))*5+$G$10&amp;"-"&amp;(ROUNDDOWN((F2488-$G$10)/5,0))*5+$G$10+4,(ROUNDDOWN((F2488-$G$10)/5,0))*5+$G$10&amp;"-"&amp;(ROUNDDOWN((F2488-$G$10)/5,0))*5+$G$10+4)</f>
        <v>1980-1984</v>
      </c>
      <c r="H2488" s="17">
        <v>1</v>
      </c>
      <c r="I2488" s="17">
        <v>0</v>
      </c>
      <c r="J2488" s="17">
        <v>0</v>
      </c>
      <c r="K2488" s="17">
        <f>SUM(I2488:J2488)</f>
        <v>0</v>
      </c>
      <c r="L2488" s="28">
        <f>IF(N2488&lt;7000000000,0,1)</f>
        <v>0</v>
      </c>
      <c r="M2488" s="28">
        <f>IF(N2488&gt;0,1,0)</f>
        <v>1</v>
      </c>
      <c r="N2488" s="29">
        <v>2900</v>
      </c>
      <c r="O2488" s="29">
        <f>IF($R2488="Minor",1,0)</f>
        <v>1</v>
      </c>
      <c r="P2488" s="29">
        <f>IF($R2488="Medium",1,0)</f>
        <v>0</v>
      </c>
      <c r="Q2488" s="29">
        <f>IF($R2488="Major",1,0)</f>
        <v>0</v>
      </c>
      <c r="R2488" s="2" t="str">
        <f>IF('Hazard Data'!N1410&lt;VLOOKUP(B2488,Thresholds!$B$2:$I$8,2,FALSE),"Minor",IF(AND(VLOOKUP(B2488,Thresholds!$B$2:$I$8,2,FALSE)&lt;='Hazard Data'!N1410,'Hazard Data'!N1410&lt;VLOOKUP(B2488,Thresholds!$B$2:$I$8,3,FALSE)),"Medium","Major"))</f>
        <v>Minor</v>
      </c>
      <c r="S2488" s="2" t="str">
        <f>IF(N2488&gt;0,"",IF('Hazard Data'!K1410&lt;VLOOKUP(B2488,Thresholds!$B$2:$I$8,5,FALSE),"Minor",IF(AND(VLOOKUP(B2488,Thresholds!$B$2:$I$8,5,FALSE)&lt;='Hazard Data'!K1410,'Hazard Data'!K1410&lt;VLOOKUP(B2488,Thresholds!$B$2:$I$8,6,FALSE)),"Medium","Major")))</f>
        <v/>
      </c>
      <c r="T2488" s="2"/>
      <c r="U2488" s="2"/>
      <c r="V2488" s="2"/>
      <c r="W2488" s="2"/>
      <c r="X2488" s="1"/>
      <c r="Y2488" s="1"/>
      <c r="Z2488" s="1"/>
      <c r="AA2488" s="1"/>
      <c r="AB2488" s="1"/>
      <c r="AC2488" s="1"/>
      <c r="AD2488" s="1"/>
      <c r="AE2488" s="1"/>
      <c r="AF2488" s="1"/>
    </row>
    <row r="2489" spans="1:32">
      <c r="A2489" s="1"/>
      <c r="B2489" s="17">
        <v>5</v>
      </c>
      <c r="C2489" s="9" t="s">
        <v>57</v>
      </c>
      <c r="D2489" s="9" t="str">
        <f>VLOOKUP(C2489,'Hazard Categories'!$A$2:$B$52,2,FALSE)</f>
        <v>Severe Storm</v>
      </c>
      <c r="E2489" s="17">
        <v>2</v>
      </c>
      <c r="F2489" s="17">
        <v>1973</v>
      </c>
      <c r="G2489" s="17" t="str">
        <f>IF(F2489&lt;2000,(ROUNDDOWN((F2489-$G$10)/5,0))*5+$G$10&amp;"-"&amp;(ROUNDDOWN((F2489-$G$10)/5,0))*5+$G$10+4,(ROUNDDOWN((F2489-$G$10)/5,0))*5+$G$10&amp;"-"&amp;(ROUNDDOWN((F2489-$G$10)/5,0))*5+$G$10+4)</f>
        <v>1970-1974</v>
      </c>
      <c r="H2489" s="17">
        <v>7</v>
      </c>
      <c r="I2489" s="17">
        <v>0</v>
      </c>
      <c r="J2489" s="17">
        <v>0</v>
      </c>
      <c r="K2489" s="17">
        <f>SUM(I2489:J2489)</f>
        <v>0</v>
      </c>
      <c r="L2489" s="28">
        <f>IF(N2489&lt;7000000000,0,1)</f>
        <v>0</v>
      </c>
      <c r="M2489" s="28">
        <f>IF(N2489&gt;0,1,0)</f>
        <v>1</v>
      </c>
      <c r="N2489" s="29">
        <v>2878</v>
      </c>
      <c r="O2489" s="29">
        <f>IF($R2489="Minor",1,0)</f>
        <v>1</v>
      </c>
      <c r="P2489" s="29">
        <f>IF($R2489="Medium",1,0)</f>
        <v>0</v>
      </c>
      <c r="Q2489" s="29">
        <f>IF($R2489="Major",1,0)</f>
        <v>0</v>
      </c>
      <c r="R2489" s="2" t="str">
        <f>IF('Hazard Data'!N1116&lt;VLOOKUP(B2489,Thresholds!$B$2:$I$8,2,FALSE),"Minor",IF(AND(VLOOKUP(B2489,Thresholds!$B$2:$I$8,2,FALSE)&lt;='Hazard Data'!N1116,'Hazard Data'!N1116&lt;VLOOKUP(B2489,Thresholds!$B$2:$I$8,3,FALSE)),"Medium","Major"))</f>
        <v>Minor</v>
      </c>
      <c r="S2489" s="2" t="str">
        <f>IF(N2489&gt;0,"",IF('Hazard Data'!K1116&lt;VLOOKUP(B2489,Thresholds!$B$2:$I$8,5,FALSE),"Minor",IF(AND(VLOOKUP(B2489,Thresholds!$B$2:$I$8,5,FALSE)&lt;='Hazard Data'!K1116,'Hazard Data'!K1116&lt;VLOOKUP(B2489,Thresholds!$B$2:$I$8,6,FALSE)),"Medium","Major")))</f>
        <v/>
      </c>
      <c r="T2489" s="2"/>
      <c r="U2489" s="2"/>
      <c r="V2489" s="2"/>
      <c r="W2489" s="2"/>
      <c r="X2489" s="1"/>
      <c r="Y2489" s="1"/>
      <c r="Z2489" s="1"/>
      <c r="AA2489" s="1"/>
      <c r="AB2489" s="1"/>
      <c r="AC2489" s="1"/>
      <c r="AD2489" s="1"/>
      <c r="AE2489" s="1"/>
      <c r="AF2489" s="1"/>
    </row>
    <row r="2490" spans="1:32">
      <c r="A2490" s="1"/>
      <c r="B2490" s="17">
        <v>2</v>
      </c>
      <c r="C2490" s="9" t="s">
        <v>59</v>
      </c>
      <c r="D2490" s="9" t="str">
        <f>VLOOKUP(C2490,'Hazard Categories'!$A$2:$B$52,2,FALSE)</f>
        <v>Storm</v>
      </c>
      <c r="E2490" s="17">
        <v>2</v>
      </c>
      <c r="F2490" s="17">
        <v>2014</v>
      </c>
      <c r="G2490" s="17" t="str">
        <f>IF(F2490&lt;2000,(ROUNDDOWN((F2490-$G$10)/5,0))*5+$G$10&amp;"-"&amp;(ROUNDDOWN((F2490-$G$10)/5,0))*5+$G$10+4,(ROUNDDOWN((F2490-$G$10)/5,0))*5+$G$10&amp;"-"&amp;(ROUNDDOWN((F2490-$G$10)/5,0))*5+$G$10+4)</f>
        <v>2010-2014</v>
      </c>
      <c r="H2490" s="17">
        <v>1</v>
      </c>
      <c r="I2490" s="17">
        <v>0</v>
      </c>
      <c r="J2490" s="17">
        <v>0</v>
      </c>
      <c r="K2490" s="17">
        <f>SUM(I2490:J2490)</f>
        <v>0</v>
      </c>
      <c r="L2490" s="28">
        <f>IF(N2490&lt;7000000000,0,1)</f>
        <v>0</v>
      </c>
      <c r="M2490" s="28">
        <f>IF(N2490&gt;0,1,0)</f>
        <v>1</v>
      </c>
      <c r="N2490" s="29">
        <v>2874</v>
      </c>
      <c r="O2490" s="29">
        <f>IF($R2490="Minor",1,0)</f>
        <v>1</v>
      </c>
      <c r="P2490" s="29">
        <f>IF($R2490="Medium",1,0)</f>
        <v>0</v>
      </c>
      <c r="Q2490" s="29">
        <f>IF($R2490="Major",1,0)</f>
        <v>0</v>
      </c>
      <c r="R2490" s="2" t="str">
        <f>IF('Hazard Data'!N2618&lt;VLOOKUP(B2490,Thresholds!$B$2:$I$8,2,FALSE),"Minor",IF(AND(VLOOKUP(B2490,Thresholds!$B$2:$I$8,2,FALSE)&lt;='Hazard Data'!N2618,'Hazard Data'!N2618&lt;VLOOKUP(B2490,Thresholds!$B$2:$I$8,3,FALSE)),"Medium","Major"))</f>
        <v>Minor</v>
      </c>
      <c r="S2490" s="2" t="str">
        <f>IF(N2490&gt;0,"",IF('Hazard Data'!K2618&lt;VLOOKUP(B2490,Thresholds!$B$2:$I$8,5,FALSE),"Minor",IF(AND(VLOOKUP(B2490,Thresholds!$B$2:$I$8,5,FALSE)&lt;='Hazard Data'!K2618,'Hazard Data'!K2618&lt;VLOOKUP(B2490,Thresholds!$B$2:$I$8,6,FALSE)),"Medium","Major")))</f>
        <v/>
      </c>
      <c r="T2490" s="2"/>
      <c r="U2490" s="2"/>
      <c r="V2490" s="2"/>
      <c r="W2490" s="2"/>
      <c r="X2490" s="1"/>
      <c r="Y2490" s="1"/>
      <c r="Z2490" s="1"/>
      <c r="AA2490" s="1"/>
      <c r="AB2490" s="1"/>
      <c r="AC2490" s="1"/>
      <c r="AD2490" s="1"/>
      <c r="AE2490" s="1"/>
      <c r="AF2490" s="1"/>
    </row>
    <row r="2491" spans="1:32">
      <c r="A2491" s="1"/>
      <c r="B2491" s="17">
        <v>1</v>
      </c>
      <c r="C2491" s="9" t="s">
        <v>64</v>
      </c>
      <c r="D2491" s="9" t="str">
        <f>VLOOKUP(C2491,'Hazard Categories'!$A$2:$B$52,2,FALSE)</f>
        <v>Severe Storm</v>
      </c>
      <c r="E2491" s="17">
        <v>2</v>
      </c>
      <c r="F2491" s="17">
        <v>1982</v>
      </c>
      <c r="G2491" s="17" t="str">
        <f>IF(F2491&lt;2000,(ROUNDDOWN((F2491-$G$10)/5,0))*5+$G$10&amp;"-"&amp;(ROUNDDOWN((F2491-$G$10)/5,0))*5+$G$10+4,(ROUNDDOWN((F2491-$G$10)/5,0))*5+$G$10&amp;"-"&amp;(ROUNDDOWN((F2491-$G$10)/5,0))*5+$G$10+4)</f>
        <v>1980-1984</v>
      </c>
      <c r="H2491" s="17">
        <v>1</v>
      </c>
      <c r="I2491" s="17">
        <v>0</v>
      </c>
      <c r="J2491" s="17">
        <v>0</v>
      </c>
      <c r="K2491" s="17">
        <f>SUM(I2491:J2491)</f>
        <v>0</v>
      </c>
      <c r="L2491" s="28">
        <f>IF(N2491&lt;7000000000,0,1)</f>
        <v>0</v>
      </c>
      <c r="M2491" s="28">
        <f>IF(N2491&gt;0,1,0)</f>
        <v>1</v>
      </c>
      <c r="N2491" s="29">
        <v>2868</v>
      </c>
      <c r="O2491" s="29">
        <f>IF($R2491="Minor",1,0)</f>
        <v>1</v>
      </c>
      <c r="P2491" s="29">
        <f>IF($R2491="Medium",1,0)</f>
        <v>0</v>
      </c>
      <c r="Q2491" s="29">
        <f>IF($R2491="Major",1,0)</f>
        <v>0</v>
      </c>
      <c r="R2491" s="2" t="str">
        <f>IF('Hazard Data'!N1402&lt;VLOOKUP(B2491,Thresholds!$B$2:$I$8,2,FALSE),"Minor",IF(AND(VLOOKUP(B2491,Thresholds!$B$2:$I$8,2,FALSE)&lt;='Hazard Data'!N1402,'Hazard Data'!N1402&lt;VLOOKUP(B2491,Thresholds!$B$2:$I$8,3,FALSE)),"Medium","Major"))</f>
        <v>Minor</v>
      </c>
      <c r="S2491" s="2" t="str">
        <f>IF(N2491&gt;0,"",IF('Hazard Data'!K1402&lt;VLOOKUP(B2491,Thresholds!$B$2:$I$8,5,FALSE),"Minor",IF(AND(VLOOKUP(B2491,Thresholds!$B$2:$I$8,5,FALSE)&lt;='Hazard Data'!K1402,'Hazard Data'!K1402&lt;VLOOKUP(B2491,Thresholds!$B$2:$I$8,6,FALSE)),"Medium","Major")))</f>
        <v/>
      </c>
      <c r="T2491" s="2"/>
      <c r="U2491" s="2"/>
      <c r="V2491" s="2"/>
      <c r="W2491" s="2"/>
      <c r="X2491" s="1"/>
      <c r="Y2491" s="1"/>
      <c r="Z2491" s="1"/>
      <c r="AA2491" s="1"/>
      <c r="AB2491" s="1"/>
      <c r="AC2491" s="1"/>
      <c r="AD2491" s="1"/>
      <c r="AE2491" s="1"/>
      <c r="AF2491" s="1"/>
    </row>
    <row r="2492" spans="1:32">
      <c r="A2492" s="1"/>
      <c r="B2492" s="17">
        <v>6</v>
      </c>
      <c r="C2492" s="9" t="s">
        <v>79</v>
      </c>
      <c r="D2492" s="9" t="str">
        <f>VLOOKUP(C2492,'Hazard Categories'!$A$2:$B$52,2,FALSE)</f>
        <v>Storm</v>
      </c>
      <c r="E2492" s="17">
        <v>2</v>
      </c>
      <c r="F2492" s="17">
        <v>1975</v>
      </c>
      <c r="G2492" s="17" t="str">
        <f>IF(F2492&lt;2000,(ROUNDDOWN((F2492-$G$10)/5,0))*5+$G$10&amp;"-"&amp;(ROUNDDOWN((F2492-$G$10)/5,0))*5+$G$10+4,(ROUNDDOWN((F2492-$G$10)/5,0))*5+$G$10&amp;"-"&amp;(ROUNDDOWN((F2492-$G$10)/5,0))*5+$G$10+4)</f>
        <v>1975-1979</v>
      </c>
      <c r="H2492" s="17">
        <v>1</v>
      </c>
      <c r="I2492" s="17">
        <v>0</v>
      </c>
      <c r="J2492" s="17">
        <v>0</v>
      </c>
      <c r="K2492" s="17">
        <f>SUM(I2492:J2492)</f>
        <v>0</v>
      </c>
      <c r="L2492" s="28">
        <f>IF(N2492&lt;7000000000,0,1)</f>
        <v>0</v>
      </c>
      <c r="M2492" s="28">
        <f>IF(N2492&gt;0,1,0)</f>
        <v>1</v>
      </c>
      <c r="N2492" s="29">
        <v>2817</v>
      </c>
      <c r="O2492" s="29">
        <f>IF($R2492="Minor",1,0)</f>
        <v>1</v>
      </c>
      <c r="P2492" s="29">
        <f>IF($R2492="Medium",1,0)</f>
        <v>0</v>
      </c>
      <c r="Q2492" s="29">
        <f>IF($R2492="Major",1,0)</f>
        <v>0</v>
      </c>
      <c r="R2492" s="2" t="str">
        <f>IF('Hazard Data'!N1200&lt;VLOOKUP(B2492,Thresholds!$B$2:$I$8,2,FALSE),"Minor",IF(AND(VLOOKUP(B2492,Thresholds!$B$2:$I$8,2,FALSE)&lt;='Hazard Data'!N1200,'Hazard Data'!N1200&lt;VLOOKUP(B2492,Thresholds!$B$2:$I$8,3,FALSE)),"Medium","Major"))</f>
        <v>Minor</v>
      </c>
      <c r="S2492" s="2" t="str">
        <f>IF(N2492&gt;0,"",IF('Hazard Data'!K1200&lt;VLOOKUP(B2492,Thresholds!$B$2:$I$8,5,FALSE),"Minor",IF(AND(VLOOKUP(B2492,Thresholds!$B$2:$I$8,5,FALSE)&lt;='Hazard Data'!K1200,'Hazard Data'!K1200&lt;VLOOKUP(B2492,Thresholds!$B$2:$I$8,6,FALSE)),"Medium","Major")))</f>
        <v/>
      </c>
      <c r="T2492" s="2"/>
      <c r="U2492" s="2"/>
      <c r="V2492" s="2"/>
      <c r="W2492" s="2"/>
      <c r="X2492" s="1"/>
      <c r="Y2492" s="1"/>
      <c r="Z2492" s="1"/>
      <c r="AA2492" s="1"/>
      <c r="AB2492" s="1"/>
      <c r="AC2492" s="1"/>
      <c r="AD2492" s="1"/>
      <c r="AE2492" s="1"/>
      <c r="AF2492" s="1"/>
    </row>
    <row r="2493" spans="1:32">
      <c r="A2493" s="1"/>
      <c r="B2493" s="17">
        <v>5</v>
      </c>
      <c r="C2493" s="9" t="s">
        <v>66</v>
      </c>
      <c r="D2493" s="9" t="str">
        <f>VLOOKUP(C2493,'Hazard Categories'!$A$2:$B$52,2,FALSE)</f>
        <v>Storm</v>
      </c>
      <c r="E2493" s="17">
        <v>2</v>
      </c>
      <c r="F2493" s="17">
        <v>1984</v>
      </c>
      <c r="G2493" s="17" t="str">
        <f>IF(F2493&lt;2000,(ROUNDDOWN((F2493-$G$10)/5,0))*5+$G$10&amp;"-"&amp;(ROUNDDOWN((F2493-$G$10)/5,0))*5+$G$10+4,(ROUNDDOWN((F2493-$G$10)/5,0))*5+$G$10&amp;"-"&amp;(ROUNDDOWN((F2493-$G$10)/5,0))*5+$G$10+4)</f>
        <v>1980-1984</v>
      </c>
      <c r="H2493" s="17">
        <v>1</v>
      </c>
      <c r="I2493" s="17">
        <v>0</v>
      </c>
      <c r="J2493" s="17">
        <v>0</v>
      </c>
      <c r="K2493" s="17">
        <f>SUM(I2493:J2493)</f>
        <v>0</v>
      </c>
      <c r="L2493" s="28">
        <f>IF(N2493&lt;7000000000,0,1)</f>
        <v>0</v>
      </c>
      <c r="M2493" s="28">
        <f>IF(N2493&gt;0,1,0)</f>
        <v>1</v>
      </c>
      <c r="N2493" s="29">
        <v>2767</v>
      </c>
      <c r="O2493" s="29">
        <f>IF($R2493="Minor",1,0)</f>
        <v>1</v>
      </c>
      <c r="P2493" s="29">
        <f>IF($R2493="Medium",1,0)</f>
        <v>0</v>
      </c>
      <c r="Q2493" s="29">
        <f>IF($R2493="Major",1,0)</f>
        <v>0</v>
      </c>
      <c r="R2493" s="2" t="str">
        <f>IF('Hazard Data'!N1413&lt;VLOOKUP(B2493,Thresholds!$B$2:$I$8,2,FALSE),"Minor",IF(AND(VLOOKUP(B2493,Thresholds!$B$2:$I$8,2,FALSE)&lt;='Hazard Data'!N1413,'Hazard Data'!N1413&lt;VLOOKUP(B2493,Thresholds!$B$2:$I$8,3,FALSE)),"Medium","Major"))</f>
        <v>Minor</v>
      </c>
      <c r="S2493" s="2" t="str">
        <f>IF(N2493&gt;0,"",IF('Hazard Data'!K1413&lt;VLOOKUP(B2493,Thresholds!$B$2:$I$8,5,FALSE),"Minor",IF(AND(VLOOKUP(B2493,Thresholds!$B$2:$I$8,5,FALSE)&lt;='Hazard Data'!K1413,'Hazard Data'!K1413&lt;VLOOKUP(B2493,Thresholds!$B$2:$I$8,6,FALSE)),"Medium","Major")))</f>
        <v/>
      </c>
      <c r="T2493" s="2"/>
      <c r="U2493" s="2"/>
      <c r="V2493" s="2"/>
      <c r="W2493" s="2"/>
      <c r="X2493" s="1"/>
      <c r="Y2493" s="1"/>
      <c r="Z2493" s="1"/>
      <c r="AA2493" s="1"/>
      <c r="AB2493" s="1"/>
      <c r="AC2493" s="1"/>
      <c r="AD2493" s="1"/>
      <c r="AE2493" s="1"/>
      <c r="AF2493" s="1"/>
    </row>
    <row r="2494" spans="1:32">
      <c r="A2494" s="1"/>
      <c r="B2494" s="17">
        <v>4</v>
      </c>
      <c r="C2494" s="9" t="s">
        <v>66</v>
      </c>
      <c r="D2494" s="9" t="str">
        <f>VLOOKUP(C2494,'Hazard Categories'!$A$2:$B$52,2,FALSE)</f>
        <v>Storm</v>
      </c>
      <c r="E2494" s="17">
        <v>2</v>
      </c>
      <c r="F2494" s="17">
        <v>1984</v>
      </c>
      <c r="G2494" s="17" t="str">
        <f>IF(F2494&lt;2000,(ROUNDDOWN((F2494-$G$10)/5,0))*5+$G$10&amp;"-"&amp;(ROUNDDOWN((F2494-$G$10)/5,0))*5+$G$10+4,(ROUNDDOWN((F2494-$G$10)/5,0))*5+$G$10&amp;"-"&amp;(ROUNDDOWN((F2494-$G$10)/5,0))*5+$G$10+4)</f>
        <v>1980-1984</v>
      </c>
      <c r="H2494" s="17">
        <v>1</v>
      </c>
      <c r="I2494" s="17">
        <v>0</v>
      </c>
      <c r="J2494" s="17">
        <v>0</v>
      </c>
      <c r="K2494" s="17">
        <f>SUM(I2494:J2494)</f>
        <v>0</v>
      </c>
      <c r="L2494" s="28">
        <f>IF(N2494&lt;7000000000,0,1)</f>
        <v>0</v>
      </c>
      <c r="M2494" s="28">
        <f>IF(N2494&gt;0,1,0)</f>
        <v>1</v>
      </c>
      <c r="N2494" s="29">
        <v>2739</v>
      </c>
      <c r="O2494" s="29">
        <f>IF($R2494="Minor",1,0)</f>
        <v>1</v>
      </c>
      <c r="P2494" s="29">
        <f>IF($R2494="Medium",1,0)</f>
        <v>0</v>
      </c>
      <c r="Q2494" s="29">
        <f>IF($R2494="Major",1,0)</f>
        <v>0</v>
      </c>
      <c r="R2494" s="2" t="str">
        <f>IF('Hazard Data'!N1411&lt;VLOOKUP(B2494,Thresholds!$B$2:$I$8,2,FALSE),"Minor",IF(AND(VLOOKUP(B2494,Thresholds!$B$2:$I$8,2,FALSE)&lt;='Hazard Data'!N1411,'Hazard Data'!N1411&lt;VLOOKUP(B2494,Thresholds!$B$2:$I$8,3,FALSE)),"Medium","Major"))</f>
        <v>Minor</v>
      </c>
      <c r="S2494" s="2" t="str">
        <f>IF(N2494&gt;0,"",IF('Hazard Data'!K1411&lt;VLOOKUP(B2494,Thresholds!$B$2:$I$8,5,FALSE),"Minor",IF(AND(VLOOKUP(B2494,Thresholds!$B$2:$I$8,5,FALSE)&lt;='Hazard Data'!K1411,'Hazard Data'!K1411&lt;VLOOKUP(B2494,Thresholds!$B$2:$I$8,6,FALSE)),"Medium","Major")))</f>
        <v/>
      </c>
      <c r="T2494" s="2"/>
      <c r="U2494" s="2"/>
      <c r="V2494" s="2"/>
      <c r="W2494" s="2"/>
      <c r="X2494" s="1"/>
      <c r="Y2494" s="1"/>
      <c r="Z2494" s="1"/>
      <c r="AA2494" s="1"/>
      <c r="AB2494" s="1"/>
      <c r="AC2494" s="1"/>
      <c r="AD2494" s="1"/>
      <c r="AE2494" s="1"/>
      <c r="AF2494" s="1"/>
    </row>
    <row r="2495" spans="1:32">
      <c r="A2495" s="1"/>
      <c r="B2495" s="17">
        <v>5</v>
      </c>
      <c r="C2495" s="9" t="s">
        <v>79</v>
      </c>
      <c r="D2495" s="9" t="str">
        <f>VLOOKUP(C2495,'Hazard Categories'!$A$2:$B$52,2,FALSE)</f>
        <v>Storm</v>
      </c>
      <c r="E2495" s="17">
        <v>2</v>
      </c>
      <c r="F2495" s="17">
        <v>1974</v>
      </c>
      <c r="G2495" s="17" t="str">
        <f>IF(F2495&lt;2000,(ROUNDDOWN((F2495-$G$10)/5,0))*5+$G$10&amp;"-"&amp;(ROUNDDOWN((F2495-$G$10)/5,0))*5+$G$10+4,(ROUNDDOWN((F2495-$G$10)/5,0))*5+$G$10&amp;"-"&amp;(ROUNDDOWN((F2495-$G$10)/5,0))*5+$G$10+4)</f>
        <v>1970-1974</v>
      </c>
      <c r="H2495" s="17">
        <v>1</v>
      </c>
      <c r="I2495" s="17">
        <v>0</v>
      </c>
      <c r="J2495" s="17">
        <v>0</v>
      </c>
      <c r="K2495" s="17">
        <f>SUM(I2495:J2495)</f>
        <v>0</v>
      </c>
      <c r="L2495" s="28">
        <f>IF(N2495&lt;7000000000,0,1)</f>
        <v>0</v>
      </c>
      <c r="M2495" s="28">
        <f>IF(N2495&gt;0,1,0)</f>
        <v>1</v>
      </c>
      <c r="N2495" s="29">
        <v>2736</v>
      </c>
      <c r="O2495" s="29">
        <f>IF($R2495="Minor",1,0)</f>
        <v>1</v>
      </c>
      <c r="P2495" s="29">
        <f>IF($R2495="Medium",1,0)</f>
        <v>0</v>
      </c>
      <c r="Q2495" s="29">
        <f>IF($R2495="Major",1,0)</f>
        <v>0</v>
      </c>
      <c r="R2495" s="2" t="str">
        <f>IF('Hazard Data'!N1242&lt;VLOOKUP(B2495,Thresholds!$B$2:$I$8,2,FALSE),"Minor",IF(AND(VLOOKUP(B2495,Thresholds!$B$2:$I$8,2,FALSE)&lt;='Hazard Data'!N1242,'Hazard Data'!N1242&lt;VLOOKUP(B2495,Thresholds!$B$2:$I$8,3,FALSE)),"Medium","Major"))</f>
        <v>Minor</v>
      </c>
      <c r="S2495" s="2" t="str">
        <f>IF(N2495&gt;0,"",IF('Hazard Data'!K1242&lt;VLOOKUP(B2495,Thresholds!$B$2:$I$8,5,FALSE),"Minor",IF(AND(VLOOKUP(B2495,Thresholds!$B$2:$I$8,5,FALSE)&lt;='Hazard Data'!K1242,'Hazard Data'!K1242&lt;VLOOKUP(B2495,Thresholds!$B$2:$I$8,6,FALSE)),"Medium","Major")))</f>
        <v/>
      </c>
      <c r="T2495" s="2"/>
      <c r="U2495" s="2"/>
      <c r="V2495" s="2"/>
      <c r="W2495" s="2"/>
      <c r="X2495" s="1"/>
      <c r="Y2495" s="1"/>
      <c r="Z2495" s="1"/>
      <c r="AA2495" s="1"/>
      <c r="AB2495" s="1"/>
      <c r="AC2495" s="1"/>
      <c r="AD2495" s="1"/>
      <c r="AE2495" s="1"/>
      <c r="AF2495" s="1"/>
    </row>
    <row r="2496" spans="1:32">
      <c r="A2496" s="1"/>
      <c r="B2496" s="17">
        <v>6</v>
      </c>
      <c r="C2496" s="9" t="s">
        <v>79</v>
      </c>
      <c r="D2496" s="9" t="str">
        <f>VLOOKUP(C2496,'Hazard Categories'!$A$2:$B$52,2,FALSE)</f>
        <v>Storm</v>
      </c>
      <c r="E2496" s="17">
        <v>2</v>
      </c>
      <c r="F2496" s="17">
        <v>1973</v>
      </c>
      <c r="G2496" s="17" t="str">
        <f>IF(F2496&lt;2000,(ROUNDDOWN((F2496-$G$10)/5,0))*5+$G$10&amp;"-"&amp;(ROUNDDOWN((F2496-$G$10)/5,0))*5+$G$10+4,(ROUNDDOWN((F2496-$G$10)/5,0))*5+$G$10&amp;"-"&amp;(ROUNDDOWN((F2496-$G$10)/5,0))*5+$G$10+4)</f>
        <v>1970-1974</v>
      </c>
      <c r="H2496" s="17">
        <v>2</v>
      </c>
      <c r="I2496" s="17">
        <v>0</v>
      </c>
      <c r="J2496" s="17">
        <v>1</v>
      </c>
      <c r="K2496" s="17">
        <f>SUM(I2496:J2496)</f>
        <v>1</v>
      </c>
      <c r="L2496" s="28">
        <f>IF(N2496&lt;7000000000,0,1)</f>
        <v>0</v>
      </c>
      <c r="M2496" s="28">
        <f>IF(N2496&gt;0,1,0)</f>
        <v>1</v>
      </c>
      <c r="N2496" s="29">
        <v>2693</v>
      </c>
      <c r="O2496" s="29">
        <f>IF($R2496="Minor",1,0)</f>
        <v>1</v>
      </c>
      <c r="P2496" s="29">
        <f>IF($R2496="Medium",1,0)</f>
        <v>0</v>
      </c>
      <c r="Q2496" s="29">
        <f>IF($R2496="Major",1,0)</f>
        <v>0</v>
      </c>
      <c r="R2496" s="2" t="str">
        <f>IF('Hazard Data'!N1110&lt;VLOOKUP(B2496,Thresholds!$B$2:$I$8,2,FALSE),"Minor",IF(AND(VLOOKUP(B2496,Thresholds!$B$2:$I$8,2,FALSE)&lt;='Hazard Data'!N1110,'Hazard Data'!N1110&lt;VLOOKUP(B2496,Thresholds!$B$2:$I$8,3,FALSE)),"Medium","Major"))</f>
        <v>Minor</v>
      </c>
      <c r="S2496" s="2" t="str">
        <f>IF(N2496&gt;0,"",IF('Hazard Data'!K1110&lt;VLOOKUP(B2496,Thresholds!$B$2:$I$8,5,FALSE),"Minor",IF(AND(VLOOKUP(B2496,Thresholds!$B$2:$I$8,5,FALSE)&lt;='Hazard Data'!K1110,'Hazard Data'!K1110&lt;VLOOKUP(B2496,Thresholds!$B$2:$I$8,6,FALSE)),"Medium","Major")))</f>
        <v/>
      </c>
      <c r="T2496" s="2"/>
      <c r="U2496" s="2"/>
      <c r="V2496" s="2"/>
      <c r="W2496" s="2"/>
      <c r="X2496" s="1"/>
      <c r="Y2496" s="1"/>
      <c r="Z2496" s="1"/>
      <c r="AA2496" s="1"/>
      <c r="AB2496" s="1"/>
      <c r="AC2496" s="1"/>
      <c r="AD2496" s="1"/>
      <c r="AE2496" s="1"/>
      <c r="AF2496" s="1"/>
    </row>
    <row r="2497" spans="1:32">
      <c r="A2497" s="1"/>
      <c r="B2497" s="17">
        <v>2</v>
      </c>
      <c r="C2497" s="9" t="s">
        <v>40</v>
      </c>
      <c r="D2497" s="9" t="str">
        <f>VLOOKUP(C2497,'Hazard Categories'!$A$2:$B$52,2,FALSE)</f>
        <v>Storm</v>
      </c>
      <c r="E2497" s="17">
        <v>1</v>
      </c>
      <c r="F2497" s="17">
        <v>1988</v>
      </c>
      <c r="G2497" s="17" t="str">
        <f>IF(F2497&lt;2000,(ROUNDDOWN((F2497-$G$10)/5,0))*5+$G$10&amp;"-"&amp;(ROUNDDOWN((F2497-$G$10)/5,0))*5+$G$10+4,(ROUNDDOWN((F2497-$G$10)/5,0))*5+$G$10&amp;"-"&amp;(ROUNDDOWN((F2497-$G$10)/5,0))*5+$G$10+4)</f>
        <v>1985-1989</v>
      </c>
      <c r="H2497" s="17">
        <v>1</v>
      </c>
      <c r="I2497" s="17">
        <v>0</v>
      </c>
      <c r="J2497" s="17">
        <v>0</v>
      </c>
      <c r="K2497" s="17">
        <f>SUM(I2497:J2497)</f>
        <v>0</v>
      </c>
      <c r="L2497" s="28">
        <f>IF(N2497&lt;7000000000,0,1)</f>
        <v>0</v>
      </c>
      <c r="M2497" s="28">
        <f>IF(N2497&gt;0,1,0)</f>
        <v>1</v>
      </c>
      <c r="N2497" s="29">
        <v>2668</v>
      </c>
      <c r="O2497" s="29">
        <f>IF($R2497="Minor",1,0)</f>
        <v>1</v>
      </c>
      <c r="P2497" s="29">
        <f>IF($R2497="Medium",1,0)</f>
        <v>0</v>
      </c>
      <c r="Q2497" s="29">
        <f>IF($R2497="Major",1,0)</f>
        <v>0</v>
      </c>
      <c r="R2497" s="2" t="str">
        <f>IF('Hazard Data'!N1657&lt;VLOOKUP(B2497,Thresholds!$B$2:$I$8,2,FALSE),"Minor",IF(AND(VLOOKUP(B2497,Thresholds!$B$2:$I$8,2,FALSE)&lt;='Hazard Data'!N1657,'Hazard Data'!N1657&lt;VLOOKUP(B2497,Thresholds!$B$2:$I$8,3,FALSE)),"Medium","Major"))</f>
        <v>Minor</v>
      </c>
      <c r="S2497" s="2" t="str">
        <f>IF(N2497&gt;0,"",IF('Hazard Data'!K1657&lt;VLOOKUP(B2497,Thresholds!$B$2:$I$8,5,FALSE),"Minor",IF(AND(VLOOKUP(B2497,Thresholds!$B$2:$I$8,5,FALSE)&lt;='Hazard Data'!K1657,'Hazard Data'!K1657&lt;VLOOKUP(B2497,Thresholds!$B$2:$I$8,6,FALSE)),"Medium","Major")))</f>
        <v/>
      </c>
      <c r="T2497" s="2"/>
      <c r="U2497" s="2"/>
      <c r="V2497" s="2"/>
      <c r="W2497" s="2"/>
      <c r="X2497" s="1"/>
      <c r="Y2497" s="1"/>
      <c r="Z2497" s="1"/>
      <c r="AA2497" s="1"/>
      <c r="AB2497" s="1"/>
      <c r="AC2497" s="1"/>
      <c r="AD2497" s="1"/>
      <c r="AE2497" s="1"/>
      <c r="AF2497" s="1"/>
    </row>
    <row r="2498" spans="1:32">
      <c r="A2498" s="1"/>
      <c r="B2498" s="17">
        <v>1</v>
      </c>
      <c r="C2498" s="9" t="s">
        <v>79</v>
      </c>
      <c r="D2498" s="9" t="str">
        <f>VLOOKUP(C2498,'Hazard Categories'!$A$2:$B$52,2,FALSE)</f>
        <v>Storm</v>
      </c>
      <c r="E2498" s="17">
        <v>2</v>
      </c>
      <c r="F2498" s="17">
        <v>1973</v>
      </c>
      <c r="G2498" s="17" t="str">
        <f>IF(F2498&lt;2000,(ROUNDDOWN((F2498-$G$10)/5,0))*5+$G$10&amp;"-"&amp;(ROUNDDOWN((F2498-$G$10)/5,0))*5+$G$10+4,(ROUNDDOWN((F2498-$G$10)/5,0))*5+$G$10&amp;"-"&amp;(ROUNDDOWN((F2498-$G$10)/5,0))*5+$G$10+4)</f>
        <v>1970-1974</v>
      </c>
      <c r="H2498" s="17">
        <v>2</v>
      </c>
      <c r="I2498" s="17">
        <v>0</v>
      </c>
      <c r="J2498" s="17">
        <v>1</v>
      </c>
      <c r="K2498" s="17">
        <f>SUM(I2498:J2498)</f>
        <v>1</v>
      </c>
      <c r="L2498" s="28">
        <f>IF(N2498&lt;7000000000,0,1)</f>
        <v>0</v>
      </c>
      <c r="M2498" s="28">
        <f>IF(N2498&gt;0,1,0)</f>
        <v>1</v>
      </c>
      <c r="N2498" s="29">
        <v>2659</v>
      </c>
      <c r="O2498" s="29">
        <f>IF($R2498="Minor",1,0)</f>
        <v>1</v>
      </c>
      <c r="P2498" s="29">
        <f>IF($R2498="Medium",1,0)</f>
        <v>0</v>
      </c>
      <c r="Q2498" s="29">
        <f>IF($R2498="Major",1,0)</f>
        <v>0</v>
      </c>
      <c r="R2498" s="2" t="str">
        <f>IF('Hazard Data'!N1111&lt;VLOOKUP(B2498,Thresholds!$B$2:$I$8,2,FALSE),"Minor",IF(AND(VLOOKUP(B2498,Thresholds!$B$2:$I$8,2,FALSE)&lt;='Hazard Data'!N1111,'Hazard Data'!N1111&lt;VLOOKUP(B2498,Thresholds!$B$2:$I$8,3,FALSE)),"Medium","Major"))</f>
        <v>Minor</v>
      </c>
      <c r="S2498" s="2" t="str">
        <f>IF(N2498&gt;0,"",IF('Hazard Data'!K1111&lt;VLOOKUP(B2498,Thresholds!$B$2:$I$8,5,FALSE),"Minor",IF(AND(VLOOKUP(B2498,Thresholds!$B$2:$I$8,5,FALSE)&lt;='Hazard Data'!K1111,'Hazard Data'!K1111&lt;VLOOKUP(B2498,Thresholds!$B$2:$I$8,6,FALSE)),"Medium","Major")))</f>
        <v/>
      </c>
      <c r="T2498" s="2"/>
      <c r="U2498" s="2"/>
      <c r="V2498" s="2"/>
      <c r="W2498" s="2"/>
      <c r="X2498" s="1"/>
      <c r="Y2498" s="1"/>
      <c r="Z2498" s="1"/>
      <c r="AA2498" s="1"/>
      <c r="AB2498" s="1"/>
      <c r="AC2498" s="1"/>
      <c r="AD2498" s="1"/>
      <c r="AE2498" s="1"/>
      <c r="AF2498" s="1"/>
    </row>
    <row r="2499" spans="1:32">
      <c r="A2499" s="1"/>
      <c r="B2499" s="17">
        <v>3</v>
      </c>
      <c r="C2499" s="9" t="s">
        <v>66</v>
      </c>
      <c r="D2499" s="9" t="str">
        <f>VLOOKUP(C2499,'Hazard Categories'!$A$2:$B$52,2,FALSE)</f>
        <v>Storm</v>
      </c>
      <c r="E2499" s="17">
        <v>2</v>
      </c>
      <c r="F2499" s="17">
        <v>1984</v>
      </c>
      <c r="G2499" s="17" t="str">
        <f>IF(F2499&lt;2000,(ROUNDDOWN((F2499-$G$10)/5,0))*5+$G$10&amp;"-"&amp;(ROUNDDOWN((F2499-$G$10)/5,0))*5+$G$10+4,(ROUNDDOWN((F2499-$G$10)/5,0))*5+$G$10&amp;"-"&amp;(ROUNDDOWN((F2499-$G$10)/5,0))*5+$G$10+4)</f>
        <v>1980-1984</v>
      </c>
      <c r="H2499" s="17">
        <v>1</v>
      </c>
      <c r="I2499" s="17">
        <v>0</v>
      </c>
      <c r="J2499" s="17">
        <v>0</v>
      </c>
      <c r="K2499" s="17">
        <f>SUM(I2499:J2499)</f>
        <v>0</v>
      </c>
      <c r="L2499" s="28">
        <f>IF(N2499&lt;7000000000,0,1)</f>
        <v>0</v>
      </c>
      <c r="M2499" s="28">
        <f>IF(N2499&gt;0,1,0)</f>
        <v>1</v>
      </c>
      <c r="N2499" s="29">
        <v>2647</v>
      </c>
      <c r="O2499" s="29">
        <f>IF($R2499="Minor",1,0)</f>
        <v>1</v>
      </c>
      <c r="P2499" s="29">
        <f>IF($R2499="Medium",1,0)</f>
        <v>0</v>
      </c>
      <c r="Q2499" s="29">
        <f>IF($R2499="Major",1,0)</f>
        <v>0</v>
      </c>
      <c r="R2499" s="2" t="str">
        <f>IF('Hazard Data'!N1412&lt;VLOOKUP(B2499,Thresholds!$B$2:$I$8,2,FALSE),"Minor",IF(AND(VLOOKUP(B2499,Thresholds!$B$2:$I$8,2,FALSE)&lt;='Hazard Data'!N1412,'Hazard Data'!N1412&lt;VLOOKUP(B2499,Thresholds!$B$2:$I$8,3,FALSE)),"Medium","Major"))</f>
        <v>Minor</v>
      </c>
      <c r="S2499" s="2" t="str">
        <f>IF(N2499&gt;0,"",IF('Hazard Data'!K1412&lt;VLOOKUP(B2499,Thresholds!$B$2:$I$8,5,FALSE),"Minor",IF(AND(VLOOKUP(B2499,Thresholds!$B$2:$I$8,5,FALSE)&lt;='Hazard Data'!K1412,'Hazard Data'!K1412&lt;VLOOKUP(B2499,Thresholds!$B$2:$I$8,6,FALSE)),"Medium","Major")))</f>
        <v/>
      </c>
      <c r="T2499" s="2"/>
      <c r="U2499" s="2"/>
      <c r="V2499" s="2"/>
      <c r="W2499" s="2"/>
      <c r="X2499" s="1"/>
      <c r="Y2499" s="1"/>
      <c r="Z2499" s="1"/>
      <c r="AA2499" s="1"/>
      <c r="AB2499" s="1"/>
      <c r="AC2499" s="1"/>
      <c r="AD2499" s="1"/>
      <c r="AE2499" s="1"/>
      <c r="AF2499" s="1"/>
    </row>
    <row r="2500" spans="1:32">
      <c r="A2500" s="1"/>
      <c r="B2500" s="17">
        <v>4</v>
      </c>
      <c r="C2500" s="9" t="s">
        <v>66</v>
      </c>
      <c r="D2500" s="9" t="str">
        <f>VLOOKUP(C2500,'Hazard Categories'!$A$2:$B$52,2,FALSE)</f>
        <v>Storm</v>
      </c>
      <c r="E2500" s="17">
        <v>3</v>
      </c>
      <c r="F2500" s="17">
        <v>1962</v>
      </c>
      <c r="G2500" s="17" t="str">
        <f>IF(F2500&lt;2000,(ROUNDDOWN((F2500-$G$10)/5,0))*5+$G$10&amp;"-"&amp;(ROUNDDOWN((F2500-$G$10)/5,0))*5+$G$10+4,(ROUNDDOWN((F2500-$G$10)/5,0))*5+$G$10&amp;"-"&amp;(ROUNDDOWN((F2500-$G$10)/5,0))*5+$G$10+4)</f>
        <v>1960-1964</v>
      </c>
      <c r="H2500" s="17">
        <v>1</v>
      </c>
      <c r="I2500" s="17">
        <v>0</v>
      </c>
      <c r="J2500" s="17">
        <v>0</v>
      </c>
      <c r="K2500" s="17">
        <f>SUM(I2500:J2500)</f>
        <v>0</v>
      </c>
      <c r="L2500" s="28">
        <f>IF(N2500&lt;7000000000,0,1)</f>
        <v>0</v>
      </c>
      <c r="M2500" s="28">
        <f>IF(N2500&gt;0,1,0)</f>
        <v>1</v>
      </c>
      <c r="N2500" s="29">
        <v>2624</v>
      </c>
      <c r="O2500" s="29">
        <f>IF($R2500="Minor",1,0)</f>
        <v>1</v>
      </c>
      <c r="P2500" s="29">
        <f>IF($R2500="Medium",1,0)</f>
        <v>0</v>
      </c>
      <c r="Q2500" s="29">
        <f>IF($R2500="Major",1,0)</f>
        <v>0</v>
      </c>
      <c r="R2500" s="2" t="str">
        <f>IF('Hazard Data'!N1139&lt;VLOOKUP(B2500,Thresholds!$B$2:$I$8,2,FALSE),"Minor",IF(AND(VLOOKUP(B2500,Thresholds!$B$2:$I$8,2,FALSE)&lt;='Hazard Data'!N1139,'Hazard Data'!N1139&lt;VLOOKUP(B2500,Thresholds!$B$2:$I$8,3,FALSE)),"Medium","Major"))</f>
        <v>Minor</v>
      </c>
      <c r="S2500" s="2" t="str">
        <f>IF(N2500&gt;0,"",IF('Hazard Data'!K1139&lt;VLOOKUP(B2500,Thresholds!$B$2:$I$8,5,FALSE),"Minor",IF(AND(VLOOKUP(B2500,Thresholds!$B$2:$I$8,5,FALSE)&lt;='Hazard Data'!K1139,'Hazard Data'!K1139&lt;VLOOKUP(B2500,Thresholds!$B$2:$I$8,6,FALSE)),"Medium","Major")))</f>
        <v/>
      </c>
      <c r="T2500" s="2"/>
      <c r="U2500" s="2"/>
      <c r="V2500" s="2"/>
      <c r="W2500" s="2"/>
      <c r="X2500" s="1"/>
      <c r="Y2500" s="1"/>
      <c r="Z2500" s="1"/>
      <c r="AA2500" s="1"/>
      <c r="AB2500" s="1"/>
      <c r="AC2500" s="1"/>
      <c r="AD2500" s="1"/>
      <c r="AE2500" s="1"/>
      <c r="AF2500" s="1"/>
    </row>
    <row r="2501" spans="1:32">
      <c r="A2501" s="1"/>
      <c r="B2501" s="17">
        <v>5</v>
      </c>
      <c r="C2501" s="9" t="s">
        <v>40</v>
      </c>
      <c r="D2501" s="9" t="str">
        <f>VLOOKUP(C2501,'Hazard Categories'!$A$2:$B$52,2,FALSE)</f>
        <v>Storm</v>
      </c>
      <c r="E2501" s="17">
        <v>1</v>
      </c>
      <c r="F2501" s="17">
        <v>1988</v>
      </c>
      <c r="G2501" s="17" t="str">
        <f>IF(F2501&lt;2000,(ROUNDDOWN((F2501-$G$10)/5,0))*5+$G$10&amp;"-"&amp;(ROUNDDOWN((F2501-$G$10)/5,0))*5+$G$10+4,(ROUNDDOWN((F2501-$G$10)/5,0))*5+$G$10&amp;"-"&amp;(ROUNDDOWN((F2501-$G$10)/5,0))*5+$G$10+4)</f>
        <v>1985-1989</v>
      </c>
      <c r="H2501" s="17">
        <v>1</v>
      </c>
      <c r="I2501" s="17">
        <v>0</v>
      </c>
      <c r="J2501" s="17">
        <v>0</v>
      </c>
      <c r="K2501" s="17">
        <f>SUM(I2501:J2501)</f>
        <v>0</v>
      </c>
      <c r="L2501" s="28">
        <f>IF(N2501&lt;7000000000,0,1)</f>
        <v>0</v>
      </c>
      <c r="M2501" s="28">
        <f>IF(N2501&gt;0,1,0)</f>
        <v>1</v>
      </c>
      <c r="N2501" s="29">
        <v>2604</v>
      </c>
      <c r="O2501" s="29">
        <f>IF($R2501="Minor",1,0)</f>
        <v>1</v>
      </c>
      <c r="P2501" s="29">
        <f>IF($R2501="Medium",1,0)</f>
        <v>0</v>
      </c>
      <c r="Q2501" s="29">
        <f>IF($R2501="Major",1,0)</f>
        <v>0</v>
      </c>
      <c r="R2501" s="2" t="str">
        <f>IF('Hazard Data'!N1660&lt;VLOOKUP(B2501,Thresholds!$B$2:$I$8,2,FALSE),"Minor",IF(AND(VLOOKUP(B2501,Thresholds!$B$2:$I$8,2,FALSE)&lt;='Hazard Data'!N1660,'Hazard Data'!N1660&lt;VLOOKUP(B2501,Thresholds!$B$2:$I$8,3,FALSE)),"Medium","Major"))</f>
        <v>Minor</v>
      </c>
      <c r="S2501" s="2" t="str">
        <f>IF(N2501&gt;0,"",IF('Hazard Data'!K1660&lt;VLOOKUP(B2501,Thresholds!$B$2:$I$8,5,FALSE),"Minor",IF(AND(VLOOKUP(B2501,Thresholds!$B$2:$I$8,5,FALSE)&lt;='Hazard Data'!K1660,'Hazard Data'!K1660&lt;VLOOKUP(B2501,Thresholds!$B$2:$I$8,6,FALSE)),"Medium","Major")))</f>
        <v/>
      </c>
      <c r="T2501" s="2"/>
      <c r="U2501" s="2"/>
      <c r="V2501" s="2"/>
      <c r="W2501" s="2"/>
      <c r="X2501" s="1"/>
      <c r="Y2501" s="1"/>
      <c r="Z2501" s="1"/>
      <c r="AA2501" s="1"/>
      <c r="AB2501" s="1"/>
      <c r="AC2501" s="1"/>
      <c r="AD2501" s="1"/>
      <c r="AE2501" s="1"/>
      <c r="AF2501" s="1"/>
    </row>
    <row r="2502" spans="1:32">
      <c r="A2502" s="1"/>
      <c r="B2502" s="17">
        <v>2</v>
      </c>
      <c r="C2502" s="9" t="s">
        <v>79</v>
      </c>
      <c r="D2502" s="9" t="str">
        <f>VLOOKUP(C2502,'Hazard Categories'!$A$2:$B$52,2,FALSE)</f>
        <v>Storm</v>
      </c>
      <c r="E2502" s="17">
        <v>2</v>
      </c>
      <c r="F2502" s="17">
        <v>1974</v>
      </c>
      <c r="G2502" s="17" t="str">
        <f>IF(F2502&lt;2000,(ROUNDDOWN((F2502-$G$10)/5,0))*5+$G$10&amp;"-"&amp;(ROUNDDOWN((F2502-$G$10)/5,0))*5+$G$10+4,(ROUNDDOWN((F2502-$G$10)/5,0))*5+$G$10&amp;"-"&amp;(ROUNDDOWN((F2502-$G$10)/5,0))*5+$G$10+4)</f>
        <v>1970-1974</v>
      </c>
      <c r="H2502" s="17">
        <v>1</v>
      </c>
      <c r="I2502" s="17">
        <v>0</v>
      </c>
      <c r="J2502" s="17">
        <v>0</v>
      </c>
      <c r="K2502" s="17">
        <f>SUM(I2502:J2502)</f>
        <v>0</v>
      </c>
      <c r="L2502" s="28">
        <f>IF(N2502&lt;7000000000,0,1)</f>
        <v>0</v>
      </c>
      <c r="M2502" s="28">
        <f>IF(N2502&gt;0,1,0)</f>
        <v>1</v>
      </c>
      <c r="N2502" s="29">
        <v>2589</v>
      </c>
      <c r="O2502" s="29">
        <f>IF($R2502="Minor",1,0)</f>
        <v>1</v>
      </c>
      <c r="P2502" s="29">
        <f>IF($R2502="Medium",1,0)</f>
        <v>0</v>
      </c>
      <c r="Q2502" s="29">
        <f>IF($R2502="Major",1,0)</f>
        <v>0</v>
      </c>
      <c r="R2502" s="2" t="str">
        <f>IF('Hazard Data'!N1240&lt;VLOOKUP(B2502,Thresholds!$B$2:$I$8,2,FALSE),"Minor",IF(AND(VLOOKUP(B2502,Thresholds!$B$2:$I$8,2,FALSE)&lt;='Hazard Data'!N1240,'Hazard Data'!N1240&lt;VLOOKUP(B2502,Thresholds!$B$2:$I$8,3,FALSE)),"Medium","Major"))</f>
        <v>Minor</v>
      </c>
      <c r="S2502" s="2" t="str">
        <f>IF(N2502&gt;0,"",IF('Hazard Data'!K1240&lt;VLOOKUP(B2502,Thresholds!$B$2:$I$8,5,FALSE),"Minor",IF(AND(VLOOKUP(B2502,Thresholds!$B$2:$I$8,5,FALSE)&lt;='Hazard Data'!K1240,'Hazard Data'!K1240&lt;VLOOKUP(B2502,Thresholds!$B$2:$I$8,6,FALSE)),"Medium","Major")))</f>
        <v/>
      </c>
      <c r="T2502" s="2"/>
      <c r="U2502" s="2"/>
      <c r="V2502" s="2"/>
      <c r="W2502" s="2"/>
      <c r="X2502" s="1"/>
      <c r="Y2502" s="1"/>
      <c r="Z2502" s="1"/>
      <c r="AA2502" s="1"/>
      <c r="AB2502" s="1"/>
      <c r="AC2502" s="1"/>
      <c r="AD2502" s="1"/>
      <c r="AE2502" s="1"/>
      <c r="AF2502" s="1"/>
    </row>
    <row r="2503" spans="1:32">
      <c r="A2503" s="1"/>
      <c r="B2503" s="17">
        <v>4</v>
      </c>
      <c r="C2503" s="9" t="s">
        <v>79</v>
      </c>
      <c r="D2503" s="9" t="str">
        <f>VLOOKUP(C2503,'Hazard Categories'!$A$2:$B$52,2,FALSE)</f>
        <v>Storm</v>
      </c>
      <c r="E2503" s="17">
        <v>2</v>
      </c>
      <c r="F2503" s="17">
        <v>1974</v>
      </c>
      <c r="G2503" s="17" t="str">
        <f>IF(F2503&lt;2000,(ROUNDDOWN((F2503-$G$10)/5,0))*5+$G$10&amp;"-"&amp;(ROUNDDOWN((F2503-$G$10)/5,0))*5+$G$10+4,(ROUNDDOWN((F2503-$G$10)/5,0))*5+$G$10&amp;"-"&amp;(ROUNDDOWN((F2503-$G$10)/5,0))*5+$G$10+4)</f>
        <v>1970-1974</v>
      </c>
      <c r="H2503" s="17">
        <v>1</v>
      </c>
      <c r="I2503" s="17">
        <v>0</v>
      </c>
      <c r="J2503" s="17">
        <v>0</v>
      </c>
      <c r="K2503" s="17">
        <f>SUM(I2503:J2503)</f>
        <v>0</v>
      </c>
      <c r="L2503" s="28">
        <f>IF(N2503&lt;7000000000,0,1)</f>
        <v>0</v>
      </c>
      <c r="M2503" s="28">
        <f>IF(N2503&gt;0,1,0)</f>
        <v>1</v>
      </c>
      <c r="N2503" s="29">
        <v>2559</v>
      </c>
      <c r="O2503" s="29">
        <f>IF($R2503="Minor",1,0)</f>
        <v>1</v>
      </c>
      <c r="P2503" s="29">
        <f>IF($R2503="Medium",1,0)</f>
        <v>0</v>
      </c>
      <c r="Q2503" s="29">
        <f>IF($R2503="Major",1,0)</f>
        <v>0</v>
      </c>
      <c r="R2503" s="2" t="str">
        <f>IF('Hazard Data'!N1241&lt;VLOOKUP(B2503,Thresholds!$B$2:$I$8,2,FALSE),"Minor",IF(AND(VLOOKUP(B2503,Thresholds!$B$2:$I$8,2,FALSE)&lt;='Hazard Data'!N1241,'Hazard Data'!N1241&lt;VLOOKUP(B2503,Thresholds!$B$2:$I$8,3,FALSE)),"Medium","Major"))</f>
        <v>Minor</v>
      </c>
      <c r="S2503" s="2" t="str">
        <f>IF(N2503&gt;0,"",IF('Hazard Data'!K1241&lt;VLOOKUP(B2503,Thresholds!$B$2:$I$8,5,FALSE),"Minor",IF(AND(VLOOKUP(B2503,Thresholds!$B$2:$I$8,5,FALSE)&lt;='Hazard Data'!K1241,'Hazard Data'!K1241&lt;VLOOKUP(B2503,Thresholds!$B$2:$I$8,6,FALSE)),"Medium","Major")))</f>
        <v/>
      </c>
      <c r="T2503" s="2"/>
      <c r="U2503" s="2"/>
      <c r="V2503" s="2"/>
      <c r="W2503" s="2"/>
      <c r="X2503" s="1"/>
      <c r="Y2503" s="1"/>
      <c r="Z2503" s="1"/>
      <c r="AA2503" s="1"/>
      <c r="AB2503" s="1"/>
      <c r="AC2503" s="1"/>
      <c r="AD2503" s="1"/>
      <c r="AE2503" s="1"/>
      <c r="AF2503" s="1"/>
    </row>
    <row r="2504" spans="1:32">
      <c r="A2504" s="1"/>
      <c r="B2504" s="17">
        <v>6</v>
      </c>
      <c r="C2504" s="9" t="s">
        <v>57</v>
      </c>
      <c r="D2504" s="9" t="str">
        <f>VLOOKUP(C2504,'Hazard Categories'!$A$2:$B$52,2,FALSE)</f>
        <v>Severe Storm</v>
      </c>
      <c r="E2504" s="17">
        <v>2</v>
      </c>
      <c r="F2504" s="17">
        <v>1973</v>
      </c>
      <c r="G2504" s="17" t="str">
        <f>IF(F2504&lt;2000,(ROUNDDOWN((F2504-$G$10)/5,0))*5+$G$10&amp;"-"&amp;(ROUNDDOWN((F2504-$G$10)/5,0))*5+$G$10+4,(ROUNDDOWN((F2504-$G$10)/5,0))*5+$G$10&amp;"-"&amp;(ROUNDDOWN((F2504-$G$10)/5,0))*5+$G$10+4)</f>
        <v>1970-1974</v>
      </c>
      <c r="H2504" s="17">
        <v>7</v>
      </c>
      <c r="I2504" s="17">
        <v>0</v>
      </c>
      <c r="J2504" s="17">
        <v>0</v>
      </c>
      <c r="K2504" s="17">
        <f>SUM(I2504:J2504)</f>
        <v>0</v>
      </c>
      <c r="L2504" s="28">
        <f>IF(N2504&lt;7000000000,0,1)</f>
        <v>0</v>
      </c>
      <c r="M2504" s="28">
        <f>IF(N2504&gt;0,1,0)</f>
        <v>1</v>
      </c>
      <c r="N2504" s="29">
        <v>2538</v>
      </c>
      <c r="O2504" s="29">
        <f>IF($R2504="Minor",1,0)</f>
        <v>1</v>
      </c>
      <c r="P2504" s="29">
        <f>IF($R2504="Medium",1,0)</f>
        <v>0</v>
      </c>
      <c r="Q2504" s="29">
        <f>IF($R2504="Major",1,0)</f>
        <v>0</v>
      </c>
      <c r="R2504" s="2" t="str">
        <f>IF('Hazard Data'!N1113&lt;VLOOKUP(B2504,Thresholds!$B$2:$I$8,2,FALSE),"Minor",IF(AND(VLOOKUP(B2504,Thresholds!$B$2:$I$8,2,FALSE)&lt;='Hazard Data'!N1113,'Hazard Data'!N1113&lt;VLOOKUP(B2504,Thresholds!$B$2:$I$8,3,FALSE)),"Medium","Major"))</f>
        <v>Minor</v>
      </c>
      <c r="S2504" s="2" t="str">
        <f>IF(N2504&gt;0,"",IF('Hazard Data'!K1113&lt;VLOOKUP(B2504,Thresholds!$B$2:$I$8,5,FALSE),"Minor",IF(AND(VLOOKUP(B2504,Thresholds!$B$2:$I$8,5,FALSE)&lt;='Hazard Data'!K1113,'Hazard Data'!K1113&lt;VLOOKUP(B2504,Thresholds!$B$2:$I$8,6,FALSE)),"Medium","Major")))</f>
        <v/>
      </c>
      <c r="T2504" s="2"/>
      <c r="U2504" s="2"/>
      <c r="V2504" s="2"/>
      <c r="W2504" s="2"/>
      <c r="X2504" s="1"/>
      <c r="Y2504" s="1"/>
      <c r="Z2504" s="1"/>
      <c r="AA2504" s="1"/>
      <c r="AB2504" s="1"/>
      <c r="AC2504" s="1"/>
      <c r="AD2504" s="1"/>
      <c r="AE2504" s="1"/>
      <c r="AF2504" s="1"/>
    </row>
    <row r="2505" spans="1:32">
      <c r="A2505" s="1"/>
      <c r="B2505" s="17">
        <v>1</v>
      </c>
      <c r="C2505" s="9" t="s">
        <v>57</v>
      </c>
      <c r="D2505" s="9" t="str">
        <f>VLOOKUP(C2505,'Hazard Categories'!$A$2:$B$52,2,FALSE)</f>
        <v>Severe Storm</v>
      </c>
      <c r="E2505" s="17">
        <v>2</v>
      </c>
      <c r="F2505" s="17">
        <v>1973</v>
      </c>
      <c r="G2505" s="17" t="str">
        <f>IF(F2505&lt;2000,(ROUNDDOWN((F2505-$G$10)/5,0))*5+$G$10&amp;"-"&amp;(ROUNDDOWN((F2505-$G$10)/5,0))*5+$G$10+4,(ROUNDDOWN((F2505-$G$10)/5,0))*5+$G$10&amp;"-"&amp;(ROUNDDOWN((F2505-$G$10)/5,0))*5+$G$10+4)</f>
        <v>1970-1974</v>
      </c>
      <c r="H2505" s="17">
        <v>7</v>
      </c>
      <c r="I2505" s="17">
        <v>0</v>
      </c>
      <c r="J2505" s="17">
        <v>0</v>
      </c>
      <c r="K2505" s="17">
        <f>SUM(I2505:J2505)</f>
        <v>0</v>
      </c>
      <c r="L2505" s="28">
        <f>IF(N2505&lt;7000000000,0,1)</f>
        <v>0</v>
      </c>
      <c r="M2505" s="28">
        <f>IF(N2505&gt;0,1,0)</f>
        <v>1</v>
      </c>
      <c r="N2505" s="29">
        <v>2531</v>
      </c>
      <c r="O2505" s="29">
        <f>IF($R2505="Minor",1,0)</f>
        <v>1</v>
      </c>
      <c r="P2505" s="29">
        <f>IF($R2505="Medium",1,0)</f>
        <v>0</v>
      </c>
      <c r="Q2505" s="29">
        <f>IF($R2505="Major",1,0)</f>
        <v>0</v>
      </c>
      <c r="R2505" s="2" t="str">
        <f>IF('Hazard Data'!N1114&lt;VLOOKUP(B2505,Thresholds!$B$2:$I$8,2,FALSE),"Minor",IF(AND(VLOOKUP(B2505,Thresholds!$B$2:$I$8,2,FALSE)&lt;='Hazard Data'!N1114,'Hazard Data'!N1114&lt;VLOOKUP(B2505,Thresholds!$B$2:$I$8,3,FALSE)),"Medium","Major"))</f>
        <v>Minor</v>
      </c>
      <c r="S2505" s="2" t="str">
        <f>IF(N2505&gt;0,"",IF('Hazard Data'!K1114&lt;VLOOKUP(B2505,Thresholds!$B$2:$I$8,5,FALSE),"Minor",IF(AND(VLOOKUP(B2505,Thresholds!$B$2:$I$8,5,FALSE)&lt;='Hazard Data'!K1114,'Hazard Data'!K1114&lt;VLOOKUP(B2505,Thresholds!$B$2:$I$8,6,FALSE)),"Medium","Major")))</f>
        <v/>
      </c>
      <c r="T2505" s="2"/>
      <c r="U2505" s="2"/>
      <c r="V2505" s="2"/>
      <c r="W2505" s="2"/>
      <c r="X2505" s="1"/>
      <c r="Y2505" s="1"/>
      <c r="Z2505" s="1"/>
      <c r="AA2505" s="1"/>
      <c r="AB2505" s="1"/>
      <c r="AC2505" s="1"/>
      <c r="AD2505" s="1"/>
      <c r="AE2505" s="1"/>
      <c r="AF2505" s="1"/>
    </row>
    <row r="2506" spans="1:32">
      <c r="A2506" s="1"/>
      <c r="B2506" s="17">
        <v>5</v>
      </c>
      <c r="C2506" s="9" t="s">
        <v>46</v>
      </c>
      <c r="D2506" s="9" t="str">
        <f>VLOOKUP(C2506,'Hazard Categories'!$A$2:$B$52,2,FALSE)</f>
        <v>Storm</v>
      </c>
      <c r="E2506" s="17">
        <v>4</v>
      </c>
      <c r="F2506" s="17">
        <v>1973</v>
      </c>
      <c r="G2506" s="17" t="str">
        <f>IF(F2506&lt;2000,(ROUNDDOWN((F2506-$G$10)/5,0))*5+$G$10&amp;"-"&amp;(ROUNDDOWN((F2506-$G$10)/5,0))*5+$G$10+4,(ROUNDDOWN((F2506-$G$10)/5,0))*5+$G$10&amp;"-"&amp;(ROUNDDOWN((F2506-$G$10)/5,0))*5+$G$10+4)</f>
        <v>1970-1974</v>
      </c>
      <c r="H2506" s="17">
        <v>1</v>
      </c>
      <c r="I2506" s="17">
        <v>0</v>
      </c>
      <c r="J2506" s="17">
        <v>0</v>
      </c>
      <c r="K2506" s="17">
        <f>SUM(I2506:J2506)</f>
        <v>0</v>
      </c>
      <c r="L2506" s="28">
        <f>IF(N2506&lt;7000000000,0,1)</f>
        <v>0</v>
      </c>
      <c r="M2506" s="28">
        <f>IF(N2506&gt;0,1,0)</f>
        <v>1</v>
      </c>
      <c r="N2506" s="29">
        <v>2518</v>
      </c>
      <c r="O2506" s="29">
        <f>IF($R2506="Minor",1,0)</f>
        <v>1</v>
      </c>
      <c r="P2506" s="29">
        <f>IF($R2506="Medium",1,0)</f>
        <v>0</v>
      </c>
      <c r="Q2506" s="29">
        <f>IF($R2506="Major",1,0)</f>
        <v>0</v>
      </c>
      <c r="R2506" s="2" t="str">
        <f>IF('Hazard Data'!N1169&lt;VLOOKUP(B2506,Thresholds!$B$2:$I$8,2,FALSE),"Minor",IF(AND(VLOOKUP(B2506,Thresholds!$B$2:$I$8,2,FALSE)&lt;='Hazard Data'!N1169,'Hazard Data'!N1169&lt;VLOOKUP(B2506,Thresholds!$B$2:$I$8,3,FALSE)),"Medium","Major"))</f>
        <v>Minor</v>
      </c>
      <c r="S2506" s="2" t="str">
        <f>IF(N2506&gt;0,"",IF('Hazard Data'!K1169&lt;VLOOKUP(B2506,Thresholds!$B$2:$I$8,5,FALSE),"Minor",IF(AND(VLOOKUP(B2506,Thresholds!$B$2:$I$8,5,FALSE)&lt;='Hazard Data'!K1169,'Hazard Data'!K1169&lt;VLOOKUP(B2506,Thresholds!$B$2:$I$8,6,FALSE)),"Medium","Major")))</f>
        <v/>
      </c>
      <c r="T2506" s="2"/>
      <c r="U2506" s="2"/>
      <c r="V2506" s="2"/>
      <c r="W2506" s="2"/>
      <c r="X2506" s="1"/>
      <c r="Y2506" s="1"/>
      <c r="Z2506" s="1"/>
      <c r="AA2506" s="1"/>
      <c r="AB2506" s="1"/>
      <c r="AC2506" s="1"/>
      <c r="AD2506" s="1"/>
      <c r="AE2506" s="1"/>
      <c r="AF2506" s="1"/>
    </row>
    <row r="2507" spans="1:32">
      <c r="A2507" s="1"/>
      <c r="B2507" s="17">
        <v>2</v>
      </c>
      <c r="C2507" s="9" t="s">
        <v>46</v>
      </c>
      <c r="D2507" s="9" t="str">
        <f>VLOOKUP(C2507,'Hazard Categories'!$A$2:$B$52,2,FALSE)</f>
        <v>Storm</v>
      </c>
      <c r="E2507" s="17">
        <v>4</v>
      </c>
      <c r="F2507" s="17">
        <v>1973</v>
      </c>
      <c r="G2507" s="17" t="str">
        <f>IF(F2507&lt;2000,(ROUNDDOWN((F2507-$G$10)/5,0))*5+$G$10&amp;"-"&amp;(ROUNDDOWN((F2507-$G$10)/5,0))*5+$G$10+4,(ROUNDDOWN((F2507-$G$10)/5,0))*5+$G$10&amp;"-"&amp;(ROUNDDOWN((F2507-$G$10)/5,0))*5+$G$10+4)</f>
        <v>1970-1974</v>
      </c>
      <c r="H2507" s="17">
        <v>1</v>
      </c>
      <c r="I2507" s="17">
        <v>0</v>
      </c>
      <c r="J2507" s="17">
        <v>0</v>
      </c>
      <c r="K2507" s="17">
        <f>SUM(I2507:J2507)</f>
        <v>0</v>
      </c>
      <c r="L2507" s="28">
        <f>IF(N2507&lt;7000000000,0,1)</f>
        <v>0</v>
      </c>
      <c r="M2507" s="28">
        <f>IF(N2507&gt;0,1,0)</f>
        <v>1</v>
      </c>
      <c r="N2507" s="29">
        <v>2512</v>
      </c>
      <c r="O2507" s="29">
        <f>IF($R2507="Minor",1,0)</f>
        <v>1</v>
      </c>
      <c r="P2507" s="29">
        <f>IF($R2507="Medium",1,0)</f>
        <v>0</v>
      </c>
      <c r="Q2507" s="29">
        <f>IF($R2507="Major",1,0)</f>
        <v>0</v>
      </c>
      <c r="R2507" s="2" t="str">
        <f>IF('Hazard Data'!N1167&lt;VLOOKUP(B2507,Thresholds!$B$2:$I$8,2,FALSE),"Minor",IF(AND(VLOOKUP(B2507,Thresholds!$B$2:$I$8,2,FALSE)&lt;='Hazard Data'!N1167,'Hazard Data'!N1167&lt;VLOOKUP(B2507,Thresholds!$B$2:$I$8,3,FALSE)),"Medium","Major"))</f>
        <v>Minor</v>
      </c>
      <c r="S2507" s="2" t="str">
        <f>IF(N2507&gt;0,"",IF('Hazard Data'!K1167&lt;VLOOKUP(B2507,Thresholds!$B$2:$I$8,5,FALSE),"Minor",IF(AND(VLOOKUP(B2507,Thresholds!$B$2:$I$8,5,FALSE)&lt;='Hazard Data'!K1167,'Hazard Data'!K1167&lt;VLOOKUP(B2507,Thresholds!$B$2:$I$8,6,FALSE)),"Medium","Major")))</f>
        <v/>
      </c>
      <c r="T2507" s="2"/>
      <c r="U2507" s="2"/>
      <c r="V2507" s="2"/>
      <c r="W2507" s="2"/>
      <c r="X2507" s="1"/>
      <c r="Y2507" s="1"/>
      <c r="Z2507" s="1"/>
      <c r="AA2507" s="1"/>
      <c r="AB2507" s="1"/>
      <c r="AC2507" s="1"/>
      <c r="AD2507" s="1"/>
      <c r="AE2507" s="1"/>
      <c r="AF2507" s="1"/>
    </row>
    <row r="2508" spans="1:32">
      <c r="A2508" s="1"/>
      <c r="B2508" s="17">
        <v>3</v>
      </c>
      <c r="C2508" s="9" t="s">
        <v>46</v>
      </c>
      <c r="D2508" s="9" t="str">
        <f>VLOOKUP(C2508,'Hazard Categories'!$A$2:$B$52,2,FALSE)</f>
        <v>Storm</v>
      </c>
      <c r="E2508" s="17">
        <v>4</v>
      </c>
      <c r="F2508" s="17">
        <v>1973</v>
      </c>
      <c r="G2508" s="17" t="str">
        <f>IF(F2508&lt;2000,(ROUNDDOWN((F2508-$G$10)/5,0))*5+$G$10&amp;"-"&amp;(ROUNDDOWN((F2508-$G$10)/5,0))*5+$G$10+4,(ROUNDDOWN((F2508-$G$10)/5,0))*5+$G$10&amp;"-"&amp;(ROUNDDOWN((F2508-$G$10)/5,0))*5+$G$10+4)</f>
        <v>1970-1974</v>
      </c>
      <c r="H2508" s="17">
        <v>1</v>
      </c>
      <c r="I2508" s="17">
        <v>0</v>
      </c>
      <c r="J2508" s="17">
        <v>0</v>
      </c>
      <c r="K2508" s="17">
        <f>SUM(I2508:J2508)</f>
        <v>0</v>
      </c>
      <c r="L2508" s="28">
        <f>IF(N2508&lt;7000000000,0,1)</f>
        <v>0</v>
      </c>
      <c r="M2508" s="28">
        <f>IF(N2508&gt;0,1,0)</f>
        <v>1</v>
      </c>
      <c r="N2508" s="29">
        <v>2496</v>
      </c>
      <c r="O2508" s="29">
        <f>IF($R2508="Minor",1,0)</f>
        <v>1</v>
      </c>
      <c r="P2508" s="29">
        <f>IF($R2508="Medium",1,0)</f>
        <v>0</v>
      </c>
      <c r="Q2508" s="29">
        <f>IF($R2508="Major",1,0)</f>
        <v>0</v>
      </c>
      <c r="R2508" s="2" t="str">
        <f>IF('Hazard Data'!N1168&lt;VLOOKUP(B2508,Thresholds!$B$2:$I$8,2,FALSE),"Minor",IF(AND(VLOOKUP(B2508,Thresholds!$B$2:$I$8,2,FALSE)&lt;='Hazard Data'!N1168,'Hazard Data'!N1168&lt;VLOOKUP(B2508,Thresholds!$B$2:$I$8,3,FALSE)),"Medium","Major"))</f>
        <v>Minor</v>
      </c>
      <c r="S2508" s="2" t="str">
        <f>IF(N2508&gt;0,"",IF('Hazard Data'!K1168&lt;VLOOKUP(B2508,Thresholds!$B$2:$I$8,5,FALSE),"Minor",IF(AND(VLOOKUP(B2508,Thresholds!$B$2:$I$8,5,FALSE)&lt;='Hazard Data'!K1168,'Hazard Data'!K1168&lt;VLOOKUP(B2508,Thresholds!$B$2:$I$8,6,FALSE)),"Medium","Major")))</f>
        <v/>
      </c>
      <c r="T2508" s="2"/>
      <c r="U2508" s="2"/>
      <c r="V2508" s="2"/>
      <c r="W2508" s="2"/>
      <c r="X2508" s="1"/>
      <c r="Y2508" s="1"/>
      <c r="Z2508" s="1"/>
      <c r="AA2508" s="1"/>
      <c r="AB2508" s="1"/>
      <c r="AC2508" s="1"/>
      <c r="AD2508" s="1"/>
      <c r="AE2508" s="1"/>
      <c r="AF2508" s="1"/>
    </row>
    <row r="2509" spans="1:32">
      <c r="A2509" s="1"/>
      <c r="B2509" s="17">
        <v>1</v>
      </c>
      <c r="C2509" s="9" t="s">
        <v>46</v>
      </c>
      <c r="D2509" s="9" t="str">
        <f>VLOOKUP(C2509,'Hazard Categories'!$A$2:$B$52,2,FALSE)</f>
        <v>Storm</v>
      </c>
      <c r="E2509" s="17">
        <v>4</v>
      </c>
      <c r="F2509" s="17">
        <v>1988</v>
      </c>
      <c r="G2509" s="17" t="str">
        <f>IF(F2509&lt;2000,(ROUNDDOWN((F2509-$G$10)/5,0))*5+$G$10&amp;"-"&amp;(ROUNDDOWN((F2509-$G$10)/5,0))*5+$G$10+4,(ROUNDDOWN((F2509-$G$10)/5,0))*5+$G$10&amp;"-"&amp;(ROUNDDOWN((F2509-$G$10)/5,0))*5+$G$10+4)</f>
        <v>1985-1989</v>
      </c>
      <c r="H2509" s="17">
        <v>1</v>
      </c>
      <c r="I2509" s="17">
        <v>0</v>
      </c>
      <c r="J2509" s="17">
        <v>0</v>
      </c>
      <c r="K2509" s="17">
        <f>SUM(I2509:J2509)</f>
        <v>0</v>
      </c>
      <c r="L2509" s="28">
        <f>IF(N2509&lt;7000000000,0,1)</f>
        <v>0</v>
      </c>
      <c r="M2509" s="28">
        <f>IF(N2509&gt;0,1,0)</f>
        <v>1</v>
      </c>
      <c r="N2509" s="29">
        <v>2475</v>
      </c>
      <c r="O2509" s="29">
        <f>IF($R2509="Minor",1,0)</f>
        <v>1</v>
      </c>
      <c r="P2509" s="29">
        <f>IF($R2509="Medium",1,0)</f>
        <v>0</v>
      </c>
      <c r="Q2509" s="29">
        <f>IF($R2509="Major",1,0)</f>
        <v>0</v>
      </c>
      <c r="R2509" s="2" t="str">
        <f>IF('Hazard Data'!N1721&lt;VLOOKUP(B2509,Thresholds!$B$2:$I$8,2,FALSE),"Minor",IF(AND(VLOOKUP(B2509,Thresholds!$B$2:$I$8,2,FALSE)&lt;='Hazard Data'!N1721,'Hazard Data'!N1721&lt;VLOOKUP(B2509,Thresholds!$B$2:$I$8,3,FALSE)),"Medium","Major"))</f>
        <v>Minor</v>
      </c>
      <c r="S2509" s="2" t="str">
        <f>IF(N2509&gt;0,"",IF('Hazard Data'!K1721&lt;VLOOKUP(B2509,Thresholds!$B$2:$I$8,5,FALSE),"Minor",IF(AND(VLOOKUP(B2509,Thresholds!$B$2:$I$8,5,FALSE)&lt;='Hazard Data'!K1721,'Hazard Data'!K1721&lt;VLOOKUP(B2509,Thresholds!$B$2:$I$8,6,FALSE)),"Medium","Major")))</f>
        <v/>
      </c>
      <c r="T2509" s="2"/>
      <c r="U2509" s="2"/>
      <c r="V2509" s="2"/>
      <c r="W2509" s="2"/>
      <c r="X2509" s="1"/>
      <c r="Y2509" s="1"/>
      <c r="Z2509" s="1"/>
      <c r="AA2509" s="1"/>
      <c r="AB2509" s="1"/>
      <c r="AC2509" s="1"/>
      <c r="AD2509" s="1"/>
      <c r="AE2509" s="1"/>
      <c r="AF2509" s="1"/>
    </row>
    <row r="2510" spans="1:32">
      <c r="A2510" s="1"/>
      <c r="B2510" s="17">
        <v>1</v>
      </c>
      <c r="C2510" s="9" t="s">
        <v>44</v>
      </c>
      <c r="D2510" s="9" t="str">
        <f>VLOOKUP(C2510,'Hazard Categories'!$A$2:$B$52,2,FALSE)</f>
        <v>Severe Storm</v>
      </c>
      <c r="E2510" s="17">
        <v>1</v>
      </c>
      <c r="F2510" s="17">
        <v>1961</v>
      </c>
      <c r="G2510" s="17" t="str">
        <f>IF(F2510&lt;2000,(ROUNDDOWN((F2510-$G$10)/5,0))*5+$G$10&amp;"-"&amp;(ROUNDDOWN((F2510-$G$10)/5,0))*5+$G$10+4,(ROUNDDOWN((F2510-$G$10)/5,0))*5+$G$10&amp;"-"&amp;(ROUNDDOWN((F2510-$G$10)/5,0))*5+$G$10+4)</f>
        <v>1960-1964</v>
      </c>
      <c r="H2510" s="17">
        <v>1</v>
      </c>
      <c r="I2510" s="17">
        <v>0</v>
      </c>
      <c r="J2510" s="17">
        <v>0</v>
      </c>
      <c r="K2510" s="17">
        <f>SUM(I2510:J2510)</f>
        <v>0</v>
      </c>
      <c r="L2510" s="28">
        <f>IF(N2510&lt;7000000000,0,1)</f>
        <v>0</v>
      </c>
      <c r="M2510" s="28">
        <f>IF(N2510&gt;0,1,0)</f>
        <v>1</v>
      </c>
      <c r="N2510" s="29">
        <v>2474</v>
      </c>
      <c r="O2510" s="29">
        <f>IF($R2510="Minor",1,0)</f>
        <v>1</v>
      </c>
      <c r="P2510" s="29">
        <f>IF($R2510="Medium",1,0)</f>
        <v>0</v>
      </c>
      <c r="Q2510" s="29">
        <f>IF($R2510="Major",1,0)</f>
        <v>0</v>
      </c>
      <c r="R2510" s="2" t="str">
        <f>IF('Hazard Data'!N889&lt;VLOOKUP(B2510,Thresholds!$B$2:$I$8,2,FALSE),"Minor",IF(AND(VLOOKUP(B2510,Thresholds!$B$2:$I$8,2,FALSE)&lt;='Hazard Data'!N889,'Hazard Data'!N889&lt;VLOOKUP(B2510,Thresholds!$B$2:$I$8,3,FALSE)),"Medium","Major"))</f>
        <v>Minor</v>
      </c>
      <c r="S2510" s="2" t="str">
        <f>IF(N2510&gt;0,"",IF('Hazard Data'!K889&lt;VLOOKUP(B2510,Thresholds!$B$2:$I$8,5,FALSE),"Minor",IF(AND(VLOOKUP(B2510,Thresholds!$B$2:$I$8,5,FALSE)&lt;='Hazard Data'!K889,'Hazard Data'!K889&lt;VLOOKUP(B2510,Thresholds!$B$2:$I$8,6,FALSE)),"Medium","Major")))</f>
        <v/>
      </c>
      <c r="T2510" s="2"/>
      <c r="U2510" s="2"/>
      <c r="V2510" s="2"/>
      <c r="W2510" s="2"/>
      <c r="X2510" s="1"/>
      <c r="Y2510" s="1"/>
      <c r="Z2510" s="1"/>
      <c r="AA2510" s="1"/>
      <c r="AB2510" s="1"/>
      <c r="AC2510" s="1"/>
      <c r="AD2510" s="1"/>
      <c r="AE2510" s="1"/>
      <c r="AF2510" s="1"/>
    </row>
    <row r="2511" spans="1:32">
      <c r="A2511" s="1"/>
      <c r="B2511" s="17">
        <v>5</v>
      </c>
      <c r="C2511" s="9" t="s">
        <v>47</v>
      </c>
      <c r="D2511" s="9" t="str">
        <f>VLOOKUP(C2511,'Hazard Categories'!$A$2:$B$52,2,FALSE)</f>
        <v>Severe Storm</v>
      </c>
      <c r="E2511" s="17">
        <v>3</v>
      </c>
      <c r="F2511" s="17">
        <v>1963</v>
      </c>
      <c r="G2511" s="17" t="str">
        <f>IF(F2511&lt;2000,(ROUNDDOWN((F2511-$G$10)/5,0))*5+$G$10&amp;"-"&amp;(ROUNDDOWN((F2511-$G$10)/5,0))*5+$G$10+4,(ROUNDDOWN((F2511-$G$10)/5,0))*5+$G$10&amp;"-"&amp;(ROUNDDOWN((F2511-$G$10)/5,0))*5+$G$10+4)</f>
        <v>1960-1964</v>
      </c>
      <c r="H2511" s="17">
        <v>1</v>
      </c>
      <c r="I2511" s="17">
        <v>0</v>
      </c>
      <c r="J2511" s="17">
        <v>0</v>
      </c>
      <c r="K2511" s="17">
        <f>SUM(I2511:J2511)</f>
        <v>0</v>
      </c>
      <c r="L2511" s="28">
        <f>IF(N2511&lt;7000000000,0,1)</f>
        <v>0</v>
      </c>
      <c r="M2511" s="28">
        <f>IF(N2511&gt;0,1,0)</f>
        <v>1</v>
      </c>
      <c r="N2511" s="29">
        <v>2449</v>
      </c>
      <c r="O2511" s="29">
        <f>IF($R2511="Minor",1,0)</f>
        <v>1</v>
      </c>
      <c r="P2511" s="29">
        <f>IF($R2511="Medium",1,0)</f>
        <v>0</v>
      </c>
      <c r="Q2511" s="29">
        <f>IF($R2511="Major",1,0)</f>
        <v>0</v>
      </c>
      <c r="R2511" s="2" t="str">
        <f>IF('Hazard Data'!N998&lt;VLOOKUP(B2511,Thresholds!$B$2:$I$8,2,FALSE),"Minor",IF(AND(VLOOKUP(B2511,Thresholds!$B$2:$I$8,2,FALSE)&lt;='Hazard Data'!N998,'Hazard Data'!N998&lt;VLOOKUP(B2511,Thresholds!$B$2:$I$8,3,FALSE)),"Medium","Major"))</f>
        <v>Minor</v>
      </c>
      <c r="S2511" s="2" t="str">
        <f>IF(N2511&gt;0,"",IF('Hazard Data'!K998&lt;VLOOKUP(B2511,Thresholds!$B$2:$I$8,5,FALSE),"Minor",IF(AND(VLOOKUP(B2511,Thresholds!$B$2:$I$8,5,FALSE)&lt;='Hazard Data'!K998,'Hazard Data'!K998&lt;VLOOKUP(B2511,Thresholds!$B$2:$I$8,6,FALSE)),"Medium","Major")))</f>
        <v/>
      </c>
      <c r="T2511" s="2"/>
      <c r="U2511" s="2"/>
      <c r="V2511" s="2"/>
      <c r="W2511" s="2"/>
      <c r="X2511" s="1"/>
      <c r="Y2511" s="1"/>
      <c r="Z2511" s="1"/>
      <c r="AA2511" s="1"/>
      <c r="AB2511" s="1"/>
      <c r="AC2511" s="1"/>
      <c r="AD2511" s="1"/>
      <c r="AE2511" s="1"/>
      <c r="AF2511" s="1"/>
    </row>
    <row r="2512" spans="1:32">
      <c r="A2512" s="1"/>
      <c r="B2512" s="17">
        <v>5</v>
      </c>
      <c r="C2512" s="9" t="s">
        <v>46</v>
      </c>
      <c r="D2512" s="9" t="str">
        <f>VLOOKUP(C2512,'Hazard Categories'!$A$2:$B$52,2,FALSE)</f>
        <v>Storm</v>
      </c>
      <c r="E2512" s="17">
        <v>4</v>
      </c>
      <c r="F2512" s="17">
        <v>1988</v>
      </c>
      <c r="G2512" s="17" t="str">
        <f>IF(F2512&lt;2000,(ROUNDDOWN((F2512-$G$10)/5,0))*5+$G$10&amp;"-"&amp;(ROUNDDOWN((F2512-$G$10)/5,0))*5+$G$10+4,(ROUNDDOWN((F2512-$G$10)/5,0))*5+$G$10&amp;"-"&amp;(ROUNDDOWN((F2512-$G$10)/5,0))*5+$G$10+4)</f>
        <v>1985-1989</v>
      </c>
      <c r="H2512" s="17">
        <v>1</v>
      </c>
      <c r="I2512" s="17">
        <v>0</v>
      </c>
      <c r="J2512" s="17">
        <v>0</v>
      </c>
      <c r="K2512" s="17">
        <f>SUM(I2512:J2512)</f>
        <v>0</v>
      </c>
      <c r="L2512" s="28">
        <f>IF(N2512&lt;7000000000,0,1)</f>
        <v>0</v>
      </c>
      <c r="M2512" s="28">
        <f>IF(N2512&gt;0,1,0)</f>
        <v>1</v>
      </c>
      <c r="N2512" s="29">
        <v>2439</v>
      </c>
      <c r="O2512" s="29">
        <f>IF($R2512="Minor",1,0)</f>
        <v>1</v>
      </c>
      <c r="P2512" s="29">
        <f>IF($R2512="Medium",1,0)</f>
        <v>0</v>
      </c>
      <c r="Q2512" s="29">
        <f>IF($R2512="Major",1,0)</f>
        <v>0</v>
      </c>
      <c r="R2512" s="2" t="str">
        <f>IF('Hazard Data'!N1723&lt;VLOOKUP(B2512,Thresholds!$B$2:$I$8,2,FALSE),"Minor",IF(AND(VLOOKUP(B2512,Thresholds!$B$2:$I$8,2,FALSE)&lt;='Hazard Data'!N1723,'Hazard Data'!N1723&lt;VLOOKUP(B2512,Thresholds!$B$2:$I$8,3,FALSE)),"Medium","Major"))</f>
        <v>Minor</v>
      </c>
      <c r="S2512" s="2" t="str">
        <f>IF(N2512&gt;0,"",IF('Hazard Data'!K1723&lt;VLOOKUP(B2512,Thresholds!$B$2:$I$8,5,FALSE),"Minor",IF(AND(VLOOKUP(B2512,Thresholds!$B$2:$I$8,5,FALSE)&lt;='Hazard Data'!K1723,'Hazard Data'!K1723&lt;VLOOKUP(B2512,Thresholds!$B$2:$I$8,6,FALSE)),"Medium","Major")))</f>
        <v/>
      </c>
      <c r="T2512" s="2"/>
      <c r="U2512" s="2"/>
      <c r="V2512" s="2"/>
      <c r="W2512" s="2"/>
      <c r="X2512" s="1"/>
      <c r="Y2512" s="1"/>
      <c r="Z2512" s="1"/>
      <c r="AA2512" s="1"/>
      <c r="AB2512" s="1"/>
      <c r="AC2512" s="1"/>
      <c r="AD2512" s="1"/>
      <c r="AE2512" s="1"/>
      <c r="AF2512" s="1"/>
    </row>
    <row r="2513" spans="1:32">
      <c r="A2513" s="1"/>
      <c r="B2513" s="17">
        <v>3</v>
      </c>
      <c r="C2513" s="9" t="s">
        <v>44</v>
      </c>
      <c r="D2513" s="9" t="str">
        <f>VLOOKUP(C2513,'Hazard Categories'!$A$2:$B$52,2,FALSE)</f>
        <v>Severe Storm</v>
      </c>
      <c r="E2513" s="17">
        <v>1</v>
      </c>
      <c r="F2513" s="17">
        <v>1961</v>
      </c>
      <c r="G2513" s="17" t="str">
        <f>IF(F2513&lt;2000,(ROUNDDOWN((F2513-$G$10)/5,0))*5+$G$10&amp;"-"&amp;(ROUNDDOWN((F2513-$G$10)/5,0))*5+$G$10+4,(ROUNDDOWN((F2513-$G$10)/5,0))*5+$G$10&amp;"-"&amp;(ROUNDDOWN((F2513-$G$10)/5,0))*5+$G$10+4)</f>
        <v>1960-1964</v>
      </c>
      <c r="H2513" s="17">
        <v>1</v>
      </c>
      <c r="I2513" s="17">
        <v>0</v>
      </c>
      <c r="J2513" s="17">
        <v>0</v>
      </c>
      <c r="K2513" s="17">
        <f>SUM(I2513:J2513)</f>
        <v>0</v>
      </c>
      <c r="L2513" s="28">
        <f>IF(N2513&lt;7000000000,0,1)</f>
        <v>0</v>
      </c>
      <c r="M2513" s="28">
        <f>IF(N2513&gt;0,1,0)</f>
        <v>1</v>
      </c>
      <c r="N2513" s="29">
        <v>2436</v>
      </c>
      <c r="O2513" s="29">
        <f>IF($R2513="Minor",1,0)</f>
        <v>1</v>
      </c>
      <c r="P2513" s="29">
        <f>IF($R2513="Medium",1,0)</f>
        <v>0</v>
      </c>
      <c r="Q2513" s="29">
        <f>IF($R2513="Major",1,0)</f>
        <v>0</v>
      </c>
      <c r="R2513" s="2" t="str">
        <f>IF('Hazard Data'!N891&lt;VLOOKUP(B2513,Thresholds!$B$2:$I$8,2,FALSE),"Minor",IF(AND(VLOOKUP(B2513,Thresholds!$B$2:$I$8,2,FALSE)&lt;='Hazard Data'!N891,'Hazard Data'!N891&lt;VLOOKUP(B2513,Thresholds!$B$2:$I$8,3,FALSE)),"Medium","Major"))</f>
        <v>Minor</v>
      </c>
      <c r="S2513" s="2" t="str">
        <f>IF(N2513&gt;0,"",IF('Hazard Data'!K891&lt;VLOOKUP(B2513,Thresholds!$B$2:$I$8,5,FALSE),"Minor",IF(AND(VLOOKUP(B2513,Thresholds!$B$2:$I$8,5,FALSE)&lt;='Hazard Data'!K891,'Hazard Data'!K891&lt;VLOOKUP(B2513,Thresholds!$B$2:$I$8,6,FALSE)),"Medium","Major")))</f>
        <v/>
      </c>
      <c r="T2513" s="2"/>
      <c r="U2513" s="2"/>
      <c r="V2513" s="2"/>
      <c r="W2513" s="2"/>
      <c r="X2513" s="1"/>
      <c r="Y2513" s="1"/>
      <c r="Z2513" s="1"/>
      <c r="AA2513" s="1"/>
      <c r="AB2513" s="1"/>
      <c r="AC2513" s="1"/>
      <c r="AD2513" s="1"/>
      <c r="AE2513" s="1"/>
      <c r="AF2513" s="1"/>
    </row>
    <row r="2514" spans="1:32">
      <c r="A2514" s="1"/>
      <c r="B2514" s="17">
        <v>1</v>
      </c>
      <c r="C2514" s="9" t="s">
        <v>39</v>
      </c>
      <c r="D2514" s="9" t="str">
        <f>VLOOKUP(C2514,'Hazard Categories'!$A$2:$B$52,2,FALSE)</f>
        <v>Severe Storm</v>
      </c>
      <c r="E2514" s="17">
        <v>4</v>
      </c>
      <c r="F2514" s="17">
        <v>1979</v>
      </c>
      <c r="G2514" s="17" t="str">
        <f>IF(F2514&lt;2000,(ROUNDDOWN((F2514-$G$10)/5,0))*5+$G$10&amp;"-"&amp;(ROUNDDOWN((F2514-$G$10)/5,0))*5+$G$10+4,(ROUNDDOWN((F2514-$G$10)/5,0))*5+$G$10&amp;"-"&amp;(ROUNDDOWN((F2514-$G$10)/5,0))*5+$G$10+4)</f>
        <v>1975-1979</v>
      </c>
      <c r="H2514" s="17">
        <v>1</v>
      </c>
      <c r="I2514" s="17">
        <v>0</v>
      </c>
      <c r="J2514" s="17">
        <v>0</v>
      </c>
      <c r="K2514" s="17">
        <f>SUM(I2514:J2514)</f>
        <v>0</v>
      </c>
      <c r="L2514" s="28">
        <f>IF(N2514&lt;7000000000,0,1)</f>
        <v>0</v>
      </c>
      <c r="M2514" s="28">
        <f>IF(N2514&gt;0,1,0)</f>
        <v>1</v>
      </c>
      <c r="N2514" s="29">
        <v>2433</v>
      </c>
      <c r="O2514" s="29">
        <f>IF($R2514="Minor",1,0)</f>
        <v>1</v>
      </c>
      <c r="P2514" s="29">
        <f>IF($R2514="Medium",1,0)</f>
        <v>0</v>
      </c>
      <c r="Q2514" s="29">
        <f>IF($R2514="Major",1,0)</f>
        <v>0</v>
      </c>
      <c r="R2514" s="2" t="str">
        <f>IF('Hazard Data'!N1332&lt;VLOOKUP(B2514,Thresholds!$B$2:$I$8,2,FALSE),"Minor",IF(AND(VLOOKUP(B2514,Thresholds!$B$2:$I$8,2,FALSE)&lt;='Hazard Data'!N1332,'Hazard Data'!N1332&lt;VLOOKUP(B2514,Thresholds!$B$2:$I$8,3,FALSE)),"Medium","Major"))</f>
        <v>Minor</v>
      </c>
      <c r="S2514" s="2" t="str">
        <f>IF(N2514&gt;0,"",IF('Hazard Data'!K1332&lt;VLOOKUP(B2514,Thresholds!$B$2:$I$8,5,FALSE),"Minor",IF(AND(VLOOKUP(B2514,Thresholds!$B$2:$I$8,5,FALSE)&lt;='Hazard Data'!K1332,'Hazard Data'!K1332&lt;VLOOKUP(B2514,Thresholds!$B$2:$I$8,6,FALSE)),"Medium","Major")))</f>
        <v/>
      </c>
      <c r="T2514" s="2"/>
      <c r="U2514" s="2"/>
      <c r="V2514" s="2"/>
      <c r="W2514" s="2"/>
      <c r="X2514" s="1"/>
      <c r="Y2514" s="1"/>
      <c r="Z2514" s="1"/>
      <c r="AA2514" s="1"/>
      <c r="AB2514" s="1"/>
      <c r="AC2514" s="1"/>
      <c r="AD2514" s="1"/>
      <c r="AE2514" s="1"/>
      <c r="AF2514" s="1"/>
    </row>
    <row r="2515" spans="1:32">
      <c r="A2515" s="1"/>
      <c r="B2515" s="17">
        <v>1</v>
      </c>
      <c r="C2515" s="9" t="s">
        <v>45</v>
      </c>
      <c r="D2515" s="9" t="str">
        <f>VLOOKUP(C2515,'Hazard Categories'!$A$2:$B$52,2,FALSE)</f>
        <v>Storm</v>
      </c>
      <c r="E2515" s="17">
        <v>3</v>
      </c>
      <c r="F2515" s="17">
        <v>1975</v>
      </c>
      <c r="G2515" s="17" t="str">
        <f>IF(F2515&lt;2000,(ROUNDDOWN((F2515-$G$10)/5,0))*5+$G$10&amp;"-"&amp;(ROUNDDOWN((F2515-$G$10)/5,0))*5+$G$10+4,(ROUNDDOWN((F2515-$G$10)/5,0))*5+$G$10&amp;"-"&amp;(ROUNDDOWN((F2515-$G$10)/5,0))*5+$G$10+4)</f>
        <v>1975-1979</v>
      </c>
      <c r="H2515" s="17">
        <v>1</v>
      </c>
      <c r="I2515" s="17">
        <v>0</v>
      </c>
      <c r="J2515" s="17">
        <v>0</v>
      </c>
      <c r="K2515" s="17">
        <f>SUM(I2515:J2515)</f>
        <v>0</v>
      </c>
      <c r="L2515" s="28">
        <f>IF(N2515&lt;7000000000,0,1)</f>
        <v>0</v>
      </c>
      <c r="M2515" s="28">
        <f>IF(N2515&gt;0,1,0)</f>
        <v>1</v>
      </c>
      <c r="N2515" s="29">
        <v>2426</v>
      </c>
      <c r="O2515" s="29">
        <f>IF($R2515="Minor",1,0)</f>
        <v>1</v>
      </c>
      <c r="P2515" s="29">
        <f>IF($R2515="Medium",1,0)</f>
        <v>0</v>
      </c>
      <c r="Q2515" s="29">
        <f>IF($R2515="Major",1,0)</f>
        <v>0</v>
      </c>
      <c r="R2515" s="2" t="str">
        <f>IF('Hazard Data'!N1218&lt;VLOOKUP(B2515,Thresholds!$B$2:$I$8,2,FALSE),"Minor",IF(AND(VLOOKUP(B2515,Thresholds!$B$2:$I$8,2,FALSE)&lt;='Hazard Data'!N1218,'Hazard Data'!N1218&lt;VLOOKUP(B2515,Thresholds!$B$2:$I$8,3,FALSE)),"Medium","Major"))</f>
        <v>Minor</v>
      </c>
      <c r="S2515" s="2" t="str">
        <f>IF(N2515&gt;0,"",IF('Hazard Data'!K1218&lt;VLOOKUP(B2515,Thresholds!$B$2:$I$8,5,FALSE),"Minor",IF(AND(VLOOKUP(B2515,Thresholds!$B$2:$I$8,5,FALSE)&lt;='Hazard Data'!K1218,'Hazard Data'!K1218&lt;VLOOKUP(B2515,Thresholds!$B$2:$I$8,6,FALSE)),"Medium","Major")))</f>
        <v/>
      </c>
      <c r="T2515" s="2"/>
      <c r="U2515" s="2"/>
      <c r="V2515" s="2"/>
      <c r="W2515" s="2"/>
      <c r="X2515" s="1"/>
      <c r="Y2515" s="1"/>
      <c r="Z2515" s="1"/>
      <c r="AA2515" s="1"/>
      <c r="AB2515" s="1"/>
      <c r="AC2515" s="1"/>
      <c r="AD2515" s="1"/>
      <c r="AE2515" s="1"/>
      <c r="AF2515" s="1"/>
    </row>
    <row r="2516" spans="1:32">
      <c r="A2516" s="1"/>
      <c r="B2516" s="17">
        <v>2</v>
      </c>
      <c r="C2516" s="9" t="s">
        <v>46</v>
      </c>
      <c r="D2516" s="9" t="str">
        <f>VLOOKUP(C2516,'Hazard Categories'!$A$2:$B$52,2,FALSE)</f>
        <v>Storm</v>
      </c>
      <c r="E2516" s="17">
        <v>4</v>
      </c>
      <c r="F2516" s="17">
        <v>1988</v>
      </c>
      <c r="G2516" s="17" t="str">
        <f>IF(F2516&lt;2000,(ROUNDDOWN((F2516-$G$10)/5,0))*5+$G$10&amp;"-"&amp;(ROUNDDOWN((F2516-$G$10)/5,0))*5+$G$10+4,(ROUNDDOWN((F2516-$G$10)/5,0))*5+$G$10&amp;"-"&amp;(ROUNDDOWN((F2516-$G$10)/5,0))*5+$G$10+4)</f>
        <v>1985-1989</v>
      </c>
      <c r="H2516" s="17">
        <v>1</v>
      </c>
      <c r="I2516" s="17">
        <v>0</v>
      </c>
      <c r="J2516" s="17">
        <v>0</v>
      </c>
      <c r="K2516" s="17">
        <f>SUM(I2516:J2516)</f>
        <v>0</v>
      </c>
      <c r="L2516" s="28">
        <f>IF(N2516&lt;7000000000,0,1)</f>
        <v>0</v>
      </c>
      <c r="M2516" s="28">
        <f>IF(N2516&gt;0,1,0)</f>
        <v>1</v>
      </c>
      <c r="N2516" s="29">
        <v>2423</v>
      </c>
      <c r="O2516" s="29">
        <f>IF($R2516="Minor",1,0)</f>
        <v>1</v>
      </c>
      <c r="P2516" s="29">
        <f>IF($R2516="Medium",1,0)</f>
        <v>0</v>
      </c>
      <c r="Q2516" s="29">
        <f>IF($R2516="Major",1,0)</f>
        <v>0</v>
      </c>
      <c r="R2516" s="2" t="str">
        <f>IF('Hazard Data'!N1722&lt;VLOOKUP(B2516,Thresholds!$B$2:$I$8,2,FALSE),"Minor",IF(AND(VLOOKUP(B2516,Thresholds!$B$2:$I$8,2,FALSE)&lt;='Hazard Data'!N1722,'Hazard Data'!N1722&lt;VLOOKUP(B2516,Thresholds!$B$2:$I$8,3,FALSE)),"Medium","Major"))</f>
        <v>Minor</v>
      </c>
      <c r="S2516" s="2" t="str">
        <f>IF(N2516&gt;0,"",IF('Hazard Data'!K1722&lt;VLOOKUP(B2516,Thresholds!$B$2:$I$8,5,FALSE),"Minor",IF(AND(VLOOKUP(B2516,Thresholds!$B$2:$I$8,5,FALSE)&lt;='Hazard Data'!K1722,'Hazard Data'!K1722&lt;VLOOKUP(B2516,Thresholds!$B$2:$I$8,6,FALSE)),"Medium","Major")))</f>
        <v/>
      </c>
      <c r="T2516" s="2"/>
      <c r="U2516" s="2"/>
      <c r="V2516" s="2"/>
      <c r="W2516" s="2"/>
      <c r="X2516" s="1"/>
      <c r="Y2516" s="1"/>
      <c r="Z2516" s="1"/>
      <c r="AA2516" s="1"/>
      <c r="AB2516" s="1"/>
      <c r="AC2516" s="1"/>
      <c r="AD2516" s="1"/>
      <c r="AE2516" s="1"/>
      <c r="AF2516" s="1"/>
    </row>
    <row r="2517" spans="1:32">
      <c r="A2517" s="1"/>
      <c r="B2517" s="17">
        <v>3</v>
      </c>
      <c r="C2517" s="9" t="s">
        <v>57</v>
      </c>
      <c r="D2517" s="9" t="str">
        <f>VLOOKUP(C2517,'Hazard Categories'!$A$2:$B$52,2,FALSE)</f>
        <v>Severe Storm</v>
      </c>
      <c r="E2517" s="17">
        <v>3</v>
      </c>
      <c r="F2517" s="17">
        <v>1975</v>
      </c>
      <c r="G2517" s="17" t="str">
        <f>IF(F2517&lt;2000,(ROUNDDOWN((F2517-$G$10)/5,0))*5+$G$10&amp;"-"&amp;(ROUNDDOWN((F2517-$G$10)/5,0))*5+$G$10+4,(ROUNDDOWN((F2517-$G$10)/5,0))*5+$G$10&amp;"-"&amp;(ROUNDDOWN((F2517-$G$10)/5,0))*5+$G$10+4)</f>
        <v>1975-1979</v>
      </c>
      <c r="H2517" s="17">
        <v>6</v>
      </c>
      <c r="I2517" s="17">
        <v>0</v>
      </c>
      <c r="J2517" s="17">
        <v>0</v>
      </c>
      <c r="K2517" s="17">
        <f>SUM(I2517:J2517)</f>
        <v>0</v>
      </c>
      <c r="L2517" s="28">
        <f>IF(N2517&lt;7000000000,0,1)</f>
        <v>0</v>
      </c>
      <c r="M2517" s="28">
        <f>IF(N2517&gt;0,1,0)</f>
        <v>1</v>
      </c>
      <c r="N2517" s="29">
        <v>2391</v>
      </c>
      <c r="O2517" s="29">
        <f>IF($R2517="Minor",1,0)</f>
        <v>1</v>
      </c>
      <c r="P2517" s="29">
        <f>IF($R2517="Medium",1,0)</f>
        <v>0</v>
      </c>
      <c r="Q2517" s="29">
        <f>IF($R2517="Major",1,0)</f>
        <v>0</v>
      </c>
      <c r="R2517" s="2" t="str">
        <f>IF('Hazard Data'!N712&lt;VLOOKUP(B2517,Thresholds!$B$2:$I$8,2,FALSE),"Minor",IF(AND(VLOOKUP(B2517,Thresholds!$B$2:$I$8,2,FALSE)&lt;='Hazard Data'!N712,'Hazard Data'!N712&lt;VLOOKUP(B2517,Thresholds!$B$2:$I$8,3,FALSE)),"Medium","Major"))</f>
        <v>Minor</v>
      </c>
      <c r="S2517" s="2" t="str">
        <f>IF(N2517&gt;0,"",IF('Hazard Data'!K712&lt;VLOOKUP(B2517,Thresholds!$B$2:$I$8,5,FALSE),"Minor",IF(AND(VLOOKUP(B2517,Thresholds!$B$2:$I$8,5,FALSE)&lt;='Hazard Data'!K712,'Hazard Data'!K712&lt;VLOOKUP(B2517,Thresholds!$B$2:$I$8,6,FALSE)),"Medium","Major")))</f>
        <v/>
      </c>
      <c r="T2517" s="2"/>
      <c r="U2517" s="2"/>
      <c r="V2517" s="2"/>
      <c r="W2517" s="2"/>
      <c r="X2517" s="1"/>
      <c r="Y2517" s="1"/>
      <c r="Z2517" s="1"/>
      <c r="AA2517" s="1"/>
      <c r="AB2517" s="1"/>
      <c r="AC2517" s="1"/>
      <c r="AD2517" s="1"/>
      <c r="AE2517" s="1"/>
      <c r="AF2517" s="1"/>
    </row>
    <row r="2518" spans="1:32">
      <c r="A2518" s="1"/>
      <c r="B2518" s="17">
        <v>1</v>
      </c>
      <c r="C2518" s="9" t="s">
        <v>79</v>
      </c>
      <c r="D2518" s="9" t="str">
        <f>VLOOKUP(C2518,'Hazard Categories'!$A$2:$B$52,2,FALSE)</f>
        <v>Storm</v>
      </c>
      <c r="E2518" s="17">
        <v>1</v>
      </c>
      <c r="F2518" s="17">
        <v>1975</v>
      </c>
      <c r="G2518" s="17" t="str">
        <f>IF(F2518&lt;2000,(ROUNDDOWN((F2518-$G$10)/5,0))*5+$G$10&amp;"-"&amp;(ROUNDDOWN((F2518-$G$10)/5,0))*5+$G$10+4,(ROUNDDOWN((F2518-$G$10)/5,0))*5+$G$10&amp;"-"&amp;(ROUNDDOWN((F2518-$G$10)/5,0))*5+$G$10+4)</f>
        <v>1975-1979</v>
      </c>
      <c r="H2518" s="17">
        <v>1</v>
      </c>
      <c r="I2518" s="17">
        <v>0</v>
      </c>
      <c r="J2518" s="17">
        <v>0</v>
      </c>
      <c r="K2518" s="17">
        <f>SUM(I2518:J2518)</f>
        <v>0</v>
      </c>
      <c r="L2518" s="28">
        <f>IF(N2518&lt;7000000000,0,1)</f>
        <v>0</v>
      </c>
      <c r="M2518" s="28">
        <f>IF(N2518&gt;0,1,0)</f>
        <v>1</v>
      </c>
      <c r="N2518" s="29">
        <v>2386</v>
      </c>
      <c r="O2518" s="29">
        <f>IF($R2518="Minor",1,0)</f>
        <v>1</v>
      </c>
      <c r="P2518" s="29">
        <f>IF($R2518="Medium",1,0)</f>
        <v>0</v>
      </c>
      <c r="Q2518" s="29">
        <f>IF($R2518="Major",1,0)</f>
        <v>0</v>
      </c>
      <c r="R2518" s="2" t="str">
        <f>IF('Hazard Data'!N1126&lt;VLOOKUP(B2518,Thresholds!$B$2:$I$8,2,FALSE),"Minor",IF(AND(VLOOKUP(B2518,Thresholds!$B$2:$I$8,2,FALSE)&lt;='Hazard Data'!N1126,'Hazard Data'!N1126&lt;VLOOKUP(B2518,Thresholds!$B$2:$I$8,3,FALSE)),"Medium","Major"))</f>
        <v>Minor</v>
      </c>
      <c r="S2518" s="2" t="str">
        <f>IF(N2518&gt;0,"",IF('Hazard Data'!K1126&lt;VLOOKUP(B2518,Thresholds!$B$2:$I$8,5,FALSE),"Minor",IF(AND(VLOOKUP(B2518,Thresholds!$B$2:$I$8,5,FALSE)&lt;='Hazard Data'!K1126,'Hazard Data'!K1126&lt;VLOOKUP(B2518,Thresholds!$B$2:$I$8,6,FALSE)),"Medium","Major")))</f>
        <v/>
      </c>
      <c r="T2518" s="2"/>
      <c r="U2518" s="2"/>
      <c r="V2518" s="2"/>
      <c r="W2518" s="2"/>
      <c r="X2518" s="1"/>
      <c r="Y2518" s="1"/>
      <c r="Z2518" s="1"/>
      <c r="AA2518" s="1"/>
      <c r="AB2518" s="1"/>
      <c r="AC2518" s="1"/>
      <c r="AD2518" s="1"/>
      <c r="AE2518" s="1"/>
      <c r="AF2518" s="1"/>
    </row>
    <row r="2519" spans="1:32">
      <c r="A2519" s="1"/>
      <c r="B2519" s="17">
        <v>6</v>
      </c>
      <c r="C2519" s="9" t="s">
        <v>46</v>
      </c>
      <c r="D2519" s="9" t="str">
        <f>VLOOKUP(C2519,'Hazard Categories'!$A$2:$B$52,2,FALSE)</f>
        <v>Storm</v>
      </c>
      <c r="E2519" s="17">
        <v>4</v>
      </c>
      <c r="F2519" s="17">
        <v>1988</v>
      </c>
      <c r="G2519" s="17" t="str">
        <f>IF(F2519&lt;2000,(ROUNDDOWN((F2519-$G$10)/5,0))*5+$G$10&amp;"-"&amp;(ROUNDDOWN((F2519-$G$10)/5,0))*5+$G$10+4,(ROUNDDOWN((F2519-$G$10)/5,0))*5+$G$10&amp;"-"&amp;(ROUNDDOWN((F2519-$G$10)/5,0))*5+$G$10+4)</f>
        <v>1985-1989</v>
      </c>
      <c r="H2519" s="17">
        <v>1</v>
      </c>
      <c r="I2519" s="17">
        <v>0</v>
      </c>
      <c r="J2519" s="17">
        <v>0</v>
      </c>
      <c r="K2519" s="17">
        <f>SUM(I2519:J2519)</f>
        <v>0</v>
      </c>
      <c r="L2519" s="28">
        <f>IF(N2519&lt;7000000000,0,1)</f>
        <v>0</v>
      </c>
      <c r="M2519" s="28">
        <f>IF(N2519&gt;0,1,0)</f>
        <v>1</v>
      </c>
      <c r="N2519" s="29">
        <v>2379</v>
      </c>
      <c r="O2519" s="29">
        <f>IF($R2519="Minor",1,0)</f>
        <v>1</v>
      </c>
      <c r="P2519" s="29">
        <f>IF($R2519="Medium",1,0)</f>
        <v>0</v>
      </c>
      <c r="Q2519" s="29">
        <f>IF($R2519="Major",1,0)</f>
        <v>0</v>
      </c>
      <c r="R2519" s="2" t="str">
        <f>IF('Hazard Data'!N1720&lt;VLOOKUP(B2519,Thresholds!$B$2:$I$8,2,FALSE),"Minor",IF(AND(VLOOKUP(B2519,Thresholds!$B$2:$I$8,2,FALSE)&lt;='Hazard Data'!N1720,'Hazard Data'!N1720&lt;VLOOKUP(B2519,Thresholds!$B$2:$I$8,3,FALSE)),"Medium","Major"))</f>
        <v>Minor</v>
      </c>
      <c r="S2519" s="2" t="str">
        <f>IF(N2519&gt;0,"",IF('Hazard Data'!K1720&lt;VLOOKUP(B2519,Thresholds!$B$2:$I$8,5,FALSE),"Minor",IF(AND(VLOOKUP(B2519,Thresholds!$B$2:$I$8,5,FALSE)&lt;='Hazard Data'!K1720,'Hazard Data'!K1720&lt;VLOOKUP(B2519,Thresholds!$B$2:$I$8,6,FALSE)),"Medium","Major")))</f>
        <v/>
      </c>
      <c r="T2519" s="2"/>
      <c r="U2519" s="2"/>
      <c r="V2519" s="2"/>
      <c r="W2519" s="2"/>
      <c r="X2519" s="1"/>
      <c r="Y2519" s="1"/>
      <c r="Z2519" s="1"/>
      <c r="AA2519" s="1"/>
      <c r="AB2519" s="1"/>
      <c r="AC2519" s="1"/>
      <c r="AD2519" s="1"/>
      <c r="AE2519" s="1"/>
      <c r="AF2519" s="1"/>
    </row>
    <row r="2520" spans="1:32">
      <c r="A2520" s="1"/>
      <c r="B2520" s="17">
        <v>5</v>
      </c>
      <c r="C2520" s="9" t="s">
        <v>45</v>
      </c>
      <c r="D2520" s="9" t="str">
        <f>VLOOKUP(C2520,'Hazard Categories'!$A$2:$B$52,2,FALSE)</f>
        <v>Storm</v>
      </c>
      <c r="E2520" s="17">
        <v>3</v>
      </c>
      <c r="F2520" s="17">
        <v>1975</v>
      </c>
      <c r="G2520" s="17" t="str">
        <f>IF(F2520&lt;2000,(ROUNDDOWN((F2520-$G$10)/5,0))*5+$G$10&amp;"-"&amp;(ROUNDDOWN((F2520-$G$10)/5,0))*5+$G$10+4,(ROUNDDOWN((F2520-$G$10)/5,0))*5+$G$10&amp;"-"&amp;(ROUNDDOWN((F2520-$G$10)/5,0))*5+$G$10+4)</f>
        <v>1975-1979</v>
      </c>
      <c r="H2520" s="17">
        <v>1</v>
      </c>
      <c r="I2520" s="17">
        <v>0</v>
      </c>
      <c r="J2520" s="17">
        <v>0</v>
      </c>
      <c r="K2520" s="17">
        <f>SUM(I2520:J2520)</f>
        <v>0</v>
      </c>
      <c r="L2520" s="28">
        <f>IF(N2520&lt;7000000000,0,1)</f>
        <v>0</v>
      </c>
      <c r="M2520" s="28">
        <f>IF(N2520&gt;0,1,0)</f>
        <v>1</v>
      </c>
      <c r="N2520" s="29">
        <v>2377</v>
      </c>
      <c r="O2520" s="29">
        <f>IF($R2520="Minor",1,0)</f>
        <v>1</v>
      </c>
      <c r="P2520" s="29">
        <f>IF($R2520="Medium",1,0)</f>
        <v>0</v>
      </c>
      <c r="Q2520" s="29">
        <f>IF($R2520="Major",1,0)</f>
        <v>0</v>
      </c>
      <c r="R2520" s="2" t="str">
        <f>IF('Hazard Data'!N1221&lt;VLOOKUP(B2520,Thresholds!$B$2:$I$8,2,FALSE),"Minor",IF(AND(VLOOKUP(B2520,Thresholds!$B$2:$I$8,2,FALSE)&lt;='Hazard Data'!N1221,'Hazard Data'!N1221&lt;VLOOKUP(B2520,Thresholds!$B$2:$I$8,3,FALSE)),"Medium","Major"))</f>
        <v>Minor</v>
      </c>
      <c r="S2520" s="2" t="str">
        <f>IF(N2520&gt;0,"",IF('Hazard Data'!K1221&lt;VLOOKUP(B2520,Thresholds!$B$2:$I$8,5,FALSE),"Minor",IF(AND(VLOOKUP(B2520,Thresholds!$B$2:$I$8,5,FALSE)&lt;='Hazard Data'!K1221,'Hazard Data'!K1221&lt;VLOOKUP(B2520,Thresholds!$B$2:$I$8,6,FALSE)),"Medium","Major")))</f>
        <v/>
      </c>
      <c r="T2520" s="2"/>
      <c r="U2520" s="2"/>
      <c r="V2520" s="2"/>
      <c r="W2520" s="2"/>
      <c r="X2520" s="1"/>
      <c r="Y2520" s="1"/>
      <c r="Z2520" s="1"/>
      <c r="AA2520" s="1"/>
      <c r="AB2520" s="1"/>
      <c r="AC2520" s="1"/>
      <c r="AD2520" s="1"/>
      <c r="AE2520" s="1"/>
      <c r="AF2520" s="1"/>
    </row>
    <row r="2521" spans="1:32">
      <c r="A2521" s="1"/>
      <c r="B2521" s="17">
        <v>6</v>
      </c>
      <c r="C2521" s="9" t="s">
        <v>79</v>
      </c>
      <c r="D2521" s="9" t="str">
        <f>VLOOKUP(C2521,'Hazard Categories'!$A$2:$B$52,2,FALSE)</f>
        <v>Storm</v>
      </c>
      <c r="E2521" s="17">
        <v>2</v>
      </c>
      <c r="F2521" s="17">
        <v>1975</v>
      </c>
      <c r="G2521" s="17" t="str">
        <f>IF(F2521&lt;2000,(ROUNDDOWN((F2521-$G$10)/5,0))*5+$G$10&amp;"-"&amp;(ROUNDDOWN((F2521-$G$10)/5,0))*5+$G$10+4,(ROUNDDOWN((F2521-$G$10)/5,0))*5+$G$10&amp;"-"&amp;(ROUNDDOWN((F2521-$G$10)/5,0))*5+$G$10+4)</f>
        <v>1975-1979</v>
      </c>
      <c r="H2521" s="17">
        <v>1</v>
      </c>
      <c r="I2521" s="17">
        <v>0</v>
      </c>
      <c r="J2521" s="17">
        <v>0</v>
      </c>
      <c r="K2521" s="17">
        <f>SUM(I2521:J2521)</f>
        <v>0</v>
      </c>
      <c r="L2521" s="28">
        <f>IF(N2521&lt;7000000000,0,1)</f>
        <v>0</v>
      </c>
      <c r="M2521" s="28">
        <f>IF(N2521&gt;0,1,0)</f>
        <v>1</v>
      </c>
      <c r="N2521" s="29">
        <v>2354</v>
      </c>
      <c r="O2521" s="29">
        <f>IF($R2521="Minor",1,0)</f>
        <v>1</v>
      </c>
      <c r="P2521" s="29">
        <f>IF($R2521="Medium",1,0)</f>
        <v>0</v>
      </c>
      <c r="Q2521" s="29">
        <f>IF($R2521="Major",1,0)</f>
        <v>0</v>
      </c>
      <c r="R2521" s="2" t="str">
        <f>IF('Hazard Data'!N1195&lt;VLOOKUP(B2521,Thresholds!$B$2:$I$8,2,FALSE),"Minor",IF(AND(VLOOKUP(B2521,Thresholds!$B$2:$I$8,2,FALSE)&lt;='Hazard Data'!N1195,'Hazard Data'!N1195&lt;VLOOKUP(B2521,Thresholds!$B$2:$I$8,3,FALSE)),"Medium","Major"))</f>
        <v>Minor</v>
      </c>
      <c r="S2521" s="2" t="str">
        <f>IF(N2521&gt;0,"",IF('Hazard Data'!K1195&lt;VLOOKUP(B2521,Thresholds!$B$2:$I$8,5,FALSE),"Minor",IF(AND(VLOOKUP(B2521,Thresholds!$B$2:$I$8,5,FALSE)&lt;='Hazard Data'!K1195,'Hazard Data'!K1195&lt;VLOOKUP(B2521,Thresholds!$B$2:$I$8,6,FALSE)),"Medium","Major")))</f>
        <v/>
      </c>
      <c r="T2521" s="2"/>
      <c r="U2521" s="2"/>
      <c r="V2521" s="2"/>
      <c r="W2521" s="2"/>
      <c r="X2521" s="1"/>
      <c r="Y2521" s="1"/>
      <c r="Z2521" s="1"/>
      <c r="AA2521" s="1"/>
      <c r="AB2521" s="1"/>
      <c r="AC2521" s="1"/>
      <c r="AD2521" s="1"/>
      <c r="AE2521" s="1"/>
      <c r="AF2521" s="1"/>
    </row>
    <row r="2522" spans="1:32">
      <c r="A2522" s="1"/>
      <c r="B2522" s="17">
        <v>3</v>
      </c>
      <c r="C2522" s="9" t="s">
        <v>79</v>
      </c>
      <c r="D2522" s="9" t="str">
        <f>VLOOKUP(C2522,'Hazard Categories'!$A$2:$B$52,2,FALSE)</f>
        <v>Storm</v>
      </c>
      <c r="E2522" s="17">
        <v>2</v>
      </c>
      <c r="F2522" s="17">
        <v>1975</v>
      </c>
      <c r="G2522" s="17" t="str">
        <f>IF(F2522&lt;2000,(ROUNDDOWN((F2522-$G$10)/5,0))*5+$G$10&amp;"-"&amp;(ROUNDDOWN((F2522-$G$10)/5,0))*5+$G$10+4,(ROUNDDOWN((F2522-$G$10)/5,0))*5+$G$10&amp;"-"&amp;(ROUNDDOWN((F2522-$G$10)/5,0))*5+$G$10+4)</f>
        <v>1975-1979</v>
      </c>
      <c r="H2522" s="17">
        <v>1</v>
      </c>
      <c r="I2522" s="17">
        <v>0</v>
      </c>
      <c r="J2522" s="17">
        <v>0</v>
      </c>
      <c r="K2522" s="17">
        <f>SUM(I2522:J2522)</f>
        <v>0</v>
      </c>
      <c r="L2522" s="28">
        <f>IF(N2522&lt;7000000000,0,1)</f>
        <v>0</v>
      </c>
      <c r="M2522" s="28">
        <f>IF(N2522&gt;0,1,0)</f>
        <v>1</v>
      </c>
      <c r="N2522" s="29">
        <v>2339</v>
      </c>
      <c r="O2522" s="29">
        <f>IF($R2522="Minor",1,0)</f>
        <v>1</v>
      </c>
      <c r="P2522" s="29">
        <f>IF($R2522="Medium",1,0)</f>
        <v>0</v>
      </c>
      <c r="Q2522" s="29">
        <f>IF($R2522="Major",1,0)</f>
        <v>0</v>
      </c>
      <c r="R2522" s="2" t="str">
        <f>IF('Hazard Data'!N1198&lt;VLOOKUP(B2522,Thresholds!$B$2:$I$8,2,FALSE),"Minor",IF(AND(VLOOKUP(B2522,Thresholds!$B$2:$I$8,2,FALSE)&lt;='Hazard Data'!N1198,'Hazard Data'!N1198&lt;VLOOKUP(B2522,Thresholds!$B$2:$I$8,3,FALSE)),"Medium","Major"))</f>
        <v>Minor</v>
      </c>
      <c r="S2522" s="2" t="str">
        <f>IF(N2522&gt;0,"",IF('Hazard Data'!K1198&lt;VLOOKUP(B2522,Thresholds!$B$2:$I$8,5,FALSE),"Minor",IF(AND(VLOOKUP(B2522,Thresholds!$B$2:$I$8,5,FALSE)&lt;='Hazard Data'!K1198,'Hazard Data'!K1198&lt;VLOOKUP(B2522,Thresholds!$B$2:$I$8,6,FALSE)),"Medium","Major")))</f>
        <v/>
      </c>
      <c r="T2522" s="2"/>
      <c r="U2522" s="2"/>
      <c r="V2522" s="2"/>
      <c r="W2522" s="2"/>
      <c r="X2522" s="1"/>
      <c r="Y2522" s="1"/>
      <c r="Z2522" s="1"/>
      <c r="AA2522" s="1"/>
      <c r="AB2522" s="1"/>
      <c r="AC2522" s="1"/>
      <c r="AD2522" s="1"/>
      <c r="AE2522" s="1"/>
      <c r="AF2522" s="1"/>
    </row>
    <row r="2523" spans="1:32">
      <c r="A2523" s="1"/>
      <c r="B2523" s="17">
        <v>1</v>
      </c>
      <c r="C2523" s="9" t="s">
        <v>66</v>
      </c>
      <c r="D2523" s="9" t="str">
        <f>VLOOKUP(C2523,'Hazard Categories'!$A$2:$B$52,2,FALSE)</f>
        <v>Storm</v>
      </c>
      <c r="E2523" s="17">
        <v>1</v>
      </c>
      <c r="F2523" s="17">
        <v>1960</v>
      </c>
      <c r="G2523" s="17" t="str">
        <f>IF(F2523&lt;2000,(ROUNDDOWN((F2523-$G$10)/5,0))*5+$G$10&amp;"-"&amp;(ROUNDDOWN((F2523-$G$10)/5,0))*5+$G$10+4,(ROUNDDOWN((F2523-$G$10)/5,0))*5+$G$10&amp;"-"&amp;(ROUNDDOWN((F2523-$G$10)/5,0))*5+$G$10+4)</f>
        <v>1960-1964</v>
      </c>
      <c r="H2523" s="17">
        <v>1</v>
      </c>
      <c r="I2523" s="17">
        <v>0</v>
      </c>
      <c r="J2523" s="17">
        <v>0</v>
      </c>
      <c r="K2523" s="17">
        <f>SUM(I2523:J2523)</f>
        <v>0</v>
      </c>
      <c r="L2523" s="28">
        <f>IF(N2523&lt;7000000000,0,1)</f>
        <v>0</v>
      </c>
      <c r="M2523" s="28">
        <f>IF(N2523&gt;0,1,0)</f>
        <v>1</v>
      </c>
      <c r="N2523" s="29">
        <v>2334</v>
      </c>
      <c r="O2523" s="29">
        <f>IF($R2523="Minor",1,0)</f>
        <v>0</v>
      </c>
      <c r="P2523" s="29">
        <f>IF($R2523="Medium",1,0)</f>
        <v>1</v>
      </c>
      <c r="Q2523" s="29">
        <f>IF($R2523="Major",1,0)</f>
        <v>0</v>
      </c>
      <c r="R2523" s="2" t="str">
        <f>IF('Hazard Data'!N217&lt;VLOOKUP(B2523,Thresholds!$B$2:$I$8,2,FALSE),"Minor",IF(AND(VLOOKUP(B2523,Thresholds!$B$2:$I$8,2,FALSE)&lt;='Hazard Data'!N217,'Hazard Data'!N217&lt;VLOOKUP(B2523,Thresholds!$B$2:$I$8,3,FALSE)),"Medium","Major"))</f>
        <v>Medium</v>
      </c>
      <c r="S2523" s="2" t="str">
        <f>IF(N2523&gt;0,"",IF('Hazard Data'!K217&lt;VLOOKUP(B2523,Thresholds!$B$2:$I$8,5,FALSE),"Minor",IF(AND(VLOOKUP(B2523,Thresholds!$B$2:$I$8,5,FALSE)&lt;='Hazard Data'!K217,'Hazard Data'!K217&lt;VLOOKUP(B2523,Thresholds!$B$2:$I$8,6,FALSE)),"Medium","Major")))</f>
        <v/>
      </c>
      <c r="T2523" s="2"/>
      <c r="U2523" s="2"/>
      <c r="V2523" s="2"/>
      <c r="W2523" s="2"/>
      <c r="X2523" s="1"/>
      <c r="Y2523" s="1"/>
      <c r="Z2523" s="1"/>
      <c r="AA2523" s="1"/>
      <c r="AB2523" s="1"/>
      <c r="AC2523" s="1"/>
      <c r="AD2523" s="1"/>
      <c r="AE2523" s="1"/>
      <c r="AF2523" s="1"/>
    </row>
    <row r="2524" spans="1:32">
      <c r="A2524" s="1"/>
      <c r="B2524" s="17">
        <v>1</v>
      </c>
      <c r="C2524" s="9" t="s">
        <v>46</v>
      </c>
      <c r="D2524" s="9" t="str">
        <f>VLOOKUP(C2524,'Hazard Categories'!$A$2:$B$52,2,FALSE)</f>
        <v>Storm</v>
      </c>
      <c r="E2524" s="17">
        <v>4</v>
      </c>
      <c r="F2524" s="17">
        <v>1973</v>
      </c>
      <c r="G2524" s="17" t="str">
        <f>IF(F2524&lt;2000,(ROUNDDOWN((F2524-$G$10)/5,0))*5+$G$10&amp;"-"&amp;(ROUNDDOWN((F2524-$G$10)/5,0))*5+$G$10+4,(ROUNDDOWN((F2524-$G$10)/5,0))*5+$G$10&amp;"-"&amp;(ROUNDDOWN((F2524-$G$10)/5,0))*5+$G$10+4)</f>
        <v>1970-1974</v>
      </c>
      <c r="H2524" s="17">
        <v>1</v>
      </c>
      <c r="I2524" s="17">
        <v>0</v>
      </c>
      <c r="J2524" s="17">
        <v>0</v>
      </c>
      <c r="K2524" s="17">
        <f>SUM(I2524:J2524)</f>
        <v>0</v>
      </c>
      <c r="L2524" s="28">
        <f>IF(N2524&lt;7000000000,0,1)</f>
        <v>0</v>
      </c>
      <c r="M2524" s="28">
        <f>IF(N2524&gt;0,1,0)</f>
        <v>1</v>
      </c>
      <c r="N2524" s="29">
        <v>2318</v>
      </c>
      <c r="O2524" s="29">
        <f>IF($R2524="Minor",1,0)</f>
        <v>1</v>
      </c>
      <c r="P2524" s="29">
        <f>IF($R2524="Medium",1,0)</f>
        <v>0</v>
      </c>
      <c r="Q2524" s="29">
        <f>IF($R2524="Major",1,0)</f>
        <v>0</v>
      </c>
      <c r="R2524" s="2" t="str">
        <f>IF('Hazard Data'!N1166&lt;VLOOKUP(B2524,Thresholds!$B$2:$I$8,2,FALSE),"Minor",IF(AND(VLOOKUP(B2524,Thresholds!$B$2:$I$8,2,FALSE)&lt;='Hazard Data'!N1166,'Hazard Data'!N1166&lt;VLOOKUP(B2524,Thresholds!$B$2:$I$8,3,FALSE)),"Medium","Major"))</f>
        <v>Minor</v>
      </c>
      <c r="S2524" s="2" t="str">
        <f>IF(N2524&gt;0,"",IF('Hazard Data'!K1166&lt;VLOOKUP(B2524,Thresholds!$B$2:$I$8,5,FALSE),"Minor",IF(AND(VLOOKUP(B2524,Thresholds!$B$2:$I$8,5,FALSE)&lt;='Hazard Data'!K1166,'Hazard Data'!K1166&lt;VLOOKUP(B2524,Thresholds!$B$2:$I$8,6,FALSE)),"Medium","Major")))</f>
        <v/>
      </c>
      <c r="T2524" s="2"/>
      <c r="U2524" s="2"/>
      <c r="V2524" s="2"/>
      <c r="W2524" s="2"/>
      <c r="X2524" s="1"/>
      <c r="Y2524" s="1"/>
      <c r="Z2524" s="1"/>
      <c r="AA2524" s="1"/>
      <c r="AB2524" s="1"/>
      <c r="AC2524" s="1"/>
      <c r="AD2524" s="1"/>
      <c r="AE2524" s="1"/>
      <c r="AF2524" s="1"/>
    </row>
    <row r="2525" spans="1:32">
      <c r="A2525" s="1"/>
      <c r="B2525" s="17">
        <v>3</v>
      </c>
      <c r="C2525" s="9" t="s">
        <v>66</v>
      </c>
      <c r="D2525" s="9" t="str">
        <f>VLOOKUP(C2525,'Hazard Categories'!$A$2:$B$52,2,FALSE)</f>
        <v>Storm</v>
      </c>
      <c r="E2525" s="17">
        <v>1</v>
      </c>
      <c r="F2525" s="17">
        <v>1960</v>
      </c>
      <c r="G2525" s="17" t="str">
        <f>IF(F2525&lt;2000,(ROUNDDOWN((F2525-$G$10)/5,0))*5+$G$10&amp;"-"&amp;(ROUNDDOWN((F2525-$G$10)/5,0))*5+$G$10+4,(ROUNDDOWN((F2525-$G$10)/5,0))*5+$G$10&amp;"-"&amp;(ROUNDDOWN((F2525-$G$10)/5,0))*5+$G$10+4)</f>
        <v>1960-1964</v>
      </c>
      <c r="H2525" s="17">
        <v>1</v>
      </c>
      <c r="I2525" s="17">
        <v>0</v>
      </c>
      <c r="J2525" s="17">
        <v>0</v>
      </c>
      <c r="K2525" s="17">
        <f>SUM(I2525:J2525)</f>
        <v>0</v>
      </c>
      <c r="L2525" s="28">
        <f>IF(N2525&lt;7000000000,0,1)</f>
        <v>0</v>
      </c>
      <c r="M2525" s="28">
        <f>IF(N2525&gt;0,1,0)</f>
        <v>1</v>
      </c>
      <c r="N2525" s="29">
        <v>2316</v>
      </c>
      <c r="O2525" s="29">
        <f>IF($R2525="Minor",1,0)</f>
        <v>0</v>
      </c>
      <c r="P2525" s="29">
        <f>IF($R2525="Medium",1,0)</f>
        <v>1</v>
      </c>
      <c r="Q2525" s="29">
        <f>IF($R2525="Major",1,0)</f>
        <v>0</v>
      </c>
      <c r="R2525" s="2" t="str">
        <f>IF('Hazard Data'!N219&lt;VLOOKUP(B2525,Thresholds!$B$2:$I$8,2,FALSE),"Minor",IF(AND(VLOOKUP(B2525,Thresholds!$B$2:$I$8,2,FALSE)&lt;='Hazard Data'!N219,'Hazard Data'!N219&lt;VLOOKUP(B2525,Thresholds!$B$2:$I$8,3,FALSE)),"Medium","Major"))</f>
        <v>Medium</v>
      </c>
      <c r="S2525" s="2" t="str">
        <f>IF(N2525&gt;0,"",IF('Hazard Data'!K219&lt;VLOOKUP(B2525,Thresholds!$B$2:$I$8,5,FALSE),"Minor",IF(AND(VLOOKUP(B2525,Thresholds!$B$2:$I$8,5,FALSE)&lt;='Hazard Data'!K219,'Hazard Data'!K219&lt;VLOOKUP(B2525,Thresholds!$B$2:$I$8,6,FALSE)),"Medium","Major")))</f>
        <v/>
      </c>
      <c r="T2525" s="2"/>
      <c r="U2525" s="2"/>
      <c r="V2525" s="2"/>
      <c r="W2525" s="2"/>
      <c r="X2525" s="1"/>
      <c r="Y2525" s="1"/>
      <c r="Z2525" s="1"/>
      <c r="AA2525" s="1"/>
      <c r="AB2525" s="1"/>
      <c r="AC2525" s="1"/>
      <c r="AD2525" s="1"/>
      <c r="AE2525" s="1"/>
      <c r="AF2525" s="1"/>
    </row>
    <row r="2526" spans="1:32">
      <c r="A2526" s="1"/>
      <c r="B2526" s="17">
        <v>5</v>
      </c>
      <c r="C2526" s="9" t="s">
        <v>66</v>
      </c>
      <c r="D2526" s="9" t="str">
        <f>VLOOKUP(C2526,'Hazard Categories'!$A$2:$B$52,2,FALSE)</f>
        <v>Storm</v>
      </c>
      <c r="E2526" s="17">
        <v>1</v>
      </c>
      <c r="F2526" s="17">
        <v>1960</v>
      </c>
      <c r="G2526" s="17" t="str">
        <f>IF(F2526&lt;2000,(ROUNDDOWN((F2526-$G$10)/5,0))*5+$G$10&amp;"-"&amp;(ROUNDDOWN((F2526-$G$10)/5,0))*5+$G$10+4,(ROUNDDOWN((F2526-$G$10)/5,0))*5+$G$10&amp;"-"&amp;(ROUNDDOWN((F2526-$G$10)/5,0))*5+$G$10+4)</f>
        <v>1960-1964</v>
      </c>
      <c r="H2526" s="17">
        <v>1</v>
      </c>
      <c r="I2526" s="17">
        <v>0</v>
      </c>
      <c r="J2526" s="17">
        <v>0</v>
      </c>
      <c r="K2526" s="17">
        <f>SUM(I2526:J2526)</f>
        <v>0</v>
      </c>
      <c r="L2526" s="28">
        <f>IF(N2526&lt;7000000000,0,1)</f>
        <v>0</v>
      </c>
      <c r="M2526" s="28">
        <f>IF(N2526&gt;0,1,0)</f>
        <v>1</v>
      </c>
      <c r="N2526" s="29">
        <v>2306</v>
      </c>
      <c r="O2526" s="29">
        <f>IF($R2526="Minor",1,0)</f>
        <v>0</v>
      </c>
      <c r="P2526" s="29">
        <f>IF($R2526="Medium",1,0)</f>
        <v>0</v>
      </c>
      <c r="Q2526" s="29">
        <f>IF($R2526="Major",1,0)</f>
        <v>1</v>
      </c>
      <c r="R2526" s="2" t="str">
        <f>IF('Hazard Data'!N220&lt;VLOOKUP(B2526,Thresholds!$B$2:$I$8,2,FALSE),"Minor",IF(AND(VLOOKUP(B2526,Thresholds!$B$2:$I$8,2,FALSE)&lt;='Hazard Data'!N220,'Hazard Data'!N220&lt;VLOOKUP(B2526,Thresholds!$B$2:$I$8,3,FALSE)),"Medium","Major"))</f>
        <v>Major</v>
      </c>
      <c r="S2526" s="2" t="str">
        <f>IF(N2526&gt;0,"",IF('Hazard Data'!K220&lt;VLOOKUP(B2526,Thresholds!$B$2:$I$8,5,FALSE),"Minor",IF(AND(VLOOKUP(B2526,Thresholds!$B$2:$I$8,5,FALSE)&lt;='Hazard Data'!K220,'Hazard Data'!K220&lt;VLOOKUP(B2526,Thresholds!$B$2:$I$8,6,FALSE)),"Medium","Major")))</f>
        <v/>
      </c>
      <c r="T2526" s="2"/>
      <c r="U2526" s="2"/>
      <c r="V2526" s="2"/>
      <c r="W2526" s="2"/>
      <c r="X2526" s="1"/>
      <c r="Y2526" s="1"/>
      <c r="Z2526" s="1"/>
      <c r="AA2526" s="1"/>
      <c r="AB2526" s="1"/>
      <c r="AC2526" s="1"/>
      <c r="AD2526" s="1"/>
      <c r="AE2526" s="1"/>
      <c r="AF2526" s="1"/>
    </row>
    <row r="2527" spans="1:32">
      <c r="A2527" s="1"/>
      <c r="B2527" s="17">
        <v>4</v>
      </c>
      <c r="C2527" s="9" t="s">
        <v>66</v>
      </c>
      <c r="D2527" s="9" t="str">
        <f>VLOOKUP(C2527,'Hazard Categories'!$A$2:$B$52,2,FALSE)</f>
        <v>Storm</v>
      </c>
      <c r="E2527" s="17">
        <v>1</v>
      </c>
      <c r="F2527" s="17">
        <v>1960</v>
      </c>
      <c r="G2527" s="17" t="str">
        <f>IF(F2527&lt;2000,(ROUNDDOWN((F2527-$G$10)/5,0))*5+$G$10&amp;"-"&amp;(ROUNDDOWN((F2527-$G$10)/5,0))*5+$G$10+4,(ROUNDDOWN((F2527-$G$10)/5,0))*5+$G$10&amp;"-"&amp;(ROUNDDOWN((F2527-$G$10)/5,0))*5+$G$10+4)</f>
        <v>1960-1964</v>
      </c>
      <c r="H2527" s="17">
        <v>1</v>
      </c>
      <c r="I2527" s="17">
        <v>0</v>
      </c>
      <c r="J2527" s="17">
        <v>0</v>
      </c>
      <c r="K2527" s="17">
        <f>SUM(I2527:J2527)</f>
        <v>0</v>
      </c>
      <c r="L2527" s="28">
        <f>IF(N2527&lt;7000000000,0,1)</f>
        <v>0</v>
      </c>
      <c r="M2527" s="28">
        <f>IF(N2527&gt;0,1,0)</f>
        <v>1</v>
      </c>
      <c r="N2527" s="29">
        <v>2300</v>
      </c>
      <c r="O2527" s="29">
        <f>IF($R2527="Minor",1,0)</f>
        <v>0</v>
      </c>
      <c r="P2527" s="29">
        <f>IF($R2527="Medium",1,0)</f>
        <v>1</v>
      </c>
      <c r="Q2527" s="29">
        <f>IF($R2527="Major",1,0)</f>
        <v>0</v>
      </c>
      <c r="R2527" s="2" t="str">
        <f>IF('Hazard Data'!N218&lt;VLOOKUP(B2527,Thresholds!$B$2:$I$8,2,FALSE),"Minor",IF(AND(VLOOKUP(B2527,Thresholds!$B$2:$I$8,2,FALSE)&lt;='Hazard Data'!N218,'Hazard Data'!N218&lt;VLOOKUP(B2527,Thresholds!$B$2:$I$8,3,FALSE)),"Medium","Major"))</f>
        <v>Medium</v>
      </c>
      <c r="S2527" s="2" t="str">
        <f>IF(N2527&gt;0,"",IF('Hazard Data'!K218&lt;VLOOKUP(B2527,Thresholds!$B$2:$I$8,5,FALSE),"Minor",IF(AND(VLOOKUP(B2527,Thresholds!$B$2:$I$8,5,FALSE)&lt;='Hazard Data'!K218,'Hazard Data'!K218&lt;VLOOKUP(B2527,Thresholds!$B$2:$I$8,6,FALSE)),"Medium","Major")))</f>
        <v/>
      </c>
      <c r="T2527" s="2"/>
      <c r="U2527" s="2"/>
      <c r="V2527" s="2"/>
      <c r="W2527" s="2"/>
      <c r="X2527" s="1"/>
      <c r="Y2527" s="1"/>
      <c r="Z2527" s="1"/>
      <c r="AA2527" s="1"/>
      <c r="AB2527" s="1"/>
      <c r="AC2527" s="1"/>
      <c r="AD2527" s="1"/>
      <c r="AE2527" s="1"/>
      <c r="AF2527" s="1"/>
    </row>
    <row r="2528" spans="1:32">
      <c r="A2528" s="1"/>
      <c r="B2528" s="17">
        <v>5</v>
      </c>
      <c r="C2528" s="9" t="s">
        <v>79</v>
      </c>
      <c r="D2528" s="9" t="str">
        <f>VLOOKUP(C2528,'Hazard Categories'!$A$2:$B$52,2,FALSE)</f>
        <v>Storm</v>
      </c>
      <c r="E2528" s="17">
        <v>2</v>
      </c>
      <c r="F2528" s="17">
        <v>1975</v>
      </c>
      <c r="G2528" s="17" t="str">
        <f>IF(F2528&lt;2000,(ROUNDDOWN((F2528-$G$10)/5,0))*5+$G$10&amp;"-"&amp;(ROUNDDOWN((F2528-$G$10)/5,0))*5+$G$10+4,(ROUNDDOWN((F2528-$G$10)/5,0))*5+$G$10&amp;"-"&amp;(ROUNDDOWN((F2528-$G$10)/5,0))*5+$G$10+4)</f>
        <v>1975-1979</v>
      </c>
      <c r="H2528" s="17">
        <v>1</v>
      </c>
      <c r="I2528" s="17">
        <v>0</v>
      </c>
      <c r="J2528" s="17">
        <v>0</v>
      </c>
      <c r="K2528" s="17">
        <f>SUM(I2528:J2528)</f>
        <v>0</v>
      </c>
      <c r="L2528" s="28">
        <f>IF(N2528&lt;7000000000,0,1)</f>
        <v>0</v>
      </c>
      <c r="M2528" s="28">
        <f>IF(N2528&gt;0,1,0)</f>
        <v>1</v>
      </c>
      <c r="N2528" s="29">
        <v>2281</v>
      </c>
      <c r="O2528" s="29">
        <f>IF($R2528="Minor",1,0)</f>
        <v>1</v>
      </c>
      <c r="P2528" s="29">
        <f>IF($R2528="Medium",1,0)</f>
        <v>0</v>
      </c>
      <c r="Q2528" s="29">
        <f>IF($R2528="Major",1,0)</f>
        <v>0</v>
      </c>
      <c r="R2528" s="2" t="str">
        <f>IF('Hazard Data'!N1199&lt;VLOOKUP(B2528,Thresholds!$B$2:$I$8,2,FALSE),"Minor",IF(AND(VLOOKUP(B2528,Thresholds!$B$2:$I$8,2,FALSE)&lt;='Hazard Data'!N1199,'Hazard Data'!N1199&lt;VLOOKUP(B2528,Thresholds!$B$2:$I$8,3,FALSE)),"Medium","Major"))</f>
        <v>Minor</v>
      </c>
      <c r="S2528" s="2" t="str">
        <f>IF(N2528&gt;0,"",IF('Hazard Data'!K1199&lt;VLOOKUP(B2528,Thresholds!$B$2:$I$8,5,FALSE),"Minor",IF(AND(VLOOKUP(B2528,Thresholds!$B$2:$I$8,5,FALSE)&lt;='Hazard Data'!K1199,'Hazard Data'!K1199&lt;VLOOKUP(B2528,Thresholds!$B$2:$I$8,6,FALSE)),"Medium","Major")))</f>
        <v/>
      </c>
      <c r="T2528" s="2"/>
      <c r="U2528" s="2"/>
      <c r="V2528" s="2"/>
      <c r="W2528" s="2"/>
      <c r="X2528" s="1"/>
      <c r="Y2528" s="1"/>
      <c r="Z2528" s="1"/>
      <c r="AA2528" s="1"/>
      <c r="AB2528" s="1"/>
      <c r="AC2528" s="1"/>
      <c r="AD2528" s="1"/>
      <c r="AE2528" s="1"/>
      <c r="AF2528" s="1"/>
    </row>
    <row r="2529" spans="1:32">
      <c r="A2529" s="1"/>
      <c r="B2529" s="17">
        <v>6</v>
      </c>
      <c r="C2529" s="9" t="s">
        <v>44</v>
      </c>
      <c r="D2529" s="9" t="str">
        <f>VLOOKUP(C2529,'Hazard Categories'!$A$2:$B$52,2,FALSE)</f>
        <v>Severe Storm</v>
      </c>
      <c r="E2529" s="17">
        <v>1</v>
      </c>
      <c r="F2529" s="17">
        <v>1961</v>
      </c>
      <c r="G2529" s="17" t="str">
        <f>IF(F2529&lt;2000,(ROUNDDOWN((F2529-$G$10)/5,0))*5+$G$10&amp;"-"&amp;(ROUNDDOWN((F2529-$G$10)/5,0))*5+$G$10+4,(ROUNDDOWN((F2529-$G$10)/5,0))*5+$G$10&amp;"-"&amp;(ROUNDDOWN((F2529-$G$10)/5,0))*5+$G$10+4)</f>
        <v>1960-1964</v>
      </c>
      <c r="H2529" s="17">
        <v>1</v>
      </c>
      <c r="I2529" s="17">
        <v>0</v>
      </c>
      <c r="J2529" s="17">
        <v>0</v>
      </c>
      <c r="K2529" s="17">
        <f>SUM(I2529:J2529)</f>
        <v>0</v>
      </c>
      <c r="L2529" s="28">
        <f>IF(N2529&lt;7000000000,0,1)</f>
        <v>0</v>
      </c>
      <c r="M2529" s="28">
        <f>IF(N2529&gt;0,1,0)</f>
        <v>1</v>
      </c>
      <c r="N2529" s="29">
        <v>2279</v>
      </c>
      <c r="O2529" s="29">
        <f>IF($R2529="Minor",1,0)</f>
        <v>1</v>
      </c>
      <c r="P2529" s="29">
        <f>IF($R2529="Medium",1,0)</f>
        <v>0</v>
      </c>
      <c r="Q2529" s="29">
        <f>IF($R2529="Major",1,0)</f>
        <v>0</v>
      </c>
      <c r="R2529" s="2" t="str">
        <f>IF('Hazard Data'!N888&lt;VLOOKUP(B2529,Thresholds!$B$2:$I$8,2,FALSE),"Minor",IF(AND(VLOOKUP(B2529,Thresholds!$B$2:$I$8,2,FALSE)&lt;='Hazard Data'!N888,'Hazard Data'!N888&lt;VLOOKUP(B2529,Thresholds!$B$2:$I$8,3,FALSE)),"Medium","Major"))</f>
        <v>Minor</v>
      </c>
      <c r="S2529" s="2" t="str">
        <f>IF(N2529&gt;0,"",IF('Hazard Data'!K888&lt;VLOOKUP(B2529,Thresholds!$B$2:$I$8,5,FALSE),"Minor",IF(AND(VLOOKUP(B2529,Thresholds!$B$2:$I$8,5,FALSE)&lt;='Hazard Data'!K888,'Hazard Data'!K888&lt;VLOOKUP(B2529,Thresholds!$B$2:$I$8,6,FALSE)),"Medium","Major")))</f>
        <v/>
      </c>
      <c r="T2529" s="2"/>
      <c r="U2529" s="2"/>
      <c r="V2529" s="2"/>
      <c r="W2529" s="2"/>
      <c r="X2529" s="1"/>
      <c r="Y2529" s="1"/>
      <c r="Z2529" s="1"/>
      <c r="AA2529" s="1"/>
      <c r="AB2529" s="1"/>
      <c r="AC2529" s="1"/>
      <c r="AD2529" s="1"/>
      <c r="AE2529" s="1"/>
      <c r="AF2529" s="1"/>
    </row>
    <row r="2530" spans="1:32">
      <c r="A2530" s="1"/>
      <c r="B2530" s="17">
        <v>3</v>
      </c>
      <c r="C2530" s="9" t="s">
        <v>79</v>
      </c>
      <c r="D2530" s="9" t="str">
        <f>VLOOKUP(C2530,'Hazard Categories'!$A$2:$B$52,2,FALSE)</f>
        <v>Storm</v>
      </c>
      <c r="E2530" s="17">
        <v>1</v>
      </c>
      <c r="F2530" s="17">
        <v>1975</v>
      </c>
      <c r="G2530" s="17" t="str">
        <f>IF(F2530&lt;2000,(ROUNDDOWN((F2530-$G$10)/5,0))*5+$G$10&amp;"-"&amp;(ROUNDDOWN((F2530-$G$10)/5,0))*5+$G$10+4,(ROUNDDOWN((F2530-$G$10)/5,0))*5+$G$10&amp;"-"&amp;(ROUNDDOWN((F2530-$G$10)/5,0))*5+$G$10+4)</f>
        <v>1975-1979</v>
      </c>
      <c r="H2530" s="17">
        <v>1</v>
      </c>
      <c r="I2530" s="17">
        <v>0</v>
      </c>
      <c r="J2530" s="17">
        <v>0</v>
      </c>
      <c r="K2530" s="17">
        <f>SUM(I2530:J2530)</f>
        <v>0</v>
      </c>
      <c r="L2530" s="28">
        <f>IF(N2530&lt;7000000000,0,1)</f>
        <v>0</v>
      </c>
      <c r="M2530" s="28">
        <f>IF(N2530&gt;0,1,0)</f>
        <v>1</v>
      </c>
      <c r="N2530" s="29">
        <v>2277</v>
      </c>
      <c r="O2530" s="29">
        <f>IF($R2530="Minor",1,0)</f>
        <v>1</v>
      </c>
      <c r="P2530" s="29">
        <f>IF($R2530="Medium",1,0)</f>
        <v>0</v>
      </c>
      <c r="Q2530" s="29">
        <f>IF($R2530="Major",1,0)</f>
        <v>0</v>
      </c>
      <c r="R2530" s="2" t="str">
        <f>IF('Hazard Data'!N1129&lt;VLOOKUP(B2530,Thresholds!$B$2:$I$8,2,FALSE),"Minor",IF(AND(VLOOKUP(B2530,Thresholds!$B$2:$I$8,2,FALSE)&lt;='Hazard Data'!N1129,'Hazard Data'!N1129&lt;VLOOKUP(B2530,Thresholds!$B$2:$I$8,3,FALSE)),"Medium","Major"))</f>
        <v>Minor</v>
      </c>
      <c r="S2530" s="2" t="str">
        <f>IF(N2530&gt;0,"",IF('Hazard Data'!K1129&lt;VLOOKUP(B2530,Thresholds!$B$2:$I$8,5,FALSE),"Minor",IF(AND(VLOOKUP(B2530,Thresholds!$B$2:$I$8,5,FALSE)&lt;='Hazard Data'!K1129,'Hazard Data'!K1129&lt;VLOOKUP(B2530,Thresholds!$B$2:$I$8,6,FALSE)),"Medium","Major")))</f>
        <v/>
      </c>
      <c r="T2530" s="2"/>
      <c r="U2530" s="2"/>
      <c r="V2530" s="2"/>
      <c r="W2530" s="2"/>
      <c r="X2530" s="1"/>
      <c r="Y2530" s="1"/>
      <c r="Z2530" s="1"/>
      <c r="AA2530" s="1"/>
      <c r="AB2530" s="1"/>
      <c r="AC2530" s="1"/>
      <c r="AD2530" s="1"/>
      <c r="AE2530" s="1"/>
      <c r="AF2530" s="1"/>
    </row>
    <row r="2531" spans="1:32">
      <c r="A2531" s="1"/>
      <c r="B2531" s="17">
        <v>4</v>
      </c>
      <c r="C2531" s="9" t="s">
        <v>57</v>
      </c>
      <c r="D2531" s="9" t="str">
        <f>VLOOKUP(C2531,'Hazard Categories'!$A$2:$B$52,2,FALSE)</f>
        <v>Severe Storm</v>
      </c>
      <c r="E2531" s="17">
        <v>3</v>
      </c>
      <c r="F2531" s="17">
        <v>1975</v>
      </c>
      <c r="G2531" s="17" t="str">
        <f>IF(F2531&lt;2000,(ROUNDDOWN((F2531-$G$10)/5,0))*5+$G$10&amp;"-"&amp;(ROUNDDOWN((F2531-$G$10)/5,0))*5+$G$10+4,(ROUNDDOWN((F2531-$G$10)/5,0))*5+$G$10&amp;"-"&amp;(ROUNDDOWN((F2531-$G$10)/5,0))*5+$G$10+4)</f>
        <v>1975-1979</v>
      </c>
      <c r="H2531" s="17">
        <v>6</v>
      </c>
      <c r="I2531" s="17">
        <v>0</v>
      </c>
      <c r="J2531" s="17">
        <v>0</v>
      </c>
      <c r="K2531" s="17">
        <f>SUM(I2531:J2531)</f>
        <v>0</v>
      </c>
      <c r="L2531" s="28">
        <f>IF(N2531&lt;7000000000,0,1)</f>
        <v>0</v>
      </c>
      <c r="M2531" s="28">
        <f>IF(N2531&gt;0,1,0)</f>
        <v>1</v>
      </c>
      <c r="N2531" s="29">
        <v>2238</v>
      </c>
      <c r="O2531" s="29">
        <f>IF($R2531="Minor",1,0)</f>
        <v>1</v>
      </c>
      <c r="P2531" s="29">
        <f>IF($R2531="Medium",1,0)</f>
        <v>0</v>
      </c>
      <c r="Q2531" s="29">
        <f>IF($R2531="Major",1,0)</f>
        <v>0</v>
      </c>
      <c r="R2531" s="2" t="str">
        <f>IF('Hazard Data'!N711&lt;VLOOKUP(B2531,Thresholds!$B$2:$I$8,2,FALSE),"Minor",IF(AND(VLOOKUP(B2531,Thresholds!$B$2:$I$8,2,FALSE)&lt;='Hazard Data'!N711,'Hazard Data'!N711&lt;VLOOKUP(B2531,Thresholds!$B$2:$I$8,3,FALSE)),"Medium","Major"))</f>
        <v>Minor</v>
      </c>
      <c r="S2531" s="2" t="str">
        <f>IF(N2531&gt;0,"",IF('Hazard Data'!K711&lt;VLOOKUP(B2531,Thresholds!$B$2:$I$8,5,FALSE),"Minor",IF(AND(VLOOKUP(B2531,Thresholds!$B$2:$I$8,5,FALSE)&lt;='Hazard Data'!K711,'Hazard Data'!K711&lt;VLOOKUP(B2531,Thresholds!$B$2:$I$8,6,FALSE)),"Medium","Major")))</f>
        <v/>
      </c>
      <c r="T2531" s="2"/>
      <c r="U2531" s="2"/>
      <c r="V2531" s="2"/>
      <c r="W2531" s="2"/>
      <c r="X2531" s="1"/>
      <c r="Y2531" s="1"/>
      <c r="Z2531" s="1"/>
      <c r="AA2531" s="1"/>
      <c r="AB2531" s="1"/>
      <c r="AC2531" s="1"/>
      <c r="AD2531" s="1"/>
      <c r="AE2531" s="1"/>
      <c r="AF2531" s="1"/>
    </row>
    <row r="2532" spans="1:32">
      <c r="A2532" s="1"/>
      <c r="B2532" s="17">
        <v>5</v>
      </c>
      <c r="C2532" s="9" t="s">
        <v>44</v>
      </c>
      <c r="D2532" s="9" t="str">
        <f>VLOOKUP(C2532,'Hazard Categories'!$A$2:$B$52,2,FALSE)</f>
        <v>Severe Storm</v>
      </c>
      <c r="E2532" s="17">
        <v>1</v>
      </c>
      <c r="F2532" s="17">
        <v>1961</v>
      </c>
      <c r="G2532" s="17" t="str">
        <f>IF(F2532&lt;2000,(ROUNDDOWN((F2532-$G$10)/5,0))*5+$G$10&amp;"-"&amp;(ROUNDDOWN((F2532-$G$10)/5,0))*5+$G$10+4,(ROUNDDOWN((F2532-$G$10)/5,0))*5+$G$10&amp;"-"&amp;(ROUNDDOWN((F2532-$G$10)/5,0))*5+$G$10+4)</f>
        <v>1960-1964</v>
      </c>
      <c r="H2532" s="17">
        <v>1</v>
      </c>
      <c r="I2532" s="17">
        <v>0</v>
      </c>
      <c r="J2532" s="17">
        <v>0</v>
      </c>
      <c r="K2532" s="17">
        <f>SUM(I2532:J2532)</f>
        <v>0</v>
      </c>
      <c r="L2532" s="28">
        <f>IF(N2532&lt;7000000000,0,1)</f>
        <v>0</v>
      </c>
      <c r="M2532" s="28">
        <f>IF(N2532&gt;0,1,0)</f>
        <v>1</v>
      </c>
      <c r="N2532" s="29">
        <v>2219</v>
      </c>
      <c r="O2532" s="29">
        <f>IF($R2532="Minor",1,0)</f>
        <v>1</v>
      </c>
      <c r="P2532" s="29">
        <f>IF($R2532="Medium",1,0)</f>
        <v>0</v>
      </c>
      <c r="Q2532" s="29">
        <f>IF($R2532="Major",1,0)</f>
        <v>0</v>
      </c>
      <c r="R2532" s="2" t="str">
        <f>IF('Hazard Data'!N892&lt;VLOOKUP(B2532,Thresholds!$B$2:$I$8,2,FALSE),"Minor",IF(AND(VLOOKUP(B2532,Thresholds!$B$2:$I$8,2,FALSE)&lt;='Hazard Data'!N892,'Hazard Data'!N892&lt;VLOOKUP(B2532,Thresholds!$B$2:$I$8,3,FALSE)),"Medium","Major"))</f>
        <v>Minor</v>
      </c>
      <c r="S2532" s="2" t="str">
        <f>IF(N2532&gt;0,"",IF('Hazard Data'!K892&lt;VLOOKUP(B2532,Thresholds!$B$2:$I$8,5,FALSE),"Minor",IF(AND(VLOOKUP(B2532,Thresholds!$B$2:$I$8,5,FALSE)&lt;='Hazard Data'!K892,'Hazard Data'!K892&lt;VLOOKUP(B2532,Thresholds!$B$2:$I$8,6,FALSE)),"Medium","Major")))</f>
        <v/>
      </c>
      <c r="T2532" s="2"/>
      <c r="U2532" s="2"/>
      <c r="V2532" s="2"/>
      <c r="W2532" s="2"/>
      <c r="X2532" s="1"/>
      <c r="Y2532" s="1"/>
      <c r="Z2532" s="1"/>
      <c r="AA2532" s="1"/>
      <c r="AB2532" s="1"/>
      <c r="AC2532" s="1"/>
      <c r="AD2532" s="1"/>
      <c r="AE2532" s="1"/>
      <c r="AF2532" s="1"/>
    </row>
    <row r="2533" spans="1:32">
      <c r="A2533" s="1"/>
      <c r="B2533" s="17">
        <v>1</v>
      </c>
      <c r="C2533" s="9" t="s">
        <v>79</v>
      </c>
      <c r="D2533" s="9" t="str">
        <f>VLOOKUP(C2533,'Hazard Categories'!$A$2:$B$52,2,FALSE)</f>
        <v>Storm</v>
      </c>
      <c r="E2533" s="17">
        <v>2</v>
      </c>
      <c r="F2533" s="17">
        <v>1975</v>
      </c>
      <c r="G2533" s="17" t="str">
        <f>IF(F2533&lt;2000,(ROUNDDOWN((F2533-$G$10)/5,0))*5+$G$10&amp;"-"&amp;(ROUNDDOWN((F2533-$G$10)/5,0))*5+$G$10+4,(ROUNDDOWN((F2533-$G$10)/5,0))*5+$G$10&amp;"-"&amp;(ROUNDDOWN((F2533-$G$10)/5,0))*5+$G$10+4)</f>
        <v>1975-1979</v>
      </c>
      <c r="H2533" s="17">
        <v>1</v>
      </c>
      <c r="I2533" s="17">
        <v>0</v>
      </c>
      <c r="J2533" s="17">
        <v>0</v>
      </c>
      <c r="K2533" s="17">
        <f>SUM(I2533:J2533)</f>
        <v>0</v>
      </c>
      <c r="L2533" s="28">
        <f>IF(N2533&lt;7000000000,0,1)</f>
        <v>0</v>
      </c>
      <c r="M2533" s="28">
        <f>IF(N2533&gt;0,1,0)</f>
        <v>1</v>
      </c>
      <c r="N2533" s="29">
        <v>2215</v>
      </c>
      <c r="O2533" s="29">
        <f>IF($R2533="Minor",1,0)</f>
        <v>1</v>
      </c>
      <c r="P2533" s="29">
        <f>IF($R2533="Medium",1,0)</f>
        <v>0</v>
      </c>
      <c r="Q2533" s="29">
        <f>IF($R2533="Major",1,0)</f>
        <v>0</v>
      </c>
      <c r="R2533" s="2" t="str">
        <f>IF('Hazard Data'!N1196&lt;VLOOKUP(B2533,Thresholds!$B$2:$I$8,2,FALSE),"Minor",IF(AND(VLOOKUP(B2533,Thresholds!$B$2:$I$8,2,FALSE)&lt;='Hazard Data'!N1196,'Hazard Data'!N1196&lt;VLOOKUP(B2533,Thresholds!$B$2:$I$8,3,FALSE)),"Medium","Major"))</f>
        <v>Minor</v>
      </c>
      <c r="S2533" s="2" t="str">
        <f>IF(N2533&gt;0,"",IF('Hazard Data'!K1196&lt;VLOOKUP(B2533,Thresholds!$B$2:$I$8,5,FALSE),"Minor",IF(AND(VLOOKUP(B2533,Thresholds!$B$2:$I$8,5,FALSE)&lt;='Hazard Data'!K1196,'Hazard Data'!K1196&lt;VLOOKUP(B2533,Thresholds!$B$2:$I$8,6,FALSE)),"Medium","Major")))</f>
        <v/>
      </c>
      <c r="T2533" s="2"/>
      <c r="U2533" s="2"/>
      <c r="V2533" s="2"/>
      <c r="W2533" s="2"/>
      <c r="X2533" s="1"/>
      <c r="Y2533" s="1"/>
      <c r="Z2533" s="1"/>
      <c r="AA2533" s="1"/>
      <c r="AB2533" s="1"/>
      <c r="AC2533" s="1"/>
      <c r="AD2533" s="1"/>
      <c r="AE2533" s="1"/>
      <c r="AF2533" s="1"/>
    </row>
    <row r="2534" spans="1:32">
      <c r="A2534" s="1"/>
      <c r="B2534" s="17">
        <v>3</v>
      </c>
      <c r="C2534" s="9" t="s">
        <v>45</v>
      </c>
      <c r="D2534" s="9" t="str">
        <f>VLOOKUP(C2534,'Hazard Categories'!$A$2:$B$52,2,FALSE)</f>
        <v>Storm</v>
      </c>
      <c r="E2534" s="17">
        <v>3</v>
      </c>
      <c r="F2534" s="17">
        <v>1975</v>
      </c>
      <c r="G2534" s="17" t="str">
        <f>IF(F2534&lt;2000,(ROUNDDOWN((F2534-$G$10)/5,0))*5+$G$10&amp;"-"&amp;(ROUNDDOWN((F2534-$G$10)/5,0))*5+$G$10+4,(ROUNDDOWN((F2534-$G$10)/5,0))*5+$G$10&amp;"-"&amp;(ROUNDDOWN((F2534-$G$10)/5,0))*5+$G$10+4)</f>
        <v>1975-1979</v>
      </c>
      <c r="H2534" s="17">
        <v>1</v>
      </c>
      <c r="I2534" s="17">
        <v>0</v>
      </c>
      <c r="J2534" s="17">
        <v>0</v>
      </c>
      <c r="K2534" s="17">
        <f>SUM(I2534:J2534)</f>
        <v>0</v>
      </c>
      <c r="L2534" s="28">
        <f>IF(N2534&lt;7000000000,0,1)</f>
        <v>0</v>
      </c>
      <c r="M2534" s="28">
        <f>IF(N2534&gt;0,1,0)</f>
        <v>1</v>
      </c>
      <c r="N2534" s="29">
        <v>2207</v>
      </c>
      <c r="O2534" s="29">
        <f>IF($R2534="Minor",1,0)</f>
        <v>1</v>
      </c>
      <c r="P2534" s="29">
        <f>IF($R2534="Medium",1,0)</f>
        <v>0</v>
      </c>
      <c r="Q2534" s="29">
        <f>IF($R2534="Major",1,0)</f>
        <v>0</v>
      </c>
      <c r="R2534" s="2" t="str">
        <f>IF('Hazard Data'!N1220&lt;VLOOKUP(B2534,Thresholds!$B$2:$I$8,2,FALSE),"Minor",IF(AND(VLOOKUP(B2534,Thresholds!$B$2:$I$8,2,FALSE)&lt;='Hazard Data'!N1220,'Hazard Data'!N1220&lt;VLOOKUP(B2534,Thresholds!$B$2:$I$8,3,FALSE)),"Medium","Major"))</f>
        <v>Minor</v>
      </c>
      <c r="S2534" s="2" t="str">
        <f>IF(N2534&gt;0,"",IF('Hazard Data'!K1220&lt;VLOOKUP(B2534,Thresholds!$B$2:$I$8,5,FALSE),"Minor",IF(AND(VLOOKUP(B2534,Thresholds!$B$2:$I$8,5,FALSE)&lt;='Hazard Data'!K1220,'Hazard Data'!K1220&lt;VLOOKUP(B2534,Thresholds!$B$2:$I$8,6,FALSE)),"Medium","Major")))</f>
        <v/>
      </c>
      <c r="T2534" s="2"/>
      <c r="U2534" s="2"/>
      <c r="V2534" s="2"/>
      <c r="W2534" s="2"/>
      <c r="X2534" s="1"/>
      <c r="Y2534" s="1"/>
      <c r="Z2534" s="1"/>
      <c r="AA2534" s="1"/>
      <c r="AB2534" s="1"/>
      <c r="AC2534" s="1"/>
      <c r="AD2534" s="1"/>
      <c r="AE2534" s="1"/>
      <c r="AF2534" s="1"/>
    </row>
    <row r="2535" spans="1:32">
      <c r="A2535" s="1"/>
      <c r="B2535" s="17">
        <v>6</v>
      </c>
      <c r="C2535" s="9" t="s">
        <v>45</v>
      </c>
      <c r="D2535" s="9" t="str">
        <f>VLOOKUP(C2535,'Hazard Categories'!$A$2:$B$52,2,FALSE)</f>
        <v>Storm</v>
      </c>
      <c r="E2535" s="17">
        <v>3</v>
      </c>
      <c r="F2535" s="17">
        <v>1975</v>
      </c>
      <c r="G2535" s="17" t="str">
        <f>IF(F2535&lt;2000,(ROUNDDOWN((F2535-$G$10)/5,0))*5+$G$10&amp;"-"&amp;(ROUNDDOWN((F2535-$G$10)/5,0))*5+$G$10+4,(ROUNDDOWN((F2535-$G$10)/5,0))*5+$G$10&amp;"-"&amp;(ROUNDDOWN((F2535-$G$10)/5,0))*5+$G$10+4)</f>
        <v>1975-1979</v>
      </c>
      <c r="H2535" s="17">
        <v>1</v>
      </c>
      <c r="I2535" s="17">
        <v>0</v>
      </c>
      <c r="J2535" s="17">
        <v>0</v>
      </c>
      <c r="K2535" s="17">
        <f>SUM(I2535:J2535)</f>
        <v>0</v>
      </c>
      <c r="L2535" s="28">
        <f>IF(N2535&lt;7000000000,0,1)</f>
        <v>0</v>
      </c>
      <c r="M2535" s="28">
        <f>IF(N2535&gt;0,1,0)</f>
        <v>1</v>
      </c>
      <c r="N2535" s="29">
        <v>2202</v>
      </c>
      <c r="O2535" s="29">
        <f>IF($R2535="Minor",1,0)</f>
        <v>1</v>
      </c>
      <c r="P2535" s="29">
        <f>IF($R2535="Medium",1,0)</f>
        <v>0</v>
      </c>
      <c r="Q2535" s="29">
        <f>IF($R2535="Major",1,0)</f>
        <v>0</v>
      </c>
      <c r="R2535" s="2" t="str">
        <f>IF('Hazard Data'!N1217&lt;VLOOKUP(B2535,Thresholds!$B$2:$I$8,2,FALSE),"Minor",IF(AND(VLOOKUP(B2535,Thresholds!$B$2:$I$8,2,FALSE)&lt;='Hazard Data'!N1217,'Hazard Data'!N1217&lt;VLOOKUP(B2535,Thresholds!$B$2:$I$8,3,FALSE)),"Medium","Major"))</f>
        <v>Minor</v>
      </c>
      <c r="S2535" s="2" t="str">
        <f>IF(N2535&gt;0,"",IF('Hazard Data'!K1217&lt;VLOOKUP(B2535,Thresholds!$B$2:$I$8,5,FALSE),"Minor",IF(AND(VLOOKUP(B2535,Thresholds!$B$2:$I$8,5,FALSE)&lt;='Hazard Data'!K1217,'Hazard Data'!K1217&lt;VLOOKUP(B2535,Thresholds!$B$2:$I$8,6,FALSE)),"Medium","Major")))</f>
        <v/>
      </c>
      <c r="T2535" s="2"/>
      <c r="U2535" s="2"/>
      <c r="V2535" s="2"/>
      <c r="W2535" s="2"/>
      <c r="X2535" s="1"/>
      <c r="Y2535" s="1"/>
      <c r="Z2535" s="1"/>
      <c r="AA2535" s="1"/>
      <c r="AB2535" s="1"/>
      <c r="AC2535" s="1"/>
      <c r="AD2535" s="1"/>
      <c r="AE2535" s="1"/>
      <c r="AF2535" s="1"/>
    </row>
    <row r="2536" spans="1:32">
      <c r="A2536" s="1"/>
      <c r="B2536" s="17">
        <v>6</v>
      </c>
      <c r="C2536" s="9" t="s">
        <v>46</v>
      </c>
      <c r="D2536" s="9" t="str">
        <f>VLOOKUP(C2536,'Hazard Categories'!$A$2:$B$52,2,FALSE)</f>
        <v>Storm</v>
      </c>
      <c r="E2536" s="17">
        <v>4</v>
      </c>
      <c r="F2536" s="17">
        <v>1973</v>
      </c>
      <c r="G2536" s="17" t="str">
        <f>IF(F2536&lt;2000,(ROUNDDOWN((F2536-$G$10)/5,0))*5+$G$10&amp;"-"&amp;(ROUNDDOWN((F2536-$G$10)/5,0))*5+$G$10+4,(ROUNDDOWN((F2536-$G$10)/5,0))*5+$G$10&amp;"-"&amp;(ROUNDDOWN((F2536-$G$10)/5,0))*5+$G$10+4)</f>
        <v>1970-1974</v>
      </c>
      <c r="H2536" s="17">
        <v>1</v>
      </c>
      <c r="I2536" s="17">
        <v>0</v>
      </c>
      <c r="J2536" s="17">
        <v>0</v>
      </c>
      <c r="K2536" s="17">
        <f>SUM(I2536:J2536)</f>
        <v>0</v>
      </c>
      <c r="L2536" s="28">
        <f>IF(N2536&lt;7000000000,0,1)</f>
        <v>0</v>
      </c>
      <c r="M2536" s="28">
        <f>IF(N2536&gt;0,1,0)</f>
        <v>1</v>
      </c>
      <c r="N2536" s="29">
        <v>2201</v>
      </c>
      <c r="O2536" s="29">
        <f>IF($R2536="Minor",1,0)</f>
        <v>1</v>
      </c>
      <c r="P2536" s="29">
        <f>IF($R2536="Medium",1,0)</f>
        <v>0</v>
      </c>
      <c r="Q2536" s="29">
        <f>IF($R2536="Major",1,0)</f>
        <v>0</v>
      </c>
      <c r="R2536" s="2" t="str">
        <f>IF('Hazard Data'!N1165&lt;VLOOKUP(B2536,Thresholds!$B$2:$I$8,2,FALSE),"Minor",IF(AND(VLOOKUP(B2536,Thresholds!$B$2:$I$8,2,FALSE)&lt;='Hazard Data'!N1165,'Hazard Data'!N1165&lt;VLOOKUP(B2536,Thresholds!$B$2:$I$8,3,FALSE)),"Medium","Major"))</f>
        <v>Minor</v>
      </c>
      <c r="S2536" s="2" t="str">
        <f>IF(N2536&gt;0,"",IF('Hazard Data'!K1165&lt;VLOOKUP(B2536,Thresholds!$B$2:$I$8,5,FALSE),"Minor",IF(AND(VLOOKUP(B2536,Thresholds!$B$2:$I$8,5,FALSE)&lt;='Hazard Data'!K1165,'Hazard Data'!K1165&lt;VLOOKUP(B2536,Thresholds!$B$2:$I$8,6,FALSE)),"Medium","Major")))</f>
        <v/>
      </c>
      <c r="T2536" s="2"/>
      <c r="U2536" s="2"/>
      <c r="V2536" s="2"/>
      <c r="W2536" s="2"/>
      <c r="X2536" s="1"/>
      <c r="Y2536" s="1"/>
      <c r="Z2536" s="1"/>
      <c r="AA2536" s="1"/>
      <c r="AB2536" s="1"/>
      <c r="AC2536" s="1"/>
      <c r="AD2536" s="1"/>
      <c r="AE2536" s="1"/>
      <c r="AF2536" s="1"/>
    </row>
    <row r="2537" spans="1:32">
      <c r="A2537" s="1"/>
      <c r="B2537" s="17">
        <v>4</v>
      </c>
      <c r="C2537" s="9" t="s">
        <v>44</v>
      </c>
      <c r="D2537" s="9" t="str">
        <f>VLOOKUP(C2537,'Hazard Categories'!$A$2:$B$52,2,FALSE)</f>
        <v>Severe Storm</v>
      </c>
      <c r="E2537" s="17">
        <v>1</v>
      </c>
      <c r="F2537" s="17">
        <v>1961</v>
      </c>
      <c r="G2537" s="17" t="str">
        <f>IF(F2537&lt;2000,(ROUNDDOWN((F2537-$G$10)/5,0))*5+$G$10&amp;"-"&amp;(ROUNDDOWN((F2537-$G$10)/5,0))*5+$G$10+4,(ROUNDDOWN((F2537-$G$10)/5,0))*5+$G$10&amp;"-"&amp;(ROUNDDOWN((F2537-$G$10)/5,0))*5+$G$10+4)</f>
        <v>1960-1964</v>
      </c>
      <c r="H2537" s="17">
        <v>1</v>
      </c>
      <c r="I2537" s="17">
        <v>0</v>
      </c>
      <c r="J2537" s="17">
        <v>0</v>
      </c>
      <c r="K2537" s="17">
        <f>SUM(I2537:J2537)</f>
        <v>0</v>
      </c>
      <c r="L2537" s="28">
        <f>IF(N2537&lt;7000000000,0,1)</f>
        <v>0</v>
      </c>
      <c r="M2537" s="28">
        <f>IF(N2537&gt;0,1,0)</f>
        <v>1</v>
      </c>
      <c r="N2537" s="29">
        <v>2198</v>
      </c>
      <c r="O2537" s="29">
        <f>IF($R2537="Minor",1,0)</f>
        <v>1</v>
      </c>
      <c r="P2537" s="29">
        <f>IF($R2537="Medium",1,0)</f>
        <v>0</v>
      </c>
      <c r="Q2537" s="29">
        <f>IF($R2537="Major",1,0)</f>
        <v>0</v>
      </c>
      <c r="R2537" s="2" t="str">
        <f>IF('Hazard Data'!N890&lt;VLOOKUP(B2537,Thresholds!$B$2:$I$8,2,FALSE),"Minor",IF(AND(VLOOKUP(B2537,Thresholds!$B$2:$I$8,2,FALSE)&lt;='Hazard Data'!N890,'Hazard Data'!N890&lt;VLOOKUP(B2537,Thresholds!$B$2:$I$8,3,FALSE)),"Medium","Major"))</f>
        <v>Minor</v>
      </c>
      <c r="S2537" s="2" t="str">
        <f>IF(N2537&gt;0,"",IF('Hazard Data'!K890&lt;VLOOKUP(B2537,Thresholds!$B$2:$I$8,5,FALSE),"Minor",IF(AND(VLOOKUP(B2537,Thresholds!$B$2:$I$8,5,FALSE)&lt;='Hazard Data'!K890,'Hazard Data'!K890&lt;VLOOKUP(B2537,Thresholds!$B$2:$I$8,6,FALSE)),"Medium","Major")))</f>
        <v/>
      </c>
      <c r="T2537" s="2"/>
      <c r="U2537" s="2"/>
      <c r="V2537" s="2"/>
      <c r="W2537" s="2"/>
      <c r="X2537" s="1"/>
      <c r="Y2537" s="1"/>
      <c r="Z2537" s="1"/>
      <c r="AA2537" s="1"/>
      <c r="AB2537" s="1"/>
      <c r="AC2537" s="1"/>
      <c r="AD2537" s="1"/>
      <c r="AE2537" s="1"/>
      <c r="AF2537" s="1"/>
    </row>
    <row r="2538" spans="1:32">
      <c r="A2538" s="1"/>
      <c r="B2538" s="17">
        <v>2</v>
      </c>
      <c r="C2538" s="9" t="s">
        <v>79</v>
      </c>
      <c r="D2538" s="9" t="str">
        <f>VLOOKUP(C2538,'Hazard Categories'!$A$2:$B$52,2,FALSE)</f>
        <v>Storm</v>
      </c>
      <c r="E2538" s="17">
        <v>2</v>
      </c>
      <c r="F2538" s="17">
        <v>1975</v>
      </c>
      <c r="G2538" s="17" t="str">
        <f>IF(F2538&lt;2000,(ROUNDDOWN((F2538-$G$10)/5,0))*5+$G$10&amp;"-"&amp;(ROUNDDOWN((F2538-$G$10)/5,0))*5+$G$10+4,(ROUNDDOWN((F2538-$G$10)/5,0))*5+$G$10&amp;"-"&amp;(ROUNDDOWN((F2538-$G$10)/5,0))*5+$G$10+4)</f>
        <v>1975-1979</v>
      </c>
      <c r="H2538" s="17">
        <v>1</v>
      </c>
      <c r="I2538" s="17">
        <v>0</v>
      </c>
      <c r="J2538" s="17">
        <v>0</v>
      </c>
      <c r="K2538" s="17">
        <f>SUM(I2538:J2538)</f>
        <v>0</v>
      </c>
      <c r="L2538" s="28">
        <f>IF(N2538&lt;7000000000,0,1)</f>
        <v>0</v>
      </c>
      <c r="M2538" s="28">
        <f>IF(N2538&gt;0,1,0)</f>
        <v>1</v>
      </c>
      <c r="N2538" s="29">
        <v>2194</v>
      </c>
      <c r="O2538" s="29">
        <f>IF($R2538="Minor",1,0)</f>
        <v>1</v>
      </c>
      <c r="P2538" s="29">
        <f>IF($R2538="Medium",1,0)</f>
        <v>0</v>
      </c>
      <c r="Q2538" s="29">
        <f>IF($R2538="Major",1,0)</f>
        <v>0</v>
      </c>
      <c r="R2538" s="2" t="str">
        <f>IF('Hazard Data'!N1197&lt;VLOOKUP(B2538,Thresholds!$B$2:$I$8,2,FALSE),"Minor",IF(AND(VLOOKUP(B2538,Thresholds!$B$2:$I$8,2,FALSE)&lt;='Hazard Data'!N1197,'Hazard Data'!N1197&lt;VLOOKUP(B2538,Thresholds!$B$2:$I$8,3,FALSE)),"Medium","Major"))</f>
        <v>Minor</v>
      </c>
      <c r="S2538" s="2" t="str">
        <f>IF(N2538&gt;0,"",IF('Hazard Data'!K1197&lt;VLOOKUP(B2538,Thresholds!$B$2:$I$8,5,FALSE),"Minor",IF(AND(VLOOKUP(B2538,Thresholds!$B$2:$I$8,5,FALSE)&lt;='Hazard Data'!K1197,'Hazard Data'!K1197&lt;VLOOKUP(B2538,Thresholds!$B$2:$I$8,6,FALSE)),"Medium","Major")))</f>
        <v/>
      </c>
      <c r="T2538" s="2"/>
      <c r="U2538" s="2"/>
      <c r="V2538" s="2"/>
      <c r="W2538" s="2"/>
      <c r="X2538" s="1"/>
      <c r="Y2538" s="1"/>
      <c r="Z2538" s="1"/>
      <c r="AA2538" s="1"/>
      <c r="AB2538" s="1"/>
      <c r="AC2538" s="1"/>
      <c r="AD2538" s="1"/>
      <c r="AE2538" s="1"/>
      <c r="AF2538" s="1"/>
    </row>
    <row r="2539" spans="1:32">
      <c r="A2539" s="1"/>
      <c r="B2539" s="17">
        <v>2</v>
      </c>
      <c r="C2539" s="9" t="s">
        <v>79</v>
      </c>
      <c r="D2539" s="9" t="str">
        <f>VLOOKUP(C2539,'Hazard Categories'!$A$2:$B$52,2,FALSE)</f>
        <v>Storm</v>
      </c>
      <c r="E2539" s="17">
        <v>1</v>
      </c>
      <c r="F2539" s="17">
        <v>1975</v>
      </c>
      <c r="G2539" s="17" t="str">
        <f>IF(F2539&lt;2000,(ROUNDDOWN((F2539-$G$10)/5,0))*5+$G$10&amp;"-"&amp;(ROUNDDOWN((F2539-$G$10)/5,0))*5+$G$10+4,(ROUNDDOWN((F2539-$G$10)/5,0))*5+$G$10&amp;"-"&amp;(ROUNDDOWN((F2539-$G$10)/5,0))*5+$G$10+4)</f>
        <v>1975-1979</v>
      </c>
      <c r="H2539" s="17">
        <v>1</v>
      </c>
      <c r="I2539" s="17">
        <v>0</v>
      </c>
      <c r="J2539" s="17">
        <v>0</v>
      </c>
      <c r="K2539" s="17">
        <f>SUM(I2539:J2539)</f>
        <v>0</v>
      </c>
      <c r="L2539" s="28">
        <f>IF(N2539&lt;7000000000,0,1)</f>
        <v>0</v>
      </c>
      <c r="M2539" s="28">
        <f>IF(N2539&gt;0,1,0)</f>
        <v>1</v>
      </c>
      <c r="N2539" s="29">
        <v>2182</v>
      </c>
      <c r="O2539" s="29">
        <f>IF($R2539="Minor",1,0)</f>
        <v>1</v>
      </c>
      <c r="P2539" s="29">
        <f>IF($R2539="Medium",1,0)</f>
        <v>0</v>
      </c>
      <c r="Q2539" s="29">
        <f>IF($R2539="Major",1,0)</f>
        <v>0</v>
      </c>
      <c r="R2539" s="2" t="str">
        <f>IF('Hazard Data'!N1127&lt;VLOOKUP(B2539,Thresholds!$B$2:$I$8,2,FALSE),"Minor",IF(AND(VLOOKUP(B2539,Thresholds!$B$2:$I$8,2,FALSE)&lt;='Hazard Data'!N1127,'Hazard Data'!N1127&lt;VLOOKUP(B2539,Thresholds!$B$2:$I$8,3,FALSE)),"Medium","Major"))</f>
        <v>Minor</v>
      </c>
      <c r="S2539" s="2" t="str">
        <f>IF(N2539&gt;0,"",IF('Hazard Data'!K1127&lt;VLOOKUP(B2539,Thresholds!$B$2:$I$8,5,FALSE),"Minor",IF(AND(VLOOKUP(B2539,Thresholds!$B$2:$I$8,5,FALSE)&lt;='Hazard Data'!K1127,'Hazard Data'!K1127&lt;VLOOKUP(B2539,Thresholds!$B$2:$I$8,6,FALSE)),"Medium","Major")))</f>
        <v/>
      </c>
      <c r="T2539" s="2"/>
      <c r="U2539" s="2"/>
      <c r="V2539" s="2"/>
      <c r="W2539" s="2"/>
      <c r="X2539" s="1"/>
      <c r="Y2539" s="1"/>
      <c r="Z2539" s="1"/>
      <c r="AA2539" s="1"/>
      <c r="AB2539" s="1"/>
      <c r="AC2539" s="1"/>
      <c r="AD2539" s="1"/>
      <c r="AE2539" s="1"/>
      <c r="AF2539" s="1"/>
    </row>
    <row r="2540" spans="1:32">
      <c r="A2540" s="1"/>
      <c r="B2540" s="17">
        <v>4</v>
      </c>
      <c r="C2540" s="9" t="s">
        <v>79</v>
      </c>
      <c r="D2540" s="9" t="str">
        <f>VLOOKUP(C2540,'Hazard Categories'!$A$2:$B$52,2,FALSE)</f>
        <v>Storm</v>
      </c>
      <c r="E2540" s="17">
        <v>1</v>
      </c>
      <c r="F2540" s="17">
        <v>1975</v>
      </c>
      <c r="G2540" s="17" t="str">
        <f>IF(F2540&lt;2000,(ROUNDDOWN((F2540-$G$10)/5,0))*5+$G$10&amp;"-"&amp;(ROUNDDOWN((F2540-$G$10)/5,0))*5+$G$10+4,(ROUNDDOWN((F2540-$G$10)/5,0))*5+$G$10&amp;"-"&amp;(ROUNDDOWN((F2540-$G$10)/5,0))*5+$G$10+4)</f>
        <v>1975-1979</v>
      </c>
      <c r="H2540" s="17">
        <v>1</v>
      </c>
      <c r="I2540" s="17">
        <v>0</v>
      </c>
      <c r="J2540" s="17">
        <v>0</v>
      </c>
      <c r="K2540" s="17">
        <f>SUM(I2540:J2540)</f>
        <v>0</v>
      </c>
      <c r="L2540" s="28">
        <f>IF(N2540&lt;7000000000,0,1)</f>
        <v>0</v>
      </c>
      <c r="M2540" s="28">
        <f>IF(N2540&gt;0,1,0)</f>
        <v>1</v>
      </c>
      <c r="N2540" s="29">
        <v>2177</v>
      </c>
      <c r="O2540" s="29">
        <f>IF($R2540="Minor",1,0)</f>
        <v>1</v>
      </c>
      <c r="P2540" s="29">
        <f>IF($R2540="Medium",1,0)</f>
        <v>0</v>
      </c>
      <c r="Q2540" s="29">
        <f>IF($R2540="Major",1,0)</f>
        <v>0</v>
      </c>
      <c r="R2540" s="2" t="str">
        <f>IF('Hazard Data'!N1128&lt;VLOOKUP(B2540,Thresholds!$B$2:$I$8,2,FALSE),"Minor",IF(AND(VLOOKUP(B2540,Thresholds!$B$2:$I$8,2,FALSE)&lt;='Hazard Data'!N1128,'Hazard Data'!N1128&lt;VLOOKUP(B2540,Thresholds!$B$2:$I$8,3,FALSE)),"Medium","Major"))</f>
        <v>Minor</v>
      </c>
      <c r="S2540" s="2" t="str">
        <f>IF(N2540&gt;0,"",IF('Hazard Data'!K1128&lt;VLOOKUP(B2540,Thresholds!$B$2:$I$8,5,FALSE),"Minor",IF(AND(VLOOKUP(B2540,Thresholds!$B$2:$I$8,5,FALSE)&lt;='Hazard Data'!K1128,'Hazard Data'!K1128&lt;VLOOKUP(B2540,Thresholds!$B$2:$I$8,6,FALSE)),"Medium","Major")))</f>
        <v/>
      </c>
      <c r="T2540" s="2"/>
      <c r="U2540" s="2"/>
      <c r="V2540" s="2"/>
      <c r="W2540" s="2"/>
      <c r="X2540" s="1"/>
      <c r="Y2540" s="1"/>
      <c r="Z2540" s="1"/>
      <c r="AA2540" s="1"/>
      <c r="AB2540" s="1"/>
      <c r="AC2540" s="1"/>
      <c r="AD2540" s="1"/>
      <c r="AE2540" s="1"/>
      <c r="AF2540" s="1"/>
    </row>
    <row r="2541" spans="1:32">
      <c r="A2541" s="1"/>
      <c r="B2541" s="17">
        <v>2</v>
      </c>
      <c r="C2541" s="9" t="s">
        <v>57</v>
      </c>
      <c r="D2541" s="9" t="str">
        <f>VLOOKUP(C2541,'Hazard Categories'!$A$2:$B$52,2,FALSE)</f>
        <v>Severe Storm</v>
      </c>
      <c r="E2541" s="17">
        <v>3</v>
      </c>
      <c r="F2541" s="17">
        <v>1975</v>
      </c>
      <c r="G2541" s="17" t="str">
        <f>IF(F2541&lt;2000,(ROUNDDOWN((F2541-$G$10)/5,0))*5+$G$10&amp;"-"&amp;(ROUNDDOWN((F2541-$G$10)/5,0))*5+$G$10+4,(ROUNDDOWN((F2541-$G$10)/5,0))*5+$G$10&amp;"-"&amp;(ROUNDDOWN((F2541-$G$10)/5,0))*5+$G$10+4)</f>
        <v>1975-1979</v>
      </c>
      <c r="H2541" s="17">
        <v>6</v>
      </c>
      <c r="I2541" s="17">
        <v>0</v>
      </c>
      <c r="J2541" s="17">
        <v>0</v>
      </c>
      <c r="K2541" s="17">
        <f>SUM(I2541:J2541)</f>
        <v>0</v>
      </c>
      <c r="L2541" s="28">
        <f>IF(N2541&lt;7000000000,0,1)</f>
        <v>0</v>
      </c>
      <c r="M2541" s="28">
        <f>IF(N2541&gt;0,1,0)</f>
        <v>1</v>
      </c>
      <c r="N2541" s="29">
        <v>2098</v>
      </c>
      <c r="O2541" s="29">
        <f>IF($R2541="Minor",1,0)</f>
        <v>1</v>
      </c>
      <c r="P2541" s="29">
        <f>IF($R2541="Medium",1,0)</f>
        <v>0</v>
      </c>
      <c r="Q2541" s="29">
        <f>IF($R2541="Major",1,0)</f>
        <v>0</v>
      </c>
      <c r="R2541" s="2" t="str">
        <f>IF('Hazard Data'!N710&lt;VLOOKUP(B2541,Thresholds!$B$2:$I$8,2,FALSE),"Minor",IF(AND(VLOOKUP(B2541,Thresholds!$B$2:$I$8,2,FALSE)&lt;='Hazard Data'!N710,'Hazard Data'!N710&lt;VLOOKUP(B2541,Thresholds!$B$2:$I$8,3,FALSE)),"Medium","Major"))</f>
        <v>Minor</v>
      </c>
      <c r="S2541" s="2" t="str">
        <f>IF(N2541&gt;0,"",IF('Hazard Data'!K710&lt;VLOOKUP(B2541,Thresholds!$B$2:$I$8,5,FALSE),"Minor",IF(AND(VLOOKUP(B2541,Thresholds!$B$2:$I$8,5,FALSE)&lt;='Hazard Data'!K710,'Hazard Data'!K710&lt;VLOOKUP(B2541,Thresholds!$B$2:$I$8,6,FALSE)),"Medium","Major")))</f>
        <v/>
      </c>
      <c r="T2541" s="2"/>
      <c r="U2541" s="2"/>
      <c r="V2541" s="2"/>
      <c r="W2541" s="2"/>
      <c r="X2541" s="1"/>
      <c r="Y2541" s="1"/>
      <c r="Z2541" s="1"/>
      <c r="AA2541" s="1"/>
      <c r="AB2541" s="1"/>
      <c r="AC2541" s="1"/>
      <c r="AD2541" s="1"/>
      <c r="AE2541" s="1"/>
      <c r="AF2541" s="1"/>
    </row>
    <row r="2542" spans="1:32">
      <c r="A2542" s="1"/>
      <c r="B2542" s="17">
        <v>4</v>
      </c>
      <c r="C2542" s="9" t="s">
        <v>45</v>
      </c>
      <c r="D2542" s="9" t="str">
        <f>VLOOKUP(C2542,'Hazard Categories'!$A$2:$B$52,2,FALSE)</f>
        <v>Storm</v>
      </c>
      <c r="E2542" s="17">
        <v>3</v>
      </c>
      <c r="F2542" s="17">
        <v>1975</v>
      </c>
      <c r="G2542" s="17" t="str">
        <f>IF(F2542&lt;2000,(ROUNDDOWN((F2542-$G$10)/5,0))*5+$G$10&amp;"-"&amp;(ROUNDDOWN((F2542-$G$10)/5,0))*5+$G$10+4,(ROUNDDOWN((F2542-$G$10)/5,0))*5+$G$10&amp;"-"&amp;(ROUNDDOWN((F2542-$G$10)/5,0))*5+$G$10+4)</f>
        <v>1975-1979</v>
      </c>
      <c r="H2542" s="17">
        <v>1</v>
      </c>
      <c r="I2542" s="17">
        <v>0</v>
      </c>
      <c r="J2542" s="17">
        <v>0</v>
      </c>
      <c r="K2542" s="17">
        <f>SUM(I2542:J2542)</f>
        <v>0</v>
      </c>
      <c r="L2542" s="28">
        <f>IF(N2542&lt;7000000000,0,1)</f>
        <v>0</v>
      </c>
      <c r="M2542" s="28">
        <f>IF(N2542&gt;0,1,0)</f>
        <v>1</v>
      </c>
      <c r="N2542" s="29">
        <v>2071</v>
      </c>
      <c r="O2542" s="29">
        <f>IF($R2542="Minor",1,0)</f>
        <v>1</v>
      </c>
      <c r="P2542" s="29">
        <f>IF($R2542="Medium",1,0)</f>
        <v>0</v>
      </c>
      <c r="Q2542" s="29">
        <f>IF($R2542="Major",1,0)</f>
        <v>0</v>
      </c>
      <c r="R2542" s="2" t="str">
        <f>IF('Hazard Data'!N1219&lt;VLOOKUP(B2542,Thresholds!$B$2:$I$8,2,FALSE),"Minor",IF(AND(VLOOKUP(B2542,Thresholds!$B$2:$I$8,2,FALSE)&lt;='Hazard Data'!N1219,'Hazard Data'!N1219&lt;VLOOKUP(B2542,Thresholds!$B$2:$I$8,3,FALSE)),"Medium","Major"))</f>
        <v>Minor</v>
      </c>
      <c r="S2542" s="2" t="str">
        <f>IF(N2542&gt;0,"",IF('Hazard Data'!K1219&lt;VLOOKUP(B2542,Thresholds!$B$2:$I$8,5,FALSE),"Minor",IF(AND(VLOOKUP(B2542,Thresholds!$B$2:$I$8,5,FALSE)&lt;='Hazard Data'!K1219,'Hazard Data'!K1219&lt;VLOOKUP(B2542,Thresholds!$B$2:$I$8,6,FALSE)),"Medium","Major")))</f>
        <v/>
      </c>
      <c r="T2542" s="2"/>
      <c r="U2542" s="2"/>
      <c r="V2542" s="2"/>
      <c r="W2542" s="2"/>
      <c r="X2542" s="1"/>
      <c r="Y2542" s="1"/>
      <c r="Z2542" s="1"/>
      <c r="AA2542" s="1"/>
      <c r="AB2542" s="1"/>
      <c r="AC2542" s="1"/>
      <c r="AD2542" s="1"/>
      <c r="AE2542" s="1"/>
      <c r="AF2542" s="1"/>
    </row>
    <row r="2543" spans="1:32">
      <c r="A2543" s="1"/>
      <c r="B2543" s="17">
        <v>5</v>
      </c>
      <c r="C2543" s="9" t="s">
        <v>79</v>
      </c>
      <c r="D2543" s="9" t="str">
        <f>VLOOKUP(C2543,'Hazard Categories'!$A$2:$B$52,2,FALSE)</f>
        <v>Storm</v>
      </c>
      <c r="E2543" s="17">
        <v>1</v>
      </c>
      <c r="F2543" s="17">
        <v>1975</v>
      </c>
      <c r="G2543" s="17" t="str">
        <f>IF(F2543&lt;2000,(ROUNDDOWN((F2543-$G$10)/5,0))*5+$G$10&amp;"-"&amp;(ROUNDDOWN((F2543-$G$10)/5,0))*5+$G$10+4,(ROUNDDOWN((F2543-$G$10)/5,0))*5+$G$10&amp;"-"&amp;(ROUNDDOWN((F2543-$G$10)/5,0))*5+$G$10+4)</f>
        <v>1975-1979</v>
      </c>
      <c r="H2543" s="17">
        <v>1</v>
      </c>
      <c r="I2543" s="17">
        <v>0</v>
      </c>
      <c r="J2543" s="17">
        <v>0</v>
      </c>
      <c r="K2543" s="17">
        <f>SUM(I2543:J2543)</f>
        <v>0</v>
      </c>
      <c r="L2543" s="28">
        <f>IF(N2543&lt;7000000000,0,1)</f>
        <v>0</v>
      </c>
      <c r="M2543" s="28">
        <f>IF(N2543&gt;0,1,0)</f>
        <v>1</v>
      </c>
      <c r="N2543" s="29">
        <v>2065</v>
      </c>
      <c r="O2543" s="29">
        <f>IF($R2543="Minor",1,0)</f>
        <v>1</v>
      </c>
      <c r="P2543" s="29">
        <f>IF($R2543="Medium",1,0)</f>
        <v>0</v>
      </c>
      <c r="Q2543" s="29">
        <f>IF($R2543="Major",1,0)</f>
        <v>0</v>
      </c>
      <c r="R2543" s="2" t="str">
        <f>IF('Hazard Data'!N1130&lt;VLOOKUP(B2543,Thresholds!$B$2:$I$8,2,FALSE),"Minor",IF(AND(VLOOKUP(B2543,Thresholds!$B$2:$I$8,2,FALSE)&lt;='Hazard Data'!N1130,'Hazard Data'!N1130&lt;VLOOKUP(B2543,Thresholds!$B$2:$I$8,3,FALSE)),"Medium","Major"))</f>
        <v>Minor</v>
      </c>
      <c r="S2543" s="2" t="str">
        <f>IF(N2543&gt;0,"",IF('Hazard Data'!K1130&lt;VLOOKUP(B2543,Thresholds!$B$2:$I$8,5,FALSE),"Minor",IF(AND(VLOOKUP(B2543,Thresholds!$B$2:$I$8,5,FALSE)&lt;='Hazard Data'!K1130,'Hazard Data'!K1130&lt;VLOOKUP(B2543,Thresholds!$B$2:$I$8,6,FALSE)),"Medium","Major")))</f>
        <v/>
      </c>
      <c r="T2543" s="2"/>
      <c r="U2543" s="2"/>
      <c r="V2543" s="2"/>
      <c r="W2543" s="2"/>
      <c r="X2543" s="1"/>
      <c r="Y2543" s="1"/>
      <c r="Z2543" s="1"/>
      <c r="AA2543" s="1"/>
      <c r="AB2543" s="1"/>
      <c r="AC2543" s="1"/>
      <c r="AD2543" s="1"/>
      <c r="AE2543" s="1"/>
      <c r="AF2543" s="1"/>
    </row>
    <row r="2544" spans="1:32">
      <c r="A2544" s="1"/>
      <c r="B2544" s="17">
        <v>5</v>
      </c>
      <c r="C2544" s="9" t="s">
        <v>57</v>
      </c>
      <c r="D2544" s="9" t="str">
        <f>VLOOKUP(C2544,'Hazard Categories'!$A$2:$B$52,2,FALSE)</f>
        <v>Severe Storm</v>
      </c>
      <c r="E2544" s="17">
        <v>3</v>
      </c>
      <c r="F2544" s="17">
        <v>1975</v>
      </c>
      <c r="G2544" s="17" t="str">
        <f>IF(F2544&lt;2000,(ROUNDDOWN((F2544-$G$10)/5,0))*5+$G$10&amp;"-"&amp;(ROUNDDOWN((F2544-$G$10)/5,0))*5+$G$10+4,(ROUNDDOWN((F2544-$G$10)/5,0))*5+$G$10&amp;"-"&amp;(ROUNDDOWN((F2544-$G$10)/5,0))*5+$G$10+4)</f>
        <v>1975-1979</v>
      </c>
      <c r="H2544" s="17">
        <v>6</v>
      </c>
      <c r="I2544" s="17">
        <v>0</v>
      </c>
      <c r="J2544" s="17">
        <v>0</v>
      </c>
      <c r="K2544" s="17">
        <f>SUM(I2544:J2544)</f>
        <v>0</v>
      </c>
      <c r="L2544" s="28">
        <f>IF(N2544&lt;7000000000,0,1)</f>
        <v>0</v>
      </c>
      <c r="M2544" s="28">
        <f>IF(N2544&gt;0,1,0)</f>
        <v>1</v>
      </c>
      <c r="N2544" s="29">
        <v>2007</v>
      </c>
      <c r="O2544" s="29">
        <f>IF($R2544="Minor",1,0)</f>
        <v>1</v>
      </c>
      <c r="P2544" s="29">
        <f>IF($R2544="Medium",1,0)</f>
        <v>0</v>
      </c>
      <c r="Q2544" s="29">
        <f>IF($R2544="Major",1,0)</f>
        <v>0</v>
      </c>
      <c r="R2544" s="2" t="str">
        <f>IF('Hazard Data'!N713&lt;VLOOKUP(B2544,Thresholds!$B$2:$I$8,2,FALSE),"Minor",IF(AND(VLOOKUP(B2544,Thresholds!$B$2:$I$8,2,FALSE)&lt;='Hazard Data'!N713,'Hazard Data'!N713&lt;VLOOKUP(B2544,Thresholds!$B$2:$I$8,3,FALSE)),"Medium","Major"))</f>
        <v>Minor</v>
      </c>
      <c r="S2544" s="2" t="str">
        <f>IF(N2544&gt;0,"",IF('Hazard Data'!K713&lt;VLOOKUP(B2544,Thresholds!$B$2:$I$8,5,FALSE),"Minor",IF(AND(VLOOKUP(B2544,Thresholds!$B$2:$I$8,5,FALSE)&lt;='Hazard Data'!K713,'Hazard Data'!K713&lt;VLOOKUP(B2544,Thresholds!$B$2:$I$8,6,FALSE)),"Medium","Major")))</f>
        <v/>
      </c>
      <c r="T2544" s="2"/>
      <c r="U2544" s="2"/>
      <c r="V2544" s="2"/>
      <c r="W2544" s="2"/>
      <c r="X2544" s="1"/>
      <c r="Y2544" s="1"/>
      <c r="Z2544" s="1"/>
      <c r="AA2544" s="1"/>
      <c r="AB2544" s="1"/>
      <c r="AC2544" s="1"/>
      <c r="AD2544" s="1"/>
      <c r="AE2544" s="1"/>
      <c r="AF2544" s="1"/>
    </row>
    <row r="2545" spans="1:32">
      <c r="A2545" s="1"/>
      <c r="B2545" s="17">
        <v>6</v>
      </c>
      <c r="C2545" s="9" t="s">
        <v>79</v>
      </c>
      <c r="D2545" s="9" t="str">
        <f>VLOOKUP(C2545,'Hazard Categories'!$A$2:$B$52,2,FALSE)</f>
        <v>Storm</v>
      </c>
      <c r="E2545" s="17">
        <v>2</v>
      </c>
      <c r="F2545" s="17">
        <v>1977</v>
      </c>
      <c r="G2545" s="17" t="str">
        <f>IF(F2545&lt;2000,(ROUNDDOWN((F2545-$G$10)/5,0))*5+$G$10&amp;"-"&amp;(ROUNDDOWN((F2545-$G$10)/5,0))*5+$G$10+4,(ROUNDDOWN((F2545-$G$10)/5,0))*5+$G$10&amp;"-"&amp;(ROUNDDOWN((F2545-$G$10)/5,0))*5+$G$10+4)</f>
        <v>1975-1979</v>
      </c>
      <c r="H2545" s="17">
        <v>1</v>
      </c>
      <c r="I2545" s="17">
        <v>0</v>
      </c>
      <c r="J2545" s="17">
        <v>2</v>
      </c>
      <c r="K2545" s="17">
        <f>SUM(I2545:J2545)</f>
        <v>2</v>
      </c>
      <c r="L2545" s="28">
        <f>IF(N2545&lt;7000000000,0,1)</f>
        <v>0</v>
      </c>
      <c r="M2545" s="28">
        <f>IF(N2545&gt;0,1,0)</f>
        <v>1</v>
      </c>
      <c r="N2545" s="29">
        <v>1883</v>
      </c>
      <c r="O2545" s="29">
        <f>IF($R2545="Minor",1,0)</f>
        <v>1</v>
      </c>
      <c r="P2545" s="29">
        <f>IF($R2545="Medium",1,0)</f>
        <v>0</v>
      </c>
      <c r="Q2545" s="29">
        <f>IF($R2545="Major",1,0)</f>
        <v>0</v>
      </c>
      <c r="R2545" s="2" t="str">
        <f>IF('Hazard Data'!N1310&lt;VLOOKUP(B2545,Thresholds!$B$2:$I$8,2,FALSE),"Minor",IF(AND(VLOOKUP(B2545,Thresholds!$B$2:$I$8,2,FALSE)&lt;='Hazard Data'!N1310,'Hazard Data'!N1310&lt;VLOOKUP(B2545,Thresholds!$B$2:$I$8,3,FALSE)),"Medium","Major"))</f>
        <v>Minor</v>
      </c>
      <c r="S2545" s="2" t="str">
        <f>IF(N2545&gt;0,"",IF('Hazard Data'!K1310&lt;VLOOKUP(B2545,Thresholds!$B$2:$I$8,5,FALSE),"Minor",IF(AND(VLOOKUP(B2545,Thresholds!$B$2:$I$8,5,FALSE)&lt;='Hazard Data'!K1310,'Hazard Data'!K1310&lt;VLOOKUP(B2545,Thresholds!$B$2:$I$8,6,FALSE)),"Medium","Major")))</f>
        <v/>
      </c>
      <c r="T2545" s="2"/>
      <c r="U2545" s="2"/>
      <c r="V2545" s="2"/>
      <c r="W2545" s="2"/>
      <c r="X2545" s="1"/>
      <c r="Y2545" s="1"/>
      <c r="Z2545" s="1"/>
      <c r="AA2545" s="1"/>
      <c r="AB2545" s="1"/>
      <c r="AC2545" s="1"/>
      <c r="AD2545" s="1"/>
      <c r="AE2545" s="1"/>
      <c r="AF2545" s="1"/>
    </row>
    <row r="2546" spans="1:32">
      <c r="A2546" s="1"/>
      <c r="B2546" s="17">
        <v>6</v>
      </c>
      <c r="C2546" s="9" t="s">
        <v>46</v>
      </c>
      <c r="D2546" s="9" t="str">
        <f>VLOOKUP(C2546,'Hazard Categories'!$A$2:$B$52,2,FALSE)</f>
        <v>Storm</v>
      </c>
      <c r="E2546" s="17">
        <v>4</v>
      </c>
      <c r="F2546" s="17">
        <v>1961</v>
      </c>
      <c r="G2546" s="17" t="str">
        <f>IF(F2546&lt;2000,(ROUNDDOWN((F2546-$G$10)/5,0))*5+$G$10&amp;"-"&amp;(ROUNDDOWN((F2546-$G$10)/5,0))*5+$G$10+4,(ROUNDDOWN((F2546-$G$10)/5,0))*5+$G$10&amp;"-"&amp;(ROUNDDOWN((F2546-$G$10)/5,0))*5+$G$10+4)</f>
        <v>1960-1964</v>
      </c>
      <c r="H2546" s="17">
        <v>1</v>
      </c>
      <c r="I2546" s="17">
        <v>0</v>
      </c>
      <c r="J2546" s="17">
        <v>0</v>
      </c>
      <c r="K2546" s="17">
        <f>SUM(I2546:J2546)</f>
        <v>0</v>
      </c>
      <c r="L2546" s="28">
        <f>IF(N2546&lt;7000000000,0,1)</f>
        <v>0</v>
      </c>
      <c r="M2546" s="28">
        <f>IF(N2546&gt;0,1,0)</f>
        <v>1</v>
      </c>
      <c r="N2546" s="29">
        <v>1882</v>
      </c>
      <c r="O2546" s="29">
        <f>IF($R2546="Minor",1,0)</f>
        <v>1</v>
      </c>
      <c r="P2546" s="29">
        <f>IF($R2546="Medium",1,0)</f>
        <v>0</v>
      </c>
      <c r="Q2546" s="29">
        <f>IF($R2546="Major",1,0)</f>
        <v>0</v>
      </c>
      <c r="R2546" s="2" t="str">
        <f>IF('Hazard Data'!N974&lt;VLOOKUP(B2546,Thresholds!$B$2:$I$8,2,FALSE),"Minor",IF(AND(VLOOKUP(B2546,Thresholds!$B$2:$I$8,2,FALSE)&lt;='Hazard Data'!N974,'Hazard Data'!N974&lt;VLOOKUP(B2546,Thresholds!$B$2:$I$8,3,FALSE)),"Medium","Major"))</f>
        <v>Minor</v>
      </c>
      <c r="S2546" s="2" t="str">
        <f>IF(N2546&gt;0,"",IF('Hazard Data'!K974&lt;VLOOKUP(B2546,Thresholds!$B$2:$I$8,5,FALSE),"Minor",IF(AND(VLOOKUP(B2546,Thresholds!$B$2:$I$8,5,FALSE)&lt;='Hazard Data'!K974,'Hazard Data'!K974&lt;VLOOKUP(B2546,Thresholds!$B$2:$I$8,6,FALSE)),"Medium","Major")))</f>
        <v/>
      </c>
      <c r="T2546" s="2"/>
      <c r="U2546" s="2"/>
      <c r="V2546" s="2"/>
      <c r="W2546" s="2"/>
      <c r="X2546" s="1"/>
      <c r="Y2546" s="1"/>
      <c r="Z2546" s="1"/>
      <c r="AA2546" s="1"/>
      <c r="AB2546" s="1"/>
      <c r="AC2546" s="1"/>
      <c r="AD2546" s="1"/>
      <c r="AE2546" s="1"/>
      <c r="AF2546" s="1"/>
    </row>
    <row r="2547" spans="1:32">
      <c r="A2547" s="1"/>
      <c r="B2547" s="17">
        <v>4</v>
      </c>
      <c r="C2547" s="9" t="s">
        <v>46</v>
      </c>
      <c r="D2547" s="9" t="str">
        <f>VLOOKUP(C2547,'Hazard Categories'!$A$2:$B$52,2,FALSE)</f>
        <v>Storm</v>
      </c>
      <c r="E2547" s="17">
        <v>1</v>
      </c>
      <c r="F2547" s="17">
        <v>1961</v>
      </c>
      <c r="G2547" s="17" t="str">
        <f>IF(F2547&lt;2000,(ROUNDDOWN((F2547-$G$10)/5,0))*5+$G$10&amp;"-"&amp;(ROUNDDOWN((F2547-$G$10)/5,0))*5+$G$10+4,(ROUNDDOWN((F2547-$G$10)/5,0))*5+$G$10&amp;"-"&amp;(ROUNDDOWN((F2547-$G$10)/5,0))*5+$G$10+4)</f>
        <v>1960-1964</v>
      </c>
      <c r="H2547" s="17">
        <v>1</v>
      </c>
      <c r="I2547" s="17">
        <v>0</v>
      </c>
      <c r="J2547" s="17">
        <v>0</v>
      </c>
      <c r="K2547" s="17">
        <f>SUM(I2547:J2547)</f>
        <v>0</v>
      </c>
      <c r="L2547" s="28">
        <f>IF(N2547&lt;7000000000,0,1)</f>
        <v>0</v>
      </c>
      <c r="M2547" s="28">
        <f>IF(N2547&gt;0,1,0)</f>
        <v>1</v>
      </c>
      <c r="N2547" s="29">
        <v>1878</v>
      </c>
      <c r="O2547" s="29">
        <f>IF($R2547="Minor",1,0)</f>
        <v>1</v>
      </c>
      <c r="P2547" s="29">
        <f>IF($R2547="Medium",1,0)</f>
        <v>0</v>
      </c>
      <c r="Q2547" s="29">
        <f>IF($R2547="Major",1,0)</f>
        <v>0</v>
      </c>
      <c r="R2547" s="2" t="str">
        <f>IF('Hazard Data'!N1098&lt;VLOOKUP(B2547,Thresholds!$B$2:$I$8,2,FALSE),"Minor",IF(AND(VLOOKUP(B2547,Thresholds!$B$2:$I$8,2,FALSE)&lt;='Hazard Data'!N1098,'Hazard Data'!N1098&lt;VLOOKUP(B2547,Thresholds!$B$2:$I$8,3,FALSE)),"Medium","Major"))</f>
        <v>Minor</v>
      </c>
      <c r="S2547" s="2" t="str">
        <f>IF(N2547&gt;0,"",IF('Hazard Data'!K1098&lt;VLOOKUP(B2547,Thresholds!$B$2:$I$8,5,FALSE),"Minor",IF(AND(VLOOKUP(B2547,Thresholds!$B$2:$I$8,5,FALSE)&lt;='Hazard Data'!K1098,'Hazard Data'!K1098&lt;VLOOKUP(B2547,Thresholds!$B$2:$I$8,6,FALSE)),"Medium","Major")))</f>
        <v/>
      </c>
      <c r="T2547" s="2"/>
      <c r="U2547" s="2"/>
      <c r="V2547" s="2"/>
      <c r="W2547" s="2"/>
      <c r="X2547" s="1"/>
      <c r="Y2547" s="1"/>
      <c r="Z2547" s="1"/>
      <c r="AA2547" s="1"/>
      <c r="AB2547" s="1"/>
      <c r="AC2547" s="1"/>
      <c r="AD2547" s="1"/>
      <c r="AE2547" s="1"/>
      <c r="AF2547" s="1"/>
    </row>
    <row r="2548" spans="1:32">
      <c r="A2548" s="1"/>
      <c r="B2548" s="17">
        <v>3</v>
      </c>
      <c r="C2548" s="9" t="s">
        <v>46</v>
      </c>
      <c r="D2548" s="9" t="str">
        <f>VLOOKUP(C2548,'Hazard Categories'!$A$2:$B$52,2,FALSE)</f>
        <v>Storm</v>
      </c>
      <c r="E2548" s="17">
        <v>2</v>
      </c>
      <c r="F2548" s="17">
        <v>1977</v>
      </c>
      <c r="G2548" s="17" t="str">
        <f>IF(F2548&lt;2000,(ROUNDDOWN((F2548-$G$10)/5,0))*5+$G$10&amp;"-"&amp;(ROUNDDOWN((F2548-$G$10)/5,0))*5+$G$10+4,(ROUNDDOWN((F2548-$G$10)/5,0))*5+$G$10&amp;"-"&amp;(ROUNDDOWN((F2548-$G$10)/5,0))*5+$G$10+4)</f>
        <v>1975-1979</v>
      </c>
      <c r="H2548" s="17">
        <v>1</v>
      </c>
      <c r="I2548" s="17">
        <v>0</v>
      </c>
      <c r="J2548" s="17">
        <v>0</v>
      </c>
      <c r="K2548" s="17">
        <f>SUM(I2548:J2548)</f>
        <v>0</v>
      </c>
      <c r="L2548" s="28">
        <f>IF(N2548&lt;7000000000,0,1)</f>
        <v>0</v>
      </c>
      <c r="M2548" s="28">
        <f>IF(N2548&gt;0,1,0)</f>
        <v>1</v>
      </c>
      <c r="N2548" s="29">
        <v>1878</v>
      </c>
      <c r="O2548" s="29">
        <f>IF($R2548="Minor",1,0)</f>
        <v>1</v>
      </c>
      <c r="P2548" s="29">
        <f>IF($R2548="Medium",1,0)</f>
        <v>0</v>
      </c>
      <c r="Q2548" s="29">
        <f>IF($R2548="Major",1,0)</f>
        <v>0</v>
      </c>
      <c r="R2548" s="2" t="str">
        <f>IF('Hazard Data'!N1300&lt;VLOOKUP(B2548,Thresholds!$B$2:$I$8,2,FALSE),"Minor",IF(AND(VLOOKUP(B2548,Thresholds!$B$2:$I$8,2,FALSE)&lt;='Hazard Data'!N1300,'Hazard Data'!N1300&lt;VLOOKUP(B2548,Thresholds!$B$2:$I$8,3,FALSE)),"Medium","Major"))</f>
        <v>Minor</v>
      </c>
      <c r="S2548" s="2" t="str">
        <f>IF(N2548&gt;0,"",IF('Hazard Data'!K1300&lt;VLOOKUP(B2548,Thresholds!$B$2:$I$8,5,FALSE),"Minor",IF(AND(VLOOKUP(B2548,Thresholds!$B$2:$I$8,5,FALSE)&lt;='Hazard Data'!K1300,'Hazard Data'!K1300&lt;VLOOKUP(B2548,Thresholds!$B$2:$I$8,6,FALSE)),"Medium","Major")))</f>
        <v/>
      </c>
      <c r="T2548" s="2"/>
      <c r="U2548" s="2"/>
      <c r="V2548" s="2"/>
      <c r="W2548" s="2"/>
      <c r="X2548" s="1"/>
      <c r="Y2548" s="1"/>
      <c r="Z2548" s="1"/>
      <c r="AA2548" s="1"/>
      <c r="AB2548" s="1"/>
      <c r="AC2548" s="1"/>
      <c r="AD2548" s="1"/>
      <c r="AE2548" s="1"/>
      <c r="AF2548" s="1"/>
    </row>
    <row r="2549" spans="1:32">
      <c r="A2549" s="1"/>
      <c r="B2549" s="17">
        <v>4</v>
      </c>
      <c r="C2549" s="9" t="s">
        <v>44</v>
      </c>
      <c r="D2549" s="9" t="str">
        <f>VLOOKUP(C2549,'Hazard Categories'!$A$2:$B$52,2,FALSE)</f>
        <v>Severe Storm</v>
      </c>
      <c r="E2549" s="17">
        <v>1</v>
      </c>
      <c r="F2549" s="17">
        <v>1966</v>
      </c>
      <c r="G2549" s="17" t="str">
        <f>IF(F2549&lt;2000,(ROUNDDOWN((F2549-$G$10)/5,0))*5+$G$10&amp;"-"&amp;(ROUNDDOWN((F2549-$G$10)/5,0))*5+$G$10+4,(ROUNDDOWN((F2549-$G$10)/5,0))*5+$G$10&amp;"-"&amp;(ROUNDDOWN((F2549-$G$10)/5,0))*5+$G$10+4)</f>
        <v>1965-1969</v>
      </c>
      <c r="H2549" s="17">
        <v>1</v>
      </c>
      <c r="I2549" s="17">
        <v>0</v>
      </c>
      <c r="J2549" s="17">
        <v>0</v>
      </c>
      <c r="K2549" s="17">
        <f>SUM(I2549:J2549)</f>
        <v>0</v>
      </c>
      <c r="L2549" s="28">
        <f>IF(N2549&lt;7000000000,0,1)</f>
        <v>0</v>
      </c>
      <c r="M2549" s="28">
        <f>IF(N2549&gt;0,1,0)</f>
        <v>1</v>
      </c>
      <c r="N2549" s="29">
        <v>1877</v>
      </c>
      <c r="O2549" s="29">
        <f>IF($R2549="Minor",1,0)</f>
        <v>1</v>
      </c>
      <c r="P2549" s="29">
        <f>IF($R2549="Medium",1,0)</f>
        <v>0</v>
      </c>
      <c r="Q2549" s="29">
        <f>IF($R2549="Major",1,0)</f>
        <v>0</v>
      </c>
      <c r="R2549" s="2" t="str">
        <f>IF('Hazard Data'!N987&lt;VLOOKUP(B2549,Thresholds!$B$2:$I$8,2,FALSE),"Minor",IF(AND(VLOOKUP(B2549,Thresholds!$B$2:$I$8,2,FALSE)&lt;='Hazard Data'!N987,'Hazard Data'!N987&lt;VLOOKUP(B2549,Thresholds!$B$2:$I$8,3,FALSE)),"Medium","Major"))</f>
        <v>Minor</v>
      </c>
      <c r="S2549" s="2" t="str">
        <f>IF(N2549&gt;0,"",IF('Hazard Data'!K987&lt;VLOOKUP(B2549,Thresholds!$B$2:$I$8,5,FALSE),"Minor",IF(AND(VLOOKUP(B2549,Thresholds!$B$2:$I$8,5,FALSE)&lt;='Hazard Data'!K987,'Hazard Data'!K987&lt;VLOOKUP(B2549,Thresholds!$B$2:$I$8,6,FALSE)),"Medium","Major")))</f>
        <v/>
      </c>
      <c r="T2549" s="2"/>
      <c r="U2549" s="2"/>
      <c r="V2549" s="2"/>
      <c r="W2549" s="2"/>
      <c r="X2549" s="1"/>
      <c r="Y2549" s="1"/>
      <c r="Z2549" s="1"/>
      <c r="AA2549" s="1"/>
      <c r="AB2549" s="1"/>
      <c r="AC2549" s="1"/>
      <c r="AD2549" s="1"/>
      <c r="AE2549" s="1"/>
      <c r="AF2549" s="1"/>
    </row>
    <row r="2550" spans="1:32">
      <c r="A2550" s="1"/>
      <c r="B2550" s="17">
        <v>2</v>
      </c>
      <c r="C2550" s="9" t="s">
        <v>42</v>
      </c>
      <c r="D2550" s="9" t="str">
        <f>VLOOKUP(C2550,'Hazard Categories'!$A$2:$B$52,2,FALSE)</f>
        <v>Storm</v>
      </c>
      <c r="E2550" s="17">
        <v>1</v>
      </c>
      <c r="F2550" s="17">
        <v>1983</v>
      </c>
      <c r="G2550" s="17" t="str">
        <f>IF(F2550&lt;2000,(ROUNDDOWN((F2550-$G$10)/5,0))*5+$G$10&amp;"-"&amp;(ROUNDDOWN((F2550-$G$10)/5,0))*5+$G$10+4,(ROUNDDOWN((F2550-$G$10)/5,0))*5+$G$10&amp;"-"&amp;(ROUNDDOWN((F2550-$G$10)/5,0))*5+$G$10+4)</f>
        <v>1980-1984</v>
      </c>
      <c r="H2550" s="17">
        <v>1</v>
      </c>
      <c r="I2550" s="17">
        <v>0</v>
      </c>
      <c r="J2550" s="17">
        <v>0</v>
      </c>
      <c r="K2550" s="17">
        <f>SUM(I2550:J2550)</f>
        <v>0</v>
      </c>
      <c r="L2550" s="28">
        <f>IF(N2550&lt;7000000000,0,1)</f>
        <v>0</v>
      </c>
      <c r="M2550" s="28">
        <f>IF(N2550&gt;0,1,0)</f>
        <v>1</v>
      </c>
      <c r="N2550" s="29">
        <v>1877</v>
      </c>
      <c r="O2550" s="29">
        <f>IF($R2550="Minor",1,0)</f>
        <v>1</v>
      </c>
      <c r="P2550" s="29">
        <f>IF($R2550="Medium",1,0)</f>
        <v>0</v>
      </c>
      <c r="Q2550" s="29">
        <f>IF($R2550="Major",1,0)</f>
        <v>0</v>
      </c>
      <c r="R2550" s="2" t="str">
        <f>IF('Hazard Data'!N1349&lt;VLOOKUP(B2550,Thresholds!$B$2:$I$8,2,FALSE),"Minor",IF(AND(VLOOKUP(B2550,Thresholds!$B$2:$I$8,2,FALSE)&lt;='Hazard Data'!N1349,'Hazard Data'!N1349&lt;VLOOKUP(B2550,Thresholds!$B$2:$I$8,3,FALSE)),"Medium","Major"))</f>
        <v>Minor</v>
      </c>
      <c r="S2550" s="2" t="str">
        <f>IF(N2550&gt;0,"",IF('Hazard Data'!K1349&lt;VLOOKUP(B2550,Thresholds!$B$2:$I$8,5,FALSE),"Minor",IF(AND(VLOOKUP(B2550,Thresholds!$B$2:$I$8,5,FALSE)&lt;='Hazard Data'!K1349,'Hazard Data'!K1349&lt;VLOOKUP(B2550,Thresholds!$B$2:$I$8,6,FALSE)),"Medium","Major")))</f>
        <v/>
      </c>
      <c r="T2550" s="2"/>
      <c r="U2550" s="2"/>
      <c r="V2550" s="2"/>
      <c r="W2550" s="2"/>
      <c r="X2550" s="1"/>
      <c r="Y2550" s="1"/>
      <c r="Z2550" s="1"/>
      <c r="AA2550" s="1"/>
      <c r="AB2550" s="1"/>
      <c r="AC2550" s="1"/>
      <c r="AD2550" s="1"/>
      <c r="AE2550" s="1"/>
      <c r="AF2550" s="1"/>
    </row>
    <row r="2551" spans="1:32">
      <c r="A2551" s="1"/>
      <c r="B2551" s="17">
        <v>6</v>
      </c>
      <c r="C2551" s="9" t="s">
        <v>47</v>
      </c>
      <c r="D2551" s="9" t="str">
        <f>VLOOKUP(C2551,'Hazard Categories'!$A$2:$B$52,2,FALSE)</f>
        <v>Severe Storm</v>
      </c>
      <c r="E2551" s="17">
        <v>1</v>
      </c>
      <c r="F2551" s="17">
        <v>1975</v>
      </c>
      <c r="G2551" s="17" t="str">
        <f>IF(F2551&lt;2000,(ROUNDDOWN((F2551-$G$10)/5,0))*5+$G$10&amp;"-"&amp;(ROUNDDOWN((F2551-$G$10)/5,0))*5+$G$10+4,(ROUNDDOWN((F2551-$G$10)/5,0))*5+$G$10&amp;"-"&amp;(ROUNDDOWN((F2551-$G$10)/5,0))*5+$G$10+4)</f>
        <v>1975-1979</v>
      </c>
      <c r="H2551" s="17">
        <v>1</v>
      </c>
      <c r="I2551" s="17">
        <v>0</v>
      </c>
      <c r="J2551" s="17">
        <v>0</v>
      </c>
      <c r="K2551" s="17">
        <f>SUM(I2551:J2551)</f>
        <v>0</v>
      </c>
      <c r="L2551" s="28">
        <f>IF(N2551&lt;7000000000,0,1)</f>
        <v>0</v>
      </c>
      <c r="M2551" s="28">
        <f>IF(N2551&gt;0,1,0)</f>
        <v>1</v>
      </c>
      <c r="N2551" s="29">
        <v>1875</v>
      </c>
      <c r="O2551" s="29">
        <f>IF($R2551="Minor",1,0)</f>
        <v>1</v>
      </c>
      <c r="P2551" s="29">
        <f>IF($R2551="Medium",1,0)</f>
        <v>0</v>
      </c>
      <c r="Q2551" s="29">
        <f>IF($R2551="Major",1,0)</f>
        <v>0</v>
      </c>
      <c r="R2551" s="2" t="str">
        <f>IF('Hazard Data'!N1117&lt;VLOOKUP(B2551,Thresholds!$B$2:$I$8,2,FALSE),"Minor",IF(AND(VLOOKUP(B2551,Thresholds!$B$2:$I$8,2,FALSE)&lt;='Hazard Data'!N1117,'Hazard Data'!N1117&lt;VLOOKUP(B2551,Thresholds!$B$2:$I$8,3,FALSE)),"Medium","Major"))</f>
        <v>Minor</v>
      </c>
      <c r="S2551" s="2" t="str">
        <f>IF(N2551&gt;0,"",IF('Hazard Data'!K1117&lt;VLOOKUP(B2551,Thresholds!$B$2:$I$8,5,FALSE),"Minor",IF(AND(VLOOKUP(B2551,Thresholds!$B$2:$I$8,5,FALSE)&lt;='Hazard Data'!K1117,'Hazard Data'!K1117&lt;VLOOKUP(B2551,Thresholds!$B$2:$I$8,6,FALSE)),"Medium","Major")))</f>
        <v/>
      </c>
      <c r="T2551" s="2"/>
      <c r="U2551" s="2"/>
      <c r="V2551" s="2"/>
      <c r="W2551" s="2"/>
      <c r="X2551" s="1"/>
      <c r="Y2551" s="1"/>
      <c r="Z2551" s="1"/>
      <c r="AA2551" s="1"/>
      <c r="AB2551" s="1"/>
      <c r="AC2551" s="1"/>
      <c r="AD2551" s="1"/>
      <c r="AE2551" s="1"/>
      <c r="AF2551" s="1"/>
    </row>
    <row r="2552" spans="1:32">
      <c r="A2552" s="1"/>
      <c r="B2552" s="17">
        <v>5</v>
      </c>
      <c r="C2552" s="9" t="s">
        <v>29</v>
      </c>
      <c r="D2552" s="9" t="str">
        <f>VLOOKUP(C2552,'Hazard Categories'!$A$2:$B$52,2,FALSE)</f>
        <v>Tropical Storm</v>
      </c>
      <c r="E2552" s="17">
        <v>3</v>
      </c>
      <c r="F2552" s="17">
        <v>1964</v>
      </c>
      <c r="G2552" s="17" t="str">
        <f>IF(F2552&lt;2000,(ROUNDDOWN((F2552-$G$10)/5,0))*5+$G$10&amp;"-"&amp;(ROUNDDOWN((F2552-$G$10)/5,0))*5+$G$10+4,(ROUNDDOWN((F2552-$G$10)/5,0))*5+$G$10&amp;"-"&amp;(ROUNDDOWN((F2552-$G$10)/5,0))*5+$G$10+4)</f>
        <v>1960-1964</v>
      </c>
      <c r="H2552" s="17">
        <v>2</v>
      </c>
      <c r="I2552" s="17">
        <v>0</v>
      </c>
      <c r="J2552" s="17">
        <v>0</v>
      </c>
      <c r="K2552" s="17">
        <f>SUM(I2552:J2552)</f>
        <v>0</v>
      </c>
      <c r="L2552" s="28">
        <f>IF(N2552&lt;7000000000,0,1)</f>
        <v>0</v>
      </c>
      <c r="M2552" s="28">
        <f>IF(N2552&gt;0,1,0)</f>
        <v>1</v>
      </c>
      <c r="N2552" s="29">
        <v>1874</v>
      </c>
      <c r="O2552" s="29">
        <f>IF($R2552="Minor",1,0)</f>
        <v>1</v>
      </c>
      <c r="P2552" s="29">
        <f>IF($R2552="Medium",1,0)</f>
        <v>0</v>
      </c>
      <c r="Q2552" s="29">
        <f>IF($R2552="Major",1,0)</f>
        <v>0</v>
      </c>
      <c r="R2552" s="2" t="str">
        <f>IF('Hazard Data'!N1067&lt;VLOOKUP(B2552,Thresholds!$B$2:$I$8,2,FALSE),"Minor",IF(AND(VLOOKUP(B2552,Thresholds!$B$2:$I$8,2,FALSE)&lt;='Hazard Data'!N1067,'Hazard Data'!N1067&lt;VLOOKUP(B2552,Thresholds!$B$2:$I$8,3,FALSE)),"Medium","Major"))</f>
        <v>Minor</v>
      </c>
      <c r="S2552" s="2" t="str">
        <f>IF(N2552&gt;0,"",IF('Hazard Data'!K1067&lt;VLOOKUP(B2552,Thresholds!$B$2:$I$8,5,FALSE),"Minor",IF(AND(VLOOKUP(B2552,Thresholds!$B$2:$I$8,5,FALSE)&lt;='Hazard Data'!K1067,'Hazard Data'!K1067&lt;VLOOKUP(B2552,Thresholds!$B$2:$I$8,6,FALSE)),"Medium","Major")))</f>
        <v/>
      </c>
      <c r="T2552" s="2"/>
      <c r="U2552" s="2"/>
      <c r="V2552" s="2"/>
      <c r="W2552" s="2"/>
      <c r="X2552" s="1"/>
      <c r="Y2552" s="1"/>
      <c r="Z2552" s="1"/>
      <c r="AA2552" s="1"/>
      <c r="AB2552" s="1"/>
      <c r="AC2552" s="1"/>
      <c r="AD2552" s="1"/>
      <c r="AE2552" s="1"/>
      <c r="AF2552" s="1"/>
    </row>
    <row r="2553" spans="1:32">
      <c r="A2553" s="1"/>
      <c r="B2553" s="17">
        <v>1</v>
      </c>
      <c r="C2553" s="9" t="s">
        <v>29</v>
      </c>
      <c r="D2553" s="9" t="str">
        <f>VLOOKUP(C2553,'Hazard Categories'!$A$2:$B$52,2,FALSE)</f>
        <v>Tropical Storm</v>
      </c>
      <c r="E2553" s="17">
        <v>2</v>
      </c>
      <c r="F2553" s="17">
        <v>1968</v>
      </c>
      <c r="G2553" s="17" t="str">
        <f>IF(F2553&lt;2000,(ROUNDDOWN((F2553-$G$10)/5,0))*5+$G$10&amp;"-"&amp;(ROUNDDOWN((F2553-$G$10)/5,0))*5+$G$10+4,(ROUNDDOWN((F2553-$G$10)/5,0))*5+$G$10&amp;"-"&amp;(ROUNDDOWN((F2553-$G$10)/5,0))*5+$G$10+4)</f>
        <v>1965-1969</v>
      </c>
      <c r="H2553" s="17">
        <v>2</v>
      </c>
      <c r="I2553" s="17">
        <v>0</v>
      </c>
      <c r="J2553" s="17">
        <v>0</v>
      </c>
      <c r="K2553" s="17">
        <f>SUM(I2553:J2553)</f>
        <v>0</v>
      </c>
      <c r="L2553" s="28">
        <f>IF(N2553&lt;7000000000,0,1)</f>
        <v>0</v>
      </c>
      <c r="M2553" s="28">
        <f>IF(N2553&gt;0,1,0)</f>
        <v>1</v>
      </c>
      <c r="N2553" s="29">
        <v>1873</v>
      </c>
      <c r="O2553" s="29">
        <f>IF($R2553="Minor",1,0)</f>
        <v>1</v>
      </c>
      <c r="P2553" s="29">
        <f>IF($R2553="Medium",1,0)</f>
        <v>0</v>
      </c>
      <c r="Q2553" s="29">
        <f>IF($R2553="Major",1,0)</f>
        <v>0</v>
      </c>
      <c r="R2553" s="2" t="str">
        <f>IF('Hazard Data'!N1057&lt;VLOOKUP(B2553,Thresholds!$B$2:$I$8,2,FALSE),"Minor",IF(AND(VLOOKUP(B2553,Thresholds!$B$2:$I$8,2,FALSE)&lt;='Hazard Data'!N1057,'Hazard Data'!N1057&lt;VLOOKUP(B2553,Thresholds!$B$2:$I$8,3,FALSE)),"Medium","Major"))</f>
        <v>Minor</v>
      </c>
      <c r="S2553" s="2" t="str">
        <f>IF(N2553&gt;0,"",IF('Hazard Data'!K1057&lt;VLOOKUP(B2553,Thresholds!$B$2:$I$8,5,FALSE),"Minor",IF(AND(VLOOKUP(B2553,Thresholds!$B$2:$I$8,5,FALSE)&lt;='Hazard Data'!K1057,'Hazard Data'!K1057&lt;VLOOKUP(B2553,Thresholds!$B$2:$I$8,6,FALSE)),"Medium","Major")))</f>
        <v/>
      </c>
      <c r="T2553" s="2"/>
      <c r="U2553" s="2"/>
      <c r="V2553" s="2"/>
      <c r="W2553" s="2"/>
      <c r="X2553" s="1"/>
      <c r="Y2553" s="1"/>
      <c r="Z2553" s="1"/>
      <c r="AA2553" s="1"/>
      <c r="AB2553" s="1"/>
      <c r="AC2553" s="1"/>
      <c r="AD2553" s="1"/>
      <c r="AE2553" s="1"/>
      <c r="AF2553" s="1"/>
    </row>
    <row r="2554" spans="1:32">
      <c r="A2554" s="1"/>
      <c r="B2554" s="17">
        <v>3</v>
      </c>
      <c r="C2554" s="9" t="s">
        <v>52</v>
      </c>
      <c r="D2554" s="9" t="str">
        <f>VLOOKUP(C2554,'Hazard Categories'!$A$2:$B$52,2,FALSE)</f>
        <v>Severe Storm</v>
      </c>
      <c r="E2554" s="17">
        <v>3</v>
      </c>
      <c r="F2554" s="17">
        <v>1965</v>
      </c>
      <c r="G2554" s="17" t="str">
        <f>IF(F2554&lt;2000,(ROUNDDOWN((F2554-$G$10)/5,0))*5+$G$10&amp;"-"&amp;(ROUNDDOWN((F2554-$G$10)/5,0))*5+$G$10+4,(ROUNDDOWN((F2554-$G$10)/5,0))*5+$G$10&amp;"-"&amp;(ROUNDDOWN((F2554-$G$10)/5,0))*5+$G$10+4)</f>
        <v>1965-1969</v>
      </c>
      <c r="H2554" s="17">
        <v>31</v>
      </c>
      <c r="I2554" s="17">
        <v>0</v>
      </c>
      <c r="J2554" s="17">
        <v>0</v>
      </c>
      <c r="K2554" s="17">
        <f>SUM(I2554:J2554)</f>
        <v>0</v>
      </c>
      <c r="L2554" s="28">
        <f>IF(N2554&lt;7000000000,0,1)</f>
        <v>0</v>
      </c>
      <c r="M2554" s="28">
        <f>IF(N2554&gt;0,1,0)</f>
        <v>1</v>
      </c>
      <c r="N2554" s="29">
        <v>1871</v>
      </c>
      <c r="O2554" s="29">
        <f>IF($R2554="Minor",1,0)</f>
        <v>1</v>
      </c>
      <c r="P2554" s="29">
        <f>IF($R2554="Medium",1,0)</f>
        <v>0</v>
      </c>
      <c r="Q2554" s="29">
        <f>IF($R2554="Major",1,0)</f>
        <v>0</v>
      </c>
      <c r="R2554" s="2" t="str">
        <f>IF('Hazard Data'!N952&lt;VLOOKUP(B2554,Thresholds!$B$2:$I$8,2,FALSE),"Minor",IF(AND(VLOOKUP(B2554,Thresholds!$B$2:$I$8,2,FALSE)&lt;='Hazard Data'!N952,'Hazard Data'!N952&lt;VLOOKUP(B2554,Thresholds!$B$2:$I$8,3,FALSE)),"Medium","Major"))</f>
        <v>Minor</v>
      </c>
      <c r="S2554" s="2" t="str">
        <f>IF(N2554&gt;0,"",IF('Hazard Data'!K952&lt;VLOOKUP(B2554,Thresholds!$B$2:$I$8,5,FALSE),"Minor",IF(AND(VLOOKUP(B2554,Thresholds!$B$2:$I$8,5,FALSE)&lt;='Hazard Data'!K952,'Hazard Data'!K952&lt;VLOOKUP(B2554,Thresholds!$B$2:$I$8,6,FALSE)),"Medium","Major")))</f>
        <v/>
      </c>
      <c r="T2554" s="2"/>
      <c r="U2554" s="2"/>
      <c r="V2554" s="2"/>
      <c r="W2554" s="2"/>
      <c r="X2554" s="1"/>
      <c r="Y2554" s="1"/>
      <c r="Z2554" s="1"/>
      <c r="AA2554" s="1"/>
      <c r="AB2554" s="1"/>
      <c r="AC2554" s="1"/>
      <c r="AD2554" s="1"/>
      <c r="AE2554" s="1"/>
      <c r="AF2554" s="1"/>
    </row>
    <row r="2555" spans="1:32">
      <c r="A2555" s="1"/>
      <c r="B2555" s="17">
        <v>4</v>
      </c>
      <c r="C2555" s="9" t="s">
        <v>46</v>
      </c>
      <c r="D2555" s="9" t="str">
        <f>VLOOKUP(C2555,'Hazard Categories'!$A$2:$B$52,2,FALSE)</f>
        <v>Storm</v>
      </c>
      <c r="E2555" s="17">
        <v>4</v>
      </c>
      <c r="F2555" s="17">
        <v>1975</v>
      </c>
      <c r="G2555" s="17" t="str">
        <f>IF(F2555&lt;2000,(ROUNDDOWN((F2555-$G$10)/5,0))*5+$G$10&amp;"-"&amp;(ROUNDDOWN((F2555-$G$10)/5,0))*5+$G$10+4,(ROUNDDOWN((F2555-$G$10)/5,0))*5+$G$10&amp;"-"&amp;(ROUNDDOWN((F2555-$G$10)/5,0))*5+$G$10+4)</f>
        <v>1975-1979</v>
      </c>
      <c r="H2555" s="17">
        <v>1</v>
      </c>
      <c r="I2555" s="17">
        <v>0</v>
      </c>
      <c r="J2555" s="17">
        <v>0</v>
      </c>
      <c r="K2555" s="17">
        <f>SUM(I2555:J2555)</f>
        <v>0</v>
      </c>
      <c r="L2555" s="28">
        <f>IF(N2555&lt;7000000000,0,1)</f>
        <v>0</v>
      </c>
      <c r="M2555" s="28">
        <f>IF(N2555&gt;0,1,0)</f>
        <v>1</v>
      </c>
      <c r="N2555" s="29">
        <v>1870</v>
      </c>
      <c r="O2555" s="29">
        <f>IF($R2555="Minor",1,0)</f>
        <v>1</v>
      </c>
      <c r="P2555" s="29">
        <f>IF($R2555="Medium",1,0)</f>
        <v>0</v>
      </c>
      <c r="Q2555" s="29">
        <f>IF($R2555="Major",1,0)</f>
        <v>0</v>
      </c>
      <c r="R2555" s="2" t="str">
        <f>IF('Hazard Data'!N1234&lt;VLOOKUP(B2555,Thresholds!$B$2:$I$8,2,FALSE),"Minor",IF(AND(VLOOKUP(B2555,Thresholds!$B$2:$I$8,2,FALSE)&lt;='Hazard Data'!N1234,'Hazard Data'!N1234&lt;VLOOKUP(B2555,Thresholds!$B$2:$I$8,3,FALSE)),"Medium","Major"))</f>
        <v>Minor</v>
      </c>
      <c r="S2555" s="2" t="str">
        <f>IF(N2555&gt;0,"",IF('Hazard Data'!K1234&lt;VLOOKUP(B2555,Thresholds!$B$2:$I$8,5,FALSE),"Minor",IF(AND(VLOOKUP(B2555,Thresholds!$B$2:$I$8,5,FALSE)&lt;='Hazard Data'!K1234,'Hazard Data'!K1234&lt;VLOOKUP(B2555,Thresholds!$B$2:$I$8,6,FALSE)),"Medium","Major")))</f>
        <v/>
      </c>
      <c r="T2555" s="2"/>
      <c r="U2555" s="2"/>
      <c r="V2555" s="2"/>
      <c r="W2555" s="2"/>
      <c r="X2555" s="1"/>
      <c r="Y2555" s="1"/>
      <c r="Z2555" s="1"/>
      <c r="AA2555" s="1"/>
      <c r="AB2555" s="1"/>
      <c r="AC2555" s="1"/>
      <c r="AD2555" s="1"/>
      <c r="AE2555" s="1"/>
      <c r="AF2555" s="1"/>
    </row>
    <row r="2556" spans="1:32">
      <c r="A2556" s="1"/>
      <c r="B2556" s="17">
        <v>3</v>
      </c>
      <c r="C2556" s="9" t="s">
        <v>40</v>
      </c>
      <c r="D2556" s="9" t="str">
        <f>VLOOKUP(C2556,'Hazard Categories'!$A$2:$B$52,2,FALSE)</f>
        <v>Storm</v>
      </c>
      <c r="E2556" s="17">
        <v>4</v>
      </c>
      <c r="F2556" s="17">
        <v>1985</v>
      </c>
      <c r="G2556" s="17" t="str">
        <f>IF(F2556&lt;2000,(ROUNDDOWN((F2556-$G$10)/5,0))*5+$G$10&amp;"-"&amp;(ROUNDDOWN((F2556-$G$10)/5,0))*5+$G$10+4,(ROUNDDOWN((F2556-$G$10)/5,0))*5+$G$10&amp;"-"&amp;(ROUNDDOWN((F2556-$G$10)/5,0))*5+$G$10+4)</f>
        <v>1985-1989</v>
      </c>
      <c r="H2556" s="17">
        <v>1</v>
      </c>
      <c r="I2556" s="17">
        <v>0</v>
      </c>
      <c r="J2556" s="17">
        <v>0</v>
      </c>
      <c r="K2556" s="17">
        <f>SUM(I2556:J2556)</f>
        <v>0</v>
      </c>
      <c r="L2556" s="28">
        <f>IF(N2556&lt;7000000000,0,1)</f>
        <v>0</v>
      </c>
      <c r="M2556" s="28">
        <f>IF(N2556&gt;0,1,0)</f>
        <v>1</v>
      </c>
      <c r="N2556" s="29">
        <v>1869</v>
      </c>
      <c r="O2556" s="29">
        <f>IF($R2556="Minor",1,0)</f>
        <v>1</v>
      </c>
      <c r="P2556" s="29">
        <f>IF($R2556="Medium",1,0)</f>
        <v>0</v>
      </c>
      <c r="Q2556" s="29">
        <f>IF($R2556="Major",1,0)</f>
        <v>0</v>
      </c>
      <c r="R2556" s="2" t="str">
        <f>IF('Hazard Data'!N1910&lt;VLOOKUP(B2556,Thresholds!$B$2:$I$8,2,FALSE),"Minor",IF(AND(VLOOKUP(B2556,Thresholds!$B$2:$I$8,2,FALSE)&lt;='Hazard Data'!N1910,'Hazard Data'!N1910&lt;VLOOKUP(B2556,Thresholds!$B$2:$I$8,3,FALSE)),"Medium","Major"))</f>
        <v>Minor</v>
      </c>
      <c r="S2556" s="2" t="str">
        <f>IF(N2556&gt;0,"",IF('Hazard Data'!K1910&lt;VLOOKUP(B2556,Thresholds!$B$2:$I$8,5,FALSE),"Minor",IF(AND(VLOOKUP(B2556,Thresholds!$B$2:$I$8,5,FALSE)&lt;='Hazard Data'!K1910,'Hazard Data'!K1910&lt;VLOOKUP(B2556,Thresholds!$B$2:$I$8,6,FALSE)),"Medium","Major")))</f>
        <v/>
      </c>
      <c r="T2556" s="2"/>
      <c r="U2556" s="2"/>
      <c r="V2556" s="2"/>
      <c r="W2556" s="2"/>
      <c r="X2556" s="1"/>
      <c r="Y2556" s="1"/>
      <c r="Z2556" s="1"/>
      <c r="AA2556" s="1"/>
      <c r="AB2556" s="1"/>
      <c r="AC2556" s="1"/>
      <c r="AD2556" s="1"/>
      <c r="AE2556" s="1"/>
      <c r="AF2556" s="1"/>
    </row>
    <row r="2557" spans="1:32">
      <c r="A2557" s="1"/>
      <c r="B2557" s="17">
        <v>6</v>
      </c>
      <c r="C2557" s="9" t="s">
        <v>44</v>
      </c>
      <c r="D2557" s="9" t="str">
        <f>VLOOKUP(C2557,'Hazard Categories'!$A$2:$B$52,2,FALSE)</f>
        <v>Severe Storm</v>
      </c>
      <c r="E2557" s="17">
        <v>1</v>
      </c>
      <c r="F2557" s="17">
        <v>1966</v>
      </c>
      <c r="G2557" s="17" t="str">
        <f>IF(F2557&lt;2000,(ROUNDDOWN((F2557-$G$10)/5,0))*5+$G$10&amp;"-"&amp;(ROUNDDOWN((F2557-$G$10)/5,0))*5+$G$10+4,(ROUNDDOWN((F2557-$G$10)/5,0))*5+$G$10&amp;"-"&amp;(ROUNDDOWN((F2557-$G$10)/5,0))*5+$G$10+4)</f>
        <v>1965-1969</v>
      </c>
      <c r="H2557" s="17">
        <v>1</v>
      </c>
      <c r="I2557" s="17">
        <v>0</v>
      </c>
      <c r="J2557" s="17">
        <v>0</v>
      </c>
      <c r="K2557" s="17">
        <f>SUM(I2557:J2557)</f>
        <v>0</v>
      </c>
      <c r="L2557" s="28">
        <f>IF(N2557&lt;7000000000,0,1)</f>
        <v>0</v>
      </c>
      <c r="M2557" s="28">
        <f>IF(N2557&gt;0,1,0)</f>
        <v>1</v>
      </c>
      <c r="N2557" s="29">
        <v>1864</v>
      </c>
      <c r="O2557" s="29">
        <f>IF($R2557="Minor",1,0)</f>
        <v>1</v>
      </c>
      <c r="P2557" s="29">
        <f>IF($R2557="Medium",1,0)</f>
        <v>0</v>
      </c>
      <c r="Q2557" s="29">
        <f>IF($R2557="Major",1,0)</f>
        <v>0</v>
      </c>
      <c r="R2557" s="2" t="str">
        <f>IF('Hazard Data'!N984&lt;VLOOKUP(B2557,Thresholds!$B$2:$I$8,2,FALSE),"Minor",IF(AND(VLOOKUP(B2557,Thresholds!$B$2:$I$8,2,FALSE)&lt;='Hazard Data'!N984,'Hazard Data'!N984&lt;VLOOKUP(B2557,Thresholds!$B$2:$I$8,3,FALSE)),"Medium","Major"))</f>
        <v>Minor</v>
      </c>
      <c r="S2557" s="2" t="str">
        <f>IF(N2557&gt;0,"",IF('Hazard Data'!K984&lt;VLOOKUP(B2557,Thresholds!$B$2:$I$8,5,FALSE),"Minor",IF(AND(VLOOKUP(B2557,Thresholds!$B$2:$I$8,5,FALSE)&lt;='Hazard Data'!K984,'Hazard Data'!K984&lt;VLOOKUP(B2557,Thresholds!$B$2:$I$8,6,FALSE)),"Medium","Major")))</f>
        <v/>
      </c>
      <c r="T2557" s="2"/>
      <c r="U2557" s="2"/>
      <c r="V2557" s="2"/>
      <c r="W2557" s="2"/>
      <c r="X2557" s="1"/>
      <c r="Y2557" s="1"/>
      <c r="Z2557" s="1"/>
      <c r="AA2557" s="1"/>
      <c r="AB2557" s="1"/>
      <c r="AC2557" s="1"/>
      <c r="AD2557" s="1"/>
      <c r="AE2557" s="1"/>
      <c r="AF2557" s="1"/>
    </row>
    <row r="2558" spans="1:32">
      <c r="A2558" s="1"/>
      <c r="B2558" s="17">
        <v>5</v>
      </c>
      <c r="C2558" s="9" t="s">
        <v>46</v>
      </c>
      <c r="D2558" s="9" t="str">
        <f>VLOOKUP(C2558,'Hazard Categories'!$A$2:$B$52,2,FALSE)</f>
        <v>Storm</v>
      </c>
      <c r="E2558" s="17">
        <v>1</v>
      </c>
      <c r="F2558" s="17">
        <v>1961</v>
      </c>
      <c r="G2558" s="17" t="str">
        <f>IF(F2558&lt;2000,(ROUNDDOWN((F2558-$G$10)/5,0))*5+$G$10&amp;"-"&amp;(ROUNDDOWN((F2558-$G$10)/5,0))*5+$G$10+4,(ROUNDDOWN((F2558-$G$10)/5,0))*5+$G$10&amp;"-"&amp;(ROUNDDOWN((F2558-$G$10)/5,0))*5+$G$10+4)</f>
        <v>1960-1964</v>
      </c>
      <c r="H2558" s="17">
        <v>1</v>
      </c>
      <c r="I2558" s="17">
        <v>0</v>
      </c>
      <c r="J2558" s="17">
        <v>0</v>
      </c>
      <c r="K2558" s="17">
        <f>SUM(I2558:J2558)</f>
        <v>0</v>
      </c>
      <c r="L2558" s="28">
        <f>IF(N2558&lt;7000000000,0,1)</f>
        <v>0</v>
      </c>
      <c r="M2558" s="28">
        <f>IF(N2558&gt;0,1,0)</f>
        <v>1</v>
      </c>
      <c r="N2558" s="29">
        <v>1864</v>
      </c>
      <c r="O2558" s="29">
        <f>IF($R2558="Minor",1,0)</f>
        <v>1</v>
      </c>
      <c r="P2558" s="29">
        <f>IF($R2558="Medium",1,0)</f>
        <v>0</v>
      </c>
      <c r="Q2558" s="29">
        <f>IF($R2558="Major",1,0)</f>
        <v>0</v>
      </c>
      <c r="R2558" s="2" t="str">
        <f>IF('Hazard Data'!N1100&lt;VLOOKUP(B2558,Thresholds!$B$2:$I$8,2,FALSE),"Minor",IF(AND(VLOOKUP(B2558,Thresholds!$B$2:$I$8,2,FALSE)&lt;='Hazard Data'!N1100,'Hazard Data'!N1100&lt;VLOOKUP(B2558,Thresholds!$B$2:$I$8,3,FALSE)),"Medium","Major"))</f>
        <v>Minor</v>
      </c>
      <c r="S2558" s="2" t="str">
        <f>IF(N2558&gt;0,"",IF('Hazard Data'!K1100&lt;VLOOKUP(B2558,Thresholds!$B$2:$I$8,5,FALSE),"Minor",IF(AND(VLOOKUP(B2558,Thresholds!$B$2:$I$8,5,FALSE)&lt;='Hazard Data'!K1100,'Hazard Data'!K1100&lt;VLOOKUP(B2558,Thresholds!$B$2:$I$8,6,FALSE)),"Medium","Major")))</f>
        <v/>
      </c>
      <c r="T2558" s="2"/>
      <c r="U2558" s="2"/>
      <c r="V2558" s="2"/>
      <c r="W2558" s="2"/>
      <c r="X2558" s="1"/>
      <c r="Y2558" s="1"/>
      <c r="Z2558" s="1"/>
      <c r="AA2558" s="1"/>
      <c r="AB2558" s="1"/>
      <c r="AC2558" s="1"/>
      <c r="AD2558" s="1"/>
      <c r="AE2558" s="1"/>
      <c r="AF2558" s="1"/>
    </row>
    <row r="2559" spans="1:32">
      <c r="A2559" s="1"/>
      <c r="B2559" s="17">
        <v>3</v>
      </c>
      <c r="C2559" s="9" t="s">
        <v>79</v>
      </c>
      <c r="D2559" s="9" t="str">
        <f>VLOOKUP(C2559,'Hazard Categories'!$A$2:$B$52,2,FALSE)</f>
        <v>Storm</v>
      </c>
      <c r="E2559" s="17">
        <v>2</v>
      </c>
      <c r="F2559" s="17">
        <v>1977</v>
      </c>
      <c r="G2559" s="17" t="str">
        <f>IF(F2559&lt;2000,(ROUNDDOWN((F2559-$G$10)/5,0))*5+$G$10&amp;"-"&amp;(ROUNDDOWN((F2559-$G$10)/5,0))*5+$G$10+4,(ROUNDDOWN((F2559-$G$10)/5,0))*5+$G$10&amp;"-"&amp;(ROUNDDOWN((F2559-$G$10)/5,0))*5+$G$10+4)</f>
        <v>1975-1979</v>
      </c>
      <c r="H2559" s="17">
        <v>1</v>
      </c>
      <c r="I2559" s="17">
        <v>0</v>
      </c>
      <c r="J2559" s="17">
        <v>2</v>
      </c>
      <c r="K2559" s="17">
        <f>SUM(I2559:J2559)</f>
        <v>2</v>
      </c>
      <c r="L2559" s="28">
        <f>IF(N2559&lt;7000000000,0,1)</f>
        <v>0</v>
      </c>
      <c r="M2559" s="28">
        <f>IF(N2559&gt;0,1,0)</f>
        <v>1</v>
      </c>
      <c r="N2559" s="29">
        <v>1864</v>
      </c>
      <c r="O2559" s="29">
        <f>IF($R2559="Minor",1,0)</f>
        <v>1</v>
      </c>
      <c r="P2559" s="29">
        <f>IF($R2559="Medium",1,0)</f>
        <v>0</v>
      </c>
      <c r="Q2559" s="29">
        <f>IF($R2559="Major",1,0)</f>
        <v>0</v>
      </c>
      <c r="R2559" s="2" t="str">
        <f>IF('Hazard Data'!N1314&lt;VLOOKUP(B2559,Thresholds!$B$2:$I$8,2,FALSE),"Minor",IF(AND(VLOOKUP(B2559,Thresholds!$B$2:$I$8,2,FALSE)&lt;='Hazard Data'!N1314,'Hazard Data'!N1314&lt;VLOOKUP(B2559,Thresholds!$B$2:$I$8,3,FALSE)),"Medium","Major"))</f>
        <v>Minor</v>
      </c>
      <c r="S2559" s="2" t="str">
        <f>IF(N2559&gt;0,"",IF('Hazard Data'!K1314&lt;VLOOKUP(B2559,Thresholds!$B$2:$I$8,5,FALSE),"Minor",IF(AND(VLOOKUP(B2559,Thresholds!$B$2:$I$8,5,FALSE)&lt;='Hazard Data'!K1314,'Hazard Data'!K1314&lt;VLOOKUP(B2559,Thresholds!$B$2:$I$8,6,FALSE)),"Medium","Major")))</f>
        <v/>
      </c>
      <c r="T2559" s="2"/>
      <c r="U2559" s="2"/>
      <c r="V2559" s="2"/>
      <c r="W2559" s="2"/>
      <c r="X2559" s="1"/>
      <c r="Y2559" s="1"/>
      <c r="Z2559" s="1"/>
      <c r="AA2559" s="1"/>
      <c r="AB2559" s="1"/>
      <c r="AC2559" s="1"/>
      <c r="AD2559" s="1"/>
      <c r="AE2559" s="1"/>
      <c r="AF2559" s="1"/>
    </row>
    <row r="2560" spans="1:32">
      <c r="A2560" s="1"/>
      <c r="B2560" s="17">
        <v>6</v>
      </c>
      <c r="C2560" s="9" t="s">
        <v>58</v>
      </c>
      <c r="D2560" s="9" t="str">
        <f>VLOOKUP(C2560,'Hazard Categories'!$A$2:$B$52,2,FALSE)</f>
        <v>Heat/Drought/Fire</v>
      </c>
      <c r="E2560" s="17">
        <v>3</v>
      </c>
      <c r="F2560" s="17">
        <v>1988</v>
      </c>
      <c r="G2560" s="17" t="str">
        <f>IF(F2560&lt;2000,(ROUNDDOWN((F2560-$G$10)/5,0))*5+$G$10&amp;"-"&amp;(ROUNDDOWN((F2560-$G$10)/5,0))*5+$G$10+4,(ROUNDDOWN((F2560-$G$10)/5,0))*5+$G$10&amp;"-"&amp;(ROUNDDOWN((F2560-$G$10)/5,0))*5+$G$10+4)</f>
        <v>1985-1989</v>
      </c>
      <c r="H2560" s="17">
        <v>31</v>
      </c>
      <c r="I2560" s="17">
        <v>0</v>
      </c>
      <c r="J2560" s="17">
        <v>0</v>
      </c>
      <c r="K2560" s="17">
        <f>SUM(I2560:J2560)</f>
        <v>0</v>
      </c>
      <c r="L2560" s="28">
        <f>IF(N2560&lt;7000000000,0,1)</f>
        <v>0</v>
      </c>
      <c r="M2560" s="28">
        <f>IF(N2560&gt;0,1,0)</f>
        <v>1</v>
      </c>
      <c r="N2560" s="29">
        <v>1862</v>
      </c>
      <c r="O2560" s="29">
        <f>IF($R2560="Minor",1,0)</f>
        <v>0</v>
      </c>
      <c r="P2560" s="29">
        <f>IF($R2560="Medium",1,0)</f>
        <v>1</v>
      </c>
      <c r="Q2560" s="29">
        <f>IF($R2560="Major",1,0)</f>
        <v>0</v>
      </c>
      <c r="R2560" s="2" t="str">
        <f>IF('Hazard Data'!N603&lt;VLOOKUP(B2560,Thresholds!$B$2:$I$8,2,FALSE),"Minor",IF(AND(VLOOKUP(B2560,Thresholds!$B$2:$I$8,2,FALSE)&lt;='Hazard Data'!N603,'Hazard Data'!N603&lt;VLOOKUP(B2560,Thresholds!$B$2:$I$8,3,FALSE)),"Medium","Major"))</f>
        <v>Medium</v>
      </c>
      <c r="S2560" s="2" t="str">
        <f>IF(N2560&gt;0,"",IF('Hazard Data'!K603&lt;VLOOKUP(B2560,Thresholds!$B$2:$I$8,5,FALSE),"Minor",IF(AND(VLOOKUP(B2560,Thresholds!$B$2:$I$8,5,FALSE)&lt;='Hazard Data'!K603,'Hazard Data'!K603&lt;VLOOKUP(B2560,Thresholds!$B$2:$I$8,6,FALSE)),"Medium","Major")))</f>
        <v/>
      </c>
      <c r="T2560" s="2"/>
      <c r="U2560" s="2"/>
      <c r="V2560" s="2"/>
      <c r="W2560" s="2"/>
      <c r="X2560" s="1"/>
      <c r="Y2560" s="1"/>
      <c r="Z2560" s="1"/>
      <c r="AA2560" s="1"/>
      <c r="AB2560" s="1"/>
      <c r="AC2560" s="1"/>
      <c r="AD2560" s="1"/>
      <c r="AE2560" s="1"/>
      <c r="AF2560" s="1"/>
    </row>
    <row r="2561" spans="1:32">
      <c r="A2561" s="1"/>
      <c r="B2561" s="17">
        <v>3</v>
      </c>
      <c r="C2561" s="9" t="s">
        <v>39</v>
      </c>
      <c r="D2561" s="9" t="str">
        <f>VLOOKUP(C2561,'Hazard Categories'!$A$2:$B$52,2,FALSE)</f>
        <v>Severe Storm</v>
      </c>
      <c r="E2561" s="17">
        <v>1</v>
      </c>
      <c r="F2561" s="17">
        <v>1964</v>
      </c>
      <c r="G2561" s="17" t="str">
        <f>IF(F2561&lt;2000,(ROUNDDOWN((F2561-$G$10)/5,0))*5+$G$10&amp;"-"&amp;(ROUNDDOWN((F2561-$G$10)/5,0))*5+$G$10+4,(ROUNDDOWN((F2561-$G$10)/5,0))*5+$G$10&amp;"-"&amp;(ROUNDDOWN((F2561-$G$10)/5,0))*5+$G$10+4)</f>
        <v>1960-1964</v>
      </c>
      <c r="H2561" s="17">
        <v>31</v>
      </c>
      <c r="I2561" s="17">
        <v>0</v>
      </c>
      <c r="J2561" s="17">
        <v>0</v>
      </c>
      <c r="K2561" s="17">
        <f>SUM(I2561:J2561)</f>
        <v>0</v>
      </c>
      <c r="L2561" s="28">
        <f>IF(N2561&lt;7000000000,0,1)</f>
        <v>0</v>
      </c>
      <c r="M2561" s="28">
        <f>IF(N2561&gt;0,1,0)</f>
        <v>1</v>
      </c>
      <c r="N2561" s="29">
        <v>1861</v>
      </c>
      <c r="O2561" s="29">
        <f>IF($R2561="Minor",1,0)</f>
        <v>1</v>
      </c>
      <c r="P2561" s="29">
        <f>IF($R2561="Medium",1,0)</f>
        <v>0</v>
      </c>
      <c r="Q2561" s="29">
        <f>IF($R2561="Major",1,0)</f>
        <v>0</v>
      </c>
      <c r="R2561" s="2" t="str">
        <f>IF('Hazard Data'!N1030&lt;VLOOKUP(B2561,Thresholds!$B$2:$I$8,2,FALSE),"Minor",IF(AND(VLOOKUP(B2561,Thresholds!$B$2:$I$8,2,FALSE)&lt;='Hazard Data'!N1030,'Hazard Data'!N1030&lt;VLOOKUP(B2561,Thresholds!$B$2:$I$8,3,FALSE)),"Medium","Major"))</f>
        <v>Minor</v>
      </c>
      <c r="S2561" s="2" t="str">
        <f>IF(N2561&gt;0,"",IF('Hazard Data'!K1030&lt;VLOOKUP(B2561,Thresholds!$B$2:$I$8,5,FALSE),"Minor",IF(AND(VLOOKUP(B2561,Thresholds!$B$2:$I$8,5,FALSE)&lt;='Hazard Data'!K1030,'Hazard Data'!K1030&lt;VLOOKUP(B2561,Thresholds!$B$2:$I$8,6,FALSE)),"Medium","Major")))</f>
        <v/>
      </c>
      <c r="T2561" s="2"/>
      <c r="U2561" s="2"/>
      <c r="V2561" s="2"/>
      <c r="W2561" s="2"/>
      <c r="X2561" s="1"/>
      <c r="Y2561" s="1"/>
      <c r="Z2561" s="1"/>
      <c r="AA2561" s="1"/>
      <c r="AB2561" s="1"/>
      <c r="AC2561" s="1"/>
      <c r="AD2561" s="1"/>
      <c r="AE2561" s="1"/>
      <c r="AF2561" s="1"/>
    </row>
    <row r="2562" spans="1:32">
      <c r="A2562" s="1"/>
      <c r="B2562" s="17">
        <v>1</v>
      </c>
      <c r="C2562" s="9" t="s">
        <v>58</v>
      </c>
      <c r="D2562" s="9" t="str">
        <f>VLOOKUP(C2562,'Hazard Categories'!$A$2:$B$52,2,FALSE)</f>
        <v>Heat/Drought/Fire</v>
      </c>
      <c r="E2562" s="17">
        <v>3</v>
      </c>
      <c r="F2562" s="17">
        <v>1988</v>
      </c>
      <c r="G2562" s="17" t="str">
        <f>IF(F2562&lt;2000,(ROUNDDOWN((F2562-$G$10)/5,0))*5+$G$10&amp;"-"&amp;(ROUNDDOWN((F2562-$G$10)/5,0))*5+$G$10+4,(ROUNDDOWN((F2562-$G$10)/5,0))*5+$G$10&amp;"-"&amp;(ROUNDDOWN((F2562-$G$10)/5,0))*5+$G$10+4)</f>
        <v>1985-1989</v>
      </c>
      <c r="H2562" s="17">
        <v>31</v>
      </c>
      <c r="I2562" s="17">
        <v>0</v>
      </c>
      <c r="J2562" s="17">
        <v>0</v>
      </c>
      <c r="K2562" s="17">
        <f>SUM(I2562:J2562)</f>
        <v>0</v>
      </c>
      <c r="L2562" s="28">
        <f>IF(N2562&lt;7000000000,0,1)</f>
        <v>0</v>
      </c>
      <c r="M2562" s="28">
        <f>IF(N2562&gt;0,1,0)</f>
        <v>1</v>
      </c>
      <c r="N2562" s="29">
        <v>1859</v>
      </c>
      <c r="O2562" s="29">
        <f>IF($R2562="Minor",1,0)</f>
        <v>1</v>
      </c>
      <c r="P2562" s="29">
        <f>IF($R2562="Medium",1,0)</f>
        <v>0</v>
      </c>
      <c r="Q2562" s="29">
        <f>IF($R2562="Major",1,0)</f>
        <v>0</v>
      </c>
      <c r="R2562" s="2" t="str">
        <f>IF('Hazard Data'!N604&lt;VLOOKUP(B2562,Thresholds!$B$2:$I$8,2,FALSE),"Minor",IF(AND(VLOOKUP(B2562,Thresholds!$B$2:$I$8,2,FALSE)&lt;='Hazard Data'!N604,'Hazard Data'!N604&lt;VLOOKUP(B2562,Thresholds!$B$2:$I$8,3,FALSE)),"Medium","Major"))</f>
        <v>Minor</v>
      </c>
      <c r="S2562" s="2" t="str">
        <f>IF(N2562&gt;0,"",IF('Hazard Data'!K604&lt;VLOOKUP(B2562,Thresholds!$B$2:$I$8,5,FALSE),"Minor",IF(AND(VLOOKUP(B2562,Thresholds!$B$2:$I$8,5,FALSE)&lt;='Hazard Data'!K604,'Hazard Data'!K604&lt;VLOOKUP(B2562,Thresholds!$B$2:$I$8,6,FALSE)),"Medium","Major")))</f>
        <v/>
      </c>
      <c r="T2562" s="2"/>
      <c r="U2562" s="2"/>
      <c r="V2562" s="2"/>
      <c r="W2562" s="2"/>
      <c r="X2562" s="1"/>
      <c r="Y2562" s="1"/>
      <c r="Z2562" s="1"/>
      <c r="AA2562" s="1"/>
      <c r="AB2562" s="1"/>
      <c r="AC2562" s="1"/>
      <c r="AD2562" s="1"/>
      <c r="AE2562" s="1"/>
      <c r="AF2562" s="1"/>
    </row>
    <row r="2563" spans="1:32">
      <c r="A2563" s="1"/>
      <c r="B2563" s="17">
        <v>4</v>
      </c>
      <c r="C2563" s="9" t="s">
        <v>47</v>
      </c>
      <c r="D2563" s="9" t="str">
        <f>VLOOKUP(C2563,'Hazard Categories'!$A$2:$B$52,2,FALSE)</f>
        <v>Severe Storm</v>
      </c>
      <c r="E2563" s="17">
        <v>1</v>
      </c>
      <c r="F2563" s="17">
        <v>1975</v>
      </c>
      <c r="G2563" s="17" t="str">
        <f>IF(F2563&lt;2000,(ROUNDDOWN((F2563-$G$10)/5,0))*5+$G$10&amp;"-"&amp;(ROUNDDOWN((F2563-$G$10)/5,0))*5+$G$10+4,(ROUNDDOWN((F2563-$G$10)/5,0))*5+$G$10&amp;"-"&amp;(ROUNDDOWN((F2563-$G$10)/5,0))*5+$G$10+4)</f>
        <v>1975-1979</v>
      </c>
      <c r="H2563" s="17">
        <v>1</v>
      </c>
      <c r="I2563" s="17">
        <v>0</v>
      </c>
      <c r="J2563" s="17">
        <v>0</v>
      </c>
      <c r="K2563" s="17">
        <f>SUM(I2563:J2563)</f>
        <v>0</v>
      </c>
      <c r="L2563" s="28">
        <f>IF(N2563&lt;7000000000,0,1)</f>
        <v>0</v>
      </c>
      <c r="M2563" s="28">
        <f>IF(N2563&gt;0,1,0)</f>
        <v>1</v>
      </c>
      <c r="N2563" s="29">
        <v>1858</v>
      </c>
      <c r="O2563" s="29">
        <f>IF($R2563="Minor",1,0)</f>
        <v>1</v>
      </c>
      <c r="P2563" s="29">
        <f>IF($R2563="Medium",1,0)</f>
        <v>0</v>
      </c>
      <c r="Q2563" s="29">
        <f>IF($R2563="Major",1,0)</f>
        <v>0</v>
      </c>
      <c r="R2563" s="2" t="str">
        <f>IF('Hazard Data'!N1120&lt;VLOOKUP(B2563,Thresholds!$B$2:$I$8,2,FALSE),"Minor",IF(AND(VLOOKUP(B2563,Thresholds!$B$2:$I$8,2,FALSE)&lt;='Hazard Data'!N1120,'Hazard Data'!N1120&lt;VLOOKUP(B2563,Thresholds!$B$2:$I$8,3,FALSE)),"Medium","Major"))</f>
        <v>Minor</v>
      </c>
      <c r="S2563" s="2" t="str">
        <f>IF(N2563&gt;0,"",IF('Hazard Data'!K1120&lt;VLOOKUP(B2563,Thresholds!$B$2:$I$8,5,FALSE),"Minor",IF(AND(VLOOKUP(B2563,Thresholds!$B$2:$I$8,5,FALSE)&lt;='Hazard Data'!K1120,'Hazard Data'!K1120&lt;VLOOKUP(B2563,Thresholds!$B$2:$I$8,6,FALSE)),"Medium","Major")))</f>
        <v/>
      </c>
      <c r="T2563" s="2"/>
      <c r="U2563" s="2"/>
      <c r="V2563" s="2"/>
      <c r="W2563" s="2"/>
      <c r="X2563" s="1"/>
      <c r="Y2563" s="1"/>
      <c r="Z2563" s="1"/>
      <c r="AA2563" s="1"/>
      <c r="AB2563" s="1"/>
      <c r="AC2563" s="1"/>
      <c r="AD2563" s="1"/>
      <c r="AE2563" s="1"/>
      <c r="AF2563" s="1"/>
    </row>
    <row r="2564" spans="1:32">
      <c r="A2564" s="1"/>
      <c r="B2564" s="17">
        <v>6</v>
      </c>
      <c r="C2564" s="9" t="s">
        <v>44</v>
      </c>
      <c r="D2564" s="9" t="str">
        <f>VLOOKUP(C2564,'Hazard Categories'!$A$2:$B$52,2,FALSE)</f>
        <v>Severe Storm</v>
      </c>
      <c r="E2564" s="17">
        <v>1</v>
      </c>
      <c r="F2564" s="17">
        <v>1971</v>
      </c>
      <c r="G2564" s="17" t="str">
        <f>IF(F2564&lt;2000,(ROUNDDOWN((F2564-$G$10)/5,0))*5+$G$10&amp;"-"&amp;(ROUNDDOWN((F2564-$G$10)/5,0))*5+$G$10+4,(ROUNDDOWN((F2564-$G$10)/5,0))*5+$G$10&amp;"-"&amp;(ROUNDDOWN((F2564-$G$10)/5,0))*5+$G$10+4)</f>
        <v>1970-1974</v>
      </c>
      <c r="H2564" s="17">
        <v>1</v>
      </c>
      <c r="I2564" s="17">
        <v>0</v>
      </c>
      <c r="J2564" s="17">
        <v>0</v>
      </c>
      <c r="K2564" s="17">
        <f>SUM(I2564:J2564)</f>
        <v>0</v>
      </c>
      <c r="L2564" s="28">
        <f>IF(N2564&lt;7000000000,0,1)</f>
        <v>0</v>
      </c>
      <c r="M2564" s="28">
        <f>IF(N2564&gt;0,1,0)</f>
        <v>1</v>
      </c>
      <c r="N2564" s="29">
        <v>1853</v>
      </c>
      <c r="O2564" s="29">
        <f>IF($R2564="Minor",1,0)</f>
        <v>1</v>
      </c>
      <c r="P2564" s="29">
        <f>IF($R2564="Medium",1,0)</f>
        <v>0</v>
      </c>
      <c r="Q2564" s="29">
        <f>IF($R2564="Major",1,0)</f>
        <v>0</v>
      </c>
      <c r="R2564" s="2" t="str">
        <f>IF('Hazard Data'!N1076&lt;VLOOKUP(B2564,Thresholds!$B$2:$I$8,2,FALSE),"Minor",IF(AND(VLOOKUP(B2564,Thresholds!$B$2:$I$8,2,FALSE)&lt;='Hazard Data'!N1076,'Hazard Data'!N1076&lt;VLOOKUP(B2564,Thresholds!$B$2:$I$8,3,FALSE)),"Medium","Major"))</f>
        <v>Minor</v>
      </c>
      <c r="S2564" s="2" t="str">
        <f>IF(N2564&gt;0,"",IF('Hazard Data'!K1076&lt;VLOOKUP(B2564,Thresholds!$B$2:$I$8,5,FALSE),"Minor",IF(AND(VLOOKUP(B2564,Thresholds!$B$2:$I$8,5,FALSE)&lt;='Hazard Data'!K1076,'Hazard Data'!K1076&lt;VLOOKUP(B2564,Thresholds!$B$2:$I$8,6,FALSE)),"Medium","Major")))</f>
        <v/>
      </c>
      <c r="T2564" s="2"/>
      <c r="U2564" s="2"/>
      <c r="V2564" s="2"/>
      <c r="W2564" s="2"/>
      <c r="X2564" s="1"/>
      <c r="Y2564" s="1"/>
      <c r="Z2564" s="1"/>
      <c r="AA2564" s="1"/>
      <c r="AB2564" s="1"/>
      <c r="AC2564" s="1"/>
      <c r="AD2564" s="1"/>
      <c r="AE2564" s="1"/>
      <c r="AF2564" s="1"/>
    </row>
    <row r="2565" spans="1:32">
      <c r="A2565" s="1"/>
      <c r="B2565" s="17">
        <v>3</v>
      </c>
      <c r="C2565" s="9" t="s">
        <v>40</v>
      </c>
      <c r="D2565" s="9" t="str">
        <f>VLOOKUP(C2565,'Hazard Categories'!$A$2:$B$52,2,FALSE)</f>
        <v>Storm</v>
      </c>
      <c r="E2565" s="17">
        <v>1</v>
      </c>
      <c r="F2565" s="17">
        <v>1977</v>
      </c>
      <c r="G2565" s="17" t="str">
        <f>IF(F2565&lt;2000,(ROUNDDOWN((F2565-$G$10)/5,0))*5+$G$10&amp;"-"&amp;(ROUNDDOWN((F2565-$G$10)/5,0))*5+$G$10+4,(ROUNDDOWN((F2565-$G$10)/5,0))*5+$G$10&amp;"-"&amp;(ROUNDDOWN((F2565-$G$10)/5,0))*5+$G$10+4)</f>
        <v>1975-1979</v>
      </c>
      <c r="H2565" s="17">
        <v>31</v>
      </c>
      <c r="I2565" s="17">
        <v>0</v>
      </c>
      <c r="J2565" s="17">
        <v>0</v>
      </c>
      <c r="K2565" s="17">
        <f>SUM(I2565:J2565)</f>
        <v>0</v>
      </c>
      <c r="L2565" s="28">
        <f>IF(N2565&lt;7000000000,0,1)</f>
        <v>0</v>
      </c>
      <c r="M2565" s="28">
        <f>IF(N2565&gt;0,1,0)</f>
        <v>1</v>
      </c>
      <c r="N2565" s="29">
        <v>1853</v>
      </c>
      <c r="O2565" s="29">
        <f>IF($R2565="Minor",1,0)</f>
        <v>1</v>
      </c>
      <c r="P2565" s="29">
        <f>IF($R2565="Medium",1,0)</f>
        <v>0</v>
      </c>
      <c r="Q2565" s="29">
        <f>IF($R2565="Major",1,0)</f>
        <v>0</v>
      </c>
      <c r="R2565" s="2" t="str">
        <f>IF('Hazard Data'!N1247&lt;VLOOKUP(B2565,Thresholds!$B$2:$I$8,2,FALSE),"Minor",IF(AND(VLOOKUP(B2565,Thresholds!$B$2:$I$8,2,FALSE)&lt;='Hazard Data'!N1247,'Hazard Data'!N1247&lt;VLOOKUP(B2565,Thresholds!$B$2:$I$8,3,FALSE)),"Medium","Major"))</f>
        <v>Minor</v>
      </c>
      <c r="S2565" s="2" t="str">
        <f>IF(N2565&gt;0,"",IF('Hazard Data'!K1247&lt;VLOOKUP(B2565,Thresholds!$B$2:$I$8,5,FALSE),"Minor",IF(AND(VLOOKUP(B2565,Thresholds!$B$2:$I$8,5,FALSE)&lt;='Hazard Data'!K1247,'Hazard Data'!K1247&lt;VLOOKUP(B2565,Thresholds!$B$2:$I$8,6,FALSE)),"Medium","Major")))</f>
        <v/>
      </c>
      <c r="T2565" s="2"/>
      <c r="U2565" s="2"/>
      <c r="V2565" s="2"/>
      <c r="W2565" s="2"/>
      <c r="X2565" s="1"/>
      <c r="Y2565" s="1"/>
      <c r="Z2565" s="1"/>
      <c r="AA2565" s="1"/>
      <c r="AB2565" s="1"/>
      <c r="AC2565" s="1"/>
      <c r="AD2565" s="1"/>
      <c r="AE2565" s="1"/>
      <c r="AF2565" s="1"/>
    </row>
    <row r="2566" spans="1:32">
      <c r="A2566" s="1"/>
      <c r="B2566" s="17">
        <v>1</v>
      </c>
      <c r="C2566" s="9" t="s">
        <v>42</v>
      </c>
      <c r="D2566" s="9" t="str">
        <f>VLOOKUP(C2566,'Hazard Categories'!$A$2:$B$52,2,FALSE)</f>
        <v>Storm</v>
      </c>
      <c r="E2566" s="17">
        <v>1</v>
      </c>
      <c r="F2566" s="17">
        <v>1983</v>
      </c>
      <c r="G2566" s="17" t="str">
        <f>IF(F2566&lt;2000,(ROUNDDOWN((F2566-$G$10)/5,0))*5+$G$10&amp;"-"&amp;(ROUNDDOWN((F2566-$G$10)/5,0))*5+$G$10+4,(ROUNDDOWN((F2566-$G$10)/5,0))*5+$G$10&amp;"-"&amp;(ROUNDDOWN((F2566-$G$10)/5,0))*5+$G$10+4)</f>
        <v>1980-1984</v>
      </c>
      <c r="H2566" s="17">
        <v>1</v>
      </c>
      <c r="I2566" s="17">
        <v>0</v>
      </c>
      <c r="J2566" s="17">
        <v>0</v>
      </c>
      <c r="K2566" s="17">
        <f>SUM(I2566:J2566)</f>
        <v>0</v>
      </c>
      <c r="L2566" s="28">
        <f>IF(N2566&lt;7000000000,0,1)</f>
        <v>0</v>
      </c>
      <c r="M2566" s="28">
        <f>IF(N2566&gt;0,1,0)</f>
        <v>1</v>
      </c>
      <c r="N2566" s="29">
        <v>1851</v>
      </c>
      <c r="O2566" s="29">
        <f>IF($R2566="Minor",1,0)</f>
        <v>1</v>
      </c>
      <c r="P2566" s="29">
        <f>IF($R2566="Medium",1,0)</f>
        <v>0</v>
      </c>
      <c r="Q2566" s="29">
        <f>IF($R2566="Major",1,0)</f>
        <v>0</v>
      </c>
      <c r="R2566" s="2" t="str">
        <f>IF('Hazard Data'!N1348&lt;VLOOKUP(B2566,Thresholds!$B$2:$I$8,2,FALSE),"Minor",IF(AND(VLOOKUP(B2566,Thresholds!$B$2:$I$8,2,FALSE)&lt;='Hazard Data'!N1348,'Hazard Data'!N1348&lt;VLOOKUP(B2566,Thresholds!$B$2:$I$8,3,FALSE)),"Medium","Major"))</f>
        <v>Minor</v>
      </c>
      <c r="S2566" s="2" t="str">
        <f>IF(N2566&gt;0,"",IF('Hazard Data'!K1348&lt;VLOOKUP(B2566,Thresholds!$B$2:$I$8,5,FALSE),"Minor",IF(AND(VLOOKUP(B2566,Thresholds!$B$2:$I$8,5,FALSE)&lt;='Hazard Data'!K1348,'Hazard Data'!K1348&lt;VLOOKUP(B2566,Thresholds!$B$2:$I$8,6,FALSE)),"Medium","Major")))</f>
        <v/>
      </c>
      <c r="T2566" s="2"/>
      <c r="U2566" s="2"/>
      <c r="V2566" s="2"/>
      <c r="W2566" s="2"/>
      <c r="X2566" s="1"/>
      <c r="Y2566" s="1"/>
      <c r="Z2566" s="1"/>
      <c r="AA2566" s="1"/>
      <c r="AB2566" s="1"/>
      <c r="AC2566" s="1"/>
      <c r="AD2566" s="1"/>
      <c r="AE2566" s="1"/>
      <c r="AF2566" s="1"/>
    </row>
    <row r="2567" spans="1:32">
      <c r="A2567" s="1"/>
      <c r="B2567" s="17">
        <v>5</v>
      </c>
      <c r="C2567" s="9" t="s">
        <v>40</v>
      </c>
      <c r="D2567" s="9" t="str">
        <f>VLOOKUP(C2567,'Hazard Categories'!$A$2:$B$52,2,FALSE)</f>
        <v>Storm</v>
      </c>
      <c r="E2567" s="17">
        <v>1</v>
      </c>
      <c r="F2567" s="17">
        <v>1982</v>
      </c>
      <c r="G2567" s="17" t="str">
        <f>IF(F2567&lt;2000,(ROUNDDOWN((F2567-$G$10)/5,0))*5+$G$10&amp;"-"&amp;(ROUNDDOWN((F2567-$G$10)/5,0))*5+$G$10+4,(ROUNDDOWN((F2567-$G$10)/5,0))*5+$G$10&amp;"-"&amp;(ROUNDDOWN((F2567-$G$10)/5,0))*5+$G$10+4)</f>
        <v>1980-1984</v>
      </c>
      <c r="H2567" s="17">
        <v>1</v>
      </c>
      <c r="I2567" s="17">
        <v>0</v>
      </c>
      <c r="J2567" s="17">
        <v>1</v>
      </c>
      <c r="K2567" s="17">
        <f>SUM(I2567:J2567)</f>
        <v>1</v>
      </c>
      <c r="L2567" s="28">
        <f>IF(N2567&lt;7000000000,0,1)</f>
        <v>0</v>
      </c>
      <c r="M2567" s="28">
        <f>IF(N2567&gt;0,1,0)</f>
        <v>1</v>
      </c>
      <c r="N2567" s="29">
        <v>1848</v>
      </c>
      <c r="O2567" s="29">
        <f>IF($R2567="Minor",1,0)</f>
        <v>1</v>
      </c>
      <c r="P2567" s="29">
        <f>IF($R2567="Medium",1,0)</f>
        <v>0</v>
      </c>
      <c r="Q2567" s="29">
        <f>IF($R2567="Major",1,0)</f>
        <v>0</v>
      </c>
      <c r="R2567" s="2" t="str">
        <f>IF('Hazard Data'!N861&lt;VLOOKUP(B2567,Thresholds!$B$2:$I$8,2,FALSE),"Minor",IF(AND(VLOOKUP(B2567,Thresholds!$B$2:$I$8,2,FALSE)&lt;='Hazard Data'!N861,'Hazard Data'!N861&lt;VLOOKUP(B2567,Thresholds!$B$2:$I$8,3,FALSE)),"Medium","Major"))</f>
        <v>Minor</v>
      </c>
      <c r="S2567" s="2" t="str">
        <f>IF(N2567&gt;0,"",IF('Hazard Data'!K861&lt;VLOOKUP(B2567,Thresholds!$B$2:$I$8,5,FALSE),"Minor",IF(AND(VLOOKUP(B2567,Thresholds!$B$2:$I$8,5,FALSE)&lt;='Hazard Data'!K861,'Hazard Data'!K861&lt;VLOOKUP(B2567,Thresholds!$B$2:$I$8,6,FALSE)),"Medium","Major")))</f>
        <v/>
      </c>
      <c r="T2567" s="2"/>
      <c r="U2567" s="2"/>
      <c r="V2567" s="2"/>
      <c r="W2567" s="2"/>
      <c r="X2567" s="1"/>
      <c r="Y2567" s="1"/>
      <c r="Z2567" s="1"/>
      <c r="AA2567" s="1"/>
      <c r="AB2567" s="1"/>
      <c r="AC2567" s="1"/>
      <c r="AD2567" s="1"/>
      <c r="AE2567" s="1"/>
      <c r="AF2567" s="1"/>
    </row>
    <row r="2568" spans="1:32">
      <c r="A2568" s="1"/>
      <c r="B2568" s="17">
        <v>1</v>
      </c>
      <c r="C2568" s="9" t="s">
        <v>45</v>
      </c>
      <c r="D2568" s="9" t="str">
        <f>VLOOKUP(C2568,'Hazard Categories'!$A$2:$B$52,2,FALSE)</f>
        <v>Storm</v>
      </c>
      <c r="E2568" s="17">
        <v>3</v>
      </c>
      <c r="F2568" s="17">
        <v>1965</v>
      </c>
      <c r="G2568" s="17" t="str">
        <f>IF(F2568&lt;2000,(ROUNDDOWN((F2568-$G$10)/5,0))*5+$G$10&amp;"-"&amp;(ROUNDDOWN((F2568-$G$10)/5,0))*5+$G$10+4,(ROUNDDOWN((F2568-$G$10)/5,0))*5+$G$10&amp;"-"&amp;(ROUNDDOWN((F2568-$G$10)/5,0))*5+$G$10+4)</f>
        <v>1965-1969</v>
      </c>
      <c r="H2568" s="17">
        <v>1</v>
      </c>
      <c r="I2568" s="17">
        <v>0</v>
      </c>
      <c r="J2568" s="17">
        <v>0</v>
      </c>
      <c r="K2568" s="17">
        <f>SUM(I2568:J2568)</f>
        <v>0</v>
      </c>
      <c r="L2568" s="28">
        <f>IF(N2568&lt;7000000000,0,1)</f>
        <v>0</v>
      </c>
      <c r="M2568" s="28">
        <f>IF(N2568&gt;0,1,0)</f>
        <v>1</v>
      </c>
      <c r="N2568" s="29">
        <v>1846</v>
      </c>
      <c r="O2568" s="29">
        <f>IF($R2568="Minor",1,0)</f>
        <v>1</v>
      </c>
      <c r="P2568" s="29">
        <f>IF($R2568="Medium",1,0)</f>
        <v>0</v>
      </c>
      <c r="Q2568" s="29">
        <f>IF($R2568="Major",1,0)</f>
        <v>0</v>
      </c>
      <c r="R2568" s="2" t="str">
        <f>IF('Hazard Data'!N963&lt;VLOOKUP(B2568,Thresholds!$B$2:$I$8,2,FALSE),"Minor",IF(AND(VLOOKUP(B2568,Thresholds!$B$2:$I$8,2,FALSE)&lt;='Hazard Data'!N963,'Hazard Data'!N963&lt;VLOOKUP(B2568,Thresholds!$B$2:$I$8,3,FALSE)),"Medium","Major"))</f>
        <v>Minor</v>
      </c>
      <c r="S2568" s="2" t="str">
        <f>IF(N2568&gt;0,"",IF('Hazard Data'!K963&lt;VLOOKUP(B2568,Thresholds!$B$2:$I$8,5,FALSE),"Minor",IF(AND(VLOOKUP(B2568,Thresholds!$B$2:$I$8,5,FALSE)&lt;='Hazard Data'!K963,'Hazard Data'!K963&lt;VLOOKUP(B2568,Thresholds!$B$2:$I$8,6,FALSE)),"Medium","Major")))</f>
        <v/>
      </c>
      <c r="T2568" s="2"/>
      <c r="U2568" s="2"/>
      <c r="V2568" s="2"/>
      <c r="W2568" s="2"/>
      <c r="X2568" s="1"/>
      <c r="Y2568" s="1"/>
      <c r="Z2568" s="1"/>
      <c r="AA2568" s="1"/>
      <c r="AB2568" s="1"/>
      <c r="AC2568" s="1"/>
      <c r="AD2568" s="1"/>
      <c r="AE2568" s="1"/>
      <c r="AF2568" s="1"/>
    </row>
    <row r="2569" spans="1:32">
      <c r="A2569" s="1"/>
      <c r="B2569" s="17">
        <v>2</v>
      </c>
      <c r="C2569" s="9" t="s">
        <v>46</v>
      </c>
      <c r="D2569" s="9" t="str">
        <f>VLOOKUP(C2569,'Hazard Categories'!$A$2:$B$52,2,FALSE)</f>
        <v>Storm</v>
      </c>
      <c r="E2569" s="17">
        <v>1</v>
      </c>
      <c r="F2569" s="17">
        <v>1964</v>
      </c>
      <c r="G2569" s="17" t="str">
        <f>IF(F2569&lt;2000,(ROUNDDOWN((F2569-$G$10)/5,0))*5+$G$10&amp;"-"&amp;(ROUNDDOWN((F2569-$G$10)/5,0))*5+$G$10+4,(ROUNDDOWN((F2569-$G$10)/5,0))*5+$G$10&amp;"-"&amp;(ROUNDDOWN((F2569-$G$10)/5,0))*5+$G$10+4)</f>
        <v>1960-1964</v>
      </c>
      <c r="H2569" s="17">
        <v>1</v>
      </c>
      <c r="I2569" s="17">
        <v>0</v>
      </c>
      <c r="J2569" s="17">
        <v>1</v>
      </c>
      <c r="K2569" s="17">
        <f>SUM(I2569:J2569)</f>
        <v>1</v>
      </c>
      <c r="L2569" s="28">
        <f>IF(N2569&lt;7000000000,0,1)</f>
        <v>0</v>
      </c>
      <c r="M2569" s="28">
        <f>IF(N2569&gt;0,1,0)</f>
        <v>1</v>
      </c>
      <c r="N2569" s="29">
        <v>1846</v>
      </c>
      <c r="O2569" s="29">
        <f>IF($R2569="Minor",1,0)</f>
        <v>1</v>
      </c>
      <c r="P2569" s="29">
        <f>IF($R2569="Medium",1,0)</f>
        <v>0</v>
      </c>
      <c r="Q2569" s="29">
        <f>IF($R2569="Major",1,0)</f>
        <v>0</v>
      </c>
      <c r="R2569" s="2" t="str">
        <f>IF('Hazard Data'!N1007&lt;VLOOKUP(B2569,Thresholds!$B$2:$I$8,2,FALSE),"Minor",IF(AND(VLOOKUP(B2569,Thresholds!$B$2:$I$8,2,FALSE)&lt;='Hazard Data'!N1007,'Hazard Data'!N1007&lt;VLOOKUP(B2569,Thresholds!$B$2:$I$8,3,FALSE)),"Medium","Major"))</f>
        <v>Minor</v>
      </c>
      <c r="S2569" s="2" t="str">
        <f>IF(N2569&gt;0,"",IF('Hazard Data'!K1007&lt;VLOOKUP(B2569,Thresholds!$B$2:$I$8,5,FALSE),"Minor",IF(AND(VLOOKUP(B2569,Thresholds!$B$2:$I$8,5,FALSE)&lt;='Hazard Data'!K1007,'Hazard Data'!K1007&lt;VLOOKUP(B2569,Thresholds!$B$2:$I$8,6,FALSE)),"Medium","Major")))</f>
        <v/>
      </c>
      <c r="T2569" s="2"/>
      <c r="U2569" s="2"/>
      <c r="V2569" s="2"/>
      <c r="W2569" s="2"/>
      <c r="X2569" s="1"/>
      <c r="Y2569" s="1"/>
      <c r="Z2569" s="1"/>
      <c r="AA2569" s="1"/>
      <c r="AB2569" s="1"/>
      <c r="AC2569" s="1"/>
      <c r="AD2569" s="1"/>
      <c r="AE2569" s="1"/>
      <c r="AF2569" s="1"/>
    </row>
    <row r="2570" spans="1:32">
      <c r="A2570" s="1"/>
      <c r="B2570" s="17">
        <v>6</v>
      </c>
      <c r="C2570" s="9" t="s">
        <v>46</v>
      </c>
      <c r="D2570" s="9" t="str">
        <f>VLOOKUP(C2570,'Hazard Categories'!$A$2:$B$52,2,FALSE)</f>
        <v>Storm</v>
      </c>
      <c r="E2570" s="17">
        <v>1</v>
      </c>
      <c r="F2570" s="17">
        <v>1961</v>
      </c>
      <c r="G2570" s="17" t="str">
        <f>IF(F2570&lt;2000,(ROUNDDOWN((F2570-$G$10)/5,0))*5+$G$10&amp;"-"&amp;(ROUNDDOWN((F2570-$G$10)/5,0))*5+$G$10+4,(ROUNDDOWN((F2570-$G$10)/5,0))*5+$G$10&amp;"-"&amp;(ROUNDDOWN((F2570-$G$10)/5,0))*5+$G$10+4)</f>
        <v>1960-1964</v>
      </c>
      <c r="H2570" s="17">
        <v>1</v>
      </c>
      <c r="I2570" s="17">
        <v>0</v>
      </c>
      <c r="J2570" s="17">
        <v>0</v>
      </c>
      <c r="K2570" s="17">
        <f>SUM(I2570:J2570)</f>
        <v>0</v>
      </c>
      <c r="L2570" s="28">
        <f>IF(N2570&lt;7000000000,0,1)</f>
        <v>0</v>
      </c>
      <c r="M2570" s="28">
        <f>IF(N2570&gt;0,1,0)</f>
        <v>1</v>
      </c>
      <c r="N2570" s="29">
        <v>1843</v>
      </c>
      <c r="O2570" s="29">
        <f>IF($R2570="Minor",1,0)</f>
        <v>1</v>
      </c>
      <c r="P2570" s="29">
        <f>IF($R2570="Medium",1,0)</f>
        <v>0</v>
      </c>
      <c r="Q2570" s="29">
        <f>IF($R2570="Major",1,0)</f>
        <v>0</v>
      </c>
      <c r="R2570" s="2" t="str">
        <f>IF('Hazard Data'!N1095&lt;VLOOKUP(B2570,Thresholds!$B$2:$I$8,2,FALSE),"Minor",IF(AND(VLOOKUP(B2570,Thresholds!$B$2:$I$8,2,FALSE)&lt;='Hazard Data'!N1095,'Hazard Data'!N1095&lt;VLOOKUP(B2570,Thresholds!$B$2:$I$8,3,FALSE)),"Medium","Major"))</f>
        <v>Minor</v>
      </c>
      <c r="S2570" s="2" t="str">
        <f>IF(N2570&gt;0,"",IF('Hazard Data'!K1095&lt;VLOOKUP(B2570,Thresholds!$B$2:$I$8,5,FALSE),"Minor",IF(AND(VLOOKUP(B2570,Thresholds!$B$2:$I$8,5,FALSE)&lt;='Hazard Data'!K1095,'Hazard Data'!K1095&lt;VLOOKUP(B2570,Thresholds!$B$2:$I$8,6,FALSE)),"Medium","Major")))</f>
        <v/>
      </c>
      <c r="T2570" s="2"/>
      <c r="U2570" s="2"/>
      <c r="V2570" s="2"/>
      <c r="W2570" s="2"/>
      <c r="X2570" s="1"/>
      <c r="Y2570" s="1"/>
      <c r="Z2570" s="1"/>
      <c r="AA2570" s="1"/>
      <c r="AB2570" s="1"/>
      <c r="AC2570" s="1"/>
      <c r="AD2570" s="1"/>
      <c r="AE2570" s="1"/>
      <c r="AF2570" s="1"/>
    </row>
    <row r="2571" spans="1:32">
      <c r="A2571" s="1"/>
      <c r="B2571" s="17">
        <v>6</v>
      </c>
      <c r="C2571" s="9" t="s">
        <v>40</v>
      </c>
      <c r="D2571" s="9" t="str">
        <f>VLOOKUP(C2571,'Hazard Categories'!$A$2:$B$52,2,FALSE)</f>
        <v>Storm</v>
      </c>
      <c r="E2571" s="17">
        <v>1</v>
      </c>
      <c r="F2571" s="17">
        <v>1982</v>
      </c>
      <c r="G2571" s="17" t="str">
        <f>IF(F2571&lt;2000,(ROUNDDOWN((F2571-$G$10)/5,0))*5+$G$10&amp;"-"&amp;(ROUNDDOWN((F2571-$G$10)/5,0))*5+$G$10+4,(ROUNDDOWN((F2571-$G$10)/5,0))*5+$G$10&amp;"-"&amp;(ROUNDDOWN((F2571-$G$10)/5,0))*5+$G$10+4)</f>
        <v>1980-1984</v>
      </c>
      <c r="H2571" s="17">
        <v>1</v>
      </c>
      <c r="I2571" s="17">
        <v>0</v>
      </c>
      <c r="J2571" s="17">
        <v>1</v>
      </c>
      <c r="K2571" s="17">
        <f>SUM(I2571:J2571)</f>
        <v>1</v>
      </c>
      <c r="L2571" s="28">
        <f>IF(N2571&lt;7000000000,0,1)</f>
        <v>0</v>
      </c>
      <c r="M2571" s="28">
        <f>IF(N2571&gt;0,1,0)</f>
        <v>1</v>
      </c>
      <c r="N2571" s="29">
        <v>1841</v>
      </c>
      <c r="O2571" s="29">
        <f>IF($R2571="Minor",1,0)</f>
        <v>1</v>
      </c>
      <c r="P2571" s="29">
        <f>IF($R2571="Medium",1,0)</f>
        <v>0</v>
      </c>
      <c r="Q2571" s="29">
        <f>IF($R2571="Major",1,0)</f>
        <v>0</v>
      </c>
      <c r="R2571" s="2" t="str">
        <f>IF('Hazard Data'!N856&lt;VLOOKUP(B2571,Thresholds!$B$2:$I$8,2,FALSE),"Minor",IF(AND(VLOOKUP(B2571,Thresholds!$B$2:$I$8,2,FALSE)&lt;='Hazard Data'!N856,'Hazard Data'!N856&lt;VLOOKUP(B2571,Thresholds!$B$2:$I$8,3,FALSE)),"Medium","Major"))</f>
        <v>Minor</v>
      </c>
      <c r="S2571" s="2" t="str">
        <f>IF(N2571&gt;0,"",IF('Hazard Data'!K856&lt;VLOOKUP(B2571,Thresholds!$B$2:$I$8,5,FALSE),"Minor",IF(AND(VLOOKUP(B2571,Thresholds!$B$2:$I$8,5,FALSE)&lt;='Hazard Data'!K856,'Hazard Data'!K856&lt;VLOOKUP(B2571,Thresholds!$B$2:$I$8,6,FALSE)),"Medium","Major")))</f>
        <v/>
      </c>
      <c r="T2571" s="2"/>
      <c r="U2571" s="2"/>
      <c r="V2571" s="2"/>
      <c r="W2571" s="2"/>
      <c r="X2571" s="1"/>
      <c r="Y2571" s="1"/>
      <c r="Z2571" s="1"/>
      <c r="AA2571" s="1"/>
      <c r="AB2571" s="1"/>
      <c r="AC2571" s="1"/>
      <c r="AD2571" s="1"/>
      <c r="AE2571" s="1"/>
      <c r="AF2571" s="1"/>
    </row>
    <row r="2572" spans="1:32">
      <c r="A2572" s="1"/>
      <c r="B2572" s="17">
        <v>2</v>
      </c>
      <c r="C2572" s="9" t="s">
        <v>40</v>
      </c>
      <c r="D2572" s="9" t="str">
        <f>VLOOKUP(C2572,'Hazard Categories'!$A$2:$B$52,2,FALSE)</f>
        <v>Storm</v>
      </c>
      <c r="E2572" s="17">
        <v>1</v>
      </c>
      <c r="F2572" s="17">
        <v>1982</v>
      </c>
      <c r="G2572" s="17" t="str">
        <f>IF(F2572&lt;2000,(ROUNDDOWN((F2572-$G$10)/5,0))*5+$G$10&amp;"-"&amp;(ROUNDDOWN((F2572-$G$10)/5,0))*5+$G$10+4,(ROUNDDOWN((F2572-$G$10)/5,0))*5+$G$10&amp;"-"&amp;(ROUNDDOWN((F2572-$G$10)/5,0))*5+$G$10+4)</f>
        <v>1980-1984</v>
      </c>
      <c r="H2572" s="17">
        <v>1</v>
      </c>
      <c r="I2572" s="17">
        <v>0</v>
      </c>
      <c r="J2572" s="17">
        <v>3</v>
      </c>
      <c r="K2572" s="17">
        <f>SUM(I2572:J2572)</f>
        <v>3</v>
      </c>
      <c r="L2572" s="28">
        <f>IF(N2572&lt;7000000000,0,1)</f>
        <v>0</v>
      </c>
      <c r="M2572" s="28">
        <f>IF(N2572&gt;0,1,0)</f>
        <v>1</v>
      </c>
      <c r="N2572" s="29">
        <v>1840</v>
      </c>
      <c r="O2572" s="29">
        <f>IF($R2572="Minor",1,0)</f>
        <v>1</v>
      </c>
      <c r="P2572" s="29">
        <f>IF($R2572="Medium",1,0)</f>
        <v>0</v>
      </c>
      <c r="Q2572" s="29">
        <f>IF($R2572="Major",1,0)</f>
        <v>0</v>
      </c>
      <c r="R2572" s="2" t="str">
        <f>IF('Hazard Data'!N858&lt;VLOOKUP(B2572,Thresholds!$B$2:$I$8,2,FALSE),"Minor",IF(AND(VLOOKUP(B2572,Thresholds!$B$2:$I$8,2,FALSE)&lt;='Hazard Data'!N858,'Hazard Data'!N858&lt;VLOOKUP(B2572,Thresholds!$B$2:$I$8,3,FALSE)),"Medium","Major"))</f>
        <v>Minor</v>
      </c>
      <c r="S2572" s="2" t="str">
        <f>IF(N2572&gt;0,"",IF('Hazard Data'!K858&lt;VLOOKUP(B2572,Thresholds!$B$2:$I$8,5,FALSE),"Minor",IF(AND(VLOOKUP(B2572,Thresholds!$B$2:$I$8,5,FALSE)&lt;='Hazard Data'!K858,'Hazard Data'!K858&lt;VLOOKUP(B2572,Thresholds!$B$2:$I$8,6,FALSE)),"Medium","Major")))</f>
        <v/>
      </c>
      <c r="T2572" s="2"/>
      <c r="U2572" s="2"/>
      <c r="V2572" s="2"/>
      <c r="W2572" s="2"/>
      <c r="X2572" s="1"/>
      <c r="Y2572" s="1"/>
      <c r="Z2572" s="1"/>
      <c r="AA2572" s="1"/>
      <c r="AB2572" s="1"/>
      <c r="AC2572" s="1"/>
      <c r="AD2572" s="1"/>
      <c r="AE2572" s="1"/>
      <c r="AF2572" s="1"/>
    </row>
    <row r="2573" spans="1:32">
      <c r="A2573" s="1"/>
      <c r="B2573" s="17">
        <v>6</v>
      </c>
      <c r="C2573" s="9" t="s">
        <v>39</v>
      </c>
      <c r="D2573" s="9" t="str">
        <f>VLOOKUP(C2573,'Hazard Categories'!$A$2:$B$52,2,FALSE)</f>
        <v>Severe Storm</v>
      </c>
      <c r="E2573" s="17">
        <v>1</v>
      </c>
      <c r="F2573" s="17">
        <v>1964</v>
      </c>
      <c r="G2573" s="17" t="str">
        <f>IF(F2573&lt;2000,(ROUNDDOWN((F2573-$G$10)/5,0))*5+$G$10&amp;"-"&amp;(ROUNDDOWN((F2573-$G$10)/5,0))*5+$G$10+4,(ROUNDDOWN((F2573-$G$10)/5,0))*5+$G$10&amp;"-"&amp;(ROUNDDOWN((F2573-$G$10)/5,0))*5+$G$10+4)</f>
        <v>1960-1964</v>
      </c>
      <c r="H2573" s="17">
        <v>31</v>
      </c>
      <c r="I2573" s="17">
        <v>0</v>
      </c>
      <c r="J2573" s="17">
        <v>0</v>
      </c>
      <c r="K2573" s="17">
        <f>SUM(I2573:J2573)</f>
        <v>0</v>
      </c>
      <c r="L2573" s="28">
        <f>IF(N2573&lt;7000000000,0,1)</f>
        <v>0</v>
      </c>
      <c r="M2573" s="28">
        <f>IF(N2573&gt;0,1,0)</f>
        <v>1</v>
      </c>
      <c r="N2573" s="29">
        <v>1840</v>
      </c>
      <c r="O2573" s="29">
        <f>IF($R2573="Minor",1,0)</f>
        <v>1</v>
      </c>
      <c r="P2573" s="29">
        <f>IF($R2573="Medium",1,0)</f>
        <v>0</v>
      </c>
      <c r="Q2573" s="29">
        <f>IF($R2573="Major",1,0)</f>
        <v>0</v>
      </c>
      <c r="R2573" s="2" t="str">
        <f>IF('Hazard Data'!N1026&lt;VLOOKUP(B2573,Thresholds!$B$2:$I$8,2,FALSE),"Minor",IF(AND(VLOOKUP(B2573,Thresholds!$B$2:$I$8,2,FALSE)&lt;='Hazard Data'!N1026,'Hazard Data'!N1026&lt;VLOOKUP(B2573,Thresholds!$B$2:$I$8,3,FALSE)),"Medium","Major"))</f>
        <v>Minor</v>
      </c>
      <c r="S2573" s="2" t="str">
        <f>IF(N2573&gt;0,"",IF('Hazard Data'!K1026&lt;VLOOKUP(B2573,Thresholds!$B$2:$I$8,5,FALSE),"Minor",IF(AND(VLOOKUP(B2573,Thresholds!$B$2:$I$8,5,FALSE)&lt;='Hazard Data'!K1026,'Hazard Data'!K1026&lt;VLOOKUP(B2573,Thresholds!$B$2:$I$8,6,FALSE)),"Medium","Major")))</f>
        <v/>
      </c>
      <c r="T2573" s="2"/>
      <c r="U2573" s="2"/>
      <c r="V2573" s="2"/>
      <c r="W2573" s="2"/>
      <c r="X2573" s="1"/>
      <c r="Y2573" s="1"/>
      <c r="Z2573" s="1"/>
      <c r="AA2573" s="1"/>
      <c r="AB2573" s="1"/>
      <c r="AC2573" s="1"/>
      <c r="AD2573" s="1"/>
      <c r="AE2573" s="1"/>
      <c r="AF2573" s="1"/>
    </row>
    <row r="2574" spans="1:32">
      <c r="A2574" s="1"/>
      <c r="B2574" s="17">
        <v>2</v>
      </c>
      <c r="C2574" s="9" t="s">
        <v>46</v>
      </c>
      <c r="D2574" s="9" t="str">
        <f>VLOOKUP(C2574,'Hazard Categories'!$A$2:$B$52,2,FALSE)</f>
        <v>Storm</v>
      </c>
      <c r="E2574" s="17">
        <v>4</v>
      </c>
      <c r="F2574" s="17">
        <v>1975</v>
      </c>
      <c r="G2574" s="17" t="str">
        <f>IF(F2574&lt;2000,(ROUNDDOWN((F2574-$G$10)/5,0))*5+$G$10&amp;"-"&amp;(ROUNDDOWN((F2574-$G$10)/5,0))*5+$G$10+4,(ROUNDDOWN((F2574-$G$10)/5,0))*5+$G$10&amp;"-"&amp;(ROUNDDOWN((F2574-$G$10)/5,0))*5+$G$10+4)</f>
        <v>1975-1979</v>
      </c>
      <c r="H2574" s="17">
        <v>1</v>
      </c>
      <c r="I2574" s="17">
        <v>0</v>
      </c>
      <c r="J2574" s="17">
        <v>0</v>
      </c>
      <c r="K2574" s="17">
        <f>SUM(I2574:J2574)</f>
        <v>0</v>
      </c>
      <c r="L2574" s="28">
        <f>IF(N2574&lt;7000000000,0,1)</f>
        <v>0</v>
      </c>
      <c r="M2574" s="28">
        <f>IF(N2574&gt;0,1,0)</f>
        <v>1</v>
      </c>
      <c r="N2574" s="29">
        <v>1840</v>
      </c>
      <c r="O2574" s="29">
        <f>IF($R2574="Minor",1,0)</f>
        <v>1</v>
      </c>
      <c r="P2574" s="29">
        <f>IF($R2574="Medium",1,0)</f>
        <v>0</v>
      </c>
      <c r="Q2574" s="29">
        <f>IF($R2574="Major",1,0)</f>
        <v>0</v>
      </c>
      <c r="R2574" s="2" t="str">
        <f>IF('Hazard Data'!N1233&lt;VLOOKUP(B2574,Thresholds!$B$2:$I$8,2,FALSE),"Minor",IF(AND(VLOOKUP(B2574,Thresholds!$B$2:$I$8,2,FALSE)&lt;='Hazard Data'!N1233,'Hazard Data'!N1233&lt;VLOOKUP(B2574,Thresholds!$B$2:$I$8,3,FALSE)),"Medium","Major"))</f>
        <v>Minor</v>
      </c>
      <c r="S2574" s="2" t="str">
        <f>IF(N2574&gt;0,"",IF('Hazard Data'!K1233&lt;VLOOKUP(B2574,Thresholds!$B$2:$I$8,5,FALSE),"Minor",IF(AND(VLOOKUP(B2574,Thresholds!$B$2:$I$8,5,FALSE)&lt;='Hazard Data'!K1233,'Hazard Data'!K1233&lt;VLOOKUP(B2574,Thresholds!$B$2:$I$8,6,FALSE)),"Medium","Major")))</f>
        <v/>
      </c>
      <c r="T2574" s="2"/>
      <c r="U2574" s="2"/>
      <c r="V2574" s="2"/>
      <c r="W2574" s="2"/>
      <c r="X2574" s="1"/>
      <c r="Y2574" s="1"/>
      <c r="Z2574" s="1"/>
      <c r="AA2574" s="1"/>
      <c r="AB2574" s="1"/>
      <c r="AC2574" s="1"/>
      <c r="AD2574" s="1"/>
      <c r="AE2574" s="1"/>
      <c r="AF2574" s="1"/>
    </row>
    <row r="2575" spans="1:32">
      <c r="A2575" s="1"/>
      <c r="B2575" s="17">
        <v>4</v>
      </c>
      <c r="C2575" s="9" t="s">
        <v>44</v>
      </c>
      <c r="D2575" s="9" t="str">
        <f>VLOOKUP(C2575,'Hazard Categories'!$A$2:$B$52,2,FALSE)</f>
        <v>Severe Storm</v>
      </c>
      <c r="E2575" s="17">
        <v>3</v>
      </c>
      <c r="F2575" s="17">
        <v>1977</v>
      </c>
      <c r="G2575" s="17" t="str">
        <f>IF(F2575&lt;2000,(ROUNDDOWN((F2575-$G$10)/5,0))*5+$G$10&amp;"-"&amp;(ROUNDDOWN((F2575-$G$10)/5,0))*5+$G$10+4,(ROUNDDOWN((F2575-$G$10)/5,0))*5+$G$10&amp;"-"&amp;(ROUNDDOWN((F2575-$G$10)/5,0))*5+$G$10+4)</f>
        <v>1975-1979</v>
      </c>
      <c r="H2575" s="17">
        <v>1</v>
      </c>
      <c r="I2575" s="17">
        <v>0</v>
      </c>
      <c r="J2575" s="17">
        <v>0</v>
      </c>
      <c r="K2575" s="17">
        <f>SUM(I2575:J2575)</f>
        <v>0</v>
      </c>
      <c r="L2575" s="28">
        <f>IF(N2575&lt;7000000000,0,1)</f>
        <v>0</v>
      </c>
      <c r="M2575" s="28">
        <f>IF(N2575&gt;0,1,0)</f>
        <v>1</v>
      </c>
      <c r="N2575" s="29">
        <v>1838</v>
      </c>
      <c r="O2575" s="29">
        <f>IF($R2575="Minor",1,0)</f>
        <v>1</v>
      </c>
      <c r="P2575" s="29">
        <f>IF($R2575="Medium",1,0)</f>
        <v>0</v>
      </c>
      <c r="Q2575" s="29">
        <f>IF($R2575="Major",1,0)</f>
        <v>0</v>
      </c>
      <c r="R2575" s="2" t="str">
        <f>IF('Hazard Data'!N1291&lt;VLOOKUP(B2575,Thresholds!$B$2:$I$8,2,FALSE),"Minor",IF(AND(VLOOKUP(B2575,Thresholds!$B$2:$I$8,2,FALSE)&lt;='Hazard Data'!N1291,'Hazard Data'!N1291&lt;VLOOKUP(B2575,Thresholds!$B$2:$I$8,3,FALSE)),"Medium","Major"))</f>
        <v>Minor</v>
      </c>
      <c r="S2575" s="2" t="str">
        <f>IF(N2575&gt;0,"",IF('Hazard Data'!K1291&lt;VLOOKUP(B2575,Thresholds!$B$2:$I$8,5,FALSE),"Minor",IF(AND(VLOOKUP(B2575,Thresholds!$B$2:$I$8,5,FALSE)&lt;='Hazard Data'!K1291,'Hazard Data'!K1291&lt;VLOOKUP(B2575,Thresholds!$B$2:$I$8,6,FALSE)),"Medium","Major")))</f>
        <v/>
      </c>
      <c r="T2575" s="2"/>
      <c r="U2575" s="2"/>
      <c r="V2575" s="2"/>
      <c r="W2575" s="2"/>
      <c r="X2575" s="1"/>
      <c r="Y2575" s="1"/>
      <c r="Z2575" s="1"/>
      <c r="AA2575" s="1"/>
      <c r="AB2575" s="1"/>
      <c r="AC2575" s="1"/>
      <c r="AD2575" s="1"/>
      <c r="AE2575" s="1"/>
      <c r="AF2575" s="1"/>
    </row>
    <row r="2576" spans="1:32">
      <c r="A2576" s="1"/>
      <c r="B2576" s="17">
        <v>3</v>
      </c>
      <c r="C2576" s="9" t="s">
        <v>40</v>
      </c>
      <c r="D2576" s="9" t="str">
        <f>VLOOKUP(C2576,'Hazard Categories'!$A$2:$B$52,2,FALSE)</f>
        <v>Storm</v>
      </c>
      <c r="E2576" s="17">
        <v>1</v>
      </c>
      <c r="F2576" s="17">
        <v>1961</v>
      </c>
      <c r="G2576" s="17" t="str">
        <f>IF(F2576&lt;2000,(ROUNDDOWN((F2576-$G$10)/5,0))*5+$G$10&amp;"-"&amp;(ROUNDDOWN((F2576-$G$10)/5,0))*5+$G$10+4,(ROUNDDOWN((F2576-$G$10)/5,0))*5+$G$10&amp;"-"&amp;(ROUNDDOWN((F2576-$G$10)/5,0))*5+$G$10+4)</f>
        <v>1960-1964</v>
      </c>
      <c r="H2576" s="17">
        <v>2</v>
      </c>
      <c r="I2576" s="17">
        <v>0</v>
      </c>
      <c r="J2576" s="17">
        <v>0</v>
      </c>
      <c r="K2576" s="17">
        <f>SUM(I2576:J2576)</f>
        <v>0</v>
      </c>
      <c r="L2576" s="28">
        <f>IF(N2576&lt;7000000000,0,1)</f>
        <v>0</v>
      </c>
      <c r="M2576" s="28">
        <f>IF(N2576&gt;0,1,0)</f>
        <v>1</v>
      </c>
      <c r="N2576" s="29">
        <v>1837</v>
      </c>
      <c r="O2576" s="29">
        <f>IF($R2576="Minor",1,0)</f>
        <v>1</v>
      </c>
      <c r="P2576" s="29">
        <f>IF($R2576="Medium",1,0)</f>
        <v>0</v>
      </c>
      <c r="Q2576" s="29">
        <f>IF($R2576="Major",1,0)</f>
        <v>0</v>
      </c>
      <c r="R2576" s="2" t="str">
        <f>IF('Hazard Data'!N929&lt;VLOOKUP(B2576,Thresholds!$B$2:$I$8,2,FALSE),"Minor",IF(AND(VLOOKUP(B2576,Thresholds!$B$2:$I$8,2,FALSE)&lt;='Hazard Data'!N929,'Hazard Data'!N929&lt;VLOOKUP(B2576,Thresholds!$B$2:$I$8,3,FALSE)),"Medium","Major"))</f>
        <v>Minor</v>
      </c>
      <c r="S2576" s="2" t="str">
        <f>IF(N2576&gt;0,"",IF('Hazard Data'!K929&lt;VLOOKUP(B2576,Thresholds!$B$2:$I$8,5,FALSE),"Minor",IF(AND(VLOOKUP(B2576,Thresholds!$B$2:$I$8,5,FALSE)&lt;='Hazard Data'!K929,'Hazard Data'!K929&lt;VLOOKUP(B2576,Thresholds!$B$2:$I$8,6,FALSE)),"Medium","Major")))</f>
        <v/>
      </c>
      <c r="T2576" s="2"/>
      <c r="U2576" s="2"/>
      <c r="V2576" s="2"/>
      <c r="W2576" s="2"/>
      <c r="X2576" s="1"/>
      <c r="Y2576" s="1"/>
      <c r="Z2576" s="1"/>
      <c r="AA2576" s="1"/>
      <c r="AB2576" s="1"/>
      <c r="AC2576" s="1"/>
      <c r="AD2576" s="1"/>
      <c r="AE2576" s="1"/>
      <c r="AF2576" s="1"/>
    </row>
    <row r="2577" spans="1:32">
      <c r="A2577" s="1"/>
      <c r="B2577" s="17">
        <v>3</v>
      </c>
      <c r="C2577" s="9" t="s">
        <v>45</v>
      </c>
      <c r="D2577" s="9" t="str">
        <f>VLOOKUP(C2577,'Hazard Categories'!$A$2:$B$52,2,FALSE)</f>
        <v>Storm</v>
      </c>
      <c r="E2577" s="17">
        <v>3</v>
      </c>
      <c r="F2577" s="17">
        <v>1965</v>
      </c>
      <c r="G2577" s="17" t="str">
        <f>IF(F2577&lt;2000,(ROUNDDOWN((F2577-$G$10)/5,0))*5+$G$10&amp;"-"&amp;(ROUNDDOWN((F2577-$G$10)/5,0))*5+$G$10+4,(ROUNDDOWN((F2577-$G$10)/5,0))*5+$G$10&amp;"-"&amp;(ROUNDDOWN((F2577-$G$10)/5,0))*5+$G$10+4)</f>
        <v>1965-1969</v>
      </c>
      <c r="H2577" s="17">
        <v>1</v>
      </c>
      <c r="I2577" s="17">
        <v>0</v>
      </c>
      <c r="J2577" s="17">
        <v>0</v>
      </c>
      <c r="K2577" s="17">
        <f>SUM(I2577:J2577)</f>
        <v>0</v>
      </c>
      <c r="L2577" s="28">
        <f>IF(N2577&lt;7000000000,0,1)</f>
        <v>0</v>
      </c>
      <c r="M2577" s="28">
        <f>IF(N2577&gt;0,1,0)</f>
        <v>1</v>
      </c>
      <c r="N2577" s="29">
        <v>1836</v>
      </c>
      <c r="O2577" s="29">
        <f>IF($R2577="Minor",1,0)</f>
        <v>1</v>
      </c>
      <c r="P2577" s="29">
        <f>IF($R2577="Medium",1,0)</f>
        <v>0</v>
      </c>
      <c r="Q2577" s="29">
        <f>IF($R2577="Major",1,0)</f>
        <v>0</v>
      </c>
      <c r="R2577" s="2" t="str">
        <f>IF('Hazard Data'!N966&lt;VLOOKUP(B2577,Thresholds!$B$2:$I$8,2,FALSE),"Minor",IF(AND(VLOOKUP(B2577,Thresholds!$B$2:$I$8,2,FALSE)&lt;='Hazard Data'!N966,'Hazard Data'!N966&lt;VLOOKUP(B2577,Thresholds!$B$2:$I$8,3,FALSE)),"Medium","Major"))</f>
        <v>Minor</v>
      </c>
      <c r="S2577" s="2" t="str">
        <f>IF(N2577&gt;0,"",IF('Hazard Data'!K966&lt;VLOOKUP(B2577,Thresholds!$B$2:$I$8,5,FALSE),"Minor",IF(AND(VLOOKUP(B2577,Thresholds!$B$2:$I$8,5,FALSE)&lt;='Hazard Data'!K966,'Hazard Data'!K966&lt;VLOOKUP(B2577,Thresholds!$B$2:$I$8,6,FALSE)),"Medium","Major")))</f>
        <v/>
      </c>
      <c r="T2577" s="2"/>
      <c r="U2577" s="2"/>
      <c r="V2577" s="2"/>
      <c r="W2577" s="2"/>
      <c r="X2577" s="1"/>
      <c r="Y2577" s="1"/>
      <c r="Z2577" s="1"/>
      <c r="AA2577" s="1"/>
      <c r="AB2577" s="1"/>
      <c r="AC2577" s="1"/>
      <c r="AD2577" s="1"/>
      <c r="AE2577" s="1"/>
      <c r="AF2577" s="1"/>
    </row>
    <row r="2578" spans="1:32">
      <c r="A2578" s="1"/>
      <c r="B2578" s="17">
        <v>2</v>
      </c>
      <c r="C2578" s="9" t="s">
        <v>40</v>
      </c>
      <c r="D2578" s="9" t="str">
        <f>VLOOKUP(C2578,'Hazard Categories'!$A$2:$B$52,2,FALSE)</f>
        <v>Storm</v>
      </c>
      <c r="E2578" s="17">
        <v>1</v>
      </c>
      <c r="F2578" s="17">
        <v>1970</v>
      </c>
      <c r="G2578" s="17" t="str">
        <f>IF(F2578&lt;2000,(ROUNDDOWN((F2578-$G$10)/5,0))*5+$G$10&amp;"-"&amp;(ROUNDDOWN((F2578-$G$10)/5,0))*5+$G$10+4,(ROUNDDOWN((F2578-$G$10)/5,0))*5+$G$10&amp;"-"&amp;(ROUNDDOWN((F2578-$G$10)/5,0))*5+$G$10+4)</f>
        <v>1970-1974</v>
      </c>
      <c r="H2578" s="17">
        <v>2</v>
      </c>
      <c r="I2578" s="17">
        <v>0</v>
      </c>
      <c r="J2578" s="17">
        <v>0</v>
      </c>
      <c r="K2578" s="17">
        <f>SUM(I2578:J2578)</f>
        <v>0</v>
      </c>
      <c r="L2578" s="28">
        <f>IF(N2578&lt;7000000000,0,1)</f>
        <v>0</v>
      </c>
      <c r="M2578" s="28">
        <f>IF(N2578&gt;0,1,0)</f>
        <v>1</v>
      </c>
      <c r="N2578" s="29">
        <v>1835</v>
      </c>
      <c r="O2578" s="29">
        <f>IF($R2578="Minor",1,0)</f>
        <v>1</v>
      </c>
      <c r="P2578" s="29">
        <f>IF($R2578="Medium",1,0)</f>
        <v>0</v>
      </c>
      <c r="Q2578" s="29">
        <f>IF($R2578="Major",1,0)</f>
        <v>0</v>
      </c>
      <c r="R2578" s="2" t="str">
        <f>IF('Hazard Data'!N834&lt;VLOOKUP(B2578,Thresholds!$B$2:$I$8,2,FALSE),"Minor",IF(AND(VLOOKUP(B2578,Thresholds!$B$2:$I$8,2,FALSE)&lt;='Hazard Data'!N834,'Hazard Data'!N834&lt;VLOOKUP(B2578,Thresholds!$B$2:$I$8,3,FALSE)),"Medium","Major"))</f>
        <v>Minor</v>
      </c>
      <c r="S2578" s="2" t="str">
        <f>IF(N2578&gt;0,"",IF('Hazard Data'!K834&lt;VLOOKUP(B2578,Thresholds!$B$2:$I$8,5,FALSE),"Minor",IF(AND(VLOOKUP(B2578,Thresholds!$B$2:$I$8,5,FALSE)&lt;='Hazard Data'!K834,'Hazard Data'!K834&lt;VLOOKUP(B2578,Thresholds!$B$2:$I$8,6,FALSE)),"Medium","Major")))</f>
        <v/>
      </c>
      <c r="T2578" s="2"/>
      <c r="U2578" s="2"/>
      <c r="V2578" s="2"/>
      <c r="W2578" s="2"/>
      <c r="X2578" s="1"/>
      <c r="Y2578" s="1"/>
      <c r="Z2578" s="1"/>
      <c r="AA2578" s="1"/>
      <c r="AB2578" s="1"/>
      <c r="AC2578" s="1"/>
      <c r="AD2578" s="1"/>
      <c r="AE2578" s="1"/>
      <c r="AF2578" s="1"/>
    </row>
    <row r="2579" spans="1:32">
      <c r="A2579" s="1"/>
      <c r="B2579" s="17">
        <v>3</v>
      </c>
      <c r="C2579" s="9" t="s">
        <v>47</v>
      </c>
      <c r="D2579" s="9" t="str">
        <f>VLOOKUP(C2579,'Hazard Categories'!$A$2:$B$52,2,FALSE)</f>
        <v>Severe Storm</v>
      </c>
      <c r="E2579" s="17">
        <v>1</v>
      </c>
      <c r="F2579" s="17">
        <v>1975</v>
      </c>
      <c r="G2579" s="17" t="str">
        <f>IF(F2579&lt;2000,(ROUNDDOWN((F2579-$G$10)/5,0))*5+$G$10&amp;"-"&amp;(ROUNDDOWN((F2579-$G$10)/5,0))*5+$G$10+4,(ROUNDDOWN((F2579-$G$10)/5,0))*5+$G$10&amp;"-"&amp;(ROUNDDOWN((F2579-$G$10)/5,0))*5+$G$10+4)</f>
        <v>1975-1979</v>
      </c>
      <c r="H2579" s="17">
        <v>1</v>
      </c>
      <c r="I2579" s="17">
        <v>0</v>
      </c>
      <c r="J2579" s="17">
        <v>0</v>
      </c>
      <c r="K2579" s="17">
        <f>SUM(I2579:J2579)</f>
        <v>0</v>
      </c>
      <c r="L2579" s="28">
        <f>IF(N2579&lt;7000000000,0,1)</f>
        <v>0</v>
      </c>
      <c r="M2579" s="28">
        <f>IF(N2579&gt;0,1,0)</f>
        <v>1</v>
      </c>
      <c r="N2579" s="29">
        <v>1834</v>
      </c>
      <c r="O2579" s="29">
        <f>IF($R2579="Minor",1,0)</f>
        <v>1</v>
      </c>
      <c r="P2579" s="29">
        <f>IF($R2579="Medium",1,0)</f>
        <v>0</v>
      </c>
      <c r="Q2579" s="29">
        <f>IF($R2579="Major",1,0)</f>
        <v>0</v>
      </c>
      <c r="R2579" s="2" t="str">
        <f>IF('Hazard Data'!N1121&lt;VLOOKUP(B2579,Thresholds!$B$2:$I$8,2,FALSE),"Minor",IF(AND(VLOOKUP(B2579,Thresholds!$B$2:$I$8,2,FALSE)&lt;='Hazard Data'!N1121,'Hazard Data'!N1121&lt;VLOOKUP(B2579,Thresholds!$B$2:$I$8,3,FALSE)),"Medium","Major"))</f>
        <v>Minor</v>
      </c>
      <c r="S2579" s="2" t="str">
        <f>IF(N2579&gt;0,"",IF('Hazard Data'!K1121&lt;VLOOKUP(B2579,Thresholds!$B$2:$I$8,5,FALSE),"Minor",IF(AND(VLOOKUP(B2579,Thresholds!$B$2:$I$8,5,FALSE)&lt;='Hazard Data'!K1121,'Hazard Data'!K1121&lt;VLOOKUP(B2579,Thresholds!$B$2:$I$8,6,FALSE)),"Medium","Major")))</f>
        <v/>
      </c>
      <c r="T2579" s="2"/>
      <c r="U2579" s="2"/>
      <c r="V2579" s="2"/>
      <c r="W2579" s="2"/>
      <c r="X2579" s="1"/>
      <c r="Y2579" s="1"/>
      <c r="Z2579" s="1"/>
      <c r="AA2579" s="1"/>
      <c r="AB2579" s="1"/>
      <c r="AC2579" s="1"/>
      <c r="AD2579" s="1"/>
      <c r="AE2579" s="1"/>
      <c r="AF2579" s="1"/>
    </row>
    <row r="2580" spans="1:32">
      <c r="A2580" s="1"/>
      <c r="B2580" s="17">
        <v>4</v>
      </c>
      <c r="C2580" s="9" t="s">
        <v>46</v>
      </c>
      <c r="D2580" s="9" t="str">
        <f>VLOOKUP(C2580,'Hazard Categories'!$A$2:$B$52,2,FALSE)</f>
        <v>Storm</v>
      </c>
      <c r="E2580" s="17">
        <v>1</v>
      </c>
      <c r="F2580" s="17">
        <v>1964</v>
      </c>
      <c r="G2580" s="17" t="str">
        <f>IF(F2580&lt;2000,(ROUNDDOWN((F2580-$G$10)/5,0))*5+$G$10&amp;"-"&amp;(ROUNDDOWN((F2580-$G$10)/5,0))*5+$G$10+4,(ROUNDDOWN((F2580-$G$10)/5,0))*5+$G$10&amp;"-"&amp;(ROUNDDOWN((F2580-$G$10)/5,0))*5+$G$10+4)</f>
        <v>1960-1964</v>
      </c>
      <c r="H2580" s="17">
        <v>1</v>
      </c>
      <c r="I2580" s="17">
        <v>0</v>
      </c>
      <c r="J2580" s="17">
        <v>2</v>
      </c>
      <c r="K2580" s="17">
        <f>SUM(I2580:J2580)</f>
        <v>2</v>
      </c>
      <c r="L2580" s="28">
        <f>IF(N2580&lt;7000000000,0,1)</f>
        <v>0</v>
      </c>
      <c r="M2580" s="28">
        <f>IF(N2580&gt;0,1,0)</f>
        <v>1</v>
      </c>
      <c r="N2580" s="29">
        <v>1833</v>
      </c>
      <c r="O2580" s="29">
        <f>IF($R2580="Minor",1,0)</f>
        <v>1</v>
      </c>
      <c r="P2580" s="29">
        <f>IF($R2580="Medium",1,0)</f>
        <v>0</v>
      </c>
      <c r="Q2580" s="29">
        <f>IF($R2580="Major",1,0)</f>
        <v>0</v>
      </c>
      <c r="R2580" s="2" t="str">
        <f>IF('Hazard Data'!N1008&lt;VLOOKUP(B2580,Thresholds!$B$2:$I$8,2,FALSE),"Minor",IF(AND(VLOOKUP(B2580,Thresholds!$B$2:$I$8,2,FALSE)&lt;='Hazard Data'!N1008,'Hazard Data'!N1008&lt;VLOOKUP(B2580,Thresholds!$B$2:$I$8,3,FALSE)),"Medium","Major"))</f>
        <v>Minor</v>
      </c>
      <c r="S2580" s="2" t="str">
        <f>IF(N2580&gt;0,"",IF('Hazard Data'!K1008&lt;VLOOKUP(B2580,Thresholds!$B$2:$I$8,5,FALSE),"Minor",IF(AND(VLOOKUP(B2580,Thresholds!$B$2:$I$8,5,FALSE)&lt;='Hazard Data'!K1008,'Hazard Data'!K1008&lt;VLOOKUP(B2580,Thresholds!$B$2:$I$8,6,FALSE)),"Medium","Major")))</f>
        <v/>
      </c>
      <c r="T2580" s="2"/>
      <c r="U2580" s="2"/>
      <c r="V2580" s="2"/>
      <c r="W2580" s="2"/>
      <c r="X2580" s="1"/>
      <c r="Y2580" s="1"/>
      <c r="Z2580" s="1"/>
      <c r="AA2580" s="1"/>
      <c r="AB2580" s="1"/>
      <c r="AC2580" s="1"/>
      <c r="AD2580" s="1"/>
      <c r="AE2580" s="1"/>
      <c r="AF2580" s="1"/>
    </row>
    <row r="2581" spans="1:32">
      <c r="A2581" s="1"/>
      <c r="B2581" s="17">
        <v>6</v>
      </c>
      <c r="C2581" s="9" t="s">
        <v>45</v>
      </c>
      <c r="D2581" s="9" t="str">
        <f>VLOOKUP(C2581,'Hazard Categories'!$A$2:$B$52,2,FALSE)</f>
        <v>Storm</v>
      </c>
      <c r="E2581" s="17">
        <v>3</v>
      </c>
      <c r="F2581" s="17">
        <v>1965</v>
      </c>
      <c r="G2581" s="17" t="str">
        <f>IF(F2581&lt;2000,(ROUNDDOWN((F2581-$G$10)/5,0))*5+$G$10&amp;"-"&amp;(ROUNDDOWN((F2581-$G$10)/5,0))*5+$G$10+4,(ROUNDDOWN((F2581-$G$10)/5,0))*5+$G$10&amp;"-"&amp;(ROUNDDOWN((F2581-$G$10)/5,0))*5+$G$10+4)</f>
        <v>1965-1969</v>
      </c>
      <c r="H2581" s="17">
        <v>1</v>
      </c>
      <c r="I2581" s="17">
        <v>0</v>
      </c>
      <c r="J2581" s="17">
        <v>0</v>
      </c>
      <c r="K2581" s="17">
        <f>SUM(I2581:J2581)</f>
        <v>0</v>
      </c>
      <c r="L2581" s="28">
        <f>IF(N2581&lt;7000000000,0,1)</f>
        <v>0</v>
      </c>
      <c r="M2581" s="28">
        <f>IF(N2581&gt;0,1,0)</f>
        <v>1</v>
      </c>
      <c r="N2581" s="29">
        <v>1832</v>
      </c>
      <c r="O2581" s="29">
        <f>IF($R2581="Minor",1,0)</f>
        <v>1</v>
      </c>
      <c r="P2581" s="29">
        <f>IF($R2581="Medium",1,0)</f>
        <v>0</v>
      </c>
      <c r="Q2581" s="29">
        <f>IF($R2581="Major",1,0)</f>
        <v>0</v>
      </c>
      <c r="R2581" s="2" t="str">
        <f>IF('Hazard Data'!N962&lt;VLOOKUP(B2581,Thresholds!$B$2:$I$8,2,FALSE),"Minor",IF(AND(VLOOKUP(B2581,Thresholds!$B$2:$I$8,2,FALSE)&lt;='Hazard Data'!N962,'Hazard Data'!N962&lt;VLOOKUP(B2581,Thresholds!$B$2:$I$8,3,FALSE)),"Medium","Major"))</f>
        <v>Minor</v>
      </c>
      <c r="S2581" s="2" t="str">
        <f>IF(N2581&gt;0,"",IF('Hazard Data'!K962&lt;VLOOKUP(B2581,Thresholds!$B$2:$I$8,5,FALSE),"Minor",IF(AND(VLOOKUP(B2581,Thresholds!$B$2:$I$8,5,FALSE)&lt;='Hazard Data'!K962,'Hazard Data'!K962&lt;VLOOKUP(B2581,Thresholds!$B$2:$I$8,6,FALSE)),"Medium","Major")))</f>
        <v/>
      </c>
      <c r="T2581" s="2"/>
      <c r="U2581" s="2"/>
      <c r="V2581" s="2"/>
      <c r="W2581" s="2"/>
      <c r="X2581" s="1"/>
      <c r="Y2581" s="1"/>
      <c r="Z2581" s="1"/>
      <c r="AA2581" s="1"/>
      <c r="AB2581" s="1"/>
      <c r="AC2581" s="1"/>
      <c r="AD2581" s="1"/>
      <c r="AE2581" s="1"/>
      <c r="AF2581" s="1"/>
    </row>
    <row r="2582" spans="1:32">
      <c r="A2582" s="1"/>
      <c r="B2582" s="17">
        <v>1</v>
      </c>
      <c r="C2582" s="9" t="s">
        <v>85</v>
      </c>
      <c r="D2582" s="9" t="str">
        <f>VLOOKUP(C2582,'Hazard Categories'!$A$2:$B$52,2,FALSE)</f>
        <v>Heat/Drought/Fire</v>
      </c>
      <c r="E2582" s="17">
        <v>1</v>
      </c>
      <c r="F2582" s="17">
        <v>1976</v>
      </c>
      <c r="G2582" s="17" t="str">
        <f>IF(F2582&lt;2000,(ROUNDDOWN((F2582-$G$10)/5,0))*5+$G$10&amp;"-"&amp;(ROUNDDOWN((F2582-$G$10)/5,0))*5+$G$10+4,(ROUNDDOWN((F2582-$G$10)/5,0))*5+$G$10&amp;"-"&amp;(ROUNDDOWN((F2582-$G$10)/5,0))*5+$G$10+4)</f>
        <v>1975-1979</v>
      </c>
      <c r="H2582" s="17">
        <v>29</v>
      </c>
      <c r="I2582" s="17">
        <v>0</v>
      </c>
      <c r="J2582" s="17">
        <v>0</v>
      </c>
      <c r="K2582" s="17">
        <f>SUM(I2582:J2582)</f>
        <v>0</v>
      </c>
      <c r="L2582" s="28">
        <f>IF(N2582&lt;7000000000,0,1)</f>
        <v>0</v>
      </c>
      <c r="M2582" s="28">
        <f>IF(N2582&gt;0,1,0)</f>
        <v>1</v>
      </c>
      <c r="N2582" s="29">
        <v>1830</v>
      </c>
      <c r="O2582" s="29">
        <f>IF($R2582="Minor",1,0)</f>
        <v>1</v>
      </c>
      <c r="P2582" s="29">
        <f>IF($R2582="Medium",1,0)</f>
        <v>0</v>
      </c>
      <c r="Q2582" s="29">
        <f>IF($R2582="Major",1,0)</f>
        <v>0</v>
      </c>
      <c r="R2582" s="2" t="str">
        <f>IF('Hazard Data'!N1133&lt;VLOOKUP(B2582,Thresholds!$B$2:$I$8,2,FALSE),"Minor",IF(AND(VLOOKUP(B2582,Thresholds!$B$2:$I$8,2,FALSE)&lt;='Hazard Data'!N1133,'Hazard Data'!N1133&lt;VLOOKUP(B2582,Thresholds!$B$2:$I$8,3,FALSE)),"Medium","Major"))</f>
        <v>Minor</v>
      </c>
      <c r="S2582" s="2" t="str">
        <f>IF(N2582&gt;0,"",IF('Hazard Data'!K1133&lt;VLOOKUP(B2582,Thresholds!$B$2:$I$8,5,FALSE),"Minor",IF(AND(VLOOKUP(B2582,Thresholds!$B$2:$I$8,5,FALSE)&lt;='Hazard Data'!K1133,'Hazard Data'!K1133&lt;VLOOKUP(B2582,Thresholds!$B$2:$I$8,6,FALSE)),"Medium","Major")))</f>
        <v/>
      </c>
      <c r="T2582" s="2"/>
      <c r="U2582" s="2"/>
      <c r="V2582" s="2"/>
      <c r="W2582" s="2"/>
      <c r="X2582" s="1"/>
      <c r="Y2582" s="1"/>
      <c r="Z2582" s="1"/>
      <c r="AA2582" s="1"/>
      <c r="AB2582" s="1"/>
      <c r="AC2582" s="1"/>
      <c r="AD2582" s="1"/>
      <c r="AE2582" s="1"/>
      <c r="AF2582" s="1"/>
    </row>
    <row r="2583" spans="1:32">
      <c r="A2583" s="1"/>
      <c r="B2583" s="17">
        <v>3</v>
      </c>
      <c r="C2583" s="9" t="s">
        <v>79</v>
      </c>
      <c r="D2583" s="9" t="str">
        <f>VLOOKUP(C2583,'Hazard Categories'!$A$2:$B$52,2,FALSE)</f>
        <v>Storm</v>
      </c>
      <c r="E2583" s="17">
        <v>3</v>
      </c>
      <c r="F2583" s="17">
        <v>1965</v>
      </c>
      <c r="G2583" s="17" t="str">
        <f>IF(F2583&lt;2000,(ROUNDDOWN((F2583-$G$10)/5,0))*5+$G$10&amp;"-"&amp;(ROUNDDOWN((F2583-$G$10)/5,0))*5+$G$10+4,(ROUNDDOWN((F2583-$G$10)/5,0))*5+$G$10&amp;"-"&amp;(ROUNDDOWN((F2583-$G$10)/5,0))*5+$G$10+4)</f>
        <v>1965-1969</v>
      </c>
      <c r="H2583" s="17">
        <v>1</v>
      </c>
      <c r="I2583" s="17">
        <v>0</v>
      </c>
      <c r="J2583" s="17">
        <v>0</v>
      </c>
      <c r="K2583" s="17">
        <f>SUM(I2583:J2583)</f>
        <v>0</v>
      </c>
      <c r="L2583" s="28">
        <f>IF(N2583&lt;7000000000,0,1)</f>
        <v>0</v>
      </c>
      <c r="M2583" s="28">
        <f>IF(N2583&gt;0,1,0)</f>
        <v>1</v>
      </c>
      <c r="N2583" s="29">
        <v>1824</v>
      </c>
      <c r="O2583" s="29">
        <f>IF($R2583="Minor",1,0)</f>
        <v>1</v>
      </c>
      <c r="P2583" s="29">
        <f>IF($R2583="Medium",1,0)</f>
        <v>0</v>
      </c>
      <c r="Q2583" s="29">
        <f>IF($R2583="Major",1,0)</f>
        <v>0</v>
      </c>
      <c r="R2583" s="2" t="str">
        <f>IF('Hazard Data'!N945&lt;VLOOKUP(B2583,Thresholds!$B$2:$I$8,2,FALSE),"Minor",IF(AND(VLOOKUP(B2583,Thresholds!$B$2:$I$8,2,FALSE)&lt;='Hazard Data'!N945,'Hazard Data'!N945&lt;VLOOKUP(B2583,Thresholds!$B$2:$I$8,3,FALSE)),"Medium","Major"))</f>
        <v>Minor</v>
      </c>
      <c r="S2583" s="2" t="str">
        <f>IF(N2583&gt;0,"",IF('Hazard Data'!K945&lt;VLOOKUP(B2583,Thresholds!$B$2:$I$8,5,FALSE),"Minor",IF(AND(VLOOKUP(B2583,Thresholds!$B$2:$I$8,5,FALSE)&lt;='Hazard Data'!K945,'Hazard Data'!K945&lt;VLOOKUP(B2583,Thresholds!$B$2:$I$8,6,FALSE)),"Medium","Major")))</f>
        <v/>
      </c>
      <c r="T2583" s="2"/>
      <c r="U2583" s="2"/>
      <c r="V2583" s="2"/>
      <c r="W2583" s="2"/>
      <c r="X2583" s="1"/>
      <c r="Y2583" s="1"/>
      <c r="Z2583" s="1"/>
      <c r="AA2583" s="1"/>
      <c r="AB2583" s="1"/>
      <c r="AC2583" s="1"/>
      <c r="AD2583" s="1"/>
      <c r="AE2583" s="1"/>
      <c r="AF2583" s="1"/>
    </row>
    <row r="2584" spans="1:32">
      <c r="A2584" s="1"/>
      <c r="B2584" s="17">
        <v>6</v>
      </c>
      <c r="C2584" s="9" t="s">
        <v>43</v>
      </c>
      <c r="D2584" s="9" t="str">
        <f>VLOOKUP(C2584,'Hazard Categories'!$A$2:$B$52,2,FALSE)</f>
        <v>Heat/Drought/Fire</v>
      </c>
      <c r="E2584" s="17">
        <v>4</v>
      </c>
      <c r="F2584" s="17">
        <v>1978</v>
      </c>
      <c r="G2584" s="17" t="str">
        <f>IF(F2584&lt;2000,(ROUNDDOWN((F2584-$G$10)/5,0))*5+$G$10&amp;"-"&amp;(ROUNDDOWN((F2584-$G$10)/5,0))*5+$G$10+4,(ROUNDDOWN((F2584-$G$10)/5,0))*5+$G$10&amp;"-"&amp;(ROUNDDOWN((F2584-$G$10)/5,0))*5+$G$10+4)</f>
        <v>1975-1979</v>
      </c>
      <c r="H2584" s="17">
        <v>31</v>
      </c>
      <c r="I2584" s="17">
        <v>0</v>
      </c>
      <c r="J2584" s="17">
        <v>0</v>
      </c>
      <c r="K2584" s="17">
        <f>SUM(I2584:J2584)</f>
        <v>0</v>
      </c>
      <c r="L2584" s="28">
        <f>IF(N2584&lt;7000000000,0,1)</f>
        <v>0</v>
      </c>
      <c r="M2584" s="28">
        <f>IF(N2584&gt;0,1,0)</f>
        <v>1</v>
      </c>
      <c r="N2584" s="29">
        <v>1823</v>
      </c>
      <c r="O2584" s="29">
        <f>IF($R2584="Minor",1,0)</f>
        <v>0</v>
      </c>
      <c r="P2584" s="29">
        <f>IF($R2584="Medium",1,0)</f>
        <v>1</v>
      </c>
      <c r="Q2584" s="29">
        <f>IF($R2584="Major",1,0)</f>
        <v>0</v>
      </c>
      <c r="R2584" s="2" t="str">
        <f>IF('Hazard Data'!N451&lt;VLOOKUP(B2584,Thresholds!$B$2:$I$8,2,FALSE),"Minor",IF(AND(VLOOKUP(B2584,Thresholds!$B$2:$I$8,2,FALSE)&lt;='Hazard Data'!N451,'Hazard Data'!N451&lt;VLOOKUP(B2584,Thresholds!$B$2:$I$8,3,FALSE)),"Medium","Major"))</f>
        <v>Medium</v>
      </c>
      <c r="S2584" s="2" t="str">
        <f>IF(N2584&gt;0,"",IF('Hazard Data'!K451&lt;VLOOKUP(B2584,Thresholds!$B$2:$I$8,5,FALSE),"Minor",IF(AND(VLOOKUP(B2584,Thresholds!$B$2:$I$8,5,FALSE)&lt;='Hazard Data'!K451,'Hazard Data'!K451&lt;VLOOKUP(B2584,Thresholds!$B$2:$I$8,6,FALSE)),"Medium","Major")))</f>
        <v/>
      </c>
      <c r="T2584" s="2"/>
      <c r="U2584" s="2"/>
      <c r="V2584" s="2"/>
      <c r="W2584" s="2"/>
      <c r="X2584" s="1"/>
      <c r="Y2584" s="1"/>
      <c r="Z2584" s="1"/>
      <c r="AA2584" s="1"/>
      <c r="AB2584" s="1"/>
      <c r="AC2584" s="1"/>
      <c r="AD2584" s="1"/>
      <c r="AE2584" s="1"/>
      <c r="AF2584" s="1"/>
    </row>
    <row r="2585" spans="1:32">
      <c r="A2585" s="1"/>
      <c r="B2585" s="17">
        <v>2</v>
      </c>
      <c r="C2585" s="9" t="s">
        <v>47</v>
      </c>
      <c r="D2585" s="9" t="str">
        <f>VLOOKUP(C2585,'Hazard Categories'!$A$2:$B$52,2,FALSE)</f>
        <v>Severe Storm</v>
      </c>
      <c r="E2585" s="17">
        <v>1</v>
      </c>
      <c r="F2585" s="17">
        <v>1975</v>
      </c>
      <c r="G2585" s="17" t="str">
        <f>IF(F2585&lt;2000,(ROUNDDOWN((F2585-$G$10)/5,0))*5+$G$10&amp;"-"&amp;(ROUNDDOWN((F2585-$G$10)/5,0))*5+$G$10+4,(ROUNDDOWN((F2585-$G$10)/5,0))*5+$G$10&amp;"-"&amp;(ROUNDDOWN((F2585-$G$10)/5,0))*5+$G$10+4)</f>
        <v>1975-1979</v>
      </c>
      <c r="H2585" s="17">
        <v>1</v>
      </c>
      <c r="I2585" s="17">
        <v>0</v>
      </c>
      <c r="J2585" s="17">
        <v>0</v>
      </c>
      <c r="K2585" s="17">
        <f>SUM(I2585:J2585)</f>
        <v>0</v>
      </c>
      <c r="L2585" s="28">
        <f>IF(N2585&lt;7000000000,0,1)</f>
        <v>0</v>
      </c>
      <c r="M2585" s="28">
        <f>IF(N2585&gt;0,1,0)</f>
        <v>1</v>
      </c>
      <c r="N2585" s="29">
        <v>1823</v>
      </c>
      <c r="O2585" s="29">
        <f>IF($R2585="Minor",1,0)</f>
        <v>1</v>
      </c>
      <c r="P2585" s="29">
        <f>IF($R2585="Medium",1,0)</f>
        <v>0</v>
      </c>
      <c r="Q2585" s="29">
        <f>IF($R2585="Major",1,0)</f>
        <v>0</v>
      </c>
      <c r="R2585" s="2" t="str">
        <f>IF('Hazard Data'!N1119&lt;VLOOKUP(B2585,Thresholds!$B$2:$I$8,2,FALSE),"Minor",IF(AND(VLOOKUP(B2585,Thresholds!$B$2:$I$8,2,FALSE)&lt;='Hazard Data'!N1119,'Hazard Data'!N1119&lt;VLOOKUP(B2585,Thresholds!$B$2:$I$8,3,FALSE)),"Medium","Major"))</f>
        <v>Minor</v>
      </c>
      <c r="S2585" s="2" t="str">
        <f>IF(N2585&gt;0,"",IF('Hazard Data'!K1119&lt;VLOOKUP(B2585,Thresholds!$B$2:$I$8,5,FALSE),"Minor",IF(AND(VLOOKUP(B2585,Thresholds!$B$2:$I$8,5,FALSE)&lt;='Hazard Data'!K1119,'Hazard Data'!K1119&lt;VLOOKUP(B2585,Thresholds!$B$2:$I$8,6,FALSE)),"Medium","Major")))</f>
        <v/>
      </c>
      <c r="T2585" s="2"/>
      <c r="U2585" s="2"/>
      <c r="V2585" s="2"/>
      <c r="W2585" s="2"/>
      <c r="X2585" s="1"/>
      <c r="Y2585" s="1"/>
      <c r="Z2585" s="1"/>
      <c r="AA2585" s="1"/>
      <c r="AB2585" s="1"/>
      <c r="AC2585" s="1"/>
      <c r="AD2585" s="1"/>
      <c r="AE2585" s="1"/>
      <c r="AF2585" s="1"/>
    </row>
    <row r="2586" spans="1:32">
      <c r="A2586" s="1"/>
      <c r="B2586" s="17">
        <v>5</v>
      </c>
      <c r="C2586" s="9" t="s">
        <v>46</v>
      </c>
      <c r="D2586" s="9" t="str">
        <f>VLOOKUP(C2586,'Hazard Categories'!$A$2:$B$52,2,FALSE)</f>
        <v>Storm</v>
      </c>
      <c r="E2586" s="17">
        <v>1</v>
      </c>
      <c r="F2586" s="17">
        <v>1964</v>
      </c>
      <c r="G2586" s="17" t="str">
        <f>IF(F2586&lt;2000,(ROUNDDOWN((F2586-$G$10)/5,0))*5+$G$10&amp;"-"&amp;(ROUNDDOWN((F2586-$G$10)/5,0))*5+$G$10+4,(ROUNDDOWN((F2586-$G$10)/5,0))*5+$G$10&amp;"-"&amp;(ROUNDDOWN((F2586-$G$10)/5,0))*5+$G$10+4)</f>
        <v>1960-1964</v>
      </c>
      <c r="H2586" s="17">
        <v>1</v>
      </c>
      <c r="I2586" s="17">
        <v>0</v>
      </c>
      <c r="J2586" s="17">
        <v>0</v>
      </c>
      <c r="K2586" s="17">
        <f>SUM(I2586:J2586)</f>
        <v>0</v>
      </c>
      <c r="L2586" s="28">
        <f>IF(N2586&lt;7000000000,0,1)</f>
        <v>0</v>
      </c>
      <c r="M2586" s="28">
        <f>IF(N2586&gt;0,1,0)</f>
        <v>1</v>
      </c>
      <c r="N2586" s="29">
        <v>1822</v>
      </c>
      <c r="O2586" s="29">
        <f>IF($R2586="Minor",1,0)</f>
        <v>1</v>
      </c>
      <c r="P2586" s="29">
        <f>IF($R2586="Medium",1,0)</f>
        <v>0</v>
      </c>
      <c r="Q2586" s="29">
        <f>IF($R2586="Major",1,0)</f>
        <v>0</v>
      </c>
      <c r="R2586" s="2" t="str">
        <f>IF('Hazard Data'!N1010&lt;VLOOKUP(B2586,Thresholds!$B$2:$I$8,2,FALSE),"Minor",IF(AND(VLOOKUP(B2586,Thresholds!$B$2:$I$8,2,FALSE)&lt;='Hazard Data'!N1010,'Hazard Data'!N1010&lt;VLOOKUP(B2586,Thresholds!$B$2:$I$8,3,FALSE)),"Medium","Major"))</f>
        <v>Minor</v>
      </c>
      <c r="S2586" s="2" t="str">
        <f>IF(N2586&gt;0,"",IF('Hazard Data'!K1010&lt;VLOOKUP(B2586,Thresholds!$B$2:$I$8,5,FALSE),"Minor",IF(AND(VLOOKUP(B2586,Thresholds!$B$2:$I$8,5,FALSE)&lt;='Hazard Data'!K1010,'Hazard Data'!K1010&lt;VLOOKUP(B2586,Thresholds!$B$2:$I$8,6,FALSE)),"Medium","Major")))</f>
        <v/>
      </c>
      <c r="T2586" s="2"/>
      <c r="U2586" s="2"/>
      <c r="V2586" s="2"/>
      <c r="W2586" s="2"/>
      <c r="X2586" s="1"/>
      <c r="Y2586" s="1"/>
      <c r="Z2586" s="1"/>
      <c r="AA2586" s="1"/>
      <c r="AB2586" s="1"/>
      <c r="AC2586" s="1"/>
      <c r="AD2586" s="1"/>
      <c r="AE2586" s="1"/>
      <c r="AF2586" s="1"/>
    </row>
    <row r="2587" spans="1:32">
      <c r="A2587" s="1"/>
      <c r="B2587" s="17">
        <v>6</v>
      </c>
      <c r="C2587" s="9" t="s">
        <v>40</v>
      </c>
      <c r="D2587" s="9" t="str">
        <f>VLOOKUP(C2587,'Hazard Categories'!$A$2:$B$52,2,FALSE)</f>
        <v>Storm</v>
      </c>
      <c r="E2587" s="17">
        <v>1</v>
      </c>
      <c r="F2587" s="17">
        <v>1977</v>
      </c>
      <c r="G2587" s="17" t="str">
        <f>IF(F2587&lt;2000,(ROUNDDOWN((F2587-$G$10)/5,0))*5+$G$10&amp;"-"&amp;(ROUNDDOWN((F2587-$G$10)/5,0))*5+$G$10+4,(ROUNDDOWN((F2587-$G$10)/5,0))*5+$G$10&amp;"-"&amp;(ROUNDDOWN((F2587-$G$10)/5,0))*5+$G$10+4)</f>
        <v>1975-1979</v>
      </c>
      <c r="H2587" s="17">
        <v>31</v>
      </c>
      <c r="I2587" s="17">
        <v>0</v>
      </c>
      <c r="J2587" s="17">
        <v>0</v>
      </c>
      <c r="K2587" s="17">
        <f>SUM(I2587:J2587)</f>
        <v>0</v>
      </c>
      <c r="L2587" s="28">
        <f>IF(N2587&lt;7000000000,0,1)</f>
        <v>0</v>
      </c>
      <c r="M2587" s="28">
        <f>IF(N2587&gt;0,1,0)</f>
        <v>1</v>
      </c>
      <c r="N2587" s="29">
        <v>1820</v>
      </c>
      <c r="O2587" s="29">
        <f>IF($R2587="Minor",1,0)</f>
        <v>1</v>
      </c>
      <c r="P2587" s="29">
        <f>IF($R2587="Medium",1,0)</f>
        <v>0</v>
      </c>
      <c r="Q2587" s="29">
        <f>IF($R2587="Major",1,0)</f>
        <v>0</v>
      </c>
      <c r="R2587" s="2" t="str">
        <f>IF('Hazard Data'!N1243&lt;VLOOKUP(B2587,Thresholds!$B$2:$I$8,2,FALSE),"Minor",IF(AND(VLOOKUP(B2587,Thresholds!$B$2:$I$8,2,FALSE)&lt;='Hazard Data'!N1243,'Hazard Data'!N1243&lt;VLOOKUP(B2587,Thresholds!$B$2:$I$8,3,FALSE)),"Medium","Major"))</f>
        <v>Minor</v>
      </c>
      <c r="S2587" s="2" t="str">
        <f>IF(N2587&gt;0,"",IF('Hazard Data'!K1243&lt;VLOOKUP(B2587,Thresholds!$B$2:$I$8,5,FALSE),"Minor",IF(AND(VLOOKUP(B2587,Thresholds!$B$2:$I$8,5,FALSE)&lt;='Hazard Data'!K1243,'Hazard Data'!K1243&lt;VLOOKUP(B2587,Thresholds!$B$2:$I$8,6,FALSE)),"Medium","Major")))</f>
        <v/>
      </c>
      <c r="T2587" s="2"/>
      <c r="U2587" s="2"/>
      <c r="V2587" s="2"/>
      <c r="W2587" s="2"/>
      <c r="X2587" s="1"/>
      <c r="Y2587" s="1"/>
      <c r="Z2587" s="1"/>
      <c r="AA2587" s="1"/>
      <c r="AB2587" s="1"/>
      <c r="AC2587" s="1"/>
      <c r="AD2587" s="1"/>
      <c r="AE2587" s="1"/>
      <c r="AF2587" s="1"/>
    </row>
    <row r="2588" spans="1:32">
      <c r="A2588" s="1"/>
      <c r="B2588" s="17">
        <v>1</v>
      </c>
      <c r="C2588" s="9" t="s">
        <v>79</v>
      </c>
      <c r="D2588" s="9" t="str">
        <f>VLOOKUP(C2588,'Hazard Categories'!$A$2:$B$52,2,FALSE)</f>
        <v>Storm</v>
      </c>
      <c r="E2588" s="17">
        <v>2</v>
      </c>
      <c r="F2588" s="17">
        <v>1977</v>
      </c>
      <c r="G2588" s="17" t="str">
        <f>IF(F2588&lt;2000,(ROUNDDOWN((F2588-$G$10)/5,0))*5+$G$10&amp;"-"&amp;(ROUNDDOWN((F2588-$G$10)/5,0))*5+$G$10+4,(ROUNDDOWN((F2588-$G$10)/5,0))*5+$G$10&amp;"-"&amp;(ROUNDDOWN((F2588-$G$10)/5,0))*5+$G$10+4)</f>
        <v>1975-1979</v>
      </c>
      <c r="H2588" s="17">
        <v>1</v>
      </c>
      <c r="I2588" s="17">
        <v>0</v>
      </c>
      <c r="J2588" s="17">
        <v>3</v>
      </c>
      <c r="K2588" s="17">
        <f>SUM(I2588:J2588)</f>
        <v>3</v>
      </c>
      <c r="L2588" s="28">
        <f>IF(N2588&lt;7000000000,0,1)</f>
        <v>0</v>
      </c>
      <c r="M2588" s="28">
        <f>IF(N2588&gt;0,1,0)</f>
        <v>1</v>
      </c>
      <c r="N2588" s="29">
        <v>1819</v>
      </c>
      <c r="O2588" s="29">
        <f>IF($R2588="Minor",1,0)</f>
        <v>1</v>
      </c>
      <c r="P2588" s="29">
        <f>IF($R2588="Medium",1,0)</f>
        <v>0</v>
      </c>
      <c r="Q2588" s="29">
        <f>IF($R2588="Major",1,0)</f>
        <v>0</v>
      </c>
      <c r="R2588" s="2" t="str">
        <f>IF('Hazard Data'!N1311&lt;VLOOKUP(B2588,Thresholds!$B$2:$I$8,2,FALSE),"Minor",IF(AND(VLOOKUP(B2588,Thresholds!$B$2:$I$8,2,FALSE)&lt;='Hazard Data'!N1311,'Hazard Data'!N1311&lt;VLOOKUP(B2588,Thresholds!$B$2:$I$8,3,FALSE)),"Medium","Major"))</f>
        <v>Minor</v>
      </c>
      <c r="S2588" s="2" t="str">
        <f>IF(N2588&gt;0,"",IF('Hazard Data'!K1311&lt;VLOOKUP(B2588,Thresholds!$B$2:$I$8,5,FALSE),"Minor",IF(AND(VLOOKUP(B2588,Thresholds!$B$2:$I$8,5,FALSE)&lt;='Hazard Data'!K1311,'Hazard Data'!K1311&lt;VLOOKUP(B2588,Thresholds!$B$2:$I$8,6,FALSE)),"Medium","Major")))</f>
        <v/>
      </c>
      <c r="T2588" s="2"/>
      <c r="U2588" s="2"/>
      <c r="V2588" s="2"/>
      <c r="W2588" s="2"/>
      <c r="X2588" s="1"/>
      <c r="Y2588" s="1"/>
      <c r="Z2588" s="1"/>
      <c r="AA2588" s="1"/>
      <c r="AB2588" s="1"/>
      <c r="AC2588" s="1"/>
      <c r="AD2588" s="1"/>
      <c r="AE2588" s="1"/>
      <c r="AF2588" s="1"/>
    </row>
    <row r="2589" spans="1:32">
      <c r="A2589" s="1"/>
      <c r="B2589" s="17">
        <v>4</v>
      </c>
      <c r="C2589" s="9" t="s">
        <v>40</v>
      </c>
      <c r="D2589" s="9" t="str">
        <f>VLOOKUP(C2589,'Hazard Categories'!$A$2:$B$52,2,FALSE)</f>
        <v>Storm</v>
      </c>
      <c r="E2589" s="17">
        <v>1</v>
      </c>
      <c r="F2589" s="17">
        <v>1977</v>
      </c>
      <c r="G2589" s="17" t="str">
        <f>IF(F2589&lt;2000,(ROUNDDOWN((F2589-$G$10)/5,0))*5+$G$10&amp;"-"&amp;(ROUNDDOWN((F2589-$G$10)/5,0))*5+$G$10+4,(ROUNDDOWN((F2589-$G$10)/5,0))*5+$G$10&amp;"-"&amp;(ROUNDDOWN((F2589-$G$10)/5,0))*5+$G$10+4)</f>
        <v>1975-1979</v>
      </c>
      <c r="H2589" s="17">
        <v>31</v>
      </c>
      <c r="I2589" s="17">
        <v>0</v>
      </c>
      <c r="J2589" s="17">
        <v>0</v>
      </c>
      <c r="K2589" s="17">
        <f>SUM(I2589:J2589)</f>
        <v>0</v>
      </c>
      <c r="L2589" s="28">
        <f>IF(N2589&lt;7000000000,0,1)</f>
        <v>0</v>
      </c>
      <c r="M2589" s="28">
        <f>IF(N2589&gt;0,1,0)</f>
        <v>1</v>
      </c>
      <c r="N2589" s="29">
        <v>1818</v>
      </c>
      <c r="O2589" s="29">
        <f>IF($R2589="Minor",1,0)</f>
        <v>1</v>
      </c>
      <c r="P2589" s="29">
        <f>IF($R2589="Medium",1,0)</f>
        <v>0</v>
      </c>
      <c r="Q2589" s="29">
        <f>IF($R2589="Major",1,0)</f>
        <v>0</v>
      </c>
      <c r="R2589" s="2" t="str">
        <f>IF('Hazard Data'!N1187&lt;VLOOKUP(B2589,Thresholds!$B$2:$I$8,2,FALSE),"Minor",IF(AND(VLOOKUP(B2589,Thresholds!$B$2:$I$8,2,FALSE)&lt;='Hazard Data'!N1187,'Hazard Data'!N1187&lt;VLOOKUP(B2589,Thresholds!$B$2:$I$8,3,FALSE)),"Medium","Major"))</f>
        <v>Minor</v>
      </c>
      <c r="S2589" s="2" t="str">
        <f>IF(N2589&gt;0,"",IF('Hazard Data'!K1187&lt;VLOOKUP(B2589,Thresholds!$B$2:$I$8,5,FALSE),"Minor",IF(AND(VLOOKUP(B2589,Thresholds!$B$2:$I$8,5,FALSE)&lt;='Hazard Data'!K1187,'Hazard Data'!K1187&lt;VLOOKUP(B2589,Thresholds!$B$2:$I$8,6,FALSE)),"Medium","Major")))</f>
        <v/>
      </c>
      <c r="T2589" s="2"/>
      <c r="U2589" s="2"/>
      <c r="V2589" s="2"/>
      <c r="W2589" s="2"/>
      <c r="X2589" s="1"/>
      <c r="Y2589" s="1"/>
      <c r="Z2589" s="1"/>
      <c r="AA2589" s="1"/>
      <c r="AB2589" s="1"/>
      <c r="AC2589" s="1"/>
      <c r="AD2589" s="1"/>
      <c r="AE2589" s="1"/>
      <c r="AF2589" s="1"/>
    </row>
    <row r="2590" spans="1:32">
      <c r="A2590" s="1"/>
      <c r="B2590" s="17">
        <v>2</v>
      </c>
      <c r="C2590" s="9" t="s">
        <v>46</v>
      </c>
      <c r="D2590" s="9" t="str">
        <f>VLOOKUP(C2590,'Hazard Categories'!$A$2:$B$52,2,FALSE)</f>
        <v>Storm</v>
      </c>
      <c r="E2590" s="17">
        <v>2</v>
      </c>
      <c r="F2590" s="17">
        <v>1977</v>
      </c>
      <c r="G2590" s="17" t="str">
        <f>IF(F2590&lt;2000,(ROUNDDOWN((F2590-$G$10)/5,0))*5+$G$10&amp;"-"&amp;(ROUNDDOWN((F2590-$G$10)/5,0))*5+$G$10+4,(ROUNDDOWN((F2590-$G$10)/5,0))*5+$G$10&amp;"-"&amp;(ROUNDDOWN((F2590-$G$10)/5,0))*5+$G$10+4)</f>
        <v>1975-1979</v>
      </c>
      <c r="H2590" s="17">
        <v>1</v>
      </c>
      <c r="I2590" s="17">
        <v>0</v>
      </c>
      <c r="J2590" s="17">
        <v>0</v>
      </c>
      <c r="K2590" s="17">
        <f>SUM(I2590:J2590)</f>
        <v>0</v>
      </c>
      <c r="L2590" s="28">
        <f>IF(N2590&lt;7000000000,0,1)</f>
        <v>0</v>
      </c>
      <c r="M2590" s="28">
        <f>IF(N2590&gt;0,1,0)</f>
        <v>1</v>
      </c>
      <c r="N2590" s="29">
        <v>1816</v>
      </c>
      <c r="O2590" s="29">
        <f>IF($R2590="Minor",1,0)</f>
        <v>1</v>
      </c>
      <c r="P2590" s="29">
        <f>IF($R2590="Medium",1,0)</f>
        <v>0</v>
      </c>
      <c r="Q2590" s="29">
        <f>IF($R2590="Major",1,0)</f>
        <v>0</v>
      </c>
      <c r="R2590" s="2" t="str">
        <f>IF('Hazard Data'!N1298&lt;VLOOKUP(B2590,Thresholds!$B$2:$I$8,2,FALSE),"Minor",IF(AND(VLOOKUP(B2590,Thresholds!$B$2:$I$8,2,FALSE)&lt;='Hazard Data'!N1298,'Hazard Data'!N1298&lt;VLOOKUP(B2590,Thresholds!$B$2:$I$8,3,FALSE)),"Medium","Major"))</f>
        <v>Minor</v>
      </c>
      <c r="S2590" s="2" t="str">
        <f>IF(N2590&gt;0,"",IF('Hazard Data'!K1298&lt;VLOOKUP(B2590,Thresholds!$B$2:$I$8,5,FALSE),"Minor",IF(AND(VLOOKUP(B2590,Thresholds!$B$2:$I$8,5,FALSE)&lt;='Hazard Data'!K1298,'Hazard Data'!K1298&lt;VLOOKUP(B2590,Thresholds!$B$2:$I$8,6,FALSE)),"Medium","Major")))</f>
        <v/>
      </c>
      <c r="T2590" s="2"/>
      <c r="U2590" s="2"/>
      <c r="V2590" s="2"/>
      <c r="W2590" s="2"/>
      <c r="X2590" s="1"/>
      <c r="Y2590" s="1"/>
      <c r="Z2590" s="1"/>
      <c r="AA2590" s="1"/>
      <c r="AB2590" s="1"/>
      <c r="AC2590" s="1"/>
      <c r="AD2590" s="1"/>
      <c r="AE2590" s="1"/>
      <c r="AF2590" s="1"/>
    </row>
    <row r="2591" spans="1:32">
      <c r="A2591" s="1"/>
      <c r="B2591" s="17">
        <v>4</v>
      </c>
      <c r="C2591" s="9" t="s">
        <v>79</v>
      </c>
      <c r="D2591" s="9" t="str">
        <f>VLOOKUP(C2591,'Hazard Categories'!$A$2:$B$52,2,FALSE)</f>
        <v>Storm</v>
      </c>
      <c r="E2591" s="17">
        <v>2</v>
      </c>
      <c r="F2591" s="17">
        <v>1977</v>
      </c>
      <c r="G2591" s="17" t="str">
        <f>IF(F2591&lt;2000,(ROUNDDOWN((F2591-$G$10)/5,0))*5+$G$10&amp;"-"&amp;(ROUNDDOWN((F2591-$G$10)/5,0))*5+$G$10+4,(ROUNDDOWN((F2591-$G$10)/5,0))*5+$G$10&amp;"-"&amp;(ROUNDDOWN((F2591-$G$10)/5,0))*5+$G$10+4)</f>
        <v>1975-1979</v>
      </c>
      <c r="H2591" s="17">
        <v>1</v>
      </c>
      <c r="I2591" s="17">
        <v>0</v>
      </c>
      <c r="J2591" s="17">
        <v>2</v>
      </c>
      <c r="K2591" s="17">
        <f>SUM(I2591:J2591)</f>
        <v>2</v>
      </c>
      <c r="L2591" s="28">
        <f>IF(N2591&lt;7000000000,0,1)</f>
        <v>0</v>
      </c>
      <c r="M2591" s="28">
        <f>IF(N2591&gt;0,1,0)</f>
        <v>1</v>
      </c>
      <c r="N2591" s="29">
        <v>1814</v>
      </c>
      <c r="O2591" s="29">
        <f>IF($R2591="Minor",1,0)</f>
        <v>1</v>
      </c>
      <c r="P2591" s="29">
        <f>IF($R2591="Medium",1,0)</f>
        <v>0</v>
      </c>
      <c r="Q2591" s="29">
        <f>IF($R2591="Major",1,0)</f>
        <v>0</v>
      </c>
      <c r="R2591" s="2" t="str">
        <f>IF('Hazard Data'!N1313&lt;VLOOKUP(B2591,Thresholds!$B$2:$I$8,2,FALSE),"Minor",IF(AND(VLOOKUP(B2591,Thresholds!$B$2:$I$8,2,FALSE)&lt;='Hazard Data'!N1313,'Hazard Data'!N1313&lt;VLOOKUP(B2591,Thresholds!$B$2:$I$8,3,FALSE)),"Medium","Major"))</f>
        <v>Minor</v>
      </c>
      <c r="S2591" s="2" t="str">
        <f>IF(N2591&gt;0,"",IF('Hazard Data'!K1313&lt;VLOOKUP(B2591,Thresholds!$B$2:$I$8,5,FALSE),"Minor",IF(AND(VLOOKUP(B2591,Thresholds!$B$2:$I$8,5,FALSE)&lt;='Hazard Data'!K1313,'Hazard Data'!K1313&lt;VLOOKUP(B2591,Thresholds!$B$2:$I$8,6,FALSE)),"Medium","Major")))</f>
        <v/>
      </c>
      <c r="T2591" s="2"/>
      <c r="U2591" s="2"/>
      <c r="V2591" s="2"/>
      <c r="W2591" s="2"/>
      <c r="X2591" s="1"/>
      <c r="Y2591" s="1"/>
      <c r="Z2591" s="1"/>
      <c r="AA2591" s="1"/>
      <c r="AB2591" s="1"/>
      <c r="AC2591" s="1"/>
      <c r="AD2591" s="1"/>
      <c r="AE2591" s="1"/>
      <c r="AF2591" s="1"/>
    </row>
    <row r="2592" spans="1:32">
      <c r="A2592" s="1"/>
      <c r="B2592" s="17">
        <v>1</v>
      </c>
      <c r="C2592" s="9" t="s">
        <v>40</v>
      </c>
      <c r="D2592" s="9" t="str">
        <f>VLOOKUP(C2592,'Hazard Categories'!$A$2:$B$52,2,FALSE)</f>
        <v>Storm</v>
      </c>
      <c r="E2592" s="17">
        <v>1</v>
      </c>
      <c r="F2592" s="17">
        <v>1961</v>
      </c>
      <c r="G2592" s="17" t="str">
        <f>IF(F2592&lt;2000,(ROUNDDOWN((F2592-$G$10)/5,0))*5+$G$10&amp;"-"&amp;(ROUNDDOWN((F2592-$G$10)/5,0))*5+$G$10+4,(ROUNDDOWN((F2592-$G$10)/5,0))*5+$G$10&amp;"-"&amp;(ROUNDDOWN((F2592-$G$10)/5,0))*5+$G$10+4)</f>
        <v>1960-1964</v>
      </c>
      <c r="H2592" s="17">
        <v>2</v>
      </c>
      <c r="I2592" s="17">
        <v>0</v>
      </c>
      <c r="J2592" s="17">
        <v>0</v>
      </c>
      <c r="K2592" s="17">
        <f>SUM(I2592:J2592)</f>
        <v>0</v>
      </c>
      <c r="L2592" s="28">
        <f>IF(N2592&lt;7000000000,0,1)</f>
        <v>0</v>
      </c>
      <c r="M2592" s="28">
        <f>IF(N2592&gt;0,1,0)</f>
        <v>1</v>
      </c>
      <c r="N2592" s="29">
        <v>1813</v>
      </c>
      <c r="O2592" s="29">
        <f>IF($R2592="Minor",1,0)</f>
        <v>1</v>
      </c>
      <c r="P2592" s="29">
        <f>IF($R2592="Medium",1,0)</f>
        <v>0</v>
      </c>
      <c r="Q2592" s="29">
        <f>IF($R2592="Major",1,0)</f>
        <v>0</v>
      </c>
      <c r="R2592" s="2" t="str">
        <f>IF('Hazard Data'!N926&lt;VLOOKUP(B2592,Thresholds!$B$2:$I$8,2,FALSE),"Minor",IF(AND(VLOOKUP(B2592,Thresholds!$B$2:$I$8,2,FALSE)&lt;='Hazard Data'!N926,'Hazard Data'!N926&lt;VLOOKUP(B2592,Thresholds!$B$2:$I$8,3,FALSE)),"Medium","Major"))</f>
        <v>Minor</v>
      </c>
      <c r="S2592" s="2" t="str">
        <f>IF(N2592&gt;0,"",IF('Hazard Data'!K926&lt;VLOOKUP(B2592,Thresholds!$B$2:$I$8,5,FALSE),"Minor",IF(AND(VLOOKUP(B2592,Thresholds!$B$2:$I$8,5,FALSE)&lt;='Hazard Data'!K926,'Hazard Data'!K926&lt;VLOOKUP(B2592,Thresholds!$B$2:$I$8,6,FALSE)),"Medium","Major")))</f>
        <v/>
      </c>
      <c r="T2592" s="2"/>
      <c r="U2592" s="2"/>
      <c r="V2592" s="2"/>
      <c r="W2592" s="2"/>
      <c r="X2592" s="1"/>
      <c r="Y2592" s="1"/>
      <c r="Z2592" s="1"/>
      <c r="AA2592" s="1"/>
      <c r="AB2592" s="1"/>
      <c r="AC2592" s="1"/>
      <c r="AD2592" s="1"/>
      <c r="AE2592" s="1"/>
      <c r="AF2592" s="1"/>
    </row>
    <row r="2593" spans="1:32">
      <c r="A2593" s="1"/>
      <c r="B2593" s="17">
        <v>3</v>
      </c>
      <c r="C2593" s="9" t="s">
        <v>42</v>
      </c>
      <c r="D2593" s="9" t="str">
        <f>VLOOKUP(C2593,'Hazard Categories'!$A$2:$B$52,2,FALSE)</f>
        <v>Storm</v>
      </c>
      <c r="E2593" s="17">
        <v>1</v>
      </c>
      <c r="F2593" s="17">
        <v>1983</v>
      </c>
      <c r="G2593" s="17" t="str">
        <f>IF(F2593&lt;2000,(ROUNDDOWN((F2593-$G$10)/5,0))*5+$G$10&amp;"-"&amp;(ROUNDDOWN((F2593-$G$10)/5,0))*5+$G$10+4,(ROUNDDOWN((F2593-$G$10)/5,0))*5+$G$10&amp;"-"&amp;(ROUNDDOWN((F2593-$G$10)/5,0))*5+$G$10+4)</f>
        <v>1980-1984</v>
      </c>
      <c r="H2593" s="17">
        <v>1</v>
      </c>
      <c r="I2593" s="17">
        <v>0</v>
      </c>
      <c r="J2593" s="17">
        <v>0</v>
      </c>
      <c r="K2593" s="17">
        <f>SUM(I2593:J2593)</f>
        <v>0</v>
      </c>
      <c r="L2593" s="28">
        <f>IF(N2593&lt;7000000000,0,1)</f>
        <v>0</v>
      </c>
      <c r="M2593" s="28">
        <f>IF(N2593&gt;0,1,0)</f>
        <v>1</v>
      </c>
      <c r="N2593" s="29">
        <v>1812</v>
      </c>
      <c r="O2593" s="29">
        <f>IF($R2593="Minor",1,0)</f>
        <v>1</v>
      </c>
      <c r="P2593" s="29">
        <f>IF($R2593="Medium",1,0)</f>
        <v>0</v>
      </c>
      <c r="Q2593" s="29">
        <f>IF($R2593="Major",1,0)</f>
        <v>0</v>
      </c>
      <c r="R2593" s="2" t="str">
        <f>IF('Hazard Data'!N1351&lt;VLOOKUP(B2593,Thresholds!$B$2:$I$8,2,FALSE),"Minor",IF(AND(VLOOKUP(B2593,Thresholds!$B$2:$I$8,2,FALSE)&lt;='Hazard Data'!N1351,'Hazard Data'!N1351&lt;VLOOKUP(B2593,Thresholds!$B$2:$I$8,3,FALSE)),"Medium","Major"))</f>
        <v>Minor</v>
      </c>
      <c r="S2593" s="2" t="str">
        <f>IF(N2593&gt;0,"",IF('Hazard Data'!K1351&lt;VLOOKUP(B2593,Thresholds!$B$2:$I$8,5,FALSE),"Minor",IF(AND(VLOOKUP(B2593,Thresholds!$B$2:$I$8,5,FALSE)&lt;='Hazard Data'!K1351,'Hazard Data'!K1351&lt;VLOOKUP(B2593,Thresholds!$B$2:$I$8,6,FALSE)),"Medium","Major")))</f>
        <v/>
      </c>
      <c r="T2593" s="2"/>
      <c r="U2593" s="2"/>
      <c r="V2593" s="2"/>
      <c r="W2593" s="2"/>
      <c r="X2593" s="1"/>
      <c r="Y2593" s="1"/>
      <c r="Z2593" s="1"/>
      <c r="AA2593" s="1"/>
      <c r="AB2593" s="1"/>
      <c r="AC2593" s="1"/>
      <c r="AD2593" s="1"/>
      <c r="AE2593" s="1"/>
      <c r="AF2593" s="1"/>
    </row>
    <row r="2594" spans="1:32">
      <c r="A2594" s="1"/>
      <c r="B2594" s="17">
        <v>3</v>
      </c>
      <c r="C2594" s="9" t="s">
        <v>40</v>
      </c>
      <c r="D2594" s="9" t="str">
        <f>VLOOKUP(C2594,'Hazard Categories'!$A$2:$B$52,2,FALSE)</f>
        <v>Storm</v>
      </c>
      <c r="E2594" s="17">
        <v>1</v>
      </c>
      <c r="F2594" s="17">
        <v>1988</v>
      </c>
      <c r="G2594" s="17" t="str">
        <f>IF(F2594&lt;2000,(ROUNDDOWN((F2594-$G$10)/5,0))*5+$G$10&amp;"-"&amp;(ROUNDDOWN((F2594-$G$10)/5,0))*5+$G$10+4,(ROUNDDOWN((F2594-$G$10)/5,0))*5+$G$10&amp;"-"&amp;(ROUNDDOWN((F2594-$G$10)/5,0))*5+$G$10+4)</f>
        <v>1985-1989</v>
      </c>
      <c r="H2594" s="17">
        <v>4</v>
      </c>
      <c r="I2594" s="17">
        <v>0</v>
      </c>
      <c r="J2594" s="17">
        <v>0</v>
      </c>
      <c r="K2594" s="17">
        <f>SUM(I2594:J2594)</f>
        <v>0</v>
      </c>
      <c r="L2594" s="28">
        <f>IF(N2594&lt;7000000000,0,1)</f>
        <v>0</v>
      </c>
      <c r="M2594" s="28">
        <f>IF(N2594&gt;0,1,0)</f>
        <v>1</v>
      </c>
      <c r="N2594" s="29">
        <v>1811</v>
      </c>
      <c r="O2594" s="29">
        <f>IF($R2594="Minor",1,0)</f>
        <v>1</v>
      </c>
      <c r="P2594" s="29">
        <f>IF($R2594="Medium",1,0)</f>
        <v>0</v>
      </c>
      <c r="Q2594" s="29">
        <f>IF($R2594="Major",1,0)</f>
        <v>0</v>
      </c>
      <c r="R2594" s="2" t="str">
        <f>IF('Hazard Data'!N1673&lt;VLOOKUP(B2594,Thresholds!$B$2:$I$8,2,FALSE),"Minor",IF(AND(VLOOKUP(B2594,Thresholds!$B$2:$I$8,2,FALSE)&lt;='Hazard Data'!N1673,'Hazard Data'!N1673&lt;VLOOKUP(B2594,Thresholds!$B$2:$I$8,3,FALSE)),"Medium","Major"))</f>
        <v>Minor</v>
      </c>
      <c r="S2594" s="2" t="str">
        <f>IF(N2594&gt;0,"",IF('Hazard Data'!K1673&lt;VLOOKUP(B2594,Thresholds!$B$2:$I$8,5,FALSE),"Minor",IF(AND(VLOOKUP(B2594,Thresholds!$B$2:$I$8,5,FALSE)&lt;='Hazard Data'!K1673,'Hazard Data'!K1673&lt;VLOOKUP(B2594,Thresholds!$B$2:$I$8,6,FALSE)),"Medium","Major")))</f>
        <v/>
      </c>
      <c r="T2594" s="2"/>
      <c r="U2594" s="2"/>
      <c r="V2594" s="2"/>
      <c r="W2594" s="2"/>
      <c r="X2594" s="1"/>
      <c r="Y2594" s="1"/>
      <c r="Z2594" s="1"/>
      <c r="AA2594" s="1"/>
      <c r="AB2594" s="1"/>
      <c r="AC2594" s="1"/>
      <c r="AD2594" s="1"/>
      <c r="AE2594" s="1"/>
      <c r="AF2594" s="1"/>
    </row>
    <row r="2595" spans="1:32">
      <c r="A2595" s="1"/>
      <c r="B2595" s="17">
        <v>5</v>
      </c>
      <c r="C2595" s="9" t="s">
        <v>40</v>
      </c>
      <c r="D2595" s="9" t="str">
        <f>VLOOKUP(C2595,'Hazard Categories'!$A$2:$B$52,2,FALSE)</f>
        <v>Storm</v>
      </c>
      <c r="E2595" s="17">
        <v>1</v>
      </c>
      <c r="F2595" s="17">
        <v>1988</v>
      </c>
      <c r="G2595" s="17" t="str">
        <f>IF(F2595&lt;2000,(ROUNDDOWN((F2595-$G$10)/5,0))*5+$G$10&amp;"-"&amp;(ROUNDDOWN((F2595-$G$10)/5,0))*5+$G$10+4,(ROUNDDOWN((F2595-$G$10)/5,0))*5+$G$10&amp;"-"&amp;(ROUNDDOWN((F2595-$G$10)/5,0))*5+$G$10+4)</f>
        <v>1985-1989</v>
      </c>
      <c r="H2595" s="17">
        <v>4</v>
      </c>
      <c r="I2595" s="17">
        <v>0</v>
      </c>
      <c r="J2595" s="17">
        <v>0</v>
      </c>
      <c r="K2595" s="17">
        <f>SUM(I2595:J2595)</f>
        <v>0</v>
      </c>
      <c r="L2595" s="28">
        <f>IF(N2595&lt;7000000000,0,1)</f>
        <v>0</v>
      </c>
      <c r="M2595" s="28">
        <f>IF(N2595&gt;0,1,0)</f>
        <v>1</v>
      </c>
      <c r="N2595" s="29">
        <v>1810</v>
      </c>
      <c r="O2595" s="29">
        <f>IF($R2595="Minor",1,0)</f>
        <v>1</v>
      </c>
      <c r="P2595" s="29">
        <f>IF($R2595="Medium",1,0)</f>
        <v>0</v>
      </c>
      <c r="Q2595" s="29">
        <f>IF($R2595="Major",1,0)</f>
        <v>0</v>
      </c>
      <c r="R2595" s="2" t="str">
        <f>IF('Hazard Data'!N1674&lt;VLOOKUP(B2595,Thresholds!$B$2:$I$8,2,FALSE),"Minor",IF(AND(VLOOKUP(B2595,Thresholds!$B$2:$I$8,2,FALSE)&lt;='Hazard Data'!N1674,'Hazard Data'!N1674&lt;VLOOKUP(B2595,Thresholds!$B$2:$I$8,3,FALSE)),"Medium","Major"))</f>
        <v>Minor</v>
      </c>
      <c r="S2595" s="2" t="str">
        <f>IF(N2595&gt;0,"",IF('Hazard Data'!K1674&lt;VLOOKUP(B2595,Thresholds!$B$2:$I$8,5,FALSE),"Minor",IF(AND(VLOOKUP(B2595,Thresholds!$B$2:$I$8,5,FALSE)&lt;='Hazard Data'!K1674,'Hazard Data'!K1674&lt;VLOOKUP(B2595,Thresholds!$B$2:$I$8,6,FALSE)),"Medium","Major")))</f>
        <v/>
      </c>
      <c r="T2595" s="2"/>
      <c r="U2595" s="2"/>
      <c r="V2595" s="2"/>
      <c r="W2595" s="2"/>
      <c r="X2595" s="1"/>
      <c r="Y2595" s="1"/>
      <c r="Z2595" s="1"/>
      <c r="AA2595" s="1"/>
      <c r="AB2595" s="1"/>
      <c r="AC2595" s="1"/>
      <c r="AD2595" s="1"/>
      <c r="AE2595" s="1"/>
      <c r="AF2595" s="1"/>
    </row>
    <row r="2596" spans="1:32">
      <c r="A2596" s="1"/>
      <c r="B2596" s="17">
        <v>6</v>
      </c>
      <c r="C2596" s="9" t="s">
        <v>40</v>
      </c>
      <c r="D2596" s="9" t="str">
        <f>VLOOKUP(C2596,'Hazard Categories'!$A$2:$B$52,2,FALSE)</f>
        <v>Storm</v>
      </c>
      <c r="E2596" s="17">
        <v>1</v>
      </c>
      <c r="F2596" s="17">
        <v>1961</v>
      </c>
      <c r="G2596" s="17" t="str">
        <f>IF(F2596&lt;2000,(ROUNDDOWN((F2596-$G$10)/5,0))*5+$G$10&amp;"-"&amp;(ROUNDDOWN((F2596-$G$10)/5,0))*5+$G$10+4,(ROUNDDOWN((F2596-$G$10)/5,0))*5+$G$10&amp;"-"&amp;(ROUNDDOWN((F2596-$G$10)/5,0))*5+$G$10+4)</f>
        <v>1960-1964</v>
      </c>
      <c r="H2596" s="17">
        <v>2</v>
      </c>
      <c r="I2596" s="17">
        <v>0</v>
      </c>
      <c r="J2596" s="17">
        <v>0</v>
      </c>
      <c r="K2596" s="17">
        <f>SUM(I2596:J2596)</f>
        <v>0</v>
      </c>
      <c r="L2596" s="28">
        <f>IF(N2596&lt;7000000000,0,1)</f>
        <v>0</v>
      </c>
      <c r="M2596" s="28">
        <f>IF(N2596&gt;0,1,0)</f>
        <v>1</v>
      </c>
      <c r="N2596" s="29">
        <v>1808</v>
      </c>
      <c r="O2596" s="29">
        <f>IF($R2596="Minor",1,0)</f>
        <v>1</v>
      </c>
      <c r="P2596" s="29">
        <f>IF($R2596="Medium",1,0)</f>
        <v>0</v>
      </c>
      <c r="Q2596" s="29">
        <f>IF($R2596="Major",1,0)</f>
        <v>0</v>
      </c>
      <c r="R2596" s="2" t="str">
        <f>IF('Hazard Data'!N925&lt;VLOOKUP(B2596,Thresholds!$B$2:$I$8,2,FALSE),"Minor",IF(AND(VLOOKUP(B2596,Thresholds!$B$2:$I$8,2,FALSE)&lt;='Hazard Data'!N925,'Hazard Data'!N925&lt;VLOOKUP(B2596,Thresholds!$B$2:$I$8,3,FALSE)),"Medium","Major"))</f>
        <v>Minor</v>
      </c>
      <c r="S2596" s="2" t="str">
        <f>IF(N2596&gt;0,"",IF('Hazard Data'!K925&lt;VLOOKUP(B2596,Thresholds!$B$2:$I$8,5,FALSE),"Minor",IF(AND(VLOOKUP(B2596,Thresholds!$B$2:$I$8,5,FALSE)&lt;='Hazard Data'!K925,'Hazard Data'!K925&lt;VLOOKUP(B2596,Thresholds!$B$2:$I$8,6,FALSE)),"Medium","Major")))</f>
        <v/>
      </c>
      <c r="T2596" s="2"/>
      <c r="U2596" s="2"/>
      <c r="V2596" s="2"/>
      <c r="W2596" s="2"/>
      <c r="X2596" s="1"/>
      <c r="Y2596" s="1"/>
      <c r="Z2596" s="1"/>
      <c r="AA2596" s="1"/>
      <c r="AB2596" s="1"/>
      <c r="AC2596" s="1"/>
      <c r="AD2596" s="1"/>
      <c r="AE2596" s="1"/>
      <c r="AF2596" s="1"/>
    </row>
    <row r="2597" spans="1:32">
      <c r="A2597" s="1"/>
      <c r="B2597" s="17">
        <v>6</v>
      </c>
      <c r="C2597" s="9" t="s">
        <v>85</v>
      </c>
      <c r="D2597" s="9" t="str">
        <f>VLOOKUP(C2597,'Hazard Categories'!$A$2:$B$52,2,FALSE)</f>
        <v>Heat/Drought/Fire</v>
      </c>
      <c r="E2597" s="17">
        <v>1</v>
      </c>
      <c r="F2597" s="17">
        <v>1976</v>
      </c>
      <c r="G2597" s="17" t="str">
        <f>IF(F2597&lt;2000,(ROUNDDOWN((F2597-$G$10)/5,0))*5+$G$10&amp;"-"&amp;(ROUNDDOWN((F2597-$G$10)/5,0))*5+$G$10+4,(ROUNDDOWN((F2597-$G$10)/5,0))*5+$G$10&amp;"-"&amp;(ROUNDDOWN((F2597-$G$10)/5,0))*5+$G$10+4)</f>
        <v>1975-1979</v>
      </c>
      <c r="H2597" s="17">
        <v>29</v>
      </c>
      <c r="I2597" s="17">
        <v>0</v>
      </c>
      <c r="J2597" s="17">
        <v>0</v>
      </c>
      <c r="K2597" s="17">
        <f>SUM(I2597:J2597)</f>
        <v>0</v>
      </c>
      <c r="L2597" s="28">
        <f>IF(N2597&lt;7000000000,0,1)</f>
        <v>0</v>
      </c>
      <c r="M2597" s="28">
        <f>IF(N2597&gt;0,1,0)</f>
        <v>1</v>
      </c>
      <c r="N2597" s="29">
        <v>1808</v>
      </c>
      <c r="O2597" s="29">
        <f>IF($R2597="Minor",1,0)</f>
        <v>1</v>
      </c>
      <c r="P2597" s="29">
        <f>IF($R2597="Medium",1,0)</f>
        <v>0</v>
      </c>
      <c r="Q2597" s="29">
        <f>IF($R2597="Major",1,0)</f>
        <v>0</v>
      </c>
      <c r="R2597" s="2" t="str">
        <f>IF('Hazard Data'!N1132&lt;VLOOKUP(B2597,Thresholds!$B$2:$I$8,2,FALSE),"Minor",IF(AND(VLOOKUP(B2597,Thresholds!$B$2:$I$8,2,FALSE)&lt;='Hazard Data'!N1132,'Hazard Data'!N1132&lt;VLOOKUP(B2597,Thresholds!$B$2:$I$8,3,FALSE)),"Medium","Major"))</f>
        <v>Minor</v>
      </c>
      <c r="S2597" s="2" t="str">
        <f>IF(N2597&gt;0,"",IF('Hazard Data'!K1132&lt;VLOOKUP(B2597,Thresholds!$B$2:$I$8,5,FALSE),"Minor",IF(AND(VLOOKUP(B2597,Thresholds!$B$2:$I$8,5,FALSE)&lt;='Hazard Data'!K1132,'Hazard Data'!K1132&lt;VLOOKUP(B2597,Thresholds!$B$2:$I$8,6,FALSE)),"Medium","Major")))</f>
        <v/>
      </c>
      <c r="T2597" s="2"/>
      <c r="U2597" s="2"/>
      <c r="V2597" s="2"/>
      <c r="W2597" s="2"/>
      <c r="X2597" s="1"/>
      <c r="Y2597" s="1"/>
      <c r="Z2597" s="1"/>
      <c r="AA2597" s="1"/>
      <c r="AB2597" s="1"/>
      <c r="AC2597" s="1"/>
      <c r="AD2597" s="1"/>
      <c r="AE2597" s="1"/>
      <c r="AF2597" s="1"/>
    </row>
    <row r="2598" spans="1:32">
      <c r="A2598" s="1"/>
      <c r="B2598" s="17">
        <v>2</v>
      </c>
      <c r="C2598" s="9" t="s">
        <v>40</v>
      </c>
      <c r="D2598" s="9" t="str">
        <f>VLOOKUP(C2598,'Hazard Categories'!$A$2:$B$52,2,FALSE)</f>
        <v>Storm</v>
      </c>
      <c r="E2598" s="17">
        <v>4</v>
      </c>
      <c r="F2598" s="17">
        <v>1985</v>
      </c>
      <c r="G2598" s="17" t="str">
        <f>IF(F2598&lt;2000,(ROUNDDOWN((F2598-$G$10)/5,0))*5+$G$10&amp;"-"&amp;(ROUNDDOWN((F2598-$G$10)/5,0))*5+$G$10+4,(ROUNDDOWN((F2598-$G$10)/5,0))*5+$G$10&amp;"-"&amp;(ROUNDDOWN((F2598-$G$10)/5,0))*5+$G$10+4)</f>
        <v>1985-1989</v>
      </c>
      <c r="H2598" s="17">
        <v>1</v>
      </c>
      <c r="I2598" s="17">
        <v>0</v>
      </c>
      <c r="J2598" s="17">
        <v>0</v>
      </c>
      <c r="K2598" s="17">
        <f>SUM(I2598:J2598)</f>
        <v>0</v>
      </c>
      <c r="L2598" s="28">
        <f>IF(N2598&lt;7000000000,0,1)</f>
        <v>0</v>
      </c>
      <c r="M2598" s="28">
        <f>IF(N2598&gt;0,1,0)</f>
        <v>1</v>
      </c>
      <c r="N2598" s="29">
        <v>1806</v>
      </c>
      <c r="O2598" s="29">
        <f>IF($R2598="Minor",1,0)</f>
        <v>1</v>
      </c>
      <c r="P2598" s="29">
        <f>IF($R2598="Medium",1,0)</f>
        <v>0</v>
      </c>
      <c r="Q2598" s="29">
        <f>IF($R2598="Major",1,0)</f>
        <v>0</v>
      </c>
      <c r="R2598" s="2" t="str">
        <f>IF('Hazard Data'!N1908&lt;VLOOKUP(B2598,Thresholds!$B$2:$I$8,2,FALSE),"Minor",IF(AND(VLOOKUP(B2598,Thresholds!$B$2:$I$8,2,FALSE)&lt;='Hazard Data'!N1908,'Hazard Data'!N1908&lt;VLOOKUP(B2598,Thresholds!$B$2:$I$8,3,FALSE)),"Medium","Major"))</f>
        <v>Minor</v>
      </c>
      <c r="S2598" s="2" t="str">
        <f>IF(N2598&gt;0,"",IF('Hazard Data'!K1908&lt;VLOOKUP(B2598,Thresholds!$B$2:$I$8,5,FALSE),"Minor",IF(AND(VLOOKUP(B2598,Thresholds!$B$2:$I$8,5,FALSE)&lt;='Hazard Data'!K1908,'Hazard Data'!K1908&lt;VLOOKUP(B2598,Thresholds!$B$2:$I$8,6,FALSE)),"Medium","Major")))</f>
        <v/>
      </c>
      <c r="T2598" s="2"/>
      <c r="U2598" s="2"/>
      <c r="V2598" s="2"/>
      <c r="W2598" s="2"/>
      <c r="X2598" s="1"/>
      <c r="Y2598" s="1"/>
      <c r="Z2598" s="1"/>
      <c r="AA2598" s="1"/>
      <c r="AB2598" s="1"/>
      <c r="AC2598" s="1"/>
      <c r="AD2598" s="1"/>
      <c r="AE2598" s="1"/>
      <c r="AF2598" s="1"/>
    </row>
    <row r="2599" spans="1:32">
      <c r="A2599" s="1"/>
      <c r="B2599" s="17">
        <v>3</v>
      </c>
      <c r="C2599" s="9" t="s">
        <v>58</v>
      </c>
      <c r="D2599" s="9" t="str">
        <f>VLOOKUP(C2599,'Hazard Categories'!$A$2:$B$52,2,FALSE)</f>
        <v>Heat/Drought/Fire</v>
      </c>
      <c r="E2599" s="17">
        <v>3</v>
      </c>
      <c r="F2599" s="17">
        <v>1988</v>
      </c>
      <c r="G2599" s="17" t="str">
        <f>IF(F2599&lt;2000,(ROUNDDOWN((F2599-$G$10)/5,0))*5+$G$10&amp;"-"&amp;(ROUNDDOWN((F2599-$G$10)/5,0))*5+$G$10+4,(ROUNDDOWN((F2599-$G$10)/5,0))*5+$G$10&amp;"-"&amp;(ROUNDDOWN((F2599-$G$10)/5,0))*5+$G$10+4)</f>
        <v>1985-1989</v>
      </c>
      <c r="H2599" s="17">
        <v>31</v>
      </c>
      <c r="I2599" s="17">
        <v>0</v>
      </c>
      <c r="J2599" s="17">
        <v>0</v>
      </c>
      <c r="K2599" s="17">
        <f>SUM(I2599:J2599)</f>
        <v>0</v>
      </c>
      <c r="L2599" s="28">
        <f>IF(N2599&lt;7000000000,0,1)</f>
        <v>0</v>
      </c>
      <c r="M2599" s="28">
        <f>IF(N2599&gt;0,1,0)</f>
        <v>1</v>
      </c>
      <c r="N2599" s="29">
        <v>1805</v>
      </c>
      <c r="O2599" s="29">
        <f>IF($R2599="Minor",1,0)</f>
        <v>0</v>
      </c>
      <c r="P2599" s="29">
        <f>IF($R2599="Medium",1,0)</f>
        <v>1</v>
      </c>
      <c r="Q2599" s="29">
        <f>IF($R2599="Major",1,0)</f>
        <v>0</v>
      </c>
      <c r="R2599" s="2" t="str">
        <f>IF('Hazard Data'!N607&lt;VLOOKUP(B2599,Thresholds!$B$2:$I$8,2,FALSE),"Minor",IF(AND(VLOOKUP(B2599,Thresholds!$B$2:$I$8,2,FALSE)&lt;='Hazard Data'!N607,'Hazard Data'!N607&lt;VLOOKUP(B2599,Thresholds!$B$2:$I$8,3,FALSE)),"Medium","Major"))</f>
        <v>Medium</v>
      </c>
      <c r="S2599" s="2" t="str">
        <f>IF(N2599&gt;0,"",IF('Hazard Data'!K607&lt;VLOOKUP(B2599,Thresholds!$B$2:$I$8,5,FALSE),"Minor",IF(AND(VLOOKUP(B2599,Thresholds!$B$2:$I$8,5,FALSE)&lt;='Hazard Data'!K607,'Hazard Data'!K607&lt;VLOOKUP(B2599,Thresholds!$B$2:$I$8,6,FALSE)),"Medium","Major")))</f>
        <v/>
      </c>
      <c r="T2599" s="2"/>
      <c r="U2599" s="2"/>
      <c r="V2599" s="2"/>
      <c r="W2599" s="2"/>
      <c r="X2599" s="1"/>
      <c r="Y2599" s="1"/>
      <c r="Z2599" s="1"/>
      <c r="AA2599" s="1"/>
      <c r="AB2599" s="1"/>
      <c r="AC2599" s="1"/>
      <c r="AD2599" s="1"/>
      <c r="AE2599" s="1"/>
      <c r="AF2599" s="1"/>
    </row>
    <row r="2600" spans="1:32">
      <c r="A2600" s="1"/>
      <c r="B2600" s="17">
        <v>5</v>
      </c>
      <c r="C2600" s="9" t="s">
        <v>40</v>
      </c>
      <c r="D2600" s="9" t="str">
        <f>VLOOKUP(C2600,'Hazard Categories'!$A$2:$B$52,2,FALSE)</f>
        <v>Storm</v>
      </c>
      <c r="E2600" s="17">
        <v>1</v>
      </c>
      <c r="F2600" s="17">
        <v>1970</v>
      </c>
      <c r="G2600" s="17" t="str">
        <f>IF(F2600&lt;2000,(ROUNDDOWN((F2600-$G$10)/5,0))*5+$G$10&amp;"-"&amp;(ROUNDDOWN((F2600-$G$10)/5,0))*5+$G$10+4,(ROUNDDOWN((F2600-$G$10)/5,0))*5+$G$10&amp;"-"&amp;(ROUNDDOWN((F2600-$G$10)/5,0))*5+$G$10+4)</f>
        <v>1970-1974</v>
      </c>
      <c r="H2600" s="17">
        <v>2</v>
      </c>
      <c r="I2600" s="17">
        <v>0</v>
      </c>
      <c r="J2600" s="17">
        <v>0</v>
      </c>
      <c r="K2600" s="17">
        <f>SUM(I2600:J2600)</f>
        <v>0</v>
      </c>
      <c r="L2600" s="28">
        <f>IF(N2600&lt;7000000000,0,1)</f>
        <v>0</v>
      </c>
      <c r="M2600" s="28">
        <f>IF(N2600&gt;0,1,0)</f>
        <v>1</v>
      </c>
      <c r="N2600" s="29">
        <v>1805</v>
      </c>
      <c r="O2600" s="29">
        <f>IF($R2600="Minor",1,0)</f>
        <v>1</v>
      </c>
      <c r="P2600" s="29">
        <f>IF($R2600="Medium",1,0)</f>
        <v>0</v>
      </c>
      <c r="Q2600" s="29">
        <f>IF($R2600="Major",1,0)</f>
        <v>0</v>
      </c>
      <c r="R2600" s="2" t="str">
        <f>IF('Hazard Data'!N837&lt;VLOOKUP(B2600,Thresholds!$B$2:$I$8,2,FALSE),"Minor",IF(AND(VLOOKUP(B2600,Thresholds!$B$2:$I$8,2,FALSE)&lt;='Hazard Data'!N837,'Hazard Data'!N837&lt;VLOOKUP(B2600,Thresholds!$B$2:$I$8,3,FALSE)),"Medium","Major"))</f>
        <v>Minor</v>
      </c>
      <c r="S2600" s="2" t="str">
        <f>IF(N2600&gt;0,"",IF('Hazard Data'!K837&lt;VLOOKUP(B2600,Thresholds!$B$2:$I$8,5,FALSE),"Minor",IF(AND(VLOOKUP(B2600,Thresholds!$B$2:$I$8,5,FALSE)&lt;='Hazard Data'!K837,'Hazard Data'!K837&lt;VLOOKUP(B2600,Thresholds!$B$2:$I$8,6,FALSE)),"Medium","Major")))</f>
        <v/>
      </c>
      <c r="T2600" s="2"/>
      <c r="U2600" s="2"/>
      <c r="V2600" s="2"/>
      <c r="W2600" s="2"/>
      <c r="X2600" s="1"/>
      <c r="Y2600" s="1"/>
      <c r="Z2600" s="1"/>
      <c r="AA2600" s="1"/>
      <c r="AB2600" s="1"/>
      <c r="AC2600" s="1"/>
      <c r="AD2600" s="1"/>
      <c r="AE2600" s="1"/>
      <c r="AF2600" s="1"/>
    </row>
    <row r="2601" spans="1:32">
      <c r="A2601" s="1"/>
      <c r="B2601" s="17">
        <v>4</v>
      </c>
      <c r="C2601" s="9" t="s">
        <v>44</v>
      </c>
      <c r="D2601" s="9" t="str">
        <f>VLOOKUP(C2601,'Hazard Categories'!$A$2:$B$52,2,FALSE)</f>
        <v>Severe Storm</v>
      </c>
      <c r="E2601" s="17">
        <v>1</v>
      </c>
      <c r="F2601" s="17">
        <v>1971</v>
      </c>
      <c r="G2601" s="17" t="str">
        <f>IF(F2601&lt;2000,(ROUNDDOWN((F2601-$G$10)/5,0))*5+$G$10&amp;"-"&amp;(ROUNDDOWN((F2601-$G$10)/5,0))*5+$G$10+4,(ROUNDDOWN((F2601-$G$10)/5,0))*5+$G$10&amp;"-"&amp;(ROUNDDOWN((F2601-$G$10)/5,0))*5+$G$10+4)</f>
        <v>1970-1974</v>
      </c>
      <c r="H2601" s="17">
        <v>1</v>
      </c>
      <c r="I2601" s="17">
        <v>0</v>
      </c>
      <c r="J2601" s="17">
        <v>0</v>
      </c>
      <c r="K2601" s="17">
        <f>SUM(I2601:J2601)</f>
        <v>0</v>
      </c>
      <c r="L2601" s="28">
        <f>IF(N2601&lt;7000000000,0,1)</f>
        <v>0</v>
      </c>
      <c r="M2601" s="28">
        <f>IF(N2601&gt;0,1,0)</f>
        <v>1</v>
      </c>
      <c r="N2601" s="29">
        <v>1804</v>
      </c>
      <c r="O2601" s="29">
        <f>IF($R2601="Minor",1,0)</f>
        <v>1</v>
      </c>
      <c r="P2601" s="29">
        <f>IF($R2601="Medium",1,0)</f>
        <v>0</v>
      </c>
      <c r="Q2601" s="29">
        <f>IF($R2601="Major",1,0)</f>
        <v>0</v>
      </c>
      <c r="R2601" s="2" t="str">
        <f>IF('Hazard Data'!N1079&lt;VLOOKUP(B2601,Thresholds!$B$2:$I$8,2,FALSE),"Minor",IF(AND(VLOOKUP(B2601,Thresholds!$B$2:$I$8,2,FALSE)&lt;='Hazard Data'!N1079,'Hazard Data'!N1079&lt;VLOOKUP(B2601,Thresholds!$B$2:$I$8,3,FALSE)),"Medium","Major"))</f>
        <v>Minor</v>
      </c>
      <c r="S2601" s="2" t="str">
        <f>IF(N2601&gt;0,"",IF('Hazard Data'!K1079&lt;VLOOKUP(B2601,Thresholds!$B$2:$I$8,5,FALSE),"Minor",IF(AND(VLOOKUP(B2601,Thresholds!$B$2:$I$8,5,FALSE)&lt;='Hazard Data'!K1079,'Hazard Data'!K1079&lt;VLOOKUP(B2601,Thresholds!$B$2:$I$8,6,FALSE)),"Medium","Major")))</f>
        <v/>
      </c>
      <c r="T2601" s="2"/>
      <c r="U2601" s="2"/>
      <c r="V2601" s="2"/>
      <c r="W2601" s="2"/>
      <c r="X2601" s="1"/>
      <c r="Y2601" s="1"/>
      <c r="Z2601" s="1"/>
      <c r="AA2601" s="1"/>
      <c r="AB2601" s="1"/>
      <c r="AC2601" s="1"/>
      <c r="AD2601" s="1"/>
      <c r="AE2601" s="1"/>
      <c r="AF2601" s="1"/>
    </row>
    <row r="2602" spans="1:32">
      <c r="A2602" s="1"/>
      <c r="B2602" s="17">
        <v>3</v>
      </c>
      <c r="C2602" s="9" t="s">
        <v>85</v>
      </c>
      <c r="D2602" s="9" t="str">
        <f>VLOOKUP(C2602,'Hazard Categories'!$A$2:$B$52,2,FALSE)</f>
        <v>Heat/Drought/Fire</v>
      </c>
      <c r="E2602" s="17">
        <v>1</v>
      </c>
      <c r="F2602" s="17">
        <v>1976</v>
      </c>
      <c r="G2602" s="17" t="str">
        <f>IF(F2602&lt;2000,(ROUNDDOWN((F2602-$G$10)/5,0))*5+$G$10&amp;"-"&amp;(ROUNDDOWN((F2602-$G$10)/5,0))*5+$G$10+4,(ROUNDDOWN((F2602-$G$10)/5,0))*5+$G$10&amp;"-"&amp;(ROUNDDOWN((F2602-$G$10)/5,0))*5+$G$10+4)</f>
        <v>1975-1979</v>
      </c>
      <c r="H2602" s="17">
        <v>29</v>
      </c>
      <c r="I2602" s="17">
        <v>0</v>
      </c>
      <c r="J2602" s="17">
        <v>0</v>
      </c>
      <c r="K2602" s="17">
        <f>SUM(I2602:J2602)</f>
        <v>0</v>
      </c>
      <c r="L2602" s="28">
        <f>IF(N2602&lt;7000000000,0,1)</f>
        <v>0</v>
      </c>
      <c r="M2602" s="28">
        <f>IF(N2602&gt;0,1,0)</f>
        <v>1</v>
      </c>
      <c r="N2602" s="29">
        <v>1804</v>
      </c>
      <c r="O2602" s="29">
        <f>IF($R2602="Minor",1,0)</f>
        <v>1</v>
      </c>
      <c r="P2602" s="29">
        <f>IF($R2602="Medium",1,0)</f>
        <v>0</v>
      </c>
      <c r="Q2602" s="29">
        <f>IF($R2602="Major",1,0)</f>
        <v>0</v>
      </c>
      <c r="R2602" s="2" t="str">
        <f>IF('Hazard Data'!N1136&lt;VLOOKUP(B2602,Thresholds!$B$2:$I$8,2,FALSE),"Minor",IF(AND(VLOOKUP(B2602,Thresholds!$B$2:$I$8,2,FALSE)&lt;='Hazard Data'!N1136,'Hazard Data'!N1136&lt;VLOOKUP(B2602,Thresholds!$B$2:$I$8,3,FALSE)),"Medium","Major"))</f>
        <v>Minor</v>
      </c>
      <c r="S2602" s="2" t="str">
        <f>IF(N2602&gt;0,"",IF('Hazard Data'!K1136&lt;VLOOKUP(B2602,Thresholds!$B$2:$I$8,5,FALSE),"Minor",IF(AND(VLOOKUP(B2602,Thresholds!$B$2:$I$8,5,FALSE)&lt;='Hazard Data'!K1136,'Hazard Data'!K1136&lt;VLOOKUP(B2602,Thresholds!$B$2:$I$8,6,FALSE)),"Medium","Major")))</f>
        <v/>
      </c>
      <c r="T2602" s="2"/>
      <c r="U2602" s="2"/>
      <c r="V2602" s="2"/>
      <c r="W2602" s="2"/>
      <c r="X2602" s="1"/>
      <c r="Y2602" s="1"/>
      <c r="Z2602" s="1"/>
      <c r="AA2602" s="1"/>
      <c r="AB2602" s="1"/>
      <c r="AC2602" s="1"/>
      <c r="AD2602" s="1"/>
      <c r="AE2602" s="1"/>
      <c r="AF2602" s="1"/>
    </row>
    <row r="2603" spans="1:32">
      <c r="A2603" s="1"/>
      <c r="B2603" s="17">
        <v>6</v>
      </c>
      <c r="C2603" s="9" t="s">
        <v>44</v>
      </c>
      <c r="D2603" s="9" t="str">
        <f>VLOOKUP(C2603,'Hazard Categories'!$A$2:$B$52,2,FALSE)</f>
        <v>Severe Storm</v>
      </c>
      <c r="E2603" s="17">
        <v>3</v>
      </c>
      <c r="F2603" s="17">
        <v>1977</v>
      </c>
      <c r="G2603" s="17" t="str">
        <f>IF(F2603&lt;2000,(ROUNDDOWN((F2603-$G$10)/5,0))*5+$G$10&amp;"-"&amp;(ROUNDDOWN((F2603-$G$10)/5,0))*5+$G$10+4,(ROUNDDOWN((F2603-$G$10)/5,0))*5+$G$10&amp;"-"&amp;(ROUNDDOWN((F2603-$G$10)/5,0))*5+$G$10+4)</f>
        <v>1975-1979</v>
      </c>
      <c r="H2603" s="17">
        <v>1</v>
      </c>
      <c r="I2603" s="17">
        <v>0</v>
      </c>
      <c r="J2603" s="17">
        <v>0</v>
      </c>
      <c r="K2603" s="17">
        <f>SUM(I2603:J2603)</f>
        <v>0</v>
      </c>
      <c r="L2603" s="28">
        <f>IF(N2603&lt;7000000000,0,1)</f>
        <v>0</v>
      </c>
      <c r="M2603" s="28">
        <f>IF(N2603&gt;0,1,0)</f>
        <v>1</v>
      </c>
      <c r="N2603" s="29">
        <v>1802</v>
      </c>
      <c r="O2603" s="29">
        <f>IF($R2603="Minor",1,0)</f>
        <v>1</v>
      </c>
      <c r="P2603" s="29">
        <f>IF($R2603="Medium",1,0)</f>
        <v>0</v>
      </c>
      <c r="Q2603" s="29">
        <f>IF($R2603="Major",1,0)</f>
        <v>0</v>
      </c>
      <c r="R2603" s="2" t="str">
        <f>IF('Hazard Data'!N1288&lt;VLOOKUP(B2603,Thresholds!$B$2:$I$8,2,FALSE),"Minor",IF(AND(VLOOKUP(B2603,Thresholds!$B$2:$I$8,2,FALSE)&lt;='Hazard Data'!N1288,'Hazard Data'!N1288&lt;VLOOKUP(B2603,Thresholds!$B$2:$I$8,3,FALSE)),"Medium","Major"))</f>
        <v>Minor</v>
      </c>
      <c r="S2603" s="2" t="str">
        <f>IF(N2603&gt;0,"",IF('Hazard Data'!K1288&lt;VLOOKUP(B2603,Thresholds!$B$2:$I$8,5,FALSE),"Minor",IF(AND(VLOOKUP(B2603,Thresholds!$B$2:$I$8,5,FALSE)&lt;='Hazard Data'!K1288,'Hazard Data'!K1288&lt;VLOOKUP(B2603,Thresholds!$B$2:$I$8,6,FALSE)),"Medium","Major")))</f>
        <v/>
      </c>
      <c r="T2603" s="2"/>
      <c r="U2603" s="2"/>
      <c r="V2603" s="2"/>
      <c r="W2603" s="2"/>
      <c r="X2603" s="1"/>
      <c r="Y2603" s="1"/>
      <c r="Z2603" s="1"/>
      <c r="AA2603" s="1"/>
      <c r="AB2603" s="1"/>
      <c r="AC2603" s="1"/>
      <c r="AD2603" s="1"/>
      <c r="AE2603" s="1"/>
      <c r="AF2603" s="1"/>
    </row>
    <row r="2604" spans="1:32">
      <c r="A2604" s="1"/>
      <c r="B2604" s="17">
        <v>4</v>
      </c>
      <c r="C2604" s="9" t="s">
        <v>46</v>
      </c>
      <c r="D2604" s="9" t="str">
        <f>VLOOKUP(C2604,'Hazard Categories'!$A$2:$B$52,2,FALSE)</f>
        <v>Storm</v>
      </c>
      <c r="E2604" s="17">
        <v>1</v>
      </c>
      <c r="F2604" s="17">
        <v>1984</v>
      </c>
      <c r="G2604" s="17" t="str">
        <f>IF(F2604&lt;2000,(ROUNDDOWN((F2604-$G$10)/5,0))*5+$G$10&amp;"-"&amp;(ROUNDDOWN((F2604-$G$10)/5,0))*5+$G$10+4,(ROUNDDOWN((F2604-$G$10)/5,0))*5+$G$10&amp;"-"&amp;(ROUNDDOWN((F2604-$G$10)/5,0))*5+$G$10+4)</f>
        <v>1980-1984</v>
      </c>
      <c r="H2604" s="17">
        <v>1</v>
      </c>
      <c r="I2604" s="17">
        <v>0</v>
      </c>
      <c r="J2604" s="17">
        <v>0</v>
      </c>
      <c r="K2604" s="17">
        <f>SUM(I2604:J2604)</f>
        <v>0</v>
      </c>
      <c r="L2604" s="28">
        <f>IF(N2604&lt;7000000000,0,1)</f>
        <v>0</v>
      </c>
      <c r="M2604" s="28">
        <f>IF(N2604&gt;0,1,0)</f>
        <v>1</v>
      </c>
      <c r="N2604" s="29">
        <v>1801</v>
      </c>
      <c r="O2604" s="29">
        <f>IF($R2604="Minor",1,0)</f>
        <v>1</v>
      </c>
      <c r="P2604" s="29">
        <f>IF($R2604="Medium",1,0)</f>
        <v>0</v>
      </c>
      <c r="Q2604" s="29">
        <f>IF($R2604="Major",1,0)</f>
        <v>0</v>
      </c>
      <c r="R2604" s="2" t="str">
        <f>IF('Hazard Data'!N1395&lt;VLOOKUP(B2604,Thresholds!$B$2:$I$8,2,FALSE),"Minor",IF(AND(VLOOKUP(B2604,Thresholds!$B$2:$I$8,2,FALSE)&lt;='Hazard Data'!N1395,'Hazard Data'!N1395&lt;VLOOKUP(B2604,Thresholds!$B$2:$I$8,3,FALSE)),"Medium","Major"))</f>
        <v>Minor</v>
      </c>
      <c r="S2604" s="2" t="str">
        <f>IF(N2604&gt;0,"",IF('Hazard Data'!K1395&lt;VLOOKUP(B2604,Thresholds!$B$2:$I$8,5,FALSE),"Minor",IF(AND(VLOOKUP(B2604,Thresholds!$B$2:$I$8,5,FALSE)&lt;='Hazard Data'!K1395,'Hazard Data'!K1395&lt;VLOOKUP(B2604,Thresholds!$B$2:$I$8,6,FALSE)),"Medium","Major")))</f>
        <v/>
      </c>
      <c r="T2604" s="2"/>
      <c r="U2604" s="2"/>
      <c r="V2604" s="2"/>
      <c r="W2604" s="2"/>
      <c r="X2604" s="1"/>
      <c r="Y2604" s="1"/>
      <c r="Z2604" s="1"/>
      <c r="AA2604" s="1"/>
      <c r="AB2604" s="1"/>
      <c r="AC2604" s="1"/>
      <c r="AD2604" s="1"/>
      <c r="AE2604" s="1"/>
      <c r="AF2604" s="1"/>
    </row>
    <row r="2605" spans="1:32">
      <c r="A2605" s="1"/>
      <c r="B2605" s="17">
        <v>3</v>
      </c>
      <c r="C2605" s="9" t="s">
        <v>43</v>
      </c>
      <c r="D2605" s="9" t="str">
        <f>VLOOKUP(C2605,'Hazard Categories'!$A$2:$B$52,2,FALSE)</f>
        <v>Heat/Drought/Fire</v>
      </c>
      <c r="E2605" s="17">
        <v>4</v>
      </c>
      <c r="F2605" s="17">
        <v>1978</v>
      </c>
      <c r="G2605" s="17" t="str">
        <f>IF(F2605&lt;2000,(ROUNDDOWN((F2605-$G$10)/5,0))*5+$G$10&amp;"-"&amp;(ROUNDDOWN((F2605-$G$10)/5,0))*5+$G$10+4,(ROUNDDOWN((F2605-$G$10)/5,0))*5+$G$10&amp;"-"&amp;(ROUNDDOWN((F2605-$G$10)/5,0))*5+$G$10+4)</f>
        <v>1975-1979</v>
      </c>
      <c r="H2605" s="17">
        <v>31</v>
      </c>
      <c r="I2605" s="17">
        <v>0</v>
      </c>
      <c r="J2605" s="17">
        <v>0</v>
      </c>
      <c r="K2605" s="17">
        <f>SUM(I2605:J2605)</f>
        <v>0</v>
      </c>
      <c r="L2605" s="28">
        <f>IF(N2605&lt;7000000000,0,1)</f>
        <v>0</v>
      </c>
      <c r="M2605" s="28">
        <f>IF(N2605&gt;0,1,0)</f>
        <v>1</v>
      </c>
      <c r="N2605" s="29">
        <v>1796</v>
      </c>
      <c r="O2605" s="29">
        <f>IF($R2605="Minor",1,0)</f>
        <v>0</v>
      </c>
      <c r="P2605" s="29">
        <f>IF($R2605="Medium",1,0)</f>
        <v>1</v>
      </c>
      <c r="Q2605" s="29">
        <f>IF($R2605="Major",1,0)</f>
        <v>0</v>
      </c>
      <c r="R2605" s="2" t="str">
        <f>IF('Hazard Data'!N455&lt;VLOOKUP(B2605,Thresholds!$B$2:$I$8,2,FALSE),"Minor",IF(AND(VLOOKUP(B2605,Thresholds!$B$2:$I$8,2,FALSE)&lt;='Hazard Data'!N455,'Hazard Data'!N455&lt;VLOOKUP(B2605,Thresholds!$B$2:$I$8,3,FALSE)),"Medium","Major"))</f>
        <v>Medium</v>
      </c>
      <c r="S2605" s="2" t="str">
        <f>IF(N2605&gt;0,"",IF('Hazard Data'!K455&lt;VLOOKUP(B2605,Thresholds!$B$2:$I$8,5,FALSE),"Minor",IF(AND(VLOOKUP(B2605,Thresholds!$B$2:$I$8,5,FALSE)&lt;='Hazard Data'!K455,'Hazard Data'!K455&lt;VLOOKUP(B2605,Thresholds!$B$2:$I$8,6,FALSE)),"Medium","Major")))</f>
        <v/>
      </c>
      <c r="T2605" s="2"/>
      <c r="U2605" s="2"/>
      <c r="V2605" s="2"/>
      <c r="W2605" s="2"/>
      <c r="X2605" s="1"/>
      <c r="Y2605" s="1"/>
      <c r="Z2605" s="1"/>
      <c r="AA2605" s="1"/>
      <c r="AB2605" s="1"/>
      <c r="AC2605" s="1"/>
      <c r="AD2605" s="1"/>
      <c r="AE2605" s="1"/>
      <c r="AF2605" s="1"/>
    </row>
    <row r="2606" spans="1:32">
      <c r="A2606" s="1"/>
      <c r="B2606" s="17">
        <v>5</v>
      </c>
      <c r="C2606" s="9" t="s">
        <v>39</v>
      </c>
      <c r="D2606" s="9" t="str">
        <f>VLOOKUP(C2606,'Hazard Categories'!$A$2:$B$52,2,FALSE)</f>
        <v>Severe Storm</v>
      </c>
      <c r="E2606" s="17">
        <v>1</v>
      </c>
      <c r="F2606" s="17">
        <v>1964</v>
      </c>
      <c r="G2606" s="17" t="str">
        <f>IF(F2606&lt;2000,(ROUNDDOWN((F2606-$G$10)/5,0))*5+$G$10&amp;"-"&amp;(ROUNDDOWN((F2606-$G$10)/5,0))*5+$G$10+4,(ROUNDDOWN((F2606-$G$10)/5,0))*5+$G$10&amp;"-"&amp;(ROUNDDOWN((F2606-$G$10)/5,0))*5+$G$10+4)</f>
        <v>1960-1964</v>
      </c>
      <c r="H2606" s="17">
        <v>31</v>
      </c>
      <c r="I2606" s="17">
        <v>0</v>
      </c>
      <c r="J2606" s="17">
        <v>0</v>
      </c>
      <c r="K2606" s="17">
        <f>SUM(I2606:J2606)</f>
        <v>0</v>
      </c>
      <c r="L2606" s="28">
        <f>IF(N2606&lt;7000000000,0,1)</f>
        <v>0</v>
      </c>
      <c r="M2606" s="28">
        <f>IF(N2606&gt;0,1,0)</f>
        <v>1</v>
      </c>
      <c r="N2606" s="29">
        <v>1794</v>
      </c>
      <c r="O2606" s="29">
        <f>IF($R2606="Minor",1,0)</f>
        <v>1</v>
      </c>
      <c r="P2606" s="29">
        <f>IF($R2606="Medium",1,0)</f>
        <v>0</v>
      </c>
      <c r="Q2606" s="29">
        <f>IF($R2606="Major",1,0)</f>
        <v>0</v>
      </c>
      <c r="R2606" s="2" t="str">
        <f>IF('Hazard Data'!N1031&lt;VLOOKUP(B2606,Thresholds!$B$2:$I$8,2,FALSE),"Minor",IF(AND(VLOOKUP(B2606,Thresholds!$B$2:$I$8,2,FALSE)&lt;='Hazard Data'!N1031,'Hazard Data'!N1031&lt;VLOOKUP(B2606,Thresholds!$B$2:$I$8,3,FALSE)),"Medium","Major"))</f>
        <v>Minor</v>
      </c>
      <c r="S2606" s="2" t="str">
        <f>IF(N2606&gt;0,"",IF('Hazard Data'!K1031&lt;VLOOKUP(B2606,Thresholds!$B$2:$I$8,5,FALSE),"Minor",IF(AND(VLOOKUP(B2606,Thresholds!$B$2:$I$8,5,FALSE)&lt;='Hazard Data'!K1031,'Hazard Data'!K1031&lt;VLOOKUP(B2606,Thresholds!$B$2:$I$8,6,FALSE)),"Medium","Major")))</f>
        <v/>
      </c>
      <c r="T2606" s="2"/>
      <c r="U2606" s="2"/>
      <c r="V2606" s="2"/>
      <c r="W2606" s="2"/>
      <c r="X2606" s="1"/>
      <c r="Y2606" s="1"/>
      <c r="Z2606" s="1"/>
      <c r="AA2606" s="1"/>
      <c r="AB2606" s="1"/>
      <c r="AC2606" s="1"/>
      <c r="AD2606" s="1"/>
      <c r="AE2606" s="1"/>
      <c r="AF2606" s="1"/>
    </row>
    <row r="2607" spans="1:32">
      <c r="A2607" s="1"/>
      <c r="B2607" s="17">
        <v>2</v>
      </c>
      <c r="C2607" s="9" t="s">
        <v>79</v>
      </c>
      <c r="D2607" s="9" t="str">
        <f>VLOOKUP(C2607,'Hazard Categories'!$A$2:$B$52,2,FALSE)</f>
        <v>Storm</v>
      </c>
      <c r="E2607" s="17">
        <v>3</v>
      </c>
      <c r="F2607" s="17">
        <v>1965</v>
      </c>
      <c r="G2607" s="17" t="str">
        <f>IF(F2607&lt;2000,(ROUNDDOWN((F2607-$G$10)/5,0))*5+$G$10&amp;"-"&amp;(ROUNDDOWN((F2607-$G$10)/5,0))*5+$G$10+4,(ROUNDDOWN((F2607-$G$10)/5,0))*5+$G$10&amp;"-"&amp;(ROUNDDOWN((F2607-$G$10)/5,0))*5+$G$10+4)</f>
        <v>1965-1969</v>
      </c>
      <c r="H2607" s="17">
        <v>1</v>
      </c>
      <c r="I2607" s="17">
        <v>0</v>
      </c>
      <c r="J2607" s="17">
        <v>0</v>
      </c>
      <c r="K2607" s="17">
        <f>SUM(I2607:J2607)</f>
        <v>0</v>
      </c>
      <c r="L2607" s="28">
        <f>IF(N2607&lt;7000000000,0,1)</f>
        <v>0</v>
      </c>
      <c r="M2607" s="28">
        <f>IF(N2607&gt;0,1,0)</f>
        <v>1</v>
      </c>
      <c r="N2607" s="29">
        <v>1793</v>
      </c>
      <c r="O2607" s="29">
        <f>IF($R2607="Minor",1,0)</f>
        <v>1</v>
      </c>
      <c r="P2607" s="29">
        <f>IF($R2607="Medium",1,0)</f>
        <v>0</v>
      </c>
      <c r="Q2607" s="29">
        <f>IF($R2607="Major",1,0)</f>
        <v>0</v>
      </c>
      <c r="R2607" s="2" t="str">
        <f>IF('Hazard Data'!N943&lt;VLOOKUP(B2607,Thresholds!$B$2:$I$8,2,FALSE),"Minor",IF(AND(VLOOKUP(B2607,Thresholds!$B$2:$I$8,2,FALSE)&lt;='Hazard Data'!N943,'Hazard Data'!N943&lt;VLOOKUP(B2607,Thresholds!$B$2:$I$8,3,FALSE)),"Medium","Major"))</f>
        <v>Minor</v>
      </c>
      <c r="S2607" s="2" t="str">
        <f>IF(N2607&gt;0,"",IF('Hazard Data'!K943&lt;VLOOKUP(B2607,Thresholds!$B$2:$I$8,5,FALSE),"Minor",IF(AND(VLOOKUP(B2607,Thresholds!$B$2:$I$8,5,FALSE)&lt;='Hazard Data'!K943,'Hazard Data'!K943&lt;VLOOKUP(B2607,Thresholds!$B$2:$I$8,6,FALSE)),"Medium","Major")))</f>
        <v/>
      </c>
      <c r="T2607" s="2"/>
      <c r="U2607" s="2"/>
      <c r="V2607" s="2"/>
      <c r="W2607" s="2"/>
      <c r="X2607" s="1"/>
      <c r="Y2607" s="1"/>
      <c r="Z2607" s="1"/>
      <c r="AA2607" s="1"/>
      <c r="AB2607" s="1"/>
      <c r="AC2607" s="1"/>
      <c r="AD2607" s="1"/>
      <c r="AE2607" s="1"/>
      <c r="AF2607" s="1"/>
    </row>
    <row r="2608" spans="1:32">
      <c r="A2608" s="1"/>
      <c r="B2608" s="17">
        <v>6</v>
      </c>
      <c r="C2608" s="9" t="s">
        <v>79</v>
      </c>
      <c r="D2608" s="9" t="str">
        <f>VLOOKUP(C2608,'Hazard Categories'!$A$2:$B$52,2,FALSE)</f>
        <v>Storm</v>
      </c>
      <c r="E2608" s="17">
        <v>3</v>
      </c>
      <c r="F2608" s="17">
        <v>1965</v>
      </c>
      <c r="G2608" s="17" t="str">
        <f>IF(F2608&lt;2000,(ROUNDDOWN((F2608-$G$10)/5,0))*5+$G$10&amp;"-"&amp;(ROUNDDOWN((F2608-$G$10)/5,0))*5+$G$10+4,(ROUNDDOWN((F2608-$G$10)/5,0))*5+$G$10&amp;"-"&amp;(ROUNDDOWN((F2608-$G$10)/5,0))*5+$G$10+4)</f>
        <v>1965-1969</v>
      </c>
      <c r="H2608" s="17">
        <v>1</v>
      </c>
      <c r="I2608" s="17">
        <v>0</v>
      </c>
      <c r="J2608" s="17">
        <v>0</v>
      </c>
      <c r="K2608" s="17">
        <f>SUM(I2608:J2608)</f>
        <v>0</v>
      </c>
      <c r="L2608" s="28">
        <f>IF(N2608&lt;7000000000,0,1)</f>
        <v>0</v>
      </c>
      <c r="M2608" s="28">
        <f>IF(N2608&gt;0,1,0)</f>
        <v>1</v>
      </c>
      <c r="N2608" s="29">
        <v>1788</v>
      </c>
      <c r="O2608" s="29">
        <f>IF($R2608="Minor",1,0)</f>
        <v>1</v>
      </c>
      <c r="P2608" s="29">
        <f>IF($R2608="Medium",1,0)</f>
        <v>0</v>
      </c>
      <c r="Q2608" s="29">
        <f>IF($R2608="Major",1,0)</f>
        <v>0</v>
      </c>
      <c r="R2608" s="2" t="str">
        <f>IF('Hazard Data'!N941&lt;VLOOKUP(B2608,Thresholds!$B$2:$I$8,2,FALSE),"Minor",IF(AND(VLOOKUP(B2608,Thresholds!$B$2:$I$8,2,FALSE)&lt;='Hazard Data'!N941,'Hazard Data'!N941&lt;VLOOKUP(B2608,Thresholds!$B$2:$I$8,3,FALSE)),"Medium","Major"))</f>
        <v>Minor</v>
      </c>
      <c r="S2608" s="2" t="str">
        <f>IF(N2608&gt;0,"",IF('Hazard Data'!K941&lt;VLOOKUP(B2608,Thresholds!$B$2:$I$8,5,FALSE),"Minor",IF(AND(VLOOKUP(B2608,Thresholds!$B$2:$I$8,5,FALSE)&lt;='Hazard Data'!K941,'Hazard Data'!K941&lt;VLOOKUP(B2608,Thresholds!$B$2:$I$8,6,FALSE)),"Medium","Major")))</f>
        <v/>
      </c>
      <c r="T2608" s="2"/>
      <c r="U2608" s="2"/>
      <c r="V2608" s="2"/>
      <c r="W2608" s="2"/>
      <c r="X2608" s="1"/>
      <c r="Y2608" s="1"/>
      <c r="Z2608" s="1"/>
      <c r="AA2608" s="1"/>
      <c r="AB2608" s="1"/>
      <c r="AC2608" s="1"/>
      <c r="AD2608" s="1"/>
      <c r="AE2608" s="1"/>
      <c r="AF2608" s="1"/>
    </row>
    <row r="2609" spans="1:32">
      <c r="A2609" s="1"/>
      <c r="B2609" s="17">
        <v>2</v>
      </c>
      <c r="C2609" s="9" t="s">
        <v>44</v>
      </c>
      <c r="D2609" s="9" t="str">
        <f>VLOOKUP(C2609,'Hazard Categories'!$A$2:$B$52,2,FALSE)</f>
        <v>Severe Storm</v>
      </c>
      <c r="E2609" s="17">
        <v>1</v>
      </c>
      <c r="F2609" s="17">
        <v>1971</v>
      </c>
      <c r="G2609" s="17" t="str">
        <f>IF(F2609&lt;2000,(ROUNDDOWN((F2609-$G$10)/5,0))*5+$G$10&amp;"-"&amp;(ROUNDDOWN((F2609-$G$10)/5,0))*5+$G$10+4,(ROUNDDOWN((F2609-$G$10)/5,0))*5+$G$10&amp;"-"&amp;(ROUNDDOWN((F2609-$G$10)/5,0))*5+$G$10+4)</f>
        <v>1970-1974</v>
      </c>
      <c r="H2609" s="17">
        <v>1</v>
      </c>
      <c r="I2609" s="17">
        <v>0</v>
      </c>
      <c r="J2609" s="17">
        <v>0</v>
      </c>
      <c r="K2609" s="17">
        <f>SUM(I2609:J2609)</f>
        <v>0</v>
      </c>
      <c r="L2609" s="28">
        <f>IF(N2609&lt;7000000000,0,1)</f>
        <v>0</v>
      </c>
      <c r="M2609" s="28">
        <f>IF(N2609&gt;0,1,0)</f>
        <v>1</v>
      </c>
      <c r="N2609" s="29">
        <v>1788</v>
      </c>
      <c r="O2609" s="29">
        <f>IF($R2609="Minor",1,0)</f>
        <v>1</v>
      </c>
      <c r="P2609" s="29">
        <f>IF($R2609="Medium",1,0)</f>
        <v>0</v>
      </c>
      <c r="Q2609" s="29">
        <f>IF($R2609="Major",1,0)</f>
        <v>0</v>
      </c>
      <c r="R2609" s="2" t="str">
        <f>IF('Hazard Data'!N1078&lt;VLOOKUP(B2609,Thresholds!$B$2:$I$8,2,FALSE),"Minor",IF(AND(VLOOKUP(B2609,Thresholds!$B$2:$I$8,2,FALSE)&lt;='Hazard Data'!N1078,'Hazard Data'!N1078&lt;VLOOKUP(B2609,Thresholds!$B$2:$I$8,3,FALSE)),"Medium","Major"))</f>
        <v>Minor</v>
      </c>
      <c r="S2609" s="2" t="str">
        <f>IF(N2609&gt;0,"",IF('Hazard Data'!K1078&lt;VLOOKUP(B2609,Thresholds!$B$2:$I$8,5,FALSE),"Minor",IF(AND(VLOOKUP(B2609,Thresholds!$B$2:$I$8,5,FALSE)&lt;='Hazard Data'!K1078,'Hazard Data'!K1078&lt;VLOOKUP(B2609,Thresholds!$B$2:$I$8,6,FALSE)),"Medium","Major")))</f>
        <v/>
      </c>
      <c r="T2609" s="2"/>
      <c r="U2609" s="2"/>
      <c r="V2609" s="2"/>
      <c r="W2609" s="2"/>
      <c r="X2609" s="1"/>
      <c r="Y2609" s="1"/>
      <c r="Z2609" s="1"/>
      <c r="AA2609" s="1"/>
      <c r="AB2609" s="1"/>
      <c r="AC2609" s="1"/>
      <c r="AD2609" s="1"/>
      <c r="AE2609" s="1"/>
      <c r="AF2609" s="1"/>
    </row>
    <row r="2610" spans="1:32">
      <c r="A2610" s="1"/>
      <c r="B2610" s="17">
        <v>1</v>
      </c>
      <c r="C2610" s="9" t="s">
        <v>40</v>
      </c>
      <c r="D2610" s="9" t="str">
        <f>VLOOKUP(C2610,'Hazard Categories'!$A$2:$B$52,2,FALSE)</f>
        <v>Storm</v>
      </c>
      <c r="E2610" s="17">
        <v>1</v>
      </c>
      <c r="F2610" s="17">
        <v>1985</v>
      </c>
      <c r="G2610" s="17" t="str">
        <f>IF(F2610&lt;2000,(ROUNDDOWN((F2610-$G$10)/5,0))*5+$G$10&amp;"-"&amp;(ROUNDDOWN((F2610-$G$10)/5,0))*5+$G$10+4,(ROUNDDOWN((F2610-$G$10)/5,0))*5+$G$10&amp;"-"&amp;(ROUNDDOWN((F2610-$G$10)/5,0))*5+$G$10+4)</f>
        <v>1985-1989</v>
      </c>
      <c r="H2610" s="17">
        <v>1</v>
      </c>
      <c r="I2610" s="17">
        <v>0</v>
      </c>
      <c r="J2610" s="17">
        <v>0</v>
      </c>
      <c r="K2610" s="17">
        <f>SUM(I2610:J2610)</f>
        <v>0</v>
      </c>
      <c r="L2610" s="28">
        <f>IF(N2610&lt;7000000000,0,1)</f>
        <v>0</v>
      </c>
      <c r="M2610" s="28">
        <f>IF(N2610&gt;0,1,0)</f>
        <v>1</v>
      </c>
      <c r="N2610" s="29">
        <v>1787</v>
      </c>
      <c r="O2610" s="29">
        <f>IF($R2610="Minor",1,0)</f>
        <v>1</v>
      </c>
      <c r="P2610" s="29">
        <f>IF($R2610="Medium",1,0)</f>
        <v>0</v>
      </c>
      <c r="Q2610" s="29">
        <f>IF($R2610="Major",1,0)</f>
        <v>0</v>
      </c>
      <c r="R2610" s="2" t="str">
        <f>IF('Hazard Data'!N1561&lt;VLOOKUP(B2610,Thresholds!$B$2:$I$8,2,FALSE),"Minor",IF(AND(VLOOKUP(B2610,Thresholds!$B$2:$I$8,2,FALSE)&lt;='Hazard Data'!N1561,'Hazard Data'!N1561&lt;VLOOKUP(B2610,Thresholds!$B$2:$I$8,3,FALSE)),"Medium","Major"))</f>
        <v>Minor</v>
      </c>
      <c r="S2610" s="2" t="str">
        <f>IF(N2610&gt;0,"",IF('Hazard Data'!K1561&lt;VLOOKUP(B2610,Thresholds!$B$2:$I$8,5,FALSE),"Minor",IF(AND(VLOOKUP(B2610,Thresholds!$B$2:$I$8,5,FALSE)&lt;='Hazard Data'!K1561,'Hazard Data'!K1561&lt;VLOOKUP(B2610,Thresholds!$B$2:$I$8,6,FALSE)),"Medium","Major")))</f>
        <v/>
      </c>
      <c r="T2610" s="2"/>
      <c r="U2610" s="2"/>
      <c r="V2610" s="2"/>
      <c r="W2610" s="2"/>
      <c r="X2610" s="1"/>
      <c r="Y2610" s="1"/>
      <c r="Z2610" s="1"/>
      <c r="AA2610" s="1"/>
      <c r="AB2610" s="1"/>
      <c r="AC2610" s="1"/>
      <c r="AD2610" s="1"/>
      <c r="AE2610" s="1"/>
      <c r="AF2610" s="1"/>
    </row>
    <row r="2611" spans="1:32">
      <c r="A2611" s="1"/>
      <c r="B2611" s="17">
        <v>4</v>
      </c>
      <c r="C2611" s="9" t="s">
        <v>40</v>
      </c>
      <c r="D2611" s="9" t="str">
        <f>VLOOKUP(C2611,'Hazard Categories'!$A$2:$B$52,2,FALSE)</f>
        <v>Storm</v>
      </c>
      <c r="E2611" s="17">
        <v>4</v>
      </c>
      <c r="F2611" s="17">
        <v>1985</v>
      </c>
      <c r="G2611" s="17" t="str">
        <f>IF(F2611&lt;2000,(ROUNDDOWN((F2611-$G$10)/5,0))*5+$G$10&amp;"-"&amp;(ROUNDDOWN((F2611-$G$10)/5,0))*5+$G$10+4,(ROUNDDOWN((F2611-$G$10)/5,0))*5+$G$10&amp;"-"&amp;(ROUNDDOWN((F2611-$G$10)/5,0))*5+$G$10+4)</f>
        <v>1985-1989</v>
      </c>
      <c r="H2611" s="17">
        <v>1</v>
      </c>
      <c r="I2611" s="17">
        <v>0</v>
      </c>
      <c r="J2611" s="17">
        <v>0</v>
      </c>
      <c r="K2611" s="17">
        <f>SUM(I2611:J2611)</f>
        <v>0</v>
      </c>
      <c r="L2611" s="28">
        <f>IF(N2611&lt;7000000000,0,1)</f>
        <v>0</v>
      </c>
      <c r="M2611" s="28">
        <f>IF(N2611&gt;0,1,0)</f>
        <v>1</v>
      </c>
      <c r="N2611" s="29">
        <v>1783</v>
      </c>
      <c r="O2611" s="29">
        <f>IF($R2611="Minor",1,0)</f>
        <v>1</v>
      </c>
      <c r="P2611" s="29">
        <f>IF($R2611="Medium",1,0)</f>
        <v>0</v>
      </c>
      <c r="Q2611" s="29">
        <f>IF($R2611="Major",1,0)</f>
        <v>0</v>
      </c>
      <c r="R2611" s="2" t="str">
        <f>IF('Hazard Data'!N1909&lt;VLOOKUP(B2611,Thresholds!$B$2:$I$8,2,FALSE),"Minor",IF(AND(VLOOKUP(B2611,Thresholds!$B$2:$I$8,2,FALSE)&lt;='Hazard Data'!N1909,'Hazard Data'!N1909&lt;VLOOKUP(B2611,Thresholds!$B$2:$I$8,3,FALSE)),"Medium","Major"))</f>
        <v>Minor</v>
      </c>
      <c r="S2611" s="2" t="str">
        <f>IF(N2611&gt;0,"",IF('Hazard Data'!K1909&lt;VLOOKUP(B2611,Thresholds!$B$2:$I$8,5,FALSE),"Minor",IF(AND(VLOOKUP(B2611,Thresholds!$B$2:$I$8,5,FALSE)&lt;='Hazard Data'!K1909,'Hazard Data'!K1909&lt;VLOOKUP(B2611,Thresholds!$B$2:$I$8,6,FALSE)),"Medium","Major")))</f>
        <v/>
      </c>
      <c r="T2611" s="2"/>
      <c r="U2611" s="2"/>
      <c r="V2611" s="2"/>
      <c r="W2611" s="2"/>
      <c r="X2611" s="1"/>
      <c r="Y2611" s="1"/>
      <c r="Z2611" s="1"/>
      <c r="AA2611" s="1"/>
      <c r="AB2611" s="1"/>
      <c r="AC2611" s="1"/>
      <c r="AD2611" s="1"/>
      <c r="AE2611" s="1"/>
      <c r="AF2611" s="1"/>
    </row>
    <row r="2612" spans="1:32">
      <c r="A2612" s="1"/>
      <c r="B2612" s="17">
        <v>2</v>
      </c>
      <c r="C2612" s="9" t="s">
        <v>35</v>
      </c>
      <c r="D2612" s="9" t="str">
        <f>VLOOKUP(C2612,'Hazard Categories'!$A$2:$B$52,2,FALSE)</f>
        <v>Heat/Drought/Fire</v>
      </c>
      <c r="E2612" s="17">
        <v>2</v>
      </c>
      <c r="F2612" s="17">
        <v>1985</v>
      </c>
      <c r="G2612" s="17" t="str">
        <f>IF(F2612&lt;2000,(ROUNDDOWN((F2612-$G$10)/5,0))*5+$G$10&amp;"-"&amp;(ROUNDDOWN((F2612-$G$10)/5,0))*5+$G$10+4,(ROUNDDOWN((F2612-$G$10)/5,0))*5+$G$10&amp;"-"&amp;(ROUNDDOWN((F2612-$G$10)/5,0))*5+$G$10+4)</f>
        <v>1985-1989</v>
      </c>
      <c r="H2612" s="17">
        <v>30</v>
      </c>
      <c r="I2612" s="17">
        <v>0</v>
      </c>
      <c r="J2612" s="17">
        <v>0</v>
      </c>
      <c r="K2612" s="17">
        <f>SUM(I2612:J2612)</f>
        <v>0</v>
      </c>
      <c r="L2612" s="28">
        <f>IF(N2612&lt;7000000000,0,1)</f>
        <v>0</v>
      </c>
      <c r="M2612" s="28">
        <f>IF(N2612&gt;0,1,0)</f>
        <v>1</v>
      </c>
      <c r="N2612" s="29">
        <v>1782</v>
      </c>
      <c r="O2612" s="29">
        <f>IF($R2612="Minor",1,0)</f>
        <v>1</v>
      </c>
      <c r="P2612" s="29">
        <f>IF($R2612="Medium",1,0)</f>
        <v>0</v>
      </c>
      <c r="Q2612" s="29">
        <f>IF($R2612="Major",1,0)</f>
        <v>0</v>
      </c>
      <c r="R2612" s="2" t="str">
        <f>IF('Hazard Data'!N540&lt;VLOOKUP(B2612,Thresholds!$B$2:$I$8,2,FALSE),"Minor",IF(AND(VLOOKUP(B2612,Thresholds!$B$2:$I$8,2,FALSE)&lt;='Hazard Data'!N540,'Hazard Data'!N540&lt;VLOOKUP(B2612,Thresholds!$B$2:$I$8,3,FALSE)),"Medium","Major"))</f>
        <v>Minor</v>
      </c>
      <c r="S2612" s="2" t="str">
        <f>IF(N2612&gt;0,"",IF('Hazard Data'!K540&lt;VLOOKUP(B2612,Thresholds!$B$2:$I$8,5,FALSE),"Minor",IF(AND(VLOOKUP(B2612,Thresholds!$B$2:$I$8,5,FALSE)&lt;='Hazard Data'!K540,'Hazard Data'!K540&lt;VLOOKUP(B2612,Thresholds!$B$2:$I$8,6,FALSE)),"Medium","Major")))</f>
        <v/>
      </c>
      <c r="T2612" s="2"/>
      <c r="U2612" s="2"/>
      <c r="V2612" s="2"/>
      <c r="W2612" s="2"/>
      <c r="X2612" s="1"/>
      <c r="Y2612" s="1"/>
      <c r="Z2612" s="1"/>
      <c r="AA2612" s="1"/>
      <c r="AB2612" s="1"/>
      <c r="AC2612" s="1"/>
      <c r="AD2612" s="1"/>
      <c r="AE2612" s="1"/>
      <c r="AF2612" s="1"/>
    </row>
    <row r="2613" spans="1:32">
      <c r="A2613" s="1"/>
      <c r="B2613" s="17">
        <v>1</v>
      </c>
      <c r="C2613" s="9" t="s">
        <v>44</v>
      </c>
      <c r="D2613" s="9" t="str">
        <f>VLOOKUP(C2613,'Hazard Categories'!$A$2:$B$52,2,FALSE)</f>
        <v>Severe Storm</v>
      </c>
      <c r="E2613" s="17">
        <v>1</v>
      </c>
      <c r="F2613" s="17">
        <v>1971</v>
      </c>
      <c r="G2613" s="17" t="str">
        <f>IF(F2613&lt;2000,(ROUNDDOWN((F2613-$G$10)/5,0))*5+$G$10&amp;"-"&amp;(ROUNDDOWN((F2613-$G$10)/5,0))*5+$G$10+4,(ROUNDDOWN((F2613-$G$10)/5,0))*5+$G$10&amp;"-"&amp;(ROUNDDOWN((F2613-$G$10)/5,0))*5+$G$10+4)</f>
        <v>1970-1974</v>
      </c>
      <c r="H2613" s="17">
        <v>1</v>
      </c>
      <c r="I2613" s="17">
        <v>0</v>
      </c>
      <c r="J2613" s="17">
        <v>0</v>
      </c>
      <c r="K2613" s="17">
        <f>SUM(I2613:J2613)</f>
        <v>0</v>
      </c>
      <c r="L2613" s="28">
        <f>IF(N2613&lt;7000000000,0,1)</f>
        <v>0</v>
      </c>
      <c r="M2613" s="28">
        <f>IF(N2613&gt;0,1,0)</f>
        <v>1</v>
      </c>
      <c r="N2613" s="29">
        <v>1782</v>
      </c>
      <c r="O2613" s="29">
        <f>IF($R2613="Minor",1,0)</f>
        <v>1</v>
      </c>
      <c r="P2613" s="29">
        <f>IF($R2613="Medium",1,0)</f>
        <v>0</v>
      </c>
      <c r="Q2613" s="29">
        <f>IF($R2613="Major",1,0)</f>
        <v>0</v>
      </c>
      <c r="R2613" s="2" t="str">
        <f>IF('Hazard Data'!N1077&lt;VLOOKUP(B2613,Thresholds!$B$2:$I$8,2,FALSE),"Minor",IF(AND(VLOOKUP(B2613,Thresholds!$B$2:$I$8,2,FALSE)&lt;='Hazard Data'!N1077,'Hazard Data'!N1077&lt;VLOOKUP(B2613,Thresholds!$B$2:$I$8,3,FALSE)),"Medium","Major"))</f>
        <v>Minor</v>
      </c>
      <c r="S2613" s="2" t="str">
        <f>IF(N2613&gt;0,"",IF('Hazard Data'!K1077&lt;VLOOKUP(B2613,Thresholds!$B$2:$I$8,5,FALSE),"Minor",IF(AND(VLOOKUP(B2613,Thresholds!$B$2:$I$8,5,FALSE)&lt;='Hazard Data'!K1077,'Hazard Data'!K1077&lt;VLOOKUP(B2613,Thresholds!$B$2:$I$8,6,FALSE)),"Medium","Major")))</f>
        <v/>
      </c>
      <c r="T2613" s="2"/>
      <c r="U2613" s="2"/>
      <c r="V2613" s="2"/>
      <c r="W2613" s="2"/>
      <c r="X2613" s="1"/>
      <c r="Y2613" s="1"/>
      <c r="Z2613" s="1"/>
      <c r="AA2613" s="1"/>
      <c r="AB2613" s="1"/>
      <c r="AC2613" s="1"/>
      <c r="AD2613" s="1"/>
      <c r="AE2613" s="1"/>
      <c r="AF2613" s="1"/>
    </row>
    <row r="2614" spans="1:32">
      <c r="A2614" s="1"/>
      <c r="B2614" s="17">
        <v>4</v>
      </c>
      <c r="C2614" s="9" t="s">
        <v>40</v>
      </c>
      <c r="D2614" s="9" t="str">
        <f>VLOOKUP(C2614,'Hazard Categories'!$A$2:$B$52,2,FALSE)</f>
        <v>Storm</v>
      </c>
      <c r="E2614" s="17">
        <v>1</v>
      </c>
      <c r="F2614" s="17">
        <v>1988</v>
      </c>
      <c r="G2614" s="17" t="str">
        <f>IF(F2614&lt;2000,(ROUNDDOWN((F2614-$G$10)/5,0))*5+$G$10&amp;"-"&amp;(ROUNDDOWN((F2614-$G$10)/5,0))*5+$G$10+4,(ROUNDDOWN((F2614-$G$10)/5,0))*5+$G$10&amp;"-"&amp;(ROUNDDOWN((F2614-$G$10)/5,0))*5+$G$10+4)</f>
        <v>1985-1989</v>
      </c>
      <c r="H2614" s="17">
        <v>4</v>
      </c>
      <c r="I2614" s="17">
        <v>0</v>
      </c>
      <c r="J2614" s="17">
        <v>0</v>
      </c>
      <c r="K2614" s="17">
        <f>SUM(I2614:J2614)</f>
        <v>0</v>
      </c>
      <c r="L2614" s="28">
        <f>IF(N2614&lt;7000000000,0,1)</f>
        <v>0</v>
      </c>
      <c r="M2614" s="28">
        <f>IF(N2614&gt;0,1,0)</f>
        <v>1</v>
      </c>
      <c r="N2614" s="29">
        <v>1782</v>
      </c>
      <c r="O2614" s="29">
        <f>IF($R2614="Minor",1,0)</f>
        <v>1</v>
      </c>
      <c r="P2614" s="29">
        <f>IF($R2614="Medium",1,0)</f>
        <v>0</v>
      </c>
      <c r="Q2614" s="29">
        <f>IF($R2614="Major",1,0)</f>
        <v>0</v>
      </c>
      <c r="R2614" s="2" t="str">
        <f>IF('Hazard Data'!N1672&lt;VLOOKUP(B2614,Thresholds!$B$2:$I$8,2,FALSE),"Minor",IF(AND(VLOOKUP(B2614,Thresholds!$B$2:$I$8,2,FALSE)&lt;='Hazard Data'!N1672,'Hazard Data'!N1672&lt;VLOOKUP(B2614,Thresholds!$B$2:$I$8,3,FALSE)),"Medium","Major"))</f>
        <v>Minor</v>
      </c>
      <c r="S2614" s="2" t="str">
        <f>IF(N2614&gt;0,"",IF('Hazard Data'!K1672&lt;VLOOKUP(B2614,Thresholds!$B$2:$I$8,5,FALSE),"Minor",IF(AND(VLOOKUP(B2614,Thresholds!$B$2:$I$8,5,FALSE)&lt;='Hazard Data'!K1672,'Hazard Data'!K1672&lt;VLOOKUP(B2614,Thresholds!$B$2:$I$8,6,FALSE)),"Medium","Major")))</f>
        <v/>
      </c>
      <c r="T2614" s="2"/>
      <c r="U2614" s="2"/>
      <c r="V2614" s="2"/>
      <c r="W2614" s="2"/>
      <c r="X2614" s="1"/>
      <c r="Y2614" s="1"/>
      <c r="Z2614" s="1"/>
      <c r="AA2614" s="1"/>
      <c r="AB2614" s="1"/>
      <c r="AC2614" s="1"/>
      <c r="AD2614" s="1"/>
      <c r="AE2614" s="1"/>
      <c r="AF2614" s="1"/>
    </row>
    <row r="2615" spans="1:32">
      <c r="A2615" s="1"/>
      <c r="B2615" s="17">
        <v>2</v>
      </c>
      <c r="C2615" s="9" t="s">
        <v>40</v>
      </c>
      <c r="D2615" s="9" t="str">
        <f>VLOOKUP(C2615,'Hazard Categories'!$A$2:$B$52,2,FALSE)</f>
        <v>Storm</v>
      </c>
      <c r="E2615" s="17">
        <v>1</v>
      </c>
      <c r="F2615" s="17">
        <v>1977</v>
      </c>
      <c r="G2615" s="17" t="str">
        <f>IF(F2615&lt;2000,(ROUNDDOWN((F2615-$G$10)/5,0))*5+$G$10&amp;"-"&amp;(ROUNDDOWN((F2615-$G$10)/5,0))*5+$G$10+4,(ROUNDDOWN((F2615-$G$10)/5,0))*5+$G$10&amp;"-"&amp;(ROUNDDOWN((F2615-$G$10)/5,0))*5+$G$10+4)</f>
        <v>1975-1979</v>
      </c>
      <c r="H2615" s="17">
        <v>31</v>
      </c>
      <c r="I2615" s="17">
        <v>0</v>
      </c>
      <c r="J2615" s="17">
        <v>0</v>
      </c>
      <c r="K2615" s="17">
        <f>SUM(I2615:J2615)</f>
        <v>0</v>
      </c>
      <c r="L2615" s="28">
        <f>IF(N2615&lt;7000000000,0,1)</f>
        <v>0</v>
      </c>
      <c r="M2615" s="28">
        <f>IF(N2615&gt;0,1,0)</f>
        <v>1</v>
      </c>
      <c r="N2615" s="29">
        <v>1781</v>
      </c>
      <c r="O2615" s="29">
        <f>IF($R2615="Minor",1,0)</f>
        <v>1</v>
      </c>
      <c r="P2615" s="29">
        <f>IF($R2615="Medium",1,0)</f>
        <v>0</v>
      </c>
      <c r="Q2615" s="29">
        <f>IF($R2615="Major",1,0)</f>
        <v>0</v>
      </c>
      <c r="R2615" s="2" t="str">
        <f>IF('Hazard Data'!N1245&lt;VLOOKUP(B2615,Thresholds!$B$2:$I$8,2,FALSE),"Minor",IF(AND(VLOOKUP(B2615,Thresholds!$B$2:$I$8,2,FALSE)&lt;='Hazard Data'!N1245,'Hazard Data'!N1245&lt;VLOOKUP(B2615,Thresholds!$B$2:$I$8,3,FALSE)),"Medium","Major"))</f>
        <v>Minor</v>
      </c>
      <c r="S2615" s="2" t="str">
        <f>IF(N2615&gt;0,"",IF('Hazard Data'!K1245&lt;VLOOKUP(B2615,Thresholds!$B$2:$I$8,5,FALSE),"Minor",IF(AND(VLOOKUP(B2615,Thresholds!$B$2:$I$8,5,FALSE)&lt;='Hazard Data'!K1245,'Hazard Data'!K1245&lt;VLOOKUP(B2615,Thresholds!$B$2:$I$8,6,FALSE)),"Medium","Major")))</f>
        <v/>
      </c>
      <c r="T2615" s="2"/>
      <c r="U2615" s="2"/>
      <c r="V2615" s="2"/>
      <c r="W2615" s="2"/>
      <c r="X2615" s="1"/>
      <c r="Y2615" s="1"/>
      <c r="Z2615" s="1"/>
      <c r="AA2615" s="1"/>
      <c r="AB2615" s="1"/>
      <c r="AC2615" s="1"/>
      <c r="AD2615" s="1"/>
      <c r="AE2615" s="1"/>
      <c r="AF2615" s="1"/>
    </row>
    <row r="2616" spans="1:32">
      <c r="A2616" s="1"/>
      <c r="B2616" s="17">
        <v>3</v>
      </c>
      <c r="C2616" s="9" t="s">
        <v>44</v>
      </c>
      <c r="D2616" s="9" t="str">
        <f>VLOOKUP(C2616,'Hazard Categories'!$A$2:$B$52,2,FALSE)</f>
        <v>Severe Storm</v>
      </c>
      <c r="E2616" s="17">
        <v>1</v>
      </c>
      <c r="F2616" s="17">
        <v>1966</v>
      </c>
      <c r="G2616" s="17" t="str">
        <f>IF(F2616&lt;2000,(ROUNDDOWN((F2616-$G$10)/5,0))*5+$G$10&amp;"-"&amp;(ROUNDDOWN((F2616-$G$10)/5,0))*5+$G$10+4,(ROUNDDOWN((F2616-$G$10)/5,0))*5+$G$10&amp;"-"&amp;(ROUNDDOWN((F2616-$G$10)/5,0))*5+$G$10+4)</f>
        <v>1965-1969</v>
      </c>
      <c r="H2616" s="17">
        <v>1</v>
      </c>
      <c r="I2616" s="17">
        <v>0</v>
      </c>
      <c r="J2616" s="17">
        <v>0</v>
      </c>
      <c r="K2616" s="17">
        <f>SUM(I2616:J2616)</f>
        <v>0</v>
      </c>
      <c r="L2616" s="28">
        <f>IF(N2616&lt;7000000000,0,1)</f>
        <v>0</v>
      </c>
      <c r="M2616" s="28">
        <f>IF(N2616&gt;0,1,0)</f>
        <v>1</v>
      </c>
      <c r="N2616" s="29">
        <v>1780</v>
      </c>
      <c r="O2616" s="29">
        <f>IF($R2616="Minor",1,0)</f>
        <v>1</v>
      </c>
      <c r="P2616" s="29">
        <f>IF($R2616="Medium",1,0)</f>
        <v>0</v>
      </c>
      <c r="Q2616" s="29">
        <f>IF($R2616="Major",1,0)</f>
        <v>0</v>
      </c>
      <c r="R2616" s="2" t="str">
        <f>IF('Hazard Data'!N988&lt;VLOOKUP(B2616,Thresholds!$B$2:$I$8,2,FALSE),"Minor",IF(AND(VLOOKUP(B2616,Thresholds!$B$2:$I$8,2,FALSE)&lt;='Hazard Data'!N988,'Hazard Data'!N988&lt;VLOOKUP(B2616,Thresholds!$B$2:$I$8,3,FALSE)),"Medium","Major"))</f>
        <v>Minor</v>
      </c>
      <c r="S2616" s="2" t="str">
        <f>IF(N2616&gt;0,"",IF('Hazard Data'!K988&lt;VLOOKUP(B2616,Thresholds!$B$2:$I$8,5,FALSE),"Minor",IF(AND(VLOOKUP(B2616,Thresholds!$B$2:$I$8,5,FALSE)&lt;='Hazard Data'!K988,'Hazard Data'!K988&lt;VLOOKUP(B2616,Thresholds!$B$2:$I$8,6,FALSE)),"Medium","Major")))</f>
        <v/>
      </c>
      <c r="T2616" s="2"/>
      <c r="U2616" s="2"/>
      <c r="V2616" s="2"/>
      <c r="W2616" s="2"/>
      <c r="X2616" s="1"/>
      <c r="Y2616" s="1"/>
      <c r="Z2616" s="1"/>
      <c r="AA2616" s="1"/>
      <c r="AB2616" s="1"/>
      <c r="AC2616" s="1"/>
      <c r="AD2616" s="1"/>
      <c r="AE2616" s="1"/>
      <c r="AF2616" s="1"/>
    </row>
    <row r="2617" spans="1:32">
      <c r="A2617" s="1"/>
      <c r="B2617" s="17">
        <v>6</v>
      </c>
      <c r="C2617" s="9" t="s">
        <v>29</v>
      </c>
      <c r="D2617" s="9" t="str">
        <f>VLOOKUP(C2617,'Hazard Categories'!$A$2:$B$52,2,FALSE)</f>
        <v>Tropical Storm</v>
      </c>
      <c r="E2617" s="17">
        <v>2</v>
      </c>
      <c r="F2617" s="17">
        <v>1972</v>
      </c>
      <c r="G2617" s="17" t="str">
        <f>IF(F2617&lt;2000,(ROUNDDOWN((F2617-$G$10)/5,0))*5+$G$10&amp;"-"&amp;(ROUNDDOWN((F2617-$G$10)/5,0))*5+$G$10+4,(ROUNDDOWN((F2617-$G$10)/5,0))*5+$G$10&amp;"-"&amp;(ROUNDDOWN((F2617-$G$10)/5,0))*5+$G$10+4)</f>
        <v>1970-1974</v>
      </c>
      <c r="H2617" s="17">
        <v>2</v>
      </c>
      <c r="I2617" s="17">
        <v>0</v>
      </c>
      <c r="J2617" s="17">
        <v>0</v>
      </c>
      <c r="K2617" s="17">
        <f>SUM(I2617:J2617)</f>
        <v>0</v>
      </c>
      <c r="L2617" s="28">
        <f>IF(N2617&lt;7000000000,0,1)</f>
        <v>0</v>
      </c>
      <c r="M2617" s="28">
        <f>IF(N2617&gt;0,1,0)</f>
        <v>1</v>
      </c>
      <c r="N2617" s="29">
        <v>1777</v>
      </c>
      <c r="O2617" s="29">
        <f>IF($R2617="Minor",1,0)</f>
        <v>0</v>
      </c>
      <c r="P2617" s="29">
        <f>IF($R2617="Medium",1,0)</f>
        <v>1</v>
      </c>
      <c r="Q2617" s="29">
        <f>IF($R2617="Major",1,0)</f>
        <v>0</v>
      </c>
      <c r="R2617" s="2" t="str">
        <f>IF('Hazard Data'!N337&lt;VLOOKUP(B2617,Thresholds!$B$2:$I$8,2,FALSE),"Minor",IF(AND(VLOOKUP(B2617,Thresholds!$B$2:$I$8,2,FALSE)&lt;='Hazard Data'!N337,'Hazard Data'!N337&lt;VLOOKUP(B2617,Thresholds!$B$2:$I$8,3,FALSE)),"Medium","Major"))</f>
        <v>Medium</v>
      </c>
      <c r="S2617" s="2" t="str">
        <f>IF(N2617&gt;0,"",IF('Hazard Data'!K337&lt;VLOOKUP(B2617,Thresholds!$B$2:$I$8,5,FALSE),"Minor",IF(AND(VLOOKUP(B2617,Thresholds!$B$2:$I$8,5,FALSE)&lt;='Hazard Data'!K337,'Hazard Data'!K337&lt;VLOOKUP(B2617,Thresholds!$B$2:$I$8,6,FALSE)),"Medium","Major")))</f>
        <v/>
      </c>
      <c r="T2617" s="2"/>
      <c r="U2617" s="2"/>
      <c r="V2617" s="2"/>
      <c r="W2617" s="2"/>
      <c r="X2617" s="1"/>
      <c r="Y2617" s="1"/>
      <c r="Z2617" s="1"/>
      <c r="AA2617" s="1"/>
      <c r="AB2617" s="1"/>
      <c r="AC2617" s="1"/>
      <c r="AD2617" s="1"/>
      <c r="AE2617" s="1"/>
      <c r="AF2617" s="1"/>
    </row>
    <row r="2618" spans="1:32">
      <c r="A2618" s="1"/>
      <c r="B2618" s="17">
        <v>1</v>
      </c>
      <c r="C2618" s="9" t="s">
        <v>29</v>
      </c>
      <c r="D2618" s="9" t="str">
        <f>VLOOKUP(C2618,'Hazard Categories'!$A$2:$B$52,2,FALSE)</f>
        <v>Tropical Storm</v>
      </c>
      <c r="E2618" s="17">
        <v>3</v>
      </c>
      <c r="F2618" s="17">
        <v>1964</v>
      </c>
      <c r="G2618" s="17" t="str">
        <f>IF(F2618&lt;2000,(ROUNDDOWN((F2618-$G$10)/5,0))*5+$G$10&amp;"-"&amp;(ROUNDDOWN((F2618-$G$10)/5,0))*5+$G$10+4,(ROUNDDOWN((F2618-$G$10)/5,0))*5+$G$10&amp;"-"&amp;(ROUNDDOWN((F2618-$G$10)/5,0))*5+$G$10+4)</f>
        <v>1960-1964</v>
      </c>
      <c r="H2618" s="17">
        <v>2</v>
      </c>
      <c r="I2618" s="17">
        <v>0</v>
      </c>
      <c r="J2618" s="17">
        <v>0</v>
      </c>
      <c r="K2618" s="17">
        <f>SUM(I2618:J2618)</f>
        <v>0</v>
      </c>
      <c r="L2618" s="28">
        <f>IF(N2618&lt;7000000000,0,1)</f>
        <v>0</v>
      </c>
      <c r="M2618" s="28">
        <f>IF(N2618&gt;0,1,0)</f>
        <v>1</v>
      </c>
      <c r="N2618" s="29">
        <v>1775</v>
      </c>
      <c r="O2618" s="29">
        <f>IF($R2618="Minor",1,0)</f>
        <v>1</v>
      </c>
      <c r="P2618" s="29">
        <f>IF($R2618="Medium",1,0)</f>
        <v>0</v>
      </c>
      <c r="Q2618" s="29">
        <f>IF($R2618="Major",1,0)</f>
        <v>0</v>
      </c>
      <c r="R2618" s="2" t="str">
        <f>IF('Hazard Data'!N1063&lt;VLOOKUP(B2618,Thresholds!$B$2:$I$8,2,FALSE),"Minor",IF(AND(VLOOKUP(B2618,Thresholds!$B$2:$I$8,2,FALSE)&lt;='Hazard Data'!N1063,'Hazard Data'!N1063&lt;VLOOKUP(B2618,Thresholds!$B$2:$I$8,3,FALSE)),"Medium","Major"))</f>
        <v>Minor</v>
      </c>
      <c r="S2618" s="2" t="str">
        <f>IF(N2618&gt;0,"",IF('Hazard Data'!K1063&lt;VLOOKUP(B2618,Thresholds!$B$2:$I$8,5,FALSE),"Minor",IF(AND(VLOOKUP(B2618,Thresholds!$B$2:$I$8,5,FALSE)&lt;='Hazard Data'!K1063,'Hazard Data'!K1063&lt;VLOOKUP(B2618,Thresholds!$B$2:$I$8,6,FALSE)),"Medium","Major")))</f>
        <v/>
      </c>
      <c r="T2618" s="2"/>
      <c r="U2618" s="2"/>
      <c r="V2618" s="2"/>
      <c r="W2618" s="2"/>
      <c r="X2618" s="1"/>
      <c r="Y2618" s="1"/>
      <c r="Z2618" s="1"/>
      <c r="AA2618" s="1"/>
      <c r="AB2618" s="1"/>
      <c r="AC2618" s="1"/>
      <c r="AD2618" s="1"/>
      <c r="AE2618" s="1"/>
      <c r="AF2618" s="1"/>
    </row>
    <row r="2619" spans="1:32">
      <c r="A2619" s="1"/>
      <c r="B2619" s="17">
        <v>2</v>
      </c>
      <c r="C2619" s="9" t="s">
        <v>52</v>
      </c>
      <c r="D2619" s="9" t="str">
        <f>VLOOKUP(C2619,'Hazard Categories'!$A$2:$B$52,2,FALSE)</f>
        <v>Severe Storm</v>
      </c>
      <c r="E2619" s="17">
        <v>3</v>
      </c>
      <c r="F2619" s="17">
        <v>1965</v>
      </c>
      <c r="G2619" s="17" t="str">
        <f>IF(F2619&lt;2000,(ROUNDDOWN((F2619-$G$10)/5,0))*5+$G$10&amp;"-"&amp;(ROUNDDOWN((F2619-$G$10)/5,0))*5+$G$10+4,(ROUNDDOWN((F2619-$G$10)/5,0))*5+$G$10&amp;"-"&amp;(ROUNDDOWN((F2619-$G$10)/5,0))*5+$G$10+4)</f>
        <v>1965-1969</v>
      </c>
      <c r="H2619" s="17">
        <v>31</v>
      </c>
      <c r="I2619" s="17">
        <v>0</v>
      </c>
      <c r="J2619" s="17">
        <v>0</v>
      </c>
      <c r="K2619" s="17">
        <f>SUM(I2619:J2619)</f>
        <v>0</v>
      </c>
      <c r="L2619" s="28">
        <f>IF(N2619&lt;7000000000,0,1)</f>
        <v>0</v>
      </c>
      <c r="M2619" s="28">
        <f>IF(N2619&gt;0,1,0)</f>
        <v>1</v>
      </c>
      <c r="N2619" s="29">
        <v>1772</v>
      </c>
      <c r="O2619" s="29">
        <f>IF($R2619="Minor",1,0)</f>
        <v>1</v>
      </c>
      <c r="P2619" s="29">
        <f>IF($R2619="Medium",1,0)</f>
        <v>0</v>
      </c>
      <c r="Q2619" s="29">
        <f>IF($R2619="Major",1,0)</f>
        <v>0</v>
      </c>
      <c r="R2619" s="2" t="str">
        <f>IF('Hazard Data'!N950&lt;VLOOKUP(B2619,Thresholds!$B$2:$I$8,2,FALSE),"Minor",IF(AND(VLOOKUP(B2619,Thresholds!$B$2:$I$8,2,FALSE)&lt;='Hazard Data'!N950,'Hazard Data'!N950&lt;VLOOKUP(B2619,Thresholds!$B$2:$I$8,3,FALSE)),"Medium","Major"))</f>
        <v>Minor</v>
      </c>
      <c r="S2619" s="2" t="str">
        <f>IF(N2619&gt;0,"",IF('Hazard Data'!K950&lt;VLOOKUP(B2619,Thresholds!$B$2:$I$8,5,FALSE),"Minor",IF(AND(VLOOKUP(B2619,Thresholds!$B$2:$I$8,5,FALSE)&lt;='Hazard Data'!K950,'Hazard Data'!K950&lt;VLOOKUP(B2619,Thresholds!$B$2:$I$8,6,FALSE)),"Medium","Major")))</f>
        <v/>
      </c>
      <c r="T2619" s="2"/>
      <c r="U2619" s="2"/>
      <c r="V2619" s="2"/>
      <c r="W2619" s="2"/>
      <c r="X2619" s="1"/>
      <c r="Y2619" s="1"/>
      <c r="Z2619" s="1"/>
      <c r="AA2619" s="1"/>
      <c r="AB2619" s="1"/>
      <c r="AC2619" s="1"/>
      <c r="AD2619" s="1"/>
      <c r="AE2619" s="1"/>
      <c r="AF2619" s="1"/>
    </row>
    <row r="2620" spans="1:32">
      <c r="A2620" s="1"/>
      <c r="B2620" s="17">
        <v>1</v>
      </c>
      <c r="C2620" s="9" t="s">
        <v>35</v>
      </c>
      <c r="D2620" s="9" t="str">
        <f>VLOOKUP(C2620,'Hazard Categories'!$A$2:$B$52,2,FALSE)</f>
        <v>Heat/Drought/Fire</v>
      </c>
      <c r="E2620" s="17">
        <v>2</v>
      </c>
      <c r="F2620" s="17">
        <v>1985</v>
      </c>
      <c r="G2620" s="17" t="str">
        <f>IF(F2620&lt;2000,(ROUNDDOWN((F2620-$G$10)/5,0))*5+$G$10&amp;"-"&amp;(ROUNDDOWN((F2620-$G$10)/5,0))*5+$G$10+4,(ROUNDDOWN((F2620-$G$10)/5,0))*5+$G$10&amp;"-"&amp;(ROUNDDOWN((F2620-$G$10)/5,0))*5+$G$10+4)</f>
        <v>1985-1989</v>
      </c>
      <c r="H2620" s="17">
        <v>30</v>
      </c>
      <c r="I2620" s="17">
        <v>0</v>
      </c>
      <c r="J2620" s="17">
        <v>0</v>
      </c>
      <c r="K2620" s="17">
        <f>SUM(I2620:J2620)</f>
        <v>0</v>
      </c>
      <c r="L2620" s="28">
        <f>IF(N2620&lt;7000000000,0,1)</f>
        <v>0</v>
      </c>
      <c r="M2620" s="28">
        <f>IF(N2620&gt;0,1,0)</f>
        <v>1</v>
      </c>
      <c r="N2620" s="29">
        <v>1770</v>
      </c>
      <c r="O2620" s="29">
        <f>IF($R2620="Minor",1,0)</f>
        <v>1</v>
      </c>
      <c r="P2620" s="29">
        <f>IF($R2620="Medium",1,0)</f>
        <v>0</v>
      </c>
      <c r="Q2620" s="29">
        <f>IF($R2620="Major",1,0)</f>
        <v>0</v>
      </c>
      <c r="R2620" s="2" t="str">
        <f>IF('Hazard Data'!N539&lt;VLOOKUP(B2620,Thresholds!$B$2:$I$8,2,FALSE),"Minor",IF(AND(VLOOKUP(B2620,Thresholds!$B$2:$I$8,2,FALSE)&lt;='Hazard Data'!N539,'Hazard Data'!N539&lt;VLOOKUP(B2620,Thresholds!$B$2:$I$8,3,FALSE)),"Medium","Major"))</f>
        <v>Minor</v>
      </c>
      <c r="S2620" s="2" t="str">
        <f>IF(N2620&gt;0,"",IF('Hazard Data'!K539&lt;VLOOKUP(B2620,Thresholds!$B$2:$I$8,5,FALSE),"Minor",IF(AND(VLOOKUP(B2620,Thresholds!$B$2:$I$8,5,FALSE)&lt;='Hazard Data'!K539,'Hazard Data'!K539&lt;VLOOKUP(B2620,Thresholds!$B$2:$I$8,6,FALSE)),"Medium","Major")))</f>
        <v/>
      </c>
      <c r="T2620" s="2"/>
      <c r="U2620" s="2"/>
      <c r="V2620" s="2"/>
      <c r="W2620" s="2"/>
      <c r="X2620" s="1"/>
      <c r="Y2620" s="1"/>
      <c r="Z2620" s="1"/>
      <c r="AA2620" s="1"/>
      <c r="AB2620" s="1"/>
      <c r="AC2620" s="1"/>
      <c r="AD2620" s="1"/>
      <c r="AE2620" s="1"/>
      <c r="AF2620" s="1"/>
    </row>
    <row r="2621" spans="1:32">
      <c r="A2621" s="1"/>
      <c r="B2621" s="17">
        <v>4</v>
      </c>
      <c r="C2621" s="9" t="s">
        <v>40</v>
      </c>
      <c r="D2621" s="9" t="str">
        <f>VLOOKUP(C2621,'Hazard Categories'!$A$2:$B$52,2,FALSE)</f>
        <v>Storm</v>
      </c>
      <c r="E2621" s="17">
        <v>1</v>
      </c>
      <c r="F2621" s="17">
        <v>1961</v>
      </c>
      <c r="G2621" s="17" t="str">
        <f>IF(F2621&lt;2000,(ROUNDDOWN((F2621-$G$10)/5,0))*5+$G$10&amp;"-"&amp;(ROUNDDOWN((F2621-$G$10)/5,0))*5+$G$10+4,(ROUNDDOWN((F2621-$G$10)/5,0))*5+$G$10&amp;"-"&amp;(ROUNDDOWN((F2621-$G$10)/5,0))*5+$G$10+4)</f>
        <v>1960-1964</v>
      </c>
      <c r="H2621" s="17">
        <v>2</v>
      </c>
      <c r="I2621" s="17">
        <v>0</v>
      </c>
      <c r="J2621" s="17">
        <v>0</v>
      </c>
      <c r="K2621" s="17">
        <f>SUM(I2621:J2621)</f>
        <v>0</v>
      </c>
      <c r="L2621" s="28">
        <f>IF(N2621&lt;7000000000,0,1)</f>
        <v>0</v>
      </c>
      <c r="M2621" s="28">
        <f>IF(N2621&gt;0,1,0)</f>
        <v>1</v>
      </c>
      <c r="N2621" s="29">
        <v>1769</v>
      </c>
      <c r="O2621" s="29">
        <f>IF($R2621="Minor",1,0)</f>
        <v>1</v>
      </c>
      <c r="P2621" s="29">
        <f>IF($R2621="Medium",1,0)</f>
        <v>0</v>
      </c>
      <c r="Q2621" s="29">
        <f>IF($R2621="Major",1,0)</f>
        <v>0</v>
      </c>
      <c r="R2621" s="2" t="str">
        <f>IF('Hazard Data'!N928&lt;VLOOKUP(B2621,Thresholds!$B$2:$I$8,2,FALSE),"Minor",IF(AND(VLOOKUP(B2621,Thresholds!$B$2:$I$8,2,FALSE)&lt;='Hazard Data'!N928,'Hazard Data'!N928&lt;VLOOKUP(B2621,Thresholds!$B$2:$I$8,3,FALSE)),"Medium","Major"))</f>
        <v>Minor</v>
      </c>
      <c r="S2621" s="2" t="str">
        <f>IF(N2621&gt;0,"",IF('Hazard Data'!K928&lt;VLOOKUP(B2621,Thresholds!$B$2:$I$8,5,FALSE),"Minor",IF(AND(VLOOKUP(B2621,Thresholds!$B$2:$I$8,5,FALSE)&lt;='Hazard Data'!K928,'Hazard Data'!K928&lt;VLOOKUP(B2621,Thresholds!$B$2:$I$8,6,FALSE)),"Medium","Major")))</f>
        <v/>
      </c>
      <c r="T2621" s="2"/>
      <c r="U2621" s="2"/>
      <c r="V2621" s="2"/>
      <c r="W2621" s="2"/>
      <c r="X2621" s="1"/>
      <c r="Y2621" s="1"/>
      <c r="Z2621" s="1"/>
      <c r="AA2621" s="1"/>
      <c r="AB2621" s="1"/>
      <c r="AC2621" s="1"/>
      <c r="AD2621" s="1"/>
      <c r="AE2621" s="1"/>
      <c r="AF2621" s="1"/>
    </row>
    <row r="2622" spans="1:32">
      <c r="A2622" s="1"/>
      <c r="B2622" s="17">
        <v>4</v>
      </c>
      <c r="C2622" s="9" t="s">
        <v>52</v>
      </c>
      <c r="D2622" s="9" t="str">
        <f>VLOOKUP(C2622,'Hazard Categories'!$A$2:$B$52,2,FALSE)</f>
        <v>Severe Storm</v>
      </c>
      <c r="E2622" s="17">
        <v>3</v>
      </c>
      <c r="F2622" s="17">
        <v>1965</v>
      </c>
      <c r="G2622" s="17" t="str">
        <f>IF(F2622&lt;2000,(ROUNDDOWN((F2622-$G$10)/5,0))*5+$G$10&amp;"-"&amp;(ROUNDDOWN((F2622-$G$10)/5,0))*5+$G$10+4,(ROUNDDOWN((F2622-$G$10)/5,0))*5+$G$10&amp;"-"&amp;(ROUNDDOWN((F2622-$G$10)/5,0))*5+$G$10+4)</f>
        <v>1965-1969</v>
      </c>
      <c r="H2622" s="17">
        <v>31</v>
      </c>
      <c r="I2622" s="17">
        <v>0</v>
      </c>
      <c r="J2622" s="17">
        <v>0</v>
      </c>
      <c r="K2622" s="17">
        <f>SUM(I2622:J2622)</f>
        <v>0</v>
      </c>
      <c r="L2622" s="28">
        <f>IF(N2622&lt;7000000000,0,1)</f>
        <v>0</v>
      </c>
      <c r="M2622" s="28">
        <f>IF(N2622&gt;0,1,0)</f>
        <v>1</v>
      </c>
      <c r="N2622" s="29">
        <v>1768</v>
      </c>
      <c r="O2622" s="29">
        <f>IF($R2622="Minor",1,0)</f>
        <v>1</v>
      </c>
      <c r="P2622" s="29">
        <f>IF($R2622="Medium",1,0)</f>
        <v>0</v>
      </c>
      <c r="Q2622" s="29">
        <f>IF($R2622="Major",1,0)</f>
        <v>0</v>
      </c>
      <c r="R2622" s="2" t="str">
        <f>IF('Hazard Data'!N951&lt;VLOOKUP(B2622,Thresholds!$B$2:$I$8,2,FALSE),"Minor",IF(AND(VLOOKUP(B2622,Thresholds!$B$2:$I$8,2,FALSE)&lt;='Hazard Data'!N951,'Hazard Data'!N951&lt;VLOOKUP(B2622,Thresholds!$B$2:$I$8,3,FALSE)),"Medium","Major"))</f>
        <v>Minor</v>
      </c>
      <c r="S2622" s="2" t="str">
        <f>IF(N2622&gt;0,"",IF('Hazard Data'!K951&lt;VLOOKUP(B2622,Thresholds!$B$2:$I$8,5,FALSE),"Minor",IF(AND(VLOOKUP(B2622,Thresholds!$B$2:$I$8,5,FALSE)&lt;='Hazard Data'!K951,'Hazard Data'!K951&lt;VLOOKUP(B2622,Thresholds!$B$2:$I$8,6,FALSE)),"Medium","Major")))</f>
        <v/>
      </c>
      <c r="T2622" s="2"/>
      <c r="U2622" s="2"/>
      <c r="V2622" s="2"/>
      <c r="W2622" s="2"/>
      <c r="X2622" s="1"/>
      <c r="Y2622" s="1"/>
      <c r="Z2622" s="1"/>
      <c r="AA2622" s="1"/>
      <c r="AB2622" s="1"/>
      <c r="AC2622" s="1"/>
      <c r="AD2622" s="1"/>
      <c r="AE2622" s="1"/>
      <c r="AF2622" s="1"/>
    </row>
    <row r="2623" spans="1:32">
      <c r="A2623" s="1"/>
      <c r="B2623" s="17">
        <v>3</v>
      </c>
      <c r="C2623" s="9" t="s">
        <v>46</v>
      </c>
      <c r="D2623" s="9" t="str">
        <f>VLOOKUP(C2623,'Hazard Categories'!$A$2:$B$52,2,FALSE)</f>
        <v>Storm</v>
      </c>
      <c r="E2623" s="17">
        <v>1</v>
      </c>
      <c r="F2623" s="17">
        <v>1964</v>
      </c>
      <c r="G2623" s="17" t="str">
        <f>IF(F2623&lt;2000,(ROUNDDOWN((F2623-$G$10)/5,0))*5+$G$10&amp;"-"&amp;(ROUNDDOWN((F2623-$G$10)/5,0))*5+$G$10+4,(ROUNDDOWN((F2623-$G$10)/5,0))*5+$G$10&amp;"-"&amp;(ROUNDDOWN((F2623-$G$10)/5,0))*5+$G$10+4)</f>
        <v>1960-1964</v>
      </c>
      <c r="H2623" s="17">
        <v>1</v>
      </c>
      <c r="I2623" s="17">
        <v>0</v>
      </c>
      <c r="J2623" s="17">
        <v>0</v>
      </c>
      <c r="K2623" s="17">
        <f>SUM(I2623:J2623)</f>
        <v>0</v>
      </c>
      <c r="L2623" s="28">
        <f>IF(N2623&lt;7000000000,0,1)</f>
        <v>0</v>
      </c>
      <c r="M2623" s="28">
        <f>IF(N2623&gt;0,1,0)</f>
        <v>1</v>
      </c>
      <c r="N2623" s="29">
        <v>1766</v>
      </c>
      <c r="O2623" s="29">
        <f>IF($R2623="Minor",1,0)</f>
        <v>1</v>
      </c>
      <c r="P2623" s="29">
        <f>IF($R2623="Medium",1,0)</f>
        <v>0</v>
      </c>
      <c r="Q2623" s="29">
        <f>IF($R2623="Major",1,0)</f>
        <v>0</v>
      </c>
      <c r="R2623" s="2" t="str">
        <f>IF('Hazard Data'!N1009&lt;VLOOKUP(B2623,Thresholds!$B$2:$I$8,2,FALSE),"Minor",IF(AND(VLOOKUP(B2623,Thresholds!$B$2:$I$8,2,FALSE)&lt;='Hazard Data'!N1009,'Hazard Data'!N1009&lt;VLOOKUP(B2623,Thresholds!$B$2:$I$8,3,FALSE)),"Medium","Major"))</f>
        <v>Minor</v>
      </c>
      <c r="S2623" s="2" t="str">
        <f>IF(N2623&gt;0,"",IF('Hazard Data'!K1009&lt;VLOOKUP(B2623,Thresholds!$B$2:$I$8,5,FALSE),"Minor",IF(AND(VLOOKUP(B2623,Thresholds!$B$2:$I$8,5,FALSE)&lt;='Hazard Data'!K1009,'Hazard Data'!K1009&lt;VLOOKUP(B2623,Thresholds!$B$2:$I$8,6,FALSE)),"Medium","Major")))</f>
        <v/>
      </c>
      <c r="T2623" s="2"/>
      <c r="U2623" s="2"/>
      <c r="V2623" s="2"/>
      <c r="W2623" s="2"/>
      <c r="X2623" s="1"/>
      <c r="Y2623" s="1"/>
      <c r="Z2623" s="1"/>
      <c r="AA2623" s="1"/>
      <c r="AB2623" s="1"/>
      <c r="AC2623" s="1"/>
      <c r="AD2623" s="1"/>
      <c r="AE2623" s="1"/>
      <c r="AF2623" s="1"/>
    </row>
    <row r="2624" spans="1:32">
      <c r="A2624" s="1"/>
      <c r="B2624" s="17">
        <v>3</v>
      </c>
      <c r="C2624" s="9" t="s">
        <v>44</v>
      </c>
      <c r="D2624" s="9" t="str">
        <f>VLOOKUP(C2624,'Hazard Categories'!$A$2:$B$52,2,FALSE)</f>
        <v>Severe Storm</v>
      </c>
      <c r="E2624" s="17">
        <v>3</v>
      </c>
      <c r="F2624" s="17">
        <v>1977</v>
      </c>
      <c r="G2624" s="17" t="str">
        <f>IF(F2624&lt;2000,(ROUNDDOWN((F2624-$G$10)/5,0))*5+$G$10&amp;"-"&amp;(ROUNDDOWN((F2624-$G$10)/5,0))*5+$G$10+4,(ROUNDDOWN((F2624-$G$10)/5,0))*5+$G$10&amp;"-"&amp;(ROUNDDOWN((F2624-$G$10)/5,0))*5+$G$10+4)</f>
        <v>1975-1979</v>
      </c>
      <c r="H2624" s="17">
        <v>1</v>
      </c>
      <c r="I2624" s="17">
        <v>0</v>
      </c>
      <c r="J2624" s="17">
        <v>0</v>
      </c>
      <c r="K2624" s="17">
        <f>SUM(I2624:J2624)</f>
        <v>0</v>
      </c>
      <c r="L2624" s="28">
        <f>IF(N2624&lt;7000000000,0,1)</f>
        <v>0</v>
      </c>
      <c r="M2624" s="28">
        <f>IF(N2624&gt;0,1,0)</f>
        <v>1</v>
      </c>
      <c r="N2624" s="29">
        <v>1764</v>
      </c>
      <c r="O2624" s="29">
        <f>IF($R2624="Minor",1,0)</f>
        <v>1</v>
      </c>
      <c r="P2624" s="29">
        <f>IF($R2624="Medium",1,0)</f>
        <v>0</v>
      </c>
      <c r="Q2624" s="29">
        <f>IF($R2624="Major",1,0)</f>
        <v>0</v>
      </c>
      <c r="R2624" s="2" t="str">
        <f>IF('Hazard Data'!N1292&lt;VLOOKUP(B2624,Thresholds!$B$2:$I$8,2,FALSE),"Minor",IF(AND(VLOOKUP(B2624,Thresholds!$B$2:$I$8,2,FALSE)&lt;='Hazard Data'!N1292,'Hazard Data'!N1292&lt;VLOOKUP(B2624,Thresholds!$B$2:$I$8,3,FALSE)),"Medium","Major"))</f>
        <v>Minor</v>
      </c>
      <c r="S2624" s="2" t="str">
        <f>IF(N2624&gt;0,"",IF('Hazard Data'!K1292&lt;VLOOKUP(B2624,Thresholds!$B$2:$I$8,5,FALSE),"Minor",IF(AND(VLOOKUP(B2624,Thresholds!$B$2:$I$8,5,FALSE)&lt;='Hazard Data'!K1292,'Hazard Data'!K1292&lt;VLOOKUP(B2624,Thresholds!$B$2:$I$8,6,FALSE)),"Medium","Major")))</f>
        <v/>
      </c>
      <c r="T2624" s="2"/>
      <c r="U2624" s="2"/>
      <c r="V2624" s="2"/>
      <c r="W2624" s="2"/>
      <c r="X2624" s="1"/>
      <c r="Y2624" s="1"/>
      <c r="Z2624" s="1"/>
      <c r="AA2624" s="1"/>
      <c r="AB2624" s="1"/>
      <c r="AC2624" s="1"/>
      <c r="AD2624" s="1"/>
      <c r="AE2624" s="1"/>
      <c r="AF2624" s="1"/>
    </row>
    <row r="2625" spans="1:32">
      <c r="A2625" s="1"/>
      <c r="B2625" s="17">
        <v>1</v>
      </c>
      <c r="C2625" s="9" t="s">
        <v>40</v>
      </c>
      <c r="D2625" s="9" t="str">
        <f>VLOOKUP(C2625,'Hazard Categories'!$A$2:$B$52,2,FALSE)</f>
        <v>Storm</v>
      </c>
      <c r="E2625" s="17">
        <v>4</v>
      </c>
      <c r="F2625" s="17">
        <v>1985</v>
      </c>
      <c r="G2625" s="17" t="str">
        <f>IF(F2625&lt;2000,(ROUNDDOWN((F2625-$G$10)/5,0))*5+$G$10&amp;"-"&amp;(ROUNDDOWN((F2625-$G$10)/5,0))*5+$G$10+4,(ROUNDDOWN((F2625-$G$10)/5,0))*5+$G$10&amp;"-"&amp;(ROUNDDOWN((F2625-$G$10)/5,0))*5+$G$10+4)</f>
        <v>1985-1989</v>
      </c>
      <c r="H2625" s="17">
        <v>1</v>
      </c>
      <c r="I2625" s="17">
        <v>0</v>
      </c>
      <c r="J2625" s="17">
        <v>0</v>
      </c>
      <c r="K2625" s="17">
        <f>SUM(I2625:J2625)</f>
        <v>0</v>
      </c>
      <c r="L2625" s="28">
        <f>IF(N2625&lt;7000000000,0,1)</f>
        <v>0</v>
      </c>
      <c r="M2625" s="28">
        <f>IF(N2625&gt;0,1,0)</f>
        <v>1</v>
      </c>
      <c r="N2625" s="29">
        <v>1764</v>
      </c>
      <c r="O2625" s="29">
        <f>IF($R2625="Minor",1,0)</f>
        <v>1</v>
      </c>
      <c r="P2625" s="29">
        <f>IF($R2625="Medium",1,0)</f>
        <v>0</v>
      </c>
      <c r="Q2625" s="29">
        <f>IF($R2625="Major",1,0)</f>
        <v>0</v>
      </c>
      <c r="R2625" s="2" t="str">
        <f>IF('Hazard Data'!N1907&lt;VLOOKUP(B2625,Thresholds!$B$2:$I$8,2,FALSE),"Minor",IF(AND(VLOOKUP(B2625,Thresholds!$B$2:$I$8,2,FALSE)&lt;='Hazard Data'!N1907,'Hazard Data'!N1907&lt;VLOOKUP(B2625,Thresholds!$B$2:$I$8,3,FALSE)),"Medium","Major"))</f>
        <v>Minor</v>
      </c>
      <c r="S2625" s="2" t="str">
        <f>IF(N2625&gt;0,"",IF('Hazard Data'!K1907&lt;VLOOKUP(B2625,Thresholds!$B$2:$I$8,5,FALSE),"Minor",IF(AND(VLOOKUP(B2625,Thresholds!$B$2:$I$8,5,FALSE)&lt;='Hazard Data'!K1907,'Hazard Data'!K1907&lt;VLOOKUP(B2625,Thresholds!$B$2:$I$8,6,FALSE)),"Medium","Major")))</f>
        <v/>
      </c>
      <c r="T2625" s="2"/>
      <c r="U2625" s="2"/>
      <c r="V2625" s="2"/>
      <c r="W2625" s="2"/>
      <c r="X2625" s="1"/>
      <c r="Y2625" s="1"/>
      <c r="Z2625" s="1"/>
      <c r="AA2625" s="1"/>
      <c r="AB2625" s="1"/>
      <c r="AC2625" s="1"/>
      <c r="AD2625" s="1"/>
      <c r="AE2625" s="1"/>
      <c r="AF2625" s="1"/>
    </row>
    <row r="2626" spans="1:32">
      <c r="A2626" s="1"/>
      <c r="B2626" s="17">
        <v>2</v>
      </c>
      <c r="C2626" s="9" t="s">
        <v>43</v>
      </c>
      <c r="D2626" s="9" t="str">
        <f>VLOOKUP(C2626,'Hazard Categories'!$A$2:$B$52,2,FALSE)</f>
        <v>Heat/Drought/Fire</v>
      </c>
      <c r="E2626" s="17">
        <v>4</v>
      </c>
      <c r="F2626" s="17">
        <v>1978</v>
      </c>
      <c r="G2626" s="17" t="str">
        <f>IF(F2626&lt;2000,(ROUNDDOWN((F2626-$G$10)/5,0))*5+$G$10&amp;"-"&amp;(ROUNDDOWN((F2626-$G$10)/5,0))*5+$G$10+4,(ROUNDDOWN((F2626-$G$10)/5,0))*5+$G$10&amp;"-"&amp;(ROUNDDOWN((F2626-$G$10)/5,0))*5+$G$10+4)</f>
        <v>1975-1979</v>
      </c>
      <c r="H2626" s="17">
        <v>31</v>
      </c>
      <c r="I2626" s="17">
        <v>0</v>
      </c>
      <c r="J2626" s="17">
        <v>0</v>
      </c>
      <c r="K2626" s="17">
        <f>SUM(I2626:J2626)</f>
        <v>0</v>
      </c>
      <c r="L2626" s="28">
        <f>IF(N2626&lt;7000000000,0,1)</f>
        <v>0</v>
      </c>
      <c r="M2626" s="28">
        <f>IF(N2626&gt;0,1,0)</f>
        <v>1</v>
      </c>
      <c r="N2626" s="29">
        <v>1762</v>
      </c>
      <c r="O2626" s="29">
        <f>IF($R2626="Minor",1,0)</f>
        <v>1</v>
      </c>
      <c r="P2626" s="29">
        <f>IF($R2626="Medium",1,0)</f>
        <v>0</v>
      </c>
      <c r="Q2626" s="29">
        <f>IF($R2626="Major",1,0)</f>
        <v>0</v>
      </c>
      <c r="R2626" s="2" t="str">
        <f>IF('Hazard Data'!N453&lt;VLOOKUP(B2626,Thresholds!$B$2:$I$8,2,FALSE),"Minor",IF(AND(VLOOKUP(B2626,Thresholds!$B$2:$I$8,2,FALSE)&lt;='Hazard Data'!N453,'Hazard Data'!N453&lt;VLOOKUP(B2626,Thresholds!$B$2:$I$8,3,FALSE)),"Medium","Major"))</f>
        <v>Minor</v>
      </c>
      <c r="S2626" s="2" t="str">
        <f>IF(N2626&gt;0,"",IF('Hazard Data'!K453&lt;VLOOKUP(B2626,Thresholds!$B$2:$I$8,5,FALSE),"Minor",IF(AND(VLOOKUP(B2626,Thresholds!$B$2:$I$8,5,FALSE)&lt;='Hazard Data'!K453,'Hazard Data'!K453&lt;VLOOKUP(B2626,Thresholds!$B$2:$I$8,6,FALSE)),"Medium","Major")))</f>
        <v/>
      </c>
      <c r="T2626" s="2"/>
      <c r="U2626" s="2"/>
      <c r="V2626" s="2"/>
      <c r="W2626" s="2"/>
      <c r="X2626" s="1"/>
      <c r="Y2626" s="1"/>
      <c r="Z2626" s="1"/>
      <c r="AA2626" s="1"/>
      <c r="AB2626" s="1"/>
      <c r="AC2626" s="1"/>
      <c r="AD2626" s="1"/>
      <c r="AE2626" s="1"/>
      <c r="AF2626" s="1"/>
    </row>
    <row r="2627" spans="1:32">
      <c r="A2627" s="1"/>
      <c r="B2627" s="17">
        <v>6</v>
      </c>
      <c r="C2627" s="9" t="s">
        <v>40</v>
      </c>
      <c r="D2627" s="9" t="str">
        <f>VLOOKUP(C2627,'Hazard Categories'!$A$2:$B$52,2,FALSE)</f>
        <v>Storm</v>
      </c>
      <c r="E2627" s="17">
        <v>1</v>
      </c>
      <c r="F2627" s="17">
        <v>1988</v>
      </c>
      <c r="G2627" s="17" t="str">
        <f>IF(F2627&lt;2000,(ROUNDDOWN((F2627-$G$10)/5,0))*5+$G$10&amp;"-"&amp;(ROUNDDOWN((F2627-$G$10)/5,0))*5+$G$10+4,(ROUNDDOWN((F2627-$G$10)/5,0))*5+$G$10&amp;"-"&amp;(ROUNDDOWN((F2627-$G$10)/5,0))*5+$G$10+4)</f>
        <v>1985-1989</v>
      </c>
      <c r="H2627" s="17">
        <v>4</v>
      </c>
      <c r="I2627" s="17">
        <v>0</v>
      </c>
      <c r="J2627" s="17">
        <v>0</v>
      </c>
      <c r="K2627" s="17">
        <f>SUM(I2627:J2627)</f>
        <v>0</v>
      </c>
      <c r="L2627" s="28">
        <f>IF(N2627&lt;7000000000,0,1)</f>
        <v>0</v>
      </c>
      <c r="M2627" s="28">
        <f>IF(N2627&gt;0,1,0)</f>
        <v>1</v>
      </c>
      <c r="N2627" s="29">
        <v>1762</v>
      </c>
      <c r="O2627" s="29">
        <f>IF($R2627="Minor",1,0)</f>
        <v>1</v>
      </c>
      <c r="P2627" s="29">
        <f>IF($R2627="Medium",1,0)</f>
        <v>0</v>
      </c>
      <c r="Q2627" s="29">
        <f>IF($R2627="Major",1,0)</f>
        <v>0</v>
      </c>
      <c r="R2627" s="2" t="str">
        <f>IF('Hazard Data'!N1669&lt;VLOOKUP(B2627,Thresholds!$B$2:$I$8,2,FALSE),"Minor",IF(AND(VLOOKUP(B2627,Thresholds!$B$2:$I$8,2,FALSE)&lt;='Hazard Data'!N1669,'Hazard Data'!N1669&lt;VLOOKUP(B2627,Thresholds!$B$2:$I$8,3,FALSE)),"Medium","Major"))</f>
        <v>Minor</v>
      </c>
      <c r="S2627" s="2" t="str">
        <f>IF(N2627&gt;0,"",IF('Hazard Data'!K1669&lt;VLOOKUP(B2627,Thresholds!$B$2:$I$8,5,FALSE),"Minor",IF(AND(VLOOKUP(B2627,Thresholds!$B$2:$I$8,5,FALSE)&lt;='Hazard Data'!K1669,'Hazard Data'!K1669&lt;VLOOKUP(B2627,Thresholds!$B$2:$I$8,6,FALSE)),"Medium","Major")))</f>
        <v/>
      </c>
      <c r="T2627" s="2"/>
      <c r="U2627" s="2"/>
      <c r="V2627" s="2"/>
      <c r="W2627" s="2"/>
      <c r="X2627" s="1"/>
      <c r="Y2627" s="1"/>
      <c r="Z2627" s="1"/>
      <c r="AA2627" s="1"/>
      <c r="AB2627" s="1"/>
      <c r="AC2627" s="1"/>
      <c r="AD2627" s="1"/>
      <c r="AE2627" s="1"/>
      <c r="AF2627" s="1"/>
    </row>
    <row r="2628" spans="1:32">
      <c r="A2628" s="1"/>
      <c r="B2628" s="17">
        <v>6</v>
      </c>
      <c r="C2628" s="9" t="s">
        <v>40</v>
      </c>
      <c r="D2628" s="9" t="str">
        <f>VLOOKUP(C2628,'Hazard Categories'!$A$2:$B$52,2,FALSE)</f>
        <v>Storm</v>
      </c>
      <c r="E2628" s="17">
        <v>1</v>
      </c>
      <c r="F2628" s="17">
        <v>1977</v>
      </c>
      <c r="G2628" s="17" t="str">
        <f>IF(F2628&lt;2000,(ROUNDDOWN((F2628-$G$10)/5,0))*5+$G$10&amp;"-"&amp;(ROUNDDOWN((F2628-$G$10)/5,0))*5+$G$10+4,(ROUNDDOWN((F2628-$G$10)/5,0))*5+$G$10&amp;"-"&amp;(ROUNDDOWN((F2628-$G$10)/5,0))*5+$G$10+4)</f>
        <v>1975-1979</v>
      </c>
      <c r="H2628" s="17">
        <v>31</v>
      </c>
      <c r="I2628" s="17">
        <v>0</v>
      </c>
      <c r="J2628" s="17">
        <v>0</v>
      </c>
      <c r="K2628" s="17">
        <f>SUM(I2628:J2628)</f>
        <v>0</v>
      </c>
      <c r="L2628" s="28">
        <f>IF(N2628&lt;7000000000,0,1)</f>
        <v>0</v>
      </c>
      <c r="M2628" s="28">
        <f>IF(N2628&gt;0,1,0)</f>
        <v>1</v>
      </c>
      <c r="N2628" s="29">
        <v>1761</v>
      </c>
      <c r="O2628" s="29">
        <f>IF($R2628="Minor",1,0)</f>
        <v>1</v>
      </c>
      <c r="P2628" s="29">
        <f>IF($R2628="Medium",1,0)</f>
        <v>0</v>
      </c>
      <c r="Q2628" s="29">
        <f>IF($R2628="Major",1,0)</f>
        <v>0</v>
      </c>
      <c r="R2628" s="2" t="str">
        <f>IF('Hazard Data'!N1184&lt;VLOOKUP(B2628,Thresholds!$B$2:$I$8,2,FALSE),"Minor",IF(AND(VLOOKUP(B2628,Thresholds!$B$2:$I$8,2,FALSE)&lt;='Hazard Data'!N1184,'Hazard Data'!N1184&lt;VLOOKUP(B2628,Thresholds!$B$2:$I$8,3,FALSE)),"Medium","Major"))</f>
        <v>Minor</v>
      </c>
      <c r="S2628" s="2" t="str">
        <f>IF(N2628&gt;0,"",IF('Hazard Data'!K1184&lt;VLOOKUP(B2628,Thresholds!$B$2:$I$8,5,FALSE),"Minor",IF(AND(VLOOKUP(B2628,Thresholds!$B$2:$I$8,5,FALSE)&lt;='Hazard Data'!K1184,'Hazard Data'!K1184&lt;VLOOKUP(B2628,Thresholds!$B$2:$I$8,6,FALSE)),"Medium","Major")))</f>
        <v/>
      </c>
      <c r="T2628" s="2"/>
      <c r="U2628" s="2"/>
      <c r="V2628" s="2"/>
      <c r="W2628" s="2"/>
      <c r="X2628" s="1"/>
      <c r="Y2628" s="1"/>
      <c r="Z2628" s="1"/>
      <c r="AA2628" s="1"/>
      <c r="AB2628" s="1"/>
      <c r="AC2628" s="1"/>
      <c r="AD2628" s="1"/>
      <c r="AE2628" s="1"/>
      <c r="AF2628" s="1"/>
    </row>
    <row r="2629" spans="1:32">
      <c r="A2629" s="1"/>
      <c r="B2629" s="17">
        <v>1</v>
      </c>
      <c r="C2629" s="9" t="s">
        <v>47</v>
      </c>
      <c r="D2629" s="9" t="str">
        <f>VLOOKUP(C2629,'Hazard Categories'!$A$2:$B$52,2,FALSE)</f>
        <v>Severe Storm</v>
      </c>
      <c r="E2629" s="17">
        <v>1</v>
      </c>
      <c r="F2629" s="17">
        <v>1975</v>
      </c>
      <c r="G2629" s="17" t="str">
        <f>IF(F2629&lt;2000,(ROUNDDOWN((F2629-$G$10)/5,0))*5+$G$10&amp;"-"&amp;(ROUNDDOWN((F2629-$G$10)/5,0))*5+$G$10+4,(ROUNDDOWN((F2629-$G$10)/5,0))*5+$G$10&amp;"-"&amp;(ROUNDDOWN((F2629-$G$10)/5,0))*5+$G$10+4)</f>
        <v>1975-1979</v>
      </c>
      <c r="H2629" s="17">
        <v>1</v>
      </c>
      <c r="I2629" s="17">
        <v>0</v>
      </c>
      <c r="J2629" s="17">
        <v>0</v>
      </c>
      <c r="K2629" s="17">
        <f>SUM(I2629:J2629)</f>
        <v>0</v>
      </c>
      <c r="L2629" s="28">
        <f>IF(N2629&lt;7000000000,0,1)</f>
        <v>0</v>
      </c>
      <c r="M2629" s="28">
        <f>IF(N2629&gt;0,1,0)</f>
        <v>1</v>
      </c>
      <c r="N2629" s="29">
        <v>1760</v>
      </c>
      <c r="O2629" s="29">
        <f>IF($R2629="Minor",1,0)</f>
        <v>1</v>
      </c>
      <c r="P2629" s="29">
        <f>IF($R2629="Medium",1,0)</f>
        <v>0</v>
      </c>
      <c r="Q2629" s="29">
        <f>IF($R2629="Major",1,0)</f>
        <v>0</v>
      </c>
      <c r="R2629" s="2" t="str">
        <f>IF('Hazard Data'!N1118&lt;VLOOKUP(B2629,Thresholds!$B$2:$I$8,2,FALSE),"Minor",IF(AND(VLOOKUP(B2629,Thresholds!$B$2:$I$8,2,FALSE)&lt;='Hazard Data'!N1118,'Hazard Data'!N1118&lt;VLOOKUP(B2629,Thresholds!$B$2:$I$8,3,FALSE)),"Medium","Major"))</f>
        <v>Minor</v>
      </c>
      <c r="S2629" s="2" t="str">
        <f>IF(N2629&gt;0,"",IF('Hazard Data'!K1118&lt;VLOOKUP(B2629,Thresholds!$B$2:$I$8,5,FALSE),"Minor",IF(AND(VLOOKUP(B2629,Thresholds!$B$2:$I$8,5,FALSE)&lt;='Hazard Data'!K1118,'Hazard Data'!K1118&lt;VLOOKUP(B2629,Thresholds!$B$2:$I$8,6,FALSE)),"Medium","Major")))</f>
        <v/>
      </c>
      <c r="T2629" s="2"/>
      <c r="U2629" s="2"/>
      <c r="V2629" s="2"/>
      <c r="W2629" s="2"/>
      <c r="X2629" s="1"/>
      <c r="Y2629" s="1"/>
      <c r="Z2629" s="1"/>
      <c r="AA2629" s="1"/>
      <c r="AB2629" s="1"/>
      <c r="AC2629" s="1"/>
      <c r="AD2629" s="1"/>
      <c r="AE2629" s="1"/>
      <c r="AF2629" s="1"/>
    </row>
    <row r="2630" spans="1:32">
      <c r="A2630" s="1"/>
      <c r="B2630" s="17">
        <v>6</v>
      </c>
      <c r="C2630" s="9" t="s">
        <v>46</v>
      </c>
      <c r="D2630" s="9" t="str">
        <f>VLOOKUP(C2630,'Hazard Categories'!$A$2:$B$52,2,FALSE)</f>
        <v>Storm</v>
      </c>
      <c r="E2630" s="17">
        <v>1</v>
      </c>
      <c r="F2630" s="17">
        <v>1984</v>
      </c>
      <c r="G2630" s="17" t="str">
        <f>IF(F2630&lt;2000,(ROUNDDOWN((F2630-$G$10)/5,0))*5+$G$10&amp;"-"&amp;(ROUNDDOWN((F2630-$G$10)/5,0))*5+$G$10+4,(ROUNDDOWN((F2630-$G$10)/5,0))*5+$G$10&amp;"-"&amp;(ROUNDDOWN((F2630-$G$10)/5,0))*5+$G$10+4)</f>
        <v>1980-1984</v>
      </c>
      <c r="H2630" s="17">
        <v>1</v>
      </c>
      <c r="I2630" s="17">
        <v>0</v>
      </c>
      <c r="J2630" s="17">
        <v>0</v>
      </c>
      <c r="K2630" s="17">
        <f>SUM(I2630:J2630)</f>
        <v>0</v>
      </c>
      <c r="L2630" s="28">
        <f>IF(N2630&lt;7000000000,0,1)</f>
        <v>0</v>
      </c>
      <c r="M2630" s="28">
        <f>IF(N2630&gt;0,1,0)</f>
        <v>1</v>
      </c>
      <c r="N2630" s="29">
        <v>1757</v>
      </c>
      <c r="O2630" s="29">
        <f>IF($R2630="Minor",1,0)</f>
        <v>1</v>
      </c>
      <c r="P2630" s="29">
        <f>IF($R2630="Medium",1,0)</f>
        <v>0</v>
      </c>
      <c r="Q2630" s="29">
        <f>IF($R2630="Major",1,0)</f>
        <v>0</v>
      </c>
      <c r="R2630" s="2" t="str">
        <f>IF('Hazard Data'!N1392&lt;VLOOKUP(B2630,Thresholds!$B$2:$I$8,2,FALSE),"Minor",IF(AND(VLOOKUP(B2630,Thresholds!$B$2:$I$8,2,FALSE)&lt;='Hazard Data'!N1392,'Hazard Data'!N1392&lt;VLOOKUP(B2630,Thresholds!$B$2:$I$8,3,FALSE)),"Medium","Major"))</f>
        <v>Minor</v>
      </c>
      <c r="S2630" s="2" t="str">
        <f>IF(N2630&gt;0,"",IF('Hazard Data'!K1392&lt;VLOOKUP(B2630,Thresholds!$B$2:$I$8,5,FALSE),"Minor",IF(AND(VLOOKUP(B2630,Thresholds!$B$2:$I$8,5,FALSE)&lt;='Hazard Data'!K1392,'Hazard Data'!K1392&lt;VLOOKUP(B2630,Thresholds!$B$2:$I$8,6,FALSE)),"Medium","Major")))</f>
        <v/>
      </c>
      <c r="T2630" s="2"/>
      <c r="U2630" s="2"/>
      <c r="V2630" s="2"/>
      <c r="W2630" s="2"/>
      <c r="X2630" s="1"/>
      <c r="Y2630" s="1"/>
      <c r="Z2630" s="1"/>
      <c r="AA2630" s="1"/>
      <c r="AB2630" s="1"/>
      <c r="AC2630" s="1"/>
      <c r="AD2630" s="1"/>
      <c r="AE2630" s="1"/>
      <c r="AF2630" s="1"/>
    </row>
    <row r="2631" spans="1:32">
      <c r="A2631" s="1"/>
      <c r="B2631" s="17">
        <v>1</v>
      </c>
      <c r="C2631" s="9" t="s">
        <v>46</v>
      </c>
      <c r="D2631" s="9" t="str">
        <f>VLOOKUP(C2631,'Hazard Categories'!$A$2:$B$52,2,FALSE)</f>
        <v>Storm</v>
      </c>
      <c r="E2631" s="17">
        <v>2</v>
      </c>
      <c r="F2631" s="17">
        <v>1977</v>
      </c>
      <c r="G2631" s="17" t="str">
        <f>IF(F2631&lt;2000,(ROUNDDOWN((F2631-$G$10)/5,0))*5+$G$10&amp;"-"&amp;(ROUNDDOWN((F2631-$G$10)/5,0))*5+$G$10+4,(ROUNDDOWN((F2631-$G$10)/5,0))*5+$G$10&amp;"-"&amp;(ROUNDDOWN((F2631-$G$10)/5,0))*5+$G$10+4)</f>
        <v>1975-1979</v>
      </c>
      <c r="H2631" s="17">
        <v>1</v>
      </c>
      <c r="I2631" s="17">
        <v>0</v>
      </c>
      <c r="J2631" s="17">
        <v>0</v>
      </c>
      <c r="K2631" s="17">
        <f>SUM(I2631:J2631)</f>
        <v>0</v>
      </c>
      <c r="L2631" s="28">
        <f>IF(N2631&lt;7000000000,0,1)</f>
        <v>0</v>
      </c>
      <c r="M2631" s="28">
        <f>IF(N2631&gt;0,1,0)</f>
        <v>1</v>
      </c>
      <c r="N2631" s="29">
        <v>1752</v>
      </c>
      <c r="O2631" s="29">
        <f>IF($R2631="Minor",1,0)</f>
        <v>1</v>
      </c>
      <c r="P2631" s="29">
        <f>IF($R2631="Medium",1,0)</f>
        <v>0</v>
      </c>
      <c r="Q2631" s="29">
        <f>IF($R2631="Major",1,0)</f>
        <v>0</v>
      </c>
      <c r="R2631" s="2" t="str">
        <f>IF('Hazard Data'!N1297&lt;VLOOKUP(B2631,Thresholds!$B$2:$I$8,2,FALSE),"Minor",IF(AND(VLOOKUP(B2631,Thresholds!$B$2:$I$8,2,FALSE)&lt;='Hazard Data'!N1297,'Hazard Data'!N1297&lt;VLOOKUP(B2631,Thresholds!$B$2:$I$8,3,FALSE)),"Medium","Major"))</f>
        <v>Minor</v>
      </c>
      <c r="S2631" s="2" t="str">
        <f>IF(N2631&gt;0,"",IF('Hazard Data'!K1297&lt;VLOOKUP(B2631,Thresholds!$B$2:$I$8,5,FALSE),"Minor",IF(AND(VLOOKUP(B2631,Thresholds!$B$2:$I$8,5,FALSE)&lt;='Hazard Data'!K1297,'Hazard Data'!K1297&lt;VLOOKUP(B2631,Thresholds!$B$2:$I$8,6,FALSE)),"Medium","Major")))</f>
        <v/>
      </c>
      <c r="T2631" s="2"/>
      <c r="U2631" s="2"/>
      <c r="V2631" s="2"/>
      <c r="W2631" s="2"/>
      <c r="X2631" s="1"/>
      <c r="Y2631" s="1"/>
      <c r="Z2631" s="1"/>
      <c r="AA2631" s="1"/>
      <c r="AB2631" s="1"/>
      <c r="AC2631" s="1"/>
      <c r="AD2631" s="1"/>
      <c r="AE2631" s="1"/>
      <c r="AF2631" s="1"/>
    </row>
    <row r="2632" spans="1:32">
      <c r="A2632" s="1"/>
      <c r="B2632" s="17">
        <v>3</v>
      </c>
      <c r="C2632" s="9" t="s">
        <v>46</v>
      </c>
      <c r="D2632" s="9" t="str">
        <f>VLOOKUP(C2632,'Hazard Categories'!$A$2:$B$52,2,FALSE)</f>
        <v>Storm</v>
      </c>
      <c r="E2632" s="17">
        <v>1</v>
      </c>
      <c r="F2632" s="17">
        <v>1984</v>
      </c>
      <c r="G2632" s="17" t="str">
        <f>IF(F2632&lt;2000,(ROUNDDOWN((F2632-$G$10)/5,0))*5+$G$10&amp;"-"&amp;(ROUNDDOWN((F2632-$G$10)/5,0))*5+$G$10+4,(ROUNDDOWN((F2632-$G$10)/5,0))*5+$G$10&amp;"-"&amp;(ROUNDDOWN((F2632-$G$10)/5,0))*5+$G$10+4)</f>
        <v>1980-1984</v>
      </c>
      <c r="H2632" s="17">
        <v>1</v>
      </c>
      <c r="I2632" s="17">
        <v>0</v>
      </c>
      <c r="J2632" s="17">
        <v>0</v>
      </c>
      <c r="K2632" s="17">
        <f>SUM(I2632:J2632)</f>
        <v>0</v>
      </c>
      <c r="L2632" s="28">
        <f>IF(N2632&lt;7000000000,0,1)</f>
        <v>0</v>
      </c>
      <c r="M2632" s="28">
        <f>IF(N2632&gt;0,1,0)</f>
        <v>1</v>
      </c>
      <c r="N2632" s="29">
        <v>1752</v>
      </c>
      <c r="O2632" s="29">
        <f>IF($R2632="Minor",1,0)</f>
        <v>1</v>
      </c>
      <c r="P2632" s="29">
        <f>IF($R2632="Medium",1,0)</f>
        <v>0</v>
      </c>
      <c r="Q2632" s="29">
        <f>IF($R2632="Major",1,0)</f>
        <v>0</v>
      </c>
      <c r="R2632" s="2" t="str">
        <f>IF('Hazard Data'!N1396&lt;VLOOKUP(B2632,Thresholds!$B$2:$I$8,2,FALSE),"Minor",IF(AND(VLOOKUP(B2632,Thresholds!$B$2:$I$8,2,FALSE)&lt;='Hazard Data'!N1396,'Hazard Data'!N1396&lt;VLOOKUP(B2632,Thresholds!$B$2:$I$8,3,FALSE)),"Medium","Major"))</f>
        <v>Minor</v>
      </c>
      <c r="S2632" s="2" t="str">
        <f>IF(N2632&gt;0,"",IF('Hazard Data'!K1396&lt;VLOOKUP(B2632,Thresholds!$B$2:$I$8,5,FALSE),"Minor",IF(AND(VLOOKUP(B2632,Thresholds!$B$2:$I$8,5,FALSE)&lt;='Hazard Data'!K1396,'Hazard Data'!K1396&lt;VLOOKUP(B2632,Thresholds!$B$2:$I$8,6,FALSE)),"Medium","Major")))</f>
        <v/>
      </c>
      <c r="T2632" s="2"/>
      <c r="U2632" s="2"/>
      <c r="V2632" s="2"/>
      <c r="W2632" s="2"/>
      <c r="X2632" s="1"/>
      <c r="Y2632" s="1"/>
      <c r="Z2632" s="1"/>
      <c r="AA2632" s="1"/>
      <c r="AB2632" s="1"/>
      <c r="AC2632" s="1"/>
      <c r="AD2632" s="1"/>
      <c r="AE2632" s="1"/>
      <c r="AF2632" s="1"/>
    </row>
    <row r="2633" spans="1:32">
      <c r="A2633" s="1"/>
      <c r="B2633" s="17">
        <v>1</v>
      </c>
      <c r="C2633" s="9" t="s">
        <v>44</v>
      </c>
      <c r="D2633" s="9" t="str">
        <f>VLOOKUP(C2633,'Hazard Categories'!$A$2:$B$52,2,FALSE)</f>
        <v>Severe Storm</v>
      </c>
      <c r="E2633" s="17">
        <v>1</v>
      </c>
      <c r="F2633" s="17">
        <v>1966</v>
      </c>
      <c r="G2633" s="17" t="str">
        <f>IF(F2633&lt;2000,(ROUNDDOWN((F2633-$G$10)/5,0))*5+$G$10&amp;"-"&amp;(ROUNDDOWN((F2633-$G$10)/5,0))*5+$G$10+4,(ROUNDDOWN((F2633-$G$10)/5,0))*5+$G$10&amp;"-"&amp;(ROUNDDOWN((F2633-$G$10)/5,0))*5+$G$10+4)</f>
        <v>1965-1969</v>
      </c>
      <c r="H2633" s="17">
        <v>1</v>
      </c>
      <c r="I2633" s="17">
        <v>0</v>
      </c>
      <c r="J2633" s="17">
        <v>0</v>
      </c>
      <c r="K2633" s="17">
        <f>SUM(I2633:J2633)</f>
        <v>0</v>
      </c>
      <c r="L2633" s="28">
        <f>IF(N2633&lt;7000000000,0,1)</f>
        <v>0</v>
      </c>
      <c r="M2633" s="28">
        <f>IF(N2633&gt;0,1,0)</f>
        <v>1</v>
      </c>
      <c r="N2633" s="29">
        <v>1748</v>
      </c>
      <c r="O2633" s="29">
        <f>IF($R2633="Minor",1,0)</f>
        <v>1</v>
      </c>
      <c r="P2633" s="29">
        <f>IF($R2633="Medium",1,0)</f>
        <v>0</v>
      </c>
      <c r="Q2633" s="29">
        <f>IF($R2633="Major",1,0)</f>
        <v>0</v>
      </c>
      <c r="R2633" s="2" t="str">
        <f>IF('Hazard Data'!N985&lt;VLOOKUP(B2633,Thresholds!$B$2:$I$8,2,FALSE),"Minor",IF(AND(VLOOKUP(B2633,Thresholds!$B$2:$I$8,2,FALSE)&lt;='Hazard Data'!N985,'Hazard Data'!N985&lt;VLOOKUP(B2633,Thresholds!$B$2:$I$8,3,FALSE)),"Medium","Major"))</f>
        <v>Minor</v>
      </c>
      <c r="S2633" s="2" t="str">
        <f>IF(N2633&gt;0,"",IF('Hazard Data'!K985&lt;VLOOKUP(B2633,Thresholds!$B$2:$I$8,5,FALSE),"Minor",IF(AND(VLOOKUP(B2633,Thresholds!$B$2:$I$8,5,FALSE)&lt;='Hazard Data'!K985,'Hazard Data'!K985&lt;VLOOKUP(B2633,Thresholds!$B$2:$I$8,6,FALSE)),"Medium","Major")))</f>
        <v/>
      </c>
      <c r="T2633" s="2"/>
      <c r="U2633" s="2"/>
      <c r="V2633" s="2"/>
      <c r="W2633" s="2"/>
      <c r="X2633" s="1"/>
      <c r="Y2633" s="1"/>
      <c r="Z2633" s="1"/>
      <c r="AA2633" s="1"/>
      <c r="AB2633" s="1"/>
      <c r="AC2633" s="1"/>
      <c r="AD2633" s="1"/>
      <c r="AE2633" s="1"/>
      <c r="AF2633" s="1"/>
    </row>
    <row r="2634" spans="1:32">
      <c r="A2634" s="1"/>
      <c r="B2634" s="17">
        <v>5</v>
      </c>
      <c r="C2634" s="9" t="s">
        <v>47</v>
      </c>
      <c r="D2634" s="9" t="str">
        <f>VLOOKUP(C2634,'Hazard Categories'!$A$2:$B$52,2,FALSE)</f>
        <v>Severe Storm</v>
      </c>
      <c r="E2634" s="17">
        <v>1</v>
      </c>
      <c r="F2634" s="17">
        <v>1975</v>
      </c>
      <c r="G2634" s="17" t="str">
        <f>IF(F2634&lt;2000,(ROUNDDOWN((F2634-$G$10)/5,0))*5+$G$10&amp;"-"&amp;(ROUNDDOWN((F2634-$G$10)/5,0))*5+$G$10+4,(ROUNDDOWN((F2634-$G$10)/5,0))*5+$G$10&amp;"-"&amp;(ROUNDDOWN((F2634-$G$10)/5,0))*5+$G$10+4)</f>
        <v>1975-1979</v>
      </c>
      <c r="H2634" s="17">
        <v>1</v>
      </c>
      <c r="I2634" s="17">
        <v>0</v>
      </c>
      <c r="J2634" s="17">
        <v>0</v>
      </c>
      <c r="K2634" s="17">
        <f>SUM(I2634:J2634)</f>
        <v>0</v>
      </c>
      <c r="L2634" s="28">
        <f>IF(N2634&lt;7000000000,0,1)</f>
        <v>0</v>
      </c>
      <c r="M2634" s="28">
        <f>IF(N2634&gt;0,1,0)</f>
        <v>1</v>
      </c>
      <c r="N2634" s="29">
        <v>1745</v>
      </c>
      <c r="O2634" s="29">
        <f>IF($R2634="Minor",1,0)</f>
        <v>1</v>
      </c>
      <c r="P2634" s="29">
        <f>IF($R2634="Medium",1,0)</f>
        <v>0</v>
      </c>
      <c r="Q2634" s="29">
        <f>IF($R2634="Major",1,0)</f>
        <v>0</v>
      </c>
      <c r="R2634" s="2" t="str">
        <f>IF('Hazard Data'!N1122&lt;VLOOKUP(B2634,Thresholds!$B$2:$I$8,2,FALSE),"Minor",IF(AND(VLOOKUP(B2634,Thresholds!$B$2:$I$8,2,FALSE)&lt;='Hazard Data'!N1122,'Hazard Data'!N1122&lt;VLOOKUP(B2634,Thresholds!$B$2:$I$8,3,FALSE)),"Medium","Major"))</f>
        <v>Minor</v>
      </c>
      <c r="S2634" s="2" t="str">
        <f>IF(N2634&gt;0,"",IF('Hazard Data'!K1122&lt;VLOOKUP(B2634,Thresholds!$B$2:$I$8,5,FALSE),"Minor",IF(AND(VLOOKUP(B2634,Thresholds!$B$2:$I$8,5,FALSE)&lt;='Hazard Data'!K1122,'Hazard Data'!K1122&lt;VLOOKUP(B2634,Thresholds!$B$2:$I$8,6,FALSE)),"Medium","Major")))</f>
        <v/>
      </c>
      <c r="T2634" s="2"/>
      <c r="U2634" s="2"/>
      <c r="V2634" s="2"/>
      <c r="W2634" s="2"/>
      <c r="X2634" s="1"/>
      <c r="Y2634" s="1"/>
      <c r="Z2634" s="1"/>
      <c r="AA2634" s="1"/>
      <c r="AB2634" s="1"/>
      <c r="AC2634" s="1"/>
      <c r="AD2634" s="1"/>
      <c r="AE2634" s="1"/>
      <c r="AF2634" s="1"/>
    </row>
    <row r="2635" spans="1:32">
      <c r="A2635" s="1"/>
      <c r="B2635" s="17">
        <v>6</v>
      </c>
      <c r="C2635" s="9" t="s">
        <v>29</v>
      </c>
      <c r="D2635" s="9" t="str">
        <f>VLOOKUP(C2635,'Hazard Categories'!$A$2:$B$52,2,FALSE)</f>
        <v>Tropical Storm</v>
      </c>
      <c r="E2635" s="17">
        <v>3</v>
      </c>
      <c r="F2635" s="17">
        <v>1964</v>
      </c>
      <c r="G2635" s="17" t="str">
        <f>IF(F2635&lt;2000,(ROUNDDOWN((F2635-$G$10)/5,0))*5+$G$10&amp;"-"&amp;(ROUNDDOWN((F2635-$G$10)/5,0))*5+$G$10+4,(ROUNDDOWN((F2635-$G$10)/5,0))*5+$G$10&amp;"-"&amp;(ROUNDDOWN((F2635-$G$10)/5,0))*5+$G$10+4)</f>
        <v>1960-1964</v>
      </c>
      <c r="H2635" s="17">
        <v>2</v>
      </c>
      <c r="I2635" s="17">
        <v>0</v>
      </c>
      <c r="J2635" s="17">
        <v>0</v>
      </c>
      <c r="K2635" s="17">
        <f>SUM(I2635:J2635)</f>
        <v>0</v>
      </c>
      <c r="L2635" s="28">
        <f>IF(N2635&lt;7000000000,0,1)</f>
        <v>0</v>
      </c>
      <c r="M2635" s="28">
        <f>IF(N2635&gt;0,1,0)</f>
        <v>1</v>
      </c>
      <c r="N2635" s="29">
        <v>1744</v>
      </c>
      <c r="O2635" s="29">
        <f>IF($R2635="Minor",1,0)</f>
        <v>1</v>
      </c>
      <c r="P2635" s="29">
        <f>IF($R2635="Medium",1,0)</f>
        <v>0</v>
      </c>
      <c r="Q2635" s="29">
        <f>IF($R2635="Major",1,0)</f>
        <v>0</v>
      </c>
      <c r="R2635" s="2" t="str">
        <f>IF('Hazard Data'!N1062&lt;VLOOKUP(B2635,Thresholds!$B$2:$I$8,2,FALSE),"Minor",IF(AND(VLOOKUP(B2635,Thresholds!$B$2:$I$8,2,FALSE)&lt;='Hazard Data'!N1062,'Hazard Data'!N1062&lt;VLOOKUP(B2635,Thresholds!$B$2:$I$8,3,FALSE)),"Medium","Major"))</f>
        <v>Minor</v>
      </c>
      <c r="S2635" s="2" t="str">
        <f>IF(N2635&gt;0,"",IF('Hazard Data'!K1062&lt;VLOOKUP(B2635,Thresholds!$B$2:$I$8,5,FALSE),"Minor",IF(AND(VLOOKUP(B2635,Thresholds!$B$2:$I$8,5,FALSE)&lt;='Hazard Data'!K1062,'Hazard Data'!K1062&lt;VLOOKUP(B2635,Thresholds!$B$2:$I$8,6,FALSE)),"Medium","Major")))</f>
        <v/>
      </c>
      <c r="T2635" s="2"/>
      <c r="U2635" s="2"/>
      <c r="V2635" s="2"/>
      <c r="W2635" s="2"/>
      <c r="X2635" s="1"/>
      <c r="Y2635" s="1"/>
      <c r="Z2635" s="1"/>
      <c r="AA2635" s="1"/>
      <c r="AB2635" s="1"/>
      <c r="AC2635" s="1"/>
      <c r="AD2635" s="1"/>
      <c r="AE2635" s="1"/>
      <c r="AF2635" s="1"/>
    </row>
    <row r="2636" spans="1:32">
      <c r="A2636" s="1"/>
      <c r="B2636" s="17">
        <v>2</v>
      </c>
      <c r="C2636" s="9" t="s">
        <v>85</v>
      </c>
      <c r="D2636" s="9" t="str">
        <f>VLOOKUP(C2636,'Hazard Categories'!$A$2:$B$52,2,FALSE)</f>
        <v>Heat/Drought/Fire</v>
      </c>
      <c r="E2636" s="17">
        <v>1</v>
      </c>
      <c r="F2636" s="17">
        <v>1976</v>
      </c>
      <c r="G2636" s="17" t="str">
        <f>IF(F2636&lt;2000,(ROUNDDOWN((F2636-$G$10)/5,0))*5+$G$10&amp;"-"&amp;(ROUNDDOWN((F2636-$G$10)/5,0))*5+$G$10+4,(ROUNDDOWN((F2636-$G$10)/5,0))*5+$G$10&amp;"-"&amp;(ROUNDDOWN((F2636-$G$10)/5,0))*5+$G$10+4)</f>
        <v>1975-1979</v>
      </c>
      <c r="H2636" s="17">
        <v>29</v>
      </c>
      <c r="I2636" s="17">
        <v>0</v>
      </c>
      <c r="J2636" s="17">
        <v>0</v>
      </c>
      <c r="K2636" s="17">
        <f>SUM(I2636:J2636)</f>
        <v>0</v>
      </c>
      <c r="L2636" s="28">
        <f>IF(N2636&lt;7000000000,0,1)</f>
        <v>0</v>
      </c>
      <c r="M2636" s="28">
        <f>IF(N2636&gt;0,1,0)</f>
        <v>1</v>
      </c>
      <c r="N2636" s="29">
        <v>1743</v>
      </c>
      <c r="O2636" s="29">
        <f>IF($R2636="Minor",1,0)</f>
        <v>1</v>
      </c>
      <c r="P2636" s="29">
        <f>IF($R2636="Medium",1,0)</f>
        <v>0</v>
      </c>
      <c r="Q2636" s="29">
        <f>IF($R2636="Major",1,0)</f>
        <v>0</v>
      </c>
      <c r="R2636" s="2" t="str">
        <f>IF('Hazard Data'!N1134&lt;VLOOKUP(B2636,Thresholds!$B$2:$I$8,2,FALSE),"Minor",IF(AND(VLOOKUP(B2636,Thresholds!$B$2:$I$8,2,FALSE)&lt;='Hazard Data'!N1134,'Hazard Data'!N1134&lt;VLOOKUP(B2636,Thresholds!$B$2:$I$8,3,FALSE)),"Medium","Major"))</f>
        <v>Minor</v>
      </c>
      <c r="S2636" s="2" t="str">
        <f>IF(N2636&gt;0,"",IF('Hazard Data'!K1134&lt;VLOOKUP(B2636,Thresholds!$B$2:$I$8,5,FALSE),"Minor",IF(AND(VLOOKUP(B2636,Thresholds!$B$2:$I$8,5,FALSE)&lt;='Hazard Data'!K1134,'Hazard Data'!K1134&lt;VLOOKUP(B2636,Thresholds!$B$2:$I$8,6,FALSE)),"Medium","Major")))</f>
        <v/>
      </c>
      <c r="T2636" s="2"/>
      <c r="U2636" s="2"/>
      <c r="V2636" s="2"/>
      <c r="W2636" s="2"/>
      <c r="X2636" s="1"/>
      <c r="Y2636" s="1"/>
      <c r="Z2636" s="1"/>
      <c r="AA2636" s="1"/>
      <c r="AB2636" s="1"/>
      <c r="AC2636" s="1"/>
      <c r="AD2636" s="1"/>
      <c r="AE2636" s="1"/>
      <c r="AF2636" s="1"/>
    </row>
    <row r="2637" spans="1:32">
      <c r="A2637" s="1"/>
      <c r="B2637" s="17">
        <v>1</v>
      </c>
      <c r="C2637" s="9" t="s">
        <v>46</v>
      </c>
      <c r="D2637" s="9" t="str">
        <f>VLOOKUP(C2637,'Hazard Categories'!$A$2:$B$52,2,FALSE)</f>
        <v>Storm</v>
      </c>
      <c r="E2637" s="17">
        <v>1</v>
      </c>
      <c r="F2637" s="17">
        <v>1961</v>
      </c>
      <c r="G2637" s="17" t="str">
        <f>IF(F2637&lt;2000,(ROUNDDOWN((F2637-$G$10)/5,0))*5+$G$10&amp;"-"&amp;(ROUNDDOWN((F2637-$G$10)/5,0))*5+$G$10+4,(ROUNDDOWN((F2637-$G$10)/5,0))*5+$G$10&amp;"-"&amp;(ROUNDDOWN((F2637-$G$10)/5,0))*5+$G$10+4)</f>
        <v>1960-1964</v>
      </c>
      <c r="H2637" s="17">
        <v>1</v>
      </c>
      <c r="I2637" s="17">
        <v>0</v>
      </c>
      <c r="J2637" s="17">
        <v>0</v>
      </c>
      <c r="K2637" s="17">
        <f>SUM(I2637:J2637)</f>
        <v>0</v>
      </c>
      <c r="L2637" s="28">
        <f>IF(N2637&lt;7000000000,0,1)</f>
        <v>0</v>
      </c>
      <c r="M2637" s="28">
        <f>IF(N2637&gt;0,1,0)</f>
        <v>1</v>
      </c>
      <c r="N2637" s="29">
        <v>1741</v>
      </c>
      <c r="O2637" s="29">
        <f>IF($R2637="Minor",1,0)</f>
        <v>1</v>
      </c>
      <c r="P2637" s="29">
        <f>IF($R2637="Medium",1,0)</f>
        <v>0</v>
      </c>
      <c r="Q2637" s="29">
        <f>IF($R2637="Major",1,0)</f>
        <v>0</v>
      </c>
      <c r="R2637" s="2" t="str">
        <f>IF('Hazard Data'!N1096&lt;VLOOKUP(B2637,Thresholds!$B$2:$I$8,2,FALSE),"Minor",IF(AND(VLOOKUP(B2637,Thresholds!$B$2:$I$8,2,FALSE)&lt;='Hazard Data'!N1096,'Hazard Data'!N1096&lt;VLOOKUP(B2637,Thresholds!$B$2:$I$8,3,FALSE)),"Medium","Major"))</f>
        <v>Minor</v>
      </c>
      <c r="S2637" s="2" t="str">
        <f>IF(N2637&gt;0,"",IF('Hazard Data'!K1096&lt;VLOOKUP(B2637,Thresholds!$B$2:$I$8,5,FALSE),"Minor",IF(AND(VLOOKUP(B2637,Thresholds!$B$2:$I$8,5,FALSE)&lt;='Hazard Data'!K1096,'Hazard Data'!K1096&lt;VLOOKUP(B2637,Thresholds!$B$2:$I$8,6,FALSE)),"Medium","Major")))</f>
        <v/>
      </c>
      <c r="T2637" s="2"/>
      <c r="U2637" s="2"/>
      <c r="V2637" s="2"/>
      <c r="W2637" s="2"/>
      <c r="X2637" s="1"/>
      <c r="Y2637" s="1"/>
      <c r="Z2637" s="1"/>
      <c r="AA2637" s="1"/>
      <c r="AB2637" s="1"/>
      <c r="AC2637" s="1"/>
      <c r="AD2637" s="1"/>
      <c r="AE2637" s="1"/>
      <c r="AF2637" s="1"/>
    </row>
    <row r="2638" spans="1:32">
      <c r="A2638" s="1"/>
      <c r="B2638" s="17">
        <v>3</v>
      </c>
      <c r="C2638" s="9" t="s">
        <v>40</v>
      </c>
      <c r="D2638" s="9" t="str">
        <f>VLOOKUP(C2638,'Hazard Categories'!$A$2:$B$52,2,FALSE)</f>
        <v>Storm</v>
      </c>
      <c r="E2638" s="17">
        <v>1</v>
      </c>
      <c r="F2638" s="17">
        <v>1982</v>
      </c>
      <c r="G2638" s="17" t="str">
        <f>IF(F2638&lt;2000,(ROUNDDOWN((F2638-$G$10)/5,0))*5+$G$10&amp;"-"&amp;(ROUNDDOWN((F2638-$G$10)/5,0))*5+$G$10+4,(ROUNDDOWN((F2638-$G$10)/5,0))*5+$G$10&amp;"-"&amp;(ROUNDDOWN((F2638-$G$10)/5,0))*5+$G$10+4)</f>
        <v>1980-1984</v>
      </c>
      <c r="H2638" s="17">
        <v>1</v>
      </c>
      <c r="I2638" s="17">
        <v>12</v>
      </c>
      <c r="J2638" s="17">
        <v>1</v>
      </c>
      <c r="K2638" s="17">
        <f>SUM(I2638:J2638)</f>
        <v>13</v>
      </c>
      <c r="L2638" s="28">
        <f>IF(N2638&lt;7000000000,0,1)</f>
        <v>0</v>
      </c>
      <c r="M2638" s="28">
        <f>IF(N2638&gt;0,1,0)</f>
        <v>1</v>
      </c>
      <c r="N2638" s="29">
        <v>1740</v>
      </c>
      <c r="O2638" s="29">
        <f>IF($R2638="Minor",1,0)</f>
        <v>1</v>
      </c>
      <c r="P2638" s="29">
        <f>IF($R2638="Medium",1,0)</f>
        <v>0</v>
      </c>
      <c r="Q2638" s="29">
        <f>IF($R2638="Major",1,0)</f>
        <v>0</v>
      </c>
      <c r="R2638" s="2" t="str">
        <f>IF('Hazard Data'!N860&lt;VLOOKUP(B2638,Thresholds!$B$2:$I$8,2,FALSE),"Minor",IF(AND(VLOOKUP(B2638,Thresholds!$B$2:$I$8,2,FALSE)&lt;='Hazard Data'!N860,'Hazard Data'!N860&lt;VLOOKUP(B2638,Thresholds!$B$2:$I$8,3,FALSE)),"Medium","Major"))</f>
        <v>Minor</v>
      </c>
      <c r="S2638" s="2" t="str">
        <f>IF(N2638&gt;0,"",IF('Hazard Data'!K860&lt;VLOOKUP(B2638,Thresholds!$B$2:$I$8,5,FALSE),"Minor",IF(AND(VLOOKUP(B2638,Thresholds!$B$2:$I$8,5,FALSE)&lt;='Hazard Data'!K860,'Hazard Data'!K860&lt;VLOOKUP(B2638,Thresholds!$B$2:$I$8,6,FALSE)),"Medium","Major")))</f>
        <v/>
      </c>
      <c r="T2638" s="2"/>
      <c r="U2638" s="2"/>
      <c r="V2638" s="2"/>
      <c r="W2638" s="2"/>
      <c r="X2638" s="1"/>
      <c r="Y2638" s="1"/>
      <c r="Z2638" s="1"/>
      <c r="AA2638" s="1"/>
      <c r="AB2638" s="1"/>
      <c r="AC2638" s="1"/>
      <c r="AD2638" s="1"/>
      <c r="AE2638" s="1"/>
      <c r="AF2638" s="1"/>
    </row>
    <row r="2639" spans="1:32">
      <c r="A2639" s="1"/>
      <c r="B2639" s="17">
        <v>5</v>
      </c>
      <c r="C2639" s="9" t="s">
        <v>44</v>
      </c>
      <c r="D2639" s="9" t="str">
        <f>VLOOKUP(C2639,'Hazard Categories'!$A$2:$B$52,2,FALSE)</f>
        <v>Severe Storm</v>
      </c>
      <c r="E2639" s="17">
        <v>1</v>
      </c>
      <c r="F2639" s="17">
        <v>2018</v>
      </c>
      <c r="G2639" s="17" t="str">
        <f>IF(F2639&lt;2000,(ROUNDDOWN((F2639-$G$10)/5,0))*5+$G$10&amp;"-"&amp;(ROUNDDOWN((F2639-$G$10)/5,0))*5+$G$10+4,(ROUNDDOWN((F2639-$G$10)/5,0))*5+$G$10&amp;"-"&amp;(ROUNDDOWN((F2639-$G$10)/5,0))*5+$G$10+4)</f>
        <v>2015-2019</v>
      </c>
      <c r="H2639" s="17">
        <v>1</v>
      </c>
      <c r="I2639" s="17">
        <v>0</v>
      </c>
      <c r="J2639" s="17">
        <v>0</v>
      </c>
      <c r="K2639" s="17">
        <f>SUM(I2639:J2639)</f>
        <v>0</v>
      </c>
      <c r="L2639" s="28">
        <f>IF(N2639&lt;7000000000,0,1)</f>
        <v>0</v>
      </c>
      <c r="M2639" s="28">
        <f>IF(N2639&gt;0,1,0)</f>
        <v>1</v>
      </c>
      <c r="N2639" s="29">
        <v>1738</v>
      </c>
      <c r="O2639" s="29">
        <f>IF($R2639="Minor",1,0)</f>
        <v>1</v>
      </c>
      <c r="P2639" s="29">
        <f>IF($R2639="Medium",1,0)</f>
        <v>0</v>
      </c>
      <c r="Q2639" s="29">
        <f>IF($R2639="Major",1,0)</f>
        <v>0</v>
      </c>
      <c r="R2639" s="2" t="str">
        <f>IF('Hazard Data'!N3015&lt;VLOOKUP(B2639,Thresholds!$B$2:$I$8,2,FALSE),"Minor",IF(AND(VLOOKUP(B2639,Thresholds!$B$2:$I$8,2,FALSE)&lt;='Hazard Data'!N3015,'Hazard Data'!N3015&lt;VLOOKUP(B2639,Thresholds!$B$2:$I$8,3,FALSE)),"Medium","Major"))</f>
        <v>Minor</v>
      </c>
      <c r="S2639" s="2" t="str">
        <f>IF(N2639&gt;0,"",IF('Hazard Data'!K3015&lt;VLOOKUP(B2639,Thresholds!$B$2:$I$8,5,FALSE),"Minor",IF(AND(VLOOKUP(B2639,Thresholds!$B$2:$I$8,5,FALSE)&lt;='Hazard Data'!K3015,'Hazard Data'!K3015&lt;VLOOKUP(B2639,Thresholds!$B$2:$I$8,6,FALSE)),"Medium","Major")))</f>
        <v/>
      </c>
      <c r="T2639" s="2"/>
      <c r="U2639" s="2"/>
      <c r="V2639" s="2"/>
      <c r="W2639" s="2"/>
      <c r="X2639" s="1"/>
      <c r="Y2639" s="1"/>
      <c r="Z2639" s="1"/>
      <c r="AA2639" s="1"/>
      <c r="AB2639" s="1"/>
      <c r="AC2639" s="1"/>
      <c r="AD2639" s="1"/>
      <c r="AE2639" s="1"/>
      <c r="AF2639" s="1"/>
    </row>
    <row r="2640" spans="1:32">
      <c r="A2640" s="1"/>
      <c r="B2640" s="17">
        <v>5</v>
      </c>
      <c r="C2640" s="9" t="s">
        <v>58</v>
      </c>
      <c r="D2640" s="9" t="str">
        <f>VLOOKUP(C2640,'Hazard Categories'!$A$2:$B$52,2,FALSE)</f>
        <v>Heat/Drought/Fire</v>
      </c>
      <c r="E2640" s="17">
        <v>3</v>
      </c>
      <c r="F2640" s="17">
        <v>1988</v>
      </c>
      <c r="G2640" s="17" t="str">
        <f>IF(F2640&lt;2000,(ROUNDDOWN((F2640-$G$10)/5,0))*5+$G$10&amp;"-"&amp;(ROUNDDOWN((F2640-$G$10)/5,0))*5+$G$10+4,(ROUNDDOWN((F2640-$G$10)/5,0))*5+$G$10&amp;"-"&amp;(ROUNDDOWN((F2640-$G$10)/5,0))*5+$G$10+4)</f>
        <v>1985-1989</v>
      </c>
      <c r="H2640" s="17">
        <v>31</v>
      </c>
      <c r="I2640" s="17">
        <v>0</v>
      </c>
      <c r="J2640" s="17">
        <v>0</v>
      </c>
      <c r="K2640" s="17">
        <f>SUM(I2640:J2640)</f>
        <v>0</v>
      </c>
      <c r="L2640" s="28">
        <f>IF(N2640&lt;7000000000,0,1)</f>
        <v>0</v>
      </c>
      <c r="M2640" s="28">
        <f>IF(N2640&gt;0,1,0)</f>
        <v>1</v>
      </c>
      <c r="N2640" s="29">
        <v>1736</v>
      </c>
      <c r="O2640" s="29">
        <f>IF($R2640="Minor",1,0)</f>
        <v>0</v>
      </c>
      <c r="P2640" s="29">
        <f>IF($R2640="Medium",1,0)</f>
        <v>1</v>
      </c>
      <c r="Q2640" s="29">
        <f>IF($R2640="Major",1,0)</f>
        <v>0</v>
      </c>
      <c r="R2640" s="2" t="str">
        <f>IF('Hazard Data'!N608&lt;VLOOKUP(B2640,Thresholds!$B$2:$I$8,2,FALSE),"Minor",IF(AND(VLOOKUP(B2640,Thresholds!$B$2:$I$8,2,FALSE)&lt;='Hazard Data'!N608,'Hazard Data'!N608&lt;VLOOKUP(B2640,Thresholds!$B$2:$I$8,3,FALSE)),"Medium","Major"))</f>
        <v>Medium</v>
      </c>
      <c r="S2640" s="2" t="str">
        <f>IF(N2640&gt;0,"",IF('Hazard Data'!K608&lt;VLOOKUP(B2640,Thresholds!$B$2:$I$8,5,FALSE),"Minor",IF(AND(VLOOKUP(B2640,Thresholds!$B$2:$I$8,5,FALSE)&lt;='Hazard Data'!K608,'Hazard Data'!K608&lt;VLOOKUP(B2640,Thresholds!$B$2:$I$8,6,FALSE)),"Medium","Major")))</f>
        <v/>
      </c>
      <c r="T2640" s="2"/>
      <c r="U2640" s="2"/>
      <c r="V2640" s="2"/>
      <c r="W2640" s="2"/>
      <c r="X2640" s="1"/>
      <c r="Y2640" s="1"/>
      <c r="Z2640" s="1"/>
      <c r="AA2640" s="1"/>
      <c r="AB2640" s="1"/>
      <c r="AC2640" s="1"/>
      <c r="AD2640" s="1"/>
      <c r="AE2640" s="1"/>
      <c r="AF2640" s="1"/>
    </row>
    <row r="2641" spans="1:32">
      <c r="A2641" s="1"/>
      <c r="B2641" s="17">
        <v>2</v>
      </c>
      <c r="C2641" s="9" t="s">
        <v>46</v>
      </c>
      <c r="D2641" s="9" t="str">
        <f>VLOOKUP(C2641,'Hazard Categories'!$A$2:$B$52,2,FALSE)</f>
        <v>Storm</v>
      </c>
      <c r="E2641" s="17">
        <v>1</v>
      </c>
      <c r="F2641" s="17">
        <v>1961</v>
      </c>
      <c r="G2641" s="17" t="str">
        <f>IF(F2641&lt;2000,(ROUNDDOWN((F2641-$G$10)/5,0))*5+$G$10&amp;"-"&amp;(ROUNDDOWN((F2641-$G$10)/5,0))*5+$G$10+4,(ROUNDDOWN((F2641-$G$10)/5,0))*5+$G$10&amp;"-"&amp;(ROUNDDOWN((F2641-$G$10)/5,0))*5+$G$10+4)</f>
        <v>1960-1964</v>
      </c>
      <c r="H2641" s="17">
        <v>1</v>
      </c>
      <c r="I2641" s="17">
        <v>0</v>
      </c>
      <c r="J2641" s="17">
        <v>0</v>
      </c>
      <c r="K2641" s="17">
        <f>SUM(I2641:J2641)</f>
        <v>0</v>
      </c>
      <c r="L2641" s="28">
        <f>IF(N2641&lt;7000000000,0,1)</f>
        <v>0</v>
      </c>
      <c r="M2641" s="28">
        <f>IF(N2641&gt;0,1,0)</f>
        <v>1</v>
      </c>
      <c r="N2641" s="29">
        <v>1736</v>
      </c>
      <c r="O2641" s="29">
        <f>IF($R2641="Minor",1,0)</f>
        <v>1</v>
      </c>
      <c r="P2641" s="29">
        <f>IF($R2641="Medium",1,0)</f>
        <v>0</v>
      </c>
      <c r="Q2641" s="29">
        <f>IF($R2641="Major",1,0)</f>
        <v>0</v>
      </c>
      <c r="R2641" s="2" t="str">
        <f>IF('Hazard Data'!N1097&lt;VLOOKUP(B2641,Thresholds!$B$2:$I$8,2,FALSE),"Minor",IF(AND(VLOOKUP(B2641,Thresholds!$B$2:$I$8,2,FALSE)&lt;='Hazard Data'!N1097,'Hazard Data'!N1097&lt;VLOOKUP(B2641,Thresholds!$B$2:$I$8,3,FALSE)),"Medium","Major"))</f>
        <v>Minor</v>
      </c>
      <c r="S2641" s="2" t="str">
        <f>IF(N2641&gt;0,"",IF('Hazard Data'!K1097&lt;VLOOKUP(B2641,Thresholds!$B$2:$I$8,5,FALSE),"Minor",IF(AND(VLOOKUP(B2641,Thresholds!$B$2:$I$8,5,FALSE)&lt;='Hazard Data'!K1097,'Hazard Data'!K1097&lt;VLOOKUP(B2641,Thresholds!$B$2:$I$8,6,FALSE)),"Medium","Major")))</f>
        <v/>
      </c>
      <c r="T2641" s="2"/>
      <c r="U2641" s="2"/>
      <c r="V2641" s="2"/>
      <c r="W2641" s="2"/>
      <c r="X2641" s="1"/>
      <c r="Y2641" s="1"/>
      <c r="Z2641" s="1"/>
      <c r="AA2641" s="1"/>
      <c r="AB2641" s="1"/>
      <c r="AC2641" s="1"/>
      <c r="AD2641" s="1"/>
      <c r="AE2641" s="1"/>
      <c r="AF2641" s="1"/>
    </row>
    <row r="2642" spans="1:32">
      <c r="A2642" s="1"/>
      <c r="B2642" s="17">
        <v>1</v>
      </c>
      <c r="C2642" s="9" t="s">
        <v>46</v>
      </c>
      <c r="D2642" s="9" t="str">
        <f>VLOOKUP(C2642,'Hazard Categories'!$A$2:$B$52,2,FALSE)</f>
        <v>Storm</v>
      </c>
      <c r="E2642" s="17">
        <v>1</v>
      </c>
      <c r="F2642" s="17">
        <v>1984</v>
      </c>
      <c r="G2642" s="17" t="str">
        <f>IF(F2642&lt;2000,(ROUNDDOWN((F2642-$G$10)/5,0))*5+$G$10&amp;"-"&amp;(ROUNDDOWN((F2642-$G$10)/5,0))*5+$G$10+4,(ROUNDDOWN((F2642-$G$10)/5,0))*5+$G$10&amp;"-"&amp;(ROUNDDOWN((F2642-$G$10)/5,0))*5+$G$10+4)</f>
        <v>1980-1984</v>
      </c>
      <c r="H2642" s="17">
        <v>1</v>
      </c>
      <c r="I2642" s="17">
        <v>0</v>
      </c>
      <c r="J2642" s="17">
        <v>0</v>
      </c>
      <c r="K2642" s="17">
        <f>SUM(I2642:J2642)</f>
        <v>0</v>
      </c>
      <c r="L2642" s="28">
        <f>IF(N2642&lt;7000000000,0,1)</f>
        <v>0</v>
      </c>
      <c r="M2642" s="28">
        <f>IF(N2642&gt;0,1,0)</f>
        <v>1</v>
      </c>
      <c r="N2642" s="29">
        <v>1734</v>
      </c>
      <c r="O2642" s="29">
        <f>IF($R2642="Minor",1,0)</f>
        <v>1</v>
      </c>
      <c r="P2642" s="29">
        <f>IF($R2642="Medium",1,0)</f>
        <v>0</v>
      </c>
      <c r="Q2642" s="29">
        <f>IF($R2642="Major",1,0)</f>
        <v>0</v>
      </c>
      <c r="R2642" s="2" t="str">
        <f>IF('Hazard Data'!N1393&lt;VLOOKUP(B2642,Thresholds!$B$2:$I$8,2,FALSE),"Minor",IF(AND(VLOOKUP(B2642,Thresholds!$B$2:$I$8,2,FALSE)&lt;='Hazard Data'!N1393,'Hazard Data'!N1393&lt;VLOOKUP(B2642,Thresholds!$B$2:$I$8,3,FALSE)),"Medium","Major"))</f>
        <v>Minor</v>
      </c>
      <c r="S2642" s="2" t="str">
        <f>IF(N2642&gt;0,"",IF('Hazard Data'!K1393&lt;VLOOKUP(B2642,Thresholds!$B$2:$I$8,5,FALSE),"Minor",IF(AND(VLOOKUP(B2642,Thresholds!$B$2:$I$8,5,FALSE)&lt;='Hazard Data'!K1393,'Hazard Data'!K1393&lt;VLOOKUP(B2642,Thresholds!$B$2:$I$8,6,FALSE)),"Medium","Major")))</f>
        <v/>
      </c>
      <c r="T2642" s="2"/>
      <c r="U2642" s="2"/>
      <c r="V2642" s="2"/>
      <c r="W2642" s="2"/>
      <c r="X2642" s="1"/>
      <c r="Y2642" s="1"/>
      <c r="Z2642" s="1"/>
      <c r="AA2642" s="1"/>
      <c r="AB2642" s="1"/>
      <c r="AC2642" s="1"/>
      <c r="AD2642" s="1"/>
      <c r="AE2642" s="1"/>
      <c r="AF2642" s="1"/>
    </row>
    <row r="2643" spans="1:32">
      <c r="A2643" s="1"/>
      <c r="B2643" s="17">
        <v>5</v>
      </c>
      <c r="C2643" s="9" t="s">
        <v>40</v>
      </c>
      <c r="D2643" s="9" t="str">
        <f>VLOOKUP(C2643,'Hazard Categories'!$A$2:$B$52,2,FALSE)</f>
        <v>Storm</v>
      </c>
      <c r="E2643" s="17">
        <v>1</v>
      </c>
      <c r="F2643" s="17">
        <v>1977</v>
      </c>
      <c r="G2643" s="17" t="str">
        <f>IF(F2643&lt;2000,(ROUNDDOWN((F2643-$G$10)/5,0))*5+$G$10&amp;"-"&amp;(ROUNDDOWN((F2643-$G$10)/5,0))*5+$G$10+4,(ROUNDDOWN((F2643-$G$10)/5,0))*5+$G$10&amp;"-"&amp;(ROUNDDOWN((F2643-$G$10)/5,0))*5+$G$10+4)</f>
        <v>1975-1979</v>
      </c>
      <c r="H2643" s="17">
        <v>31</v>
      </c>
      <c r="I2643" s="17">
        <v>0</v>
      </c>
      <c r="J2643" s="17">
        <v>0</v>
      </c>
      <c r="K2643" s="17">
        <f>SUM(I2643:J2643)</f>
        <v>0</v>
      </c>
      <c r="L2643" s="28">
        <f>IF(N2643&lt;7000000000,0,1)</f>
        <v>0</v>
      </c>
      <c r="M2643" s="28">
        <f>IF(N2643&gt;0,1,0)</f>
        <v>1</v>
      </c>
      <c r="N2643" s="29">
        <v>1733</v>
      </c>
      <c r="O2643" s="29">
        <f>IF($R2643="Minor",1,0)</f>
        <v>1</v>
      </c>
      <c r="P2643" s="29">
        <f>IF($R2643="Medium",1,0)</f>
        <v>0</v>
      </c>
      <c r="Q2643" s="29">
        <f>IF($R2643="Major",1,0)</f>
        <v>0</v>
      </c>
      <c r="R2643" s="2" t="str">
        <f>IF('Hazard Data'!N1248&lt;VLOOKUP(B2643,Thresholds!$B$2:$I$8,2,FALSE),"Minor",IF(AND(VLOOKUP(B2643,Thresholds!$B$2:$I$8,2,FALSE)&lt;='Hazard Data'!N1248,'Hazard Data'!N1248&lt;VLOOKUP(B2643,Thresholds!$B$2:$I$8,3,FALSE)),"Medium","Major"))</f>
        <v>Minor</v>
      </c>
      <c r="S2643" s="2" t="str">
        <f>IF(N2643&gt;0,"",IF('Hazard Data'!K1248&lt;VLOOKUP(B2643,Thresholds!$B$2:$I$8,5,FALSE),"Minor",IF(AND(VLOOKUP(B2643,Thresholds!$B$2:$I$8,5,FALSE)&lt;='Hazard Data'!K1248,'Hazard Data'!K1248&lt;VLOOKUP(B2643,Thresholds!$B$2:$I$8,6,FALSE)),"Medium","Major")))</f>
        <v/>
      </c>
      <c r="T2643" s="2"/>
      <c r="U2643" s="2"/>
      <c r="V2643" s="2"/>
      <c r="W2643" s="2"/>
      <c r="X2643" s="1"/>
      <c r="Y2643" s="1"/>
      <c r="Z2643" s="1"/>
      <c r="AA2643" s="1"/>
      <c r="AB2643" s="1"/>
      <c r="AC2643" s="1"/>
      <c r="AD2643" s="1"/>
      <c r="AE2643" s="1"/>
      <c r="AF2643" s="1"/>
    </row>
    <row r="2644" spans="1:32">
      <c r="A2644" s="1"/>
      <c r="B2644" s="17">
        <v>4</v>
      </c>
      <c r="C2644" s="9" t="s">
        <v>79</v>
      </c>
      <c r="D2644" s="9" t="str">
        <f>VLOOKUP(C2644,'Hazard Categories'!$A$2:$B$52,2,FALSE)</f>
        <v>Storm</v>
      </c>
      <c r="E2644" s="17">
        <v>3</v>
      </c>
      <c r="F2644" s="17">
        <v>1965</v>
      </c>
      <c r="G2644" s="17" t="str">
        <f>IF(F2644&lt;2000,(ROUNDDOWN((F2644-$G$10)/5,0))*5+$G$10&amp;"-"&amp;(ROUNDDOWN((F2644-$G$10)/5,0))*5+$G$10+4,(ROUNDDOWN((F2644-$G$10)/5,0))*5+$G$10&amp;"-"&amp;(ROUNDDOWN((F2644-$G$10)/5,0))*5+$G$10+4)</f>
        <v>1965-1969</v>
      </c>
      <c r="H2644" s="17">
        <v>1</v>
      </c>
      <c r="I2644" s="17">
        <v>0</v>
      </c>
      <c r="J2644" s="17">
        <v>0</v>
      </c>
      <c r="K2644" s="17">
        <f>SUM(I2644:J2644)</f>
        <v>0</v>
      </c>
      <c r="L2644" s="28">
        <f>IF(N2644&lt;7000000000,0,1)</f>
        <v>0</v>
      </c>
      <c r="M2644" s="28">
        <f>IF(N2644&gt;0,1,0)</f>
        <v>1</v>
      </c>
      <c r="N2644" s="29">
        <v>1731</v>
      </c>
      <c r="O2644" s="29">
        <f>IF($R2644="Minor",1,0)</f>
        <v>1</v>
      </c>
      <c r="P2644" s="29">
        <f>IF($R2644="Medium",1,0)</f>
        <v>0</v>
      </c>
      <c r="Q2644" s="29">
        <f>IF($R2644="Major",1,0)</f>
        <v>0</v>
      </c>
      <c r="R2644" s="2" t="str">
        <f>IF('Hazard Data'!N944&lt;VLOOKUP(B2644,Thresholds!$B$2:$I$8,2,FALSE),"Minor",IF(AND(VLOOKUP(B2644,Thresholds!$B$2:$I$8,2,FALSE)&lt;='Hazard Data'!N944,'Hazard Data'!N944&lt;VLOOKUP(B2644,Thresholds!$B$2:$I$8,3,FALSE)),"Medium","Major"))</f>
        <v>Minor</v>
      </c>
      <c r="S2644" s="2" t="str">
        <f>IF(N2644&gt;0,"",IF('Hazard Data'!K944&lt;VLOOKUP(B2644,Thresholds!$B$2:$I$8,5,FALSE),"Minor",IF(AND(VLOOKUP(B2644,Thresholds!$B$2:$I$8,5,FALSE)&lt;='Hazard Data'!K944,'Hazard Data'!K944&lt;VLOOKUP(B2644,Thresholds!$B$2:$I$8,6,FALSE)),"Medium","Major")))</f>
        <v/>
      </c>
      <c r="T2644" s="2"/>
      <c r="U2644" s="2"/>
      <c r="V2644" s="2"/>
      <c r="W2644" s="2"/>
      <c r="X2644" s="1"/>
      <c r="Y2644" s="1"/>
      <c r="Z2644" s="1"/>
      <c r="AA2644" s="1"/>
      <c r="AB2644" s="1"/>
      <c r="AC2644" s="1"/>
      <c r="AD2644" s="1"/>
      <c r="AE2644" s="1"/>
      <c r="AF2644" s="1"/>
    </row>
    <row r="2645" spans="1:32">
      <c r="A2645" s="1"/>
      <c r="B2645" s="17">
        <v>5</v>
      </c>
      <c r="C2645" s="9" t="s">
        <v>59</v>
      </c>
      <c r="D2645" s="9" t="str">
        <f>VLOOKUP(C2645,'Hazard Categories'!$A$2:$B$52,2,FALSE)</f>
        <v>Storm</v>
      </c>
      <c r="E2645" s="17">
        <v>2</v>
      </c>
      <c r="F2645" s="17">
        <v>2018</v>
      </c>
      <c r="G2645" s="17" t="str">
        <f>IF(F2645&lt;2000,(ROUNDDOWN((F2645-$G$10)/5,0))*5+$G$10&amp;"-"&amp;(ROUNDDOWN((F2645-$G$10)/5,0))*5+$G$10+4,(ROUNDDOWN((F2645-$G$10)/5,0))*5+$G$10&amp;"-"&amp;(ROUNDDOWN((F2645-$G$10)/5,0))*5+$G$10+4)</f>
        <v>2015-2019</v>
      </c>
      <c r="H2645" s="17">
        <v>1</v>
      </c>
      <c r="I2645" s="17">
        <v>0</v>
      </c>
      <c r="J2645" s="17">
        <v>0</v>
      </c>
      <c r="K2645" s="17">
        <f>SUM(I2645:J2645)</f>
        <v>0</v>
      </c>
      <c r="L2645" s="28">
        <f>IF(N2645&lt;7000000000,0,1)</f>
        <v>0</v>
      </c>
      <c r="M2645" s="28">
        <f>IF(N2645&gt;0,1,0)</f>
        <v>1</v>
      </c>
      <c r="N2645" s="29">
        <v>1731</v>
      </c>
      <c r="O2645" s="29">
        <f>IF($R2645="Minor",1,0)</f>
        <v>1</v>
      </c>
      <c r="P2645" s="29">
        <f>IF($R2645="Medium",1,0)</f>
        <v>0</v>
      </c>
      <c r="Q2645" s="29">
        <f>IF($R2645="Major",1,0)</f>
        <v>0</v>
      </c>
      <c r="R2645" s="2" t="str">
        <f>IF('Hazard Data'!N3021&lt;VLOOKUP(B2645,Thresholds!$B$2:$I$8,2,FALSE),"Minor",IF(AND(VLOOKUP(B2645,Thresholds!$B$2:$I$8,2,FALSE)&lt;='Hazard Data'!N3021,'Hazard Data'!N3021&lt;VLOOKUP(B2645,Thresholds!$B$2:$I$8,3,FALSE)),"Medium","Major"))</f>
        <v>Minor</v>
      </c>
      <c r="S2645" s="2" t="str">
        <f>IF(N2645&gt;0,"",IF('Hazard Data'!K3021&lt;VLOOKUP(B2645,Thresholds!$B$2:$I$8,5,FALSE),"Minor",IF(AND(VLOOKUP(B2645,Thresholds!$B$2:$I$8,5,FALSE)&lt;='Hazard Data'!K3021,'Hazard Data'!K3021&lt;VLOOKUP(B2645,Thresholds!$B$2:$I$8,6,FALSE)),"Medium","Major")))</f>
        <v/>
      </c>
      <c r="T2645" s="2"/>
      <c r="U2645" s="2"/>
      <c r="V2645" s="2"/>
      <c r="W2645" s="2"/>
      <c r="X2645" s="1"/>
      <c r="Y2645" s="1"/>
      <c r="Z2645" s="1"/>
      <c r="AA2645" s="1"/>
      <c r="AB2645" s="1"/>
      <c r="AC2645" s="1"/>
      <c r="AD2645" s="1"/>
      <c r="AE2645" s="1"/>
      <c r="AF2645" s="1"/>
    </row>
    <row r="2646" spans="1:32">
      <c r="A2646" s="1"/>
      <c r="B2646" s="17">
        <v>2</v>
      </c>
      <c r="C2646" s="9" t="s">
        <v>58</v>
      </c>
      <c r="D2646" s="9" t="str">
        <f>VLOOKUP(C2646,'Hazard Categories'!$A$2:$B$52,2,FALSE)</f>
        <v>Heat/Drought/Fire</v>
      </c>
      <c r="E2646" s="17">
        <v>3</v>
      </c>
      <c r="F2646" s="17">
        <v>1988</v>
      </c>
      <c r="G2646" s="17" t="str">
        <f>IF(F2646&lt;2000,(ROUNDDOWN((F2646-$G$10)/5,0))*5+$G$10&amp;"-"&amp;(ROUNDDOWN((F2646-$G$10)/5,0))*5+$G$10+4,(ROUNDDOWN((F2646-$G$10)/5,0))*5+$G$10&amp;"-"&amp;(ROUNDDOWN((F2646-$G$10)/5,0))*5+$G$10+4)</f>
        <v>1985-1989</v>
      </c>
      <c r="H2646" s="17">
        <v>31</v>
      </c>
      <c r="I2646" s="17">
        <v>0</v>
      </c>
      <c r="J2646" s="17">
        <v>0</v>
      </c>
      <c r="K2646" s="17">
        <f>SUM(I2646:J2646)</f>
        <v>0</v>
      </c>
      <c r="L2646" s="28">
        <f>IF(N2646&lt;7000000000,0,1)</f>
        <v>0</v>
      </c>
      <c r="M2646" s="28">
        <f>IF(N2646&gt;0,1,0)</f>
        <v>1</v>
      </c>
      <c r="N2646" s="29">
        <v>1730</v>
      </c>
      <c r="O2646" s="29">
        <f>IF($R2646="Minor",1,0)</f>
        <v>1</v>
      </c>
      <c r="P2646" s="29">
        <f>IF($R2646="Medium",1,0)</f>
        <v>0</v>
      </c>
      <c r="Q2646" s="29">
        <f>IF($R2646="Major",1,0)</f>
        <v>0</v>
      </c>
      <c r="R2646" s="2" t="str">
        <f>IF('Hazard Data'!N605&lt;VLOOKUP(B2646,Thresholds!$B$2:$I$8,2,FALSE),"Minor",IF(AND(VLOOKUP(B2646,Thresholds!$B$2:$I$8,2,FALSE)&lt;='Hazard Data'!N605,'Hazard Data'!N605&lt;VLOOKUP(B2646,Thresholds!$B$2:$I$8,3,FALSE)),"Medium","Major"))</f>
        <v>Minor</v>
      </c>
      <c r="S2646" s="2" t="str">
        <f>IF(N2646&gt;0,"",IF('Hazard Data'!K605&lt;VLOOKUP(B2646,Thresholds!$B$2:$I$8,5,FALSE),"Minor",IF(AND(VLOOKUP(B2646,Thresholds!$B$2:$I$8,5,FALSE)&lt;='Hazard Data'!K605,'Hazard Data'!K605&lt;VLOOKUP(B2646,Thresholds!$B$2:$I$8,6,FALSE)),"Medium","Major")))</f>
        <v/>
      </c>
      <c r="T2646" s="2"/>
      <c r="U2646" s="2"/>
      <c r="V2646" s="2"/>
      <c r="W2646" s="2"/>
      <c r="X2646" s="1"/>
      <c r="Y2646" s="1"/>
      <c r="Z2646" s="1"/>
      <c r="AA2646" s="1"/>
      <c r="AB2646" s="1"/>
      <c r="AC2646" s="1"/>
      <c r="AD2646" s="1"/>
      <c r="AE2646" s="1"/>
      <c r="AF2646" s="1"/>
    </row>
    <row r="2647" spans="1:32">
      <c r="A2647" s="1"/>
      <c r="B2647" s="17">
        <v>4</v>
      </c>
      <c r="C2647" s="9" t="s">
        <v>46</v>
      </c>
      <c r="D2647" s="9" t="str">
        <f>VLOOKUP(C2647,'Hazard Categories'!$A$2:$B$52,2,FALSE)</f>
        <v>Storm</v>
      </c>
      <c r="E2647" s="17">
        <v>4</v>
      </c>
      <c r="F2647" s="17">
        <v>1961</v>
      </c>
      <c r="G2647" s="17" t="str">
        <f>IF(F2647&lt;2000,(ROUNDDOWN((F2647-$G$10)/5,0))*5+$G$10&amp;"-"&amp;(ROUNDDOWN((F2647-$G$10)/5,0))*5+$G$10+4,(ROUNDDOWN((F2647-$G$10)/5,0))*5+$G$10&amp;"-"&amp;(ROUNDDOWN((F2647-$G$10)/5,0))*5+$G$10+4)</f>
        <v>1960-1964</v>
      </c>
      <c r="H2647" s="17">
        <v>1</v>
      </c>
      <c r="I2647" s="17">
        <v>0</v>
      </c>
      <c r="J2647" s="17">
        <v>0</v>
      </c>
      <c r="K2647" s="17">
        <f>SUM(I2647:J2647)</f>
        <v>0</v>
      </c>
      <c r="L2647" s="28">
        <f>IF(N2647&lt;7000000000,0,1)</f>
        <v>0</v>
      </c>
      <c r="M2647" s="28">
        <f>IF(N2647&gt;0,1,0)</f>
        <v>1</v>
      </c>
      <c r="N2647" s="29">
        <v>1730</v>
      </c>
      <c r="O2647" s="29">
        <f>IF($R2647="Minor",1,0)</f>
        <v>1</v>
      </c>
      <c r="P2647" s="29">
        <f>IF($R2647="Medium",1,0)</f>
        <v>0</v>
      </c>
      <c r="Q2647" s="29">
        <f>IF($R2647="Major",1,0)</f>
        <v>0</v>
      </c>
      <c r="R2647" s="2" t="str">
        <f>IF('Hazard Data'!N977&lt;VLOOKUP(B2647,Thresholds!$B$2:$I$8,2,FALSE),"Minor",IF(AND(VLOOKUP(B2647,Thresholds!$B$2:$I$8,2,FALSE)&lt;='Hazard Data'!N977,'Hazard Data'!N977&lt;VLOOKUP(B2647,Thresholds!$B$2:$I$8,3,FALSE)),"Medium","Major"))</f>
        <v>Minor</v>
      </c>
      <c r="S2647" s="2" t="str">
        <f>IF(N2647&gt;0,"",IF('Hazard Data'!K977&lt;VLOOKUP(B2647,Thresholds!$B$2:$I$8,5,FALSE),"Minor",IF(AND(VLOOKUP(B2647,Thresholds!$B$2:$I$8,5,FALSE)&lt;='Hazard Data'!K977,'Hazard Data'!K977&lt;VLOOKUP(B2647,Thresholds!$B$2:$I$8,6,FALSE)),"Medium","Major")))</f>
        <v/>
      </c>
      <c r="T2647" s="2"/>
      <c r="U2647" s="2"/>
      <c r="V2647" s="2"/>
      <c r="W2647" s="2"/>
      <c r="X2647" s="1"/>
      <c r="Y2647" s="1"/>
      <c r="Z2647" s="1"/>
      <c r="AA2647" s="1"/>
      <c r="AB2647" s="1"/>
      <c r="AC2647" s="1"/>
      <c r="AD2647" s="1"/>
      <c r="AE2647" s="1"/>
      <c r="AF2647" s="1"/>
    </row>
    <row r="2648" spans="1:32">
      <c r="A2648" s="1"/>
      <c r="B2648" s="17">
        <v>3</v>
      </c>
      <c r="C2648" s="9" t="s">
        <v>39</v>
      </c>
      <c r="D2648" s="9" t="str">
        <f>VLOOKUP(C2648,'Hazard Categories'!$A$2:$B$52,2,FALSE)</f>
        <v>Severe Storm</v>
      </c>
      <c r="E2648" s="17">
        <v>2</v>
      </c>
      <c r="F2648" s="17">
        <v>2017</v>
      </c>
      <c r="G2648" s="17" t="str">
        <f>IF(F2648&lt;2000,(ROUNDDOWN((F2648-$G$10)/5,0))*5+$G$10&amp;"-"&amp;(ROUNDDOWN((F2648-$G$10)/5,0))*5+$G$10+4,(ROUNDDOWN((F2648-$G$10)/5,0))*5+$G$10&amp;"-"&amp;(ROUNDDOWN((F2648-$G$10)/5,0))*5+$G$10+4)</f>
        <v>2015-2019</v>
      </c>
      <c r="H2648" s="17">
        <v>1</v>
      </c>
      <c r="I2648" s="17">
        <v>0</v>
      </c>
      <c r="J2648" s="17">
        <v>0</v>
      </c>
      <c r="K2648" s="17">
        <f>SUM(I2648:J2648)</f>
        <v>0</v>
      </c>
      <c r="L2648" s="28">
        <f>IF(N2648&lt;7000000000,0,1)</f>
        <v>0</v>
      </c>
      <c r="M2648" s="28">
        <f>IF(N2648&gt;0,1,0)</f>
        <v>1</v>
      </c>
      <c r="N2648" s="29">
        <v>1729</v>
      </c>
      <c r="O2648" s="29">
        <f>IF($R2648="Minor",1,0)</f>
        <v>1</v>
      </c>
      <c r="P2648" s="29">
        <f>IF($R2648="Medium",1,0)</f>
        <v>0</v>
      </c>
      <c r="Q2648" s="29">
        <f>IF($R2648="Major",1,0)</f>
        <v>0</v>
      </c>
      <c r="R2648" s="2" t="str">
        <f>IF('Hazard Data'!N2912&lt;VLOOKUP(B2648,Thresholds!$B$2:$I$8,2,FALSE),"Minor",IF(AND(VLOOKUP(B2648,Thresholds!$B$2:$I$8,2,FALSE)&lt;='Hazard Data'!N2912,'Hazard Data'!N2912&lt;VLOOKUP(B2648,Thresholds!$B$2:$I$8,3,FALSE)),"Medium","Major"))</f>
        <v>Minor</v>
      </c>
      <c r="S2648" s="2" t="str">
        <f>IF(N2648&gt;0,"",IF('Hazard Data'!K2912&lt;VLOOKUP(B2648,Thresholds!$B$2:$I$8,5,FALSE),"Minor",IF(AND(VLOOKUP(B2648,Thresholds!$B$2:$I$8,5,FALSE)&lt;='Hazard Data'!K2912,'Hazard Data'!K2912&lt;VLOOKUP(B2648,Thresholds!$B$2:$I$8,6,FALSE)),"Medium","Major")))</f>
        <v/>
      </c>
      <c r="T2648" s="2"/>
      <c r="U2648" s="2"/>
      <c r="V2648" s="2"/>
      <c r="W2648" s="2"/>
      <c r="X2648" s="1"/>
      <c r="Y2648" s="1"/>
      <c r="Z2648" s="1"/>
      <c r="AA2648" s="1"/>
      <c r="AB2648" s="1"/>
      <c r="AC2648" s="1"/>
      <c r="AD2648" s="1"/>
      <c r="AE2648" s="1"/>
      <c r="AF2648" s="1"/>
    </row>
    <row r="2649" spans="1:32">
      <c r="A2649" s="1"/>
      <c r="B2649" s="17">
        <v>3</v>
      </c>
      <c r="C2649" s="9" t="s">
        <v>59</v>
      </c>
      <c r="D2649" s="9" t="str">
        <f>VLOOKUP(C2649,'Hazard Categories'!$A$2:$B$52,2,FALSE)</f>
        <v>Storm</v>
      </c>
      <c r="E2649" s="17">
        <v>3</v>
      </c>
      <c r="F2649" s="17">
        <v>2017</v>
      </c>
      <c r="G2649" s="17" t="str">
        <f>IF(F2649&lt;2000,(ROUNDDOWN((F2649-$G$10)/5,0))*5+$G$10&amp;"-"&amp;(ROUNDDOWN((F2649-$G$10)/5,0))*5+$G$10+4,(ROUNDDOWN((F2649-$G$10)/5,0))*5+$G$10&amp;"-"&amp;(ROUNDDOWN((F2649-$G$10)/5,0))*5+$G$10+4)</f>
        <v>2015-2019</v>
      </c>
      <c r="H2649" s="17">
        <v>1</v>
      </c>
      <c r="I2649" s="17">
        <v>0</v>
      </c>
      <c r="J2649" s="17">
        <v>0</v>
      </c>
      <c r="K2649" s="17">
        <f>SUM(I2649:J2649)</f>
        <v>0</v>
      </c>
      <c r="L2649" s="28">
        <f>IF(N2649&lt;7000000000,0,1)</f>
        <v>0</v>
      </c>
      <c r="M2649" s="28">
        <f>IF(N2649&gt;0,1,0)</f>
        <v>1</v>
      </c>
      <c r="N2649" s="29">
        <v>1729</v>
      </c>
      <c r="O2649" s="29">
        <f>IF($R2649="Minor",1,0)</f>
        <v>1</v>
      </c>
      <c r="P2649" s="29">
        <f>IF($R2649="Medium",1,0)</f>
        <v>0</v>
      </c>
      <c r="Q2649" s="29">
        <f>IF($R2649="Major",1,0)</f>
        <v>0</v>
      </c>
      <c r="R2649" s="2" t="str">
        <f>IF('Hazard Data'!N2950&lt;VLOOKUP(B2649,Thresholds!$B$2:$I$8,2,FALSE),"Minor",IF(AND(VLOOKUP(B2649,Thresholds!$B$2:$I$8,2,FALSE)&lt;='Hazard Data'!N2950,'Hazard Data'!N2950&lt;VLOOKUP(B2649,Thresholds!$B$2:$I$8,3,FALSE)),"Medium","Major"))</f>
        <v>Minor</v>
      </c>
      <c r="S2649" s="2" t="str">
        <f>IF(N2649&gt;0,"",IF('Hazard Data'!K2950&lt;VLOOKUP(B2649,Thresholds!$B$2:$I$8,5,FALSE),"Minor",IF(AND(VLOOKUP(B2649,Thresholds!$B$2:$I$8,5,FALSE)&lt;='Hazard Data'!K2950,'Hazard Data'!K2950&lt;VLOOKUP(B2649,Thresholds!$B$2:$I$8,6,FALSE)),"Medium","Major")))</f>
        <v/>
      </c>
      <c r="T2649" s="2"/>
      <c r="U2649" s="2"/>
      <c r="V2649" s="2"/>
      <c r="W2649" s="2"/>
      <c r="X2649" s="1"/>
      <c r="Y2649" s="1"/>
      <c r="Z2649" s="1"/>
      <c r="AA2649" s="1"/>
      <c r="AB2649" s="1"/>
      <c r="AC2649" s="1"/>
      <c r="AD2649" s="1"/>
      <c r="AE2649" s="1"/>
      <c r="AF2649" s="1"/>
    </row>
    <row r="2650" spans="1:32">
      <c r="A2650" s="1"/>
      <c r="B2650" s="17">
        <v>4</v>
      </c>
      <c r="C2650" s="9" t="s">
        <v>46</v>
      </c>
      <c r="D2650" s="9" t="str">
        <f>VLOOKUP(C2650,'Hazard Categories'!$A$2:$B$52,2,FALSE)</f>
        <v>Storm</v>
      </c>
      <c r="E2650" s="17">
        <v>3</v>
      </c>
      <c r="F2650" s="17">
        <v>2017</v>
      </c>
      <c r="G2650" s="17" t="str">
        <f>IF(F2650&lt;2000,(ROUNDDOWN((F2650-$G$10)/5,0))*5+$G$10&amp;"-"&amp;(ROUNDDOWN((F2650-$G$10)/5,0))*5+$G$10+4,(ROUNDDOWN((F2650-$G$10)/5,0))*5+$G$10&amp;"-"&amp;(ROUNDDOWN((F2650-$G$10)/5,0))*5+$G$10+4)</f>
        <v>2015-2019</v>
      </c>
      <c r="H2650" s="17">
        <v>1</v>
      </c>
      <c r="I2650" s="17">
        <v>0</v>
      </c>
      <c r="J2650" s="17">
        <v>0</v>
      </c>
      <c r="K2650" s="17">
        <f>SUM(I2650:J2650)</f>
        <v>0</v>
      </c>
      <c r="L2650" s="28">
        <f>IF(N2650&lt;7000000000,0,1)</f>
        <v>0</v>
      </c>
      <c r="M2650" s="28">
        <f>IF(N2650&gt;0,1,0)</f>
        <v>1</v>
      </c>
      <c r="N2650" s="29">
        <v>1725</v>
      </c>
      <c r="O2650" s="29">
        <f>IF($R2650="Minor",1,0)</f>
        <v>1</v>
      </c>
      <c r="P2650" s="29">
        <f>IF($R2650="Medium",1,0)</f>
        <v>0</v>
      </c>
      <c r="Q2650" s="29">
        <f>IF($R2650="Major",1,0)</f>
        <v>0</v>
      </c>
      <c r="R2650" s="2" t="str">
        <f>IF('Hazard Data'!N2921&lt;VLOOKUP(B2650,Thresholds!$B$2:$I$8,2,FALSE),"Minor",IF(AND(VLOOKUP(B2650,Thresholds!$B$2:$I$8,2,FALSE)&lt;='Hazard Data'!N2921,'Hazard Data'!N2921&lt;VLOOKUP(B2650,Thresholds!$B$2:$I$8,3,FALSE)),"Medium","Major"))</f>
        <v>Minor</v>
      </c>
      <c r="S2650" s="2" t="str">
        <f>IF(N2650&gt;0,"",IF('Hazard Data'!K2921&lt;VLOOKUP(B2650,Thresholds!$B$2:$I$8,5,FALSE),"Minor",IF(AND(VLOOKUP(B2650,Thresholds!$B$2:$I$8,5,FALSE)&lt;='Hazard Data'!K2921,'Hazard Data'!K2921&lt;VLOOKUP(B2650,Thresholds!$B$2:$I$8,6,FALSE)),"Medium","Major")))</f>
        <v/>
      </c>
      <c r="T2650" s="2"/>
      <c r="U2650" s="2"/>
      <c r="V2650" s="2"/>
      <c r="W2650" s="2"/>
      <c r="X2650" s="1"/>
      <c r="Y2650" s="1"/>
      <c r="Z2650" s="1"/>
      <c r="AA2650" s="1"/>
      <c r="AB2650" s="1"/>
      <c r="AC2650" s="1"/>
      <c r="AD2650" s="1"/>
      <c r="AE2650" s="1"/>
      <c r="AF2650" s="1"/>
    </row>
    <row r="2651" spans="1:32">
      <c r="A2651" s="1"/>
      <c r="B2651" s="17">
        <v>2</v>
      </c>
      <c r="C2651" s="9" t="s">
        <v>44</v>
      </c>
      <c r="D2651" s="9" t="str">
        <f>VLOOKUP(C2651,'Hazard Categories'!$A$2:$B$52,2,FALSE)</f>
        <v>Severe Storm</v>
      </c>
      <c r="E2651" s="17">
        <v>3</v>
      </c>
      <c r="F2651" s="17">
        <v>1977</v>
      </c>
      <c r="G2651" s="17" t="str">
        <f>IF(F2651&lt;2000,(ROUNDDOWN((F2651-$G$10)/5,0))*5+$G$10&amp;"-"&amp;(ROUNDDOWN((F2651-$G$10)/5,0))*5+$G$10+4,(ROUNDDOWN((F2651-$G$10)/5,0))*5+$G$10&amp;"-"&amp;(ROUNDDOWN((F2651-$G$10)/5,0))*5+$G$10+4)</f>
        <v>1975-1979</v>
      </c>
      <c r="H2651" s="17">
        <v>1</v>
      </c>
      <c r="I2651" s="17">
        <v>0</v>
      </c>
      <c r="J2651" s="17">
        <v>0</v>
      </c>
      <c r="K2651" s="17">
        <f>SUM(I2651:J2651)</f>
        <v>0</v>
      </c>
      <c r="L2651" s="28">
        <f>IF(N2651&lt;7000000000,0,1)</f>
        <v>0</v>
      </c>
      <c r="M2651" s="28">
        <f>IF(N2651&gt;0,1,0)</f>
        <v>1</v>
      </c>
      <c r="N2651" s="29">
        <v>1724</v>
      </c>
      <c r="O2651" s="29">
        <f>IF($R2651="Minor",1,0)</f>
        <v>1</v>
      </c>
      <c r="P2651" s="29">
        <f>IF($R2651="Medium",1,0)</f>
        <v>0</v>
      </c>
      <c r="Q2651" s="29">
        <f>IF($R2651="Major",1,0)</f>
        <v>0</v>
      </c>
      <c r="R2651" s="2" t="str">
        <f>IF('Hazard Data'!N1290&lt;VLOOKUP(B2651,Thresholds!$B$2:$I$8,2,FALSE),"Minor",IF(AND(VLOOKUP(B2651,Thresholds!$B$2:$I$8,2,FALSE)&lt;='Hazard Data'!N1290,'Hazard Data'!N1290&lt;VLOOKUP(B2651,Thresholds!$B$2:$I$8,3,FALSE)),"Medium","Major"))</f>
        <v>Minor</v>
      </c>
      <c r="S2651" s="2" t="str">
        <f>IF(N2651&gt;0,"",IF('Hazard Data'!K1290&lt;VLOOKUP(B2651,Thresholds!$B$2:$I$8,5,FALSE),"Minor",IF(AND(VLOOKUP(B2651,Thresholds!$B$2:$I$8,5,FALSE)&lt;='Hazard Data'!K1290,'Hazard Data'!K1290&lt;VLOOKUP(B2651,Thresholds!$B$2:$I$8,6,FALSE)),"Medium","Major")))</f>
        <v/>
      </c>
      <c r="T2651" s="2"/>
      <c r="U2651" s="2"/>
      <c r="V2651" s="2"/>
      <c r="W2651" s="2"/>
      <c r="X2651" s="1"/>
      <c r="Y2651" s="1"/>
      <c r="Z2651" s="1"/>
      <c r="AA2651" s="1"/>
      <c r="AB2651" s="1"/>
      <c r="AC2651" s="1"/>
      <c r="AD2651" s="1"/>
      <c r="AE2651" s="1"/>
      <c r="AF2651" s="1"/>
    </row>
    <row r="2652" spans="1:32">
      <c r="A2652" s="1"/>
      <c r="B2652" s="17">
        <v>3</v>
      </c>
      <c r="C2652" s="9" t="s">
        <v>39</v>
      </c>
      <c r="D2652" s="9" t="str">
        <f>VLOOKUP(C2652,'Hazard Categories'!$A$2:$B$52,2,FALSE)</f>
        <v>Severe Storm</v>
      </c>
      <c r="E2652" s="17">
        <v>2</v>
      </c>
      <c r="F2652" s="17">
        <v>2017</v>
      </c>
      <c r="G2652" s="17" t="str">
        <f>IF(F2652&lt;2000,(ROUNDDOWN((F2652-$G$10)/5,0))*5+$G$10&amp;"-"&amp;(ROUNDDOWN((F2652-$G$10)/5,0))*5+$G$10+4,(ROUNDDOWN((F2652-$G$10)/5,0))*5+$G$10&amp;"-"&amp;(ROUNDDOWN((F2652-$G$10)/5,0))*5+$G$10+4)</f>
        <v>2015-2019</v>
      </c>
      <c r="H2652" s="17">
        <v>1</v>
      </c>
      <c r="I2652" s="17">
        <v>0</v>
      </c>
      <c r="J2652" s="17">
        <v>0</v>
      </c>
      <c r="K2652" s="17">
        <f>SUM(I2652:J2652)</f>
        <v>0</v>
      </c>
      <c r="L2652" s="28">
        <f>IF(N2652&lt;7000000000,0,1)</f>
        <v>0</v>
      </c>
      <c r="M2652" s="28">
        <f>IF(N2652&gt;0,1,0)</f>
        <v>1</v>
      </c>
      <c r="N2652" s="29">
        <v>1724</v>
      </c>
      <c r="O2652" s="29">
        <f>IF($R2652="Minor",1,0)</f>
        <v>1</v>
      </c>
      <c r="P2652" s="29">
        <f>IF($R2652="Medium",1,0)</f>
        <v>0</v>
      </c>
      <c r="Q2652" s="29">
        <f>IF($R2652="Major",1,0)</f>
        <v>0</v>
      </c>
      <c r="R2652" s="2" t="str">
        <f>IF('Hazard Data'!N2909&lt;VLOOKUP(B2652,Thresholds!$B$2:$I$8,2,FALSE),"Minor",IF(AND(VLOOKUP(B2652,Thresholds!$B$2:$I$8,2,FALSE)&lt;='Hazard Data'!N2909,'Hazard Data'!N2909&lt;VLOOKUP(B2652,Thresholds!$B$2:$I$8,3,FALSE)),"Medium","Major"))</f>
        <v>Minor</v>
      </c>
      <c r="S2652" s="2" t="str">
        <f>IF(N2652&gt;0,"",IF('Hazard Data'!K2909&lt;VLOOKUP(B2652,Thresholds!$B$2:$I$8,5,FALSE),"Minor",IF(AND(VLOOKUP(B2652,Thresholds!$B$2:$I$8,5,FALSE)&lt;='Hazard Data'!K2909,'Hazard Data'!K2909&lt;VLOOKUP(B2652,Thresholds!$B$2:$I$8,6,FALSE)),"Medium","Major")))</f>
        <v/>
      </c>
      <c r="T2652" s="2"/>
      <c r="U2652" s="2"/>
      <c r="V2652" s="2"/>
      <c r="W2652" s="2"/>
      <c r="X2652" s="1"/>
      <c r="Y2652" s="1"/>
      <c r="Z2652" s="1"/>
      <c r="AA2652" s="1"/>
      <c r="AB2652" s="1"/>
      <c r="AC2652" s="1"/>
      <c r="AD2652" s="1"/>
      <c r="AE2652" s="1"/>
      <c r="AF2652" s="1"/>
    </row>
    <row r="2653" spans="1:32">
      <c r="A2653" s="1"/>
      <c r="B2653" s="17">
        <v>1</v>
      </c>
      <c r="C2653" s="9" t="s">
        <v>40</v>
      </c>
      <c r="D2653" s="9" t="str">
        <f>VLOOKUP(C2653,'Hazard Categories'!$A$2:$B$52,2,FALSE)</f>
        <v>Storm</v>
      </c>
      <c r="E2653" s="17">
        <v>1</v>
      </c>
      <c r="F2653" s="17">
        <v>1982</v>
      </c>
      <c r="G2653" s="17" t="str">
        <f>IF(F2653&lt;2000,(ROUNDDOWN((F2653-$G$10)/5,0))*5+$G$10&amp;"-"&amp;(ROUNDDOWN((F2653-$G$10)/5,0))*5+$G$10+4,(ROUNDDOWN((F2653-$G$10)/5,0))*5+$G$10&amp;"-"&amp;(ROUNDDOWN((F2653-$G$10)/5,0))*5+$G$10+4)</f>
        <v>1980-1984</v>
      </c>
      <c r="H2653" s="17">
        <v>1</v>
      </c>
      <c r="I2653" s="17">
        <v>0</v>
      </c>
      <c r="J2653" s="17">
        <v>1</v>
      </c>
      <c r="K2653" s="17">
        <f>SUM(I2653:J2653)</f>
        <v>1</v>
      </c>
      <c r="L2653" s="28">
        <f>IF(N2653&lt;7000000000,0,1)</f>
        <v>0</v>
      </c>
      <c r="M2653" s="28">
        <f>IF(N2653&gt;0,1,0)</f>
        <v>1</v>
      </c>
      <c r="N2653" s="29">
        <v>1722</v>
      </c>
      <c r="O2653" s="29">
        <f>IF($R2653="Minor",1,0)</f>
        <v>1</v>
      </c>
      <c r="P2653" s="29">
        <f>IF($R2653="Medium",1,0)</f>
        <v>0</v>
      </c>
      <c r="Q2653" s="29">
        <f>IF($R2653="Major",1,0)</f>
        <v>0</v>
      </c>
      <c r="R2653" s="2" t="str">
        <f>IF('Hazard Data'!N857&lt;VLOOKUP(B2653,Thresholds!$B$2:$I$8,2,FALSE),"Minor",IF(AND(VLOOKUP(B2653,Thresholds!$B$2:$I$8,2,FALSE)&lt;='Hazard Data'!N857,'Hazard Data'!N857&lt;VLOOKUP(B2653,Thresholds!$B$2:$I$8,3,FALSE)),"Medium","Major"))</f>
        <v>Minor</v>
      </c>
      <c r="S2653" s="2" t="str">
        <f>IF(N2653&gt;0,"",IF('Hazard Data'!K857&lt;VLOOKUP(B2653,Thresholds!$B$2:$I$8,5,FALSE),"Minor",IF(AND(VLOOKUP(B2653,Thresholds!$B$2:$I$8,5,FALSE)&lt;='Hazard Data'!K857,'Hazard Data'!K857&lt;VLOOKUP(B2653,Thresholds!$B$2:$I$8,6,FALSE)),"Medium","Major")))</f>
        <v/>
      </c>
      <c r="T2653" s="2"/>
      <c r="U2653" s="2"/>
      <c r="V2653" s="2"/>
      <c r="W2653" s="2"/>
      <c r="X2653" s="1"/>
      <c r="Y2653" s="1"/>
      <c r="Z2653" s="1"/>
      <c r="AA2653" s="1"/>
      <c r="AB2653" s="1"/>
      <c r="AC2653" s="1"/>
      <c r="AD2653" s="1"/>
      <c r="AE2653" s="1"/>
      <c r="AF2653" s="1"/>
    </row>
    <row r="2654" spans="1:32">
      <c r="A2654" s="1"/>
      <c r="B2654" s="17">
        <v>2</v>
      </c>
      <c r="C2654" s="9" t="s">
        <v>79</v>
      </c>
      <c r="D2654" s="9" t="str">
        <f>VLOOKUP(C2654,'Hazard Categories'!$A$2:$B$52,2,FALSE)</f>
        <v>Storm</v>
      </c>
      <c r="E2654" s="17">
        <v>2</v>
      </c>
      <c r="F2654" s="17">
        <v>1977</v>
      </c>
      <c r="G2654" s="17" t="str">
        <f>IF(F2654&lt;2000,(ROUNDDOWN((F2654-$G$10)/5,0))*5+$G$10&amp;"-"&amp;(ROUNDDOWN((F2654-$G$10)/5,0))*5+$G$10+4,(ROUNDDOWN((F2654-$G$10)/5,0))*5+$G$10&amp;"-"&amp;(ROUNDDOWN((F2654-$G$10)/5,0))*5+$G$10+4)</f>
        <v>1975-1979</v>
      </c>
      <c r="H2654" s="17">
        <v>1</v>
      </c>
      <c r="I2654" s="17">
        <v>0</v>
      </c>
      <c r="J2654" s="17">
        <v>0</v>
      </c>
      <c r="K2654" s="17">
        <f>SUM(I2654:J2654)</f>
        <v>0</v>
      </c>
      <c r="L2654" s="28">
        <f>IF(N2654&lt;7000000000,0,1)</f>
        <v>0</v>
      </c>
      <c r="M2654" s="28">
        <f>IF(N2654&gt;0,1,0)</f>
        <v>1</v>
      </c>
      <c r="N2654" s="29">
        <v>1722</v>
      </c>
      <c r="O2654" s="29">
        <f>IF($R2654="Minor",1,0)</f>
        <v>1</v>
      </c>
      <c r="P2654" s="29">
        <f>IF($R2654="Medium",1,0)</f>
        <v>0</v>
      </c>
      <c r="Q2654" s="29">
        <f>IF($R2654="Major",1,0)</f>
        <v>0</v>
      </c>
      <c r="R2654" s="2" t="str">
        <f>IF('Hazard Data'!N1312&lt;VLOOKUP(B2654,Thresholds!$B$2:$I$8,2,FALSE),"Minor",IF(AND(VLOOKUP(B2654,Thresholds!$B$2:$I$8,2,FALSE)&lt;='Hazard Data'!N1312,'Hazard Data'!N1312&lt;VLOOKUP(B2654,Thresholds!$B$2:$I$8,3,FALSE)),"Medium","Major"))</f>
        <v>Minor</v>
      </c>
      <c r="S2654" s="2" t="str">
        <f>IF(N2654&gt;0,"",IF('Hazard Data'!K1312&lt;VLOOKUP(B2654,Thresholds!$B$2:$I$8,5,FALSE),"Minor",IF(AND(VLOOKUP(B2654,Thresholds!$B$2:$I$8,5,FALSE)&lt;='Hazard Data'!K1312,'Hazard Data'!K1312&lt;VLOOKUP(B2654,Thresholds!$B$2:$I$8,6,FALSE)),"Medium","Major")))</f>
        <v/>
      </c>
      <c r="T2654" s="2"/>
      <c r="U2654" s="2"/>
      <c r="V2654" s="2"/>
      <c r="W2654" s="2"/>
      <c r="X2654" s="1"/>
      <c r="Y2654" s="1"/>
      <c r="Z2654" s="1"/>
      <c r="AA2654" s="1"/>
      <c r="AB2654" s="1"/>
      <c r="AC2654" s="1"/>
      <c r="AD2654" s="1"/>
      <c r="AE2654" s="1"/>
      <c r="AF2654" s="1"/>
    </row>
    <row r="2655" spans="1:32">
      <c r="A2655" s="1"/>
      <c r="B2655" s="17">
        <v>6</v>
      </c>
      <c r="C2655" s="9" t="s">
        <v>46</v>
      </c>
      <c r="D2655" s="9" t="str">
        <f>VLOOKUP(C2655,'Hazard Categories'!$A$2:$B$52,2,FALSE)</f>
        <v>Storm</v>
      </c>
      <c r="E2655" s="17">
        <v>1</v>
      </c>
      <c r="F2655" s="17">
        <v>1964</v>
      </c>
      <c r="G2655" s="17" t="str">
        <f>IF(F2655&lt;2000,(ROUNDDOWN((F2655-$G$10)/5,0))*5+$G$10&amp;"-"&amp;(ROUNDDOWN((F2655-$G$10)/5,0))*5+$G$10+4,(ROUNDDOWN((F2655-$G$10)/5,0))*5+$G$10&amp;"-"&amp;(ROUNDDOWN((F2655-$G$10)/5,0))*5+$G$10+4)</f>
        <v>1960-1964</v>
      </c>
      <c r="H2655" s="17">
        <v>1</v>
      </c>
      <c r="I2655" s="17">
        <v>0</v>
      </c>
      <c r="J2655" s="17">
        <v>0</v>
      </c>
      <c r="K2655" s="17">
        <f>SUM(I2655:J2655)</f>
        <v>0</v>
      </c>
      <c r="L2655" s="28">
        <f>IF(N2655&lt;7000000000,0,1)</f>
        <v>0</v>
      </c>
      <c r="M2655" s="28">
        <f>IF(N2655&gt;0,1,0)</f>
        <v>1</v>
      </c>
      <c r="N2655" s="29">
        <v>1715</v>
      </c>
      <c r="O2655" s="29">
        <f>IF($R2655="Minor",1,0)</f>
        <v>1</v>
      </c>
      <c r="P2655" s="29">
        <f>IF($R2655="Medium",1,0)</f>
        <v>0</v>
      </c>
      <c r="Q2655" s="29">
        <f>IF($R2655="Major",1,0)</f>
        <v>0</v>
      </c>
      <c r="R2655" s="2" t="str">
        <f>IF('Hazard Data'!N1005&lt;VLOOKUP(B2655,Thresholds!$B$2:$I$8,2,FALSE),"Minor",IF(AND(VLOOKUP(B2655,Thresholds!$B$2:$I$8,2,FALSE)&lt;='Hazard Data'!N1005,'Hazard Data'!N1005&lt;VLOOKUP(B2655,Thresholds!$B$2:$I$8,3,FALSE)),"Medium","Major"))</f>
        <v>Minor</v>
      </c>
      <c r="S2655" s="2" t="str">
        <f>IF(N2655&gt;0,"",IF('Hazard Data'!K1005&lt;VLOOKUP(B2655,Thresholds!$B$2:$I$8,5,FALSE),"Minor",IF(AND(VLOOKUP(B2655,Thresholds!$B$2:$I$8,5,FALSE)&lt;='Hazard Data'!K1005,'Hazard Data'!K1005&lt;VLOOKUP(B2655,Thresholds!$B$2:$I$8,6,FALSE)),"Medium","Major")))</f>
        <v/>
      </c>
      <c r="T2655" s="2"/>
      <c r="U2655" s="2"/>
      <c r="V2655" s="2"/>
      <c r="W2655" s="2"/>
      <c r="X2655" s="1"/>
      <c r="Y2655" s="1"/>
      <c r="Z2655" s="1"/>
      <c r="AA2655" s="1"/>
      <c r="AB2655" s="1"/>
      <c r="AC2655" s="1"/>
      <c r="AD2655" s="1"/>
      <c r="AE2655" s="1"/>
      <c r="AF2655" s="1"/>
    </row>
    <row r="2656" spans="1:32">
      <c r="A2656" s="1"/>
      <c r="B2656" s="17">
        <v>4</v>
      </c>
      <c r="C2656" s="9" t="s">
        <v>59</v>
      </c>
      <c r="D2656" s="9" t="str">
        <f>VLOOKUP(C2656,'Hazard Categories'!$A$2:$B$52,2,FALSE)</f>
        <v>Storm</v>
      </c>
      <c r="E2656" s="17">
        <v>2</v>
      </c>
      <c r="F2656" s="17">
        <v>2017</v>
      </c>
      <c r="G2656" s="17" t="str">
        <f>IF(F2656&lt;2000,(ROUNDDOWN((F2656-$G$10)/5,0))*5+$G$10&amp;"-"&amp;(ROUNDDOWN((F2656-$G$10)/5,0))*5+$G$10+4,(ROUNDDOWN((F2656-$G$10)/5,0))*5+$G$10&amp;"-"&amp;(ROUNDDOWN((F2656-$G$10)/5,0))*5+$G$10+4)</f>
        <v>2015-2019</v>
      </c>
      <c r="H2656" s="17">
        <v>1</v>
      </c>
      <c r="I2656" s="17">
        <v>0</v>
      </c>
      <c r="J2656" s="17">
        <v>0</v>
      </c>
      <c r="K2656" s="17">
        <f>SUM(I2656:J2656)</f>
        <v>0</v>
      </c>
      <c r="L2656" s="28">
        <f>IF(N2656&lt;7000000000,0,1)</f>
        <v>0</v>
      </c>
      <c r="M2656" s="28">
        <f>IF(N2656&gt;0,1,0)</f>
        <v>1</v>
      </c>
      <c r="N2656" s="29">
        <v>1713</v>
      </c>
      <c r="O2656" s="29">
        <f>IF($R2656="Minor",1,0)</f>
        <v>1</v>
      </c>
      <c r="P2656" s="29">
        <f>IF($R2656="Medium",1,0)</f>
        <v>0</v>
      </c>
      <c r="Q2656" s="29">
        <f>IF($R2656="Major",1,0)</f>
        <v>0</v>
      </c>
      <c r="R2656" s="2" t="str">
        <f>IF('Hazard Data'!N2935&lt;VLOOKUP(B2656,Thresholds!$B$2:$I$8,2,FALSE),"Minor",IF(AND(VLOOKUP(B2656,Thresholds!$B$2:$I$8,2,FALSE)&lt;='Hazard Data'!N2935,'Hazard Data'!N2935&lt;VLOOKUP(B2656,Thresholds!$B$2:$I$8,3,FALSE)),"Medium","Major"))</f>
        <v>Minor</v>
      </c>
      <c r="S2656" s="2" t="str">
        <f>IF(N2656&gt;0,"",IF('Hazard Data'!K2935&lt;VLOOKUP(B2656,Thresholds!$B$2:$I$8,5,FALSE),"Minor",IF(AND(VLOOKUP(B2656,Thresholds!$B$2:$I$8,5,FALSE)&lt;='Hazard Data'!K2935,'Hazard Data'!K2935&lt;VLOOKUP(B2656,Thresholds!$B$2:$I$8,6,FALSE)),"Medium","Major")))</f>
        <v/>
      </c>
      <c r="T2656" s="2"/>
      <c r="U2656" s="2"/>
      <c r="V2656" s="2"/>
      <c r="W2656" s="2"/>
      <c r="X2656" s="1"/>
      <c r="Y2656" s="1"/>
      <c r="Z2656" s="1"/>
      <c r="AA2656" s="1"/>
      <c r="AB2656" s="1"/>
      <c r="AC2656" s="1"/>
      <c r="AD2656" s="1"/>
      <c r="AE2656" s="1"/>
      <c r="AF2656" s="1"/>
    </row>
    <row r="2657" spans="1:32">
      <c r="A2657" s="1"/>
      <c r="B2657" s="17">
        <v>3</v>
      </c>
      <c r="C2657" s="9" t="s">
        <v>47</v>
      </c>
      <c r="D2657" s="9" t="str">
        <f>VLOOKUP(C2657,'Hazard Categories'!$A$2:$B$52,2,FALSE)</f>
        <v>Severe Storm</v>
      </c>
      <c r="E2657" s="17">
        <v>3</v>
      </c>
      <c r="F2657" s="17">
        <v>2017</v>
      </c>
      <c r="G2657" s="17" t="str">
        <f>IF(F2657&lt;2000,(ROUNDDOWN((F2657-$G$10)/5,0))*5+$G$10&amp;"-"&amp;(ROUNDDOWN((F2657-$G$10)/5,0))*5+$G$10+4,(ROUNDDOWN((F2657-$G$10)/5,0))*5+$G$10&amp;"-"&amp;(ROUNDDOWN((F2657-$G$10)/5,0))*5+$G$10+4)</f>
        <v>2015-2019</v>
      </c>
      <c r="H2657" s="17">
        <v>1</v>
      </c>
      <c r="I2657" s="17">
        <v>0</v>
      </c>
      <c r="J2657" s="17">
        <v>0</v>
      </c>
      <c r="K2657" s="17">
        <f>SUM(I2657:J2657)</f>
        <v>0</v>
      </c>
      <c r="L2657" s="28">
        <f>IF(N2657&lt;7000000000,0,1)</f>
        <v>0</v>
      </c>
      <c r="M2657" s="28">
        <f>IF(N2657&gt;0,1,0)</f>
        <v>1</v>
      </c>
      <c r="N2657" s="29">
        <v>1713</v>
      </c>
      <c r="O2657" s="29">
        <f>IF($R2657="Minor",1,0)</f>
        <v>1</v>
      </c>
      <c r="P2657" s="29">
        <f>IF($R2657="Medium",1,0)</f>
        <v>0</v>
      </c>
      <c r="Q2657" s="29">
        <f>IF($R2657="Major",1,0)</f>
        <v>0</v>
      </c>
      <c r="R2657" s="2" t="str">
        <f>IF('Hazard Data'!N2945&lt;VLOOKUP(B2657,Thresholds!$B$2:$I$8,2,FALSE),"Minor",IF(AND(VLOOKUP(B2657,Thresholds!$B$2:$I$8,2,FALSE)&lt;='Hazard Data'!N2945,'Hazard Data'!N2945&lt;VLOOKUP(B2657,Thresholds!$B$2:$I$8,3,FALSE)),"Medium","Major"))</f>
        <v>Minor</v>
      </c>
      <c r="S2657" s="2" t="str">
        <f>IF(N2657&gt;0,"",IF('Hazard Data'!K2945&lt;VLOOKUP(B2657,Thresholds!$B$2:$I$8,5,FALSE),"Minor",IF(AND(VLOOKUP(B2657,Thresholds!$B$2:$I$8,5,FALSE)&lt;='Hazard Data'!K2945,'Hazard Data'!K2945&lt;VLOOKUP(B2657,Thresholds!$B$2:$I$8,6,FALSE)),"Medium","Major")))</f>
        <v/>
      </c>
      <c r="T2657" s="2"/>
      <c r="U2657" s="2"/>
      <c r="V2657" s="2"/>
      <c r="W2657" s="2"/>
      <c r="X2657" s="1"/>
      <c r="Y2657" s="1"/>
      <c r="Z2657" s="1"/>
      <c r="AA2657" s="1"/>
      <c r="AB2657" s="1"/>
      <c r="AC2657" s="1"/>
      <c r="AD2657" s="1"/>
      <c r="AE2657" s="1"/>
      <c r="AF2657" s="1"/>
    </row>
    <row r="2658" spans="1:32">
      <c r="A2658" s="1"/>
      <c r="B2658" s="17">
        <v>5</v>
      </c>
      <c r="C2658" s="9" t="s">
        <v>46</v>
      </c>
      <c r="D2658" s="9" t="str">
        <f>VLOOKUP(C2658,'Hazard Categories'!$A$2:$B$52,2,FALSE)</f>
        <v>Storm</v>
      </c>
      <c r="E2658" s="17">
        <v>3</v>
      </c>
      <c r="F2658" s="17">
        <v>2017</v>
      </c>
      <c r="G2658" s="17" t="str">
        <f>IF(F2658&lt;2000,(ROUNDDOWN((F2658-$G$10)/5,0))*5+$G$10&amp;"-"&amp;(ROUNDDOWN((F2658-$G$10)/5,0))*5+$G$10+4,(ROUNDDOWN((F2658-$G$10)/5,0))*5+$G$10&amp;"-"&amp;(ROUNDDOWN((F2658-$G$10)/5,0))*5+$G$10+4)</f>
        <v>2015-2019</v>
      </c>
      <c r="H2658" s="17">
        <v>1</v>
      </c>
      <c r="I2658" s="17">
        <v>0</v>
      </c>
      <c r="J2658" s="17">
        <v>0</v>
      </c>
      <c r="K2658" s="17">
        <f>SUM(I2658:J2658)</f>
        <v>0</v>
      </c>
      <c r="L2658" s="28">
        <f>IF(N2658&lt;7000000000,0,1)</f>
        <v>0</v>
      </c>
      <c r="M2658" s="28">
        <f>IF(N2658&gt;0,1,0)</f>
        <v>1</v>
      </c>
      <c r="N2658" s="29">
        <v>1711</v>
      </c>
      <c r="O2658" s="29">
        <f>IF($R2658="Minor",1,0)</f>
        <v>1</v>
      </c>
      <c r="P2658" s="29">
        <f>IF($R2658="Medium",1,0)</f>
        <v>0</v>
      </c>
      <c r="Q2658" s="29">
        <f>IF($R2658="Major",1,0)</f>
        <v>0</v>
      </c>
      <c r="R2658" s="2" t="str">
        <f>IF('Hazard Data'!N2924&lt;VLOOKUP(B2658,Thresholds!$B$2:$I$8,2,FALSE),"Minor",IF(AND(VLOOKUP(B2658,Thresholds!$B$2:$I$8,2,FALSE)&lt;='Hazard Data'!N2924,'Hazard Data'!N2924&lt;VLOOKUP(B2658,Thresholds!$B$2:$I$8,3,FALSE)),"Medium","Major"))</f>
        <v>Minor</v>
      </c>
      <c r="S2658" s="2" t="str">
        <f>IF(N2658&gt;0,"",IF('Hazard Data'!K2924&lt;VLOOKUP(B2658,Thresholds!$B$2:$I$8,5,FALSE),"Minor",IF(AND(VLOOKUP(B2658,Thresholds!$B$2:$I$8,5,FALSE)&lt;='Hazard Data'!K2924,'Hazard Data'!K2924&lt;VLOOKUP(B2658,Thresholds!$B$2:$I$8,6,FALSE)),"Medium","Major")))</f>
        <v/>
      </c>
      <c r="T2658" s="2"/>
      <c r="U2658" s="2"/>
      <c r="V2658" s="2"/>
      <c r="W2658" s="2"/>
      <c r="X2658" s="1"/>
      <c r="Y2658" s="1"/>
      <c r="Z2658" s="1"/>
      <c r="AA2658" s="1"/>
      <c r="AB2658" s="1"/>
      <c r="AC2658" s="1"/>
      <c r="AD2658" s="1"/>
      <c r="AE2658" s="1"/>
      <c r="AF2658" s="1"/>
    </row>
    <row r="2659" spans="1:32">
      <c r="A2659" s="1"/>
      <c r="B2659" s="17">
        <v>5</v>
      </c>
      <c r="C2659" s="9" t="s">
        <v>39</v>
      </c>
      <c r="D2659" s="9" t="str">
        <f>VLOOKUP(C2659,'Hazard Categories'!$A$2:$B$52,2,FALSE)</f>
        <v>Severe Storm</v>
      </c>
      <c r="E2659" s="17">
        <v>2</v>
      </c>
      <c r="F2659" s="17">
        <v>2020</v>
      </c>
      <c r="G2659" s="17" t="str">
        <f>IF(F2659&lt;2000,(ROUNDDOWN((F2659-$G$10)/5,0))*5+$G$10&amp;"-"&amp;(ROUNDDOWN((F2659-$G$10)/5,0))*5+$G$10+4,(ROUNDDOWN((F2659-$G$10)/5,0))*5+$G$10&amp;"-"&amp;(ROUNDDOWN((F2659-$G$10)/5,0))*5+$G$10+4)</f>
        <v>2020-2024</v>
      </c>
      <c r="H2659" s="17">
        <v>1</v>
      </c>
      <c r="I2659" s="17">
        <v>0</v>
      </c>
      <c r="J2659" s="17">
        <v>0</v>
      </c>
      <c r="K2659" s="17">
        <f>SUM(I2659:J2659)</f>
        <v>0</v>
      </c>
      <c r="L2659" s="28">
        <f>IF(N2659&lt;7000000000,0,1)</f>
        <v>0</v>
      </c>
      <c r="M2659" s="28">
        <f>IF(N2659&gt;0,1,0)</f>
        <v>1</v>
      </c>
      <c r="N2659" s="29">
        <v>1710</v>
      </c>
      <c r="O2659" s="29">
        <f>IF($R2659="Minor",1,0)</f>
        <v>1</v>
      </c>
      <c r="P2659" s="29">
        <f>IF($R2659="Medium",1,0)</f>
        <v>0</v>
      </c>
      <c r="Q2659" s="29">
        <f>IF($R2659="Major",1,0)</f>
        <v>0</v>
      </c>
      <c r="R2659" s="2" t="str">
        <f>IF('Hazard Data'!N3320&lt;VLOOKUP(B2659,Thresholds!$B$2:$I$8,2,FALSE),"Minor",IF(AND(VLOOKUP(B2659,Thresholds!$B$2:$I$8,2,FALSE)&lt;='Hazard Data'!N3320,'Hazard Data'!N3320&lt;VLOOKUP(B2659,Thresholds!$B$2:$I$8,3,FALSE)),"Medium","Major"))</f>
        <v>Minor</v>
      </c>
      <c r="S2659" s="2" t="str">
        <f>IF(N2659&gt;0,"",IF('Hazard Data'!K3320&lt;VLOOKUP(B2659,Thresholds!$B$2:$I$8,5,FALSE),"Minor",IF(AND(VLOOKUP(B2659,Thresholds!$B$2:$I$8,5,FALSE)&lt;='Hazard Data'!K3320,'Hazard Data'!K3320&lt;VLOOKUP(B2659,Thresholds!$B$2:$I$8,6,FALSE)),"Medium","Major")))</f>
        <v/>
      </c>
      <c r="T2659" s="2"/>
      <c r="U2659" s="2"/>
      <c r="V2659" s="2"/>
      <c r="W2659" s="2"/>
      <c r="X2659" s="1"/>
      <c r="Y2659" s="1"/>
      <c r="Z2659" s="1"/>
      <c r="AA2659" s="1"/>
      <c r="AB2659" s="1"/>
      <c r="AC2659" s="1"/>
      <c r="AD2659" s="1"/>
      <c r="AE2659" s="1"/>
      <c r="AF2659" s="1"/>
    </row>
    <row r="2660" spans="1:32">
      <c r="A2660" s="1"/>
      <c r="B2660" s="17">
        <v>6</v>
      </c>
      <c r="C2660" s="9" t="s">
        <v>29</v>
      </c>
      <c r="D2660" s="9" t="str">
        <f>VLOOKUP(C2660,'Hazard Categories'!$A$2:$B$52,2,FALSE)</f>
        <v>Tropical Storm</v>
      </c>
      <c r="E2660" s="17">
        <v>2</v>
      </c>
      <c r="F2660" s="17">
        <v>1968</v>
      </c>
      <c r="G2660" s="17" t="str">
        <f>IF(F2660&lt;2000,(ROUNDDOWN((F2660-$G$10)/5,0))*5+$G$10&amp;"-"&amp;(ROUNDDOWN((F2660-$G$10)/5,0))*5+$G$10+4,(ROUNDDOWN((F2660-$G$10)/5,0))*5+$G$10&amp;"-"&amp;(ROUNDDOWN((F2660-$G$10)/5,0))*5+$G$10+4)</f>
        <v>1965-1969</v>
      </c>
      <c r="H2660" s="17">
        <v>2</v>
      </c>
      <c r="I2660" s="17">
        <v>0</v>
      </c>
      <c r="J2660" s="17">
        <v>0</v>
      </c>
      <c r="K2660" s="17">
        <f>SUM(I2660:J2660)</f>
        <v>0</v>
      </c>
      <c r="L2660" s="28">
        <f>IF(N2660&lt;7000000000,0,1)</f>
        <v>0</v>
      </c>
      <c r="M2660" s="28">
        <f>IF(N2660&gt;0,1,0)</f>
        <v>1</v>
      </c>
      <c r="N2660" s="29">
        <v>1705</v>
      </c>
      <c r="O2660" s="29">
        <f>IF($R2660="Minor",1,0)</f>
        <v>1</v>
      </c>
      <c r="P2660" s="29">
        <f>IF($R2660="Medium",1,0)</f>
        <v>0</v>
      </c>
      <c r="Q2660" s="29">
        <f>IF($R2660="Major",1,0)</f>
        <v>0</v>
      </c>
      <c r="R2660" s="2" t="str">
        <f>IF('Hazard Data'!N1056&lt;VLOOKUP(B2660,Thresholds!$B$2:$I$8,2,FALSE),"Minor",IF(AND(VLOOKUP(B2660,Thresholds!$B$2:$I$8,2,FALSE)&lt;='Hazard Data'!N1056,'Hazard Data'!N1056&lt;VLOOKUP(B2660,Thresholds!$B$2:$I$8,3,FALSE)),"Medium","Major"))</f>
        <v>Minor</v>
      </c>
      <c r="S2660" s="2" t="str">
        <f>IF(N2660&gt;0,"",IF('Hazard Data'!K1056&lt;VLOOKUP(B2660,Thresholds!$B$2:$I$8,5,FALSE),"Minor",IF(AND(VLOOKUP(B2660,Thresholds!$B$2:$I$8,5,FALSE)&lt;='Hazard Data'!K1056,'Hazard Data'!K1056&lt;VLOOKUP(B2660,Thresholds!$B$2:$I$8,6,FALSE)),"Medium","Major")))</f>
        <v/>
      </c>
      <c r="T2660" s="2"/>
      <c r="U2660" s="2"/>
      <c r="V2660" s="2"/>
      <c r="W2660" s="2"/>
      <c r="X2660" s="1"/>
      <c r="Y2660" s="1"/>
      <c r="Z2660" s="1"/>
      <c r="AA2660" s="1"/>
      <c r="AB2660" s="1"/>
      <c r="AC2660" s="1"/>
      <c r="AD2660" s="1"/>
      <c r="AE2660" s="1"/>
      <c r="AF2660" s="1"/>
    </row>
    <row r="2661" spans="1:32">
      <c r="A2661" s="1"/>
      <c r="B2661" s="17">
        <v>6</v>
      </c>
      <c r="C2661" s="9" t="s">
        <v>46</v>
      </c>
      <c r="D2661" s="9" t="str">
        <f>VLOOKUP(C2661,'Hazard Categories'!$A$2:$B$52,2,FALSE)</f>
        <v>Storm</v>
      </c>
      <c r="E2661" s="17">
        <v>2</v>
      </c>
      <c r="F2661" s="17">
        <v>1977</v>
      </c>
      <c r="G2661" s="17" t="str">
        <f>IF(F2661&lt;2000,(ROUNDDOWN((F2661-$G$10)/5,0))*5+$G$10&amp;"-"&amp;(ROUNDDOWN((F2661-$G$10)/5,0))*5+$G$10+4,(ROUNDDOWN((F2661-$G$10)/5,0))*5+$G$10&amp;"-"&amp;(ROUNDDOWN((F2661-$G$10)/5,0))*5+$G$10+4)</f>
        <v>1975-1979</v>
      </c>
      <c r="H2661" s="17">
        <v>1</v>
      </c>
      <c r="I2661" s="17">
        <v>0</v>
      </c>
      <c r="J2661" s="17">
        <v>0</v>
      </c>
      <c r="K2661" s="17">
        <f>SUM(I2661:J2661)</f>
        <v>0</v>
      </c>
      <c r="L2661" s="28">
        <f>IF(N2661&lt;7000000000,0,1)</f>
        <v>0</v>
      </c>
      <c r="M2661" s="28">
        <f>IF(N2661&gt;0,1,0)</f>
        <v>1</v>
      </c>
      <c r="N2661" s="29">
        <v>1705</v>
      </c>
      <c r="O2661" s="29">
        <f>IF($R2661="Minor",1,0)</f>
        <v>1</v>
      </c>
      <c r="P2661" s="29">
        <f>IF($R2661="Medium",1,0)</f>
        <v>0</v>
      </c>
      <c r="Q2661" s="29">
        <f>IF($R2661="Major",1,0)</f>
        <v>0</v>
      </c>
      <c r="R2661" s="2" t="str">
        <f>IF('Hazard Data'!N1296&lt;VLOOKUP(B2661,Thresholds!$B$2:$I$8,2,FALSE),"Minor",IF(AND(VLOOKUP(B2661,Thresholds!$B$2:$I$8,2,FALSE)&lt;='Hazard Data'!N1296,'Hazard Data'!N1296&lt;VLOOKUP(B2661,Thresholds!$B$2:$I$8,3,FALSE)),"Medium","Major"))</f>
        <v>Minor</v>
      </c>
      <c r="S2661" s="2" t="str">
        <f>IF(N2661&gt;0,"",IF('Hazard Data'!K1296&lt;VLOOKUP(B2661,Thresholds!$B$2:$I$8,5,FALSE),"Minor",IF(AND(VLOOKUP(B2661,Thresholds!$B$2:$I$8,5,FALSE)&lt;='Hazard Data'!K1296,'Hazard Data'!K1296&lt;VLOOKUP(B2661,Thresholds!$B$2:$I$8,6,FALSE)),"Medium","Major")))</f>
        <v/>
      </c>
      <c r="T2661" s="2"/>
      <c r="U2661" s="2"/>
      <c r="V2661" s="2"/>
      <c r="W2661" s="2"/>
      <c r="X2661" s="1"/>
      <c r="Y2661" s="1"/>
      <c r="Z2661" s="1"/>
      <c r="AA2661" s="1"/>
      <c r="AB2661" s="1"/>
      <c r="AC2661" s="1"/>
      <c r="AD2661" s="1"/>
      <c r="AE2661" s="1"/>
      <c r="AF2661" s="1"/>
    </row>
    <row r="2662" spans="1:32">
      <c r="A2662" s="1"/>
      <c r="B2662" s="17">
        <v>3</v>
      </c>
      <c r="C2662" s="9" t="s">
        <v>46</v>
      </c>
      <c r="D2662" s="9" t="str">
        <f>VLOOKUP(C2662,'Hazard Categories'!$A$2:$B$52,2,FALSE)</f>
        <v>Storm</v>
      </c>
      <c r="E2662" s="17">
        <v>4</v>
      </c>
      <c r="F2662" s="17">
        <v>1961</v>
      </c>
      <c r="G2662" s="17" t="str">
        <f>IF(F2662&lt;2000,(ROUNDDOWN((F2662-$G$10)/5,0))*5+$G$10&amp;"-"&amp;(ROUNDDOWN((F2662-$G$10)/5,0))*5+$G$10+4,(ROUNDDOWN((F2662-$G$10)/5,0))*5+$G$10&amp;"-"&amp;(ROUNDDOWN((F2662-$G$10)/5,0))*5+$G$10+4)</f>
        <v>1960-1964</v>
      </c>
      <c r="H2662" s="17">
        <v>1</v>
      </c>
      <c r="I2662" s="17">
        <v>0</v>
      </c>
      <c r="J2662" s="17">
        <v>0</v>
      </c>
      <c r="K2662" s="17">
        <f>SUM(I2662:J2662)</f>
        <v>0</v>
      </c>
      <c r="L2662" s="28">
        <f>IF(N2662&lt;7000000000,0,1)</f>
        <v>0</v>
      </c>
      <c r="M2662" s="28">
        <f>IF(N2662&gt;0,1,0)</f>
        <v>1</v>
      </c>
      <c r="N2662" s="29">
        <v>1704</v>
      </c>
      <c r="O2662" s="29">
        <f>IF($R2662="Minor",1,0)</f>
        <v>1</v>
      </c>
      <c r="P2662" s="29">
        <f>IF($R2662="Medium",1,0)</f>
        <v>0</v>
      </c>
      <c r="Q2662" s="29">
        <f>IF($R2662="Major",1,0)</f>
        <v>0</v>
      </c>
      <c r="R2662" s="2" t="str">
        <f>IF('Hazard Data'!N978&lt;VLOOKUP(B2662,Thresholds!$B$2:$I$8,2,FALSE),"Minor",IF(AND(VLOOKUP(B2662,Thresholds!$B$2:$I$8,2,FALSE)&lt;='Hazard Data'!N978,'Hazard Data'!N978&lt;VLOOKUP(B2662,Thresholds!$B$2:$I$8,3,FALSE)),"Medium","Major"))</f>
        <v>Minor</v>
      </c>
      <c r="S2662" s="2" t="str">
        <f>IF(N2662&gt;0,"",IF('Hazard Data'!K978&lt;VLOOKUP(B2662,Thresholds!$B$2:$I$8,5,FALSE),"Minor",IF(AND(VLOOKUP(B2662,Thresholds!$B$2:$I$8,5,FALSE)&lt;='Hazard Data'!K978,'Hazard Data'!K978&lt;VLOOKUP(B2662,Thresholds!$B$2:$I$8,6,FALSE)),"Medium","Major")))</f>
        <v/>
      </c>
      <c r="T2662" s="2"/>
      <c r="U2662" s="2"/>
      <c r="V2662" s="2"/>
      <c r="W2662" s="2"/>
      <c r="X2662" s="1"/>
      <c r="Y2662" s="1"/>
      <c r="Z2662" s="1"/>
      <c r="AA2662" s="1"/>
      <c r="AB2662" s="1"/>
      <c r="AC2662" s="1"/>
      <c r="AD2662" s="1"/>
      <c r="AE2662" s="1"/>
      <c r="AF2662" s="1"/>
    </row>
    <row r="2663" spans="1:32">
      <c r="A2663" s="1"/>
      <c r="B2663" s="17">
        <v>2</v>
      </c>
      <c r="C2663" s="9" t="s">
        <v>39</v>
      </c>
      <c r="D2663" s="9" t="str">
        <f>VLOOKUP(C2663,'Hazard Categories'!$A$2:$B$52,2,FALSE)</f>
        <v>Severe Storm</v>
      </c>
      <c r="E2663" s="17">
        <v>1</v>
      </c>
      <c r="F2663" s="17">
        <v>1964</v>
      </c>
      <c r="G2663" s="17" t="str">
        <f>IF(F2663&lt;2000,(ROUNDDOWN((F2663-$G$10)/5,0))*5+$G$10&amp;"-"&amp;(ROUNDDOWN((F2663-$G$10)/5,0))*5+$G$10+4,(ROUNDDOWN((F2663-$G$10)/5,0))*5+$G$10&amp;"-"&amp;(ROUNDDOWN((F2663-$G$10)/5,0))*5+$G$10+4)</f>
        <v>1960-1964</v>
      </c>
      <c r="H2663" s="17">
        <v>31</v>
      </c>
      <c r="I2663" s="17">
        <v>0</v>
      </c>
      <c r="J2663" s="17">
        <v>0</v>
      </c>
      <c r="K2663" s="17">
        <f>SUM(I2663:J2663)</f>
        <v>0</v>
      </c>
      <c r="L2663" s="28">
        <f>IF(N2663&lt;7000000000,0,1)</f>
        <v>0</v>
      </c>
      <c r="M2663" s="28">
        <f>IF(N2663&gt;0,1,0)</f>
        <v>1</v>
      </c>
      <c r="N2663" s="29">
        <v>1701</v>
      </c>
      <c r="O2663" s="29">
        <f>IF($R2663="Minor",1,0)</f>
        <v>1</v>
      </c>
      <c r="P2663" s="29">
        <f>IF($R2663="Medium",1,0)</f>
        <v>0</v>
      </c>
      <c r="Q2663" s="29">
        <f>IF($R2663="Major",1,0)</f>
        <v>0</v>
      </c>
      <c r="R2663" s="2" t="str">
        <f>IF('Hazard Data'!N1028&lt;VLOOKUP(B2663,Thresholds!$B$2:$I$8,2,FALSE),"Minor",IF(AND(VLOOKUP(B2663,Thresholds!$B$2:$I$8,2,FALSE)&lt;='Hazard Data'!N1028,'Hazard Data'!N1028&lt;VLOOKUP(B2663,Thresholds!$B$2:$I$8,3,FALSE)),"Medium","Major"))</f>
        <v>Minor</v>
      </c>
      <c r="S2663" s="2" t="str">
        <f>IF(N2663&gt;0,"",IF('Hazard Data'!K1028&lt;VLOOKUP(B2663,Thresholds!$B$2:$I$8,5,FALSE),"Minor",IF(AND(VLOOKUP(B2663,Thresholds!$B$2:$I$8,5,FALSE)&lt;='Hazard Data'!K1028,'Hazard Data'!K1028&lt;VLOOKUP(B2663,Thresholds!$B$2:$I$8,6,FALSE)),"Medium","Major")))</f>
        <v/>
      </c>
      <c r="T2663" s="2"/>
      <c r="U2663" s="2"/>
      <c r="V2663" s="2"/>
      <c r="W2663" s="2"/>
      <c r="X2663" s="1"/>
      <c r="Y2663" s="1"/>
      <c r="Z2663" s="1"/>
      <c r="AA2663" s="1"/>
      <c r="AB2663" s="1"/>
      <c r="AC2663" s="1"/>
      <c r="AD2663" s="1"/>
      <c r="AE2663" s="1"/>
      <c r="AF2663" s="1"/>
    </row>
    <row r="2664" spans="1:32">
      <c r="A2664" s="1"/>
      <c r="B2664" s="17">
        <v>1</v>
      </c>
      <c r="C2664" s="9" t="s">
        <v>29</v>
      </c>
      <c r="D2664" s="9" t="str">
        <f>VLOOKUP(C2664,'Hazard Categories'!$A$2:$B$52,2,FALSE)</f>
        <v>Tropical Storm</v>
      </c>
      <c r="E2664" s="17">
        <v>2</v>
      </c>
      <c r="F2664" s="17">
        <v>1972</v>
      </c>
      <c r="G2664" s="17" t="str">
        <f>IF(F2664&lt;2000,(ROUNDDOWN((F2664-$G$10)/5,0))*5+$G$10&amp;"-"&amp;(ROUNDDOWN((F2664-$G$10)/5,0))*5+$G$10+4,(ROUNDDOWN((F2664-$G$10)/5,0))*5+$G$10&amp;"-"&amp;(ROUNDDOWN((F2664-$G$10)/5,0))*5+$G$10+4)</f>
        <v>1970-1974</v>
      </c>
      <c r="H2664" s="17">
        <v>2</v>
      </c>
      <c r="I2664" s="17">
        <v>0</v>
      </c>
      <c r="J2664" s="17">
        <v>0</v>
      </c>
      <c r="K2664" s="17">
        <f>SUM(I2664:J2664)</f>
        <v>0</v>
      </c>
      <c r="L2664" s="28">
        <f>IF(N2664&lt;7000000000,0,1)</f>
        <v>0</v>
      </c>
      <c r="M2664" s="28">
        <f>IF(N2664&gt;0,1,0)</f>
        <v>1</v>
      </c>
      <c r="N2664" s="29">
        <v>1694</v>
      </c>
      <c r="O2664" s="29">
        <f>IF($R2664="Minor",1,0)</f>
        <v>0</v>
      </c>
      <c r="P2664" s="29">
        <f>IF($R2664="Medium",1,0)</f>
        <v>1</v>
      </c>
      <c r="Q2664" s="29">
        <f>IF($R2664="Major",1,0)</f>
        <v>0</v>
      </c>
      <c r="R2664" s="2" t="str">
        <f>IF('Hazard Data'!N339&lt;VLOOKUP(B2664,Thresholds!$B$2:$I$8,2,FALSE),"Minor",IF(AND(VLOOKUP(B2664,Thresholds!$B$2:$I$8,2,FALSE)&lt;='Hazard Data'!N339,'Hazard Data'!N339&lt;VLOOKUP(B2664,Thresholds!$B$2:$I$8,3,FALSE)),"Medium","Major"))</f>
        <v>Medium</v>
      </c>
      <c r="S2664" s="2" t="str">
        <f>IF(N2664&gt;0,"",IF('Hazard Data'!K339&lt;VLOOKUP(B2664,Thresholds!$B$2:$I$8,5,FALSE),"Minor",IF(AND(VLOOKUP(B2664,Thresholds!$B$2:$I$8,5,FALSE)&lt;='Hazard Data'!K339,'Hazard Data'!K339&lt;VLOOKUP(B2664,Thresholds!$B$2:$I$8,6,FALSE)),"Medium","Major")))</f>
        <v/>
      </c>
      <c r="T2664" s="2"/>
      <c r="U2664" s="2"/>
      <c r="V2664" s="2"/>
      <c r="W2664" s="2"/>
      <c r="X2664" s="1"/>
      <c r="Y2664" s="1"/>
      <c r="Z2664" s="1"/>
      <c r="AA2664" s="1"/>
      <c r="AB2664" s="1"/>
      <c r="AC2664" s="1"/>
      <c r="AD2664" s="1"/>
      <c r="AE2664" s="1"/>
      <c r="AF2664" s="1"/>
    </row>
    <row r="2665" spans="1:32">
      <c r="A2665" s="1"/>
      <c r="B2665" s="17">
        <v>4</v>
      </c>
      <c r="C2665" s="9" t="s">
        <v>39</v>
      </c>
      <c r="D2665" s="9" t="str">
        <f>VLOOKUP(C2665,'Hazard Categories'!$A$2:$B$52,2,FALSE)</f>
        <v>Severe Storm</v>
      </c>
      <c r="E2665" s="17">
        <v>2</v>
      </c>
      <c r="F2665" s="17">
        <v>2018</v>
      </c>
      <c r="G2665" s="17" t="str">
        <f>IF(F2665&lt;2000,(ROUNDDOWN((F2665-$G$10)/5,0))*5+$G$10&amp;"-"&amp;(ROUNDDOWN((F2665-$G$10)/5,0))*5+$G$10+4,(ROUNDDOWN((F2665-$G$10)/5,0))*5+$G$10&amp;"-"&amp;(ROUNDDOWN((F2665-$G$10)/5,0))*5+$G$10+4)</f>
        <v>2015-2019</v>
      </c>
      <c r="H2665" s="17">
        <v>1</v>
      </c>
      <c r="I2665" s="17">
        <v>0</v>
      </c>
      <c r="J2665" s="17">
        <v>0</v>
      </c>
      <c r="K2665" s="17">
        <f>SUM(I2665:J2665)</f>
        <v>0</v>
      </c>
      <c r="L2665" s="28">
        <f>IF(N2665&lt;7000000000,0,1)</f>
        <v>0</v>
      </c>
      <c r="M2665" s="28">
        <f>IF(N2665&gt;0,1,0)</f>
        <v>1</v>
      </c>
      <c r="N2665" s="29">
        <v>1693</v>
      </c>
      <c r="O2665" s="29">
        <f>IF($R2665="Minor",1,0)</f>
        <v>1</v>
      </c>
      <c r="P2665" s="29">
        <f>IF($R2665="Medium",1,0)</f>
        <v>0</v>
      </c>
      <c r="Q2665" s="29">
        <f>IF($R2665="Major",1,0)</f>
        <v>0</v>
      </c>
      <c r="R2665" s="2" t="str">
        <f>IF('Hazard Data'!N3001&lt;VLOOKUP(B2665,Thresholds!$B$2:$I$8,2,FALSE),"Minor",IF(AND(VLOOKUP(B2665,Thresholds!$B$2:$I$8,2,FALSE)&lt;='Hazard Data'!N3001,'Hazard Data'!N3001&lt;VLOOKUP(B2665,Thresholds!$B$2:$I$8,3,FALSE)),"Medium","Major"))</f>
        <v>Minor</v>
      </c>
      <c r="S2665" s="2" t="str">
        <f>IF(N2665&gt;0,"",IF('Hazard Data'!K3001&lt;VLOOKUP(B2665,Thresholds!$B$2:$I$8,5,FALSE),"Minor",IF(AND(VLOOKUP(B2665,Thresholds!$B$2:$I$8,5,FALSE)&lt;='Hazard Data'!K3001,'Hazard Data'!K3001&lt;VLOOKUP(B2665,Thresholds!$B$2:$I$8,6,FALSE)),"Medium","Major")))</f>
        <v/>
      </c>
      <c r="T2665" s="2"/>
      <c r="U2665" s="2"/>
      <c r="V2665" s="2"/>
      <c r="W2665" s="2"/>
      <c r="X2665" s="1"/>
      <c r="Y2665" s="1"/>
      <c r="Z2665" s="1"/>
      <c r="AA2665" s="1"/>
      <c r="AB2665" s="1"/>
      <c r="AC2665" s="1"/>
      <c r="AD2665" s="1"/>
      <c r="AE2665" s="1"/>
      <c r="AF2665" s="1"/>
    </row>
    <row r="2666" spans="1:32">
      <c r="A2666" s="1"/>
      <c r="B2666" s="17">
        <v>2</v>
      </c>
      <c r="C2666" s="9" t="s">
        <v>46</v>
      </c>
      <c r="D2666" s="9" t="str">
        <f>VLOOKUP(C2666,'Hazard Categories'!$A$2:$B$52,2,FALSE)</f>
        <v>Storm</v>
      </c>
      <c r="E2666" s="17">
        <v>4</v>
      </c>
      <c r="F2666" s="17">
        <v>1961</v>
      </c>
      <c r="G2666" s="17" t="str">
        <f>IF(F2666&lt;2000,(ROUNDDOWN((F2666-$G$10)/5,0))*5+$G$10&amp;"-"&amp;(ROUNDDOWN((F2666-$G$10)/5,0))*5+$G$10+4,(ROUNDDOWN((F2666-$G$10)/5,0))*5+$G$10&amp;"-"&amp;(ROUNDDOWN((F2666-$G$10)/5,0))*5+$G$10+4)</f>
        <v>1960-1964</v>
      </c>
      <c r="H2666" s="17">
        <v>1</v>
      </c>
      <c r="I2666" s="17">
        <v>0</v>
      </c>
      <c r="J2666" s="17">
        <v>0</v>
      </c>
      <c r="K2666" s="17">
        <f>SUM(I2666:J2666)</f>
        <v>0</v>
      </c>
      <c r="L2666" s="28">
        <f>IF(N2666&lt;7000000000,0,1)</f>
        <v>0</v>
      </c>
      <c r="M2666" s="28">
        <f>IF(N2666&gt;0,1,0)</f>
        <v>1</v>
      </c>
      <c r="N2666" s="29">
        <v>1692</v>
      </c>
      <c r="O2666" s="29">
        <f>IF($R2666="Minor",1,0)</f>
        <v>1</v>
      </c>
      <c r="P2666" s="29">
        <f>IF($R2666="Medium",1,0)</f>
        <v>0</v>
      </c>
      <c r="Q2666" s="29">
        <f>IF($R2666="Major",1,0)</f>
        <v>0</v>
      </c>
      <c r="R2666" s="2" t="str">
        <f>IF('Hazard Data'!N976&lt;VLOOKUP(B2666,Thresholds!$B$2:$I$8,2,FALSE),"Minor",IF(AND(VLOOKUP(B2666,Thresholds!$B$2:$I$8,2,FALSE)&lt;='Hazard Data'!N976,'Hazard Data'!N976&lt;VLOOKUP(B2666,Thresholds!$B$2:$I$8,3,FALSE)),"Medium","Major"))</f>
        <v>Minor</v>
      </c>
      <c r="S2666" s="2" t="str">
        <f>IF(N2666&gt;0,"",IF('Hazard Data'!K976&lt;VLOOKUP(B2666,Thresholds!$B$2:$I$8,5,FALSE),"Minor",IF(AND(VLOOKUP(B2666,Thresholds!$B$2:$I$8,5,FALSE)&lt;='Hazard Data'!K976,'Hazard Data'!K976&lt;VLOOKUP(B2666,Thresholds!$B$2:$I$8,6,FALSE)),"Medium","Major")))</f>
        <v/>
      </c>
      <c r="T2666" s="2"/>
      <c r="U2666" s="2"/>
      <c r="V2666" s="2"/>
      <c r="W2666" s="2"/>
      <c r="X2666" s="1"/>
      <c r="Y2666" s="1"/>
      <c r="Z2666" s="1"/>
      <c r="AA2666" s="1"/>
      <c r="AB2666" s="1"/>
      <c r="AC2666" s="1"/>
      <c r="AD2666" s="1"/>
      <c r="AE2666" s="1"/>
      <c r="AF2666" s="1"/>
    </row>
    <row r="2667" spans="1:32">
      <c r="A2667" s="1"/>
      <c r="B2667" s="17">
        <v>3</v>
      </c>
      <c r="C2667" s="9" t="s">
        <v>46</v>
      </c>
      <c r="D2667" s="9" t="str">
        <f>VLOOKUP(C2667,'Hazard Categories'!$A$2:$B$52,2,FALSE)</f>
        <v>Storm</v>
      </c>
      <c r="E2667" s="17">
        <v>4</v>
      </c>
      <c r="F2667" s="17">
        <v>1975</v>
      </c>
      <c r="G2667" s="17" t="str">
        <f>IF(F2667&lt;2000,(ROUNDDOWN((F2667-$G$10)/5,0))*5+$G$10&amp;"-"&amp;(ROUNDDOWN((F2667-$G$10)/5,0))*5+$G$10+4,(ROUNDDOWN((F2667-$G$10)/5,0))*5+$G$10&amp;"-"&amp;(ROUNDDOWN((F2667-$G$10)/5,0))*5+$G$10+4)</f>
        <v>1975-1979</v>
      </c>
      <c r="H2667" s="17">
        <v>1</v>
      </c>
      <c r="I2667" s="17">
        <v>0</v>
      </c>
      <c r="J2667" s="17">
        <v>0</v>
      </c>
      <c r="K2667" s="17">
        <f>SUM(I2667:J2667)</f>
        <v>0</v>
      </c>
      <c r="L2667" s="28">
        <f>IF(N2667&lt;7000000000,0,1)</f>
        <v>0</v>
      </c>
      <c r="M2667" s="28">
        <f>IF(N2667&gt;0,1,0)</f>
        <v>1</v>
      </c>
      <c r="N2667" s="29">
        <v>1692</v>
      </c>
      <c r="O2667" s="29">
        <f>IF($R2667="Minor",1,0)</f>
        <v>1</v>
      </c>
      <c r="P2667" s="29">
        <f>IF($R2667="Medium",1,0)</f>
        <v>0</v>
      </c>
      <c r="Q2667" s="29">
        <f>IF($R2667="Major",1,0)</f>
        <v>0</v>
      </c>
      <c r="R2667" s="2" t="str">
        <f>IF('Hazard Data'!N1235&lt;VLOOKUP(B2667,Thresholds!$B$2:$I$8,2,FALSE),"Minor",IF(AND(VLOOKUP(B2667,Thresholds!$B$2:$I$8,2,FALSE)&lt;='Hazard Data'!N1235,'Hazard Data'!N1235&lt;VLOOKUP(B2667,Thresholds!$B$2:$I$8,3,FALSE)),"Medium","Major"))</f>
        <v>Minor</v>
      </c>
      <c r="S2667" s="2" t="str">
        <f>IF(N2667&gt;0,"",IF('Hazard Data'!K1235&lt;VLOOKUP(B2667,Thresholds!$B$2:$I$8,5,FALSE),"Minor",IF(AND(VLOOKUP(B2667,Thresholds!$B$2:$I$8,5,FALSE)&lt;='Hazard Data'!K1235,'Hazard Data'!K1235&lt;VLOOKUP(B2667,Thresholds!$B$2:$I$8,6,FALSE)),"Medium","Major")))</f>
        <v/>
      </c>
      <c r="T2667" s="2"/>
      <c r="U2667" s="2"/>
      <c r="V2667" s="2"/>
      <c r="W2667" s="2"/>
      <c r="X2667" s="1"/>
      <c r="Y2667" s="1"/>
      <c r="Z2667" s="1"/>
      <c r="AA2667" s="1"/>
      <c r="AB2667" s="1"/>
      <c r="AC2667" s="1"/>
      <c r="AD2667" s="1"/>
      <c r="AE2667" s="1"/>
      <c r="AF2667" s="1"/>
    </row>
    <row r="2668" spans="1:32">
      <c r="A2668" s="1"/>
      <c r="B2668" s="17">
        <v>3</v>
      </c>
      <c r="C2668" s="9" t="s">
        <v>39</v>
      </c>
      <c r="D2668" s="9" t="str">
        <f>VLOOKUP(C2668,'Hazard Categories'!$A$2:$B$52,2,FALSE)</f>
        <v>Severe Storm</v>
      </c>
      <c r="E2668" s="17">
        <v>3</v>
      </c>
      <c r="F2668" s="17">
        <v>2017</v>
      </c>
      <c r="G2668" s="17" t="str">
        <f>IF(F2668&lt;2000,(ROUNDDOWN((F2668-$G$10)/5,0))*5+$G$10&amp;"-"&amp;(ROUNDDOWN((F2668-$G$10)/5,0))*5+$G$10+4,(ROUNDDOWN((F2668-$G$10)/5,0))*5+$G$10&amp;"-"&amp;(ROUNDDOWN((F2668-$G$10)/5,0))*5+$G$10+4)</f>
        <v>2015-2019</v>
      </c>
      <c r="H2668" s="17">
        <v>1</v>
      </c>
      <c r="I2668" s="17">
        <v>0</v>
      </c>
      <c r="J2668" s="17">
        <v>0</v>
      </c>
      <c r="K2668" s="17">
        <f>SUM(I2668:J2668)</f>
        <v>0</v>
      </c>
      <c r="L2668" s="28">
        <f>IF(N2668&lt;7000000000,0,1)</f>
        <v>0</v>
      </c>
      <c r="M2668" s="28">
        <f>IF(N2668&gt;0,1,0)</f>
        <v>1</v>
      </c>
      <c r="N2668" s="29">
        <v>1691</v>
      </c>
      <c r="O2668" s="29">
        <f>IF($R2668="Minor",1,0)</f>
        <v>1</v>
      </c>
      <c r="P2668" s="29">
        <f>IF($R2668="Medium",1,0)</f>
        <v>0</v>
      </c>
      <c r="Q2668" s="29">
        <f>IF($R2668="Major",1,0)</f>
        <v>0</v>
      </c>
      <c r="R2668" s="2" t="str">
        <f>IF('Hazard Data'!N2958&lt;VLOOKUP(B2668,Thresholds!$B$2:$I$8,2,FALSE),"Minor",IF(AND(VLOOKUP(B2668,Thresholds!$B$2:$I$8,2,FALSE)&lt;='Hazard Data'!N2958,'Hazard Data'!N2958&lt;VLOOKUP(B2668,Thresholds!$B$2:$I$8,3,FALSE)),"Medium","Major"))</f>
        <v>Minor</v>
      </c>
      <c r="S2668" s="2" t="str">
        <f>IF(N2668&gt;0,"",IF('Hazard Data'!K2958&lt;VLOOKUP(B2668,Thresholds!$B$2:$I$8,5,FALSE),"Minor",IF(AND(VLOOKUP(B2668,Thresholds!$B$2:$I$8,5,FALSE)&lt;='Hazard Data'!K2958,'Hazard Data'!K2958&lt;VLOOKUP(B2668,Thresholds!$B$2:$I$8,6,FALSE)),"Medium","Major")))</f>
        <v/>
      </c>
      <c r="T2668" s="2"/>
      <c r="U2668" s="2"/>
      <c r="V2668" s="2"/>
      <c r="W2668" s="2"/>
      <c r="X2668" s="1"/>
      <c r="Y2668" s="1"/>
      <c r="Z2668" s="1"/>
      <c r="AA2668" s="1"/>
      <c r="AB2668" s="1"/>
      <c r="AC2668" s="1"/>
      <c r="AD2668" s="1"/>
      <c r="AE2668" s="1"/>
      <c r="AF2668" s="1"/>
    </row>
    <row r="2669" spans="1:32">
      <c r="A2669" s="1"/>
      <c r="B2669" s="17">
        <v>1</v>
      </c>
      <c r="C2669" s="9" t="s">
        <v>40</v>
      </c>
      <c r="D2669" s="9" t="str">
        <f>VLOOKUP(C2669,'Hazard Categories'!$A$2:$B$52,2,FALSE)</f>
        <v>Storm</v>
      </c>
      <c r="E2669" s="17">
        <v>1</v>
      </c>
      <c r="F2669" s="17">
        <v>1970</v>
      </c>
      <c r="G2669" s="17" t="str">
        <f>IF(F2669&lt;2000,(ROUNDDOWN((F2669-$G$10)/5,0))*5+$G$10&amp;"-"&amp;(ROUNDDOWN((F2669-$G$10)/5,0))*5+$G$10+4,(ROUNDDOWN((F2669-$G$10)/5,0))*5+$G$10&amp;"-"&amp;(ROUNDDOWN((F2669-$G$10)/5,0))*5+$G$10+4)</f>
        <v>1970-1974</v>
      </c>
      <c r="H2669" s="17">
        <v>2</v>
      </c>
      <c r="I2669" s="17">
        <v>23</v>
      </c>
      <c r="J2669" s="17">
        <v>0</v>
      </c>
      <c r="K2669" s="17">
        <f>SUM(I2669:J2669)</f>
        <v>23</v>
      </c>
      <c r="L2669" s="28">
        <f>IF(N2669&lt;7000000000,0,1)</f>
        <v>0</v>
      </c>
      <c r="M2669" s="28">
        <f>IF(N2669&gt;0,1,0)</f>
        <v>1</v>
      </c>
      <c r="N2669" s="29">
        <v>1690</v>
      </c>
      <c r="O2669" s="29">
        <f>IF($R2669="Minor",1,0)</f>
        <v>1</v>
      </c>
      <c r="P2669" s="29">
        <f>IF($R2669="Medium",1,0)</f>
        <v>0</v>
      </c>
      <c r="Q2669" s="29">
        <f>IF($R2669="Major",1,0)</f>
        <v>0</v>
      </c>
      <c r="R2669" s="2" t="str">
        <f>IF('Hazard Data'!N833&lt;VLOOKUP(B2669,Thresholds!$B$2:$I$8,2,FALSE),"Minor",IF(AND(VLOOKUP(B2669,Thresholds!$B$2:$I$8,2,FALSE)&lt;='Hazard Data'!N833,'Hazard Data'!N833&lt;VLOOKUP(B2669,Thresholds!$B$2:$I$8,3,FALSE)),"Medium","Major"))</f>
        <v>Minor</v>
      </c>
      <c r="S2669" s="2" t="str">
        <f>IF(N2669&gt;0,"",IF('Hazard Data'!K833&lt;VLOOKUP(B2669,Thresholds!$B$2:$I$8,5,FALSE),"Minor",IF(AND(VLOOKUP(B2669,Thresholds!$B$2:$I$8,5,FALSE)&lt;='Hazard Data'!K833,'Hazard Data'!K833&lt;VLOOKUP(B2669,Thresholds!$B$2:$I$8,6,FALSE)),"Medium","Major")))</f>
        <v/>
      </c>
      <c r="T2669" s="2"/>
      <c r="U2669" s="2"/>
      <c r="V2669" s="2"/>
      <c r="W2669" s="2"/>
      <c r="X2669" s="1"/>
      <c r="Y2669" s="1"/>
      <c r="Z2669" s="1"/>
      <c r="AA2669" s="1"/>
      <c r="AB2669" s="1"/>
      <c r="AC2669" s="1"/>
      <c r="AD2669" s="1"/>
      <c r="AE2669" s="1"/>
      <c r="AF2669" s="1"/>
    </row>
    <row r="2670" spans="1:32">
      <c r="A2670" s="1"/>
      <c r="B2670" s="17">
        <v>4</v>
      </c>
      <c r="C2670" s="9" t="s">
        <v>59</v>
      </c>
      <c r="D2670" s="9" t="str">
        <f>VLOOKUP(C2670,'Hazard Categories'!$A$2:$B$52,2,FALSE)</f>
        <v>Storm</v>
      </c>
      <c r="E2670" s="17">
        <v>3</v>
      </c>
      <c r="F2670" s="17">
        <v>2017</v>
      </c>
      <c r="G2670" s="17" t="str">
        <f>IF(F2670&lt;2000,(ROUNDDOWN((F2670-$G$10)/5,0))*5+$G$10&amp;"-"&amp;(ROUNDDOWN((F2670-$G$10)/5,0))*5+$G$10+4,(ROUNDDOWN((F2670-$G$10)/5,0))*5+$G$10&amp;"-"&amp;(ROUNDDOWN((F2670-$G$10)/5,0))*5+$G$10+4)</f>
        <v>2015-2019</v>
      </c>
      <c r="H2670" s="17">
        <v>1</v>
      </c>
      <c r="I2670" s="17">
        <v>0</v>
      </c>
      <c r="J2670" s="17">
        <v>0</v>
      </c>
      <c r="K2670" s="17">
        <f>SUM(I2670:J2670)</f>
        <v>0</v>
      </c>
      <c r="L2670" s="28">
        <f>IF(N2670&lt;7000000000,0,1)</f>
        <v>0</v>
      </c>
      <c r="M2670" s="28">
        <f>IF(N2670&gt;0,1,0)</f>
        <v>1</v>
      </c>
      <c r="N2670" s="29">
        <v>1689</v>
      </c>
      <c r="O2670" s="29">
        <f>IF($R2670="Minor",1,0)</f>
        <v>1</v>
      </c>
      <c r="P2670" s="29">
        <f>IF($R2670="Medium",1,0)</f>
        <v>0</v>
      </c>
      <c r="Q2670" s="29">
        <f>IF($R2670="Major",1,0)</f>
        <v>0</v>
      </c>
      <c r="R2670" s="2" t="str">
        <f>IF('Hazard Data'!N2954&lt;VLOOKUP(B2670,Thresholds!$B$2:$I$8,2,FALSE),"Minor",IF(AND(VLOOKUP(B2670,Thresholds!$B$2:$I$8,2,FALSE)&lt;='Hazard Data'!N2954,'Hazard Data'!N2954&lt;VLOOKUP(B2670,Thresholds!$B$2:$I$8,3,FALSE)),"Medium","Major"))</f>
        <v>Minor</v>
      </c>
      <c r="S2670" s="2" t="str">
        <f>IF(N2670&gt;0,"",IF('Hazard Data'!K2954&lt;VLOOKUP(B2670,Thresholds!$B$2:$I$8,5,FALSE),"Minor",IF(AND(VLOOKUP(B2670,Thresholds!$B$2:$I$8,5,FALSE)&lt;='Hazard Data'!K2954,'Hazard Data'!K2954&lt;VLOOKUP(B2670,Thresholds!$B$2:$I$8,6,FALSE)),"Medium","Major")))</f>
        <v/>
      </c>
      <c r="T2670" s="2"/>
      <c r="U2670" s="2"/>
      <c r="V2670" s="2"/>
      <c r="W2670" s="2"/>
      <c r="X2670" s="1"/>
      <c r="Y2670" s="1"/>
      <c r="Z2670" s="1"/>
      <c r="AA2670" s="1"/>
      <c r="AB2670" s="1"/>
      <c r="AC2670" s="1"/>
      <c r="AD2670" s="1"/>
      <c r="AE2670" s="1"/>
      <c r="AF2670" s="1"/>
    </row>
    <row r="2671" spans="1:32">
      <c r="A2671" s="1"/>
      <c r="B2671" s="17">
        <v>3</v>
      </c>
      <c r="C2671" s="9" t="s">
        <v>47</v>
      </c>
      <c r="D2671" s="9" t="str">
        <f>VLOOKUP(C2671,'Hazard Categories'!$A$2:$B$52,2,FALSE)</f>
        <v>Severe Storm</v>
      </c>
      <c r="E2671" s="17">
        <v>3</v>
      </c>
      <c r="F2671" s="17">
        <v>2017</v>
      </c>
      <c r="G2671" s="17" t="str">
        <f>IF(F2671&lt;2000,(ROUNDDOWN((F2671-$G$10)/5,0))*5+$G$10&amp;"-"&amp;(ROUNDDOWN((F2671-$G$10)/5,0))*5+$G$10+4,(ROUNDDOWN((F2671-$G$10)/5,0))*5+$G$10&amp;"-"&amp;(ROUNDDOWN((F2671-$G$10)/5,0))*5+$G$10+4)</f>
        <v>2015-2019</v>
      </c>
      <c r="H2671" s="17">
        <v>1</v>
      </c>
      <c r="I2671" s="17">
        <v>0</v>
      </c>
      <c r="J2671" s="17">
        <v>0</v>
      </c>
      <c r="K2671" s="17">
        <f>SUM(I2671:J2671)</f>
        <v>0</v>
      </c>
      <c r="L2671" s="28">
        <f>IF(N2671&lt;7000000000,0,1)</f>
        <v>0</v>
      </c>
      <c r="M2671" s="28">
        <f>IF(N2671&gt;0,1,0)</f>
        <v>1</v>
      </c>
      <c r="N2671" s="29">
        <v>1688</v>
      </c>
      <c r="O2671" s="29">
        <f>IF($R2671="Minor",1,0)</f>
        <v>1</v>
      </c>
      <c r="P2671" s="29">
        <f>IF($R2671="Medium",1,0)</f>
        <v>0</v>
      </c>
      <c r="Q2671" s="29">
        <f>IF($R2671="Major",1,0)</f>
        <v>0</v>
      </c>
      <c r="R2671" s="2" t="str">
        <f>IF('Hazard Data'!N2943&lt;VLOOKUP(B2671,Thresholds!$B$2:$I$8,2,FALSE),"Minor",IF(AND(VLOOKUP(B2671,Thresholds!$B$2:$I$8,2,FALSE)&lt;='Hazard Data'!N2943,'Hazard Data'!N2943&lt;VLOOKUP(B2671,Thresholds!$B$2:$I$8,3,FALSE)),"Medium","Major"))</f>
        <v>Minor</v>
      </c>
      <c r="S2671" s="2" t="str">
        <f>IF(N2671&gt;0,"",IF('Hazard Data'!K2943&lt;VLOOKUP(B2671,Thresholds!$B$2:$I$8,5,FALSE),"Minor",IF(AND(VLOOKUP(B2671,Thresholds!$B$2:$I$8,5,FALSE)&lt;='Hazard Data'!K2943,'Hazard Data'!K2943&lt;VLOOKUP(B2671,Thresholds!$B$2:$I$8,6,FALSE)),"Medium","Major")))</f>
        <v/>
      </c>
      <c r="T2671" s="2"/>
      <c r="U2671" s="2"/>
      <c r="V2671" s="2"/>
      <c r="W2671" s="2"/>
      <c r="X2671" s="1"/>
      <c r="Y2671" s="1"/>
      <c r="Z2671" s="1"/>
      <c r="AA2671" s="1"/>
      <c r="AB2671" s="1"/>
      <c r="AC2671" s="1"/>
      <c r="AD2671" s="1"/>
      <c r="AE2671" s="1"/>
      <c r="AF2671" s="1"/>
    </row>
    <row r="2672" spans="1:32">
      <c r="A2672" s="1"/>
      <c r="B2672" s="17">
        <v>4</v>
      </c>
      <c r="C2672" s="9" t="s">
        <v>40</v>
      </c>
      <c r="D2672" s="9" t="str">
        <f>VLOOKUP(C2672,'Hazard Categories'!$A$2:$B$52,2,FALSE)</f>
        <v>Storm</v>
      </c>
      <c r="E2672" s="17">
        <v>1</v>
      </c>
      <c r="F2672" s="17">
        <v>1970</v>
      </c>
      <c r="G2672" s="17" t="str">
        <f>IF(F2672&lt;2000,(ROUNDDOWN((F2672-$G$10)/5,0))*5+$G$10&amp;"-"&amp;(ROUNDDOWN((F2672-$G$10)/5,0))*5+$G$10+4,(ROUNDDOWN((F2672-$G$10)/5,0))*5+$G$10&amp;"-"&amp;(ROUNDDOWN((F2672-$G$10)/5,0))*5+$G$10+4)</f>
        <v>1970-1974</v>
      </c>
      <c r="H2672" s="17">
        <v>2</v>
      </c>
      <c r="I2672" s="17">
        <v>11</v>
      </c>
      <c r="J2672" s="17">
        <v>0</v>
      </c>
      <c r="K2672" s="17">
        <f>SUM(I2672:J2672)</f>
        <v>11</v>
      </c>
      <c r="L2672" s="28">
        <f>IF(N2672&lt;7000000000,0,1)</f>
        <v>0</v>
      </c>
      <c r="M2672" s="28">
        <f>IF(N2672&gt;0,1,0)</f>
        <v>1</v>
      </c>
      <c r="N2672" s="29">
        <v>1685</v>
      </c>
      <c r="O2672" s="29">
        <f>IF($R2672="Minor",1,0)</f>
        <v>1</v>
      </c>
      <c r="P2672" s="29">
        <f>IF($R2672="Medium",1,0)</f>
        <v>0</v>
      </c>
      <c r="Q2672" s="29">
        <f>IF($R2672="Major",1,0)</f>
        <v>0</v>
      </c>
      <c r="R2672" s="2" t="str">
        <f>IF('Hazard Data'!N835&lt;VLOOKUP(B2672,Thresholds!$B$2:$I$8,2,FALSE),"Minor",IF(AND(VLOOKUP(B2672,Thresholds!$B$2:$I$8,2,FALSE)&lt;='Hazard Data'!N835,'Hazard Data'!N835&lt;VLOOKUP(B2672,Thresholds!$B$2:$I$8,3,FALSE)),"Medium","Major"))</f>
        <v>Minor</v>
      </c>
      <c r="S2672" s="2" t="str">
        <f>IF(N2672&gt;0,"",IF('Hazard Data'!K835&lt;VLOOKUP(B2672,Thresholds!$B$2:$I$8,5,FALSE),"Minor",IF(AND(VLOOKUP(B2672,Thresholds!$B$2:$I$8,5,FALSE)&lt;='Hazard Data'!K835,'Hazard Data'!K835&lt;VLOOKUP(B2672,Thresholds!$B$2:$I$8,6,FALSE)),"Medium","Major")))</f>
        <v/>
      </c>
      <c r="T2672" s="2"/>
      <c r="U2672" s="2"/>
      <c r="V2672" s="2"/>
      <c r="W2672" s="2"/>
      <c r="X2672" s="1"/>
      <c r="Y2672" s="1"/>
      <c r="Z2672" s="1"/>
      <c r="AA2672" s="1"/>
      <c r="AB2672" s="1"/>
      <c r="AC2672" s="1"/>
      <c r="AD2672" s="1"/>
      <c r="AE2672" s="1"/>
      <c r="AF2672" s="1"/>
    </row>
    <row r="2673" spans="1:32">
      <c r="A2673" s="1"/>
      <c r="B2673" s="17">
        <v>5</v>
      </c>
      <c r="C2673" s="9" t="s">
        <v>44</v>
      </c>
      <c r="D2673" s="9" t="str">
        <f>VLOOKUP(C2673,'Hazard Categories'!$A$2:$B$52,2,FALSE)</f>
        <v>Severe Storm</v>
      </c>
      <c r="E2673" s="17">
        <v>1</v>
      </c>
      <c r="F2673" s="17">
        <v>1971</v>
      </c>
      <c r="G2673" s="17" t="str">
        <f>IF(F2673&lt;2000,(ROUNDDOWN((F2673-$G$10)/5,0))*5+$G$10&amp;"-"&amp;(ROUNDDOWN((F2673-$G$10)/5,0))*5+$G$10+4,(ROUNDDOWN((F2673-$G$10)/5,0))*5+$G$10&amp;"-"&amp;(ROUNDDOWN((F2673-$G$10)/5,0))*5+$G$10+4)</f>
        <v>1970-1974</v>
      </c>
      <c r="H2673" s="17">
        <v>1</v>
      </c>
      <c r="I2673" s="17">
        <v>0</v>
      </c>
      <c r="J2673" s="17">
        <v>0</v>
      </c>
      <c r="K2673" s="17">
        <f>SUM(I2673:J2673)</f>
        <v>0</v>
      </c>
      <c r="L2673" s="28">
        <f>IF(N2673&lt;7000000000,0,1)</f>
        <v>0</v>
      </c>
      <c r="M2673" s="28">
        <f>IF(N2673&gt;0,1,0)</f>
        <v>1</v>
      </c>
      <c r="N2673" s="29">
        <v>1684</v>
      </c>
      <c r="O2673" s="29">
        <f>IF($R2673="Minor",1,0)</f>
        <v>1</v>
      </c>
      <c r="P2673" s="29">
        <f>IF($R2673="Medium",1,0)</f>
        <v>0</v>
      </c>
      <c r="Q2673" s="29">
        <f>IF($R2673="Major",1,0)</f>
        <v>0</v>
      </c>
      <c r="R2673" s="2" t="str">
        <f>IF('Hazard Data'!N1081&lt;VLOOKUP(B2673,Thresholds!$B$2:$I$8,2,FALSE),"Minor",IF(AND(VLOOKUP(B2673,Thresholds!$B$2:$I$8,2,FALSE)&lt;='Hazard Data'!N1081,'Hazard Data'!N1081&lt;VLOOKUP(B2673,Thresholds!$B$2:$I$8,3,FALSE)),"Medium","Major"))</f>
        <v>Minor</v>
      </c>
      <c r="S2673" s="2" t="str">
        <f>IF(N2673&gt;0,"",IF('Hazard Data'!K1081&lt;VLOOKUP(B2673,Thresholds!$B$2:$I$8,5,FALSE),"Minor",IF(AND(VLOOKUP(B2673,Thresholds!$B$2:$I$8,5,FALSE)&lt;='Hazard Data'!K1081,'Hazard Data'!K1081&lt;VLOOKUP(B2673,Thresholds!$B$2:$I$8,6,FALSE)),"Medium","Major")))</f>
        <v/>
      </c>
      <c r="T2673" s="2"/>
      <c r="U2673" s="2"/>
      <c r="V2673" s="2"/>
      <c r="W2673" s="2"/>
      <c r="X2673" s="1"/>
      <c r="Y2673" s="1"/>
      <c r="Z2673" s="1"/>
      <c r="AA2673" s="1"/>
      <c r="AB2673" s="1"/>
      <c r="AC2673" s="1"/>
      <c r="AD2673" s="1"/>
      <c r="AE2673" s="1"/>
      <c r="AF2673" s="1"/>
    </row>
    <row r="2674" spans="1:32">
      <c r="A2674" s="1"/>
      <c r="B2674" s="17">
        <v>3</v>
      </c>
      <c r="C2674" s="9" t="s">
        <v>39</v>
      </c>
      <c r="D2674" s="9" t="str">
        <f>VLOOKUP(C2674,'Hazard Categories'!$A$2:$B$52,2,FALSE)</f>
        <v>Severe Storm</v>
      </c>
      <c r="E2674" s="17">
        <v>3</v>
      </c>
      <c r="F2674" s="17">
        <v>2017</v>
      </c>
      <c r="G2674" s="17" t="str">
        <f>IF(F2674&lt;2000,(ROUNDDOWN((F2674-$G$10)/5,0))*5+$G$10&amp;"-"&amp;(ROUNDDOWN((F2674-$G$10)/5,0))*5+$G$10+4,(ROUNDDOWN((F2674-$G$10)/5,0))*5+$G$10&amp;"-"&amp;(ROUNDDOWN((F2674-$G$10)/5,0))*5+$G$10+4)</f>
        <v>2015-2019</v>
      </c>
      <c r="H2674" s="17">
        <v>1</v>
      </c>
      <c r="I2674" s="17">
        <v>0</v>
      </c>
      <c r="J2674" s="17">
        <v>0</v>
      </c>
      <c r="K2674" s="17">
        <f>SUM(I2674:J2674)</f>
        <v>0</v>
      </c>
      <c r="L2674" s="28">
        <f>IF(N2674&lt;7000000000,0,1)</f>
        <v>0</v>
      </c>
      <c r="M2674" s="28">
        <f>IF(N2674&gt;0,1,0)</f>
        <v>1</v>
      </c>
      <c r="N2674" s="29">
        <v>1684</v>
      </c>
      <c r="O2674" s="29">
        <f>IF($R2674="Minor",1,0)</f>
        <v>1</v>
      </c>
      <c r="P2674" s="29">
        <f>IF($R2674="Medium",1,0)</f>
        <v>0</v>
      </c>
      <c r="Q2674" s="29">
        <f>IF($R2674="Major",1,0)</f>
        <v>0</v>
      </c>
      <c r="R2674" s="2" t="str">
        <f>IF('Hazard Data'!N2942&lt;VLOOKUP(B2674,Thresholds!$B$2:$I$8,2,FALSE),"Minor",IF(AND(VLOOKUP(B2674,Thresholds!$B$2:$I$8,2,FALSE)&lt;='Hazard Data'!N2942,'Hazard Data'!N2942&lt;VLOOKUP(B2674,Thresholds!$B$2:$I$8,3,FALSE)),"Medium","Major"))</f>
        <v>Minor</v>
      </c>
      <c r="S2674" s="2" t="str">
        <f>IF(N2674&gt;0,"",IF('Hazard Data'!K2942&lt;VLOOKUP(B2674,Thresholds!$B$2:$I$8,5,FALSE),"Minor",IF(AND(VLOOKUP(B2674,Thresholds!$B$2:$I$8,5,FALSE)&lt;='Hazard Data'!K2942,'Hazard Data'!K2942&lt;VLOOKUP(B2674,Thresholds!$B$2:$I$8,6,FALSE)),"Medium","Major")))</f>
        <v/>
      </c>
      <c r="T2674" s="2"/>
      <c r="U2674" s="2"/>
      <c r="V2674" s="2"/>
      <c r="W2674" s="2"/>
      <c r="X2674" s="1"/>
      <c r="Y2674" s="1"/>
      <c r="Z2674" s="1"/>
      <c r="AA2674" s="1"/>
      <c r="AB2674" s="1"/>
      <c r="AC2674" s="1"/>
      <c r="AD2674" s="1"/>
      <c r="AE2674" s="1"/>
      <c r="AF2674" s="1"/>
    </row>
    <row r="2675" spans="1:32">
      <c r="A2675" s="1"/>
      <c r="B2675" s="17">
        <v>3</v>
      </c>
      <c r="C2675" s="9" t="s">
        <v>44</v>
      </c>
      <c r="D2675" s="9" t="str">
        <f>VLOOKUP(C2675,'Hazard Categories'!$A$2:$B$52,2,FALSE)</f>
        <v>Severe Storm</v>
      </c>
      <c r="E2675" s="17">
        <v>3</v>
      </c>
      <c r="F2675" s="17">
        <v>2018</v>
      </c>
      <c r="G2675" s="17" t="str">
        <f>IF(F2675&lt;2000,(ROUNDDOWN((F2675-$G$10)/5,0))*5+$G$10&amp;"-"&amp;(ROUNDDOWN((F2675-$G$10)/5,0))*5+$G$10+4,(ROUNDDOWN((F2675-$G$10)/5,0))*5+$G$10&amp;"-"&amp;(ROUNDDOWN((F2675-$G$10)/5,0))*5+$G$10+4)</f>
        <v>2015-2019</v>
      </c>
      <c r="H2675" s="17">
        <v>1</v>
      </c>
      <c r="I2675" s="17">
        <v>0</v>
      </c>
      <c r="J2675" s="17">
        <v>0</v>
      </c>
      <c r="K2675" s="17">
        <f>SUM(I2675:J2675)</f>
        <v>0</v>
      </c>
      <c r="L2675" s="28">
        <f>IF(N2675&lt;7000000000,0,1)</f>
        <v>0</v>
      </c>
      <c r="M2675" s="28">
        <f>IF(N2675&gt;0,1,0)</f>
        <v>1</v>
      </c>
      <c r="N2675" s="29">
        <v>1684</v>
      </c>
      <c r="O2675" s="29">
        <f>IF($R2675="Minor",1,0)</f>
        <v>1</v>
      </c>
      <c r="P2675" s="29">
        <f>IF($R2675="Medium",1,0)</f>
        <v>0</v>
      </c>
      <c r="Q2675" s="29">
        <f>IF($R2675="Major",1,0)</f>
        <v>0</v>
      </c>
      <c r="R2675" s="2" t="str">
        <f>IF('Hazard Data'!N3007&lt;VLOOKUP(B2675,Thresholds!$B$2:$I$8,2,FALSE),"Minor",IF(AND(VLOOKUP(B2675,Thresholds!$B$2:$I$8,2,FALSE)&lt;='Hazard Data'!N3007,'Hazard Data'!N3007&lt;VLOOKUP(B2675,Thresholds!$B$2:$I$8,3,FALSE)),"Medium","Major"))</f>
        <v>Minor</v>
      </c>
      <c r="S2675" s="2" t="str">
        <f>IF(N2675&gt;0,"",IF('Hazard Data'!K3007&lt;VLOOKUP(B2675,Thresholds!$B$2:$I$8,5,FALSE),"Minor",IF(AND(VLOOKUP(B2675,Thresholds!$B$2:$I$8,5,FALSE)&lt;='Hazard Data'!K3007,'Hazard Data'!K3007&lt;VLOOKUP(B2675,Thresholds!$B$2:$I$8,6,FALSE)),"Medium","Major")))</f>
        <v/>
      </c>
      <c r="T2675" s="2"/>
      <c r="U2675" s="2"/>
      <c r="V2675" s="2"/>
      <c r="W2675" s="2"/>
      <c r="X2675" s="1"/>
      <c r="Y2675" s="1"/>
      <c r="Z2675" s="1"/>
      <c r="AA2675" s="1"/>
      <c r="AB2675" s="1"/>
      <c r="AC2675" s="1"/>
      <c r="AD2675" s="1"/>
      <c r="AE2675" s="1"/>
      <c r="AF2675" s="1"/>
    </row>
    <row r="2676" spans="1:32">
      <c r="A2676" s="1"/>
      <c r="B2676" s="17">
        <v>1</v>
      </c>
      <c r="C2676" s="9" t="s">
        <v>40</v>
      </c>
      <c r="D2676" s="9" t="str">
        <f>VLOOKUP(C2676,'Hazard Categories'!$A$2:$B$52,2,FALSE)</f>
        <v>Storm</v>
      </c>
      <c r="E2676" s="17">
        <v>1</v>
      </c>
      <c r="F2676" s="17">
        <v>1980</v>
      </c>
      <c r="G2676" s="17" t="str">
        <f>IF(F2676&lt;2000,(ROUNDDOWN((F2676-$G$10)/5,0))*5+$G$10&amp;"-"&amp;(ROUNDDOWN((F2676-$G$10)/5,0))*5+$G$10+4,(ROUNDDOWN((F2676-$G$10)/5,0))*5+$G$10&amp;"-"&amp;(ROUNDDOWN((F2676-$G$10)/5,0))*5+$G$10+4)</f>
        <v>1980-1984</v>
      </c>
      <c r="H2676" s="17">
        <v>1</v>
      </c>
      <c r="I2676" s="17">
        <v>0</v>
      </c>
      <c r="J2676" s="17">
        <v>0</v>
      </c>
      <c r="K2676" s="17">
        <f>SUM(I2676:J2676)</f>
        <v>0</v>
      </c>
      <c r="L2676" s="28">
        <f>IF(N2676&lt;7000000000,0,1)</f>
        <v>0</v>
      </c>
      <c r="M2676" s="28">
        <f>IF(N2676&gt;0,1,0)</f>
        <v>1</v>
      </c>
      <c r="N2676" s="29">
        <v>1682</v>
      </c>
      <c r="O2676" s="29">
        <f>IF($R2676="Minor",1,0)</f>
        <v>1</v>
      </c>
      <c r="P2676" s="29">
        <f>IF($R2676="Medium",1,0)</f>
        <v>0</v>
      </c>
      <c r="Q2676" s="29">
        <f>IF($R2676="Major",1,0)</f>
        <v>0</v>
      </c>
      <c r="R2676" s="2" t="str">
        <f>IF('Hazard Data'!N1334&lt;VLOOKUP(B2676,Thresholds!$B$2:$I$8,2,FALSE),"Minor",IF(AND(VLOOKUP(B2676,Thresholds!$B$2:$I$8,2,FALSE)&lt;='Hazard Data'!N1334,'Hazard Data'!N1334&lt;VLOOKUP(B2676,Thresholds!$B$2:$I$8,3,FALSE)),"Medium","Major"))</f>
        <v>Minor</v>
      </c>
      <c r="S2676" s="2" t="str">
        <f>IF(N2676&gt;0,"",IF('Hazard Data'!K1334&lt;VLOOKUP(B2676,Thresholds!$B$2:$I$8,5,FALSE),"Minor",IF(AND(VLOOKUP(B2676,Thresholds!$B$2:$I$8,5,FALSE)&lt;='Hazard Data'!K1334,'Hazard Data'!K1334&lt;VLOOKUP(B2676,Thresholds!$B$2:$I$8,6,FALSE)),"Medium","Major")))</f>
        <v/>
      </c>
      <c r="T2676" s="2"/>
      <c r="U2676" s="2"/>
      <c r="V2676" s="2"/>
      <c r="W2676" s="2"/>
      <c r="X2676" s="1"/>
      <c r="Y2676" s="1"/>
      <c r="Z2676" s="1"/>
      <c r="AA2676" s="1"/>
      <c r="AB2676" s="1"/>
      <c r="AC2676" s="1"/>
      <c r="AD2676" s="1"/>
      <c r="AE2676" s="1"/>
      <c r="AF2676" s="1"/>
    </row>
    <row r="2677" spans="1:32">
      <c r="A2677" s="1"/>
      <c r="B2677" s="17">
        <v>3</v>
      </c>
      <c r="C2677" s="9" t="s">
        <v>39</v>
      </c>
      <c r="D2677" s="9" t="str">
        <f>VLOOKUP(C2677,'Hazard Categories'!$A$2:$B$52,2,FALSE)</f>
        <v>Severe Storm</v>
      </c>
      <c r="E2677" s="17">
        <v>3</v>
      </c>
      <c r="F2677" s="17">
        <v>2017</v>
      </c>
      <c r="G2677" s="17" t="str">
        <f>IF(F2677&lt;2000,(ROUNDDOWN((F2677-$G$10)/5,0))*5+$G$10&amp;"-"&amp;(ROUNDDOWN((F2677-$G$10)/5,0))*5+$G$10+4,(ROUNDDOWN((F2677-$G$10)/5,0))*5+$G$10&amp;"-"&amp;(ROUNDDOWN((F2677-$G$10)/5,0))*5+$G$10+4)</f>
        <v>2015-2019</v>
      </c>
      <c r="H2677" s="17">
        <v>1</v>
      </c>
      <c r="I2677" s="17">
        <v>0</v>
      </c>
      <c r="J2677" s="17">
        <v>0</v>
      </c>
      <c r="K2677" s="17">
        <f>SUM(I2677:J2677)</f>
        <v>0</v>
      </c>
      <c r="L2677" s="28">
        <f>IF(N2677&lt;7000000000,0,1)</f>
        <v>0</v>
      </c>
      <c r="M2677" s="28">
        <f>IF(N2677&gt;0,1,0)</f>
        <v>1</v>
      </c>
      <c r="N2677" s="29">
        <v>1681</v>
      </c>
      <c r="O2677" s="29">
        <f>IF($R2677="Minor",1,0)</f>
        <v>1</v>
      </c>
      <c r="P2677" s="29">
        <f>IF($R2677="Medium",1,0)</f>
        <v>0</v>
      </c>
      <c r="Q2677" s="29">
        <f>IF($R2677="Major",1,0)</f>
        <v>0</v>
      </c>
      <c r="R2677" s="2" t="str">
        <f>IF('Hazard Data'!N2917&lt;VLOOKUP(B2677,Thresholds!$B$2:$I$8,2,FALSE),"Minor",IF(AND(VLOOKUP(B2677,Thresholds!$B$2:$I$8,2,FALSE)&lt;='Hazard Data'!N2917,'Hazard Data'!N2917&lt;VLOOKUP(B2677,Thresholds!$B$2:$I$8,3,FALSE)),"Medium","Major"))</f>
        <v>Minor</v>
      </c>
      <c r="S2677" s="2" t="str">
        <f>IF(N2677&gt;0,"",IF('Hazard Data'!K2917&lt;VLOOKUP(B2677,Thresholds!$B$2:$I$8,5,FALSE),"Minor",IF(AND(VLOOKUP(B2677,Thresholds!$B$2:$I$8,5,FALSE)&lt;='Hazard Data'!K2917,'Hazard Data'!K2917&lt;VLOOKUP(B2677,Thresholds!$B$2:$I$8,6,FALSE)),"Medium","Major")))</f>
        <v/>
      </c>
      <c r="T2677" s="2"/>
      <c r="U2677" s="2"/>
      <c r="V2677" s="2"/>
      <c r="W2677" s="2"/>
      <c r="X2677" s="1"/>
      <c r="Y2677" s="1"/>
      <c r="Z2677" s="1"/>
      <c r="AA2677" s="1"/>
      <c r="AB2677" s="1"/>
      <c r="AC2677" s="1"/>
      <c r="AD2677" s="1"/>
      <c r="AE2677" s="1"/>
      <c r="AF2677" s="1"/>
    </row>
    <row r="2678" spans="1:32">
      <c r="A2678" s="1"/>
      <c r="B2678" s="17">
        <v>4</v>
      </c>
      <c r="C2678" s="9" t="s">
        <v>39</v>
      </c>
      <c r="D2678" s="9" t="str">
        <f>VLOOKUP(C2678,'Hazard Categories'!$A$2:$B$52,2,FALSE)</f>
        <v>Severe Storm</v>
      </c>
      <c r="E2678" s="17">
        <v>2</v>
      </c>
      <c r="F2678" s="17">
        <v>2017</v>
      </c>
      <c r="G2678" s="17" t="str">
        <f>IF(F2678&lt;2000,(ROUNDDOWN((F2678-$G$10)/5,0))*5+$G$10&amp;"-"&amp;(ROUNDDOWN((F2678-$G$10)/5,0))*5+$G$10+4,(ROUNDDOWN((F2678-$G$10)/5,0))*5+$G$10&amp;"-"&amp;(ROUNDDOWN((F2678-$G$10)/5,0))*5+$G$10+4)</f>
        <v>2015-2019</v>
      </c>
      <c r="H2678" s="17">
        <v>1</v>
      </c>
      <c r="I2678" s="17">
        <v>0</v>
      </c>
      <c r="J2678" s="17">
        <v>0</v>
      </c>
      <c r="K2678" s="17">
        <f>SUM(I2678:J2678)</f>
        <v>0</v>
      </c>
      <c r="L2678" s="28">
        <f>IF(N2678&lt;7000000000,0,1)</f>
        <v>0</v>
      </c>
      <c r="M2678" s="28">
        <f>IF(N2678&gt;0,1,0)</f>
        <v>1</v>
      </c>
      <c r="N2678" s="29">
        <v>1681</v>
      </c>
      <c r="O2678" s="29">
        <f>IF($R2678="Minor",1,0)</f>
        <v>1</v>
      </c>
      <c r="P2678" s="29">
        <f>IF($R2678="Medium",1,0)</f>
        <v>0</v>
      </c>
      <c r="Q2678" s="29">
        <f>IF($R2678="Major",1,0)</f>
        <v>0</v>
      </c>
      <c r="R2678" s="2" t="str">
        <f>IF('Hazard Data'!N2932&lt;VLOOKUP(B2678,Thresholds!$B$2:$I$8,2,FALSE),"Minor",IF(AND(VLOOKUP(B2678,Thresholds!$B$2:$I$8,2,FALSE)&lt;='Hazard Data'!N2932,'Hazard Data'!N2932&lt;VLOOKUP(B2678,Thresholds!$B$2:$I$8,3,FALSE)),"Medium","Major"))</f>
        <v>Minor</v>
      </c>
      <c r="S2678" s="2" t="str">
        <f>IF(N2678&gt;0,"",IF('Hazard Data'!K2932&lt;VLOOKUP(B2678,Thresholds!$B$2:$I$8,5,FALSE),"Minor",IF(AND(VLOOKUP(B2678,Thresholds!$B$2:$I$8,5,FALSE)&lt;='Hazard Data'!K2932,'Hazard Data'!K2932&lt;VLOOKUP(B2678,Thresholds!$B$2:$I$8,6,FALSE)),"Medium","Major")))</f>
        <v/>
      </c>
      <c r="T2678" s="2"/>
      <c r="U2678" s="2"/>
      <c r="V2678" s="2"/>
      <c r="W2678" s="2"/>
      <c r="X2678" s="1"/>
      <c r="Y2678" s="1"/>
      <c r="Z2678" s="1"/>
      <c r="AA2678" s="1"/>
      <c r="AB2678" s="1"/>
      <c r="AC2678" s="1"/>
      <c r="AD2678" s="1"/>
      <c r="AE2678" s="1"/>
      <c r="AF2678" s="1"/>
    </row>
    <row r="2679" spans="1:32">
      <c r="A2679" s="1"/>
      <c r="B2679" s="17">
        <v>3</v>
      </c>
      <c r="C2679" s="9" t="s">
        <v>44</v>
      </c>
      <c r="D2679" s="9" t="str">
        <f>VLOOKUP(C2679,'Hazard Categories'!$A$2:$B$52,2,FALSE)</f>
        <v>Severe Storm</v>
      </c>
      <c r="E2679" s="17">
        <v>2</v>
      </c>
      <c r="F2679" s="17">
        <v>2019</v>
      </c>
      <c r="G2679" s="17" t="str">
        <f>IF(F2679&lt;2000,(ROUNDDOWN((F2679-$G$10)/5,0))*5+$G$10&amp;"-"&amp;(ROUNDDOWN((F2679-$G$10)/5,0))*5+$G$10+4,(ROUNDDOWN((F2679-$G$10)/5,0))*5+$G$10&amp;"-"&amp;(ROUNDDOWN((F2679-$G$10)/5,0))*5+$G$10+4)</f>
        <v>2015-2019</v>
      </c>
      <c r="H2679" s="17">
        <v>1</v>
      </c>
      <c r="I2679" s="17">
        <v>0</v>
      </c>
      <c r="J2679" s="17">
        <v>0</v>
      </c>
      <c r="K2679" s="17">
        <f>SUM(I2679:J2679)</f>
        <v>0</v>
      </c>
      <c r="L2679" s="28">
        <f>IF(N2679&lt;7000000000,0,1)</f>
        <v>0</v>
      </c>
      <c r="M2679" s="28">
        <f>IF(N2679&gt;0,1,0)</f>
        <v>1</v>
      </c>
      <c r="N2679" s="29">
        <v>1680</v>
      </c>
      <c r="O2679" s="29">
        <f>IF($R2679="Minor",1,0)</f>
        <v>1</v>
      </c>
      <c r="P2679" s="29">
        <f>IF($R2679="Medium",1,0)</f>
        <v>0</v>
      </c>
      <c r="Q2679" s="29">
        <f>IF($R2679="Major",1,0)</f>
        <v>0</v>
      </c>
      <c r="R2679" s="2" t="str">
        <f>IF('Hazard Data'!N3275&lt;VLOOKUP(B2679,Thresholds!$B$2:$I$8,2,FALSE),"Minor",IF(AND(VLOOKUP(B2679,Thresholds!$B$2:$I$8,2,FALSE)&lt;='Hazard Data'!N3275,'Hazard Data'!N3275&lt;VLOOKUP(B2679,Thresholds!$B$2:$I$8,3,FALSE)),"Medium","Major"))</f>
        <v>Minor</v>
      </c>
      <c r="S2679" s="2" t="str">
        <f>IF(N2679&gt;0,"",IF('Hazard Data'!K3275&lt;VLOOKUP(B2679,Thresholds!$B$2:$I$8,5,FALSE),"Minor",IF(AND(VLOOKUP(B2679,Thresholds!$B$2:$I$8,5,FALSE)&lt;='Hazard Data'!K3275,'Hazard Data'!K3275&lt;VLOOKUP(B2679,Thresholds!$B$2:$I$8,6,FALSE)),"Medium","Major")))</f>
        <v/>
      </c>
      <c r="T2679" s="2"/>
      <c r="U2679" s="2"/>
      <c r="V2679" s="2"/>
      <c r="W2679" s="2"/>
      <c r="X2679" s="1"/>
      <c r="Y2679" s="1"/>
      <c r="Z2679" s="1"/>
      <c r="AA2679" s="1"/>
      <c r="AB2679" s="1"/>
      <c r="AC2679" s="1"/>
      <c r="AD2679" s="1"/>
      <c r="AE2679" s="1"/>
      <c r="AF2679" s="1"/>
    </row>
    <row r="2680" spans="1:32">
      <c r="A2680" s="1"/>
      <c r="B2680" s="17">
        <v>2</v>
      </c>
      <c r="C2680" s="9" t="s">
        <v>40</v>
      </c>
      <c r="D2680" s="9" t="str">
        <f>VLOOKUP(C2680,'Hazard Categories'!$A$2:$B$52,2,FALSE)</f>
        <v>Storm</v>
      </c>
      <c r="E2680" s="17">
        <v>1</v>
      </c>
      <c r="F2680" s="17">
        <v>1961</v>
      </c>
      <c r="G2680" s="17" t="str">
        <f>IF(F2680&lt;2000,(ROUNDDOWN((F2680-$G$10)/5,0))*5+$G$10&amp;"-"&amp;(ROUNDDOWN((F2680-$G$10)/5,0))*5+$G$10+4,(ROUNDDOWN((F2680-$G$10)/5,0))*5+$G$10&amp;"-"&amp;(ROUNDDOWN((F2680-$G$10)/5,0))*5+$G$10+4)</f>
        <v>1960-1964</v>
      </c>
      <c r="H2680" s="17">
        <v>2</v>
      </c>
      <c r="I2680" s="17">
        <v>0</v>
      </c>
      <c r="J2680" s="17">
        <v>0</v>
      </c>
      <c r="K2680" s="17">
        <f>SUM(I2680:J2680)</f>
        <v>0</v>
      </c>
      <c r="L2680" s="28">
        <f>IF(N2680&lt;7000000000,0,1)</f>
        <v>0</v>
      </c>
      <c r="M2680" s="28">
        <f>IF(N2680&gt;0,1,0)</f>
        <v>1</v>
      </c>
      <c r="N2680" s="29">
        <v>1677</v>
      </c>
      <c r="O2680" s="29">
        <f>IF($R2680="Minor",1,0)</f>
        <v>1</v>
      </c>
      <c r="P2680" s="29">
        <f>IF($R2680="Medium",1,0)</f>
        <v>0</v>
      </c>
      <c r="Q2680" s="29">
        <f>IF($R2680="Major",1,0)</f>
        <v>0</v>
      </c>
      <c r="R2680" s="2" t="str">
        <f>IF('Hazard Data'!N927&lt;VLOOKUP(B2680,Thresholds!$B$2:$I$8,2,FALSE),"Minor",IF(AND(VLOOKUP(B2680,Thresholds!$B$2:$I$8,2,FALSE)&lt;='Hazard Data'!N927,'Hazard Data'!N927&lt;VLOOKUP(B2680,Thresholds!$B$2:$I$8,3,FALSE)),"Medium","Major"))</f>
        <v>Minor</v>
      </c>
      <c r="S2680" s="2" t="str">
        <f>IF(N2680&gt;0,"",IF('Hazard Data'!K927&lt;VLOOKUP(B2680,Thresholds!$B$2:$I$8,5,FALSE),"Minor",IF(AND(VLOOKUP(B2680,Thresholds!$B$2:$I$8,5,FALSE)&lt;='Hazard Data'!K927,'Hazard Data'!K927&lt;VLOOKUP(B2680,Thresholds!$B$2:$I$8,6,FALSE)),"Medium","Major")))</f>
        <v/>
      </c>
      <c r="T2680" s="2"/>
      <c r="U2680" s="2"/>
      <c r="V2680" s="2"/>
      <c r="W2680" s="2"/>
      <c r="X2680" s="1"/>
      <c r="Y2680" s="1"/>
      <c r="Z2680" s="1"/>
      <c r="AA2680" s="1"/>
      <c r="AB2680" s="1"/>
      <c r="AC2680" s="1"/>
      <c r="AD2680" s="1"/>
      <c r="AE2680" s="1"/>
      <c r="AF2680" s="1"/>
    </row>
    <row r="2681" spans="1:32">
      <c r="A2681" s="1"/>
      <c r="B2681" s="17">
        <v>4</v>
      </c>
      <c r="C2681" s="9" t="s">
        <v>40</v>
      </c>
      <c r="D2681" s="9" t="str">
        <f>VLOOKUP(C2681,'Hazard Categories'!$A$2:$B$52,2,FALSE)</f>
        <v>Storm</v>
      </c>
      <c r="E2681" s="17">
        <v>1</v>
      </c>
      <c r="F2681" s="17">
        <v>1982</v>
      </c>
      <c r="G2681" s="17" t="str">
        <f>IF(F2681&lt;2000,(ROUNDDOWN((F2681-$G$10)/5,0))*5+$G$10&amp;"-"&amp;(ROUNDDOWN((F2681-$G$10)/5,0))*5+$G$10+4,(ROUNDDOWN((F2681-$G$10)/5,0))*5+$G$10&amp;"-"&amp;(ROUNDDOWN((F2681-$G$10)/5,0))*5+$G$10+4)</f>
        <v>1980-1984</v>
      </c>
      <c r="H2681" s="17">
        <v>1</v>
      </c>
      <c r="I2681" s="17">
        <v>0</v>
      </c>
      <c r="J2681" s="17">
        <v>1</v>
      </c>
      <c r="K2681" s="17">
        <f>SUM(I2681:J2681)</f>
        <v>1</v>
      </c>
      <c r="L2681" s="28">
        <f>IF(N2681&lt;7000000000,0,1)</f>
        <v>0</v>
      </c>
      <c r="M2681" s="28">
        <f>IF(N2681&gt;0,1,0)</f>
        <v>1</v>
      </c>
      <c r="N2681" s="29">
        <v>1676</v>
      </c>
      <c r="O2681" s="29">
        <f>IF($R2681="Minor",1,0)</f>
        <v>1</v>
      </c>
      <c r="P2681" s="29">
        <f>IF($R2681="Medium",1,0)</f>
        <v>0</v>
      </c>
      <c r="Q2681" s="29">
        <f>IF($R2681="Major",1,0)</f>
        <v>0</v>
      </c>
      <c r="R2681" s="2" t="str">
        <f>IF('Hazard Data'!N859&lt;VLOOKUP(B2681,Thresholds!$B$2:$I$8,2,FALSE),"Minor",IF(AND(VLOOKUP(B2681,Thresholds!$B$2:$I$8,2,FALSE)&lt;='Hazard Data'!N859,'Hazard Data'!N859&lt;VLOOKUP(B2681,Thresholds!$B$2:$I$8,3,FALSE)),"Medium","Major"))</f>
        <v>Minor</v>
      </c>
      <c r="S2681" s="2" t="str">
        <f>IF(N2681&gt;0,"",IF('Hazard Data'!K859&lt;VLOOKUP(B2681,Thresholds!$B$2:$I$8,5,FALSE),"Minor",IF(AND(VLOOKUP(B2681,Thresholds!$B$2:$I$8,5,FALSE)&lt;='Hazard Data'!K859,'Hazard Data'!K859&lt;VLOOKUP(B2681,Thresholds!$B$2:$I$8,6,FALSE)),"Medium","Major")))</f>
        <v/>
      </c>
      <c r="T2681" s="2"/>
      <c r="U2681" s="2"/>
      <c r="V2681" s="2"/>
      <c r="W2681" s="2"/>
      <c r="X2681" s="1"/>
      <c r="Y2681" s="1"/>
      <c r="Z2681" s="1"/>
      <c r="AA2681" s="1"/>
      <c r="AB2681" s="1"/>
      <c r="AC2681" s="1"/>
      <c r="AD2681" s="1"/>
      <c r="AE2681" s="1"/>
      <c r="AF2681" s="1"/>
    </row>
    <row r="2682" spans="1:32">
      <c r="A2682" s="1"/>
      <c r="B2682" s="17">
        <v>5</v>
      </c>
      <c r="C2682" s="9" t="s">
        <v>46</v>
      </c>
      <c r="D2682" s="9" t="str">
        <f>VLOOKUP(C2682,'Hazard Categories'!$A$2:$B$52,2,FALSE)</f>
        <v>Storm</v>
      </c>
      <c r="E2682" s="17">
        <v>4</v>
      </c>
      <c r="F2682" s="17">
        <v>1975</v>
      </c>
      <c r="G2682" s="17" t="str">
        <f>IF(F2682&lt;2000,(ROUNDDOWN((F2682-$G$10)/5,0))*5+$G$10&amp;"-"&amp;(ROUNDDOWN((F2682-$G$10)/5,0))*5+$G$10+4,(ROUNDDOWN((F2682-$G$10)/5,0))*5+$G$10&amp;"-"&amp;(ROUNDDOWN((F2682-$G$10)/5,0))*5+$G$10+4)</f>
        <v>1975-1979</v>
      </c>
      <c r="H2682" s="17">
        <v>1</v>
      </c>
      <c r="I2682" s="17">
        <v>0</v>
      </c>
      <c r="J2682" s="17">
        <v>0</v>
      </c>
      <c r="K2682" s="17">
        <f>SUM(I2682:J2682)</f>
        <v>0</v>
      </c>
      <c r="L2682" s="28">
        <f>IF(N2682&lt;7000000000,0,1)</f>
        <v>0</v>
      </c>
      <c r="M2682" s="28">
        <f>IF(N2682&gt;0,1,0)</f>
        <v>1</v>
      </c>
      <c r="N2682" s="29">
        <v>1676</v>
      </c>
      <c r="O2682" s="29">
        <f>IF($R2682="Minor",1,0)</f>
        <v>1</v>
      </c>
      <c r="P2682" s="29">
        <f>IF($R2682="Medium",1,0)</f>
        <v>0</v>
      </c>
      <c r="Q2682" s="29">
        <f>IF($R2682="Major",1,0)</f>
        <v>0</v>
      </c>
      <c r="R2682" s="2" t="str">
        <f>IF('Hazard Data'!N1236&lt;VLOOKUP(B2682,Thresholds!$B$2:$I$8,2,FALSE),"Minor",IF(AND(VLOOKUP(B2682,Thresholds!$B$2:$I$8,2,FALSE)&lt;='Hazard Data'!N1236,'Hazard Data'!N1236&lt;VLOOKUP(B2682,Thresholds!$B$2:$I$8,3,FALSE)),"Medium","Major"))</f>
        <v>Minor</v>
      </c>
      <c r="S2682" s="2" t="str">
        <f>IF(N2682&gt;0,"",IF('Hazard Data'!K1236&lt;VLOOKUP(B2682,Thresholds!$B$2:$I$8,5,FALSE),"Minor",IF(AND(VLOOKUP(B2682,Thresholds!$B$2:$I$8,5,FALSE)&lt;='Hazard Data'!K1236,'Hazard Data'!K1236&lt;VLOOKUP(B2682,Thresholds!$B$2:$I$8,6,FALSE)),"Medium","Major")))</f>
        <v/>
      </c>
      <c r="T2682" s="2"/>
      <c r="U2682" s="2"/>
      <c r="V2682" s="2"/>
      <c r="W2682" s="2"/>
      <c r="X2682" s="1"/>
      <c r="Y2682" s="1"/>
      <c r="Z2682" s="1"/>
      <c r="AA2682" s="1"/>
      <c r="AB2682" s="1"/>
      <c r="AC2682" s="1"/>
      <c r="AD2682" s="1"/>
      <c r="AE2682" s="1"/>
      <c r="AF2682" s="1"/>
    </row>
    <row r="2683" spans="1:32">
      <c r="A2683" s="1"/>
      <c r="B2683" s="17">
        <v>4</v>
      </c>
      <c r="C2683" s="9" t="s">
        <v>45</v>
      </c>
      <c r="D2683" s="9" t="str">
        <f>VLOOKUP(C2683,'Hazard Categories'!$A$2:$B$52,2,FALSE)</f>
        <v>Storm</v>
      </c>
      <c r="E2683" s="17">
        <v>3</v>
      </c>
      <c r="F2683" s="17">
        <v>1965</v>
      </c>
      <c r="G2683" s="17" t="str">
        <f>IF(F2683&lt;2000,(ROUNDDOWN((F2683-$G$10)/5,0))*5+$G$10&amp;"-"&amp;(ROUNDDOWN((F2683-$G$10)/5,0))*5+$G$10+4,(ROUNDDOWN((F2683-$G$10)/5,0))*5+$G$10&amp;"-"&amp;(ROUNDDOWN((F2683-$G$10)/5,0))*5+$G$10+4)</f>
        <v>1965-1969</v>
      </c>
      <c r="H2683" s="17">
        <v>1</v>
      </c>
      <c r="I2683" s="17">
        <v>0</v>
      </c>
      <c r="J2683" s="17">
        <v>0</v>
      </c>
      <c r="K2683" s="17">
        <f>SUM(I2683:J2683)</f>
        <v>0</v>
      </c>
      <c r="L2683" s="28">
        <f>IF(N2683&lt;7000000000,0,1)</f>
        <v>0</v>
      </c>
      <c r="M2683" s="28">
        <f>IF(N2683&gt;0,1,0)</f>
        <v>1</v>
      </c>
      <c r="N2683" s="29">
        <v>1674</v>
      </c>
      <c r="O2683" s="29">
        <f>IF($R2683="Minor",1,0)</f>
        <v>1</v>
      </c>
      <c r="P2683" s="29">
        <f>IF($R2683="Medium",1,0)</f>
        <v>0</v>
      </c>
      <c r="Q2683" s="29">
        <f>IF($R2683="Major",1,0)</f>
        <v>0</v>
      </c>
      <c r="R2683" s="2" t="str">
        <f>IF('Hazard Data'!N965&lt;VLOOKUP(B2683,Thresholds!$B$2:$I$8,2,FALSE),"Minor",IF(AND(VLOOKUP(B2683,Thresholds!$B$2:$I$8,2,FALSE)&lt;='Hazard Data'!N965,'Hazard Data'!N965&lt;VLOOKUP(B2683,Thresholds!$B$2:$I$8,3,FALSE)),"Medium","Major"))</f>
        <v>Minor</v>
      </c>
      <c r="S2683" s="2" t="str">
        <f>IF(N2683&gt;0,"",IF('Hazard Data'!K965&lt;VLOOKUP(B2683,Thresholds!$B$2:$I$8,5,FALSE),"Minor",IF(AND(VLOOKUP(B2683,Thresholds!$B$2:$I$8,5,FALSE)&lt;='Hazard Data'!K965,'Hazard Data'!K965&lt;VLOOKUP(B2683,Thresholds!$B$2:$I$8,6,FALSE)),"Medium","Major")))</f>
        <v/>
      </c>
      <c r="T2683" s="2"/>
      <c r="U2683" s="2"/>
      <c r="V2683" s="2"/>
      <c r="W2683" s="2"/>
      <c r="X2683" s="1"/>
      <c r="Y2683" s="1"/>
      <c r="Z2683" s="1"/>
      <c r="AA2683" s="1"/>
      <c r="AB2683" s="1"/>
      <c r="AC2683" s="1"/>
      <c r="AD2683" s="1"/>
      <c r="AE2683" s="1"/>
      <c r="AF2683" s="1"/>
    </row>
    <row r="2684" spans="1:32">
      <c r="A2684" s="1"/>
      <c r="B2684" s="17">
        <v>4</v>
      </c>
      <c r="C2684" s="9" t="s">
        <v>39</v>
      </c>
      <c r="D2684" s="9" t="str">
        <f>VLOOKUP(C2684,'Hazard Categories'!$A$2:$B$52,2,FALSE)</f>
        <v>Severe Storm</v>
      </c>
      <c r="E2684" s="17">
        <v>3</v>
      </c>
      <c r="F2684" s="17">
        <v>2017</v>
      </c>
      <c r="G2684" s="17" t="str">
        <f>IF(F2684&lt;2000,(ROUNDDOWN((F2684-$G$10)/5,0))*5+$G$10&amp;"-"&amp;(ROUNDDOWN((F2684-$G$10)/5,0))*5+$G$10+4,(ROUNDDOWN((F2684-$G$10)/5,0))*5+$G$10&amp;"-"&amp;(ROUNDDOWN((F2684-$G$10)/5,0))*5+$G$10+4)</f>
        <v>2015-2019</v>
      </c>
      <c r="H2684" s="17">
        <v>1</v>
      </c>
      <c r="I2684" s="17">
        <v>0</v>
      </c>
      <c r="J2684" s="17">
        <v>0</v>
      </c>
      <c r="K2684" s="17">
        <f>SUM(I2684:J2684)</f>
        <v>0</v>
      </c>
      <c r="L2684" s="28">
        <f>IF(N2684&lt;7000000000,0,1)</f>
        <v>0</v>
      </c>
      <c r="M2684" s="28">
        <f>IF(N2684&gt;0,1,0)</f>
        <v>1</v>
      </c>
      <c r="N2684" s="29">
        <v>1673</v>
      </c>
      <c r="O2684" s="29">
        <f>IF($R2684="Minor",1,0)</f>
        <v>1</v>
      </c>
      <c r="P2684" s="29">
        <f>IF($R2684="Medium",1,0)</f>
        <v>0</v>
      </c>
      <c r="Q2684" s="29">
        <f>IF($R2684="Major",1,0)</f>
        <v>0</v>
      </c>
      <c r="R2684" s="2" t="str">
        <f>IF('Hazard Data'!N2955&lt;VLOOKUP(B2684,Thresholds!$B$2:$I$8,2,FALSE),"Minor",IF(AND(VLOOKUP(B2684,Thresholds!$B$2:$I$8,2,FALSE)&lt;='Hazard Data'!N2955,'Hazard Data'!N2955&lt;VLOOKUP(B2684,Thresholds!$B$2:$I$8,3,FALSE)),"Medium","Major"))</f>
        <v>Minor</v>
      </c>
      <c r="S2684" s="2" t="str">
        <f>IF(N2684&gt;0,"",IF('Hazard Data'!K2955&lt;VLOOKUP(B2684,Thresholds!$B$2:$I$8,5,FALSE),"Minor",IF(AND(VLOOKUP(B2684,Thresholds!$B$2:$I$8,5,FALSE)&lt;='Hazard Data'!K2955,'Hazard Data'!K2955&lt;VLOOKUP(B2684,Thresholds!$B$2:$I$8,6,FALSE)),"Medium","Major")))</f>
        <v/>
      </c>
      <c r="T2684" s="2"/>
      <c r="U2684" s="2"/>
      <c r="V2684" s="2"/>
      <c r="W2684" s="2"/>
      <c r="X2684" s="1"/>
      <c r="Y2684" s="1"/>
      <c r="Z2684" s="1"/>
      <c r="AA2684" s="1"/>
      <c r="AB2684" s="1"/>
      <c r="AC2684" s="1"/>
      <c r="AD2684" s="1"/>
      <c r="AE2684" s="1"/>
      <c r="AF2684" s="1"/>
    </row>
    <row r="2685" spans="1:32">
      <c r="A2685" s="1"/>
      <c r="B2685" s="17">
        <v>3</v>
      </c>
      <c r="C2685" s="9" t="s">
        <v>44</v>
      </c>
      <c r="D2685" s="9" t="str">
        <f>VLOOKUP(C2685,'Hazard Categories'!$A$2:$B$52,2,FALSE)</f>
        <v>Severe Storm</v>
      </c>
      <c r="E2685" s="17">
        <v>3</v>
      </c>
      <c r="F2685" s="17">
        <v>2017</v>
      </c>
      <c r="G2685" s="17" t="str">
        <f>IF(F2685&lt;2000,(ROUNDDOWN((F2685-$G$10)/5,0))*5+$G$10&amp;"-"&amp;(ROUNDDOWN((F2685-$G$10)/5,0))*5+$G$10+4,(ROUNDDOWN((F2685-$G$10)/5,0))*5+$G$10&amp;"-"&amp;(ROUNDDOWN((F2685-$G$10)/5,0))*5+$G$10+4)</f>
        <v>2015-2019</v>
      </c>
      <c r="H2685" s="17">
        <v>1</v>
      </c>
      <c r="I2685" s="17">
        <v>0</v>
      </c>
      <c r="J2685" s="17">
        <v>0</v>
      </c>
      <c r="K2685" s="17">
        <f>SUM(I2685:J2685)</f>
        <v>0</v>
      </c>
      <c r="L2685" s="28">
        <f>IF(N2685&lt;7000000000,0,1)</f>
        <v>0</v>
      </c>
      <c r="M2685" s="28">
        <f>IF(N2685&gt;0,1,0)</f>
        <v>1</v>
      </c>
      <c r="N2685" s="29">
        <v>1673</v>
      </c>
      <c r="O2685" s="29">
        <f>IF($R2685="Minor",1,0)</f>
        <v>1</v>
      </c>
      <c r="P2685" s="29">
        <f>IF($R2685="Medium",1,0)</f>
        <v>0</v>
      </c>
      <c r="Q2685" s="29">
        <f>IF($R2685="Major",1,0)</f>
        <v>0</v>
      </c>
      <c r="R2685" s="2" t="str">
        <f>IF('Hazard Data'!N2967&lt;VLOOKUP(B2685,Thresholds!$B$2:$I$8,2,FALSE),"Minor",IF(AND(VLOOKUP(B2685,Thresholds!$B$2:$I$8,2,FALSE)&lt;='Hazard Data'!N2967,'Hazard Data'!N2967&lt;VLOOKUP(B2685,Thresholds!$B$2:$I$8,3,FALSE)),"Medium","Major"))</f>
        <v>Minor</v>
      </c>
      <c r="S2685" s="2" t="str">
        <f>IF(N2685&gt;0,"",IF('Hazard Data'!K2967&lt;VLOOKUP(B2685,Thresholds!$B$2:$I$8,5,FALSE),"Minor",IF(AND(VLOOKUP(B2685,Thresholds!$B$2:$I$8,5,FALSE)&lt;='Hazard Data'!K2967,'Hazard Data'!K2967&lt;VLOOKUP(B2685,Thresholds!$B$2:$I$8,6,FALSE)),"Medium","Major")))</f>
        <v/>
      </c>
      <c r="T2685" s="2"/>
      <c r="U2685" s="2"/>
      <c r="V2685" s="2"/>
      <c r="W2685" s="2"/>
      <c r="X2685" s="1"/>
      <c r="Y2685" s="1"/>
      <c r="Z2685" s="1"/>
      <c r="AA2685" s="1"/>
      <c r="AB2685" s="1"/>
      <c r="AC2685" s="1"/>
      <c r="AD2685" s="1"/>
      <c r="AE2685" s="1"/>
      <c r="AF2685" s="1"/>
    </row>
    <row r="2686" spans="1:32">
      <c r="A2686" s="1"/>
      <c r="B2686" s="17">
        <v>2</v>
      </c>
      <c r="C2686" s="9" t="s">
        <v>40</v>
      </c>
      <c r="D2686" s="9" t="str">
        <f>VLOOKUP(C2686,'Hazard Categories'!$A$2:$B$52,2,FALSE)</f>
        <v>Storm</v>
      </c>
      <c r="E2686" s="17">
        <v>1</v>
      </c>
      <c r="F2686" s="17">
        <v>1977</v>
      </c>
      <c r="G2686" s="17" t="str">
        <f>IF(F2686&lt;2000,(ROUNDDOWN((F2686-$G$10)/5,0))*5+$G$10&amp;"-"&amp;(ROUNDDOWN((F2686-$G$10)/5,0))*5+$G$10+4,(ROUNDDOWN((F2686-$G$10)/5,0))*5+$G$10&amp;"-"&amp;(ROUNDDOWN((F2686-$G$10)/5,0))*5+$G$10+4)</f>
        <v>1975-1979</v>
      </c>
      <c r="H2686" s="17">
        <v>31</v>
      </c>
      <c r="I2686" s="17">
        <v>0</v>
      </c>
      <c r="J2686" s="17">
        <v>0</v>
      </c>
      <c r="K2686" s="17">
        <f>SUM(I2686:J2686)</f>
        <v>0</v>
      </c>
      <c r="L2686" s="28">
        <f>IF(N2686&lt;7000000000,0,1)</f>
        <v>0</v>
      </c>
      <c r="M2686" s="28">
        <f>IF(N2686&gt;0,1,0)</f>
        <v>1</v>
      </c>
      <c r="N2686" s="29">
        <v>1670</v>
      </c>
      <c r="O2686" s="29">
        <f>IF($R2686="Minor",1,0)</f>
        <v>1</v>
      </c>
      <c r="P2686" s="29">
        <f>IF($R2686="Medium",1,0)</f>
        <v>0</v>
      </c>
      <c r="Q2686" s="29">
        <f>IF($R2686="Major",1,0)</f>
        <v>0</v>
      </c>
      <c r="R2686" s="2" t="str">
        <f>IF('Hazard Data'!N1186&lt;VLOOKUP(B2686,Thresholds!$B$2:$I$8,2,FALSE),"Minor",IF(AND(VLOOKUP(B2686,Thresholds!$B$2:$I$8,2,FALSE)&lt;='Hazard Data'!N1186,'Hazard Data'!N1186&lt;VLOOKUP(B2686,Thresholds!$B$2:$I$8,3,FALSE)),"Medium","Major"))</f>
        <v>Minor</v>
      </c>
      <c r="S2686" s="2" t="str">
        <f>IF(N2686&gt;0,"",IF('Hazard Data'!K1186&lt;VLOOKUP(B2686,Thresholds!$B$2:$I$8,5,FALSE),"Minor",IF(AND(VLOOKUP(B2686,Thresholds!$B$2:$I$8,5,FALSE)&lt;='Hazard Data'!K1186,'Hazard Data'!K1186&lt;VLOOKUP(B2686,Thresholds!$B$2:$I$8,6,FALSE)),"Medium","Major")))</f>
        <v/>
      </c>
      <c r="T2686" s="2"/>
      <c r="U2686" s="2"/>
      <c r="V2686" s="2"/>
      <c r="W2686" s="2"/>
      <c r="X2686" s="1"/>
      <c r="Y2686" s="1"/>
      <c r="Z2686" s="1"/>
      <c r="AA2686" s="1"/>
      <c r="AB2686" s="1"/>
      <c r="AC2686" s="1"/>
      <c r="AD2686" s="1"/>
      <c r="AE2686" s="1"/>
      <c r="AF2686" s="1"/>
    </row>
    <row r="2687" spans="1:32">
      <c r="A2687" s="1"/>
      <c r="B2687" s="17">
        <v>5</v>
      </c>
      <c r="C2687" s="9" t="s">
        <v>46</v>
      </c>
      <c r="D2687" s="9" t="str">
        <f>VLOOKUP(C2687,'Hazard Categories'!$A$2:$B$52,2,FALSE)</f>
        <v>Storm</v>
      </c>
      <c r="E2687" s="17">
        <v>2</v>
      </c>
      <c r="F2687" s="17">
        <v>1977</v>
      </c>
      <c r="G2687" s="17" t="str">
        <f>IF(F2687&lt;2000,(ROUNDDOWN((F2687-$G$10)/5,0))*5+$G$10&amp;"-"&amp;(ROUNDDOWN((F2687-$G$10)/5,0))*5+$G$10+4,(ROUNDDOWN((F2687-$G$10)/5,0))*5+$G$10&amp;"-"&amp;(ROUNDDOWN((F2687-$G$10)/5,0))*5+$G$10+4)</f>
        <v>1975-1979</v>
      </c>
      <c r="H2687" s="17">
        <v>1</v>
      </c>
      <c r="I2687" s="17">
        <v>0</v>
      </c>
      <c r="J2687" s="17">
        <v>0</v>
      </c>
      <c r="K2687" s="17">
        <f>SUM(I2687:J2687)</f>
        <v>0</v>
      </c>
      <c r="L2687" s="28">
        <f>IF(N2687&lt;7000000000,0,1)</f>
        <v>0</v>
      </c>
      <c r="M2687" s="28">
        <f>IF(N2687&gt;0,1,0)</f>
        <v>1</v>
      </c>
      <c r="N2687" s="29">
        <v>1670</v>
      </c>
      <c r="O2687" s="29">
        <f>IF($R2687="Minor",1,0)</f>
        <v>1</v>
      </c>
      <c r="P2687" s="29">
        <f>IF($R2687="Medium",1,0)</f>
        <v>0</v>
      </c>
      <c r="Q2687" s="29">
        <f>IF($R2687="Major",1,0)</f>
        <v>0</v>
      </c>
      <c r="R2687" s="2" t="str">
        <f>IF('Hazard Data'!N1301&lt;VLOOKUP(B2687,Thresholds!$B$2:$I$8,2,FALSE),"Minor",IF(AND(VLOOKUP(B2687,Thresholds!$B$2:$I$8,2,FALSE)&lt;='Hazard Data'!N1301,'Hazard Data'!N1301&lt;VLOOKUP(B2687,Thresholds!$B$2:$I$8,3,FALSE)),"Medium","Major"))</f>
        <v>Minor</v>
      </c>
      <c r="S2687" s="2" t="str">
        <f>IF(N2687&gt;0,"",IF('Hazard Data'!K1301&lt;VLOOKUP(B2687,Thresholds!$B$2:$I$8,5,FALSE),"Minor",IF(AND(VLOOKUP(B2687,Thresholds!$B$2:$I$8,5,FALSE)&lt;='Hazard Data'!K1301,'Hazard Data'!K1301&lt;VLOOKUP(B2687,Thresholds!$B$2:$I$8,6,FALSE)),"Medium","Major")))</f>
        <v/>
      </c>
      <c r="T2687" s="2"/>
      <c r="U2687" s="2"/>
      <c r="V2687" s="2"/>
      <c r="W2687" s="2"/>
      <c r="X2687" s="1"/>
      <c r="Y2687" s="1"/>
      <c r="Z2687" s="1"/>
      <c r="AA2687" s="1"/>
      <c r="AB2687" s="1"/>
      <c r="AC2687" s="1"/>
      <c r="AD2687" s="1"/>
      <c r="AE2687" s="1"/>
      <c r="AF2687" s="1"/>
    </row>
    <row r="2688" spans="1:32">
      <c r="A2688" s="1"/>
      <c r="B2688" s="17">
        <v>3</v>
      </c>
      <c r="C2688" s="9" t="s">
        <v>35</v>
      </c>
      <c r="D2688" s="9" t="str">
        <f>VLOOKUP(C2688,'Hazard Categories'!$A$2:$B$52,2,FALSE)</f>
        <v>Heat/Drought/Fire</v>
      </c>
      <c r="E2688" s="17">
        <v>2</v>
      </c>
      <c r="F2688" s="17">
        <v>1985</v>
      </c>
      <c r="G2688" s="17" t="str">
        <f>IF(F2688&lt;2000,(ROUNDDOWN((F2688-$G$10)/5,0))*5+$G$10&amp;"-"&amp;(ROUNDDOWN((F2688-$G$10)/5,0))*5+$G$10+4,(ROUNDDOWN((F2688-$G$10)/5,0))*5+$G$10&amp;"-"&amp;(ROUNDDOWN((F2688-$G$10)/5,0))*5+$G$10+4)</f>
        <v>1985-1989</v>
      </c>
      <c r="H2688" s="17">
        <v>30</v>
      </c>
      <c r="I2688" s="17">
        <v>0</v>
      </c>
      <c r="J2688" s="17">
        <v>0</v>
      </c>
      <c r="K2688" s="17">
        <f>SUM(I2688:J2688)</f>
        <v>0</v>
      </c>
      <c r="L2688" s="28">
        <f>IF(N2688&lt;7000000000,0,1)</f>
        <v>0</v>
      </c>
      <c r="M2688" s="28">
        <f>IF(N2688&gt;0,1,0)</f>
        <v>1</v>
      </c>
      <c r="N2688" s="29">
        <v>1669</v>
      </c>
      <c r="O2688" s="29">
        <f>IF($R2688="Minor",1,0)</f>
        <v>0</v>
      </c>
      <c r="P2688" s="29">
        <f>IF($R2688="Medium",1,0)</f>
        <v>1</v>
      </c>
      <c r="Q2688" s="29">
        <f>IF($R2688="Major",1,0)</f>
        <v>0</v>
      </c>
      <c r="R2688" s="2" t="str">
        <f>IF('Hazard Data'!N542&lt;VLOOKUP(B2688,Thresholds!$B$2:$I$8,2,FALSE),"Minor",IF(AND(VLOOKUP(B2688,Thresholds!$B$2:$I$8,2,FALSE)&lt;='Hazard Data'!N542,'Hazard Data'!N542&lt;VLOOKUP(B2688,Thresholds!$B$2:$I$8,3,FALSE)),"Medium","Major"))</f>
        <v>Medium</v>
      </c>
      <c r="S2688" s="2" t="str">
        <f>IF(N2688&gt;0,"",IF('Hazard Data'!K542&lt;VLOOKUP(B2688,Thresholds!$B$2:$I$8,5,FALSE),"Minor",IF(AND(VLOOKUP(B2688,Thresholds!$B$2:$I$8,5,FALSE)&lt;='Hazard Data'!K542,'Hazard Data'!K542&lt;VLOOKUP(B2688,Thresholds!$B$2:$I$8,6,FALSE)),"Medium","Major")))</f>
        <v/>
      </c>
      <c r="T2688" s="2"/>
      <c r="U2688" s="2"/>
      <c r="V2688" s="2"/>
      <c r="W2688" s="2"/>
      <c r="X2688" s="1"/>
      <c r="Y2688" s="1"/>
      <c r="Z2688" s="1"/>
      <c r="AA2688" s="1"/>
      <c r="AB2688" s="1"/>
      <c r="AC2688" s="1"/>
      <c r="AD2688" s="1"/>
      <c r="AE2688" s="1"/>
      <c r="AF2688" s="1"/>
    </row>
    <row r="2689" spans="1:32">
      <c r="A2689" s="1"/>
      <c r="B2689" s="17">
        <v>3</v>
      </c>
      <c r="C2689" s="9" t="s">
        <v>47</v>
      </c>
      <c r="D2689" s="9" t="str">
        <f>VLOOKUP(C2689,'Hazard Categories'!$A$2:$B$52,2,FALSE)</f>
        <v>Severe Storm</v>
      </c>
      <c r="E2689" s="17">
        <v>3</v>
      </c>
      <c r="F2689" s="17">
        <v>2017</v>
      </c>
      <c r="G2689" s="17" t="str">
        <f>IF(F2689&lt;2000,(ROUNDDOWN((F2689-$G$10)/5,0))*5+$G$10&amp;"-"&amp;(ROUNDDOWN((F2689-$G$10)/5,0))*5+$G$10+4,(ROUNDDOWN((F2689-$G$10)/5,0))*5+$G$10&amp;"-"&amp;(ROUNDDOWN((F2689-$G$10)/5,0))*5+$G$10+4)</f>
        <v>2015-2019</v>
      </c>
      <c r="H2689" s="17">
        <v>1</v>
      </c>
      <c r="I2689" s="17">
        <v>0</v>
      </c>
      <c r="J2689" s="17">
        <v>0</v>
      </c>
      <c r="K2689" s="17">
        <f>SUM(I2689:J2689)</f>
        <v>0</v>
      </c>
      <c r="L2689" s="28">
        <f>IF(N2689&lt;7000000000,0,1)</f>
        <v>0</v>
      </c>
      <c r="M2689" s="28">
        <f>IF(N2689&gt;0,1,0)</f>
        <v>1</v>
      </c>
      <c r="N2689" s="29">
        <v>1667</v>
      </c>
      <c r="O2689" s="29">
        <f>IF($R2689="Minor",1,0)</f>
        <v>1</v>
      </c>
      <c r="P2689" s="29">
        <f>IF($R2689="Medium",1,0)</f>
        <v>0</v>
      </c>
      <c r="Q2689" s="29">
        <f>IF($R2689="Major",1,0)</f>
        <v>0</v>
      </c>
      <c r="R2689" s="2" t="str">
        <f>IF('Hazard Data'!N2966&lt;VLOOKUP(B2689,Thresholds!$B$2:$I$8,2,FALSE),"Minor",IF(AND(VLOOKUP(B2689,Thresholds!$B$2:$I$8,2,FALSE)&lt;='Hazard Data'!N2966,'Hazard Data'!N2966&lt;VLOOKUP(B2689,Thresholds!$B$2:$I$8,3,FALSE)),"Medium","Major"))</f>
        <v>Minor</v>
      </c>
      <c r="S2689" s="2" t="str">
        <f>IF(N2689&gt;0,"",IF('Hazard Data'!K2966&lt;VLOOKUP(B2689,Thresholds!$B$2:$I$8,5,FALSE),"Minor",IF(AND(VLOOKUP(B2689,Thresholds!$B$2:$I$8,5,FALSE)&lt;='Hazard Data'!K2966,'Hazard Data'!K2966&lt;VLOOKUP(B2689,Thresholds!$B$2:$I$8,6,FALSE)),"Medium","Major")))</f>
        <v/>
      </c>
      <c r="T2689" s="2"/>
      <c r="U2689" s="2"/>
      <c r="V2689" s="2"/>
      <c r="W2689" s="2"/>
      <c r="X2689" s="1"/>
      <c r="Y2689" s="1"/>
      <c r="Z2689" s="1"/>
      <c r="AA2689" s="1"/>
      <c r="AB2689" s="1"/>
      <c r="AC2689" s="1"/>
      <c r="AD2689" s="1"/>
      <c r="AE2689" s="1"/>
      <c r="AF2689" s="1"/>
    </row>
    <row r="2690" spans="1:32">
      <c r="A2690" s="1"/>
      <c r="B2690" s="17">
        <v>1</v>
      </c>
      <c r="C2690" s="9" t="s">
        <v>46</v>
      </c>
      <c r="D2690" s="9" t="str">
        <f>VLOOKUP(C2690,'Hazard Categories'!$A$2:$B$52,2,FALSE)</f>
        <v>Storm</v>
      </c>
      <c r="E2690" s="17">
        <v>4</v>
      </c>
      <c r="F2690" s="17">
        <v>1961</v>
      </c>
      <c r="G2690" s="17" t="str">
        <f>IF(F2690&lt;2000,(ROUNDDOWN((F2690-$G$10)/5,0))*5+$G$10&amp;"-"&amp;(ROUNDDOWN((F2690-$G$10)/5,0))*5+$G$10+4,(ROUNDDOWN((F2690-$G$10)/5,0))*5+$G$10&amp;"-"&amp;(ROUNDDOWN((F2690-$G$10)/5,0))*5+$G$10+4)</f>
        <v>1960-1964</v>
      </c>
      <c r="H2690" s="17">
        <v>1</v>
      </c>
      <c r="I2690" s="17">
        <v>0</v>
      </c>
      <c r="J2690" s="17">
        <v>0</v>
      </c>
      <c r="K2690" s="17">
        <f>SUM(I2690:J2690)</f>
        <v>0</v>
      </c>
      <c r="L2690" s="28">
        <f>IF(N2690&lt;7000000000,0,1)</f>
        <v>0</v>
      </c>
      <c r="M2690" s="28">
        <f>IF(N2690&gt;0,1,0)</f>
        <v>1</v>
      </c>
      <c r="N2690" s="29">
        <v>1665</v>
      </c>
      <c r="O2690" s="29">
        <f>IF($R2690="Minor",1,0)</f>
        <v>1</v>
      </c>
      <c r="P2690" s="29">
        <f>IF($R2690="Medium",1,0)</f>
        <v>0</v>
      </c>
      <c r="Q2690" s="29">
        <f>IF($R2690="Major",1,0)</f>
        <v>0</v>
      </c>
      <c r="R2690" s="2" t="str">
        <f>IF('Hazard Data'!N975&lt;VLOOKUP(B2690,Thresholds!$B$2:$I$8,2,FALSE),"Minor",IF(AND(VLOOKUP(B2690,Thresholds!$B$2:$I$8,2,FALSE)&lt;='Hazard Data'!N975,'Hazard Data'!N975&lt;VLOOKUP(B2690,Thresholds!$B$2:$I$8,3,FALSE)),"Medium","Major"))</f>
        <v>Minor</v>
      </c>
      <c r="S2690" s="2" t="str">
        <f>IF(N2690&gt;0,"",IF('Hazard Data'!K975&lt;VLOOKUP(B2690,Thresholds!$B$2:$I$8,5,FALSE),"Minor",IF(AND(VLOOKUP(B2690,Thresholds!$B$2:$I$8,5,FALSE)&lt;='Hazard Data'!K975,'Hazard Data'!K975&lt;VLOOKUP(B2690,Thresholds!$B$2:$I$8,6,FALSE)),"Medium","Major")))</f>
        <v/>
      </c>
      <c r="T2690" s="2"/>
      <c r="U2690" s="2"/>
      <c r="V2690" s="2"/>
      <c r="W2690" s="2"/>
      <c r="X2690" s="1"/>
      <c r="Y2690" s="1"/>
      <c r="Z2690" s="1"/>
      <c r="AA2690" s="1"/>
      <c r="AB2690" s="1"/>
      <c r="AC2690" s="1"/>
      <c r="AD2690" s="1"/>
      <c r="AE2690" s="1"/>
      <c r="AF2690" s="1"/>
    </row>
    <row r="2691" spans="1:32">
      <c r="A2691" s="1"/>
      <c r="B2691" s="17">
        <v>4</v>
      </c>
      <c r="C2691" s="9" t="s">
        <v>35</v>
      </c>
      <c r="D2691" s="9" t="str">
        <f>VLOOKUP(C2691,'Hazard Categories'!$A$2:$B$52,2,FALSE)</f>
        <v>Heat/Drought/Fire</v>
      </c>
      <c r="E2691" s="17">
        <v>2</v>
      </c>
      <c r="F2691" s="17">
        <v>1985</v>
      </c>
      <c r="G2691" s="17" t="str">
        <f>IF(F2691&lt;2000,(ROUNDDOWN((F2691-$G$10)/5,0))*5+$G$10&amp;"-"&amp;(ROUNDDOWN((F2691-$G$10)/5,0))*5+$G$10+4,(ROUNDDOWN((F2691-$G$10)/5,0))*5+$G$10&amp;"-"&amp;(ROUNDDOWN((F2691-$G$10)/5,0))*5+$G$10+4)</f>
        <v>1985-1989</v>
      </c>
      <c r="H2691" s="17">
        <v>30</v>
      </c>
      <c r="I2691" s="17">
        <v>0</v>
      </c>
      <c r="J2691" s="17">
        <v>0</v>
      </c>
      <c r="K2691" s="17">
        <f>SUM(I2691:J2691)</f>
        <v>0</v>
      </c>
      <c r="L2691" s="28">
        <f>IF(N2691&lt;7000000000,0,1)</f>
        <v>0</v>
      </c>
      <c r="M2691" s="28">
        <f>IF(N2691&gt;0,1,0)</f>
        <v>1</v>
      </c>
      <c r="N2691" s="29">
        <v>1662</v>
      </c>
      <c r="O2691" s="29">
        <f>IF($R2691="Minor",1,0)</f>
        <v>0</v>
      </c>
      <c r="P2691" s="29">
        <f>IF($R2691="Medium",1,0)</f>
        <v>1</v>
      </c>
      <c r="Q2691" s="29">
        <f>IF($R2691="Major",1,0)</f>
        <v>0</v>
      </c>
      <c r="R2691" s="2" t="str">
        <f>IF('Hazard Data'!N541&lt;VLOOKUP(B2691,Thresholds!$B$2:$I$8,2,FALSE),"Minor",IF(AND(VLOOKUP(B2691,Thresholds!$B$2:$I$8,2,FALSE)&lt;='Hazard Data'!N541,'Hazard Data'!N541&lt;VLOOKUP(B2691,Thresholds!$B$2:$I$8,3,FALSE)),"Medium","Major"))</f>
        <v>Medium</v>
      </c>
      <c r="S2691" s="2" t="str">
        <f>IF(N2691&gt;0,"",IF('Hazard Data'!K541&lt;VLOOKUP(B2691,Thresholds!$B$2:$I$8,5,FALSE),"Minor",IF(AND(VLOOKUP(B2691,Thresholds!$B$2:$I$8,5,FALSE)&lt;='Hazard Data'!K541,'Hazard Data'!K541&lt;VLOOKUP(B2691,Thresholds!$B$2:$I$8,6,FALSE)),"Medium","Major")))</f>
        <v/>
      </c>
      <c r="T2691" s="2"/>
      <c r="U2691" s="2"/>
      <c r="V2691" s="2"/>
      <c r="W2691" s="2"/>
      <c r="X2691" s="1"/>
      <c r="Y2691" s="1"/>
      <c r="Z2691" s="1"/>
      <c r="AA2691" s="1"/>
      <c r="AB2691" s="1"/>
      <c r="AC2691" s="1"/>
      <c r="AD2691" s="1"/>
      <c r="AE2691" s="1"/>
      <c r="AF2691" s="1"/>
    </row>
    <row r="2692" spans="1:32">
      <c r="A2692" s="1"/>
      <c r="B2692" s="17">
        <v>1</v>
      </c>
      <c r="C2692" s="9" t="s">
        <v>52</v>
      </c>
      <c r="D2692" s="9" t="str">
        <f>VLOOKUP(C2692,'Hazard Categories'!$A$2:$B$52,2,FALSE)</f>
        <v>Severe Storm</v>
      </c>
      <c r="E2692" s="17">
        <v>3</v>
      </c>
      <c r="F2692" s="17">
        <v>1965</v>
      </c>
      <c r="G2692" s="17" t="str">
        <f>IF(F2692&lt;2000,(ROUNDDOWN((F2692-$G$10)/5,0))*5+$G$10&amp;"-"&amp;(ROUNDDOWN((F2692-$G$10)/5,0))*5+$G$10+4,(ROUNDDOWN((F2692-$G$10)/5,0))*5+$G$10&amp;"-"&amp;(ROUNDDOWN((F2692-$G$10)/5,0))*5+$G$10+4)</f>
        <v>1965-1969</v>
      </c>
      <c r="H2692" s="17">
        <v>31</v>
      </c>
      <c r="I2692" s="17">
        <v>0</v>
      </c>
      <c r="J2692" s="17">
        <v>0</v>
      </c>
      <c r="K2692" s="17">
        <f>SUM(I2692:J2692)</f>
        <v>0</v>
      </c>
      <c r="L2692" s="28">
        <f>IF(N2692&lt;7000000000,0,1)</f>
        <v>0</v>
      </c>
      <c r="M2692" s="28">
        <f>IF(N2692&gt;0,1,0)</f>
        <v>1</v>
      </c>
      <c r="N2692" s="29">
        <v>1659</v>
      </c>
      <c r="O2692" s="29">
        <f>IF($R2692="Minor",1,0)</f>
        <v>1</v>
      </c>
      <c r="P2692" s="29">
        <f>IF($R2692="Medium",1,0)</f>
        <v>0</v>
      </c>
      <c r="Q2692" s="29">
        <f>IF($R2692="Major",1,0)</f>
        <v>0</v>
      </c>
      <c r="R2692" s="2" t="str">
        <f>IF('Hazard Data'!N949&lt;VLOOKUP(B2692,Thresholds!$B$2:$I$8,2,FALSE),"Minor",IF(AND(VLOOKUP(B2692,Thresholds!$B$2:$I$8,2,FALSE)&lt;='Hazard Data'!N949,'Hazard Data'!N949&lt;VLOOKUP(B2692,Thresholds!$B$2:$I$8,3,FALSE)),"Medium","Major"))</f>
        <v>Minor</v>
      </c>
      <c r="S2692" s="2" t="str">
        <f>IF(N2692&gt;0,"",IF('Hazard Data'!K949&lt;VLOOKUP(B2692,Thresholds!$B$2:$I$8,5,FALSE),"Minor",IF(AND(VLOOKUP(B2692,Thresholds!$B$2:$I$8,5,FALSE)&lt;='Hazard Data'!K949,'Hazard Data'!K949&lt;VLOOKUP(B2692,Thresholds!$B$2:$I$8,6,FALSE)),"Medium","Major")))</f>
        <v/>
      </c>
      <c r="T2692" s="2"/>
      <c r="U2692" s="2"/>
      <c r="V2692" s="2"/>
      <c r="W2692" s="2"/>
      <c r="X2692" s="1"/>
      <c r="Y2692" s="1"/>
      <c r="Z2692" s="1"/>
      <c r="AA2692" s="1"/>
      <c r="AB2692" s="1"/>
      <c r="AC2692" s="1"/>
      <c r="AD2692" s="1"/>
      <c r="AE2692" s="1"/>
      <c r="AF2692" s="1"/>
    </row>
    <row r="2693" spans="1:32">
      <c r="A2693" s="1"/>
      <c r="B2693" s="17">
        <v>2</v>
      </c>
      <c r="C2693" s="9" t="s">
        <v>46</v>
      </c>
      <c r="D2693" s="9" t="str">
        <f>VLOOKUP(C2693,'Hazard Categories'!$A$2:$B$52,2,FALSE)</f>
        <v>Storm</v>
      </c>
      <c r="E2693" s="17">
        <v>1</v>
      </c>
      <c r="F2693" s="17">
        <v>1984</v>
      </c>
      <c r="G2693" s="17" t="str">
        <f>IF(F2693&lt;2000,(ROUNDDOWN((F2693-$G$10)/5,0))*5+$G$10&amp;"-"&amp;(ROUNDDOWN((F2693-$G$10)/5,0))*5+$G$10+4,(ROUNDDOWN((F2693-$G$10)/5,0))*5+$G$10&amp;"-"&amp;(ROUNDDOWN((F2693-$G$10)/5,0))*5+$G$10+4)</f>
        <v>1980-1984</v>
      </c>
      <c r="H2693" s="17">
        <v>1</v>
      </c>
      <c r="I2693" s="17">
        <v>0</v>
      </c>
      <c r="J2693" s="17">
        <v>0</v>
      </c>
      <c r="K2693" s="17">
        <f>SUM(I2693:J2693)</f>
        <v>0</v>
      </c>
      <c r="L2693" s="28">
        <f>IF(N2693&lt;7000000000,0,1)</f>
        <v>0</v>
      </c>
      <c r="M2693" s="28">
        <f>IF(N2693&gt;0,1,0)</f>
        <v>1</v>
      </c>
      <c r="N2693" s="29">
        <v>1659</v>
      </c>
      <c r="O2693" s="29">
        <f>IF($R2693="Minor",1,0)</f>
        <v>1</v>
      </c>
      <c r="P2693" s="29">
        <f>IF($R2693="Medium",1,0)</f>
        <v>0</v>
      </c>
      <c r="Q2693" s="29">
        <f>IF($R2693="Major",1,0)</f>
        <v>0</v>
      </c>
      <c r="R2693" s="2" t="str">
        <f>IF('Hazard Data'!N1394&lt;VLOOKUP(B2693,Thresholds!$B$2:$I$8,2,FALSE),"Minor",IF(AND(VLOOKUP(B2693,Thresholds!$B$2:$I$8,2,FALSE)&lt;='Hazard Data'!N1394,'Hazard Data'!N1394&lt;VLOOKUP(B2693,Thresholds!$B$2:$I$8,3,FALSE)),"Medium","Major"))</f>
        <v>Minor</v>
      </c>
      <c r="S2693" s="2" t="str">
        <f>IF(N2693&gt;0,"",IF('Hazard Data'!K1394&lt;VLOOKUP(B2693,Thresholds!$B$2:$I$8,5,FALSE),"Minor",IF(AND(VLOOKUP(B2693,Thresholds!$B$2:$I$8,5,FALSE)&lt;='Hazard Data'!K1394,'Hazard Data'!K1394&lt;VLOOKUP(B2693,Thresholds!$B$2:$I$8,6,FALSE)),"Medium","Major")))</f>
        <v/>
      </c>
      <c r="T2693" s="2"/>
      <c r="U2693" s="2"/>
      <c r="V2693" s="2"/>
      <c r="W2693" s="2"/>
      <c r="X2693" s="1"/>
      <c r="Y2693" s="1"/>
      <c r="Z2693" s="1"/>
      <c r="AA2693" s="1"/>
      <c r="AB2693" s="1"/>
      <c r="AC2693" s="1"/>
      <c r="AD2693" s="1"/>
      <c r="AE2693" s="1"/>
      <c r="AF2693" s="1"/>
    </row>
    <row r="2694" spans="1:32">
      <c r="A2694" s="1"/>
      <c r="B2694" s="17">
        <v>3</v>
      </c>
      <c r="C2694" s="9" t="s">
        <v>40</v>
      </c>
      <c r="D2694" s="9" t="str">
        <f>VLOOKUP(C2694,'Hazard Categories'!$A$2:$B$52,2,FALSE)</f>
        <v>Storm</v>
      </c>
      <c r="E2694" s="17">
        <v>1</v>
      </c>
      <c r="F2694" s="17">
        <v>1970</v>
      </c>
      <c r="G2694" s="17" t="str">
        <f>IF(F2694&lt;2000,(ROUNDDOWN((F2694-$G$10)/5,0))*5+$G$10&amp;"-"&amp;(ROUNDDOWN((F2694-$G$10)/5,0))*5+$G$10+4,(ROUNDDOWN((F2694-$G$10)/5,0))*5+$G$10&amp;"-"&amp;(ROUNDDOWN((F2694-$G$10)/5,0))*5+$G$10+4)</f>
        <v>1970-1974</v>
      </c>
      <c r="H2694" s="17">
        <v>2</v>
      </c>
      <c r="I2694" s="17">
        <v>0</v>
      </c>
      <c r="J2694" s="17">
        <v>0</v>
      </c>
      <c r="K2694" s="17">
        <f>SUM(I2694:J2694)</f>
        <v>0</v>
      </c>
      <c r="L2694" s="28">
        <f>IF(N2694&lt;7000000000,0,1)</f>
        <v>0</v>
      </c>
      <c r="M2694" s="28">
        <f>IF(N2694&gt;0,1,0)</f>
        <v>1</v>
      </c>
      <c r="N2694" s="29">
        <v>1655</v>
      </c>
      <c r="O2694" s="29">
        <f>IF($R2694="Minor",1,0)</f>
        <v>1</v>
      </c>
      <c r="P2694" s="29">
        <f>IF($R2694="Medium",1,0)</f>
        <v>0</v>
      </c>
      <c r="Q2694" s="29">
        <f>IF($R2694="Major",1,0)</f>
        <v>0</v>
      </c>
      <c r="R2694" s="2" t="str">
        <f>IF('Hazard Data'!N836&lt;VLOOKUP(B2694,Thresholds!$B$2:$I$8,2,FALSE),"Minor",IF(AND(VLOOKUP(B2694,Thresholds!$B$2:$I$8,2,FALSE)&lt;='Hazard Data'!N836,'Hazard Data'!N836&lt;VLOOKUP(B2694,Thresholds!$B$2:$I$8,3,FALSE)),"Medium","Major"))</f>
        <v>Minor</v>
      </c>
      <c r="S2694" s="2" t="str">
        <f>IF(N2694&gt;0,"",IF('Hazard Data'!K836&lt;VLOOKUP(B2694,Thresholds!$B$2:$I$8,5,FALSE),"Minor",IF(AND(VLOOKUP(B2694,Thresholds!$B$2:$I$8,5,FALSE)&lt;='Hazard Data'!K836,'Hazard Data'!K836&lt;VLOOKUP(B2694,Thresholds!$B$2:$I$8,6,FALSE)),"Medium","Major")))</f>
        <v/>
      </c>
      <c r="T2694" s="2"/>
      <c r="U2694" s="2"/>
      <c r="V2694" s="2"/>
      <c r="W2694" s="2"/>
      <c r="X2694" s="1"/>
      <c r="Y2694" s="1"/>
      <c r="Z2694" s="1"/>
      <c r="AA2694" s="1"/>
      <c r="AB2694" s="1"/>
      <c r="AC2694" s="1"/>
      <c r="AD2694" s="1"/>
      <c r="AE2694" s="1"/>
      <c r="AF2694" s="1"/>
    </row>
    <row r="2695" spans="1:32">
      <c r="A2695" s="1"/>
      <c r="B2695" s="17">
        <v>5</v>
      </c>
      <c r="C2695" s="9" t="s">
        <v>79</v>
      </c>
      <c r="D2695" s="9" t="str">
        <f>VLOOKUP(C2695,'Hazard Categories'!$A$2:$B$52,2,FALSE)</f>
        <v>Storm</v>
      </c>
      <c r="E2695" s="17">
        <v>2</v>
      </c>
      <c r="F2695" s="17">
        <v>1974</v>
      </c>
      <c r="G2695" s="17" t="str">
        <f>IF(F2695&lt;2000,(ROUNDDOWN((F2695-$G$10)/5,0))*5+$G$10&amp;"-"&amp;(ROUNDDOWN((F2695-$G$10)/5,0))*5+$G$10+4,(ROUNDDOWN((F2695-$G$10)/5,0))*5+$G$10&amp;"-"&amp;(ROUNDDOWN((F2695-$G$10)/5,0))*5+$G$10+4)</f>
        <v>1970-1974</v>
      </c>
      <c r="H2695" s="17">
        <v>1</v>
      </c>
      <c r="I2695" s="17">
        <v>0</v>
      </c>
      <c r="J2695" s="17">
        <v>0</v>
      </c>
      <c r="K2695" s="17">
        <f>SUM(I2695:J2695)</f>
        <v>0</v>
      </c>
      <c r="L2695" s="28">
        <f>IF(N2695&lt;7000000000,0,1)</f>
        <v>0</v>
      </c>
      <c r="M2695" s="28">
        <f>IF(N2695&gt;0,1,0)</f>
        <v>1</v>
      </c>
      <c r="N2695" s="29">
        <v>1655</v>
      </c>
      <c r="O2695" s="29">
        <f>IF($R2695="Minor",1,0)</f>
        <v>1</v>
      </c>
      <c r="P2695" s="29">
        <f>IF($R2695="Medium",1,0)</f>
        <v>0</v>
      </c>
      <c r="Q2695" s="29">
        <f>IF($R2695="Major",1,0)</f>
        <v>0</v>
      </c>
      <c r="R2695" s="2" t="str">
        <f>IF('Hazard Data'!N1208&lt;VLOOKUP(B2695,Thresholds!$B$2:$I$8,2,FALSE),"Minor",IF(AND(VLOOKUP(B2695,Thresholds!$B$2:$I$8,2,FALSE)&lt;='Hazard Data'!N1208,'Hazard Data'!N1208&lt;VLOOKUP(B2695,Thresholds!$B$2:$I$8,3,FALSE)),"Medium","Major"))</f>
        <v>Minor</v>
      </c>
      <c r="S2695" s="2" t="str">
        <f>IF(N2695&gt;0,"",IF('Hazard Data'!K1208&lt;VLOOKUP(B2695,Thresholds!$B$2:$I$8,5,FALSE),"Minor",IF(AND(VLOOKUP(B2695,Thresholds!$B$2:$I$8,5,FALSE)&lt;='Hazard Data'!K1208,'Hazard Data'!K1208&lt;VLOOKUP(B2695,Thresholds!$B$2:$I$8,6,FALSE)),"Medium","Major")))</f>
        <v/>
      </c>
      <c r="T2695" s="2"/>
      <c r="U2695" s="2"/>
      <c r="V2695" s="2"/>
      <c r="W2695" s="2"/>
      <c r="X2695" s="1"/>
      <c r="Y2695" s="1"/>
      <c r="Z2695" s="1"/>
      <c r="AA2695" s="1"/>
      <c r="AB2695" s="1"/>
      <c r="AC2695" s="1"/>
      <c r="AD2695" s="1"/>
      <c r="AE2695" s="1"/>
      <c r="AF2695" s="1"/>
    </row>
    <row r="2696" spans="1:32">
      <c r="A2696" s="1"/>
      <c r="B2696" s="17">
        <v>3</v>
      </c>
      <c r="C2696" s="9" t="s">
        <v>44</v>
      </c>
      <c r="D2696" s="9" t="str">
        <f>VLOOKUP(C2696,'Hazard Categories'!$A$2:$B$52,2,FALSE)</f>
        <v>Severe Storm</v>
      </c>
      <c r="E2696" s="17">
        <v>1</v>
      </c>
      <c r="F2696" s="17">
        <v>1971</v>
      </c>
      <c r="G2696" s="17" t="str">
        <f>IF(F2696&lt;2000,(ROUNDDOWN((F2696-$G$10)/5,0))*5+$G$10&amp;"-"&amp;(ROUNDDOWN((F2696-$G$10)/5,0))*5+$G$10+4,(ROUNDDOWN((F2696-$G$10)/5,0))*5+$G$10&amp;"-"&amp;(ROUNDDOWN((F2696-$G$10)/5,0))*5+$G$10+4)</f>
        <v>1970-1974</v>
      </c>
      <c r="H2696" s="17">
        <v>1</v>
      </c>
      <c r="I2696" s="17">
        <v>0</v>
      </c>
      <c r="J2696" s="17">
        <v>0</v>
      </c>
      <c r="K2696" s="17">
        <f>SUM(I2696:J2696)</f>
        <v>0</v>
      </c>
      <c r="L2696" s="28">
        <f>IF(N2696&lt;7000000000,0,1)</f>
        <v>0</v>
      </c>
      <c r="M2696" s="28">
        <f>IF(N2696&gt;0,1,0)</f>
        <v>1</v>
      </c>
      <c r="N2696" s="29">
        <v>1654</v>
      </c>
      <c r="O2696" s="29">
        <f>IF($R2696="Minor",1,0)</f>
        <v>1</v>
      </c>
      <c r="P2696" s="29">
        <f>IF($R2696="Medium",1,0)</f>
        <v>0</v>
      </c>
      <c r="Q2696" s="29">
        <f>IF($R2696="Major",1,0)</f>
        <v>0</v>
      </c>
      <c r="R2696" s="2" t="str">
        <f>IF('Hazard Data'!N1080&lt;VLOOKUP(B2696,Thresholds!$B$2:$I$8,2,FALSE),"Minor",IF(AND(VLOOKUP(B2696,Thresholds!$B$2:$I$8,2,FALSE)&lt;='Hazard Data'!N1080,'Hazard Data'!N1080&lt;VLOOKUP(B2696,Thresholds!$B$2:$I$8,3,FALSE)),"Medium","Major"))</f>
        <v>Minor</v>
      </c>
      <c r="S2696" s="2" t="str">
        <f>IF(N2696&gt;0,"",IF('Hazard Data'!K1080&lt;VLOOKUP(B2696,Thresholds!$B$2:$I$8,5,FALSE),"Minor",IF(AND(VLOOKUP(B2696,Thresholds!$B$2:$I$8,5,FALSE)&lt;='Hazard Data'!K1080,'Hazard Data'!K1080&lt;VLOOKUP(B2696,Thresholds!$B$2:$I$8,6,FALSE)),"Medium","Major")))</f>
        <v/>
      </c>
      <c r="T2696" s="2"/>
      <c r="U2696" s="2"/>
      <c r="V2696" s="2"/>
      <c r="W2696" s="2"/>
      <c r="X2696" s="1"/>
      <c r="Y2696" s="1"/>
      <c r="Z2696" s="1"/>
      <c r="AA2696" s="1"/>
      <c r="AB2696" s="1"/>
      <c r="AC2696" s="1"/>
      <c r="AD2696" s="1"/>
      <c r="AE2696" s="1"/>
      <c r="AF2696" s="1"/>
    </row>
    <row r="2697" spans="1:32">
      <c r="A2697" s="1"/>
      <c r="B2697" s="17">
        <v>4</v>
      </c>
      <c r="C2697" s="9" t="s">
        <v>44</v>
      </c>
      <c r="D2697" s="9" t="str">
        <f>VLOOKUP(C2697,'Hazard Categories'!$A$2:$B$52,2,FALSE)</f>
        <v>Severe Storm</v>
      </c>
      <c r="E2697" s="17">
        <v>2</v>
      </c>
      <c r="F2697" s="17">
        <v>2019</v>
      </c>
      <c r="G2697" s="17" t="str">
        <f>IF(F2697&lt;2000,(ROUNDDOWN((F2697-$G$10)/5,0))*5+$G$10&amp;"-"&amp;(ROUNDDOWN((F2697-$G$10)/5,0))*5+$G$10+4,(ROUNDDOWN((F2697-$G$10)/5,0))*5+$G$10&amp;"-"&amp;(ROUNDDOWN((F2697-$G$10)/5,0))*5+$G$10+4)</f>
        <v>2015-2019</v>
      </c>
      <c r="H2697" s="17">
        <v>1</v>
      </c>
      <c r="I2697" s="17">
        <v>0</v>
      </c>
      <c r="J2697" s="17">
        <v>0</v>
      </c>
      <c r="K2697" s="17">
        <f>SUM(I2697:J2697)</f>
        <v>0</v>
      </c>
      <c r="L2697" s="28">
        <f>IF(N2697&lt;7000000000,0,1)</f>
        <v>0</v>
      </c>
      <c r="M2697" s="28">
        <f>IF(N2697&gt;0,1,0)</f>
        <v>1</v>
      </c>
      <c r="N2697" s="29">
        <v>1654</v>
      </c>
      <c r="O2697" s="29">
        <f>IF($R2697="Minor",1,0)</f>
        <v>1</v>
      </c>
      <c r="P2697" s="29">
        <f>IF($R2697="Medium",1,0)</f>
        <v>0</v>
      </c>
      <c r="Q2697" s="29">
        <f>IF($R2697="Major",1,0)</f>
        <v>0</v>
      </c>
      <c r="R2697" s="2" t="str">
        <f>IF('Hazard Data'!N3276&lt;VLOOKUP(B2697,Thresholds!$B$2:$I$8,2,FALSE),"Minor",IF(AND(VLOOKUP(B2697,Thresholds!$B$2:$I$8,2,FALSE)&lt;='Hazard Data'!N3276,'Hazard Data'!N3276&lt;VLOOKUP(B2697,Thresholds!$B$2:$I$8,3,FALSE)),"Medium","Major"))</f>
        <v>Minor</v>
      </c>
      <c r="S2697" s="2" t="str">
        <f>IF(N2697&gt;0,"",IF('Hazard Data'!K3276&lt;VLOOKUP(B2697,Thresholds!$B$2:$I$8,5,FALSE),"Minor",IF(AND(VLOOKUP(B2697,Thresholds!$B$2:$I$8,5,FALSE)&lt;='Hazard Data'!K3276,'Hazard Data'!K3276&lt;VLOOKUP(B2697,Thresholds!$B$2:$I$8,6,FALSE)),"Medium","Major")))</f>
        <v/>
      </c>
      <c r="T2697" s="2"/>
      <c r="U2697" s="2"/>
      <c r="V2697" s="2"/>
      <c r="W2697" s="2"/>
      <c r="X2697" s="1"/>
      <c r="Y2697" s="1"/>
      <c r="Z2697" s="1"/>
      <c r="AA2697" s="1"/>
      <c r="AB2697" s="1"/>
      <c r="AC2697" s="1"/>
      <c r="AD2697" s="1"/>
      <c r="AE2697" s="1"/>
      <c r="AF2697" s="1"/>
    </row>
    <row r="2698" spans="1:32">
      <c r="A2698" s="1"/>
      <c r="B2698" s="17">
        <v>4</v>
      </c>
      <c r="C2698" s="9" t="s">
        <v>44</v>
      </c>
      <c r="D2698" s="9" t="str">
        <f>VLOOKUP(C2698,'Hazard Categories'!$A$2:$B$52,2,FALSE)</f>
        <v>Severe Storm</v>
      </c>
      <c r="E2698" s="17">
        <v>2</v>
      </c>
      <c r="F2698" s="17">
        <v>2020</v>
      </c>
      <c r="G2698" s="17" t="str">
        <f>IF(F2698&lt;2000,(ROUNDDOWN((F2698-$G$10)/5,0))*5+$G$10&amp;"-"&amp;(ROUNDDOWN((F2698-$G$10)/5,0))*5+$G$10+4,(ROUNDDOWN((F2698-$G$10)/5,0))*5+$G$10&amp;"-"&amp;(ROUNDDOWN((F2698-$G$10)/5,0))*5+$G$10+4)</f>
        <v>2020-2024</v>
      </c>
      <c r="H2698" s="17">
        <v>1</v>
      </c>
      <c r="I2698" s="17">
        <v>0</v>
      </c>
      <c r="J2698" s="17">
        <v>0</v>
      </c>
      <c r="K2698" s="17">
        <f>SUM(I2698:J2698)</f>
        <v>0</v>
      </c>
      <c r="L2698" s="28">
        <f>IF(N2698&lt;7000000000,0,1)</f>
        <v>0</v>
      </c>
      <c r="M2698" s="28">
        <f>IF(N2698&gt;0,1,0)</f>
        <v>1</v>
      </c>
      <c r="N2698" s="29">
        <v>1654</v>
      </c>
      <c r="O2698" s="29">
        <f>IF($R2698="Minor",1,0)</f>
        <v>1</v>
      </c>
      <c r="P2698" s="29">
        <f>IF($R2698="Medium",1,0)</f>
        <v>0</v>
      </c>
      <c r="Q2698" s="29">
        <f>IF($R2698="Major",1,0)</f>
        <v>0</v>
      </c>
      <c r="R2698" s="2" t="str">
        <f>IF('Hazard Data'!N3371&lt;VLOOKUP(B2698,Thresholds!$B$2:$I$8,2,FALSE),"Minor",IF(AND(VLOOKUP(B2698,Thresholds!$B$2:$I$8,2,FALSE)&lt;='Hazard Data'!N3371,'Hazard Data'!N3371&lt;VLOOKUP(B2698,Thresholds!$B$2:$I$8,3,FALSE)),"Medium","Major"))</f>
        <v>Minor</v>
      </c>
      <c r="S2698" s="2" t="str">
        <f>IF(N2698&gt;0,"",IF('Hazard Data'!K3371&lt;VLOOKUP(B2698,Thresholds!$B$2:$I$8,5,FALSE),"Minor",IF(AND(VLOOKUP(B2698,Thresholds!$B$2:$I$8,5,FALSE)&lt;='Hazard Data'!K3371,'Hazard Data'!K3371&lt;VLOOKUP(B2698,Thresholds!$B$2:$I$8,6,FALSE)),"Medium","Major")))</f>
        <v/>
      </c>
      <c r="T2698" s="2"/>
      <c r="U2698" s="2"/>
      <c r="V2698" s="2"/>
      <c r="W2698" s="2"/>
      <c r="X2698" s="1"/>
      <c r="Y2698" s="1"/>
      <c r="Z2698" s="1"/>
      <c r="AA2698" s="1"/>
      <c r="AB2698" s="1"/>
      <c r="AC2698" s="1"/>
      <c r="AD2698" s="1"/>
      <c r="AE2698" s="1"/>
      <c r="AF2698" s="1"/>
    </row>
    <row r="2699" spans="1:32">
      <c r="A2699" s="1"/>
      <c r="B2699" s="17">
        <v>3</v>
      </c>
      <c r="C2699" s="9" t="s">
        <v>39</v>
      </c>
      <c r="D2699" s="9" t="str">
        <f>VLOOKUP(C2699,'Hazard Categories'!$A$2:$B$52,2,FALSE)</f>
        <v>Severe Storm</v>
      </c>
      <c r="E2699" s="17">
        <v>3</v>
      </c>
      <c r="F2699" s="17">
        <v>2017</v>
      </c>
      <c r="G2699" s="17" t="str">
        <f>IF(F2699&lt;2000,(ROUNDDOWN((F2699-$G$10)/5,0))*5+$G$10&amp;"-"&amp;(ROUNDDOWN((F2699-$G$10)/5,0))*5+$G$10+4,(ROUNDDOWN((F2699-$G$10)/5,0))*5+$G$10&amp;"-"&amp;(ROUNDDOWN((F2699-$G$10)/5,0))*5+$G$10+4)</f>
        <v>2015-2019</v>
      </c>
      <c r="H2699" s="17">
        <v>1</v>
      </c>
      <c r="I2699" s="17">
        <v>0</v>
      </c>
      <c r="J2699" s="17">
        <v>0</v>
      </c>
      <c r="K2699" s="17">
        <f>SUM(I2699:J2699)</f>
        <v>0</v>
      </c>
      <c r="L2699" s="28">
        <f>IF(N2699&lt;7000000000,0,1)</f>
        <v>0</v>
      </c>
      <c r="M2699" s="28">
        <f>IF(N2699&gt;0,1,0)</f>
        <v>1</v>
      </c>
      <c r="N2699" s="29">
        <v>1653</v>
      </c>
      <c r="O2699" s="29">
        <f>IF($R2699="Minor",1,0)</f>
        <v>1</v>
      </c>
      <c r="P2699" s="29">
        <f>IF($R2699="Medium",1,0)</f>
        <v>0</v>
      </c>
      <c r="Q2699" s="29">
        <f>IF($R2699="Major",1,0)</f>
        <v>0</v>
      </c>
      <c r="R2699" s="2" t="str">
        <f>IF('Hazard Data'!N2949&lt;VLOOKUP(B2699,Thresholds!$B$2:$I$8,2,FALSE),"Minor",IF(AND(VLOOKUP(B2699,Thresholds!$B$2:$I$8,2,FALSE)&lt;='Hazard Data'!N2949,'Hazard Data'!N2949&lt;VLOOKUP(B2699,Thresholds!$B$2:$I$8,3,FALSE)),"Medium","Major"))</f>
        <v>Minor</v>
      </c>
      <c r="S2699" s="2" t="str">
        <f>IF(N2699&gt;0,"",IF('Hazard Data'!K2949&lt;VLOOKUP(B2699,Thresholds!$B$2:$I$8,5,FALSE),"Minor",IF(AND(VLOOKUP(B2699,Thresholds!$B$2:$I$8,5,FALSE)&lt;='Hazard Data'!K2949,'Hazard Data'!K2949&lt;VLOOKUP(B2699,Thresholds!$B$2:$I$8,6,FALSE)),"Medium","Major")))</f>
        <v/>
      </c>
      <c r="T2699" s="2"/>
      <c r="U2699" s="2"/>
      <c r="V2699" s="2"/>
      <c r="W2699" s="2"/>
      <c r="X2699" s="1"/>
      <c r="Y2699" s="1"/>
      <c r="Z2699" s="1"/>
      <c r="AA2699" s="1"/>
      <c r="AB2699" s="1"/>
      <c r="AC2699" s="1"/>
      <c r="AD2699" s="1"/>
      <c r="AE2699" s="1"/>
      <c r="AF2699" s="1"/>
    </row>
    <row r="2700" spans="1:32">
      <c r="A2700" s="1"/>
      <c r="B2700" s="17">
        <v>5</v>
      </c>
      <c r="C2700" s="9" t="s">
        <v>79</v>
      </c>
      <c r="D2700" s="9" t="str">
        <f>VLOOKUP(C2700,'Hazard Categories'!$A$2:$B$52,2,FALSE)</f>
        <v>Storm</v>
      </c>
      <c r="E2700" s="17">
        <v>3</v>
      </c>
      <c r="F2700" s="17">
        <v>1965</v>
      </c>
      <c r="G2700" s="17" t="str">
        <f>IF(F2700&lt;2000,(ROUNDDOWN((F2700-$G$10)/5,0))*5+$G$10&amp;"-"&amp;(ROUNDDOWN((F2700-$G$10)/5,0))*5+$G$10+4,(ROUNDDOWN((F2700-$G$10)/5,0))*5+$G$10&amp;"-"&amp;(ROUNDDOWN((F2700-$G$10)/5,0))*5+$G$10+4)</f>
        <v>1965-1969</v>
      </c>
      <c r="H2700" s="17">
        <v>1</v>
      </c>
      <c r="I2700" s="17">
        <v>0</v>
      </c>
      <c r="J2700" s="17">
        <v>0</v>
      </c>
      <c r="K2700" s="17">
        <f>SUM(I2700:J2700)</f>
        <v>0</v>
      </c>
      <c r="L2700" s="28">
        <f>IF(N2700&lt;7000000000,0,1)</f>
        <v>0</v>
      </c>
      <c r="M2700" s="28">
        <f>IF(N2700&gt;0,1,0)</f>
        <v>1</v>
      </c>
      <c r="N2700" s="29">
        <v>1652</v>
      </c>
      <c r="O2700" s="29">
        <f>IF($R2700="Minor",1,0)</f>
        <v>1</v>
      </c>
      <c r="P2700" s="29">
        <f>IF($R2700="Medium",1,0)</f>
        <v>0</v>
      </c>
      <c r="Q2700" s="29">
        <f>IF($R2700="Major",1,0)</f>
        <v>0</v>
      </c>
      <c r="R2700" s="2" t="str">
        <f>IF('Hazard Data'!N946&lt;VLOOKUP(B2700,Thresholds!$B$2:$I$8,2,FALSE),"Minor",IF(AND(VLOOKUP(B2700,Thresholds!$B$2:$I$8,2,FALSE)&lt;='Hazard Data'!N946,'Hazard Data'!N946&lt;VLOOKUP(B2700,Thresholds!$B$2:$I$8,3,FALSE)),"Medium","Major"))</f>
        <v>Minor</v>
      </c>
      <c r="S2700" s="2" t="str">
        <f>IF(N2700&gt;0,"",IF('Hazard Data'!K946&lt;VLOOKUP(B2700,Thresholds!$B$2:$I$8,5,FALSE),"Minor",IF(AND(VLOOKUP(B2700,Thresholds!$B$2:$I$8,5,FALSE)&lt;='Hazard Data'!K946,'Hazard Data'!K946&lt;VLOOKUP(B2700,Thresholds!$B$2:$I$8,6,FALSE)),"Medium","Major")))</f>
        <v/>
      </c>
      <c r="T2700" s="2"/>
      <c r="U2700" s="2"/>
      <c r="V2700" s="2"/>
      <c r="W2700" s="2"/>
      <c r="X2700" s="1"/>
      <c r="Y2700" s="1"/>
      <c r="Z2700" s="1"/>
      <c r="AA2700" s="1"/>
      <c r="AB2700" s="1"/>
      <c r="AC2700" s="1"/>
      <c r="AD2700" s="1"/>
      <c r="AE2700" s="1"/>
      <c r="AF2700" s="1"/>
    </row>
    <row r="2701" spans="1:32">
      <c r="A2701" s="1"/>
      <c r="B2701" s="17">
        <v>2</v>
      </c>
      <c r="C2701" s="9" t="s">
        <v>29</v>
      </c>
      <c r="D2701" s="9" t="str">
        <f>VLOOKUP(C2701,'Hazard Categories'!$A$2:$B$52,2,FALSE)</f>
        <v>Tropical Storm</v>
      </c>
      <c r="E2701" s="17">
        <v>2</v>
      </c>
      <c r="F2701" s="17">
        <v>1968</v>
      </c>
      <c r="G2701" s="17" t="str">
        <f>IF(F2701&lt;2000,(ROUNDDOWN((F2701-$G$10)/5,0))*5+$G$10&amp;"-"&amp;(ROUNDDOWN((F2701-$G$10)/5,0))*5+$G$10+4,(ROUNDDOWN((F2701-$G$10)/5,0))*5+$G$10&amp;"-"&amp;(ROUNDDOWN((F2701-$G$10)/5,0))*5+$G$10+4)</f>
        <v>1965-1969</v>
      </c>
      <c r="H2701" s="17">
        <v>2</v>
      </c>
      <c r="I2701" s="17">
        <v>0</v>
      </c>
      <c r="J2701" s="17">
        <v>0</v>
      </c>
      <c r="K2701" s="17">
        <f>SUM(I2701:J2701)</f>
        <v>0</v>
      </c>
      <c r="L2701" s="28">
        <f>IF(N2701&lt;7000000000,0,1)</f>
        <v>0</v>
      </c>
      <c r="M2701" s="28">
        <f>IF(N2701&gt;0,1,0)</f>
        <v>1</v>
      </c>
      <c r="N2701" s="29">
        <v>1652</v>
      </c>
      <c r="O2701" s="29">
        <f>IF($R2701="Minor",1,0)</f>
        <v>1</v>
      </c>
      <c r="P2701" s="29">
        <f>IF($R2701="Medium",1,0)</f>
        <v>0</v>
      </c>
      <c r="Q2701" s="29">
        <f>IF($R2701="Major",1,0)</f>
        <v>0</v>
      </c>
      <c r="R2701" s="2" t="str">
        <f>IF('Hazard Data'!N1058&lt;VLOOKUP(B2701,Thresholds!$B$2:$I$8,2,FALSE),"Minor",IF(AND(VLOOKUP(B2701,Thresholds!$B$2:$I$8,2,FALSE)&lt;='Hazard Data'!N1058,'Hazard Data'!N1058&lt;VLOOKUP(B2701,Thresholds!$B$2:$I$8,3,FALSE)),"Medium","Major"))</f>
        <v>Minor</v>
      </c>
      <c r="S2701" s="2" t="str">
        <f>IF(N2701&gt;0,"",IF('Hazard Data'!K1058&lt;VLOOKUP(B2701,Thresholds!$B$2:$I$8,5,FALSE),"Minor",IF(AND(VLOOKUP(B2701,Thresholds!$B$2:$I$8,5,FALSE)&lt;='Hazard Data'!K1058,'Hazard Data'!K1058&lt;VLOOKUP(B2701,Thresholds!$B$2:$I$8,6,FALSE)),"Medium","Major")))</f>
        <v/>
      </c>
      <c r="T2701" s="2"/>
      <c r="U2701" s="2"/>
      <c r="V2701" s="2"/>
      <c r="W2701" s="2"/>
      <c r="X2701" s="1"/>
      <c r="Y2701" s="1"/>
      <c r="Z2701" s="1"/>
      <c r="AA2701" s="1"/>
      <c r="AB2701" s="1"/>
      <c r="AC2701" s="1"/>
      <c r="AD2701" s="1"/>
      <c r="AE2701" s="1"/>
      <c r="AF2701" s="1"/>
    </row>
    <row r="2702" spans="1:32">
      <c r="A2702" s="1"/>
      <c r="B2702" s="17">
        <v>5</v>
      </c>
      <c r="C2702" s="9" t="s">
        <v>52</v>
      </c>
      <c r="D2702" s="9" t="str">
        <f>VLOOKUP(C2702,'Hazard Categories'!$A$2:$B$52,2,FALSE)</f>
        <v>Severe Storm</v>
      </c>
      <c r="E2702" s="17">
        <v>3</v>
      </c>
      <c r="F2702" s="17">
        <v>1965</v>
      </c>
      <c r="G2702" s="17" t="str">
        <f>IF(F2702&lt;2000,(ROUNDDOWN((F2702-$G$10)/5,0))*5+$G$10&amp;"-"&amp;(ROUNDDOWN((F2702-$G$10)/5,0))*5+$G$10+4,(ROUNDDOWN((F2702-$G$10)/5,0))*5+$G$10&amp;"-"&amp;(ROUNDDOWN((F2702-$G$10)/5,0))*5+$G$10+4)</f>
        <v>1965-1969</v>
      </c>
      <c r="H2702" s="17">
        <v>31</v>
      </c>
      <c r="I2702" s="17">
        <v>0</v>
      </c>
      <c r="J2702" s="17">
        <v>0</v>
      </c>
      <c r="K2702" s="17">
        <f>SUM(I2702:J2702)</f>
        <v>0</v>
      </c>
      <c r="L2702" s="28">
        <f>IF(N2702&lt;7000000000,0,1)</f>
        <v>0</v>
      </c>
      <c r="M2702" s="28">
        <f>IF(N2702&gt;0,1,0)</f>
        <v>1</v>
      </c>
      <c r="N2702" s="29">
        <v>1650</v>
      </c>
      <c r="O2702" s="29">
        <f>IF($R2702="Minor",1,0)</f>
        <v>1</v>
      </c>
      <c r="P2702" s="29">
        <f>IF($R2702="Medium",1,0)</f>
        <v>0</v>
      </c>
      <c r="Q2702" s="29">
        <f>IF($R2702="Major",1,0)</f>
        <v>0</v>
      </c>
      <c r="R2702" s="2" t="str">
        <f>IF('Hazard Data'!N953&lt;VLOOKUP(B2702,Thresholds!$B$2:$I$8,2,FALSE),"Minor",IF(AND(VLOOKUP(B2702,Thresholds!$B$2:$I$8,2,FALSE)&lt;='Hazard Data'!N953,'Hazard Data'!N953&lt;VLOOKUP(B2702,Thresholds!$B$2:$I$8,3,FALSE)),"Medium","Major"))</f>
        <v>Minor</v>
      </c>
      <c r="S2702" s="2" t="str">
        <f>IF(N2702&gt;0,"",IF('Hazard Data'!K953&lt;VLOOKUP(B2702,Thresholds!$B$2:$I$8,5,FALSE),"Minor",IF(AND(VLOOKUP(B2702,Thresholds!$B$2:$I$8,5,FALSE)&lt;='Hazard Data'!K953,'Hazard Data'!K953&lt;VLOOKUP(B2702,Thresholds!$B$2:$I$8,6,FALSE)),"Medium","Major")))</f>
        <v/>
      </c>
      <c r="T2702" s="2"/>
      <c r="U2702" s="2"/>
      <c r="V2702" s="2"/>
      <c r="W2702" s="2"/>
      <c r="X2702" s="1"/>
      <c r="Y2702" s="1"/>
      <c r="Z2702" s="1"/>
      <c r="AA2702" s="1"/>
      <c r="AB2702" s="1"/>
      <c r="AC2702" s="1"/>
      <c r="AD2702" s="1"/>
      <c r="AE2702" s="1"/>
      <c r="AF2702" s="1"/>
    </row>
    <row r="2703" spans="1:32">
      <c r="A2703" s="1"/>
      <c r="B2703" s="17">
        <v>2</v>
      </c>
      <c r="C2703" s="9" t="s">
        <v>40</v>
      </c>
      <c r="D2703" s="9" t="str">
        <f>VLOOKUP(C2703,'Hazard Categories'!$A$2:$B$52,2,FALSE)</f>
        <v>Storm</v>
      </c>
      <c r="E2703" s="17">
        <v>1</v>
      </c>
      <c r="F2703" s="17">
        <v>1988</v>
      </c>
      <c r="G2703" s="17" t="str">
        <f>IF(F2703&lt;2000,(ROUNDDOWN((F2703-$G$10)/5,0))*5+$G$10&amp;"-"&amp;(ROUNDDOWN((F2703-$G$10)/5,0))*5+$G$10+4,(ROUNDDOWN((F2703-$G$10)/5,0))*5+$G$10&amp;"-"&amp;(ROUNDDOWN((F2703-$G$10)/5,0))*5+$G$10+4)</f>
        <v>1985-1989</v>
      </c>
      <c r="H2703" s="17">
        <v>4</v>
      </c>
      <c r="I2703" s="17">
        <v>0</v>
      </c>
      <c r="J2703" s="17">
        <v>0</v>
      </c>
      <c r="K2703" s="17">
        <f>SUM(I2703:J2703)</f>
        <v>0</v>
      </c>
      <c r="L2703" s="28">
        <f>IF(N2703&lt;7000000000,0,1)</f>
        <v>0</v>
      </c>
      <c r="M2703" s="28">
        <f>IF(N2703&gt;0,1,0)</f>
        <v>1</v>
      </c>
      <c r="N2703" s="29">
        <v>1650</v>
      </c>
      <c r="O2703" s="29">
        <f>IF($R2703="Minor",1,0)</f>
        <v>1</v>
      </c>
      <c r="P2703" s="29">
        <f>IF($R2703="Medium",1,0)</f>
        <v>0</v>
      </c>
      <c r="Q2703" s="29">
        <f>IF($R2703="Major",1,0)</f>
        <v>0</v>
      </c>
      <c r="R2703" s="2" t="str">
        <f>IF('Hazard Data'!N1671&lt;VLOOKUP(B2703,Thresholds!$B$2:$I$8,2,FALSE),"Minor",IF(AND(VLOOKUP(B2703,Thresholds!$B$2:$I$8,2,FALSE)&lt;='Hazard Data'!N1671,'Hazard Data'!N1671&lt;VLOOKUP(B2703,Thresholds!$B$2:$I$8,3,FALSE)),"Medium","Major"))</f>
        <v>Minor</v>
      </c>
      <c r="S2703" s="2" t="str">
        <f>IF(N2703&gt;0,"",IF('Hazard Data'!K1671&lt;VLOOKUP(B2703,Thresholds!$B$2:$I$8,5,FALSE),"Minor",IF(AND(VLOOKUP(B2703,Thresholds!$B$2:$I$8,5,FALSE)&lt;='Hazard Data'!K1671,'Hazard Data'!K1671&lt;VLOOKUP(B2703,Thresholds!$B$2:$I$8,6,FALSE)),"Medium","Major")))</f>
        <v/>
      </c>
      <c r="T2703" s="2"/>
      <c r="U2703" s="2"/>
      <c r="V2703" s="2"/>
      <c r="W2703" s="2"/>
      <c r="X2703" s="1"/>
      <c r="Y2703" s="1"/>
      <c r="Z2703" s="1"/>
      <c r="AA2703" s="1"/>
      <c r="AB2703" s="1"/>
      <c r="AC2703" s="1"/>
      <c r="AD2703" s="1"/>
      <c r="AE2703" s="1"/>
      <c r="AF2703" s="1"/>
    </row>
    <row r="2704" spans="1:32">
      <c r="A2704" s="1"/>
      <c r="B2704" s="17">
        <v>5</v>
      </c>
      <c r="C2704" s="9" t="s">
        <v>40</v>
      </c>
      <c r="D2704" s="9" t="str">
        <f>VLOOKUP(C2704,'Hazard Categories'!$A$2:$B$52,2,FALSE)</f>
        <v>Storm</v>
      </c>
      <c r="E2704" s="17">
        <v>4</v>
      </c>
      <c r="F2704" s="17">
        <v>1985</v>
      </c>
      <c r="G2704" s="17" t="str">
        <f>IF(F2704&lt;2000,(ROUNDDOWN((F2704-$G$10)/5,0))*5+$G$10&amp;"-"&amp;(ROUNDDOWN((F2704-$G$10)/5,0))*5+$G$10+4,(ROUNDDOWN((F2704-$G$10)/5,0))*5+$G$10&amp;"-"&amp;(ROUNDDOWN((F2704-$G$10)/5,0))*5+$G$10+4)</f>
        <v>1985-1989</v>
      </c>
      <c r="H2704" s="17">
        <v>1</v>
      </c>
      <c r="I2704" s="17">
        <v>0</v>
      </c>
      <c r="J2704" s="17">
        <v>0</v>
      </c>
      <c r="K2704" s="17">
        <f>SUM(I2704:J2704)</f>
        <v>0</v>
      </c>
      <c r="L2704" s="28">
        <f>IF(N2704&lt;7000000000,0,1)</f>
        <v>0</v>
      </c>
      <c r="M2704" s="28">
        <f>IF(N2704&gt;0,1,0)</f>
        <v>1</v>
      </c>
      <c r="N2704" s="29">
        <v>1649</v>
      </c>
      <c r="O2704" s="29">
        <f>IF($R2704="Minor",1,0)</f>
        <v>1</v>
      </c>
      <c r="P2704" s="29">
        <f>IF($R2704="Medium",1,0)</f>
        <v>0</v>
      </c>
      <c r="Q2704" s="29">
        <f>IF($R2704="Major",1,0)</f>
        <v>0</v>
      </c>
      <c r="R2704" s="2" t="str">
        <f>IF('Hazard Data'!N1911&lt;VLOOKUP(B2704,Thresholds!$B$2:$I$8,2,FALSE),"Minor",IF(AND(VLOOKUP(B2704,Thresholds!$B$2:$I$8,2,FALSE)&lt;='Hazard Data'!N1911,'Hazard Data'!N1911&lt;VLOOKUP(B2704,Thresholds!$B$2:$I$8,3,FALSE)),"Medium","Major"))</f>
        <v>Minor</v>
      </c>
      <c r="S2704" s="2" t="str">
        <f>IF(N2704&gt;0,"",IF('Hazard Data'!K1911&lt;VLOOKUP(B2704,Thresholds!$B$2:$I$8,5,FALSE),"Minor",IF(AND(VLOOKUP(B2704,Thresholds!$B$2:$I$8,5,FALSE)&lt;='Hazard Data'!K1911,'Hazard Data'!K1911&lt;VLOOKUP(B2704,Thresholds!$B$2:$I$8,6,FALSE)),"Medium","Major")))</f>
        <v/>
      </c>
      <c r="T2704" s="2"/>
      <c r="U2704" s="2"/>
      <c r="V2704" s="2"/>
      <c r="W2704" s="2"/>
      <c r="X2704" s="1"/>
      <c r="Y2704" s="1"/>
      <c r="Z2704" s="1"/>
      <c r="AA2704" s="1"/>
      <c r="AB2704" s="1"/>
      <c r="AC2704" s="1"/>
      <c r="AD2704" s="1"/>
      <c r="AE2704" s="1"/>
      <c r="AF2704" s="1"/>
    </row>
    <row r="2705" spans="1:32">
      <c r="A2705" s="1"/>
      <c r="B2705" s="17">
        <v>4</v>
      </c>
      <c r="C2705" s="9" t="s">
        <v>58</v>
      </c>
      <c r="D2705" s="9" t="str">
        <f>VLOOKUP(C2705,'Hazard Categories'!$A$2:$B$52,2,FALSE)</f>
        <v>Heat/Drought/Fire</v>
      </c>
      <c r="E2705" s="17">
        <v>3</v>
      </c>
      <c r="F2705" s="17">
        <v>1988</v>
      </c>
      <c r="G2705" s="17" t="str">
        <f>IF(F2705&lt;2000,(ROUNDDOWN((F2705-$G$10)/5,0))*5+$G$10&amp;"-"&amp;(ROUNDDOWN((F2705-$G$10)/5,0))*5+$G$10+4,(ROUNDDOWN((F2705-$G$10)/5,0))*5+$G$10&amp;"-"&amp;(ROUNDDOWN((F2705-$G$10)/5,0))*5+$G$10+4)</f>
        <v>1985-1989</v>
      </c>
      <c r="H2705" s="17">
        <v>31</v>
      </c>
      <c r="I2705" s="17">
        <v>0</v>
      </c>
      <c r="J2705" s="17">
        <v>0</v>
      </c>
      <c r="K2705" s="17">
        <f>SUM(I2705:J2705)</f>
        <v>0</v>
      </c>
      <c r="L2705" s="28">
        <f>IF(N2705&lt;7000000000,0,1)</f>
        <v>0</v>
      </c>
      <c r="M2705" s="28">
        <f>IF(N2705&gt;0,1,0)</f>
        <v>1</v>
      </c>
      <c r="N2705" s="29">
        <v>1647</v>
      </c>
      <c r="O2705" s="29">
        <f>IF($R2705="Minor",1,0)</f>
        <v>0</v>
      </c>
      <c r="P2705" s="29">
        <f>IF($R2705="Medium",1,0)</f>
        <v>1</v>
      </c>
      <c r="Q2705" s="29">
        <f>IF($R2705="Major",1,0)</f>
        <v>0</v>
      </c>
      <c r="R2705" s="2" t="str">
        <f>IF('Hazard Data'!N606&lt;VLOOKUP(B2705,Thresholds!$B$2:$I$8,2,FALSE),"Minor",IF(AND(VLOOKUP(B2705,Thresholds!$B$2:$I$8,2,FALSE)&lt;='Hazard Data'!N606,'Hazard Data'!N606&lt;VLOOKUP(B2705,Thresholds!$B$2:$I$8,3,FALSE)),"Medium","Major"))</f>
        <v>Medium</v>
      </c>
      <c r="S2705" s="2" t="str">
        <f>IF(N2705&gt;0,"",IF('Hazard Data'!K606&lt;VLOOKUP(B2705,Thresholds!$B$2:$I$8,5,FALSE),"Minor",IF(AND(VLOOKUP(B2705,Thresholds!$B$2:$I$8,5,FALSE)&lt;='Hazard Data'!K606,'Hazard Data'!K606&lt;VLOOKUP(B2705,Thresholds!$B$2:$I$8,6,FALSE)),"Medium","Major")))</f>
        <v/>
      </c>
      <c r="T2705" s="2"/>
      <c r="U2705" s="2"/>
      <c r="V2705" s="2"/>
      <c r="W2705" s="2"/>
      <c r="X2705" s="1"/>
      <c r="Y2705" s="1"/>
      <c r="Z2705" s="1"/>
      <c r="AA2705" s="1"/>
      <c r="AB2705" s="1"/>
      <c r="AC2705" s="1"/>
      <c r="AD2705" s="1"/>
      <c r="AE2705" s="1"/>
      <c r="AF2705" s="1"/>
    </row>
    <row r="2706" spans="1:32">
      <c r="A2706" s="1"/>
      <c r="B2706" s="17">
        <v>4</v>
      </c>
      <c r="C2706" s="9" t="s">
        <v>29</v>
      </c>
      <c r="D2706" s="9" t="str">
        <f>VLOOKUP(C2706,'Hazard Categories'!$A$2:$B$52,2,FALSE)</f>
        <v>Tropical Storm</v>
      </c>
      <c r="E2706" s="17">
        <v>3</v>
      </c>
      <c r="F2706" s="17">
        <v>1964</v>
      </c>
      <c r="G2706" s="17" t="str">
        <f>IF(F2706&lt;2000,(ROUNDDOWN((F2706-$G$10)/5,0))*5+$G$10&amp;"-"&amp;(ROUNDDOWN((F2706-$G$10)/5,0))*5+$G$10+4,(ROUNDDOWN((F2706-$G$10)/5,0))*5+$G$10&amp;"-"&amp;(ROUNDDOWN((F2706-$G$10)/5,0))*5+$G$10+4)</f>
        <v>1960-1964</v>
      </c>
      <c r="H2706" s="17">
        <v>2</v>
      </c>
      <c r="I2706" s="17">
        <v>0</v>
      </c>
      <c r="J2706" s="17">
        <v>0</v>
      </c>
      <c r="K2706" s="17">
        <f>SUM(I2706:J2706)</f>
        <v>0</v>
      </c>
      <c r="L2706" s="28">
        <f>IF(N2706&lt;7000000000,0,1)</f>
        <v>0</v>
      </c>
      <c r="M2706" s="28">
        <f>IF(N2706&gt;0,1,0)</f>
        <v>1</v>
      </c>
      <c r="N2706" s="29">
        <v>1646</v>
      </c>
      <c r="O2706" s="29">
        <f>IF($R2706="Minor",1,0)</f>
        <v>1</v>
      </c>
      <c r="P2706" s="29">
        <f>IF($R2706="Medium",1,0)</f>
        <v>0</v>
      </c>
      <c r="Q2706" s="29">
        <f>IF($R2706="Major",1,0)</f>
        <v>0</v>
      </c>
      <c r="R2706" s="2" t="str">
        <f>IF('Hazard Data'!N1065&lt;VLOOKUP(B2706,Thresholds!$B$2:$I$8,2,FALSE),"Minor",IF(AND(VLOOKUP(B2706,Thresholds!$B$2:$I$8,2,FALSE)&lt;='Hazard Data'!N1065,'Hazard Data'!N1065&lt;VLOOKUP(B2706,Thresholds!$B$2:$I$8,3,FALSE)),"Medium","Major"))</f>
        <v>Minor</v>
      </c>
      <c r="S2706" s="2" t="str">
        <f>IF(N2706&gt;0,"",IF('Hazard Data'!K1065&lt;VLOOKUP(B2706,Thresholds!$B$2:$I$8,5,FALSE),"Minor",IF(AND(VLOOKUP(B2706,Thresholds!$B$2:$I$8,5,FALSE)&lt;='Hazard Data'!K1065,'Hazard Data'!K1065&lt;VLOOKUP(B2706,Thresholds!$B$2:$I$8,6,FALSE)),"Medium","Major")))</f>
        <v/>
      </c>
      <c r="T2706" s="2"/>
      <c r="U2706" s="2"/>
      <c r="V2706" s="2"/>
      <c r="W2706" s="2"/>
      <c r="X2706" s="1"/>
      <c r="Y2706" s="1"/>
      <c r="Z2706" s="1"/>
      <c r="AA2706" s="1"/>
      <c r="AB2706" s="1"/>
      <c r="AC2706" s="1"/>
      <c r="AD2706" s="1"/>
      <c r="AE2706" s="1"/>
      <c r="AF2706" s="1"/>
    </row>
    <row r="2707" spans="1:32">
      <c r="A2707" s="1"/>
      <c r="B2707" s="17">
        <v>3</v>
      </c>
      <c r="C2707" s="9" t="s">
        <v>39</v>
      </c>
      <c r="D2707" s="9" t="str">
        <f>VLOOKUP(C2707,'Hazard Categories'!$A$2:$B$52,2,FALSE)</f>
        <v>Severe Storm</v>
      </c>
      <c r="E2707" s="17">
        <v>2</v>
      </c>
      <c r="F2707" s="17">
        <v>2020</v>
      </c>
      <c r="G2707" s="17" t="str">
        <f>IF(F2707&lt;2000,(ROUNDDOWN((F2707-$G$10)/5,0))*5+$G$10&amp;"-"&amp;(ROUNDDOWN((F2707-$G$10)/5,0))*5+$G$10+4,(ROUNDDOWN((F2707-$G$10)/5,0))*5+$G$10&amp;"-"&amp;(ROUNDDOWN((F2707-$G$10)/5,0))*5+$G$10+4)</f>
        <v>2020-2024</v>
      </c>
      <c r="H2707" s="17">
        <v>1</v>
      </c>
      <c r="I2707" s="17">
        <v>0</v>
      </c>
      <c r="J2707" s="17">
        <v>0</v>
      </c>
      <c r="K2707" s="17">
        <f>SUM(I2707:J2707)</f>
        <v>0</v>
      </c>
      <c r="L2707" s="28">
        <f>IF(N2707&lt;7000000000,0,1)</f>
        <v>0</v>
      </c>
      <c r="M2707" s="28">
        <f>IF(N2707&gt;0,1,0)</f>
        <v>1</v>
      </c>
      <c r="N2707" s="29">
        <v>1646</v>
      </c>
      <c r="O2707" s="29">
        <f>IF($R2707="Minor",1,0)</f>
        <v>1</v>
      </c>
      <c r="P2707" s="29">
        <f>IF($R2707="Medium",1,0)</f>
        <v>0</v>
      </c>
      <c r="Q2707" s="29">
        <f>IF($R2707="Major",1,0)</f>
        <v>0</v>
      </c>
      <c r="R2707" s="2" t="str">
        <f>IF('Hazard Data'!N3369&lt;VLOOKUP(B2707,Thresholds!$B$2:$I$8,2,FALSE),"Minor",IF(AND(VLOOKUP(B2707,Thresholds!$B$2:$I$8,2,FALSE)&lt;='Hazard Data'!N3369,'Hazard Data'!N3369&lt;VLOOKUP(B2707,Thresholds!$B$2:$I$8,3,FALSE)),"Medium","Major"))</f>
        <v>Minor</v>
      </c>
      <c r="S2707" s="2" t="str">
        <f>IF(N2707&gt;0,"",IF('Hazard Data'!K3369&lt;VLOOKUP(B2707,Thresholds!$B$2:$I$8,5,FALSE),"Minor",IF(AND(VLOOKUP(B2707,Thresholds!$B$2:$I$8,5,FALSE)&lt;='Hazard Data'!K3369,'Hazard Data'!K3369&lt;VLOOKUP(B2707,Thresholds!$B$2:$I$8,6,FALSE)),"Medium","Major")))</f>
        <v/>
      </c>
      <c r="T2707" s="2"/>
      <c r="U2707" s="2"/>
      <c r="V2707" s="2"/>
      <c r="W2707" s="2"/>
      <c r="X2707" s="1"/>
      <c r="Y2707" s="1"/>
      <c r="Z2707" s="1"/>
      <c r="AA2707" s="1"/>
      <c r="AB2707" s="1"/>
      <c r="AC2707" s="1"/>
      <c r="AD2707" s="1"/>
      <c r="AE2707" s="1"/>
      <c r="AF2707" s="1"/>
    </row>
    <row r="2708" spans="1:32">
      <c r="A2708" s="1"/>
      <c r="B2708" s="17">
        <v>3</v>
      </c>
      <c r="C2708" s="9" t="s">
        <v>44</v>
      </c>
      <c r="D2708" s="9" t="str">
        <f>VLOOKUP(C2708,'Hazard Categories'!$A$2:$B$52,2,FALSE)</f>
        <v>Severe Storm</v>
      </c>
      <c r="E2708" s="17">
        <v>1</v>
      </c>
      <c r="F2708" s="17">
        <v>2018</v>
      </c>
      <c r="G2708" s="17" t="str">
        <f>IF(F2708&lt;2000,(ROUNDDOWN((F2708-$G$10)/5,0))*5+$G$10&amp;"-"&amp;(ROUNDDOWN((F2708-$G$10)/5,0))*5+$G$10+4,(ROUNDDOWN((F2708-$G$10)/5,0))*5+$G$10&amp;"-"&amp;(ROUNDDOWN((F2708-$G$10)/5,0))*5+$G$10+4)</f>
        <v>2015-2019</v>
      </c>
      <c r="H2708" s="17">
        <v>1</v>
      </c>
      <c r="I2708" s="17">
        <v>0</v>
      </c>
      <c r="J2708" s="17">
        <v>0</v>
      </c>
      <c r="K2708" s="17">
        <f>SUM(I2708:J2708)</f>
        <v>0</v>
      </c>
      <c r="L2708" s="28">
        <f>IF(N2708&lt;7000000000,0,1)</f>
        <v>0</v>
      </c>
      <c r="M2708" s="28">
        <f>IF(N2708&gt;0,1,0)</f>
        <v>1</v>
      </c>
      <c r="N2708" s="29">
        <v>1644</v>
      </c>
      <c r="O2708" s="29">
        <f>IF($R2708="Minor",1,0)</f>
        <v>1</v>
      </c>
      <c r="P2708" s="29">
        <f>IF($R2708="Medium",1,0)</f>
        <v>0</v>
      </c>
      <c r="Q2708" s="29">
        <f>IF($R2708="Major",1,0)</f>
        <v>0</v>
      </c>
      <c r="R2708" s="2" t="str">
        <f>IF('Hazard Data'!N3004&lt;VLOOKUP(B2708,Thresholds!$B$2:$I$8,2,FALSE),"Minor",IF(AND(VLOOKUP(B2708,Thresholds!$B$2:$I$8,2,FALSE)&lt;='Hazard Data'!N3004,'Hazard Data'!N3004&lt;VLOOKUP(B2708,Thresholds!$B$2:$I$8,3,FALSE)),"Medium","Major"))</f>
        <v>Minor</v>
      </c>
      <c r="S2708" s="2" t="str">
        <f>IF(N2708&gt;0,"",IF('Hazard Data'!K3004&lt;VLOOKUP(B2708,Thresholds!$B$2:$I$8,5,FALSE),"Minor",IF(AND(VLOOKUP(B2708,Thresholds!$B$2:$I$8,5,FALSE)&lt;='Hazard Data'!K3004,'Hazard Data'!K3004&lt;VLOOKUP(B2708,Thresholds!$B$2:$I$8,6,FALSE)),"Medium","Major")))</f>
        <v/>
      </c>
      <c r="T2708" s="2"/>
      <c r="U2708" s="2"/>
      <c r="V2708" s="2"/>
      <c r="W2708" s="2"/>
      <c r="X2708" s="1"/>
      <c r="Y2708" s="1"/>
      <c r="Z2708" s="1"/>
      <c r="AA2708" s="1"/>
      <c r="AB2708" s="1"/>
      <c r="AC2708" s="1"/>
      <c r="AD2708" s="1"/>
      <c r="AE2708" s="1"/>
      <c r="AF2708" s="1"/>
    </row>
    <row r="2709" spans="1:32">
      <c r="A2709" s="1"/>
      <c r="B2709" s="17">
        <v>3</v>
      </c>
      <c r="C2709" s="9" t="s">
        <v>44</v>
      </c>
      <c r="D2709" s="9" t="str">
        <f>VLOOKUP(C2709,'Hazard Categories'!$A$2:$B$52,2,FALSE)</f>
        <v>Severe Storm</v>
      </c>
      <c r="E2709" s="17">
        <v>2</v>
      </c>
      <c r="F2709" s="17">
        <v>2019</v>
      </c>
      <c r="G2709" s="17" t="str">
        <f>IF(F2709&lt;2000,(ROUNDDOWN((F2709-$G$10)/5,0))*5+$G$10&amp;"-"&amp;(ROUNDDOWN((F2709-$G$10)/5,0))*5+$G$10+4,(ROUNDDOWN((F2709-$G$10)/5,0))*5+$G$10&amp;"-"&amp;(ROUNDDOWN((F2709-$G$10)/5,0))*5+$G$10+4)</f>
        <v>2015-2019</v>
      </c>
      <c r="H2709" s="17">
        <v>1</v>
      </c>
      <c r="I2709" s="17">
        <v>0</v>
      </c>
      <c r="J2709" s="17">
        <v>0</v>
      </c>
      <c r="K2709" s="17">
        <f>SUM(I2709:J2709)</f>
        <v>0</v>
      </c>
      <c r="L2709" s="28">
        <f>IF(N2709&lt;7000000000,0,1)</f>
        <v>0</v>
      </c>
      <c r="M2709" s="28">
        <f>IF(N2709&gt;0,1,0)</f>
        <v>1</v>
      </c>
      <c r="N2709" s="29">
        <v>1642</v>
      </c>
      <c r="O2709" s="29">
        <f>IF($R2709="Minor",1,0)</f>
        <v>1</v>
      </c>
      <c r="P2709" s="29">
        <f>IF($R2709="Medium",1,0)</f>
        <v>0</v>
      </c>
      <c r="Q2709" s="29">
        <f>IF($R2709="Major",1,0)</f>
        <v>0</v>
      </c>
      <c r="R2709" s="2" t="str">
        <f>IF('Hazard Data'!N3296&lt;VLOOKUP(B2709,Thresholds!$B$2:$I$8,2,FALSE),"Minor",IF(AND(VLOOKUP(B2709,Thresholds!$B$2:$I$8,2,FALSE)&lt;='Hazard Data'!N3296,'Hazard Data'!N3296&lt;VLOOKUP(B2709,Thresholds!$B$2:$I$8,3,FALSE)),"Medium","Major"))</f>
        <v>Minor</v>
      </c>
      <c r="S2709" s="2" t="str">
        <f>IF(N2709&gt;0,"",IF('Hazard Data'!K3296&lt;VLOOKUP(B2709,Thresholds!$B$2:$I$8,5,FALSE),"Minor",IF(AND(VLOOKUP(B2709,Thresholds!$B$2:$I$8,5,FALSE)&lt;='Hazard Data'!K3296,'Hazard Data'!K3296&lt;VLOOKUP(B2709,Thresholds!$B$2:$I$8,6,FALSE)),"Medium","Major")))</f>
        <v/>
      </c>
      <c r="T2709" s="2"/>
      <c r="U2709" s="2"/>
      <c r="V2709" s="2"/>
      <c r="W2709" s="2"/>
      <c r="X2709" s="1"/>
      <c r="Y2709" s="1"/>
      <c r="Z2709" s="1"/>
      <c r="AA2709" s="1"/>
      <c r="AB2709" s="1"/>
      <c r="AC2709" s="1"/>
      <c r="AD2709" s="1"/>
      <c r="AE2709" s="1"/>
      <c r="AF2709" s="1"/>
    </row>
    <row r="2710" spans="1:32">
      <c r="A2710" s="1"/>
      <c r="B2710" s="17">
        <v>5</v>
      </c>
      <c r="C2710" s="9" t="s">
        <v>46</v>
      </c>
      <c r="D2710" s="9" t="str">
        <f>VLOOKUP(C2710,'Hazard Categories'!$A$2:$B$52,2,FALSE)</f>
        <v>Storm</v>
      </c>
      <c r="E2710" s="17">
        <v>1</v>
      </c>
      <c r="F2710" s="17">
        <v>1984</v>
      </c>
      <c r="G2710" s="17" t="str">
        <f>IF(F2710&lt;2000,(ROUNDDOWN((F2710-$G$10)/5,0))*5+$G$10&amp;"-"&amp;(ROUNDDOWN((F2710-$G$10)/5,0))*5+$G$10+4,(ROUNDDOWN((F2710-$G$10)/5,0))*5+$G$10&amp;"-"&amp;(ROUNDDOWN((F2710-$G$10)/5,0))*5+$G$10+4)</f>
        <v>1980-1984</v>
      </c>
      <c r="H2710" s="17">
        <v>1</v>
      </c>
      <c r="I2710" s="17">
        <v>0</v>
      </c>
      <c r="J2710" s="17">
        <v>0</v>
      </c>
      <c r="K2710" s="17">
        <f>SUM(I2710:J2710)</f>
        <v>0</v>
      </c>
      <c r="L2710" s="28">
        <f>IF(N2710&lt;7000000000,0,1)</f>
        <v>0</v>
      </c>
      <c r="M2710" s="28">
        <f>IF(N2710&gt;0,1,0)</f>
        <v>1</v>
      </c>
      <c r="N2710" s="29">
        <v>1641</v>
      </c>
      <c r="O2710" s="29">
        <f>IF($R2710="Minor",1,0)</f>
        <v>1</v>
      </c>
      <c r="P2710" s="29">
        <f>IF($R2710="Medium",1,0)</f>
        <v>0</v>
      </c>
      <c r="Q2710" s="29">
        <f>IF($R2710="Major",1,0)</f>
        <v>0</v>
      </c>
      <c r="R2710" s="2" t="str">
        <f>IF('Hazard Data'!N1397&lt;VLOOKUP(B2710,Thresholds!$B$2:$I$8,2,FALSE),"Minor",IF(AND(VLOOKUP(B2710,Thresholds!$B$2:$I$8,2,FALSE)&lt;='Hazard Data'!N1397,'Hazard Data'!N1397&lt;VLOOKUP(B2710,Thresholds!$B$2:$I$8,3,FALSE)),"Medium","Major"))</f>
        <v>Minor</v>
      </c>
      <c r="S2710" s="2" t="str">
        <f>IF(N2710&gt;0,"",IF('Hazard Data'!K1397&lt;VLOOKUP(B2710,Thresholds!$B$2:$I$8,5,FALSE),"Minor",IF(AND(VLOOKUP(B2710,Thresholds!$B$2:$I$8,5,FALSE)&lt;='Hazard Data'!K1397,'Hazard Data'!K1397&lt;VLOOKUP(B2710,Thresholds!$B$2:$I$8,6,FALSE)),"Medium","Major")))</f>
        <v/>
      </c>
      <c r="T2710" s="2"/>
      <c r="U2710" s="2"/>
      <c r="V2710" s="2"/>
      <c r="W2710" s="2"/>
      <c r="X2710" s="1"/>
      <c r="Y2710" s="1"/>
      <c r="Z2710" s="1"/>
      <c r="AA2710" s="1"/>
      <c r="AB2710" s="1"/>
      <c r="AC2710" s="1"/>
      <c r="AD2710" s="1"/>
      <c r="AE2710" s="1"/>
      <c r="AF2710" s="1"/>
    </row>
    <row r="2711" spans="1:32">
      <c r="A2711" s="1"/>
      <c r="B2711" s="17">
        <v>5</v>
      </c>
      <c r="C2711" s="9" t="s">
        <v>45</v>
      </c>
      <c r="D2711" s="9" t="str">
        <f>VLOOKUP(C2711,'Hazard Categories'!$A$2:$B$52,2,FALSE)</f>
        <v>Storm</v>
      </c>
      <c r="E2711" s="17">
        <v>3</v>
      </c>
      <c r="F2711" s="17">
        <v>1965</v>
      </c>
      <c r="G2711" s="17" t="str">
        <f>IF(F2711&lt;2000,(ROUNDDOWN((F2711-$G$10)/5,0))*5+$G$10&amp;"-"&amp;(ROUNDDOWN((F2711-$G$10)/5,0))*5+$G$10+4,(ROUNDDOWN((F2711-$G$10)/5,0))*5+$G$10&amp;"-"&amp;(ROUNDDOWN((F2711-$G$10)/5,0))*5+$G$10+4)</f>
        <v>1965-1969</v>
      </c>
      <c r="H2711" s="17">
        <v>1</v>
      </c>
      <c r="I2711" s="17">
        <v>0</v>
      </c>
      <c r="J2711" s="17">
        <v>0</v>
      </c>
      <c r="K2711" s="17">
        <f>SUM(I2711:J2711)</f>
        <v>0</v>
      </c>
      <c r="L2711" s="28">
        <f>IF(N2711&lt;7000000000,0,1)</f>
        <v>0</v>
      </c>
      <c r="M2711" s="28">
        <f>IF(N2711&gt;0,1,0)</f>
        <v>1</v>
      </c>
      <c r="N2711" s="29">
        <v>1637</v>
      </c>
      <c r="O2711" s="29">
        <f>IF($R2711="Minor",1,0)</f>
        <v>1</v>
      </c>
      <c r="P2711" s="29">
        <f>IF($R2711="Medium",1,0)</f>
        <v>0</v>
      </c>
      <c r="Q2711" s="29">
        <f>IF($R2711="Major",1,0)</f>
        <v>0</v>
      </c>
      <c r="R2711" s="2" t="str">
        <f>IF('Hazard Data'!N967&lt;VLOOKUP(B2711,Thresholds!$B$2:$I$8,2,FALSE),"Minor",IF(AND(VLOOKUP(B2711,Thresholds!$B$2:$I$8,2,FALSE)&lt;='Hazard Data'!N967,'Hazard Data'!N967&lt;VLOOKUP(B2711,Thresholds!$B$2:$I$8,3,FALSE)),"Medium","Major"))</f>
        <v>Minor</v>
      </c>
      <c r="S2711" s="2" t="str">
        <f>IF(N2711&gt;0,"",IF('Hazard Data'!K967&lt;VLOOKUP(B2711,Thresholds!$B$2:$I$8,5,FALSE),"Minor",IF(AND(VLOOKUP(B2711,Thresholds!$B$2:$I$8,5,FALSE)&lt;='Hazard Data'!K967,'Hazard Data'!K967&lt;VLOOKUP(B2711,Thresholds!$B$2:$I$8,6,FALSE)),"Medium","Major")))</f>
        <v/>
      </c>
      <c r="T2711" s="2"/>
      <c r="U2711" s="2"/>
      <c r="V2711" s="2"/>
      <c r="W2711" s="2"/>
      <c r="X2711" s="1"/>
      <c r="Y2711" s="1"/>
      <c r="Z2711" s="1"/>
      <c r="AA2711" s="1"/>
      <c r="AB2711" s="1"/>
      <c r="AC2711" s="1"/>
      <c r="AD2711" s="1"/>
      <c r="AE2711" s="1"/>
      <c r="AF2711" s="1"/>
    </row>
    <row r="2712" spans="1:32">
      <c r="A2712" s="1"/>
      <c r="B2712" s="17">
        <v>3</v>
      </c>
      <c r="C2712" s="9" t="s">
        <v>47</v>
      </c>
      <c r="D2712" s="9" t="str">
        <f>VLOOKUP(C2712,'Hazard Categories'!$A$2:$B$52,2,FALSE)</f>
        <v>Severe Storm</v>
      </c>
      <c r="E2712" s="17">
        <v>3</v>
      </c>
      <c r="F2712" s="17">
        <v>2017</v>
      </c>
      <c r="G2712" s="17" t="str">
        <f>IF(F2712&lt;2000,(ROUNDDOWN((F2712-$G$10)/5,0))*5+$G$10&amp;"-"&amp;(ROUNDDOWN((F2712-$G$10)/5,0))*5+$G$10+4,(ROUNDDOWN((F2712-$G$10)/5,0))*5+$G$10&amp;"-"&amp;(ROUNDDOWN((F2712-$G$10)/5,0))*5+$G$10+4)</f>
        <v>2015-2019</v>
      </c>
      <c r="H2712" s="17">
        <v>1</v>
      </c>
      <c r="I2712" s="17">
        <v>0</v>
      </c>
      <c r="J2712" s="17">
        <v>0</v>
      </c>
      <c r="K2712" s="17">
        <f>SUM(I2712:J2712)</f>
        <v>0</v>
      </c>
      <c r="L2712" s="28">
        <f>IF(N2712&lt;7000000000,0,1)</f>
        <v>0</v>
      </c>
      <c r="M2712" s="28">
        <f>IF(N2712&gt;0,1,0)</f>
        <v>1</v>
      </c>
      <c r="N2712" s="29">
        <v>1637</v>
      </c>
      <c r="O2712" s="29">
        <f>IF($R2712="Minor",1,0)</f>
        <v>1</v>
      </c>
      <c r="P2712" s="29">
        <f>IF($R2712="Medium",1,0)</f>
        <v>0</v>
      </c>
      <c r="Q2712" s="29">
        <f>IF($R2712="Major",1,0)</f>
        <v>0</v>
      </c>
      <c r="R2712" s="2" t="str">
        <f>IF('Hazard Data'!N2951&lt;VLOOKUP(B2712,Thresholds!$B$2:$I$8,2,FALSE),"Minor",IF(AND(VLOOKUP(B2712,Thresholds!$B$2:$I$8,2,FALSE)&lt;='Hazard Data'!N2951,'Hazard Data'!N2951&lt;VLOOKUP(B2712,Thresholds!$B$2:$I$8,3,FALSE)),"Medium","Major"))</f>
        <v>Minor</v>
      </c>
      <c r="S2712" s="2" t="str">
        <f>IF(N2712&gt;0,"",IF('Hazard Data'!K2951&lt;VLOOKUP(B2712,Thresholds!$B$2:$I$8,5,FALSE),"Minor",IF(AND(VLOOKUP(B2712,Thresholds!$B$2:$I$8,5,FALSE)&lt;='Hazard Data'!K2951,'Hazard Data'!K2951&lt;VLOOKUP(B2712,Thresholds!$B$2:$I$8,6,FALSE)),"Medium","Major")))</f>
        <v/>
      </c>
      <c r="T2712" s="2"/>
      <c r="U2712" s="2"/>
      <c r="V2712" s="2"/>
      <c r="W2712" s="2"/>
      <c r="X2712" s="1"/>
      <c r="Y2712" s="1"/>
      <c r="Z2712" s="1"/>
      <c r="AA2712" s="1"/>
      <c r="AB2712" s="1"/>
      <c r="AC2712" s="1"/>
      <c r="AD2712" s="1"/>
      <c r="AE2712" s="1"/>
      <c r="AF2712" s="1"/>
    </row>
    <row r="2713" spans="1:32">
      <c r="A2713" s="1"/>
      <c r="B2713" s="17">
        <v>3</v>
      </c>
      <c r="C2713" s="9" t="s">
        <v>39</v>
      </c>
      <c r="D2713" s="9" t="str">
        <f>VLOOKUP(C2713,'Hazard Categories'!$A$2:$B$52,2,FALSE)</f>
        <v>Severe Storm</v>
      </c>
      <c r="E2713" s="17">
        <v>2</v>
      </c>
      <c r="F2713" s="17">
        <v>2020</v>
      </c>
      <c r="G2713" s="17" t="str">
        <f>IF(F2713&lt;2000,(ROUNDDOWN((F2713-$G$10)/5,0))*5+$G$10&amp;"-"&amp;(ROUNDDOWN((F2713-$G$10)/5,0))*5+$G$10+4,(ROUNDDOWN((F2713-$G$10)/5,0))*5+$G$10&amp;"-"&amp;(ROUNDDOWN((F2713-$G$10)/5,0))*5+$G$10+4)</f>
        <v>2020-2024</v>
      </c>
      <c r="H2713" s="17">
        <v>1</v>
      </c>
      <c r="I2713" s="17">
        <v>0</v>
      </c>
      <c r="J2713" s="17">
        <v>0</v>
      </c>
      <c r="K2713" s="17">
        <f>SUM(I2713:J2713)</f>
        <v>0</v>
      </c>
      <c r="L2713" s="28">
        <f>IF(N2713&lt;7000000000,0,1)</f>
        <v>0</v>
      </c>
      <c r="M2713" s="28">
        <f>IF(N2713&gt;0,1,0)</f>
        <v>1</v>
      </c>
      <c r="N2713" s="29">
        <v>1636</v>
      </c>
      <c r="O2713" s="29">
        <f>IF($R2713="Minor",1,0)</f>
        <v>1</v>
      </c>
      <c r="P2713" s="29">
        <f>IF($R2713="Medium",1,0)</f>
        <v>0</v>
      </c>
      <c r="Q2713" s="29">
        <f>IF($R2713="Major",1,0)</f>
        <v>0</v>
      </c>
      <c r="R2713" s="2" t="str">
        <f>IF('Hazard Data'!N3323&lt;VLOOKUP(B2713,Thresholds!$B$2:$I$8,2,FALSE),"Minor",IF(AND(VLOOKUP(B2713,Thresholds!$B$2:$I$8,2,FALSE)&lt;='Hazard Data'!N3323,'Hazard Data'!N3323&lt;VLOOKUP(B2713,Thresholds!$B$2:$I$8,3,FALSE)),"Medium","Major"))</f>
        <v>Minor</v>
      </c>
      <c r="S2713" s="2" t="str">
        <f>IF(N2713&gt;0,"",IF('Hazard Data'!K3323&lt;VLOOKUP(B2713,Thresholds!$B$2:$I$8,5,FALSE),"Minor",IF(AND(VLOOKUP(B2713,Thresholds!$B$2:$I$8,5,FALSE)&lt;='Hazard Data'!K3323,'Hazard Data'!K3323&lt;VLOOKUP(B2713,Thresholds!$B$2:$I$8,6,FALSE)),"Medium","Major")))</f>
        <v/>
      </c>
      <c r="T2713" s="2"/>
      <c r="U2713" s="2"/>
      <c r="V2713" s="2"/>
      <c r="W2713" s="2"/>
      <c r="X2713" s="1"/>
      <c r="Y2713" s="1"/>
      <c r="Z2713" s="1"/>
      <c r="AA2713" s="1"/>
      <c r="AB2713" s="1"/>
      <c r="AC2713" s="1"/>
      <c r="AD2713" s="1"/>
      <c r="AE2713" s="1"/>
      <c r="AF2713" s="1"/>
    </row>
    <row r="2714" spans="1:32">
      <c r="A2714" s="1"/>
      <c r="B2714" s="17">
        <v>1</v>
      </c>
      <c r="C2714" s="9" t="s">
        <v>43</v>
      </c>
      <c r="D2714" s="9" t="str">
        <f>VLOOKUP(C2714,'Hazard Categories'!$A$2:$B$52,2,FALSE)</f>
        <v>Heat/Drought/Fire</v>
      </c>
      <c r="E2714" s="17">
        <v>4</v>
      </c>
      <c r="F2714" s="17">
        <v>1978</v>
      </c>
      <c r="G2714" s="17" t="str">
        <f>IF(F2714&lt;2000,(ROUNDDOWN((F2714-$G$10)/5,0))*5+$G$10&amp;"-"&amp;(ROUNDDOWN((F2714-$G$10)/5,0))*5+$G$10+4,(ROUNDDOWN((F2714-$G$10)/5,0))*5+$G$10&amp;"-"&amp;(ROUNDDOWN((F2714-$G$10)/5,0))*5+$G$10+4)</f>
        <v>1975-1979</v>
      </c>
      <c r="H2714" s="17">
        <v>31</v>
      </c>
      <c r="I2714" s="17">
        <v>0</v>
      </c>
      <c r="J2714" s="17">
        <v>0</v>
      </c>
      <c r="K2714" s="17">
        <f>SUM(I2714:J2714)</f>
        <v>0</v>
      </c>
      <c r="L2714" s="28">
        <f>IF(N2714&lt;7000000000,0,1)</f>
        <v>0</v>
      </c>
      <c r="M2714" s="28">
        <f>IF(N2714&gt;0,1,0)</f>
        <v>1</v>
      </c>
      <c r="N2714" s="29">
        <v>1635</v>
      </c>
      <c r="O2714" s="29">
        <f>IF($R2714="Minor",1,0)</f>
        <v>1</v>
      </c>
      <c r="P2714" s="29">
        <f>IF($R2714="Medium",1,0)</f>
        <v>0</v>
      </c>
      <c r="Q2714" s="29">
        <f>IF($R2714="Major",1,0)</f>
        <v>0</v>
      </c>
      <c r="R2714" s="2" t="str">
        <f>IF('Hazard Data'!N452&lt;VLOOKUP(B2714,Thresholds!$B$2:$I$8,2,FALSE),"Minor",IF(AND(VLOOKUP(B2714,Thresholds!$B$2:$I$8,2,FALSE)&lt;='Hazard Data'!N452,'Hazard Data'!N452&lt;VLOOKUP(B2714,Thresholds!$B$2:$I$8,3,FALSE)),"Medium","Major"))</f>
        <v>Minor</v>
      </c>
      <c r="S2714" s="2" t="str">
        <f>IF(N2714&gt;0,"",IF('Hazard Data'!K452&lt;VLOOKUP(B2714,Thresholds!$B$2:$I$8,5,FALSE),"Minor",IF(AND(VLOOKUP(B2714,Thresholds!$B$2:$I$8,5,FALSE)&lt;='Hazard Data'!K452,'Hazard Data'!K452&lt;VLOOKUP(B2714,Thresholds!$B$2:$I$8,6,FALSE)),"Medium","Major")))</f>
        <v/>
      </c>
      <c r="T2714" s="2"/>
      <c r="U2714" s="2"/>
      <c r="V2714" s="2"/>
      <c r="W2714" s="2"/>
      <c r="X2714" s="1"/>
      <c r="Y2714" s="1"/>
      <c r="Z2714" s="1"/>
      <c r="AA2714" s="1"/>
      <c r="AB2714" s="1"/>
      <c r="AC2714" s="1"/>
      <c r="AD2714" s="1"/>
      <c r="AE2714" s="1"/>
      <c r="AF2714" s="1"/>
    </row>
    <row r="2715" spans="1:32">
      <c r="A2715" s="1"/>
      <c r="B2715" s="17">
        <v>3</v>
      </c>
      <c r="C2715" s="9" t="s">
        <v>47</v>
      </c>
      <c r="D2715" s="9" t="str">
        <f>VLOOKUP(C2715,'Hazard Categories'!$A$2:$B$52,2,FALSE)</f>
        <v>Severe Storm</v>
      </c>
      <c r="E2715" s="17">
        <v>3</v>
      </c>
      <c r="F2715" s="17">
        <v>2017</v>
      </c>
      <c r="G2715" s="17" t="str">
        <f>IF(F2715&lt;2000,(ROUNDDOWN((F2715-$G$10)/5,0))*5+$G$10&amp;"-"&amp;(ROUNDDOWN((F2715-$G$10)/5,0))*5+$G$10+4,(ROUNDDOWN((F2715-$G$10)/5,0))*5+$G$10&amp;"-"&amp;(ROUNDDOWN((F2715-$G$10)/5,0))*5+$G$10+4)</f>
        <v>2015-2019</v>
      </c>
      <c r="H2715" s="17">
        <v>1</v>
      </c>
      <c r="I2715" s="17">
        <v>0</v>
      </c>
      <c r="J2715" s="17">
        <v>0</v>
      </c>
      <c r="K2715" s="17">
        <f>SUM(I2715:J2715)</f>
        <v>0</v>
      </c>
      <c r="L2715" s="28">
        <f>IF(N2715&lt;7000000000,0,1)</f>
        <v>0</v>
      </c>
      <c r="M2715" s="28">
        <f>IF(N2715&gt;0,1,0)</f>
        <v>1</v>
      </c>
      <c r="N2715" s="29">
        <v>1635</v>
      </c>
      <c r="O2715" s="29">
        <f>IF($R2715="Minor",1,0)</f>
        <v>1</v>
      </c>
      <c r="P2715" s="29">
        <f>IF($R2715="Medium",1,0)</f>
        <v>0</v>
      </c>
      <c r="Q2715" s="29">
        <f>IF($R2715="Major",1,0)</f>
        <v>0</v>
      </c>
      <c r="R2715" s="2" t="str">
        <f>IF('Hazard Data'!N2918&lt;VLOOKUP(B2715,Thresholds!$B$2:$I$8,2,FALSE),"Minor",IF(AND(VLOOKUP(B2715,Thresholds!$B$2:$I$8,2,FALSE)&lt;='Hazard Data'!N2918,'Hazard Data'!N2918&lt;VLOOKUP(B2715,Thresholds!$B$2:$I$8,3,FALSE)),"Medium","Major"))</f>
        <v>Minor</v>
      </c>
      <c r="S2715" s="2" t="str">
        <f>IF(N2715&gt;0,"",IF('Hazard Data'!K2918&lt;VLOOKUP(B2715,Thresholds!$B$2:$I$8,5,FALSE),"Minor",IF(AND(VLOOKUP(B2715,Thresholds!$B$2:$I$8,5,FALSE)&lt;='Hazard Data'!K2918,'Hazard Data'!K2918&lt;VLOOKUP(B2715,Thresholds!$B$2:$I$8,6,FALSE)),"Medium","Major")))</f>
        <v/>
      </c>
      <c r="T2715" s="2"/>
      <c r="U2715" s="2"/>
      <c r="V2715" s="2"/>
      <c r="W2715" s="2"/>
      <c r="X2715" s="1"/>
      <c r="Y2715" s="1"/>
      <c r="Z2715" s="1"/>
      <c r="AA2715" s="1"/>
      <c r="AB2715" s="1"/>
      <c r="AC2715" s="1"/>
      <c r="AD2715" s="1"/>
      <c r="AE2715" s="1"/>
      <c r="AF2715" s="1"/>
    </row>
    <row r="2716" spans="1:32">
      <c r="A2716" s="1"/>
      <c r="B2716" s="17">
        <v>3</v>
      </c>
      <c r="C2716" s="9" t="s">
        <v>39</v>
      </c>
      <c r="D2716" s="9" t="str">
        <f>VLOOKUP(C2716,'Hazard Categories'!$A$2:$B$52,2,FALSE)</f>
        <v>Severe Storm</v>
      </c>
      <c r="E2716" s="17">
        <v>3</v>
      </c>
      <c r="F2716" s="17">
        <v>2017</v>
      </c>
      <c r="G2716" s="17" t="str">
        <f>IF(F2716&lt;2000,(ROUNDDOWN((F2716-$G$10)/5,0))*5+$G$10&amp;"-"&amp;(ROUNDDOWN((F2716-$G$10)/5,0))*5+$G$10+4,(ROUNDDOWN((F2716-$G$10)/5,0))*5+$G$10&amp;"-"&amp;(ROUNDDOWN((F2716-$G$10)/5,0))*5+$G$10+4)</f>
        <v>2015-2019</v>
      </c>
      <c r="H2716" s="17">
        <v>1</v>
      </c>
      <c r="I2716" s="17">
        <v>0</v>
      </c>
      <c r="J2716" s="17">
        <v>0</v>
      </c>
      <c r="K2716" s="17">
        <f>SUM(I2716:J2716)</f>
        <v>0</v>
      </c>
      <c r="L2716" s="28">
        <f>IF(N2716&lt;7000000000,0,1)</f>
        <v>0</v>
      </c>
      <c r="M2716" s="28">
        <f>IF(N2716&gt;0,1,0)</f>
        <v>1</v>
      </c>
      <c r="N2716" s="29">
        <v>1633</v>
      </c>
      <c r="O2716" s="29">
        <f>IF($R2716="Minor",1,0)</f>
        <v>1</v>
      </c>
      <c r="P2716" s="29">
        <f>IF($R2716="Medium",1,0)</f>
        <v>0</v>
      </c>
      <c r="Q2716" s="29">
        <f>IF($R2716="Major",1,0)</f>
        <v>0</v>
      </c>
      <c r="R2716" s="2" t="str">
        <f>IF('Hazard Data'!N2959&lt;VLOOKUP(B2716,Thresholds!$B$2:$I$8,2,FALSE),"Minor",IF(AND(VLOOKUP(B2716,Thresholds!$B$2:$I$8,2,FALSE)&lt;='Hazard Data'!N2959,'Hazard Data'!N2959&lt;VLOOKUP(B2716,Thresholds!$B$2:$I$8,3,FALSE)),"Medium","Major"))</f>
        <v>Minor</v>
      </c>
      <c r="S2716" s="2" t="str">
        <f>IF(N2716&gt;0,"",IF('Hazard Data'!K2959&lt;VLOOKUP(B2716,Thresholds!$B$2:$I$8,5,FALSE),"Minor",IF(AND(VLOOKUP(B2716,Thresholds!$B$2:$I$8,5,FALSE)&lt;='Hazard Data'!K2959,'Hazard Data'!K2959&lt;VLOOKUP(B2716,Thresholds!$B$2:$I$8,6,FALSE)),"Medium","Major")))</f>
        <v/>
      </c>
      <c r="T2716" s="2"/>
      <c r="U2716" s="2"/>
      <c r="V2716" s="2"/>
      <c r="W2716" s="2"/>
      <c r="X2716" s="1"/>
      <c r="Y2716" s="1"/>
      <c r="Z2716" s="1"/>
      <c r="AA2716" s="1"/>
      <c r="AB2716" s="1"/>
      <c r="AC2716" s="1"/>
      <c r="AD2716" s="1"/>
      <c r="AE2716" s="1"/>
      <c r="AF2716" s="1"/>
    </row>
    <row r="2717" spans="1:32">
      <c r="A2717" s="1"/>
      <c r="B2717" s="17">
        <v>6</v>
      </c>
      <c r="C2717" s="9" t="s">
        <v>46</v>
      </c>
      <c r="D2717" s="9" t="str">
        <f>VLOOKUP(C2717,'Hazard Categories'!$A$2:$B$52,2,FALSE)</f>
        <v>Storm</v>
      </c>
      <c r="E2717" s="17">
        <v>4</v>
      </c>
      <c r="F2717" s="17">
        <v>1975</v>
      </c>
      <c r="G2717" s="17" t="str">
        <f>IF(F2717&lt;2000,(ROUNDDOWN((F2717-$G$10)/5,0))*5+$G$10&amp;"-"&amp;(ROUNDDOWN((F2717-$G$10)/5,0))*5+$G$10+4,(ROUNDDOWN((F2717-$G$10)/5,0))*5+$G$10&amp;"-"&amp;(ROUNDDOWN((F2717-$G$10)/5,0))*5+$G$10+4)</f>
        <v>1975-1979</v>
      </c>
      <c r="H2717" s="17">
        <v>1</v>
      </c>
      <c r="I2717" s="17">
        <v>0</v>
      </c>
      <c r="J2717" s="17">
        <v>0</v>
      </c>
      <c r="K2717" s="17">
        <f>SUM(I2717:J2717)</f>
        <v>0</v>
      </c>
      <c r="L2717" s="28">
        <f>IF(N2717&lt;7000000000,0,1)</f>
        <v>0</v>
      </c>
      <c r="M2717" s="28">
        <f>IF(N2717&gt;0,1,0)</f>
        <v>1</v>
      </c>
      <c r="N2717" s="29">
        <v>1632</v>
      </c>
      <c r="O2717" s="29">
        <f>IF($R2717="Minor",1,0)</f>
        <v>1</v>
      </c>
      <c r="P2717" s="29">
        <f>IF($R2717="Medium",1,0)</f>
        <v>0</v>
      </c>
      <c r="Q2717" s="29">
        <f>IF($R2717="Major",1,0)</f>
        <v>0</v>
      </c>
      <c r="R2717" s="2" t="str">
        <f>IF('Hazard Data'!N1231&lt;VLOOKUP(B2717,Thresholds!$B$2:$I$8,2,FALSE),"Minor",IF(AND(VLOOKUP(B2717,Thresholds!$B$2:$I$8,2,FALSE)&lt;='Hazard Data'!N1231,'Hazard Data'!N1231&lt;VLOOKUP(B2717,Thresholds!$B$2:$I$8,3,FALSE)),"Medium","Major"))</f>
        <v>Minor</v>
      </c>
      <c r="S2717" s="2" t="str">
        <f>IF(N2717&gt;0,"",IF('Hazard Data'!K1231&lt;VLOOKUP(B2717,Thresholds!$B$2:$I$8,5,FALSE),"Minor",IF(AND(VLOOKUP(B2717,Thresholds!$B$2:$I$8,5,FALSE)&lt;='Hazard Data'!K1231,'Hazard Data'!K1231&lt;VLOOKUP(B2717,Thresholds!$B$2:$I$8,6,FALSE)),"Medium","Major")))</f>
        <v/>
      </c>
      <c r="T2717" s="2"/>
      <c r="U2717" s="2"/>
      <c r="V2717" s="2"/>
      <c r="W2717" s="2"/>
      <c r="X2717" s="1"/>
      <c r="Y2717" s="1"/>
      <c r="Z2717" s="1"/>
      <c r="AA2717" s="1"/>
      <c r="AB2717" s="1"/>
      <c r="AC2717" s="1"/>
      <c r="AD2717" s="1"/>
      <c r="AE2717" s="1"/>
      <c r="AF2717" s="1"/>
    </row>
    <row r="2718" spans="1:32">
      <c r="A2718" s="1"/>
      <c r="B2718" s="17">
        <v>1</v>
      </c>
      <c r="C2718" s="9" t="s">
        <v>46</v>
      </c>
      <c r="D2718" s="9" t="str">
        <f>VLOOKUP(C2718,'Hazard Categories'!$A$2:$B$52,2,FALSE)</f>
        <v>Storm</v>
      </c>
      <c r="E2718" s="17">
        <v>1</v>
      </c>
      <c r="F2718" s="17">
        <v>1964</v>
      </c>
      <c r="G2718" s="17" t="str">
        <f>IF(F2718&lt;2000,(ROUNDDOWN((F2718-$G$10)/5,0))*5+$G$10&amp;"-"&amp;(ROUNDDOWN((F2718-$G$10)/5,0))*5+$G$10+4,(ROUNDDOWN((F2718-$G$10)/5,0))*5+$G$10&amp;"-"&amp;(ROUNDDOWN((F2718-$G$10)/5,0))*5+$G$10+4)</f>
        <v>1960-1964</v>
      </c>
      <c r="H2718" s="17">
        <v>1</v>
      </c>
      <c r="I2718" s="17">
        <v>0</v>
      </c>
      <c r="J2718" s="17">
        <v>3</v>
      </c>
      <c r="K2718" s="17">
        <f>SUM(I2718:J2718)</f>
        <v>3</v>
      </c>
      <c r="L2718" s="28">
        <f>IF(N2718&lt;7000000000,0,1)</f>
        <v>0</v>
      </c>
      <c r="M2718" s="28">
        <f>IF(N2718&gt;0,1,0)</f>
        <v>1</v>
      </c>
      <c r="N2718" s="29">
        <v>1627</v>
      </c>
      <c r="O2718" s="29">
        <f>IF($R2718="Minor",1,0)</f>
        <v>1</v>
      </c>
      <c r="P2718" s="29">
        <f>IF($R2718="Medium",1,0)</f>
        <v>0</v>
      </c>
      <c r="Q2718" s="29">
        <f>IF($R2718="Major",1,0)</f>
        <v>0</v>
      </c>
      <c r="R2718" s="2" t="str">
        <f>IF('Hazard Data'!N1006&lt;VLOOKUP(B2718,Thresholds!$B$2:$I$8,2,FALSE),"Minor",IF(AND(VLOOKUP(B2718,Thresholds!$B$2:$I$8,2,FALSE)&lt;='Hazard Data'!N1006,'Hazard Data'!N1006&lt;VLOOKUP(B2718,Thresholds!$B$2:$I$8,3,FALSE)),"Medium","Major"))</f>
        <v>Minor</v>
      </c>
      <c r="S2718" s="2" t="str">
        <f>IF(N2718&gt;0,"",IF('Hazard Data'!K1006&lt;VLOOKUP(B2718,Thresholds!$B$2:$I$8,5,FALSE),"Minor",IF(AND(VLOOKUP(B2718,Thresholds!$B$2:$I$8,5,FALSE)&lt;='Hazard Data'!K1006,'Hazard Data'!K1006&lt;VLOOKUP(B2718,Thresholds!$B$2:$I$8,6,FALSE)),"Medium","Major")))</f>
        <v/>
      </c>
      <c r="T2718" s="2"/>
      <c r="U2718" s="2"/>
      <c r="V2718" s="2"/>
      <c r="W2718" s="2"/>
      <c r="X2718" s="1"/>
      <c r="Y2718" s="1"/>
      <c r="Z2718" s="1"/>
      <c r="AA2718" s="1"/>
      <c r="AB2718" s="1"/>
      <c r="AC2718" s="1"/>
      <c r="AD2718" s="1"/>
      <c r="AE2718" s="1"/>
      <c r="AF2718" s="1"/>
    </row>
    <row r="2719" spans="1:32">
      <c r="A2719" s="1"/>
      <c r="B2719" s="17">
        <v>5</v>
      </c>
      <c r="C2719" s="9" t="s">
        <v>29</v>
      </c>
      <c r="D2719" s="9" t="str">
        <f>VLOOKUP(C2719,'Hazard Categories'!$A$2:$B$52,2,FALSE)</f>
        <v>Tropical Storm</v>
      </c>
      <c r="E2719" s="17">
        <v>2</v>
      </c>
      <c r="F2719" s="17">
        <v>1972</v>
      </c>
      <c r="G2719" s="17" t="str">
        <f>IF(F2719&lt;2000,(ROUNDDOWN((F2719-$G$10)/5,0))*5+$G$10&amp;"-"&amp;(ROUNDDOWN((F2719-$G$10)/5,0))*5+$G$10+4,(ROUNDDOWN((F2719-$G$10)/5,0))*5+$G$10&amp;"-"&amp;(ROUNDDOWN((F2719-$G$10)/5,0))*5+$G$10+4)</f>
        <v>1970-1974</v>
      </c>
      <c r="H2719" s="17">
        <v>2</v>
      </c>
      <c r="I2719" s="17">
        <v>0</v>
      </c>
      <c r="J2719" s="17">
        <v>0</v>
      </c>
      <c r="K2719" s="17">
        <f>SUM(I2719:J2719)</f>
        <v>0</v>
      </c>
      <c r="L2719" s="28">
        <f>IF(N2719&lt;7000000000,0,1)</f>
        <v>0</v>
      </c>
      <c r="M2719" s="28">
        <f>IF(N2719&gt;0,1,0)</f>
        <v>1</v>
      </c>
      <c r="N2719" s="29">
        <v>1626</v>
      </c>
      <c r="O2719" s="29">
        <f>IF($R2719="Minor",1,0)</f>
        <v>0</v>
      </c>
      <c r="P2719" s="29">
        <f>IF($R2719="Medium",1,0)</f>
        <v>1</v>
      </c>
      <c r="Q2719" s="29">
        <f>IF($R2719="Major",1,0)</f>
        <v>0</v>
      </c>
      <c r="R2719" s="2" t="str">
        <f>IF('Hazard Data'!N348&lt;VLOOKUP(B2719,Thresholds!$B$2:$I$8,2,FALSE),"Minor",IF(AND(VLOOKUP(B2719,Thresholds!$B$2:$I$8,2,FALSE)&lt;='Hazard Data'!N348,'Hazard Data'!N348&lt;VLOOKUP(B2719,Thresholds!$B$2:$I$8,3,FALSE)),"Medium","Major"))</f>
        <v>Medium</v>
      </c>
      <c r="S2719" s="2" t="str">
        <f>IF(N2719&gt;0,"",IF('Hazard Data'!K348&lt;VLOOKUP(B2719,Thresholds!$B$2:$I$8,5,FALSE),"Minor",IF(AND(VLOOKUP(B2719,Thresholds!$B$2:$I$8,5,FALSE)&lt;='Hazard Data'!K348,'Hazard Data'!K348&lt;VLOOKUP(B2719,Thresholds!$B$2:$I$8,6,FALSE)),"Medium","Major")))</f>
        <v/>
      </c>
      <c r="T2719" s="2"/>
      <c r="U2719" s="2"/>
      <c r="V2719" s="2"/>
      <c r="W2719" s="2"/>
      <c r="X2719" s="1"/>
      <c r="Y2719" s="1"/>
      <c r="Z2719" s="1"/>
      <c r="AA2719" s="1"/>
      <c r="AB2719" s="1"/>
      <c r="AC2719" s="1"/>
      <c r="AD2719" s="1"/>
      <c r="AE2719" s="1"/>
      <c r="AF2719" s="1"/>
    </row>
    <row r="2720" spans="1:32">
      <c r="A2720" s="1"/>
      <c r="B2720" s="17">
        <v>3</v>
      </c>
      <c r="C2720" s="9" t="s">
        <v>39</v>
      </c>
      <c r="D2720" s="9" t="str">
        <f>VLOOKUP(C2720,'Hazard Categories'!$A$2:$B$52,2,FALSE)</f>
        <v>Severe Storm</v>
      </c>
      <c r="E2720" s="17">
        <v>3</v>
      </c>
      <c r="F2720" s="17">
        <v>2017</v>
      </c>
      <c r="G2720" s="17" t="str">
        <f>IF(F2720&lt;2000,(ROUNDDOWN((F2720-$G$10)/5,0))*5+$G$10&amp;"-"&amp;(ROUNDDOWN((F2720-$G$10)/5,0))*5+$G$10+4,(ROUNDDOWN((F2720-$G$10)/5,0))*5+$G$10&amp;"-"&amp;(ROUNDDOWN((F2720-$G$10)/5,0))*5+$G$10+4)</f>
        <v>2015-2019</v>
      </c>
      <c r="H2720" s="17">
        <v>1</v>
      </c>
      <c r="I2720" s="17">
        <v>0</v>
      </c>
      <c r="J2720" s="17">
        <v>0</v>
      </c>
      <c r="K2720" s="17">
        <f>SUM(I2720:J2720)</f>
        <v>0</v>
      </c>
      <c r="L2720" s="28">
        <f>IF(N2720&lt;7000000000,0,1)</f>
        <v>0</v>
      </c>
      <c r="M2720" s="28">
        <f>IF(N2720&gt;0,1,0)</f>
        <v>1</v>
      </c>
      <c r="N2720" s="29">
        <v>1626</v>
      </c>
      <c r="O2720" s="29">
        <f>IF($R2720="Minor",1,0)</f>
        <v>1</v>
      </c>
      <c r="P2720" s="29">
        <f>IF($R2720="Medium",1,0)</f>
        <v>0</v>
      </c>
      <c r="Q2720" s="29">
        <f>IF($R2720="Major",1,0)</f>
        <v>0</v>
      </c>
      <c r="R2720" s="2" t="str">
        <f>IF('Hazard Data'!N2948&lt;VLOOKUP(B2720,Thresholds!$B$2:$I$8,2,FALSE),"Minor",IF(AND(VLOOKUP(B2720,Thresholds!$B$2:$I$8,2,FALSE)&lt;='Hazard Data'!N2948,'Hazard Data'!N2948&lt;VLOOKUP(B2720,Thresholds!$B$2:$I$8,3,FALSE)),"Medium","Major"))</f>
        <v>Minor</v>
      </c>
      <c r="S2720" s="2" t="str">
        <f>IF(N2720&gt;0,"",IF('Hazard Data'!K2948&lt;VLOOKUP(B2720,Thresholds!$B$2:$I$8,5,FALSE),"Minor",IF(AND(VLOOKUP(B2720,Thresholds!$B$2:$I$8,5,FALSE)&lt;='Hazard Data'!K2948,'Hazard Data'!K2948&lt;VLOOKUP(B2720,Thresholds!$B$2:$I$8,6,FALSE)),"Medium","Major")))</f>
        <v/>
      </c>
      <c r="T2720" s="2"/>
      <c r="U2720" s="2"/>
      <c r="V2720" s="2"/>
      <c r="W2720" s="2"/>
      <c r="X2720" s="1"/>
      <c r="Y2720" s="1"/>
      <c r="Z2720" s="1"/>
      <c r="AA2720" s="1"/>
      <c r="AB2720" s="1"/>
      <c r="AC2720" s="1"/>
      <c r="AD2720" s="1"/>
      <c r="AE2720" s="1"/>
      <c r="AF2720" s="1"/>
    </row>
    <row r="2721" spans="1:32">
      <c r="A2721" s="1"/>
      <c r="B2721" s="17">
        <v>1</v>
      </c>
      <c r="C2721" s="9" t="s">
        <v>40</v>
      </c>
      <c r="D2721" s="9" t="str">
        <f>VLOOKUP(C2721,'Hazard Categories'!$A$2:$B$52,2,FALSE)</f>
        <v>Storm</v>
      </c>
      <c r="E2721" s="17">
        <v>1</v>
      </c>
      <c r="F2721" s="17">
        <v>1977</v>
      </c>
      <c r="G2721" s="17" t="str">
        <f>IF(F2721&lt;2000,(ROUNDDOWN((F2721-$G$10)/5,0))*5+$G$10&amp;"-"&amp;(ROUNDDOWN((F2721-$G$10)/5,0))*5+$G$10+4,(ROUNDDOWN((F2721-$G$10)/5,0))*5+$G$10&amp;"-"&amp;(ROUNDDOWN((F2721-$G$10)/5,0))*5+$G$10+4)</f>
        <v>1975-1979</v>
      </c>
      <c r="H2721" s="17">
        <v>31</v>
      </c>
      <c r="I2721" s="17">
        <v>0</v>
      </c>
      <c r="J2721" s="17">
        <v>0</v>
      </c>
      <c r="K2721" s="17">
        <f>SUM(I2721:J2721)</f>
        <v>0</v>
      </c>
      <c r="L2721" s="28">
        <f>IF(N2721&lt;7000000000,0,1)</f>
        <v>0</v>
      </c>
      <c r="M2721" s="28">
        <f>IF(N2721&gt;0,1,0)</f>
        <v>1</v>
      </c>
      <c r="N2721" s="29">
        <v>1623</v>
      </c>
      <c r="O2721" s="29">
        <f>IF($R2721="Minor",1,0)</f>
        <v>1</v>
      </c>
      <c r="P2721" s="29">
        <f>IF($R2721="Medium",1,0)</f>
        <v>0</v>
      </c>
      <c r="Q2721" s="29">
        <f>IF($R2721="Major",1,0)</f>
        <v>0</v>
      </c>
      <c r="R2721" s="2" t="str">
        <f>IF('Hazard Data'!N1185&lt;VLOOKUP(B2721,Thresholds!$B$2:$I$8,2,FALSE),"Minor",IF(AND(VLOOKUP(B2721,Thresholds!$B$2:$I$8,2,FALSE)&lt;='Hazard Data'!N1185,'Hazard Data'!N1185&lt;VLOOKUP(B2721,Thresholds!$B$2:$I$8,3,FALSE)),"Medium","Major"))</f>
        <v>Minor</v>
      </c>
      <c r="S2721" s="2" t="str">
        <f>IF(N2721&gt;0,"",IF('Hazard Data'!K1185&lt;VLOOKUP(B2721,Thresholds!$B$2:$I$8,5,FALSE),"Minor",IF(AND(VLOOKUP(B2721,Thresholds!$B$2:$I$8,5,FALSE)&lt;='Hazard Data'!K1185,'Hazard Data'!K1185&lt;VLOOKUP(B2721,Thresholds!$B$2:$I$8,6,FALSE)),"Medium","Major")))</f>
        <v/>
      </c>
      <c r="T2721" s="2"/>
      <c r="U2721" s="2"/>
      <c r="V2721" s="2"/>
      <c r="W2721" s="2"/>
      <c r="X2721" s="1"/>
      <c r="Y2721" s="1"/>
      <c r="Z2721" s="1"/>
      <c r="AA2721" s="1"/>
      <c r="AB2721" s="1"/>
      <c r="AC2721" s="1"/>
      <c r="AD2721" s="1"/>
      <c r="AE2721" s="1"/>
      <c r="AF2721" s="1"/>
    </row>
    <row r="2722" spans="1:32">
      <c r="A2722" s="1"/>
      <c r="B2722" s="17">
        <v>3</v>
      </c>
      <c r="C2722" s="9" t="s">
        <v>39</v>
      </c>
      <c r="D2722" s="9" t="str">
        <f>VLOOKUP(C2722,'Hazard Categories'!$A$2:$B$52,2,FALSE)</f>
        <v>Severe Storm</v>
      </c>
      <c r="E2722" s="17">
        <v>2</v>
      </c>
      <c r="F2722" s="17">
        <v>2017</v>
      </c>
      <c r="G2722" s="17" t="str">
        <f>IF(F2722&lt;2000,(ROUNDDOWN((F2722-$G$10)/5,0))*5+$G$10&amp;"-"&amp;(ROUNDDOWN((F2722-$G$10)/5,0))*5+$G$10+4,(ROUNDDOWN((F2722-$G$10)/5,0))*5+$G$10&amp;"-"&amp;(ROUNDDOWN((F2722-$G$10)/5,0))*5+$G$10+4)</f>
        <v>2015-2019</v>
      </c>
      <c r="H2722" s="17">
        <v>1</v>
      </c>
      <c r="I2722" s="17">
        <v>0</v>
      </c>
      <c r="J2722" s="17">
        <v>0</v>
      </c>
      <c r="K2722" s="17">
        <f>SUM(I2722:J2722)</f>
        <v>0</v>
      </c>
      <c r="L2722" s="28">
        <f>IF(N2722&lt;7000000000,0,1)</f>
        <v>0</v>
      </c>
      <c r="M2722" s="28">
        <f>IF(N2722&gt;0,1,0)</f>
        <v>1</v>
      </c>
      <c r="N2722" s="29">
        <v>1623</v>
      </c>
      <c r="O2722" s="29">
        <f>IF($R2722="Minor",1,0)</f>
        <v>1</v>
      </c>
      <c r="P2722" s="29">
        <f>IF($R2722="Medium",1,0)</f>
        <v>0</v>
      </c>
      <c r="Q2722" s="29">
        <f>IF($R2722="Major",1,0)</f>
        <v>0</v>
      </c>
      <c r="R2722" s="2" t="str">
        <f>IF('Hazard Data'!N2931&lt;VLOOKUP(B2722,Thresholds!$B$2:$I$8,2,FALSE),"Minor",IF(AND(VLOOKUP(B2722,Thresholds!$B$2:$I$8,2,FALSE)&lt;='Hazard Data'!N2931,'Hazard Data'!N2931&lt;VLOOKUP(B2722,Thresholds!$B$2:$I$8,3,FALSE)),"Medium","Major"))</f>
        <v>Minor</v>
      </c>
      <c r="S2722" s="2" t="str">
        <f>IF(N2722&gt;0,"",IF('Hazard Data'!K2931&lt;VLOOKUP(B2722,Thresholds!$B$2:$I$8,5,FALSE),"Minor",IF(AND(VLOOKUP(B2722,Thresholds!$B$2:$I$8,5,FALSE)&lt;='Hazard Data'!K2931,'Hazard Data'!K2931&lt;VLOOKUP(B2722,Thresholds!$B$2:$I$8,6,FALSE)),"Medium","Major")))</f>
        <v/>
      </c>
      <c r="T2722" s="2"/>
      <c r="U2722" s="2"/>
      <c r="V2722" s="2"/>
      <c r="W2722" s="2"/>
      <c r="X2722" s="1"/>
      <c r="Y2722" s="1"/>
      <c r="Z2722" s="1"/>
      <c r="AA2722" s="1"/>
      <c r="AB2722" s="1"/>
      <c r="AC2722" s="1"/>
      <c r="AD2722" s="1"/>
      <c r="AE2722" s="1"/>
      <c r="AF2722" s="1"/>
    </row>
    <row r="2723" spans="1:32">
      <c r="A2723" s="1"/>
      <c r="B2723" s="17">
        <v>4</v>
      </c>
      <c r="C2723" s="9" t="s">
        <v>44</v>
      </c>
      <c r="D2723" s="9" t="str">
        <f>VLOOKUP(C2723,'Hazard Categories'!$A$2:$B$52,2,FALSE)</f>
        <v>Severe Storm</v>
      </c>
      <c r="E2723" s="17">
        <v>2</v>
      </c>
      <c r="F2723" s="17">
        <v>2019</v>
      </c>
      <c r="G2723" s="17" t="str">
        <f>IF(F2723&lt;2000,(ROUNDDOWN((F2723-$G$10)/5,0))*5+$G$10&amp;"-"&amp;(ROUNDDOWN((F2723-$G$10)/5,0))*5+$G$10+4,(ROUNDDOWN((F2723-$G$10)/5,0))*5+$G$10&amp;"-"&amp;(ROUNDDOWN((F2723-$G$10)/5,0))*5+$G$10+4)</f>
        <v>2015-2019</v>
      </c>
      <c r="H2723" s="17">
        <v>1</v>
      </c>
      <c r="I2723" s="17">
        <v>0</v>
      </c>
      <c r="J2723" s="17">
        <v>0</v>
      </c>
      <c r="K2723" s="17">
        <f>SUM(I2723:J2723)</f>
        <v>0</v>
      </c>
      <c r="L2723" s="28">
        <f>IF(N2723&lt;7000000000,0,1)</f>
        <v>0</v>
      </c>
      <c r="M2723" s="28">
        <f>IF(N2723&gt;0,1,0)</f>
        <v>1</v>
      </c>
      <c r="N2723" s="29">
        <v>1622</v>
      </c>
      <c r="O2723" s="29">
        <f>IF($R2723="Minor",1,0)</f>
        <v>1</v>
      </c>
      <c r="P2723" s="29">
        <f>IF($R2723="Medium",1,0)</f>
        <v>0</v>
      </c>
      <c r="Q2723" s="29">
        <f>IF($R2723="Major",1,0)</f>
        <v>0</v>
      </c>
      <c r="R2723" s="2" t="str">
        <f>IF('Hazard Data'!N3265&lt;VLOOKUP(B2723,Thresholds!$B$2:$I$8,2,FALSE),"Minor",IF(AND(VLOOKUP(B2723,Thresholds!$B$2:$I$8,2,FALSE)&lt;='Hazard Data'!N3265,'Hazard Data'!N3265&lt;VLOOKUP(B2723,Thresholds!$B$2:$I$8,3,FALSE)),"Medium","Major"))</f>
        <v>Minor</v>
      </c>
      <c r="S2723" s="2" t="str">
        <f>IF(N2723&gt;0,"",IF('Hazard Data'!K3265&lt;VLOOKUP(B2723,Thresholds!$B$2:$I$8,5,FALSE),"Minor",IF(AND(VLOOKUP(B2723,Thresholds!$B$2:$I$8,5,FALSE)&lt;='Hazard Data'!K3265,'Hazard Data'!K3265&lt;VLOOKUP(B2723,Thresholds!$B$2:$I$8,6,FALSE)),"Medium","Major")))</f>
        <v/>
      </c>
      <c r="T2723" s="2"/>
      <c r="U2723" s="2"/>
      <c r="V2723" s="2"/>
      <c r="W2723" s="2"/>
      <c r="X2723" s="1"/>
      <c r="Y2723" s="1"/>
      <c r="Z2723" s="1"/>
      <c r="AA2723" s="1"/>
      <c r="AB2723" s="1"/>
      <c r="AC2723" s="1"/>
      <c r="AD2723" s="1"/>
      <c r="AE2723" s="1"/>
      <c r="AF2723" s="1"/>
    </row>
    <row r="2724" spans="1:32">
      <c r="A2724" s="1"/>
      <c r="B2724" s="17">
        <v>3</v>
      </c>
      <c r="C2724" s="9" t="s">
        <v>46</v>
      </c>
      <c r="D2724" s="9" t="str">
        <f>VLOOKUP(C2724,'Hazard Categories'!$A$2:$B$52,2,FALSE)</f>
        <v>Storm</v>
      </c>
      <c r="E2724" s="17">
        <v>1</v>
      </c>
      <c r="F2724" s="17">
        <v>1961</v>
      </c>
      <c r="G2724" s="17" t="str">
        <f>IF(F2724&lt;2000,(ROUNDDOWN((F2724-$G$10)/5,0))*5+$G$10&amp;"-"&amp;(ROUNDDOWN((F2724-$G$10)/5,0))*5+$G$10+4,(ROUNDDOWN((F2724-$G$10)/5,0))*5+$G$10&amp;"-"&amp;(ROUNDDOWN((F2724-$G$10)/5,0))*5+$G$10+4)</f>
        <v>1960-1964</v>
      </c>
      <c r="H2724" s="17">
        <v>1</v>
      </c>
      <c r="I2724" s="17">
        <v>0</v>
      </c>
      <c r="J2724" s="17">
        <v>0</v>
      </c>
      <c r="K2724" s="17">
        <f>SUM(I2724:J2724)</f>
        <v>0</v>
      </c>
      <c r="L2724" s="28">
        <f>IF(N2724&lt;7000000000,0,1)</f>
        <v>0</v>
      </c>
      <c r="M2724" s="28">
        <f>IF(N2724&gt;0,1,0)</f>
        <v>1</v>
      </c>
      <c r="N2724" s="29">
        <v>1621</v>
      </c>
      <c r="O2724" s="29">
        <f>IF($R2724="Minor",1,0)</f>
        <v>1</v>
      </c>
      <c r="P2724" s="29">
        <f>IF($R2724="Medium",1,0)</f>
        <v>0</v>
      </c>
      <c r="Q2724" s="29">
        <f>IF($R2724="Major",1,0)</f>
        <v>0</v>
      </c>
      <c r="R2724" s="2" t="str">
        <f>IF('Hazard Data'!N1099&lt;VLOOKUP(B2724,Thresholds!$B$2:$I$8,2,FALSE),"Minor",IF(AND(VLOOKUP(B2724,Thresholds!$B$2:$I$8,2,FALSE)&lt;='Hazard Data'!N1099,'Hazard Data'!N1099&lt;VLOOKUP(B2724,Thresholds!$B$2:$I$8,3,FALSE)),"Medium","Major"))</f>
        <v>Minor</v>
      </c>
      <c r="S2724" s="2" t="str">
        <f>IF(N2724&gt;0,"",IF('Hazard Data'!K1099&lt;VLOOKUP(B2724,Thresholds!$B$2:$I$8,5,FALSE),"Minor",IF(AND(VLOOKUP(B2724,Thresholds!$B$2:$I$8,5,FALSE)&lt;='Hazard Data'!K1099,'Hazard Data'!K1099&lt;VLOOKUP(B2724,Thresholds!$B$2:$I$8,6,FALSE)),"Medium","Major")))</f>
        <v/>
      </c>
      <c r="T2724" s="2"/>
      <c r="U2724" s="2"/>
      <c r="V2724" s="2"/>
      <c r="W2724" s="2"/>
      <c r="X2724" s="1"/>
      <c r="Y2724" s="1"/>
      <c r="Z2724" s="1"/>
      <c r="AA2724" s="1"/>
      <c r="AB2724" s="1"/>
      <c r="AC2724" s="1"/>
      <c r="AD2724" s="1"/>
      <c r="AE2724" s="1"/>
      <c r="AF2724" s="1"/>
    </row>
    <row r="2725" spans="1:32">
      <c r="A2725" s="1"/>
      <c r="B2725" s="17">
        <v>5</v>
      </c>
      <c r="C2725" s="9" t="s">
        <v>40</v>
      </c>
      <c r="D2725" s="9" t="str">
        <f>VLOOKUP(C2725,'Hazard Categories'!$A$2:$B$52,2,FALSE)</f>
        <v>Storm</v>
      </c>
      <c r="E2725" s="17">
        <v>1</v>
      </c>
      <c r="F2725" s="17">
        <v>1977</v>
      </c>
      <c r="G2725" s="17" t="str">
        <f>IF(F2725&lt;2000,(ROUNDDOWN((F2725-$G$10)/5,0))*5+$G$10&amp;"-"&amp;(ROUNDDOWN((F2725-$G$10)/5,0))*5+$G$10+4,(ROUNDDOWN((F2725-$G$10)/5,0))*5+$G$10&amp;"-"&amp;(ROUNDDOWN((F2725-$G$10)/5,0))*5+$G$10+4)</f>
        <v>1975-1979</v>
      </c>
      <c r="H2725" s="17">
        <v>31</v>
      </c>
      <c r="I2725" s="17">
        <v>0</v>
      </c>
      <c r="J2725" s="17">
        <v>0</v>
      </c>
      <c r="K2725" s="17">
        <f>SUM(I2725:J2725)</f>
        <v>0</v>
      </c>
      <c r="L2725" s="28">
        <f>IF(N2725&lt;7000000000,0,1)</f>
        <v>0</v>
      </c>
      <c r="M2725" s="28">
        <f>IF(N2725&gt;0,1,0)</f>
        <v>1</v>
      </c>
      <c r="N2725" s="29">
        <v>1621</v>
      </c>
      <c r="O2725" s="29">
        <f>IF($R2725="Minor",1,0)</f>
        <v>1</v>
      </c>
      <c r="P2725" s="29">
        <f>IF($R2725="Medium",1,0)</f>
        <v>0</v>
      </c>
      <c r="Q2725" s="29">
        <f>IF($R2725="Major",1,0)</f>
        <v>0</v>
      </c>
      <c r="R2725" s="2" t="str">
        <f>IF('Hazard Data'!N1189&lt;VLOOKUP(B2725,Thresholds!$B$2:$I$8,2,FALSE),"Minor",IF(AND(VLOOKUP(B2725,Thresholds!$B$2:$I$8,2,FALSE)&lt;='Hazard Data'!N1189,'Hazard Data'!N1189&lt;VLOOKUP(B2725,Thresholds!$B$2:$I$8,3,FALSE)),"Medium","Major"))</f>
        <v>Minor</v>
      </c>
      <c r="S2725" s="2" t="str">
        <f>IF(N2725&gt;0,"",IF('Hazard Data'!K1189&lt;VLOOKUP(B2725,Thresholds!$B$2:$I$8,5,FALSE),"Minor",IF(AND(VLOOKUP(B2725,Thresholds!$B$2:$I$8,5,FALSE)&lt;='Hazard Data'!K1189,'Hazard Data'!K1189&lt;VLOOKUP(B2725,Thresholds!$B$2:$I$8,6,FALSE)),"Medium","Major")))</f>
        <v/>
      </c>
      <c r="T2725" s="2"/>
      <c r="U2725" s="2"/>
      <c r="V2725" s="2"/>
      <c r="W2725" s="2"/>
      <c r="X2725" s="1"/>
      <c r="Y2725" s="1"/>
      <c r="Z2725" s="1"/>
      <c r="AA2725" s="1"/>
      <c r="AB2725" s="1"/>
      <c r="AC2725" s="1"/>
      <c r="AD2725" s="1"/>
      <c r="AE2725" s="1"/>
      <c r="AF2725" s="1"/>
    </row>
    <row r="2726" spans="1:32">
      <c r="A2726" s="1"/>
      <c r="B2726" s="17">
        <v>4</v>
      </c>
      <c r="C2726" s="9" t="s">
        <v>59</v>
      </c>
      <c r="D2726" s="9" t="str">
        <f>VLOOKUP(C2726,'Hazard Categories'!$A$2:$B$52,2,FALSE)</f>
        <v>Storm</v>
      </c>
      <c r="E2726" s="17">
        <v>2</v>
      </c>
      <c r="F2726" s="17">
        <v>2017</v>
      </c>
      <c r="G2726" s="17" t="str">
        <f>IF(F2726&lt;2000,(ROUNDDOWN((F2726-$G$10)/5,0))*5+$G$10&amp;"-"&amp;(ROUNDDOWN((F2726-$G$10)/5,0))*5+$G$10+4,(ROUNDDOWN((F2726-$G$10)/5,0))*5+$G$10&amp;"-"&amp;(ROUNDDOWN((F2726-$G$10)/5,0))*5+$G$10+4)</f>
        <v>2015-2019</v>
      </c>
      <c r="H2726" s="17">
        <v>1</v>
      </c>
      <c r="I2726" s="17">
        <v>0</v>
      </c>
      <c r="J2726" s="17">
        <v>0</v>
      </c>
      <c r="K2726" s="17">
        <f>SUM(I2726:J2726)</f>
        <v>0</v>
      </c>
      <c r="L2726" s="28">
        <f>IF(N2726&lt;7000000000,0,1)</f>
        <v>0</v>
      </c>
      <c r="M2726" s="28">
        <f>IF(N2726&gt;0,1,0)</f>
        <v>1</v>
      </c>
      <c r="N2726" s="29">
        <v>1621</v>
      </c>
      <c r="O2726" s="29">
        <f>IF($R2726="Minor",1,0)</f>
        <v>1</v>
      </c>
      <c r="P2726" s="29">
        <f>IF($R2726="Medium",1,0)</f>
        <v>0</v>
      </c>
      <c r="Q2726" s="29">
        <f>IF($R2726="Major",1,0)</f>
        <v>0</v>
      </c>
      <c r="R2726" s="2" t="str">
        <f>IF('Hazard Data'!N2903&lt;VLOOKUP(B2726,Thresholds!$B$2:$I$8,2,FALSE),"Minor",IF(AND(VLOOKUP(B2726,Thresholds!$B$2:$I$8,2,FALSE)&lt;='Hazard Data'!N2903,'Hazard Data'!N2903&lt;VLOOKUP(B2726,Thresholds!$B$2:$I$8,3,FALSE)),"Medium","Major"))</f>
        <v>Minor</v>
      </c>
      <c r="S2726" s="2" t="str">
        <f>IF(N2726&gt;0,"",IF('Hazard Data'!K2903&lt;VLOOKUP(B2726,Thresholds!$B$2:$I$8,5,FALSE),"Minor",IF(AND(VLOOKUP(B2726,Thresholds!$B$2:$I$8,5,FALSE)&lt;='Hazard Data'!K2903,'Hazard Data'!K2903&lt;VLOOKUP(B2726,Thresholds!$B$2:$I$8,6,FALSE)),"Medium","Major")))</f>
        <v/>
      </c>
      <c r="T2726" s="2"/>
      <c r="U2726" s="2"/>
      <c r="V2726" s="2"/>
      <c r="W2726" s="2"/>
      <c r="X2726" s="1"/>
      <c r="Y2726" s="1"/>
      <c r="Z2726" s="1"/>
      <c r="AA2726" s="1"/>
      <c r="AB2726" s="1"/>
      <c r="AC2726" s="1"/>
      <c r="AD2726" s="1"/>
      <c r="AE2726" s="1"/>
      <c r="AF2726" s="1"/>
    </row>
    <row r="2727" spans="1:32">
      <c r="A2727" s="1"/>
      <c r="B2727" s="17">
        <v>4</v>
      </c>
      <c r="C2727" s="9" t="s">
        <v>29</v>
      </c>
      <c r="D2727" s="9" t="str">
        <f>VLOOKUP(C2727,'Hazard Categories'!$A$2:$B$52,2,FALSE)</f>
        <v>Tropical Storm</v>
      </c>
      <c r="E2727" s="17">
        <v>2</v>
      </c>
      <c r="F2727" s="17">
        <v>1968</v>
      </c>
      <c r="G2727" s="17" t="str">
        <f>IF(F2727&lt;2000,(ROUNDDOWN((F2727-$G$10)/5,0))*5+$G$10&amp;"-"&amp;(ROUNDDOWN((F2727-$G$10)/5,0))*5+$G$10+4,(ROUNDDOWN((F2727-$G$10)/5,0))*5+$G$10&amp;"-"&amp;(ROUNDDOWN((F2727-$G$10)/5,0))*5+$G$10+4)</f>
        <v>1965-1969</v>
      </c>
      <c r="H2727" s="17">
        <v>2</v>
      </c>
      <c r="I2727" s="17">
        <v>0</v>
      </c>
      <c r="J2727" s="17">
        <v>0</v>
      </c>
      <c r="K2727" s="17">
        <f>SUM(I2727:J2727)</f>
        <v>0</v>
      </c>
      <c r="L2727" s="28">
        <f>IF(N2727&lt;7000000000,0,1)</f>
        <v>0</v>
      </c>
      <c r="M2727" s="28">
        <f>IF(N2727&gt;0,1,0)</f>
        <v>1</v>
      </c>
      <c r="N2727" s="29">
        <v>1620</v>
      </c>
      <c r="O2727" s="29">
        <f>IF($R2727="Minor",1,0)</f>
        <v>1</v>
      </c>
      <c r="P2727" s="29">
        <f>IF($R2727="Medium",1,0)</f>
        <v>0</v>
      </c>
      <c r="Q2727" s="29">
        <f>IF($R2727="Major",1,0)</f>
        <v>0</v>
      </c>
      <c r="R2727" s="2" t="str">
        <f>IF('Hazard Data'!N1059&lt;VLOOKUP(B2727,Thresholds!$B$2:$I$8,2,FALSE),"Minor",IF(AND(VLOOKUP(B2727,Thresholds!$B$2:$I$8,2,FALSE)&lt;='Hazard Data'!N1059,'Hazard Data'!N1059&lt;VLOOKUP(B2727,Thresholds!$B$2:$I$8,3,FALSE)),"Medium","Major"))</f>
        <v>Minor</v>
      </c>
      <c r="S2727" s="2" t="str">
        <f>IF(N2727&gt;0,"",IF('Hazard Data'!K1059&lt;VLOOKUP(B2727,Thresholds!$B$2:$I$8,5,FALSE),"Minor",IF(AND(VLOOKUP(B2727,Thresholds!$B$2:$I$8,5,FALSE)&lt;='Hazard Data'!K1059,'Hazard Data'!K1059&lt;VLOOKUP(B2727,Thresholds!$B$2:$I$8,6,FALSE)),"Medium","Major")))</f>
        <v/>
      </c>
      <c r="T2727" s="2"/>
      <c r="U2727" s="2"/>
      <c r="V2727" s="2"/>
      <c r="W2727" s="2"/>
      <c r="X2727" s="1"/>
      <c r="Y2727" s="1"/>
      <c r="Z2727" s="1"/>
      <c r="AA2727" s="1"/>
      <c r="AB2727" s="1"/>
      <c r="AC2727" s="1"/>
      <c r="AD2727" s="1"/>
      <c r="AE2727" s="1"/>
      <c r="AF2727" s="1"/>
    </row>
    <row r="2728" spans="1:32">
      <c r="A2728" s="1"/>
      <c r="B2728" s="17">
        <v>6</v>
      </c>
      <c r="C2728" s="9" t="s">
        <v>40</v>
      </c>
      <c r="D2728" s="9" t="str">
        <f>VLOOKUP(C2728,'Hazard Categories'!$A$2:$B$52,2,FALSE)</f>
        <v>Storm</v>
      </c>
      <c r="E2728" s="17">
        <v>4</v>
      </c>
      <c r="F2728" s="17">
        <v>1985</v>
      </c>
      <c r="G2728" s="17" t="str">
        <f>IF(F2728&lt;2000,(ROUNDDOWN((F2728-$G$10)/5,0))*5+$G$10&amp;"-"&amp;(ROUNDDOWN((F2728-$G$10)/5,0))*5+$G$10+4,(ROUNDDOWN((F2728-$G$10)/5,0))*5+$G$10&amp;"-"&amp;(ROUNDDOWN((F2728-$G$10)/5,0))*5+$G$10+4)</f>
        <v>1985-1989</v>
      </c>
      <c r="H2728" s="17">
        <v>1</v>
      </c>
      <c r="I2728" s="17">
        <v>0</v>
      </c>
      <c r="J2728" s="17">
        <v>0</v>
      </c>
      <c r="K2728" s="17">
        <f>SUM(I2728:J2728)</f>
        <v>0</v>
      </c>
      <c r="L2728" s="28">
        <f>IF(N2728&lt;7000000000,0,1)</f>
        <v>0</v>
      </c>
      <c r="M2728" s="28">
        <f>IF(N2728&gt;0,1,0)</f>
        <v>1</v>
      </c>
      <c r="N2728" s="29">
        <v>1620</v>
      </c>
      <c r="O2728" s="29">
        <f>IF($R2728="Minor",1,0)</f>
        <v>1</v>
      </c>
      <c r="P2728" s="29">
        <f>IF($R2728="Medium",1,0)</f>
        <v>0</v>
      </c>
      <c r="Q2728" s="29">
        <f>IF($R2728="Major",1,0)</f>
        <v>0</v>
      </c>
      <c r="R2728" s="2" t="str">
        <f>IF('Hazard Data'!N1906&lt;VLOOKUP(B2728,Thresholds!$B$2:$I$8,2,FALSE),"Minor",IF(AND(VLOOKUP(B2728,Thresholds!$B$2:$I$8,2,FALSE)&lt;='Hazard Data'!N1906,'Hazard Data'!N1906&lt;VLOOKUP(B2728,Thresholds!$B$2:$I$8,3,FALSE)),"Medium","Major"))</f>
        <v>Minor</v>
      </c>
      <c r="S2728" s="2" t="str">
        <f>IF(N2728&gt;0,"",IF('Hazard Data'!K1906&lt;VLOOKUP(B2728,Thresholds!$B$2:$I$8,5,FALSE),"Minor",IF(AND(VLOOKUP(B2728,Thresholds!$B$2:$I$8,5,FALSE)&lt;='Hazard Data'!K1906,'Hazard Data'!K1906&lt;VLOOKUP(B2728,Thresholds!$B$2:$I$8,6,FALSE)),"Medium","Major")))</f>
        <v/>
      </c>
      <c r="T2728" s="2"/>
      <c r="U2728" s="2"/>
      <c r="V2728" s="2"/>
      <c r="W2728" s="2"/>
      <c r="X2728" s="1"/>
      <c r="Y2728" s="1"/>
      <c r="Z2728" s="1"/>
      <c r="AA2728" s="1"/>
      <c r="AB2728" s="1"/>
      <c r="AC2728" s="1"/>
      <c r="AD2728" s="1"/>
      <c r="AE2728" s="1"/>
      <c r="AF2728" s="1"/>
    </row>
    <row r="2729" spans="1:32">
      <c r="A2729" s="1"/>
      <c r="B2729" s="17">
        <v>4</v>
      </c>
      <c r="C2729" s="9" t="s">
        <v>40</v>
      </c>
      <c r="D2729" s="9" t="str">
        <f>VLOOKUP(C2729,'Hazard Categories'!$A$2:$B$52,2,FALSE)</f>
        <v>Storm</v>
      </c>
      <c r="E2729" s="17">
        <v>1</v>
      </c>
      <c r="F2729" s="17">
        <v>1977</v>
      </c>
      <c r="G2729" s="17" t="str">
        <f>IF(F2729&lt;2000,(ROUNDDOWN((F2729-$G$10)/5,0))*5+$G$10&amp;"-"&amp;(ROUNDDOWN((F2729-$G$10)/5,0))*5+$G$10+4,(ROUNDDOWN((F2729-$G$10)/5,0))*5+$G$10&amp;"-"&amp;(ROUNDDOWN((F2729-$G$10)/5,0))*5+$G$10+4)</f>
        <v>1975-1979</v>
      </c>
      <c r="H2729" s="17">
        <v>31</v>
      </c>
      <c r="I2729" s="17">
        <v>0</v>
      </c>
      <c r="J2729" s="17">
        <v>0</v>
      </c>
      <c r="K2729" s="17">
        <f>SUM(I2729:J2729)</f>
        <v>0</v>
      </c>
      <c r="L2729" s="28">
        <f>IF(N2729&lt;7000000000,0,1)</f>
        <v>0</v>
      </c>
      <c r="M2729" s="28">
        <f>IF(N2729&gt;0,1,0)</f>
        <v>1</v>
      </c>
      <c r="N2729" s="29">
        <v>1619</v>
      </c>
      <c r="O2729" s="29">
        <f>IF($R2729="Minor",1,0)</f>
        <v>1</v>
      </c>
      <c r="P2729" s="29">
        <f>IF($R2729="Medium",1,0)</f>
        <v>0</v>
      </c>
      <c r="Q2729" s="29">
        <f>IF($R2729="Major",1,0)</f>
        <v>0</v>
      </c>
      <c r="R2729" s="2" t="str">
        <f>IF('Hazard Data'!N1246&lt;VLOOKUP(B2729,Thresholds!$B$2:$I$8,2,FALSE),"Minor",IF(AND(VLOOKUP(B2729,Thresholds!$B$2:$I$8,2,FALSE)&lt;='Hazard Data'!N1246,'Hazard Data'!N1246&lt;VLOOKUP(B2729,Thresholds!$B$2:$I$8,3,FALSE)),"Medium","Major"))</f>
        <v>Minor</v>
      </c>
      <c r="S2729" s="2" t="str">
        <f>IF(N2729&gt;0,"",IF('Hazard Data'!K1246&lt;VLOOKUP(B2729,Thresholds!$B$2:$I$8,5,FALSE),"Minor",IF(AND(VLOOKUP(B2729,Thresholds!$B$2:$I$8,5,FALSE)&lt;='Hazard Data'!K1246,'Hazard Data'!K1246&lt;VLOOKUP(B2729,Thresholds!$B$2:$I$8,6,FALSE)),"Medium","Major")))</f>
        <v/>
      </c>
      <c r="T2729" s="2"/>
      <c r="U2729" s="2"/>
      <c r="V2729" s="2"/>
      <c r="W2729" s="2"/>
      <c r="X2729" s="1"/>
      <c r="Y2729" s="1"/>
      <c r="Z2729" s="1"/>
      <c r="AA2729" s="1"/>
      <c r="AB2729" s="1"/>
      <c r="AC2729" s="1"/>
      <c r="AD2729" s="1"/>
      <c r="AE2729" s="1"/>
      <c r="AF2729" s="1"/>
    </row>
    <row r="2730" spans="1:32">
      <c r="A2730" s="1"/>
      <c r="B2730" s="17">
        <v>3</v>
      </c>
      <c r="C2730" s="9" t="s">
        <v>44</v>
      </c>
      <c r="D2730" s="9" t="str">
        <f>VLOOKUP(C2730,'Hazard Categories'!$A$2:$B$52,2,FALSE)</f>
        <v>Severe Storm</v>
      </c>
      <c r="E2730" s="17">
        <v>2</v>
      </c>
      <c r="F2730" s="17">
        <v>2019</v>
      </c>
      <c r="G2730" s="17" t="str">
        <f>IF(F2730&lt;2000,(ROUNDDOWN((F2730-$G$10)/5,0))*5+$G$10&amp;"-"&amp;(ROUNDDOWN((F2730-$G$10)/5,0))*5+$G$10+4,(ROUNDDOWN((F2730-$G$10)/5,0))*5+$G$10&amp;"-"&amp;(ROUNDDOWN((F2730-$G$10)/5,0))*5+$G$10+4)</f>
        <v>2015-2019</v>
      </c>
      <c r="H2730" s="17">
        <v>1</v>
      </c>
      <c r="I2730" s="17">
        <v>0</v>
      </c>
      <c r="J2730" s="17">
        <v>0</v>
      </c>
      <c r="K2730" s="17">
        <f>SUM(I2730:J2730)</f>
        <v>0</v>
      </c>
      <c r="L2730" s="28">
        <f>IF(N2730&lt;7000000000,0,1)</f>
        <v>0</v>
      </c>
      <c r="M2730" s="28">
        <f>IF(N2730&gt;0,1,0)</f>
        <v>1</v>
      </c>
      <c r="N2730" s="29">
        <v>1619</v>
      </c>
      <c r="O2730" s="29">
        <f>IF($R2730="Minor",1,0)</f>
        <v>1</v>
      </c>
      <c r="P2730" s="29">
        <f>IF($R2730="Medium",1,0)</f>
        <v>0</v>
      </c>
      <c r="Q2730" s="29">
        <f>IF($R2730="Major",1,0)</f>
        <v>0</v>
      </c>
      <c r="R2730" s="2" t="str">
        <f>IF('Hazard Data'!N3254&lt;VLOOKUP(B2730,Thresholds!$B$2:$I$8,2,FALSE),"Minor",IF(AND(VLOOKUP(B2730,Thresholds!$B$2:$I$8,2,FALSE)&lt;='Hazard Data'!N3254,'Hazard Data'!N3254&lt;VLOOKUP(B2730,Thresholds!$B$2:$I$8,3,FALSE)),"Medium","Major"))</f>
        <v>Minor</v>
      </c>
      <c r="S2730" s="2" t="str">
        <f>IF(N2730&gt;0,"",IF('Hazard Data'!K3254&lt;VLOOKUP(B2730,Thresholds!$B$2:$I$8,5,FALSE),"Minor",IF(AND(VLOOKUP(B2730,Thresholds!$B$2:$I$8,5,FALSE)&lt;='Hazard Data'!K3254,'Hazard Data'!K3254&lt;VLOOKUP(B2730,Thresholds!$B$2:$I$8,6,FALSE)),"Medium","Major")))</f>
        <v/>
      </c>
      <c r="T2730" s="2"/>
      <c r="U2730" s="2"/>
      <c r="V2730" s="2"/>
      <c r="W2730" s="2"/>
      <c r="X2730" s="1"/>
      <c r="Y2730" s="1"/>
      <c r="Z2730" s="1"/>
      <c r="AA2730" s="1"/>
      <c r="AB2730" s="1"/>
      <c r="AC2730" s="1"/>
      <c r="AD2730" s="1"/>
      <c r="AE2730" s="1"/>
      <c r="AF2730" s="1"/>
    </row>
    <row r="2731" spans="1:32">
      <c r="A2731" s="1"/>
      <c r="B2731" s="17">
        <v>5</v>
      </c>
      <c r="C2731" s="9" t="s">
        <v>40</v>
      </c>
      <c r="D2731" s="9" t="str">
        <f>VLOOKUP(C2731,'Hazard Categories'!$A$2:$B$52,2,FALSE)</f>
        <v>Storm</v>
      </c>
      <c r="E2731" s="17">
        <v>1</v>
      </c>
      <c r="F2731" s="17">
        <v>1961</v>
      </c>
      <c r="G2731" s="17" t="str">
        <f>IF(F2731&lt;2000,(ROUNDDOWN((F2731-$G$10)/5,0))*5+$G$10&amp;"-"&amp;(ROUNDDOWN((F2731-$G$10)/5,0))*5+$G$10+4,(ROUNDDOWN((F2731-$G$10)/5,0))*5+$G$10&amp;"-"&amp;(ROUNDDOWN((F2731-$G$10)/5,0))*5+$G$10+4)</f>
        <v>1960-1964</v>
      </c>
      <c r="H2731" s="17">
        <v>2</v>
      </c>
      <c r="I2731" s="17">
        <v>0</v>
      </c>
      <c r="J2731" s="17">
        <v>0</v>
      </c>
      <c r="K2731" s="17">
        <f>SUM(I2731:J2731)</f>
        <v>0</v>
      </c>
      <c r="L2731" s="28">
        <f>IF(N2731&lt;7000000000,0,1)</f>
        <v>0</v>
      </c>
      <c r="M2731" s="28">
        <f>IF(N2731&gt;0,1,0)</f>
        <v>1</v>
      </c>
      <c r="N2731" s="29">
        <v>1614</v>
      </c>
      <c r="O2731" s="29">
        <f>IF($R2731="Minor",1,0)</f>
        <v>1</v>
      </c>
      <c r="P2731" s="29">
        <f>IF($R2731="Medium",1,0)</f>
        <v>0</v>
      </c>
      <c r="Q2731" s="29">
        <f>IF($R2731="Major",1,0)</f>
        <v>0</v>
      </c>
      <c r="R2731" s="2" t="str">
        <f>IF('Hazard Data'!N930&lt;VLOOKUP(B2731,Thresholds!$B$2:$I$8,2,FALSE),"Minor",IF(AND(VLOOKUP(B2731,Thresholds!$B$2:$I$8,2,FALSE)&lt;='Hazard Data'!N930,'Hazard Data'!N930&lt;VLOOKUP(B2731,Thresholds!$B$2:$I$8,3,FALSE)),"Medium","Major"))</f>
        <v>Minor</v>
      </c>
      <c r="S2731" s="2" t="str">
        <f>IF(N2731&gt;0,"",IF('Hazard Data'!K930&lt;VLOOKUP(B2731,Thresholds!$B$2:$I$8,5,FALSE),"Minor",IF(AND(VLOOKUP(B2731,Thresholds!$B$2:$I$8,5,FALSE)&lt;='Hazard Data'!K930,'Hazard Data'!K930&lt;VLOOKUP(B2731,Thresholds!$B$2:$I$8,6,FALSE)),"Medium","Major")))</f>
        <v/>
      </c>
      <c r="T2731" s="2"/>
      <c r="U2731" s="2"/>
      <c r="V2731" s="2"/>
      <c r="W2731" s="2"/>
      <c r="X2731" s="1"/>
      <c r="Y2731" s="1"/>
      <c r="Z2731" s="1"/>
      <c r="AA2731" s="1"/>
      <c r="AB2731" s="1"/>
      <c r="AC2731" s="1"/>
      <c r="AD2731" s="1"/>
      <c r="AE2731" s="1"/>
      <c r="AF2731" s="1"/>
    </row>
    <row r="2732" spans="1:32">
      <c r="A2732" s="1"/>
      <c r="B2732" s="17">
        <v>6</v>
      </c>
      <c r="C2732" s="9" t="s">
        <v>42</v>
      </c>
      <c r="D2732" s="9" t="str">
        <f>VLOOKUP(C2732,'Hazard Categories'!$A$2:$B$52,2,FALSE)</f>
        <v>Storm</v>
      </c>
      <c r="E2732" s="17">
        <v>1</v>
      </c>
      <c r="F2732" s="17">
        <v>1983</v>
      </c>
      <c r="G2732" s="17" t="str">
        <f>IF(F2732&lt;2000,(ROUNDDOWN((F2732-$G$10)/5,0))*5+$G$10&amp;"-"&amp;(ROUNDDOWN((F2732-$G$10)/5,0))*5+$G$10+4,(ROUNDDOWN((F2732-$G$10)/5,0))*5+$G$10&amp;"-"&amp;(ROUNDDOWN((F2732-$G$10)/5,0))*5+$G$10+4)</f>
        <v>1980-1984</v>
      </c>
      <c r="H2732" s="17">
        <v>1</v>
      </c>
      <c r="I2732" s="17">
        <v>0</v>
      </c>
      <c r="J2732" s="17">
        <v>0</v>
      </c>
      <c r="K2732" s="17">
        <f>SUM(I2732:J2732)</f>
        <v>0</v>
      </c>
      <c r="L2732" s="28">
        <f>IF(N2732&lt;7000000000,0,1)</f>
        <v>0</v>
      </c>
      <c r="M2732" s="28">
        <f>IF(N2732&gt;0,1,0)</f>
        <v>1</v>
      </c>
      <c r="N2732" s="29">
        <v>1613</v>
      </c>
      <c r="O2732" s="29">
        <f>IF($R2732="Minor",1,0)</f>
        <v>1</v>
      </c>
      <c r="P2732" s="29">
        <f>IF($R2732="Medium",1,0)</f>
        <v>0</v>
      </c>
      <c r="Q2732" s="29">
        <f>IF($R2732="Major",1,0)</f>
        <v>0</v>
      </c>
      <c r="R2732" s="2" t="str">
        <f>IF('Hazard Data'!N1347&lt;VLOOKUP(B2732,Thresholds!$B$2:$I$8,2,FALSE),"Minor",IF(AND(VLOOKUP(B2732,Thresholds!$B$2:$I$8,2,FALSE)&lt;='Hazard Data'!N1347,'Hazard Data'!N1347&lt;VLOOKUP(B2732,Thresholds!$B$2:$I$8,3,FALSE)),"Medium","Major"))</f>
        <v>Minor</v>
      </c>
      <c r="S2732" s="2" t="str">
        <f>IF(N2732&gt;0,"",IF('Hazard Data'!K1347&lt;VLOOKUP(B2732,Thresholds!$B$2:$I$8,5,FALSE),"Minor",IF(AND(VLOOKUP(B2732,Thresholds!$B$2:$I$8,5,FALSE)&lt;='Hazard Data'!K1347,'Hazard Data'!K1347&lt;VLOOKUP(B2732,Thresholds!$B$2:$I$8,6,FALSE)),"Medium","Major")))</f>
        <v/>
      </c>
      <c r="T2732" s="2"/>
      <c r="U2732" s="2"/>
      <c r="V2732" s="2"/>
      <c r="W2732" s="2"/>
      <c r="X2732" s="1"/>
      <c r="Y2732" s="1"/>
      <c r="Z2732" s="1"/>
      <c r="AA2732" s="1"/>
      <c r="AB2732" s="1"/>
      <c r="AC2732" s="1"/>
      <c r="AD2732" s="1"/>
      <c r="AE2732" s="1"/>
      <c r="AF2732" s="1"/>
    </row>
    <row r="2733" spans="1:32">
      <c r="A2733" s="1"/>
      <c r="B2733" s="17">
        <v>5</v>
      </c>
      <c r="C2733" s="9" t="s">
        <v>85</v>
      </c>
      <c r="D2733" s="9" t="str">
        <f>VLOOKUP(C2733,'Hazard Categories'!$A$2:$B$52,2,FALSE)</f>
        <v>Heat/Drought/Fire</v>
      </c>
      <c r="E2733" s="17">
        <v>1</v>
      </c>
      <c r="F2733" s="17">
        <v>1976</v>
      </c>
      <c r="G2733" s="17" t="str">
        <f>IF(F2733&lt;2000,(ROUNDDOWN((F2733-$G$10)/5,0))*5+$G$10&amp;"-"&amp;(ROUNDDOWN((F2733-$G$10)/5,0))*5+$G$10+4,(ROUNDDOWN((F2733-$G$10)/5,0))*5+$G$10&amp;"-"&amp;(ROUNDDOWN((F2733-$G$10)/5,0))*5+$G$10+4)</f>
        <v>1975-1979</v>
      </c>
      <c r="H2733" s="17">
        <v>29</v>
      </c>
      <c r="I2733" s="17">
        <v>0</v>
      </c>
      <c r="J2733" s="17">
        <v>0</v>
      </c>
      <c r="K2733" s="17">
        <f>SUM(I2733:J2733)</f>
        <v>0</v>
      </c>
      <c r="L2733" s="28">
        <f>IF(N2733&lt;7000000000,0,1)</f>
        <v>0</v>
      </c>
      <c r="M2733" s="28">
        <f>IF(N2733&gt;0,1,0)</f>
        <v>1</v>
      </c>
      <c r="N2733" s="29">
        <v>1612</v>
      </c>
      <c r="O2733" s="29">
        <f>IF($R2733="Minor",1,0)</f>
        <v>1</v>
      </c>
      <c r="P2733" s="29">
        <f>IF($R2733="Medium",1,0)</f>
        <v>0</v>
      </c>
      <c r="Q2733" s="29">
        <f>IF($R2733="Major",1,0)</f>
        <v>0</v>
      </c>
      <c r="R2733" s="2" t="str">
        <f>IF('Hazard Data'!N1137&lt;VLOOKUP(B2733,Thresholds!$B$2:$I$8,2,FALSE),"Minor",IF(AND(VLOOKUP(B2733,Thresholds!$B$2:$I$8,2,FALSE)&lt;='Hazard Data'!N1137,'Hazard Data'!N1137&lt;VLOOKUP(B2733,Thresholds!$B$2:$I$8,3,FALSE)),"Medium","Major"))</f>
        <v>Minor</v>
      </c>
      <c r="S2733" s="2" t="str">
        <f>IF(N2733&gt;0,"",IF('Hazard Data'!K1137&lt;VLOOKUP(B2733,Thresholds!$B$2:$I$8,5,FALSE),"Minor",IF(AND(VLOOKUP(B2733,Thresholds!$B$2:$I$8,5,FALSE)&lt;='Hazard Data'!K1137,'Hazard Data'!K1137&lt;VLOOKUP(B2733,Thresholds!$B$2:$I$8,6,FALSE)),"Medium","Major")))</f>
        <v/>
      </c>
      <c r="T2733" s="2"/>
      <c r="U2733" s="2"/>
      <c r="V2733" s="2"/>
      <c r="W2733" s="2"/>
      <c r="X2733" s="1"/>
      <c r="Y2733" s="1"/>
      <c r="Z2733" s="1"/>
      <c r="AA2733" s="1"/>
      <c r="AB2733" s="1"/>
      <c r="AC2733" s="1"/>
      <c r="AD2733" s="1"/>
      <c r="AE2733" s="1"/>
      <c r="AF2733" s="1"/>
    </row>
    <row r="2734" spans="1:32">
      <c r="A2734" s="1"/>
      <c r="B2734" s="17">
        <v>3</v>
      </c>
      <c r="C2734" s="9" t="s">
        <v>39</v>
      </c>
      <c r="D2734" s="9" t="str">
        <f>VLOOKUP(C2734,'Hazard Categories'!$A$2:$B$52,2,FALSE)</f>
        <v>Severe Storm</v>
      </c>
      <c r="E2734" s="17">
        <v>2</v>
      </c>
      <c r="F2734" s="17">
        <v>2020</v>
      </c>
      <c r="G2734" s="17" t="str">
        <f>IF(F2734&lt;2000,(ROUNDDOWN((F2734-$G$10)/5,0))*5+$G$10&amp;"-"&amp;(ROUNDDOWN((F2734-$G$10)/5,0))*5+$G$10+4,(ROUNDDOWN((F2734-$G$10)/5,0))*5+$G$10&amp;"-"&amp;(ROUNDDOWN((F2734-$G$10)/5,0))*5+$G$10+4)</f>
        <v>2020-2024</v>
      </c>
      <c r="H2734" s="17">
        <v>1</v>
      </c>
      <c r="I2734" s="17">
        <v>0</v>
      </c>
      <c r="J2734" s="17">
        <v>0</v>
      </c>
      <c r="K2734" s="17">
        <f>SUM(I2734:J2734)</f>
        <v>0</v>
      </c>
      <c r="L2734" s="28">
        <f>IF(N2734&lt;7000000000,0,1)</f>
        <v>0</v>
      </c>
      <c r="M2734" s="28">
        <f>IF(N2734&gt;0,1,0)</f>
        <v>1</v>
      </c>
      <c r="N2734" s="29">
        <v>1611</v>
      </c>
      <c r="O2734" s="29">
        <f>IF($R2734="Minor",1,0)</f>
        <v>1</v>
      </c>
      <c r="P2734" s="29">
        <f>IF($R2734="Medium",1,0)</f>
        <v>0</v>
      </c>
      <c r="Q2734" s="29">
        <f>IF($R2734="Major",1,0)</f>
        <v>0</v>
      </c>
      <c r="R2734" s="2" t="str">
        <f>IF('Hazard Data'!N3367&lt;VLOOKUP(B2734,Thresholds!$B$2:$I$8,2,FALSE),"Minor",IF(AND(VLOOKUP(B2734,Thresholds!$B$2:$I$8,2,FALSE)&lt;='Hazard Data'!N3367,'Hazard Data'!N3367&lt;VLOOKUP(B2734,Thresholds!$B$2:$I$8,3,FALSE)),"Medium","Major"))</f>
        <v>Minor</v>
      </c>
      <c r="S2734" s="2" t="str">
        <f>IF(N2734&gt;0,"",IF('Hazard Data'!K3367&lt;VLOOKUP(B2734,Thresholds!$B$2:$I$8,5,FALSE),"Minor",IF(AND(VLOOKUP(B2734,Thresholds!$B$2:$I$8,5,FALSE)&lt;='Hazard Data'!K3367,'Hazard Data'!K3367&lt;VLOOKUP(B2734,Thresholds!$B$2:$I$8,6,FALSE)),"Medium","Major")))</f>
        <v/>
      </c>
      <c r="T2734" s="2"/>
      <c r="U2734" s="2"/>
      <c r="V2734" s="2"/>
      <c r="W2734" s="2"/>
      <c r="X2734" s="1"/>
      <c r="Y2734" s="1"/>
      <c r="Z2734" s="1"/>
      <c r="AA2734" s="1"/>
      <c r="AB2734" s="1"/>
      <c r="AC2734" s="1"/>
      <c r="AD2734" s="1"/>
      <c r="AE2734" s="1"/>
      <c r="AF2734" s="1"/>
    </row>
    <row r="2735" spans="1:32">
      <c r="A2735" s="1"/>
      <c r="B2735" s="17">
        <v>1</v>
      </c>
      <c r="C2735" s="9" t="s">
        <v>46</v>
      </c>
      <c r="D2735" s="9" t="str">
        <f>VLOOKUP(C2735,'Hazard Categories'!$A$2:$B$52,2,FALSE)</f>
        <v>Storm</v>
      </c>
      <c r="E2735" s="17">
        <v>4</v>
      </c>
      <c r="F2735" s="17">
        <v>1975</v>
      </c>
      <c r="G2735" s="17" t="str">
        <f>IF(F2735&lt;2000,(ROUNDDOWN((F2735-$G$10)/5,0))*5+$G$10&amp;"-"&amp;(ROUNDDOWN((F2735-$G$10)/5,0))*5+$G$10+4,(ROUNDDOWN((F2735-$G$10)/5,0))*5+$G$10&amp;"-"&amp;(ROUNDDOWN((F2735-$G$10)/5,0))*5+$G$10+4)</f>
        <v>1975-1979</v>
      </c>
      <c r="H2735" s="17">
        <v>1</v>
      </c>
      <c r="I2735" s="17">
        <v>0</v>
      </c>
      <c r="J2735" s="17">
        <v>0</v>
      </c>
      <c r="K2735" s="17">
        <f>SUM(I2735:J2735)</f>
        <v>0</v>
      </c>
      <c r="L2735" s="28">
        <f>IF(N2735&lt;7000000000,0,1)</f>
        <v>0</v>
      </c>
      <c r="M2735" s="28">
        <f>IF(N2735&gt;0,1,0)</f>
        <v>1</v>
      </c>
      <c r="N2735" s="29">
        <v>1609</v>
      </c>
      <c r="O2735" s="29">
        <f>IF($R2735="Minor",1,0)</f>
        <v>1</v>
      </c>
      <c r="P2735" s="29">
        <f>IF($R2735="Medium",1,0)</f>
        <v>0</v>
      </c>
      <c r="Q2735" s="29">
        <f>IF($R2735="Major",1,0)</f>
        <v>0</v>
      </c>
      <c r="R2735" s="2" t="str">
        <f>IF('Hazard Data'!N1232&lt;VLOOKUP(B2735,Thresholds!$B$2:$I$8,2,FALSE),"Minor",IF(AND(VLOOKUP(B2735,Thresholds!$B$2:$I$8,2,FALSE)&lt;='Hazard Data'!N1232,'Hazard Data'!N1232&lt;VLOOKUP(B2735,Thresholds!$B$2:$I$8,3,FALSE)),"Medium","Major"))</f>
        <v>Minor</v>
      </c>
      <c r="S2735" s="2" t="str">
        <f>IF(N2735&gt;0,"",IF('Hazard Data'!K1232&lt;VLOOKUP(B2735,Thresholds!$B$2:$I$8,5,FALSE),"Minor",IF(AND(VLOOKUP(B2735,Thresholds!$B$2:$I$8,5,FALSE)&lt;='Hazard Data'!K1232,'Hazard Data'!K1232&lt;VLOOKUP(B2735,Thresholds!$B$2:$I$8,6,FALSE)),"Medium","Major")))</f>
        <v/>
      </c>
      <c r="T2735" s="2"/>
      <c r="U2735" s="2"/>
      <c r="V2735" s="2"/>
      <c r="W2735" s="2"/>
      <c r="X2735" s="1"/>
      <c r="Y2735" s="1"/>
      <c r="Z2735" s="1"/>
      <c r="AA2735" s="1"/>
      <c r="AB2735" s="1"/>
      <c r="AC2735" s="1"/>
      <c r="AD2735" s="1"/>
      <c r="AE2735" s="1"/>
      <c r="AF2735" s="1"/>
    </row>
    <row r="2736" spans="1:32">
      <c r="A2736" s="1"/>
      <c r="B2736" s="17">
        <v>3</v>
      </c>
      <c r="C2736" s="9" t="s">
        <v>47</v>
      </c>
      <c r="D2736" s="9" t="str">
        <f>VLOOKUP(C2736,'Hazard Categories'!$A$2:$B$52,2,FALSE)</f>
        <v>Severe Storm</v>
      </c>
      <c r="E2736" s="17">
        <v>2</v>
      </c>
      <c r="F2736" s="17">
        <v>2017</v>
      </c>
      <c r="G2736" s="17" t="str">
        <f>IF(F2736&lt;2000,(ROUNDDOWN((F2736-$G$10)/5,0))*5+$G$10&amp;"-"&amp;(ROUNDDOWN((F2736-$G$10)/5,0))*5+$G$10+4,(ROUNDDOWN((F2736-$G$10)/5,0))*5+$G$10&amp;"-"&amp;(ROUNDDOWN((F2736-$G$10)/5,0))*5+$G$10+4)</f>
        <v>2015-2019</v>
      </c>
      <c r="H2736" s="17">
        <v>2</v>
      </c>
      <c r="I2736" s="17">
        <v>0</v>
      </c>
      <c r="J2736" s="17">
        <v>0</v>
      </c>
      <c r="K2736" s="17">
        <f>SUM(I2736:J2736)</f>
        <v>0</v>
      </c>
      <c r="L2736" s="28">
        <f>IF(N2736&lt;7000000000,0,1)</f>
        <v>0</v>
      </c>
      <c r="M2736" s="28">
        <f>IF(N2736&gt;0,1,0)</f>
        <v>1</v>
      </c>
      <c r="N2736" s="29">
        <v>1609</v>
      </c>
      <c r="O2736" s="29">
        <f>IF($R2736="Minor",1,0)</f>
        <v>1</v>
      </c>
      <c r="P2736" s="29">
        <f>IF($R2736="Medium",1,0)</f>
        <v>0</v>
      </c>
      <c r="Q2736" s="29">
        <f>IF($R2736="Major",1,0)</f>
        <v>0</v>
      </c>
      <c r="R2736" s="2" t="str">
        <f>IF('Hazard Data'!N2930&lt;VLOOKUP(B2736,Thresholds!$B$2:$I$8,2,FALSE),"Minor",IF(AND(VLOOKUP(B2736,Thresholds!$B$2:$I$8,2,FALSE)&lt;='Hazard Data'!N2930,'Hazard Data'!N2930&lt;VLOOKUP(B2736,Thresholds!$B$2:$I$8,3,FALSE)),"Medium","Major"))</f>
        <v>Minor</v>
      </c>
      <c r="S2736" s="2" t="str">
        <f>IF(N2736&gt;0,"",IF('Hazard Data'!K2930&lt;VLOOKUP(B2736,Thresholds!$B$2:$I$8,5,FALSE),"Minor",IF(AND(VLOOKUP(B2736,Thresholds!$B$2:$I$8,5,FALSE)&lt;='Hazard Data'!K2930,'Hazard Data'!K2930&lt;VLOOKUP(B2736,Thresholds!$B$2:$I$8,6,FALSE)),"Medium","Major")))</f>
        <v/>
      </c>
      <c r="T2736" s="2"/>
      <c r="U2736" s="2"/>
      <c r="V2736" s="2"/>
      <c r="W2736" s="2"/>
      <c r="X2736" s="1"/>
      <c r="Y2736" s="1"/>
      <c r="Z2736" s="1"/>
      <c r="AA2736" s="1"/>
      <c r="AB2736" s="1"/>
      <c r="AC2736" s="1"/>
      <c r="AD2736" s="1"/>
      <c r="AE2736" s="1"/>
      <c r="AF2736" s="1"/>
    </row>
    <row r="2737" spans="1:32">
      <c r="A2737" s="1"/>
      <c r="B2737" s="17">
        <v>3</v>
      </c>
      <c r="C2737" s="9" t="s">
        <v>29</v>
      </c>
      <c r="D2737" s="9" t="str">
        <f>VLOOKUP(C2737,'Hazard Categories'!$A$2:$B$52,2,FALSE)</f>
        <v>Tropical Storm</v>
      </c>
      <c r="E2737" s="17">
        <v>3</v>
      </c>
      <c r="F2737" s="17">
        <v>1964</v>
      </c>
      <c r="G2737" s="17" t="str">
        <f>IF(F2737&lt;2000,(ROUNDDOWN((F2737-$G$10)/5,0))*5+$G$10&amp;"-"&amp;(ROUNDDOWN((F2737-$G$10)/5,0))*5+$G$10+4,(ROUNDDOWN((F2737-$G$10)/5,0))*5+$G$10&amp;"-"&amp;(ROUNDDOWN((F2737-$G$10)/5,0))*5+$G$10+4)</f>
        <v>1960-1964</v>
      </c>
      <c r="H2737" s="17">
        <v>2</v>
      </c>
      <c r="I2737" s="17">
        <v>0</v>
      </c>
      <c r="J2737" s="17">
        <v>0</v>
      </c>
      <c r="K2737" s="17">
        <f>SUM(I2737:J2737)</f>
        <v>0</v>
      </c>
      <c r="L2737" s="28">
        <f>IF(N2737&lt;7000000000,0,1)</f>
        <v>0</v>
      </c>
      <c r="M2737" s="28">
        <f>IF(N2737&gt;0,1,0)</f>
        <v>1</v>
      </c>
      <c r="N2737" s="29">
        <v>1608</v>
      </c>
      <c r="O2737" s="29">
        <f>IF($R2737="Minor",1,0)</f>
        <v>1</v>
      </c>
      <c r="P2737" s="29">
        <f>IF($R2737="Medium",1,0)</f>
        <v>0</v>
      </c>
      <c r="Q2737" s="29">
        <f>IF($R2737="Major",1,0)</f>
        <v>0</v>
      </c>
      <c r="R2737" s="2" t="str">
        <f>IF('Hazard Data'!N1066&lt;VLOOKUP(B2737,Thresholds!$B$2:$I$8,2,FALSE),"Minor",IF(AND(VLOOKUP(B2737,Thresholds!$B$2:$I$8,2,FALSE)&lt;='Hazard Data'!N1066,'Hazard Data'!N1066&lt;VLOOKUP(B2737,Thresholds!$B$2:$I$8,3,FALSE)),"Medium","Major"))</f>
        <v>Minor</v>
      </c>
      <c r="S2737" s="2" t="str">
        <f>IF(N2737&gt;0,"",IF('Hazard Data'!K1066&lt;VLOOKUP(B2737,Thresholds!$B$2:$I$8,5,FALSE),"Minor",IF(AND(VLOOKUP(B2737,Thresholds!$B$2:$I$8,5,FALSE)&lt;='Hazard Data'!K1066,'Hazard Data'!K1066&lt;VLOOKUP(B2737,Thresholds!$B$2:$I$8,6,FALSE)),"Medium","Major")))</f>
        <v/>
      </c>
      <c r="T2737" s="2"/>
      <c r="U2737" s="2"/>
      <c r="V2737" s="2"/>
      <c r="W2737" s="2"/>
      <c r="X2737" s="1"/>
      <c r="Y2737" s="1"/>
      <c r="Z2737" s="1"/>
      <c r="AA2737" s="1"/>
      <c r="AB2737" s="1"/>
      <c r="AC2737" s="1"/>
      <c r="AD2737" s="1"/>
      <c r="AE2737" s="1"/>
      <c r="AF2737" s="1"/>
    </row>
    <row r="2738" spans="1:32">
      <c r="A2738" s="1"/>
      <c r="B2738" s="17">
        <v>5</v>
      </c>
      <c r="C2738" s="9" t="s">
        <v>44</v>
      </c>
      <c r="D2738" s="9" t="str">
        <f>VLOOKUP(C2738,'Hazard Categories'!$A$2:$B$52,2,FALSE)</f>
        <v>Severe Storm</v>
      </c>
      <c r="E2738" s="17">
        <v>3</v>
      </c>
      <c r="F2738" s="17">
        <v>1977</v>
      </c>
      <c r="G2738" s="17" t="str">
        <f>IF(F2738&lt;2000,(ROUNDDOWN((F2738-$G$10)/5,0))*5+$G$10&amp;"-"&amp;(ROUNDDOWN((F2738-$G$10)/5,0))*5+$G$10+4,(ROUNDDOWN((F2738-$G$10)/5,0))*5+$G$10&amp;"-"&amp;(ROUNDDOWN((F2738-$G$10)/5,0))*5+$G$10+4)</f>
        <v>1975-1979</v>
      </c>
      <c r="H2738" s="17">
        <v>1</v>
      </c>
      <c r="I2738" s="17">
        <v>0</v>
      </c>
      <c r="J2738" s="17">
        <v>0</v>
      </c>
      <c r="K2738" s="17">
        <f>SUM(I2738:J2738)</f>
        <v>0</v>
      </c>
      <c r="L2738" s="28">
        <f>IF(N2738&lt;7000000000,0,1)</f>
        <v>0</v>
      </c>
      <c r="M2738" s="28">
        <f>IF(N2738&gt;0,1,0)</f>
        <v>1</v>
      </c>
      <c r="N2738" s="29">
        <v>1608</v>
      </c>
      <c r="O2738" s="29">
        <f>IF($R2738="Minor",1,0)</f>
        <v>1</v>
      </c>
      <c r="P2738" s="29">
        <f>IF($R2738="Medium",1,0)</f>
        <v>0</v>
      </c>
      <c r="Q2738" s="29">
        <f>IF($R2738="Major",1,0)</f>
        <v>0</v>
      </c>
      <c r="R2738" s="2" t="str">
        <f>IF('Hazard Data'!N1293&lt;VLOOKUP(B2738,Thresholds!$B$2:$I$8,2,FALSE),"Minor",IF(AND(VLOOKUP(B2738,Thresholds!$B$2:$I$8,2,FALSE)&lt;='Hazard Data'!N1293,'Hazard Data'!N1293&lt;VLOOKUP(B2738,Thresholds!$B$2:$I$8,3,FALSE)),"Medium","Major"))</f>
        <v>Minor</v>
      </c>
      <c r="S2738" s="2" t="str">
        <f>IF(N2738&gt;0,"",IF('Hazard Data'!K1293&lt;VLOOKUP(B2738,Thresholds!$B$2:$I$8,5,FALSE),"Minor",IF(AND(VLOOKUP(B2738,Thresholds!$B$2:$I$8,5,FALSE)&lt;='Hazard Data'!K1293,'Hazard Data'!K1293&lt;VLOOKUP(B2738,Thresholds!$B$2:$I$8,6,FALSE)),"Medium","Major")))</f>
        <v/>
      </c>
      <c r="T2738" s="2"/>
      <c r="U2738" s="2"/>
      <c r="V2738" s="2"/>
      <c r="W2738" s="2"/>
      <c r="X2738" s="1"/>
      <c r="Y2738" s="1"/>
      <c r="Z2738" s="1"/>
      <c r="AA2738" s="1"/>
      <c r="AB2738" s="1"/>
      <c r="AC2738" s="1"/>
      <c r="AD2738" s="1"/>
      <c r="AE2738" s="1"/>
      <c r="AF2738" s="1"/>
    </row>
    <row r="2739" spans="1:32">
      <c r="A2739" s="1"/>
      <c r="B2739" s="17">
        <v>5</v>
      </c>
      <c r="C2739" s="9" t="s">
        <v>35</v>
      </c>
      <c r="D2739" s="9" t="str">
        <f>VLOOKUP(C2739,'Hazard Categories'!$A$2:$B$52,2,FALSE)</f>
        <v>Heat/Drought/Fire</v>
      </c>
      <c r="E2739" s="17">
        <v>2</v>
      </c>
      <c r="F2739" s="17">
        <v>1985</v>
      </c>
      <c r="G2739" s="17" t="str">
        <f>IF(F2739&lt;2000,(ROUNDDOWN((F2739-$G$10)/5,0))*5+$G$10&amp;"-"&amp;(ROUNDDOWN((F2739-$G$10)/5,0))*5+$G$10+4,(ROUNDDOWN((F2739-$G$10)/5,0))*5+$G$10&amp;"-"&amp;(ROUNDDOWN((F2739-$G$10)/5,0))*5+$G$10+4)</f>
        <v>1985-1989</v>
      </c>
      <c r="H2739" s="17">
        <v>30</v>
      </c>
      <c r="I2739" s="17">
        <v>0</v>
      </c>
      <c r="J2739" s="17">
        <v>0</v>
      </c>
      <c r="K2739" s="17">
        <f>SUM(I2739:J2739)</f>
        <v>0</v>
      </c>
      <c r="L2739" s="28">
        <f>IF(N2739&lt;7000000000,0,1)</f>
        <v>0</v>
      </c>
      <c r="M2739" s="28">
        <f>IF(N2739&gt;0,1,0)</f>
        <v>1</v>
      </c>
      <c r="N2739" s="29">
        <v>1605</v>
      </c>
      <c r="O2739" s="29">
        <f>IF($R2739="Minor",1,0)</f>
        <v>0</v>
      </c>
      <c r="P2739" s="29">
        <f>IF($R2739="Medium",1,0)</f>
        <v>1</v>
      </c>
      <c r="Q2739" s="29">
        <f>IF($R2739="Major",1,0)</f>
        <v>0</v>
      </c>
      <c r="R2739" s="2" t="str">
        <f>IF('Hazard Data'!N543&lt;VLOOKUP(B2739,Thresholds!$B$2:$I$8,2,FALSE),"Minor",IF(AND(VLOOKUP(B2739,Thresholds!$B$2:$I$8,2,FALSE)&lt;='Hazard Data'!N543,'Hazard Data'!N543&lt;VLOOKUP(B2739,Thresholds!$B$2:$I$8,3,FALSE)),"Medium","Major"))</f>
        <v>Medium</v>
      </c>
      <c r="S2739" s="2" t="str">
        <f>IF(N2739&gt;0,"",IF('Hazard Data'!K543&lt;VLOOKUP(B2739,Thresholds!$B$2:$I$8,5,FALSE),"Minor",IF(AND(VLOOKUP(B2739,Thresholds!$B$2:$I$8,5,FALSE)&lt;='Hazard Data'!K543,'Hazard Data'!K543&lt;VLOOKUP(B2739,Thresholds!$B$2:$I$8,6,FALSE)),"Medium","Major")))</f>
        <v/>
      </c>
      <c r="T2739" s="2"/>
      <c r="U2739" s="2"/>
      <c r="V2739" s="2"/>
      <c r="W2739" s="2"/>
      <c r="X2739" s="1"/>
      <c r="Y2739" s="1"/>
      <c r="Z2739" s="1"/>
      <c r="AA2739" s="1"/>
      <c r="AB2739" s="1"/>
      <c r="AC2739" s="1"/>
      <c r="AD2739" s="1"/>
      <c r="AE2739" s="1"/>
      <c r="AF2739" s="1"/>
    </row>
    <row r="2740" spans="1:32">
      <c r="A2740" s="1"/>
      <c r="B2740" s="17">
        <v>6</v>
      </c>
      <c r="C2740" s="9" t="s">
        <v>40</v>
      </c>
      <c r="D2740" s="9" t="str">
        <f>VLOOKUP(C2740,'Hazard Categories'!$A$2:$B$52,2,FALSE)</f>
        <v>Storm</v>
      </c>
      <c r="E2740" s="17">
        <v>1</v>
      </c>
      <c r="F2740" s="17">
        <v>1970</v>
      </c>
      <c r="G2740" s="17" t="str">
        <f>IF(F2740&lt;2000,(ROUNDDOWN((F2740-$G$10)/5,0))*5+$G$10&amp;"-"&amp;(ROUNDDOWN((F2740-$G$10)/5,0))*5+$G$10+4,(ROUNDDOWN((F2740-$G$10)/5,0))*5+$G$10&amp;"-"&amp;(ROUNDDOWN((F2740-$G$10)/5,0))*5+$G$10+4)</f>
        <v>1970-1974</v>
      </c>
      <c r="H2740" s="17">
        <v>2</v>
      </c>
      <c r="I2740" s="17">
        <v>0</v>
      </c>
      <c r="J2740" s="17">
        <v>0</v>
      </c>
      <c r="K2740" s="17">
        <f>SUM(I2740:J2740)</f>
        <v>0</v>
      </c>
      <c r="L2740" s="28">
        <f>IF(N2740&lt;7000000000,0,1)</f>
        <v>0</v>
      </c>
      <c r="M2740" s="28">
        <f>IF(N2740&gt;0,1,0)</f>
        <v>1</v>
      </c>
      <c r="N2740" s="29">
        <v>1605</v>
      </c>
      <c r="O2740" s="29">
        <f>IF($R2740="Minor",1,0)</f>
        <v>1</v>
      </c>
      <c r="P2740" s="29">
        <f>IF($R2740="Medium",1,0)</f>
        <v>0</v>
      </c>
      <c r="Q2740" s="29">
        <f>IF($R2740="Major",1,0)</f>
        <v>0</v>
      </c>
      <c r="R2740" s="2" t="str">
        <f>IF('Hazard Data'!N832&lt;VLOOKUP(B2740,Thresholds!$B$2:$I$8,2,FALSE),"Minor",IF(AND(VLOOKUP(B2740,Thresholds!$B$2:$I$8,2,FALSE)&lt;='Hazard Data'!N832,'Hazard Data'!N832&lt;VLOOKUP(B2740,Thresholds!$B$2:$I$8,3,FALSE)),"Medium","Major"))</f>
        <v>Minor</v>
      </c>
      <c r="S2740" s="2" t="str">
        <f>IF(N2740&gt;0,"",IF('Hazard Data'!K832&lt;VLOOKUP(B2740,Thresholds!$B$2:$I$8,5,FALSE),"Minor",IF(AND(VLOOKUP(B2740,Thresholds!$B$2:$I$8,5,FALSE)&lt;='Hazard Data'!K832,'Hazard Data'!K832&lt;VLOOKUP(B2740,Thresholds!$B$2:$I$8,6,FALSE)),"Medium","Major")))</f>
        <v/>
      </c>
      <c r="T2740" s="2"/>
      <c r="U2740" s="2"/>
      <c r="V2740" s="2"/>
      <c r="W2740" s="2"/>
      <c r="X2740" s="1"/>
      <c r="Y2740" s="1"/>
      <c r="Z2740" s="1"/>
      <c r="AA2740" s="1"/>
      <c r="AB2740" s="1"/>
      <c r="AC2740" s="1"/>
      <c r="AD2740" s="1"/>
      <c r="AE2740" s="1"/>
      <c r="AF2740" s="1"/>
    </row>
    <row r="2741" spans="1:32">
      <c r="A2741" s="1"/>
      <c r="B2741" s="17">
        <v>3</v>
      </c>
      <c r="C2741" s="9" t="s">
        <v>39</v>
      </c>
      <c r="D2741" s="9" t="str">
        <f>VLOOKUP(C2741,'Hazard Categories'!$A$2:$B$52,2,FALSE)</f>
        <v>Severe Storm</v>
      </c>
      <c r="E2741" s="17">
        <v>3</v>
      </c>
      <c r="F2741" s="17">
        <v>2017</v>
      </c>
      <c r="G2741" s="17" t="str">
        <f>IF(F2741&lt;2000,(ROUNDDOWN((F2741-$G$10)/5,0))*5+$G$10&amp;"-"&amp;(ROUNDDOWN((F2741-$G$10)/5,0))*5+$G$10+4,(ROUNDDOWN((F2741-$G$10)/5,0))*5+$G$10&amp;"-"&amp;(ROUNDDOWN((F2741-$G$10)/5,0))*5+$G$10+4)</f>
        <v>2015-2019</v>
      </c>
      <c r="H2741" s="17">
        <v>1</v>
      </c>
      <c r="I2741" s="17">
        <v>0</v>
      </c>
      <c r="J2741" s="17">
        <v>0</v>
      </c>
      <c r="K2741" s="17">
        <f>SUM(I2741:J2741)</f>
        <v>0</v>
      </c>
      <c r="L2741" s="28">
        <f>IF(N2741&lt;7000000000,0,1)</f>
        <v>0</v>
      </c>
      <c r="M2741" s="28">
        <f>IF(N2741&gt;0,1,0)</f>
        <v>1</v>
      </c>
      <c r="N2741" s="29">
        <v>1604</v>
      </c>
      <c r="O2741" s="29">
        <f>IF($R2741="Minor",1,0)</f>
        <v>1</v>
      </c>
      <c r="P2741" s="29">
        <f>IF($R2741="Medium",1,0)</f>
        <v>0</v>
      </c>
      <c r="Q2741" s="29">
        <f>IF($R2741="Major",1,0)</f>
        <v>0</v>
      </c>
      <c r="R2741" s="2" t="str">
        <f>IF('Hazard Data'!N2952&lt;VLOOKUP(B2741,Thresholds!$B$2:$I$8,2,FALSE),"Minor",IF(AND(VLOOKUP(B2741,Thresholds!$B$2:$I$8,2,FALSE)&lt;='Hazard Data'!N2952,'Hazard Data'!N2952&lt;VLOOKUP(B2741,Thresholds!$B$2:$I$8,3,FALSE)),"Medium","Major"))</f>
        <v>Minor</v>
      </c>
      <c r="S2741" s="2" t="str">
        <f>IF(N2741&gt;0,"",IF('Hazard Data'!K2952&lt;VLOOKUP(B2741,Thresholds!$B$2:$I$8,5,FALSE),"Minor",IF(AND(VLOOKUP(B2741,Thresholds!$B$2:$I$8,5,FALSE)&lt;='Hazard Data'!K2952,'Hazard Data'!K2952&lt;VLOOKUP(B2741,Thresholds!$B$2:$I$8,6,FALSE)),"Medium","Major")))</f>
        <v/>
      </c>
      <c r="T2741" s="2"/>
      <c r="U2741" s="2"/>
      <c r="V2741" s="2"/>
      <c r="W2741" s="2"/>
      <c r="X2741" s="1"/>
      <c r="Y2741" s="1"/>
      <c r="Z2741" s="1"/>
      <c r="AA2741" s="1"/>
      <c r="AB2741" s="1"/>
      <c r="AC2741" s="1"/>
      <c r="AD2741" s="1"/>
      <c r="AE2741" s="1"/>
      <c r="AF2741" s="1"/>
    </row>
    <row r="2742" spans="1:32">
      <c r="A2742" s="1"/>
      <c r="B2742" s="17">
        <v>2</v>
      </c>
      <c r="C2742" s="9" t="s">
        <v>44</v>
      </c>
      <c r="D2742" s="9" t="str">
        <f>VLOOKUP(C2742,'Hazard Categories'!$A$2:$B$52,2,FALSE)</f>
        <v>Severe Storm</v>
      </c>
      <c r="E2742" s="17">
        <v>1</v>
      </c>
      <c r="F2742" s="17">
        <v>1966</v>
      </c>
      <c r="G2742" s="17" t="str">
        <f>IF(F2742&lt;2000,(ROUNDDOWN((F2742-$G$10)/5,0))*5+$G$10&amp;"-"&amp;(ROUNDDOWN((F2742-$G$10)/5,0))*5+$G$10+4,(ROUNDDOWN((F2742-$G$10)/5,0))*5+$G$10&amp;"-"&amp;(ROUNDDOWN((F2742-$G$10)/5,0))*5+$G$10+4)</f>
        <v>1965-1969</v>
      </c>
      <c r="H2742" s="17">
        <v>1</v>
      </c>
      <c r="I2742" s="17">
        <v>0</v>
      </c>
      <c r="J2742" s="17">
        <v>0</v>
      </c>
      <c r="K2742" s="17">
        <f>SUM(I2742:J2742)</f>
        <v>0</v>
      </c>
      <c r="L2742" s="28">
        <f>IF(N2742&lt;7000000000,0,1)</f>
        <v>0</v>
      </c>
      <c r="M2742" s="28">
        <f>IF(N2742&gt;0,1,0)</f>
        <v>1</v>
      </c>
      <c r="N2742" s="29">
        <v>1602</v>
      </c>
      <c r="O2742" s="29">
        <f>IF($R2742="Minor",1,0)</f>
        <v>1</v>
      </c>
      <c r="P2742" s="29">
        <f>IF($R2742="Medium",1,0)</f>
        <v>0</v>
      </c>
      <c r="Q2742" s="29">
        <f>IF($R2742="Major",1,0)</f>
        <v>0</v>
      </c>
      <c r="R2742" s="2" t="str">
        <f>IF('Hazard Data'!N986&lt;VLOOKUP(B2742,Thresholds!$B$2:$I$8,2,FALSE),"Minor",IF(AND(VLOOKUP(B2742,Thresholds!$B$2:$I$8,2,FALSE)&lt;='Hazard Data'!N986,'Hazard Data'!N986&lt;VLOOKUP(B2742,Thresholds!$B$2:$I$8,3,FALSE)),"Medium","Major"))</f>
        <v>Minor</v>
      </c>
      <c r="S2742" s="2" t="str">
        <f>IF(N2742&gt;0,"",IF('Hazard Data'!K986&lt;VLOOKUP(B2742,Thresholds!$B$2:$I$8,5,FALSE),"Minor",IF(AND(VLOOKUP(B2742,Thresholds!$B$2:$I$8,5,FALSE)&lt;='Hazard Data'!K986,'Hazard Data'!K986&lt;VLOOKUP(B2742,Thresholds!$B$2:$I$8,6,FALSE)),"Medium","Major")))</f>
        <v/>
      </c>
      <c r="T2742" s="2"/>
      <c r="U2742" s="2"/>
      <c r="V2742" s="2"/>
      <c r="W2742" s="2"/>
      <c r="X2742" s="1"/>
      <c r="Y2742" s="1"/>
      <c r="Z2742" s="1"/>
      <c r="AA2742" s="1"/>
      <c r="AB2742" s="1"/>
      <c r="AC2742" s="1"/>
      <c r="AD2742" s="1"/>
      <c r="AE2742" s="1"/>
      <c r="AF2742" s="1"/>
    </row>
    <row r="2743" spans="1:32">
      <c r="A2743" s="1"/>
      <c r="B2743" s="17">
        <v>4</v>
      </c>
      <c r="C2743" s="9" t="s">
        <v>39</v>
      </c>
      <c r="D2743" s="9" t="str">
        <f>VLOOKUP(C2743,'Hazard Categories'!$A$2:$B$52,2,FALSE)</f>
        <v>Severe Storm</v>
      </c>
      <c r="E2743" s="17">
        <v>2</v>
      </c>
      <c r="F2743" s="17">
        <v>2017</v>
      </c>
      <c r="G2743" s="17" t="str">
        <f>IF(F2743&lt;2000,(ROUNDDOWN((F2743-$G$10)/5,0))*5+$G$10&amp;"-"&amp;(ROUNDDOWN((F2743-$G$10)/5,0))*5+$G$10+4,(ROUNDDOWN((F2743-$G$10)/5,0))*5+$G$10&amp;"-"&amp;(ROUNDDOWN((F2743-$G$10)/5,0))*5+$G$10+4)</f>
        <v>2015-2019</v>
      </c>
      <c r="H2743" s="17">
        <v>1</v>
      </c>
      <c r="I2743" s="17">
        <v>0</v>
      </c>
      <c r="J2743" s="17">
        <v>0</v>
      </c>
      <c r="K2743" s="17">
        <f>SUM(I2743:J2743)</f>
        <v>0</v>
      </c>
      <c r="L2743" s="28">
        <f>IF(N2743&lt;7000000000,0,1)</f>
        <v>0</v>
      </c>
      <c r="M2743" s="28">
        <f>IF(N2743&gt;0,1,0)</f>
        <v>1</v>
      </c>
      <c r="N2743" s="29">
        <v>1602</v>
      </c>
      <c r="O2743" s="29">
        <f>IF($R2743="Minor",1,0)</f>
        <v>1</v>
      </c>
      <c r="P2743" s="29">
        <f>IF($R2743="Medium",1,0)</f>
        <v>0</v>
      </c>
      <c r="Q2743" s="29">
        <f>IF($R2743="Major",1,0)</f>
        <v>0</v>
      </c>
      <c r="R2743" s="2" t="str">
        <f>IF('Hazard Data'!N2933&lt;VLOOKUP(B2743,Thresholds!$B$2:$I$8,2,FALSE),"Minor",IF(AND(VLOOKUP(B2743,Thresholds!$B$2:$I$8,2,FALSE)&lt;='Hazard Data'!N2933,'Hazard Data'!N2933&lt;VLOOKUP(B2743,Thresholds!$B$2:$I$8,3,FALSE)),"Medium","Major"))</f>
        <v>Minor</v>
      </c>
      <c r="S2743" s="2" t="str">
        <f>IF(N2743&gt;0,"",IF('Hazard Data'!K2933&lt;VLOOKUP(B2743,Thresholds!$B$2:$I$8,5,FALSE),"Minor",IF(AND(VLOOKUP(B2743,Thresholds!$B$2:$I$8,5,FALSE)&lt;='Hazard Data'!K2933,'Hazard Data'!K2933&lt;VLOOKUP(B2743,Thresholds!$B$2:$I$8,6,FALSE)),"Medium","Major")))</f>
        <v/>
      </c>
      <c r="T2743" s="2"/>
      <c r="U2743" s="2"/>
      <c r="V2743" s="2"/>
      <c r="W2743" s="2"/>
      <c r="X2743" s="1"/>
      <c r="Y2743" s="1"/>
      <c r="Z2743" s="1"/>
      <c r="AA2743" s="1"/>
      <c r="AB2743" s="1"/>
      <c r="AC2743" s="1"/>
      <c r="AD2743" s="1"/>
      <c r="AE2743" s="1"/>
      <c r="AF2743" s="1"/>
    </row>
    <row r="2744" spans="1:32">
      <c r="A2744" s="1"/>
      <c r="B2744" s="17">
        <v>3</v>
      </c>
      <c r="C2744" s="9" t="s">
        <v>39</v>
      </c>
      <c r="D2744" s="9" t="str">
        <f>VLOOKUP(C2744,'Hazard Categories'!$A$2:$B$52,2,FALSE)</f>
        <v>Severe Storm</v>
      </c>
      <c r="E2744" s="17">
        <v>3</v>
      </c>
      <c r="F2744" s="17">
        <v>2017</v>
      </c>
      <c r="G2744" s="17" t="str">
        <f>IF(F2744&lt;2000,(ROUNDDOWN((F2744-$G$10)/5,0))*5+$G$10&amp;"-"&amp;(ROUNDDOWN((F2744-$G$10)/5,0))*5+$G$10+4,(ROUNDDOWN((F2744-$G$10)/5,0))*5+$G$10&amp;"-"&amp;(ROUNDDOWN((F2744-$G$10)/5,0))*5+$G$10+4)</f>
        <v>2015-2019</v>
      </c>
      <c r="H2744" s="17">
        <v>1</v>
      </c>
      <c r="I2744" s="17">
        <v>0</v>
      </c>
      <c r="J2744" s="17">
        <v>0</v>
      </c>
      <c r="K2744" s="17">
        <f>SUM(I2744:J2744)</f>
        <v>0</v>
      </c>
      <c r="L2744" s="28">
        <f>IF(N2744&lt;7000000000,0,1)</f>
        <v>0</v>
      </c>
      <c r="M2744" s="28">
        <f>IF(N2744&gt;0,1,0)</f>
        <v>1</v>
      </c>
      <c r="N2744" s="29">
        <v>1600</v>
      </c>
      <c r="O2744" s="29">
        <f>IF($R2744="Minor",1,0)</f>
        <v>1</v>
      </c>
      <c r="P2744" s="29">
        <f>IF($R2744="Medium",1,0)</f>
        <v>0</v>
      </c>
      <c r="Q2744" s="29">
        <f>IF($R2744="Major",1,0)</f>
        <v>0</v>
      </c>
      <c r="R2744" s="2" t="str">
        <f>IF('Hazard Data'!N2965&lt;VLOOKUP(B2744,Thresholds!$B$2:$I$8,2,FALSE),"Minor",IF(AND(VLOOKUP(B2744,Thresholds!$B$2:$I$8,2,FALSE)&lt;='Hazard Data'!N2965,'Hazard Data'!N2965&lt;VLOOKUP(B2744,Thresholds!$B$2:$I$8,3,FALSE)),"Medium","Major"))</f>
        <v>Minor</v>
      </c>
      <c r="S2744" s="2" t="str">
        <f>IF(N2744&gt;0,"",IF('Hazard Data'!K2965&lt;VLOOKUP(B2744,Thresholds!$B$2:$I$8,5,FALSE),"Minor",IF(AND(VLOOKUP(B2744,Thresholds!$B$2:$I$8,5,FALSE)&lt;='Hazard Data'!K2965,'Hazard Data'!K2965&lt;VLOOKUP(B2744,Thresholds!$B$2:$I$8,6,FALSE)),"Medium","Major")))</f>
        <v/>
      </c>
      <c r="T2744" s="2"/>
      <c r="U2744" s="2"/>
      <c r="V2744" s="2"/>
      <c r="W2744" s="2"/>
      <c r="X2744" s="1"/>
      <c r="Y2744" s="1"/>
      <c r="Z2744" s="1"/>
      <c r="AA2744" s="1"/>
      <c r="AB2744" s="1"/>
      <c r="AC2744" s="1"/>
      <c r="AD2744" s="1"/>
      <c r="AE2744" s="1"/>
      <c r="AF2744" s="1"/>
    </row>
    <row r="2745" spans="1:32">
      <c r="A2745" s="1"/>
      <c r="B2745" s="17">
        <v>3</v>
      </c>
      <c r="C2745" s="9" t="s">
        <v>40</v>
      </c>
      <c r="D2745" s="9" t="str">
        <f>VLOOKUP(C2745,'Hazard Categories'!$A$2:$B$52,2,FALSE)</f>
        <v>Storm</v>
      </c>
      <c r="E2745" s="17">
        <v>1</v>
      </c>
      <c r="F2745" s="17">
        <v>1977</v>
      </c>
      <c r="G2745" s="17" t="str">
        <f>IF(F2745&lt;2000,(ROUNDDOWN((F2745-$G$10)/5,0))*5+$G$10&amp;"-"&amp;(ROUNDDOWN((F2745-$G$10)/5,0))*5+$G$10+4,(ROUNDDOWN((F2745-$G$10)/5,0))*5+$G$10&amp;"-"&amp;(ROUNDDOWN((F2745-$G$10)/5,0))*5+$G$10+4)</f>
        <v>1975-1979</v>
      </c>
      <c r="H2745" s="17">
        <v>31</v>
      </c>
      <c r="I2745" s="17">
        <v>0</v>
      </c>
      <c r="J2745" s="17">
        <v>0</v>
      </c>
      <c r="K2745" s="17">
        <f>SUM(I2745:J2745)</f>
        <v>0</v>
      </c>
      <c r="L2745" s="28">
        <f>IF(N2745&lt;7000000000,0,1)</f>
        <v>0</v>
      </c>
      <c r="M2745" s="28">
        <f>IF(N2745&gt;0,1,0)</f>
        <v>1</v>
      </c>
      <c r="N2745" s="29">
        <v>1599</v>
      </c>
      <c r="O2745" s="29">
        <f>IF($R2745="Minor",1,0)</f>
        <v>1</v>
      </c>
      <c r="P2745" s="29">
        <f>IF($R2745="Medium",1,0)</f>
        <v>0</v>
      </c>
      <c r="Q2745" s="29">
        <f>IF($R2745="Major",1,0)</f>
        <v>0</v>
      </c>
      <c r="R2745" s="2" t="str">
        <f>IF('Hazard Data'!N1188&lt;VLOOKUP(B2745,Thresholds!$B$2:$I$8,2,FALSE),"Minor",IF(AND(VLOOKUP(B2745,Thresholds!$B$2:$I$8,2,FALSE)&lt;='Hazard Data'!N1188,'Hazard Data'!N1188&lt;VLOOKUP(B2745,Thresholds!$B$2:$I$8,3,FALSE)),"Medium","Major"))</f>
        <v>Minor</v>
      </c>
      <c r="S2745" s="2" t="str">
        <f>IF(N2745&gt;0,"",IF('Hazard Data'!K1188&lt;VLOOKUP(B2745,Thresholds!$B$2:$I$8,5,FALSE),"Minor",IF(AND(VLOOKUP(B2745,Thresholds!$B$2:$I$8,5,FALSE)&lt;='Hazard Data'!K1188,'Hazard Data'!K1188&lt;VLOOKUP(B2745,Thresholds!$B$2:$I$8,6,FALSE)),"Medium","Major")))</f>
        <v/>
      </c>
      <c r="T2745" s="2"/>
      <c r="U2745" s="2"/>
      <c r="V2745" s="2"/>
      <c r="W2745" s="2"/>
      <c r="X2745" s="1"/>
      <c r="Y2745" s="1"/>
      <c r="Z2745" s="1"/>
      <c r="AA2745" s="1"/>
      <c r="AB2745" s="1"/>
      <c r="AC2745" s="1"/>
      <c r="AD2745" s="1"/>
      <c r="AE2745" s="1"/>
      <c r="AF2745" s="1"/>
    </row>
    <row r="2746" spans="1:32">
      <c r="A2746" s="1"/>
      <c r="B2746" s="17">
        <v>4</v>
      </c>
      <c r="C2746" s="9" t="s">
        <v>29</v>
      </c>
      <c r="D2746" s="9" t="str">
        <f>VLOOKUP(C2746,'Hazard Categories'!$A$2:$B$52,2,FALSE)</f>
        <v>Tropical Storm</v>
      </c>
      <c r="E2746" s="17">
        <v>2</v>
      </c>
      <c r="F2746" s="17">
        <v>1972</v>
      </c>
      <c r="G2746" s="17" t="str">
        <f>IF(F2746&lt;2000,(ROUNDDOWN((F2746-$G$10)/5,0))*5+$G$10&amp;"-"&amp;(ROUNDDOWN((F2746-$G$10)/5,0))*5+$G$10+4,(ROUNDDOWN((F2746-$G$10)/5,0))*5+$G$10&amp;"-"&amp;(ROUNDDOWN((F2746-$G$10)/5,0))*5+$G$10+4)</f>
        <v>1970-1974</v>
      </c>
      <c r="H2746" s="17">
        <v>2</v>
      </c>
      <c r="I2746" s="17">
        <v>0</v>
      </c>
      <c r="J2746" s="17">
        <v>0</v>
      </c>
      <c r="K2746" s="17">
        <f>SUM(I2746:J2746)</f>
        <v>0</v>
      </c>
      <c r="L2746" s="28">
        <f>IF(N2746&lt;7000000000,0,1)</f>
        <v>0</v>
      </c>
      <c r="M2746" s="28">
        <f>IF(N2746&gt;0,1,0)</f>
        <v>1</v>
      </c>
      <c r="N2746" s="29">
        <v>1598</v>
      </c>
      <c r="O2746" s="29">
        <f>IF($R2746="Minor",1,0)</f>
        <v>0</v>
      </c>
      <c r="P2746" s="29">
        <f>IF($R2746="Medium",1,0)</f>
        <v>1</v>
      </c>
      <c r="Q2746" s="29">
        <f>IF($R2746="Major",1,0)</f>
        <v>0</v>
      </c>
      <c r="R2746" s="2" t="str">
        <f>IF('Hazard Data'!N344&lt;VLOOKUP(B2746,Thresholds!$B$2:$I$8,2,FALSE),"Minor",IF(AND(VLOOKUP(B2746,Thresholds!$B$2:$I$8,2,FALSE)&lt;='Hazard Data'!N344,'Hazard Data'!N344&lt;VLOOKUP(B2746,Thresholds!$B$2:$I$8,3,FALSE)),"Medium","Major"))</f>
        <v>Medium</v>
      </c>
      <c r="S2746" s="2" t="str">
        <f>IF(N2746&gt;0,"",IF('Hazard Data'!K344&lt;VLOOKUP(B2746,Thresholds!$B$2:$I$8,5,FALSE),"Minor",IF(AND(VLOOKUP(B2746,Thresholds!$B$2:$I$8,5,FALSE)&lt;='Hazard Data'!K344,'Hazard Data'!K344&lt;VLOOKUP(B2746,Thresholds!$B$2:$I$8,6,FALSE)),"Medium","Major")))</f>
        <v/>
      </c>
      <c r="T2746" s="2"/>
      <c r="U2746" s="2"/>
      <c r="V2746" s="2"/>
      <c r="W2746" s="2"/>
      <c r="X2746" s="1"/>
      <c r="Y2746" s="1"/>
      <c r="Z2746" s="1"/>
      <c r="AA2746" s="1"/>
      <c r="AB2746" s="1"/>
      <c r="AC2746" s="1"/>
      <c r="AD2746" s="1"/>
      <c r="AE2746" s="1"/>
      <c r="AF2746" s="1"/>
    </row>
    <row r="2747" spans="1:32">
      <c r="A2747" s="1"/>
      <c r="B2747" s="17">
        <v>5</v>
      </c>
      <c r="C2747" s="9" t="s">
        <v>46</v>
      </c>
      <c r="D2747" s="9" t="str">
        <f>VLOOKUP(C2747,'Hazard Categories'!$A$2:$B$52,2,FALSE)</f>
        <v>Storm</v>
      </c>
      <c r="E2747" s="17">
        <v>4</v>
      </c>
      <c r="F2747" s="17">
        <v>1961</v>
      </c>
      <c r="G2747" s="17" t="str">
        <f>IF(F2747&lt;2000,(ROUNDDOWN((F2747-$G$10)/5,0))*5+$G$10&amp;"-"&amp;(ROUNDDOWN((F2747-$G$10)/5,0))*5+$G$10+4,(ROUNDDOWN((F2747-$G$10)/5,0))*5+$G$10&amp;"-"&amp;(ROUNDDOWN((F2747-$G$10)/5,0))*5+$G$10+4)</f>
        <v>1960-1964</v>
      </c>
      <c r="H2747" s="17">
        <v>1</v>
      </c>
      <c r="I2747" s="17">
        <v>0</v>
      </c>
      <c r="J2747" s="17">
        <v>0</v>
      </c>
      <c r="K2747" s="17">
        <f>SUM(I2747:J2747)</f>
        <v>0</v>
      </c>
      <c r="L2747" s="28">
        <f>IF(N2747&lt;7000000000,0,1)</f>
        <v>0</v>
      </c>
      <c r="M2747" s="28">
        <f>IF(N2747&gt;0,1,0)</f>
        <v>1</v>
      </c>
      <c r="N2747" s="29">
        <v>1598</v>
      </c>
      <c r="O2747" s="29">
        <f>IF($R2747="Minor",1,0)</f>
        <v>1</v>
      </c>
      <c r="P2747" s="29">
        <f>IF($R2747="Medium",1,0)</f>
        <v>0</v>
      </c>
      <c r="Q2747" s="29">
        <f>IF($R2747="Major",1,0)</f>
        <v>0</v>
      </c>
      <c r="R2747" s="2" t="str">
        <f>IF('Hazard Data'!N979&lt;VLOOKUP(B2747,Thresholds!$B$2:$I$8,2,FALSE),"Minor",IF(AND(VLOOKUP(B2747,Thresholds!$B$2:$I$8,2,FALSE)&lt;='Hazard Data'!N979,'Hazard Data'!N979&lt;VLOOKUP(B2747,Thresholds!$B$2:$I$8,3,FALSE)),"Medium","Major"))</f>
        <v>Minor</v>
      </c>
      <c r="S2747" s="2" t="str">
        <f>IF(N2747&gt;0,"",IF('Hazard Data'!K979&lt;VLOOKUP(B2747,Thresholds!$B$2:$I$8,5,FALSE),"Minor",IF(AND(VLOOKUP(B2747,Thresholds!$B$2:$I$8,5,FALSE)&lt;='Hazard Data'!K979,'Hazard Data'!K979&lt;VLOOKUP(B2747,Thresholds!$B$2:$I$8,6,FALSE)),"Medium","Major")))</f>
        <v/>
      </c>
      <c r="T2747" s="2"/>
      <c r="U2747" s="2"/>
      <c r="V2747" s="2"/>
      <c r="W2747" s="2"/>
      <c r="X2747" s="1"/>
      <c r="Y2747" s="1"/>
      <c r="Z2747" s="1"/>
      <c r="AA2747" s="1"/>
      <c r="AB2747" s="1"/>
      <c r="AC2747" s="1"/>
      <c r="AD2747" s="1"/>
      <c r="AE2747" s="1"/>
      <c r="AF2747" s="1"/>
    </row>
    <row r="2748" spans="1:32">
      <c r="A2748" s="1"/>
      <c r="B2748" s="17">
        <v>4</v>
      </c>
      <c r="C2748" s="9" t="s">
        <v>39</v>
      </c>
      <c r="D2748" s="9" t="str">
        <f>VLOOKUP(C2748,'Hazard Categories'!$A$2:$B$52,2,FALSE)</f>
        <v>Severe Storm</v>
      </c>
      <c r="E2748" s="17">
        <v>1</v>
      </c>
      <c r="F2748" s="17">
        <v>1964</v>
      </c>
      <c r="G2748" s="17" t="str">
        <f>IF(F2748&lt;2000,(ROUNDDOWN((F2748-$G$10)/5,0))*5+$G$10&amp;"-"&amp;(ROUNDDOWN((F2748-$G$10)/5,0))*5+$G$10+4,(ROUNDDOWN((F2748-$G$10)/5,0))*5+$G$10&amp;"-"&amp;(ROUNDDOWN((F2748-$G$10)/5,0))*5+$G$10+4)</f>
        <v>1960-1964</v>
      </c>
      <c r="H2748" s="17">
        <v>31</v>
      </c>
      <c r="I2748" s="17">
        <v>0</v>
      </c>
      <c r="J2748" s="17">
        <v>0</v>
      </c>
      <c r="K2748" s="17">
        <f>SUM(I2748:J2748)</f>
        <v>0</v>
      </c>
      <c r="L2748" s="28">
        <f>IF(N2748&lt;7000000000,0,1)</f>
        <v>0</v>
      </c>
      <c r="M2748" s="28">
        <f>IF(N2748&gt;0,1,0)</f>
        <v>1</v>
      </c>
      <c r="N2748" s="29">
        <v>1596</v>
      </c>
      <c r="O2748" s="29">
        <f>IF($R2748="Minor",1,0)</f>
        <v>1</v>
      </c>
      <c r="P2748" s="29">
        <f>IF($R2748="Medium",1,0)</f>
        <v>0</v>
      </c>
      <c r="Q2748" s="29">
        <f>IF($R2748="Major",1,0)</f>
        <v>0</v>
      </c>
      <c r="R2748" s="2" t="str">
        <f>IF('Hazard Data'!N1029&lt;VLOOKUP(B2748,Thresholds!$B$2:$I$8,2,FALSE),"Minor",IF(AND(VLOOKUP(B2748,Thresholds!$B$2:$I$8,2,FALSE)&lt;='Hazard Data'!N1029,'Hazard Data'!N1029&lt;VLOOKUP(B2748,Thresholds!$B$2:$I$8,3,FALSE)),"Medium","Major"))</f>
        <v>Minor</v>
      </c>
      <c r="S2748" s="2" t="str">
        <f>IF(N2748&gt;0,"",IF('Hazard Data'!K1029&lt;VLOOKUP(B2748,Thresholds!$B$2:$I$8,5,FALSE),"Minor",IF(AND(VLOOKUP(B2748,Thresholds!$B$2:$I$8,5,FALSE)&lt;='Hazard Data'!K1029,'Hazard Data'!K1029&lt;VLOOKUP(B2748,Thresholds!$B$2:$I$8,6,FALSE)),"Medium","Major")))</f>
        <v/>
      </c>
      <c r="T2748" s="2"/>
      <c r="U2748" s="2"/>
      <c r="V2748" s="2"/>
      <c r="W2748" s="2"/>
      <c r="X2748" s="1"/>
      <c r="Y2748" s="1"/>
      <c r="Z2748" s="1"/>
      <c r="AA2748" s="1"/>
      <c r="AB2748" s="1"/>
      <c r="AC2748" s="1"/>
      <c r="AD2748" s="1"/>
      <c r="AE2748" s="1"/>
      <c r="AF2748" s="1"/>
    </row>
    <row r="2749" spans="1:32">
      <c r="A2749" s="1"/>
      <c r="B2749" s="17">
        <v>4</v>
      </c>
      <c r="C2749" s="9" t="s">
        <v>85</v>
      </c>
      <c r="D2749" s="9" t="str">
        <f>VLOOKUP(C2749,'Hazard Categories'!$A$2:$B$52,2,FALSE)</f>
        <v>Heat/Drought/Fire</v>
      </c>
      <c r="E2749" s="17">
        <v>1</v>
      </c>
      <c r="F2749" s="17">
        <v>1976</v>
      </c>
      <c r="G2749" s="17" t="str">
        <f>IF(F2749&lt;2000,(ROUNDDOWN((F2749-$G$10)/5,0))*5+$G$10&amp;"-"&amp;(ROUNDDOWN((F2749-$G$10)/5,0))*5+$G$10+4,(ROUNDDOWN((F2749-$G$10)/5,0))*5+$G$10&amp;"-"&amp;(ROUNDDOWN((F2749-$G$10)/5,0))*5+$G$10+4)</f>
        <v>1975-1979</v>
      </c>
      <c r="H2749" s="17">
        <v>29</v>
      </c>
      <c r="I2749" s="17">
        <v>0</v>
      </c>
      <c r="J2749" s="17">
        <v>0</v>
      </c>
      <c r="K2749" s="17">
        <f>SUM(I2749:J2749)</f>
        <v>0</v>
      </c>
      <c r="L2749" s="28">
        <f>IF(N2749&lt;7000000000,0,1)</f>
        <v>0</v>
      </c>
      <c r="M2749" s="28">
        <f>IF(N2749&gt;0,1,0)</f>
        <v>1</v>
      </c>
      <c r="N2749" s="29">
        <v>1596</v>
      </c>
      <c r="O2749" s="29">
        <f>IF($R2749="Minor",1,0)</f>
        <v>1</v>
      </c>
      <c r="P2749" s="29">
        <f>IF($R2749="Medium",1,0)</f>
        <v>0</v>
      </c>
      <c r="Q2749" s="29">
        <f>IF($R2749="Major",1,0)</f>
        <v>0</v>
      </c>
      <c r="R2749" s="2" t="str">
        <f>IF('Hazard Data'!N1135&lt;VLOOKUP(B2749,Thresholds!$B$2:$I$8,2,FALSE),"Minor",IF(AND(VLOOKUP(B2749,Thresholds!$B$2:$I$8,2,FALSE)&lt;='Hazard Data'!N1135,'Hazard Data'!N1135&lt;VLOOKUP(B2749,Thresholds!$B$2:$I$8,3,FALSE)),"Medium","Major"))</f>
        <v>Minor</v>
      </c>
      <c r="S2749" s="2" t="str">
        <f>IF(N2749&gt;0,"",IF('Hazard Data'!K1135&lt;VLOOKUP(B2749,Thresholds!$B$2:$I$8,5,FALSE),"Minor",IF(AND(VLOOKUP(B2749,Thresholds!$B$2:$I$8,5,FALSE)&lt;='Hazard Data'!K1135,'Hazard Data'!K1135&lt;VLOOKUP(B2749,Thresholds!$B$2:$I$8,6,FALSE)),"Medium","Major")))</f>
        <v/>
      </c>
      <c r="T2749" s="2"/>
      <c r="U2749" s="2"/>
      <c r="V2749" s="2"/>
      <c r="W2749" s="2"/>
      <c r="X2749" s="1"/>
      <c r="Y2749" s="1"/>
      <c r="Z2749" s="1"/>
      <c r="AA2749" s="1"/>
      <c r="AB2749" s="1"/>
      <c r="AC2749" s="1"/>
      <c r="AD2749" s="1"/>
      <c r="AE2749" s="1"/>
      <c r="AF2749" s="1"/>
    </row>
    <row r="2750" spans="1:32">
      <c r="A2750" s="1"/>
      <c r="B2750" s="17">
        <v>5</v>
      </c>
      <c r="C2750" s="9" t="s">
        <v>79</v>
      </c>
      <c r="D2750" s="9" t="str">
        <f>VLOOKUP(C2750,'Hazard Categories'!$A$2:$B$52,2,FALSE)</f>
        <v>Storm</v>
      </c>
      <c r="E2750" s="17">
        <v>2</v>
      </c>
      <c r="F2750" s="17">
        <v>1977</v>
      </c>
      <c r="G2750" s="17" t="str">
        <f>IF(F2750&lt;2000,(ROUNDDOWN((F2750-$G$10)/5,0))*5+$G$10&amp;"-"&amp;(ROUNDDOWN((F2750-$G$10)/5,0))*5+$G$10+4,(ROUNDDOWN((F2750-$G$10)/5,0))*5+$G$10&amp;"-"&amp;(ROUNDDOWN((F2750-$G$10)/5,0))*5+$G$10+4)</f>
        <v>1975-1979</v>
      </c>
      <c r="H2750" s="17">
        <v>1</v>
      </c>
      <c r="I2750" s="17">
        <v>0</v>
      </c>
      <c r="J2750" s="17">
        <v>0</v>
      </c>
      <c r="K2750" s="17">
        <f>SUM(I2750:J2750)</f>
        <v>0</v>
      </c>
      <c r="L2750" s="28">
        <f>IF(N2750&lt;7000000000,0,1)</f>
        <v>0</v>
      </c>
      <c r="M2750" s="28">
        <f>IF(N2750&gt;0,1,0)</f>
        <v>1</v>
      </c>
      <c r="N2750" s="29">
        <v>1596</v>
      </c>
      <c r="O2750" s="29">
        <f>IF($R2750="Minor",1,0)</f>
        <v>1</v>
      </c>
      <c r="P2750" s="29">
        <f>IF($R2750="Medium",1,0)</f>
        <v>0</v>
      </c>
      <c r="Q2750" s="29">
        <f>IF($R2750="Major",1,0)</f>
        <v>0</v>
      </c>
      <c r="R2750" s="2" t="str">
        <f>IF('Hazard Data'!N1315&lt;VLOOKUP(B2750,Thresholds!$B$2:$I$8,2,FALSE),"Minor",IF(AND(VLOOKUP(B2750,Thresholds!$B$2:$I$8,2,FALSE)&lt;='Hazard Data'!N1315,'Hazard Data'!N1315&lt;VLOOKUP(B2750,Thresholds!$B$2:$I$8,3,FALSE)),"Medium","Major"))</f>
        <v>Minor</v>
      </c>
      <c r="S2750" s="2" t="str">
        <f>IF(N2750&gt;0,"",IF('Hazard Data'!K1315&lt;VLOOKUP(B2750,Thresholds!$B$2:$I$8,5,FALSE),"Minor",IF(AND(VLOOKUP(B2750,Thresholds!$B$2:$I$8,5,FALSE)&lt;='Hazard Data'!K1315,'Hazard Data'!K1315&lt;VLOOKUP(B2750,Thresholds!$B$2:$I$8,6,FALSE)),"Medium","Major")))</f>
        <v/>
      </c>
      <c r="T2750" s="2"/>
      <c r="U2750" s="2"/>
      <c r="V2750" s="2"/>
      <c r="W2750" s="2"/>
      <c r="X2750" s="1"/>
      <c r="Y2750" s="1"/>
      <c r="Z2750" s="1"/>
      <c r="AA2750" s="1"/>
      <c r="AB2750" s="1"/>
      <c r="AC2750" s="1"/>
      <c r="AD2750" s="1"/>
      <c r="AE2750" s="1"/>
      <c r="AF2750" s="1"/>
    </row>
    <row r="2751" spans="1:32">
      <c r="A2751" s="1"/>
      <c r="B2751" s="17">
        <v>1</v>
      </c>
      <c r="C2751" s="9" t="s">
        <v>40</v>
      </c>
      <c r="D2751" s="9" t="str">
        <f>VLOOKUP(C2751,'Hazard Categories'!$A$2:$B$52,2,FALSE)</f>
        <v>Storm</v>
      </c>
      <c r="E2751" s="17">
        <v>1</v>
      </c>
      <c r="F2751" s="17">
        <v>1988</v>
      </c>
      <c r="G2751" s="17" t="str">
        <f>IF(F2751&lt;2000,(ROUNDDOWN((F2751-$G$10)/5,0))*5+$G$10&amp;"-"&amp;(ROUNDDOWN((F2751-$G$10)/5,0))*5+$G$10+4,(ROUNDDOWN((F2751-$G$10)/5,0))*5+$G$10&amp;"-"&amp;(ROUNDDOWN((F2751-$G$10)/5,0))*5+$G$10+4)</f>
        <v>1985-1989</v>
      </c>
      <c r="H2751" s="17">
        <v>4</v>
      </c>
      <c r="I2751" s="17">
        <v>0</v>
      </c>
      <c r="J2751" s="17">
        <v>0</v>
      </c>
      <c r="K2751" s="17">
        <f>SUM(I2751:J2751)</f>
        <v>0</v>
      </c>
      <c r="L2751" s="28">
        <f>IF(N2751&lt;7000000000,0,1)</f>
        <v>0</v>
      </c>
      <c r="M2751" s="28">
        <f>IF(N2751&gt;0,1,0)</f>
        <v>1</v>
      </c>
      <c r="N2751" s="29">
        <v>1596</v>
      </c>
      <c r="O2751" s="29">
        <f>IF($R2751="Minor",1,0)</f>
        <v>1</v>
      </c>
      <c r="P2751" s="29">
        <f>IF($R2751="Medium",1,0)</f>
        <v>0</v>
      </c>
      <c r="Q2751" s="29">
        <f>IF($R2751="Major",1,0)</f>
        <v>0</v>
      </c>
      <c r="R2751" s="2" t="str">
        <f>IF('Hazard Data'!N1670&lt;VLOOKUP(B2751,Thresholds!$B$2:$I$8,2,FALSE),"Minor",IF(AND(VLOOKUP(B2751,Thresholds!$B$2:$I$8,2,FALSE)&lt;='Hazard Data'!N1670,'Hazard Data'!N1670&lt;VLOOKUP(B2751,Thresholds!$B$2:$I$8,3,FALSE)),"Medium","Major"))</f>
        <v>Minor</v>
      </c>
      <c r="S2751" s="2" t="str">
        <f>IF(N2751&gt;0,"",IF('Hazard Data'!K1670&lt;VLOOKUP(B2751,Thresholds!$B$2:$I$8,5,FALSE),"Minor",IF(AND(VLOOKUP(B2751,Thresholds!$B$2:$I$8,5,FALSE)&lt;='Hazard Data'!K1670,'Hazard Data'!K1670&lt;VLOOKUP(B2751,Thresholds!$B$2:$I$8,6,FALSE)),"Medium","Major")))</f>
        <v/>
      </c>
      <c r="T2751" s="2"/>
      <c r="U2751" s="2"/>
      <c r="V2751" s="2"/>
      <c r="W2751" s="2"/>
      <c r="X2751" s="1"/>
      <c r="Y2751" s="1"/>
      <c r="Z2751" s="1"/>
      <c r="AA2751" s="1"/>
      <c r="AB2751" s="1"/>
      <c r="AC2751" s="1"/>
      <c r="AD2751" s="1"/>
      <c r="AE2751" s="1"/>
      <c r="AF2751" s="1"/>
    </row>
    <row r="2752" spans="1:32">
      <c r="A2752" s="1"/>
      <c r="B2752" s="17">
        <v>1</v>
      </c>
      <c r="C2752" s="9" t="s">
        <v>46</v>
      </c>
      <c r="D2752" s="9" t="str">
        <f>VLOOKUP(C2752,'Hazard Categories'!$A$2:$B$52,2,FALSE)</f>
        <v>Storm</v>
      </c>
      <c r="E2752" s="17">
        <v>4</v>
      </c>
      <c r="F2752" s="17">
        <v>1984</v>
      </c>
      <c r="G2752" s="17" t="str">
        <f>IF(F2752&lt;2000,(ROUNDDOWN((F2752-$G$10)/5,0))*5+$G$10&amp;"-"&amp;(ROUNDDOWN((F2752-$G$10)/5,0))*5+$G$10+4,(ROUNDDOWN((F2752-$G$10)/5,0))*5+$G$10&amp;"-"&amp;(ROUNDDOWN((F2752-$G$10)/5,0))*5+$G$10+4)</f>
        <v>1980-1984</v>
      </c>
      <c r="H2752" s="17">
        <v>1</v>
      </c>
      <c r="I2752" s="17">
        <v>0</v>
      </c>
      <c r="J2752" s="17">
        <v>0</v>
      </c>
      <c r="K2752" s="17">
        <f>SUM(I2752:J2752)</f>
        <v>0</v>
      </c>
      <c r="L2752" s="28">
        <f>IF(N2752&lt;7000000000,0,1)</f>
        <v>0</v>
      </c>
      <c r="M2752" s="28">
        <f>IF(N2752&gt;0,1,0)</f>
        <v>1</v>
      </c>
      <c r="N2752" s="29">
        <v>1593</v>
      </c>
      <c r="O2752" s="29">
        <f>IF($R2752="Minor",1,0)</f>
        <v>1</v>
      </c>
      <c r="P2752" s="29">
        <f>IF($R2752="Medium",1,0)</f>
        <v>0</v>
      </c>
      <c r="Q2752" s="29">
        <f>IF($R2752="Major",1,0)</f>
        <v>0</v>
      </c>
      <c r="R2752" s="2" t="str">
        <f>IF('Hazard Data'!N1441&lt;VLOOKUP(B2752,Thresholds!$B$2:$I$8,2,FALSE),"Minor",IF(AND(VLOOKUP(B2752,Thresholds!$B$2:$I$8,2,FALSE)&lt;='Hazard Data'!N1441,'Hazard Data'!N1441&lt;VLOOKUP(B2752,Thresholds!$B$2:$I$8,3,FALSE)),"Medium","Major"))</f>
        <v>Minor</v>
      </c>
      <c r="S2752" s="2" t="str">
        <f>IF(N2752&gt;0,"",IF('Hazard Data'!K1441&lt;VLOOKUP(B2752,Thresholds!$B$2:$I$8,5,FALSE),"Minor",IF(AND(VLOOKUP(B2752,Thresholds!$B$2:$I$8,5,FALSE)&lt;='Hazard Data'!K1441,'Hazard Data'!K1441&lt;VLOOKUP(B2752,Thresholds!$B$2:$I$8,6,FALSE)),"Medium","Major")))</f>
        <v/>
      </c>
      <c r="T2752" s="2"/>
      <c r="U2752" s="2"/>
      <c r="V2752" s="2"/>
      <c r="W2752" s="2"/>
      <c r="X2752" s="1"/>
      <c r="Y2752" s="1"/>
      <c r="Z2752" s="1"/>
      <c r="AA2752" s="1"/>
      <c r="AB2752" s="1"/>
      <c r="AC2752" s="1"/>
      <c r="AD2752" s="1"/>
      <c r="AE2752" s="1"/>
      <c r="AF2752" s="1"/>
    </row>
    <row r="2753" spans="1:32">
      <c r="A2753" s="1"/>
      <c r="B2753" s="17">
        <v>3</v>
      </c>
      <c r="C2753" s="9" t="s">
        <v>39</v>
      </c>
      <c r="D2753" s="9" t="str">
        <f>VLOOKUP(C2753,'Hazard Categories'!$A$2:$B$52,2,FALSE)</f>
        <v>Severe Storm</v>
      </c>
      <c r="E2753" s="17">
        <v>2</v>
      </c>
      <c r="F2753" s="17">
        <v>2017</v>
      </c>
      <c r="G2753" s="17" t="str">
        <f>IF(F2753&lt;2000,(ROUNDDOWN((F2753-$G$10)/5,0))*5+$G$10&amp;"-"&amp;(ROUNDDOWN((F2753-$G$10)/5,0))*5+$G$10+4,(ROUNDDOWN((F2753-$G$10)/5,0))*5+$G$10&amp;"-"&amp;(ROUNDDOWN((F2753-$G$10)/5,0))*5+$G$10+4)</f>
        <v>2015-2019</v>
      </c>
      <c r="H2753" s="17">
        <v>1</v>
      </c>
      <c r="I2753" s="17">
        <v>0</v>
      </c>
      <c r="J2753" s="17">
        <v>0</v>
      </c>
      <c r="K2753" s="17">
        <f>SUM(I2753:J2753)</f>
        <v>0</v>
      </c>
      <c r="L2753" s="28">
        <f>IF(N2753&lt;7000000000,0,1)</f>
        <v>0</v>
      </c>
      <c r="M2753" s="28">
        <f>IF(N2753&gt;0,1,0)</f>
        <v>1</v>
      </c>
      <c r="N2753" s="29">
        <v>1592</v>
      </c>
      <c r="O2753" s="29">
        <f>IF($R2753="Minor",1,0)</f>
        <v>1</v>
      </c>
      <c r="P2753" s="29">
        <f>IF($R2753="Medium",1,0)</f>
        <v>0</v>
      </c>
      <c r="Q2753" s="29">
        <f>IF($R2753="Major",1,0)</f>
        <v>0</v>
      </c>
      <c r="R2753" s="2" t="str">
        <f>IF('Hazard Data'!N2898&lt;VLOOKUP(B2753,Thresholds!$B$2:$I$8,2,FALSE),"Minor",IF(AND(VLOOKUP(B2753,Thresholds!$B$2:$I$8,2,FALSE)&lt;='Hazard Data'!N2898,'Hazard Data'!N2898&lt;VLOOKUP(B2753,Thresholds!$B$2:$I$8,3,FALSE)),"Medium","Major"))</f>
        <v>Minor</v>
      </c>
      <c r="S2753" s="2" t="str">
        <f>IF(N2753&gt;0,"",IF('Hazard Data'!K2898&lt;VLOOKUP(B2753,Thresholds!$B$2:$I$8,5,FALSE),"Minor",IF(AND(VLOOKUP(B2753,Thresholds!$B$2:$I$8,5,FALSE)&lt;='Hazard Data'!K2898,'Hazard Data'!K2898&lt;VLOOKUP(B2753,Thresholds!$B$2:$I$8,6,FALSE)),"Medium","Major")))</f>
        <v/>
      </c>
      <c r="T2753" s="2"/>
      <c r="U2753" s="2"/>
      <c r="V2753" s="2"/>
      <c r="W2753" s="2"/>
      <c r="X2753" s="1"/>
      <c r="Y2753" s="1"/>
      <c r="Z2753" s="1"/>
      <c r="AA2753" s="1"/>
      <c r="AB2753" s="1"/>
      <c r="AC2753" s="1"/>
      <c r="AD2753" s="1"/>
      <c r="AE2753" s="1"/>
      <c r="AF2753" s="1"/>
    </row>
    <row r="2754" spans="1:32">
      <c r="A2754" s="1"/>
      <c r="B2754" s="17">
        <v>5</v>
      </c>
      <c r="C2754" s="9" t="s">
        <v>43</v>
      </c>
      <c r="D2754" s="9" t="str">
        <f>VLOOKUP(C2754,'Hazard Categories'!$A$2:$B$52,2,FALSE)</f>
        <v>Heat/Drought/Fire</v>
      </c>
      <c r="E2754" s="17">
        <v>4</v>
      </c>
      <c r="F2754" s="17">
        <v>1978</v>
      </c>
      <c r="G2754" s="17" t="str">
        <f>IF(F2754&lt;2000,(ROUNDDOWN((F2754-$G$10)/5,0))*5+$G$10&amp;"-"&amp;(ROUNDDOWN((F2754-$G$10)/5,0))*5+$G$10+4,(ROUNDDOWN((F2754-$G$10)/5,0))*5+$G$10&amp;"-"&amp;(ROUNDDOWN((F2754-$G$10)/5,0))*5+$G$10+4)</f>
        <v>1975-1979</v>
      </c>
      <c r="H2754" s="17">
        <v>31</v>
      </c>
      <c r="I2754" s="17">
        <v>0</v>
      </c>
      <c r="J2754" s="17">
        <v>0</v>
      </c>
      <c r="K2754" s="17">
        <f>SUM(I2754:J2754)</f>
        <v>0</v>
      </c>
      <c r="L2754" s="28">
        <f>IF(N2754&lt;7000000000,0,1)</f>
        <v>0</v>
      </c>
      <c r="M2754" s="28">
        <f>IF(N2754&gt;0,1,0)</f>
        <v>1</v>
      </c>
      <c r="N2754" s="29">
        <v>1589</v>
      </c>
      <c r="O2754" s="29">
        <f>IF($R2754="Minor",1,0)</f>
        <v>0</v>
      </c>
      <c r="P2754" s="29">
        <f>IF($R2754="Medium",1,0)</f>
        <v>1</v>
      </c>
      <c r="Q2754" s="29">
        <f>IF($R2754="Major",1,0)</f>
        <v>0</v>
      </c>
      <c r="R2754" s="2" t="str">
        <f>IF('Hazard Data'!N456&lt;VLOOKUP(B2754,Thresholds!$B$2:$I$8,2,FALSE),"Minor",IF(AND(VLOOKUP(B2754,Thresholds!$B$2:$I$8,2,FALSE)&lt;='Hazard Data'!N456,'Hazard Data'!N456&lt;VLOOKUP(B2754,Thresholds!$B$2:$I$8,3,FALSE)),"Medium","Major"))</f>
        <v>Medium</v>
      </c>
      <c r="S2754" s="2" t="str">
        <f>IF(N2754&gt;0,"",IF('Hazard Data'!K456&lt;VLOOKUP(B2754,Thresholds!$B$2:$I$8,5,FALSE),"Minor",IF(AND(VLOOKUP(B2754,Thresholds!$B$2:$I$8,5,FALSE)&lt;='Hazard Data'!K456,'Hazard Data'!K456&lt;VLOOKUP(B2754,Thresholds!$B$2:$I$8,6,FALSE)),"Medium","Major")))</f>
        <v/>
      </c>
      <c r="T2754" s="2"/>
      <c r="U2754" s="2"/>
      <c r="V2754" s="2"/>
      <c r="W2754" s="2"/>
      <c r="X2754" s="1"/>
      <c r="Y2754" s="1"/>
      <c r="Z2754" s="1"/>
      <c r="AA2754" s="1"/>
      <c r="AB2754" s="1"/>
      <c r="AC2754" s="1"/>
      <c r="AD2754" s="1"/>
      <c r="AE2754" s="1"/>
      <c r="AF2754" s="1"/>
    </row>
    <row r="2755" spans="1:32">
      <c r="A2755" s="1"/>
      <c r="B2755" s="17">
        <v>5</v>
      </c>
      <c r="C2755" s="9" t="s">
        <v>59</v>
      </c>
      <c r="D2755" s="9" t="str">
        <f>VLOOKUP(C2755,'Hazard Categories'!$A$2:$B$52,2,FALSE)</f>
        <v>Storm</v>
      </c>
      <c r="E2755" s="17">
        <v>2</v>
      </c>
      <c r="F2755" s="17">
        <v>2017</v>
      </c>
      <c r="G2755" s="17" t="str">
        <f>IF(F2755&lt;2000,(ROUNDDOWN((F2755-$G$10)/5,0))*5+$G$10&amp;"-"&amp;(ROUNDDOWN((F2755-$G$10)/5,0))*5+$G$10+4,(ROUNDDOWN((F2755-$G$10)/5,0))*5+$G$10&amp;"-"&amp;(ROUNDDOWN((F2755-$G$10)/5,0))*5+$G$10+4)</f>
        <v>2015-2019</v>
      </c>
      <c r="H2755" s="17">
        <v>1</v>
      </c>
      <c r="I2755" s="17">
        <v>0</v>
      </c>
      <c r="J2755" s="17">
        <v>0</v>
      </c>
      <c r="K2755" s="17">
        <f>SUM(I2755:J2755)</f>
        <v>0</v>
      </c>
      <c r="L2755" s="28">
        <f>IF(N2755&lt;7000000000,0,1)</f>
        <v>0</v>
      </c>
      <c r="M2755" s="28">
        <f>IF(N2755&gt;0,1,0)</f>
        <v>1</v>
      </c>
      <c r="N2755" s="29">
        <v>1588</v>
      </c>
      <c r="O2755" s="29">
        <f>IF($R2755="Minor",1,0)</f>
        <v>1</v>
      </c>
      <c r="P2755" s="29">
        <f>IF($R2755="Medium",1,0)</f>
        <v>0</v>
      </c>
      <c r="Q2755" s="29">
        <f>IF($R2755="Major",1,0)</f>
        <v>0</v>
      </c>
      <c r="R2755" s="2" t="str">
        <f>IF('Hazard Data'!N2927&lt;VLOOKUP(B2755,Thresholds!$B$2:$I$8,2,FALSE),"Minor",IF(AND(VLOOKUP(B2755,Thresholds!$B$2:$I$8,2,FALSE)&lt;='Hazard Data'!N2927,'Hazard Data'!N2927&lt;VLOOKUP(B2755,Thresholds!$B$2:$I$8,3,FALSE)),"Medium","Major"))</f>
        <v>Minor</v>
      </c>
      <c r="S2755" s="2" t="str">
        <f>IF(N2755&gt;0,"",IF('Hazard Data'!K2927&lt;VLOOKUP(B2755,Thresholds!$B$2:$I$8,5,FALSE),"Minor",IF(AND(VLOOKUP(B2755,Thresholds!$B$2:$I$8,5,FALSE)&lt;='Hazard Data'!K2927,'Hazard Data'!K2927&lt;VLOOKUP(B2755,Thresholds!$B$2:$I$8,6,FALSE)),"Medium","Major")))</f>
        <v/>
      </c>
      <c r="T2755" s="2"/>
      <c r="U2755" s="2"/>
      <c r="V2755" s="2"/>
      <c r="W2755" s="2"/>
      <c r="X2755" s="1"/>
      <c r="Y2755" s="1"/>
      <c r="Z2755" s="1"/>
      <c r="AA2755" s="1"/>
      <c r="AB2755" s="1"/>
      <c r="AC2755" s="1"/>
      <c r="AD2755" s="1"/>
      <c r="AE2755" s="1"/>
      <c r="AF2755" s="1"/>
    </row>
    <row r="2756" spans="1:32">
      <c r="A2756" s="1"/>
      <c r="B2756" s="17">
        <v>3</v>
      </c>
      <c r="C2756" s="9" t="s">
        <v>39</v>
      </c>
      <c r="D2756" s="9" t="str">
        <f>VLOOKUP(C2756,'Hazard Categories'!$A$2:$B$52,2,FALSE)</f>
        <v>Severe Storm</v>
      </c>
      <c r="E2756" s="17">
        <v>3</v>
      </c>
      <c r="F2756" s="17">
        <v>2017</v>
      </c>
      <c r="G2756" s="17" t="str">
        <f>IF(F2756&lt;2000,(ROUNDDOWN((F2756-$G$10)/5,0))*5+$G$10&amp;"-"&amp;(ROUNDDOWN((F2756-$G$10)/5,0))*5+$G$10+4,(ROUNDDOWN((F2756-$G$10)/5,0))*5+$G$10&amp;"-"&amp;(ROUNDDOWN((F2756-$G$10)/5,0))*5+$G$10+4)</f>
        <v>2015-2019</v>
      </c>
      <c r="H2756" s="17">
        <v>1</v>
      </c>
      <c r="I2756" s="17">
        <v>0</v>
      </c>
      <c r="J2756" s="17">
        <v>0</v>
      </c>
      <c r="K2756" s="17">
        <f>SUM(I2756:J2756)</f>
        <v>0</v>
      </c>
      <c r="L2756" s="28">
        <f>IF(N2756&lt;7000000000,0,1)</f>
        <v>0</v>
      </c>
      <c r="M2756" s="28">
        <f>IF(N2756&gt;0,1,0)</f>
        <v>1</v>
      </c>
      <c r="N2756" s="29">
        <v>1588</v>
      </c>
      <c r="O2756" s="29">
        <f>IF($R2756="Minor",1,0)</f>
        <v>1</v>
      </c>
      <c r="P2756" s="29">
        <f>IF($R2756="Medium",1,0)</f>
        <v>0</v>
      </c>
      <c r="Q2756" s="29">
        <f>IF($R2756="Major",1,0)</f>
        <v>0</v>
      </c>
      <c r="R2756" s="2" t="str">
        <f>IF('Hazard Data'!N2961&lt;VLOOKUP(B2756,Thresholds!$B$2:$I$8,2,FALSE),"Minor",IF(AND(VLOOKUP(B2756,Thresholds!$B$2:$I$8,2,FALSE)&lt;='Hazard Data'!N2961,'Hazard Data'!N2961&lt;VLOOKUP(B2756,Thresholds!$B$2:$I$8,3,FALSE)),"Medium","Major"))</f>
        <v>Minor</v>
      </c>
      <c r="S2756" s="2" t="str">
        <f>IF(N2756&gt;0,"",IF('Hazard Data'!K2961&lt;VLOOKUP(B2756,Thresholds!$B$2:$I$8,5,FALSE),"Minor",IF(AND(VLOOKUP(B2756,Thresholds!$B$2:$I$8,5,FALSE)&lt;='Hazard Data'!K2961,'Hazard Data'!K2961&lt;VLOOKUP(B2756,Thresholds!$B$2:$I$8,6,FALSE)),"Medium","Major")))</f>
        <v/>
      </c>
      <c r="T2756" s="2"/>
      <c r="U2756" s="2"/>
      <c r="V2756" s="2"/>
      <c r="W2756" s="2"/>
      <c r="X2756" s="1"/>
      <c r="Y2756" s="1"/>
      <c r="Z2756" s="1"/>
      <c r="AA2756" s="1"/>
      <c r="AB2756" s="1"/>
      <c r="AC2756" s="1"/>
      <c r="AD2756" s="1"/>
      <c r="AE2756" s="1"/>
      <c r="AF2756" s="1"/>
    </row>
    <row r="2757" spans="1:32">
      <c r="A2757" s="1"/>
      <c r="B2757" s="17">
        <v>3</v>
      </c>
      <c r="C2757" s="9" t="s">
        <v>39</v>
      </c>
      <c r="D2757" s="9" t="str">
        <f>VLOOKUP(C2757,'Hazard Categories'!$A$2:$B$52,2,FALSE)</f>
        <v>Severe Storm</v>
      </c>
      <c r="E2757" s="17">
        <v>4</v>
      </c>
      <c r="F2757" s="17">
        <v>2019</v>
      </c>
      <c r="G2757" s="17" t="str">
        <f>IF(F2757&lt;2000,(ROUNDDOWN((F2757-$G$10)/5,0))*5+$G$10&amp;"-"&amp;(ROUNDDOWN((F2757-$G$10)/5,0))*5+$G$10+4,(ROUNDDOWN((F2757-$G$10)/5,0))*5+$G$10&amp;"-"&amp;(ROUNDDOWN((F2757-$G$10)/5,0))*5+$G$10+4)</f>
        <v>2015-2019</v>
      </c>
      <c r="H2757" s="17">
        <v>1</v>
      </c>
      <c r="I2757" s="17">
        <v>0</v>
      </c>
      <c r="J2757" s="17">
        <v>0</v>
      </c>
      <c r="K2757" s="17">
        <f>SUM(I2757:J2757)</f>
        <v>0</v>
      </c>
      <c r="L2757" s="28">
        <f>IF(N2757&lt;7000000000,0,1)</f>
        <v>0</v>
      </c>
      <c r="M2757" s="28">
        <f>IF(N2757&gt;0,1,0)</f>
        <v>1</v>
      </c>
      <c r="N2757" s="29">
        <v>1588</v>
      </c>
      <c r="O2757" s="29">
        <f>IF($R2757="Minor",1,0)</f>
        <v>1</v>
      </c>
      <c r="P2757" s="29">
        <f>IF($R2757="Medium",1,0)</f>
        <v>0</v>
      </c>
      <c r="Q2757" s="29">
        <f>IF($R2757="Major",1,0)</f>
        <v>0</v>
      </c>
      <c r="R2757" s="2" t="str">
        <f>IF('Hazard Data'!N3297&lt;VLOOKUP(B2757,Thresholds!$B$2:$I$8,2,FALSE),"Minor",IF(AND(VLOOKUP(B2757,Thresholds!$B$2:$I$8,2,FALSE)&lt;='Hazard Data'!N3297,'Hazard Data'!N3297&lt;VLOOKUP(B2757,Thresholds!$B$2:$I$8,3,FALSE)),"Medium","Major"))</f>
        <v>Minor</v>
      </c>
      <c r="S2757" s="2" t="str">
        <f>IF(N2757&gt;0,"",IF('Hazard Data'!K3297&lt;VLOOKUP(B2757,Thresholds!$B$2:$I$8,5,FALSE),"Minor",IF(AND(VLOOKUP(B2757,Thresholds!$B$2:$I$8,5,FALSE)&lt;='Hazard Data'!K3297,'Hazard Data'!K3297&lt;VLOOKUP(B2757,Thresholds!$B$2:$I$8,6,FALSE)),"Medium","Major")))</f>
        <v/>
      </c>
      <c r="T2757" s="2"/>
      <c r="U2757" s="2"/>
      <c r="V2757" s="2"/>
      <c r="W2757" s="2"/>
      <c r="X2757" s="1"/>
      <c r="Y2757" s="1"/>
      <c r="Z2757" s="1"/>
      <c r="AA2757" s="1"/>
      <c r="AB2757" s="1"/>
      <c r="AC2757" s="1"/>
      <c r="AD2757" s="1"/>
      <c r="AE2757" s="1"/>
      <c r="AF2757" s="1"/>
    </row>
    <row r="2758" spans="1:32">
      <c r="A2758" s="1"/>
      <c r="B2758" s="17">
        <v>3</v>
      </c>
      <c r="C2758" s="9" t="s">
        <v>39</v>
      </c>
      <c r="D2758" s="9" t="str">
        <f>VLOOKUP(C2758,'Hazard Categories'!$A$2:$B$52,2,FALSE)</f>
        <v>Severe Storm</v>
      </c>
      <c r="E2758" s="17">
        <v>3</v>
      </c>
      <c r="F2758" s="17">
        <v>2017</v>
      </c>
      <c r="G2758" s="17" t="str">
        <f>IF(F2758&lt;2000,(ROUNDDOWN((F2758-$G$10)/5,0))*5+$G$10&amp;"-"&amp;(ROUNDDOWN((F2758-$G$10)/5,0))*5+$G$10+4,(ROUNDDOWN((F2758-$G$10)/5,0))*5+$G$10&amp;"-"&amp;(ROUNDDOWN((F2758-$G$10)/5,0))*5+$G$10+4)</f>
        <v>2015-2019</v>
      </c>
      <c r="H2758" s="17">
        <v>1</v>
      </c>
      <c r="I2758" s="17">
        <v>0</v>
      </c>
      <c r="J2758" s="17">
        <v>0</v>
      </c>
      <c r="K2758" s="17">
        <f>SUM(I2758:J2758)</f>
        <v>0</v>
      </c>
      <c r="L2758" s="28">
        <f>IF(N2758&lt;7000000000,0,1)</f>
        <v>0</v>
      </c>
      <c r="M2758" s="28">
        <f>IF(N2758&gt;0,1,0)</f>
        <v>1</v>
      </c>
      <c r="N2758" s="29">
        <v>1587</v>
      </c>
      <c r="O2758" s="29">
        <f>IF($R2758="Minor",1,0)</f>
        <v>1</v>
      </c>
      <c r="P2758" s="29">
        <f>IF($R2758="Medium",1,0)</f>
        <v>0</v>
      </c>
      <c r="Q2758" s="29">
        <f>IF($R2758="Major",1,0)</f>
        <v>0</v>
      </c>
      <c r="R2758" s="2" t="str">
        <f>IF('Hazard Data'!N2956&lt;VLOOKUP(B2758,Thresholds!$B$2:$I$8,2,FALSE),"Minor",IF(AND(VLOOKUP(B2758,Thresholds!$B$2:$I$8,2,FALSE)&lt;='Hazard Data'!N2956,'Hazard Data'!N2956&lt;VLOOKUP(B2758,Thresholds!$B$2:$I$8,3,FALSE)),"Medium","Major"))</f>
        <v>Minor</v>
      </c>
      <c r="S2758" s="2" t="str">
        <f>IF(N2758&gt;0,"",IF('Hazard Data'!K2956&lt;VLOOKUP(B2758,Thresholds!$B$2:$I$8,5,FALSE),"Minor",IF(AND(VLOOKUP(B2758,Thresholds!$B$2:$I$8,5,FALSE)&lt;='Hazard Data'!K2956,'Hazard Data'!K2956&lt;VLOOKUP(B2758,Thresholds!$B$2:$I$8,6,FALSE)),"Medium","Major")))</f>
        <v/>
      </c>
      <c r="T2758" s="2"/>
      <c r="U2758" s="2"/>
      <c r="V2758" s="2"/>
      <c r="W2758" s="2"/>
      <c r="X2758" s="1"/>
      <c r="Y2758" s="1"/>
      <c r="Z2758" s="1"/>
      <c r="AA2758" s="1"/>
      <c r="AB2758" s="1"/>
      <c r="AC2758" s="1"/>
      <c r="AD2758" s="1"/>
      <c r="AE2758" s="1"/>
      <c r="AF2758" s="1"/>
    </row>
    <row r="2759" spans="1:32">
      <c r="A2759" s="1"/>
      <c r="B2759" s="17">
        <v>3</v>
      </c>
      <c r="C2759" s="9" t="s">
        <v>29</v>
      </c>
      <c r="D2759" s="9" t="str">
        <f>VLOOKUP(C2759,'Hazard Categories'!$A$2:$B$52,2,FALSE)</f>
        <v>Tropical Storm</v>
      </c>
      <c r="E2759" s="17">
        <v>2</v>
      </c>
      <c r="F2759" s="17">
        <v>1968</v>
      </c>
      <c r="G2759" s="17" t="str">
        <f>IF(F2759&lt;2000,(ROUNDDOWN((F2759-$G$10)/5,0))*5+$G$10&amp;"-"&amp;(ROUNDDOWN((F2759-$G$10)/5,0))*5+$G$10+4,(ROUNDDOWN((F2759-$G$10)/5,0))*5+$G$10&amp;"-"&amp;(ROUNDDOWN((F2759-$G$10)/5,0))*5+$G$10+4)</f>
        <v>1965-1969</v>
      </c>
      <c r="H2759" s="17">
        <v>2</v>
      </c>
      <c r="I2759" s="17">
        <v>0</v>
      </c>
      <c r="J2759" s="17">
        <v>0</v>
      </c>
      <c r="K2759" s="17">
        <f>SUM(I2759:J2759)</f>
        <v>0</v>
      </c>
      <c r="L2759" s="28">
        <f>IF(N2759&lt;7000000000,0,1)</f>
        <v>0</v>
      </c>
      <c r="M2759" s="28">
        <f>IF(N2759&gt;0,1,0)</f>
        <v>1</v>
      </c>
      <c r="N2759" s="29">
        <v>1580</v>
      </c>
      <c r="O2759" s="29">
        <f>IF($R2759="Minor",1,0)</f>
        <v>1</v>
      </c>
      <c r="P2759" s="29">
        <f>IF($R2759="Medium",1,0)</f>
        <v>0</v>
      </c>
      <c r="Q2759" s="29">
        <f>IF($R2759="Major",1,0)</f>
        <v>0</v>
      </c>
      <c r="R2759" s="2" t="str">
        <f>IF('Hazard Data'!N1060&lt;VLOOKUP(B2759,Thresholds!$B$2:$I$8,2,FALSE),"Minor",IF(AND(VLOOKUP(B2759,Thresholds!$B$2:$I$8,2,FALSE)&lt;='Hazard Data'!N1060,'Hazard Data'!N1060&lt;VLOOKUP(B2759,Thresholds!$B$2:$I$8,3,FALSE)),"Medium","Major"))</f>
        <v>Minor</v>
      </c>
      <c r="S2759" s="2" t="str">
        <f>IF(N2759&gt;0,"",IF('Hazard Data'!K1060&lt;VLOOKUP(B2759,Thresholds!$B$2:$I$8,5,FALSE),"Minor",IF(AND(VLOOKUP(B2759,Thresholds!$B$2:$I$8,5,FALSE)&lt;='Hazard Data'!K1060,'Hazard Data'!K1060&lt;VLOOKUP(B2759,Thresholds!$B$2:$I$8,6,FALSE)),"Medium","Major")))</f>
        <v/>
      </c>
      <c r="T2759" s="2"/>
      <c r="U2759" s="2"/>
      <c r="V2759" s="2"/>
      <c r="W2759" s="2"/>
      <c r="X2759" s="1"/>
      <c r="Y2759" s="1"/>
      <c r="Z2759" s="1"/>
      <c r="AA2759" s="1"/>
      <c r="AB2759" s="1"/>
      <c r="AC2759" s="1"/>
      <c r="AD2759" s="1"/>
      <c r="AE2759" s="1"/>
      <c r="AF2759" s="1"/>
    </row>
    <row r="2760" spans="1:32">
      <c r="A2760" s="1"/>
      <c r="B2760" s="17">
        <v>4</v>
      </c>
      <c r="C2760" s="9" t="s">
        <v>42</v>
      </c>
      <c r="D2760" s="9" t="str">
        <f>VLOOKUP(C2760,'Hazard Categories'!$A$2:$B$52,2,FALSE)</f>
        <v>Storm</v>
      </c>
      <c r="E2760" s="17">
        <v>1</v>
      </c>
      <c r="F2760" s="17">
        <v>1983</v>
      </c>
      <c r="G2760" s="17" t="str">
        <f>IF(F2760&lt;2000,(ROUNDDOWN((F2760-$G$10)/5,0))*5+$G$10&amp;"-"&amp;(ROUNDDOWN((F2760-$G$10)/5,0))*5+$G$10+4,(ROUNDDOWN((F2760-$G$10)/5,0))*5+$G$10&amp;"-"&amp;(ROUNDDOWN((F2760-$G$10)/5,0))*5+$G$10+4)</f>
        <v>1980-1984</v>
      </c>
      <c r="H2760" s="17">
        <v>1</v>
      </c>
      <c r="I2760" s="17">
        <v>0</v>
      </c>
      <c r="J2760" s="17">
        <v>0</v>
      </c>
      <c r="K2760" s="17">
        <f>SUM(I2760:J2760)</f>
        <v>0</v>
      </c>
      <c r="L2760" s="28">
        <f>IF(N2760&lt;7000000000,0,1)</f>
        <v>0</v>
      </c>
      <c r="M2760" s="28">
        <f>IF(N2760&gt;0,1,0)</f>
        <v>1</v>
      </c>
      <c r="N2760" s="29">
        <v>1579</v>
      </c>
      <c r="O2760" s="29">
        <f>IF($R2760="Minor",1,0)</f>
        <v>1</v>
      </c>
      <c r="P2760" s="29">
        <f>IF($R2760="Medium",1,0)</f>
        <v>0</v>
      </c>
      <c r="Q2760" s="29">
        <f>IF($R2760="Major",1,0)</f>
        <v>0</v>
      </c>
      <c r="R2760" s="2" t="str">
        <f>IF('Hazard Data'!N1350&lt;VLOOKUP(B2760,Thresholds!$B$2:$I$8,2,FALSE),"Minor",IF(AND(VLOOKUP(B2760,Thresholds!$B$2:$I$8,2,FALSE)&lt;='Hazard Data'!N1350,'Hazard Data'!N1350&lt;VLOOKUP(B2760,Thresholds!$B$2:$I$8,3,FALSE)),"Medium","Major"))</f>
        <v>Minor</v>
      </c>
      <c r="S2760" s="2" t="str">
        <f>IF(N2760&gt;0,"",IF('Hazard Data'!K1350&lt;VLOOKUP(B2760,Thresholds!$B$2:$I$8,5,FALSE),"Minor",IF(AND(VLOOKUP(B2760,Thresholds!$B$2:$I$8,5,FALSE)&lt;='Hazard Data'!K1350,'Hazard Data'!K1350&lt;VLOOKUP(B2760,Thresholds!$B$2:$I$8,6,FALSE)),"Medium","Major")))</f>
        <v/>
      </c>
      <c r="T2760" s="2"/>
      <c r="U2760" s="2"/>
      <c r="V2760" s="2"/>
      <c r="W2760" s="2"/>
      <c r="X2760" s="1"/>
      <c r="Y2760" s="1"/>
      <c r="Z2760" s="1"/>
      <c r="AA2760" s="1"/>
      <c r="AB2760" s="1"/>
      <c r="AC2760" s="1"/>
      <c r="AD2760" s="1"/>
      <c r="AE2760" s="1"/>
      <c r="AF2760" s="1"/>
    </row>
    <row r="2761" spans="1:32">
      <c r="A2761" s="1"/>
      <c r="B2761" s="17">
        <v>3</v>
      </c>
      <c r="C2761" s="9" t="s">
        <v>59</v>
      </c>
      <c r="D2761" s="9" t="str">
        <f>VLOOKUP(C2761,'Hazard Categories'!$A$2:$B$52,2,FALSE)</f>
        <v>Storm</v>
      </c>
      <c r="E2761" s="17">
        <v>3</v>
      </c>
      <c r="F2761" s="17">
        <v>2017</v>
      </c>
      <c r="G2761" s="17" t="str">
        <f>IF(F2761&lt;2000,(ROUNDDOWN((F2761-$G$10)/5,0))*5+$G$10&amp;"-"&amp;(ROUNDDOWN((F2761-$G$10)/5,0))*5+$G$10+4,(ROUNDDOWN((F2761-$G$10)/5,0))*5+$G$10&amp;"-"&amp;(ROUNDDOWN((F2761-$G$10)/5,0))*5+$G$10+4)</f>
        <v>2015-2019</v>
      </c>
      <c r="H2761" s="17">
        <v>1</v>
      </c>
      <c r="I2761" s="17">
        <v>0</v>
      </c>
      <c r="J2761" s="17">
        <v>0</v>
      </c>
      <c r="K2761" s="17">
        <f>SUM(I2761:J2761)</f>
        <v>0</v>
      </c>
      <c r="L2761" s="28">
        <f>IF(N2761&lt;7000000000,0,1)</f>
        <v>0</v>
      </c>
      <c r="M2761" s="28">
        <f>IF(N2761&gt;0,1,0)</f>
        <v>1</v>
      </c>
      <c r="N2761" s="29">
        <v>1579</v>
      </c>
      <c r="O2761" s="29">
        <f>IF($R2761="Minor",1,0)</f>
        <v>1</v>
      </c>
      <c r="P2761" s="29">
        <f>IF($R2761="Medium",1,0)</f>
        <v>0</v>
      </c>
      <c r="Q2761" s="29">
        <f>IF($R2761="Major",1,0)</f>
        <v>0</v>
      </c>
      <c r="R2761" s="2" t="str">
        <f>IF('Hazard Data'!N2946&lt;VLOOKUP(B2761,Thresholds!$B$2:$I$8,2,FALSE),"Minor",IF(AND(VLOOKUP(B2761,Thresholds!$B$2:$I$8,2,FALSE)&lt;='Hazard Data'!N2946,'Hazard Data'!N2946&lt;VLOOKUP(B2761,Thresholds!$B$2:$I$8,3,FALSE)),"Medium","Major"))</f>
        <v>Minor</v>
      </c>
      <c r="S2761" s="2" t="str">
        <f>IF(N2761&gt;0,"",IF('Hazard Data'!K2946&lt;VLOOKUP(B2761,Thresholds!$B$2:$I$8,5,FALSE),"Minor",IF(AND(VLOOKUP(B2761,Thresholds!$B$2:$I$8,5,FALSE)&lt;='Hazard Data'!K2946,'Hazard Data'!K2946&lt;VLOOKUP(B2761,Thresholds!$B$2:$I$8,6,FALSE)),"Medium","Major")))</f>
        <v/>
      </c>
      <c r="T2761" s="2"/>
      <c r="U2761" s="2"/>
      <c r="V2761" s="2"/>
      <c r="W2761" s="2"/>
      <c r="X2761" s="1"/>
      <c r="Y2761" s="1"/>
      <c r="Z2761" s="1"/>
      <c r="AA2761" s="1"/>
      <c r="AB2761" s="1"/>
      <c r="AC2761" s="1"/>
      <c r="AD2761" s="1"/>
      <c r="AE2761" s="1"/>
      <c r="AF2761" s="1"/>
    </row>
    <row r="2762" spans="1:32">
      <c r="A2762" s="1"/>
      <c r="B2762" s="17">
        <v>3</v>
      </c>
      <c r="C2762" s="9" t="s">
        <v>39</v>
      </c>
      <c r="D2762" s="9" t="str">
        <f>VLOOKUP(C2762,'Hazard Categories'!$A$2:$B$52,2,FALSE)</f>
        <v>Severe Storm</v>
      </c>
      <c r="E2762" s="17">
        <v>4</v>
      </c>
      <c r="F2762" s="17">
        <v>2018</v>
      </c>
      <c r="G2762" s="17" t="str">
        <f>IF(F2762&lt;2000,(ROUNDDOWN((F2762-$G$10)/5,0))*5+$G$10&amp;"-"&amp;(ROUNDDOWN((F2762-$G$10)/5,0))*5+$G$10+4,(ROUNDDOWN((F2762-$G$10)/5,0))*5+$G$10&amp;"-"&amp;(ROUNDDOWN((F2762-$G$10)/5,0))*5+$G$10+4)</f>
        <v>2015-2019</v>
      </c>
      <c r="H2762" s="17">
        <v>2</v>
      </c>
      <c r="I2762" s="17">
        <v>0</v>
      </c>
      <c r="J2762" s="17">
        <v>0</v>
      </c>
      <c r="K2762" s="17">
        <f>SUM(I2762:J2762)</f>
        <v>0</v>
      </c>
      <c r="L2762" s="28">
        <f>IF(N2762&lt;7000000000,0,1)</f>
        <v>0</v>
      </c>
      <c r="M2762" s="28">
        <f>IF(N2762&gt;0,1,0)</f>
        <v>1</v>
      </c>
      <c r="N2762" s="29">
        <v>1579</v>
      </c>
      <c r="O2762" s="29">
        <f>IF($R2762="Minor",1,0)</f>
        <v>1</v>
      </c>
      <c r="P2762" s="29">
        <f>IF($R2762="Medium",1,0)</f>
        <v>0</v>
      </c>
      <c r="Q2762" s="29">
        <f>IF($R2762="Major",1,0)</f>
        <v>0</v>
      </c>
      <c r="R2762" s="2" t="str">
        <f>IF('Hazard Data'!N3014&lt;VLOOKUP(B2762,Thresholds!$B$2:$I$8,2,FALSE),"Minor",IF(AND(VLOOKUP(B2762,Thresholds!$B$2:$I$8,2,FALSE)&lt;='Hazard Data'!N3014,'Hazard Data'!N3014&lt;VLOOKUP(B2762,Thresholds!$B$2:$I$8,3,FALSE)),"Medium","Major"))</f>
        <v>Minor</v>
      </c>
      <c r="S2762" s="2" t="str">
        <f>IF(N2762&gt;0,"",IF('Hazard Data'!K3014&lt;VLOOKUP(B2762,Thresholds!$B$2:$I$8,5,FALSE),"Minor",IF(AND(VLOOKUP(B2762,Thresholds!$B$2:$I$8,5,FALSE)&lt;='Hazard Data'!K3014,'Hazard Data'!K3014&lt;VLOOKUP(B2762,Thresholds!$B$2:$I$8,6,FALSE)),"Medium","Major")))</f>
        <v/>
      </c>
      <c r="T2762" s="2"/>
      <c r="U2762" s="2"/>
      <c r="V2762" s="2"/>
      <c r="W2762" s="2"/>
      <c r="X2762" s="1"/>
      <c r="Y2762" s="1"/>
      <c r="Z2762" s="1"/>
      <c r="AA2762" s="1"/>
      <c r="AB2762" s="1"/>
      <c r="AC2762" s="1"/>
      <c r="AD2762" s="1"/>
      <c r="AE2762" s="1"/>
      <c r="AF2762" s="1"/>
    </row>
    <row r="2763" spans="1:32">
      <c r="A2763" s="1"/>
      <c r="B2763" s="17">
        <v>5</v>
      </c>
      <c r="C2763" s="9" t="s">
        <v>44</v>
      </c>
      <c r="D2763" s="9" t="str">
        <f>VLOOKUP(C2763,'Hazard Categories'!$A$2:$B$52,2,FALSE)</f>
        <v>Severe Storm</v>
      </c>
      <c r="E2763" s="17">
        <v>2</v>
      </c>
      <c r="F2763" s="17">
        <v>2019</v>
      </c>
      <c r="G2763" s="17" t="str">
        <f>IF(F2763&lt;2000,(ROUNDDOWN((F2763-$G$10)/5,0))*5+$G$10&amp;"-"&amp;(ROUNDDOWN((F2763-$G$10)/5,0))*5+$G$10+4,(ROUNDDOWN((F2763-$G$10)/5,0))*5+$G$10&amp;"-"&amp;(ROUNDDOWN((F2763-$G$10)/5,0))*5+$G$10+4)</f>
        <v>2015-2019</v>
      </c>
      <c r="H2763" s="17">
        <v>1</v>
      </c>
      <c r="I2763" s="17">
        <v>0</v>
      </c>
      <c r="J2763" s="17">
        <v>0</v>
      </c>
      <c r="K2763" s="17">
        <f>SUM(I2763:J2763)</f>
        <v>0</v>
      </c>
      <c r="L2763" s="28">
        <f>IF(N2763&lt;7000000000,0,1)</f>
        <v>0</v>
      </c>
      <c r="M2763" s="28">
        <f>IF(N2763&gt;0,1,0)</f>
        <v>1</v>
      </c>
      <c r="N2763" s="29">
        <v>1578</v>
      </c>
      <c r="O2763" s="29">
        <f>IF($R2763="Minor",1,0)</f>
        <v>1</v>
      </c>
      <c r="P2763" s="29">
        <f>IF($R2763="Medium",1,0)</f>
        <v>0</v>
      </c>
      <c r="Q2763" s="29">
        <f>IF($R2763="Major",1,0)</f>
        <v>0</v>
      </c>
      <c r="R2763" s="2" t="str">
        <f>IF('Hazard Data'!N3267&lt;VLOOKUP(B2763,Thresholds!$B$2:$I$8,2,FALSE),"Minor",IF(AND(VLOOKUP(B2763,Thresholds!$B$2:$I$8,2,FALSE)&lt;='Hazard Data'!N3267,'Hazard Data'!N3267&lt;VLOOKUP(B2763,Thresholds!$B$2:$I$8,3,FALSE)),"Medium","Major"))</f>
        <v>Minor</v>
      </c>
      <c r="S2763" s="2" t="str">
        <f>IF(N2763&gt;0,"",IF('Hazard Data'!K3267&lt;VLOOKUP(B2763,Thresholds!$B$2:$I$8,5,FALSE),"Minor",IF(AND(VLOOKUP(B2763,Thresholds!$B$2:$I$8,5,FALSE)&lt;='Hazard Data'!K3267,'Hazard Data'!K3267&lt;VLOOKUP(B2763,Thresholds!$B$2:$I$8,6,FALSE)),"Medium","Major")))</f>
        <v/>
      </c>
      <c r="T2763" s="2"/>
      <c r="U2763" s="2"/>
      <c r="V2763" s="2"/>
      <c r="W2763" s="2"/>
      <c r="X2763" s="1"/>
      <c r="Y2763" s="1"/>
      <c r="Z2763" s="1"/>
      <c r="AA2763" s="1"/>
      <c r="AB2763" s="1"/>
      <c r="AC2763" s="1"/>
      <c r="AD2763" s="1"/>
      <c r="AE2763" s="1"/>
      <c r="AF2763" s="1"/>
    </row>
    <row r="2764" spans="1:32">
      <c r="A2764" s="1"/>
      <c r="B2764" s="17">
        <v>3</v>
      </c>
      <c r="C2764" s="9" t="s">
        <v>44</v>
      </c>
      <c r="D2764" s="9" t="str">
        <f>VLOOKUP(C2764,'Hazard Categories'!$A$2:$B$52,2,FALSE)</f>
        <v>Severe Storm</v>
      </c>
      <c r="E2764" s="17">
        <v>2</v>
      </c>
      <c r="F2764" s="17">
        <v>2018</v>
      </c>
      <c r="G2764" s="17" t="str">
        <f>IF(F2764&lt;2000,(ROUNDDOWN((F2764-$G$10)/5,0))*5+$G$10&amp;"-"&amp;(ROUNDDOWN((F2764-$G$10)/5,0))*5+$G$10+4,(ROUNDDOWN((F2764-$G$10)/5,0))*5+$G$10&amp;"-"&amp;(ROUNDDOWN((F2764-$G$10)/5,0))*5+$G$10+4)</f>
        <v>2015-2019</v>
      </c>
      <c r="H2764" s="17">
        <v>1</v>
      </c>
      <c r="I2764" s="17">
        <v>0</v>
      </c>
      <c r="J2764" s="17">
        <v>0</v>
      </c>
      <c r="K2764" s="17">
        <f>SUM(I2764:J2764)</f>
        <v>0</v>
      </c>
      <c r="L2764" s="28">
        <f>IF(N2764&lt;7000000000,0,1)</f>
        <v>0</v>
      </c>
      <c r="M2764" s="28">
        <f>IF(N2764&gt;0,1,0)</f>
        <v>1</v>
      </c>
      <c r="N2764" s="29">
        <v>1577</v>
      </c>
      <c r="O2764" s="29">
        <f>IF($R2764="Minor",1,0)</f>
        <v>1</v>
      </c>
      <c r="P2764" s="29">
        <f>IF($R2764="Medium",1,0)</f>
        <v>0</v>
      </c>
      <c r="Q2764" s="29">
        <f>IF($R2764="Major",1,0)</f>
        <v>0</v>
      </c>
      <c r="R2764" s="2" t="str">
        <f>IF('Hazard Data'!N3011&lt;VLOOKUP(B2764,Thresholds!$B$2:$I$8,2,FALSE),"Minor",IF(AND(VLOOKUP(B2764,Thresholds!$B$2:$I$8,2,FALSE)&lt;='Hazard Data'!N3011,'Hazard Data'!N3011&lt;VLOOKUP(B2764,Thresholds!$B$2:$I$8,3,FALSE)),"Medium","Major"))</f>
        <v>Minor</v>
      </c>
      <c r="S2764" s="2" t="str">
        <f>IF(N2764&gt;0,"",IF('Hazard Data'!K3011&lt;VLOOKUP(B2764,Thresholds!$B$2:$I$8,5,FALSE),"Minor",IF(AND(VLOOKUP(B2764,Thresholds!$B$2:$I$8,5,FALSE)&lt;='Hazard Data'!K3011,'Hazard Data'!K3011&lt;VLOOKUP(B2764,Thresholds!$B$2:$I$8,6,FALSE)),"Medium","Major")))</f>
        <v/>
      </c>
      <c r="T2764" s="2"/>
      <c r="U2764" s="2"/>
      <c r="V2764" s="2"/>
      <c r="W2764" s="2"/>
      <c r="X2764" s="1"/>
      <c r="Y2764" s="1"/>
      <c r="Z2764" s="1"/>
      <c r="AA2764" s="1"/>
      <c r="AB2764" s="1"/>
      <c r="AC2764" s="1"/>
      <c r="AD2764" s="1"/>
      <c r="AE2764" s="1"/>
      <c r="AF2764" s="1"/>
    </row>
    <row r="2765" spans="1:32">
      <c r="A2765" s="1"/>
      <c r="B2765" s="17">
        <v>5</v>
      </c>
      <c r="C2765" s="9" t="s">
        <v>44</v>
      </c>
      <c r="D2765" s="9" t="str">
        <f>VLOOKUP(C2765,'Hazard Categories'!$A$2:$B$52,2,FALSE)</f>
        <v>Severe Storm</v>
      </c>
      <c r="E2765" s="17">
        <v>2</v>
      </c>
      <c r="F2765" s="17">
        <v>2019</v>
      </c>
      <c r="G2765" s="17" t="str">
        <f>IF(F2765&lt;2000,(ROUNDDOWN((F2765-$G$10)/5,0))*5+$G$10&amp;"-"&amp;(ROUNDDOWN((F2765-$G$10)/5,0))*5+$G$10+4,(ROUNDDOWN((F2765-$G$10)/5,0))*5+$G$10&amp;"-"&amp;(ROUNDDOWN((F2765-$G$10)/5,0))*5+$G$10+4)</f>
        <v>2015-2019</v>
      </c>
      <c r="H2765" s="17">
        <v>1</v>
      </c>
      <c r="I2765" s="17">
        <v>0</v>
      </c>
      <c r="J2765" s="17">
        <v>0</v>
      </c>
      <c r="K2765" s="17">
        <f>SUM(I2765:J2765)</f>
        <v>0</v>
      </c>
      <c r="L2765" s="28">
        <f>IF(N2765&lt;7000000000,0,1)</f>
        <v>0</v>
      </c>
      <c r="M2765" s="28">
        <f>IF(N2765&gt;0,1,0)</f>
        <v>1</v>
      </c>
      <c r="N2765" s="29">
        <v>1576</v>
      </c>
      <c r="O2765" s="29">
        <f>IF($R2765="Minor",1,0)</f>
        <v>1</v>
      </c>
      <c r="P2765" s="29">
        <f>IF($R2765="Medium",1,0)</f>
        <v>0</v>
      </c>
      <c r="Q2765" s="29">
        <f>IF($R2765="Major",1,0)</f>
        <v>0</v>
      </c>
      <c r="R2765" s="2" t="str">
        <f>IF('Hazard Data'!N3268&lt;VLOOKUP(B2765,Thresholds!$B$2:$I$8,2,FALSE),"Minor",IF(AND(VLOOKUP(B2765,Thresholds!$B$2:$I$8,2,FALSE)&lt;='Hazard Data'!N3268,'Hazard Data'!N3268&lt;VLOOKUP(B2765,Thresholds!$B$2:$I$8,3,FALSE)),"Medium","Major"))</f>
        <v>Minor</v>
      </c>
      <c r="S2765" s="2" t="str">
        <f>IF(N2765&gt;0,"",IF('Hazard Data'!K3268&lt;VLOOKUP(B2765,Thresholds!$B$2:$I$8,5,FALSE),"Minor",IF(AND(VLOOKUP(B2765,Thresholds!$B$2:$I$8,5,FALSE)&lt;='Hazard Data'!K3268,'Hazard Data'!K3268&lt;VLOOKUP(B2765,Thresholds!$B$2:$I$8,6,FALSE)),"Medium","Major")))</f>
        <v/>
      </c>
      <c r="T2765" s="2"/>
      <c r="U2765" s="2"/>
      <c r="V2765" s="2"/>
      <c r="W2765" s="2"/>
      <c r="X2765" s="1"/>
      <c r="Y2765" s="1"/>
      <c r="Z2765" s="1"/>
      <c r="AA2765" s="1"/>
      <c r="AB2765" s="1"/>
      <c r="AC2765" s="1"/>
      <c r="AD2765" s="1"/>
      <c r="AE2765" s="1"/>
      <c r="AF2765" s="1"/>
    </row>
    <row r="2766" spans="1:32">
      <c r="A2766" s="1"/>
      <c r="B2766" s="17">
        <v>4</v>
      </c>
      <c r="C2766" s="9" t="s">
        <v>46</v>
      </c>
      <c r="D2766" s="9" t="str">
        <f>VLOOKUP(C2766,'Hazard Categories'!$A$2:$B$52,2,FALSE)</f>
        <v>Storm</v>
      </c>
      <c r="E2766" s="17">
        <v>2</v>
      </c>
      <c r="F2766" s="17">
        <v>1977</v>
      </c>
      <c r="G2766" s="17" t="str">
        <f>IF(F2766&lt;2000,(ROUNDDOWN((F2766-$G$10)/5,0))*5+$G$10&amp;"-"&amp;(ROUNDDOWN((F2766-$G$10)/5,0))*5+$G$10+4,(ROUNDDOWN((F2766-$G$10)/5,0))*5+$G$10&amp;"-"&amp;(ROUNDDOWN((F2766-$G$10)/5,0))*5+$G$10+4)</f>
        <v>1975-1979</v>
      </c>
      <c r="H2766" s="17">
        <v>1</v>
      </c>
      <c r="I2766" s="17">
        <v>0</v>
      </c>
      <c r="J2766" s="17">
        <v>0</v>
      </c>
      <c r="K2766" s="17">
        <f>SUM(I2766:J2766)</f>
        <v>0</v>
      </c>
      <c r="L2766" s="28">
        <f>IF(N2766&lt;7000000000,0,1)</f>
        <v>0</v>
      </c>
      <c r="M2766" s="28">
        <f>IF(N2766&gt;0,1,0)</f>
        <v>1</v>
      </c>
      <c r="N2766" s="29">
        <v>1575</v>
      </c>
      <c r="O2766" s="29">
        <f>IF($R2766="Minor",1,0)</f>
        <v>1</v>
      </c>
      <c r="P2766" s="29">
        <f>IF($R2766="Medium",1,0)</f>
        <v>0</v>
      </c>
      <c r="Q2766" s="29">
        <f>IF($R2766="Major",1,0)</f>
        <v>0</v>
      </c>
      <c r="R2766" s="2" t="str">
        <f>IF('Hazard Data'!N1299&lt;VLOOKUP(B2766,Thresholds!$B$2:$I$8,2,FALSE),"Minor",IF(AND(VLOOKUP(B2766,Thresholds!$B$2:$I$8,2,FALSE)&lt;='Hazard Data'!N1299,'Hazard Data'!N1299&lt;VLOOKUP(B2766,Thresholds!$B$2:$I$8,3,FALSE)),"Medium","Major"))</f>
        <v>Minor</v>
      </c>
      <c r="S2766" s="2" t="str">
        <f>IF(N2766&gt;0,"",IF('Hazard Data'!K1299&lt;VLOOKUP(B2766,Thresholds!$B$2:$I$8,5,FALSE),"Minor",IF(AND(VLOOKUP(B2766,Thresholds!$B$2:$I$8,5,FALSE)&lt;='Hazard Data'!K1299,'Hazard Data'!K1299&lt;VLOOKUP(B2766,Thresholds!$B$2:$I$8,6,FALSE)),"Medium","Major")))</f>
        <v/>
      </c>
      <c r="T2766" s="2"/>
      <c r="U2766" s="2"/>
      <c r="V2766" s="2"/>
      <c r="W2766" s="2"/>
      <c r="X2766" s="1"/>
      <c r="Y2766" s="1"/>
      <c r="Z2766" s="1"/>
      <c r="AA2766" s="1"/>
      <c r="AB2766" s="1"/>
      <c r="AC2766" s="1"/>
      <c r="AD2766" s="1"/>
      <c r="AE2766" s="1"/>
      <c r="AF2766" s="1"/>
    </row>
    <row r="2767" spans="1:32">
      <c r="A2767" s="1"/>
      <c r="B2767" s="17">
        <v>5</v>
      </c>
      <c r="C2767" s="9" t="s">
        <v>42</v>
      </c>
      <c r="D2767" s="9" t="str">
        <f>VLOOKUP(C2767,'Hazard Categories'!$A$2:$B$52,2,FALSE)</f>
        <v>Storm</v>
      </c>
      <c r="E2767" s="17">
        <v>1</v>
      </c>
      <c r="F2767" s="17">
        <v>1983</v>
      </c>
      <c r="G2767" s="17" t="str">
        <f>IF(F2767&lt;2000,(ROUNDDOWN((F2767-$G$10)/5,0))*5+$G$10&amp;"-"&amp;(ROUNDDOWN((F2767-$G$10)/5,0))*5+$G$10+4,(ROUNDDOWN((F2767-$G$10)/5,0))*5+$G$10&amp;"-"&amp;(ROUNDDOWN((F2767-$G$10)/5,0))*5+$G$10+4)</f>
        <v>1980-1984</v>
      </c>
      <c r="H2767" s="17">
        <v>1</v>
      </c>
      <c r="I2767" s="17">
        <v>0</v>
      </c>
      <c r="J2767" s="17">
        <v>0</v>
      </c>
      <c r="K2767" s="17">
        <f>SUM(I2767:J2767)</f>
        <v>0</v>
      </c>
      <c r="L2767" s="28">
        <f>IF(N2767&lt;7000000000,0,1)</f>
        <v>0</v>
      </c>
      <c r="M2767" s="28">
        <f>IF(N2767&gt;0,1,0)</f>
        <v>1</v>
      </c>
      <c r="N2767" s="29">
        <v>1575</v>
      </c>
      <c r="O2767" s="29">
        <f>IF($R2767="Minor",1,0)</f>
        <v>1</v>
      </c>
      <c r="P2767" s="29">
        <f>IF($R2767="Medium",1,0)</f>
        <v>0</v>
      </c>
      <c r="Q2767" s="29">
        <f>IF($R2767="Major",1,0)</f>
        <v>0</v>
      </c>
      <c r="R2767" s="2" t="str">
        <f>IF('Hazard Data'!N1352&lt;VLOOKUP(B2767,Thresholds!$B$2:$I$8,2,FALSE),"Minor",IF(AND(VLOOKUP(B2767,Thresholds!$B$2:$I$8,2,FALSE)&lt;='Hazard Data'!N1352,'Hazard Data'!N1352&lt;VLOOKUP(B2767,Thresholds!$B$2:$I$8,3,FALSE)),"Medium","Major"))</f>
        <v>Minor</v>
      </c>
      <c r="S2767" s="2" t="str">
        <f>IF(N2767&gt;0,"",IF('Hazard Data'!K1352&lt;VLOOKUP(B2767,Thresholds!$B$2:$I$8,5,FALSE),"Minor",IF(AND(VLOOKUP(B2767,Thresholds!$B$2:$I$8,5,FALSE)&lt;='Hazard Data'!K1352,'Hazard Data'!K1352&lt;VLOOKUP(B2767,Thresholds!$B$2:$I$8,6,FALSE)),"Medium","Major")))</f>
        <v/>
      </c>
      <c r="T2767" s="2"/>
      <c r="U2767" s="2"/>
      <c r="V2767" s="2"/>
      <c r="W2767" s="2"/>
      <c r="X2767" s="1"/>
      <c r="Y2767" s="1"/>
      <c r="Z2767" s="1"/>
      <c r="AA2767" s="1"/>
      <c r="AB2767" s="1"/>
      <c r="AC2767" s="1"/>
      <c r="AD2767" s="1"/>
      <c r="AE2767" s="1"/>
      <c r="AF2767" s="1"/>
    </row>
    <row r="2768" spans="1:32">
      <c r="A2768" s="1"/>
      <c r="B2768" s="17">
        <v>2</v>
      </c>
      <c r="C2768" s="9" t="s">
        <v>29</v>
      </c>
      <c r="D2768" s="9" t="str">
        <f>VLOOKUP(C2768,'Hazard Categories'!$A$2:$B$52,2,FALSE)</f>
        <v>Tropical Storm</v>
      </c>
      <c r="E2768" s="17">
        <v>2</v>
      </c>
      <c r="F2768" s="17">
        <v>1972</v>
      </c>
      <c r="G2768" s="17" t="str">
        <f>IF(F2768&lt;2000,(ROUNDDOWN((F2768-$G$10)/5,0))*5+$G$10&amp;"-"&amp;(ROUNDDOWN((F2768-$G$10)/5,0))*5+$G$10+4,(ROUNDDOWN((F2768-$G$10)/5,0))*5+$G$10&amp;"-"&amp;(ROUNDDOWN((F2768-$G$10)/5,0))*5+$G$10+4)</f>
        <v>1970-1974</v>
      </c>
      <c r="H2768" s="17">
        <v>2</v>
      </c>
      <c r="I2768" s="17">
        <v>0</v>
      </c>
      <c r="J2768" s="17">
        <v>0</v>
      </c>
      <c r="K2768" s="17">
        <f>SUM(I2768:J2768)</f>
        <v>0</v>
      </c>
      <c r="L2768" s="28">
        <f>IF(N2768&lt;7000000000,0,1)</f>
        <v>0</v>
      </c>
      <c r="M2768" s="28">
        <f>IF(N2768&gt;0,1,0)</f>
        <v>1</v>
      </c>
      <c r="N2768" s="29">
        <v>1574</v>
      </c>
      <c r="O2768" s="29">
        <f>IF($R2768="Minor",1,0)</f>
        <v>0</v>
      </c>
      <c r="P2768" s="29">
        <f>IF($R2768="Medium",1,0)</f>
        <v>1</v>
      </c>
      <c r="Q2768" s="29">
        <f>IF($R2768="Major",1,0)</f>
        <v>0</v>
      </c>
      <c r="R2768" s="2" t="str">
        <f>IF('Hazard Data'!N342&lt;VLOOKUP(B2768,Thresholds!$B$2:$I$8,2,FALSE),"Minor",IF(AND(VLOOKUP(B2768,Thresholds!$B$2:$I$8,2,FALSE)&lt;='Hazard Data'!N342,'Hazard Data'!N342&lt;VLOOKUP(B2768,Thresholds!$B$2:$I$8,3,FALSE)),"Medium","Major"))</f>
        <v>Medium</v>
      </c>
      <c r="S2768" s="2" t="str">
        <f>IF(N2768&gt;0,"",IF('Hazard Data'!K342&lt;VLOOKUP(B2768,Thresholds!$B$2:$I$8,5,FALSE),"Minor",IF(AND(VLOOKUP(B2768,Thresholds!$B$2:$I$8,5,FALSE)&lt;='Hazard Data'!K342,'Hazard Data'!K342&lt;VLOOKUP(B2768,Thresholds!$B$2:$I$8,6,FALSE)),"Medium","Major")))</f>
        <v/>
      </c>
      <c r="T2768" s="2"/>
      <c r="U2768" s="2"/>
      <c r="V2768" s="2"/>
      <c r="W2768" s="2"/>
      <c r="X2768" s="1"/>
      <c r="Y2768" s="1"/>
      <c r="Z2768" s="1"/>
      <c r="AA2768" s="1"/>
      <c r="AB2768" s="1"/>
      <c r="AC2768" s="1"/>
      <c r="AD2768" s="1"/>
      <c r="AE2768" s="1"/>
      <c r="AF2768" s="1"/>
    </row>
    <row r="2769" spans="1:32">
      <c r="A2769" s="1"/>
      <c r="B2769" s="17">
        <v>2</v>
      </c>
      <c r="C2769" s="9" t="s">
        <v>45</v>
      </c>
      <c r="D2769" s="9" t="str">
        <f>VLOOKUP(C2769,'Hazard Categories'!$A$2:$B$52,2,FALSE)</f>
        <v>Storm</v>
      </c>
      <c r="E2769" s="17">
        <v>3</v>
      </c>
      <c r="F2769" s="17">
        <v>1965</v>
      </c>
      <c r="G2769" s="17" t="str">
        <f>IF(F2769&lt;2000,(ROUNDDOWN((F2769-$G$10)/5,0))*5+$G$10&amp;"-"&amp;(ROUNDDOWN((F2769-$G$10)/5,0))*5+$G$10+4,(ROUNDDOWN((F2769-$G$10)/5,0))*5+$G$10&amp;"-"&amp;(ROUNDDOWN((F2769-$G$10)/5,0))*5+$G$10+4)</f>
        <v>1965-1969</v>
      </c>
      <c r="H2769" s="17">
        <v>1</v>
      </c>
      <c r="I2769" s="17">
        <v>0</v>
      </c>
      <c r="J2769" s="17">
        <v>0</v>
      </c>
      <c r="K2769" s="17">
        <f>SUM(I2769:J2769)</f>
        <v>0</v>
      </c>
      <c r="L2769" s="28">
        <f>IF(N2769&lt;7000000000,0,1)</f>
        <v>0</v>
      </c>
      <c r="M2769" s="28">
        <f>IF(N2769&gt;0,1,0)</f>
        <v>1</v>
      </c>
      <c r="N2769" s="29">
        <v>1571</v>
      </c>
      <c r="O2769" s="29">
        <f>IF($R2769="Minor",1,0)</f>
        <v>1</v>
      </c>
      <c r="P2769" s="29">
        <f>IF($R2769="Medium",1,0)</f>
        <v>0</v>
      </c>
      <c r="Q2769" s="29">
        <f>IF($R2769="Major",1,0)</f>
        <v>0</v>
      </c>
      <c r="R2769" s="2" t="str">
        <f>IF('Hazard Data'!N964&lt;VLOOKUP(B2769,Thresholds!$B$2:$I$8,2,FALSE),"Minor",IF(AND(VLOOKUP(B2769,Thresholds!$B$2:$I$8,2,FALSE)&lt;='Hazard Data'!N964,'Hazard Data'!N964&lt;VLOOKUP(B2769,Thresholds!$B$2:$I$8,3,FALSE)),"Medium","Major"))</f>
        <v>Minor</v>
      </c>
      <c r="S2769" s="2" t="str">
        <f>IF(N2769&gt;0,"",IF('Hazard Data'!K964&lt;VLOOKUP(B2769,Thresholds!$B$2:$I$8,5,FALSE),"Minor",IF(AND(VLOOKUP(B2769,Thresholds!$B$2:$I$8,5,FALSE)&lt;='Hazard Data'!K964,'Hazard Data'!K964&lt;VLOOKUP(B2769,Thresholds!$B$2:$I$8,6,FALSE)),"Medium","Major")))</f>
        <v/>
      </c>
      <c r="T2769" s="2"/>
      <c r="U2769" s="2"/>
      <c r="V2769" s="2"/>
      <c r="W2769" s="2"/>
      <c r="X2769" s="1"/>
      <c r="Y2769" s="1"/>
      <c r="Z2769" s="1"/>
      <c r="AA2769" s="1"/>
      <c r="AB2769" s="1"/>
      <c r="AC2769" s="1"/>
      <c r="AD2769" s="1"/>
      <c r="AE2769" s="1"/>
      <c r="AF2769" s="1"/>
    </row>
    <row r="2770" spans="1:32">
      <c r="A2770" s="1"/>
      <c r="B2770" s="17">
        <v>2</v>
      </c>
      <c r="C2770" s="9" t="s">
        <v>29</v>
      </c>
      <c r="D2770" s="9" t="str">
        <f>VLOOKUP(C2770,'Hazard Categories'!$A$2:$B$52,2,FALSE)</f>
        <v>Tropical Storm</v>
      </c>
      <c r="E2770" s="17">
        <v>3</v>
      </c>
      <c r="F2770" s="17">
        <v>1964</v>
      </c>
      <c r="G2770" s="17" t="str">
        <f>IF(F2770&lt;2000,(ROUNDDOWN((F2770-$G$10)/5,0))*5+$G$10&amp;"-"&amp;(ROUNDDOWN((F2770-$G$10)/5,0))*5+$G$10+4,(ROUNDDOWN((F2770-$G$10)/5,0))*5+$G$10&amp;"-"&amp;(ROUNDDOWN((F2770-$G$10)/5,0))*5+$G$10+4)</f>
        <v>1960-1964</v>
      </c>
      <c r="H2770" s="17">
        <v>2</v>
      </c>
      <c r="I2770" s="17">
        <v>0</v>
      </c>
      <c r="J2770" s="17">
        <v>0</v>
      </c>
      <c r="K2770" s="17">
        <f>SUM(I2770:J2770)</f>
        <v>0</v>
      </c>
      <c r="L2770" s="28">
        <f>IF(N2770&lt;7000000000,0,1)</f>
        <v>0</v>
      </c>
      <c r="M2770" s="28">
        <f>IF(N2770&gt;0,1,0)</f>
        <v>1</v>
      </c>
      <c r="N2770" s="29">
        <v>1571</v>
      </c>
      <c r="O2770" s="29">
        <f>IF($R2770="Minor",1,0)</f>
        <v>1</v>
      </c>
      <c r="P2770" s="29">
        <f>IF($R2770="Medium",1,0)</f>
        <v>0</v>
      </c>
      <c r="Q2770" s="29">
        <f>IF($R2770="Major",1,0)</f>
        <v>0</v>
      </c>
      <c r="R2770" s="2" t="str">
        <f>IF('Hazard Data'!N1064&lt;VLOOKUP(B2770,Thresholds!$B$2:$I$8,2,FALSE),"Minor",IF(AND(VLOOKUP(B2770,Thresholds!$B$2:$I$8,2,FALSE)&lt;='Hazard Data'!N1064,'Hazard Data'!N1064&lt;VLOOKUP(B2770,Thresholds!$B$2:$I$8,3,FALSE)),"Medium","Major"))</f>
        <v>Minor</v>
      </c>
      <c r="S2770" s="2" t="str">
        <f>IF(N2770&gt;0,"",IF('Hazard Data'!K1064&lt;VLOOKUP(B2770,Thresholds!$B$2:$I$8,5,FALSE),"Minor",IF(AND(VLOOKUP(B2770,Thresholds!$B$2:$I$8,5,FALSE)&lt;='Hazard Data'!K1064,'Hazard Data'!K1064&lt;VLOOKUP(B2770,Thresholds!$B$2:$I$8,6,FALSE)),"Medium","Major")))</f>
        <v/>
      </c>
      <c r="T2770" s="2"/>
      <c r="U2770" s="2"/>
      <c r="V2770" s="2"/>
      <c r="W2770" s="2"/>
      <c r="X2770" s="1"/>
      <c r="Y2770" s="1"/>
      <c r="Z2770" s="1"/>
      <c r="AA2770" s="1"/>
      <c r="AB2770" s="1"/>
      <c r="AC2770" s="1"/>
      <c r="AD2770" s="1"/>
      <c r="AE2770" s="1"/>
      <c r="AF2770" s="1"/>
    </row>
    <row r="2771" spans="1:32">
      <c r="A2771" s="1"/>
      <c r="B2771" s="17">
        <v>5</v>
      </c>
      <c r="C2771" s="9" t="s">
        <v>44</v>
      </c>
      <c r="D2771" s="9" t="str">
        <f>VLOOKUP(C2771,'Hazard Categories'!$A$2:$B$52,2,FALSE)</f>
        <v>Severe Storm</v>
      </c>
      <c r="E2771" s="17">
        <v>1</v>
      </c>
      <c r="F2771" s="17">
        <v>1966</v>
      </c>
      <c r="G2771" s="17" t="str">
        <f>IF(F2771&lt;2000,(ROUNDDOWN((F2771-$G$10)/5,0))*5+$G$10&amp;"-"&amp;(ROUNDDOWN((F2771-$G$10)/5,0))*5+$G$10+4,(ROUNDDOWN((F2771-$G$10)/5,0))*5+$G$10&amp;"-"&amp;(ROUNDDOWN((F2771-$G$10)/5,0))*5+$G$10+4)</f>
        <v>1965-1969</v>
      </c>
      <c r="H2771" s="17">
        <v>1</v>
      </c>
      <c r="I2771" s="17">
        <v>0</v>
      </c>
      <c r="J2771" s="17">
        <v>0</v>
      </c>
      <c r="K2771" s="17">
        <f>SUM(I2771:J2771)</f>
        <v>0</v>
      </c>
      <c r="L2771" s="28">
        <f>IF(N2771&lt;7000000000,0,1)</f>
        <v>0</v>
      </c>
      <c r="M2771" s="28">
        <f>IF(N2771&gt;0,1,0)</f>
        <v>1</v>
      </c>
      <c r="N2771" s="29">
        <v>1570</v>
      </c>
      <c r="O2771" s="29">
        <f>IF($R2771="Minor",1,0)</f>
        <v>1</v>
      </c>
      <c r="P2771" s="29">
        <f>IF($R2771="Medium",1,0)</f>
        <v>0</v>
      </c>
      <c r="Q2771" s="29">
        <f>IF($R2771="Major",1,0)</f>
        <v>0</v>
      </c>
      <c r="R2771" s="2" t="str">
        <f>IF('Hazard Data'!N989&lt;VLOOKUP(B2771,Thresholds!$B$2:$I$8,2,FALSE),"Minor",IF(AND(VLOOKUP(B2771,Thresholds!$B$2:$I$8,2,FALSE)&lt;='Hazard Data'!N989,'Hazard Data'!N989&lt;VLOOKUP(B2771,Thresholds!$B$2:$I$8,3,FALSE)),"Medium","Major"))</f>
        <v>Minor</v>
      </c>
      <c r="S2771" s="2" t="str">
        <f>IF(N2771&gt;0,"",IF('Hazard Data'!K989&lt;VLOOKUP(B2771,Thresholds!$B$2:$I$8,5,FALSE),"Minor",IF(AND(VLOOKUP(B2771,Thresholds!$B$2:$I$8,5,FALSE)&lt;='Hazard Data'!K989,'Hazard Data'!K989&lt;VLOOKUP(B2771,Thresholds!$B$2:$I$8,6,FALSE)),"Medium","Major")))</f>
        <v/>
      </c>
      <c r="T2771" s="2"/>
      <c r="U2771" s="2"/>
      <c r="V2771" s="2"/>
      <c r="W2771" s="2"/>
      <c r="X2771" s="1"/>
      <c r="Y2771" s="1"/>
      <c r="Z2771" s="1"/>
      <c r="AA2771" s="1"/>
      <c r="AB2771" s="1"/>
      <c r="AC2771" s="1"/>
      <c r="AD2771" s="1"/>
      <c r="AE2771" s="1"/>
      <c r="AF2771" s="1"/>
    </row>
    <row r="2772" spans="1:32">
      <c r="A2772" s="1"/>
      <c r="B2772" s="17">
        <v>6</v>
      </c>
      <c r="C2772" s="9" t="s">
        <v>52</v>
      </c>
      <c r="D2772" s="9" t="str">
        <f>VLOOKUP(C2772,'Hazard Categories'!$A$2:$B$52,2,FALSE)</f>
        <v>Severe Storm</v>
      </c>
      <c r="E2772" s="17">
        <v>3</v>
      </c>
      <c r="F2772" s="17">
        <v>1965</v>
      </c>
      <c r="G2772" s="17" t="str">
        <f>IF(F2772&lt;2000,(ROUNDDOWN((F2772-$G$10)/5,0))*5+$G$10&amp;"-"&amp;(ROUNDDOWN((F2772-$G$10)/5,0))*5+$G$10+4,(ROUNDDOWN((F2772-$G$10)/5,0))*5+$G$10&amp;"-"&amp;(ROUNDDOWN((F2772-$G$10)/5,0))*5+$G$10+4)</f>
        <v>1965-1969</v>
      </c>
      <c r="H2772" s="17">
        <v>31</v>
      </c>
      <c r="I2772" s="17">
        <v>0</v>
      </c>
      <c r="J2772" s="17">
        <v>0</v>
      </c>
      <c r="K2772" s="17">
        <f>SUM(I2772:J2772)</f>
        <v>0</v>
      </c>
      <c r="L2772" s="28">
        <f>IF(N2772&lt;7000000000,0,1)</f>
        <v>0</v>
      </c>
      <c r="M2772" s="28">
        <f>IF(N2772&gt;0,1,0)</f>
        <v>1</v>
      </c>
      <c r="N2772" s="29">
        <v>1567</v>
      </c>
      <c r="O2772" s="29">
        <f>IF($R2772="Minor",1,0)</f>
        <v>1</v>
      </c>
      <c r="P2772" s="29">
        <f>IF($R2772="Medium",1,0)</f>
        <v>0</v>
      </c>
      <c r="Q2772" s="29">
        <f>IF($R2772="Major",1,0)</f>
        <v>0</v>
      </c>
      <c r="R2772" s="2" t="str">
        <f>IF('Hazard Data'!N948&lt;VLOOKUP(B2772,Thresholds!$B$2:$I$8,2,FALSE),"Minor",IF(AND(VLOOKUP(B2772,Thresholds!$B$2:$I$8,2,FALSE)&lt;='Hazard Data'!N948,'Hazard Data'!N948&lt;VLOOKUP(B2772,Thresholds!$B$2:$I$8,3,FALSE)),"Medium","Major"))</f>
        <v>Minor</v>
      </c>
      <c r="S2772" s="2" t="str">
        <f>IF(N2772&gt;0,"",IF('Hazard Data'!K948&lt;VLOOKUP(B2772,Thresholds!$B$2:$I$8,5,FALSE),"Minor",IF(AND(VLOOKUP(B2772,Thresholds!$B$2:$I$8,5,FALSE)&lt;='Hazard Data'!K948,'Hazard Data'!K948&lt;VLOOKUP(B2772,Thresholds!$B$2:$I$8,6,FALSE)),"Medium","Major")))</f>
        <v/>
      </c>
      <c r="T2772" s="2"/>
      <c r="U2772" s="2"/>
      <c r="V2772" s="2"/>
      <c r="W2772" s="2"/>
      <c r="X2772" s="1"/>
      <c r="Y2772" s="1"/>
      <c r="Z2772" s="1"/>
      <c r="AA2772" s="1"/>
      <c r="AB2772" s="1"/>
      <c r="AC2772" s="1"/>
      <c r="AD2772" s="1"/>
      <c r="AE2772" s="1"/>
      <c r="AF2772" s="1"/>
    </row>
    <row r="2773" spans="1:32">
      <c r="A2773" s="1"/>
      <c r="B2773" s="17">
        <v>1</v>
      </c>
      <c r="C2773" s="9" t="s">
        <v>44</v>
      </c>
      <c r="D2773" s="9" t="str">
        <f>VLOOKUP(C2773,'Hazard Categories'!$A$2:$B$52,2,FALSE)</f>
        <v>Severe Storm</v>
      </c>
      <c r="E2773" s="17">
        <v>3</v>
      </c>
      <c r="F2773" s="17">
        <v>1977</v>
      </c>
      <c r="G2773" s="17" t="str">
        <f>IF(F2773&lt;2000,(ROUNDDOWN((F2773-$G$10)/5,0))*5+$G$10&amp;"-"&amp;(ROUNDDOWN((F2773-$G$10)/5,0))*5+$G$10+4,(ROUNDDOWN((F2773-$G$10)/5,0))*5+$G$10&amp;"-"&amp;(ROUNDDOWN((F2773-$G$10)/5,0))*5+$G$10+4)</f>
        <v>1975-1979</v>
      </c>
      <c r="H2773" s="17">
        <v>1</v>
      </c>
      <c r="I2773" s="17">
        <v>0</v>
      </c>
      <c r="J2773" s="17">
        <v>0</v>
      </c>
      <c r="K2773" s="17">
        <f>SUM(I2773:J2773)</f>
        <v>0</v>
      </c>
      <c r="L2773" s="28">
        <f>IF(N2773&lt;7000000000,0,1)</f>
        <v>0</v>
      </c>
      <c r="M2773" s="28">
        <f>IF(N2773&gt;0,1,0)</f>
        <v>1</v>
      </c>
      <c r="N2773" s="29">
        <v>1562</v>
      </c>
      <c r="O2773" s="29">
        <f>IF($R2773="Minor",1,0)</f>
        <v>1</v>
      </c>
      <c r="P2773" s="29">
        <f>IF($R2773="Medium",1,0)</f>
        <v>0</v>
      </c>
      <c r="Q2773" s="29">
        <f>IF($R2773="Major",1,0)</f>
        <v>0</v>
      </c>
      <c r="R2773" s="2" t="str">
        <f>IF('Hazard Data'!N1289&lt;VLOOKUP(B2773,Thresholds!$B$2:$I$8,2,FALSE),"Minor",IF(AND(VLOOKUP(B2773,Thresholds!$B$2:$I$8,2,FALSE)&lt;='Hazard Data'!N1289,'Hazard Data'!N1289&lt;VLOOKUP(B2773,Thresholds!$B$2:$I$8,3,FALSE)),"Medium","Major"))</f>
        <v>Minor</v>
      </c>
      <c r="S2773" s="2" t="str">
        <f>IF(N2773&gt;0,"",IF('Hazard Data'!K1289&lt;VLOOKUP(B2773,Thresholds!$B$2:$I$8,5,FALSE),"Minor",IF(AND(VLOOKUP(B2773,Thresholds!$B$2:$I$8,5,FALSE)&lt;='Hazard Data'!K1289,'Hazard Data'!K1289&lt;VLOOKUP(B2773,Thresholds!$B$2:$I$8,6,FALSE)),"Medium","Major")))</f>
        <v/>
      </c>
      <c r="T2773" s="2"/>
      <c r="U2773" s="2"/>
      <c r="V2773" s="2"/>
      <c r="W2773" s="2"/>
      <c r="X2773" s="1"/>
      <c r="Y2773" s="1"/>
      <c r="Z2773" s="1"/>
      <c r="AA2773" s="1"/>
      <c r="AB2773" s="1"/>
      <c r="AC2773" s="1"/>
      <c r="AD2773" s="1"/>
      <c r="AE2773" s="1"/>
      <c r="AF2773" s="1"/>
    </row>
    <row r="2774" spans="1:32">
      <c r="A2774" s="1"/>
      <c r="B2774" s="17">
        <v>3</v>
      </c>
      <c r="C2774" s="9" t="s">
        <v>39</v>
      </c>
      <c r="D2774" s="9" t="str">
        <f>VLOOKUP(C2774,'Hazard Categories'!$A$2:$B$52,2,FALSE)</f>
        <v>Severe Storm</v>
      </c>
      <c r="E2774" s="17">
        <v>2</v>
      </c>
      <c r="F2774" s="17">
        <v>2017</v>
      </c>
      <c r="G2774" s="17" t="str">
        <f>IF(F2774&lt;2000,(ROUNDDOWN((F2774-$G$10)/5,0))*5+$G$10&amp;"-"&amp;(ROUNDDOWN((F2774-$G$10)/5,0))*5+$G$10+4,(ROUNDDOWN((F2774-$G$10)/5,0))*5+$G$10&amp;"-"&amp;(ROUNDDOWN((F2774-$G$10)/5,0))*5+$G$10+4)</f>
        <v>2015-2019</v>
      </c>
      <c r="H2774" s="17">
        <v>1</v>
      </c>
      <c r="I2774" s="17">
        <v>0</v>
      </c>
      <c r="J2774" s="17">
        <v>0</v>
      </c>
      <c r="K2774" s="17">
        <f>SUM(I2774:J2774)</f>
        <v>0</v>
      </c>
      <c r="L2774" s="28">
        <f>IF(N2774&lt;7000000000,0,1)</f>
        <v>0</v>
      </c>
      <c r="M2774" s="28">
        <f>IF(N2774&gt;0,1,0)</f>
        <v>1</v>
      </c>
      <c r="N2774" s="29">
        <v>1562</v>
      </c>
      <c r="O2774" s="29">
        <f>IF($R2774="Minor",1,0)</f>
        <v>1</v>
      </c>
      <c r="P2774" s="29">
        <f>IF($R2774="Medium",1,0)</f>
        <v>0</v>
      </c>
      <c r="Q2774" s="29">
        <f>IF($R2774="Major",1,0)</f>
        <v>0</v>
      </c>
      <c r="R2774" s="2" t="str">
        <f>IF('Hazard Data'!N2901&lt;VLOOKUP(B2774,Thresholds!$B$2:$I$8,2,FALSE),"Minor",IF(AND(VLOOKUP(B2774,Thresholds!$B$2:$I$8,2,FALSE)&lt;='Hazard Data'!N2901,'Hazard Data'!N2901&lt;VLOOKUP(B2774,Thresholds!$B$2:$I$8,3,FALSE)),"Medium","Major"))</f>
        <v>Minor</v>
      </c>
      <c r="S2774" s="2" t="str">
        <f>IF(N2774&gt;0,"",IF('Hazard Data'!K2901&lt;VLOOKUP(B2774,Thresholds!$B$2:$I$8,5,FALSE),"Minor",IF(AND(VLOOKUP(B2774,Thresholds!$B$2:$I$8,5,FALSE)&lt;='Hazard Data'!K2901,'Hazard Data'!K2901&lt;VLOOKUP(B2774,Thresholds!$B$2:$I$8,6,FALSE)),"Medium","Major")))</f>
        <v/>
      </c>
      <c r="T2774" s="2"/>
      <c r="U2774" s="2"/>
      <c r="V2774" s="2"/>
      <c r="W2774" s="2"/>
      <c r="X2774" s="1"/>
      <c r="Y2774" s="1"/>
      <c r="Z2774" s="1"/>
      <c r="AA2774" s="1"/>
      <c r="AB2774" s="1"/>
      <c r="AC2774" s="1"/>
      <c r="AD2774" s="1"/>
      <c r="AE2774" s="1"/>
      <c r="AF2774" s="1"/>
    </row>
    <row r="2775" spans="1:32">
      <c r="A2775" s="1"/>
      <c r="B2775" s="17">
        <v>3</v>
      </c>
      <c r="C2775" s="9" t="s">
        <v>39</v>
      </c>
      <c r="D2775" s="9" t="str">
        <f>VLOOKUP(C2775,'Hazard Categories'!$A$2:$B$52,2,FALSE)</f>
        <v>Severe Storm</v>
      </c>
      <c r="E2775" s="17">
        <v>3</v>
      </c>
      <c r="F2775" s="17">
        <v>2017</v>
      </c>
      <c r="G2775" s="17" t="str">
        <f>IF(F2775&lt;2000,(ROUNDDOWN((F2775-$G$10)/5,0))*5+$G$10&amp;"-"&amp;(ROUNDDOWN((F2775-$G$10)/5,0))*5+$G$10+4,(ROUNDDOWN((F2775-$G$10)/5,0))*5+$G$10&amp;"-"&amp;(ROUNDDOWN((F2775-$G$10)/5,0))*5+$G$10+4)</f>
        <v>2015-2019</v>
      </c>
      <c r="H2775" s="17">
        <v>1</v>
      </c>
      <c r="I2775" s="17">
        <v>0</v>
      </c>
      <c r="J2775" s="17">
        <v>0</v>
      </c>
      <c r="K2775" s="17">
        <f>SUM(I2775:J2775)</f>
        <v>0</v>
      </c>
      <c r="L2775" s="28">
        <f>IF(N2775&lt;7000000000,0,1)</f>
        <v>0</v>
      </c>
      <c r="M2775" s="28">
        <f>IF(N2775&gt;0,1,0)</f>
        <v>1</v>
      </c>
      <c r="N2775" s="29">
        <v>1561</v>
      </c>
      <c r="O2775" s="29">
        <f>IF($R2775="Minor",1,0)</f>
        <v>1</v>
      </c>
      <c r="P2775" s="29">
        <f>IF($R2775="Medium",1,0)</f>
        <v>0</v>
      </c>
      <c r="Q2775" s="29">
        <f>IF($R2775="Major",1,0)</f>
        <v>0</v>
      </c>
      <c r="R2775" s="2" t="str">
        <f>IF('Hazard Data'!N2960&lt;VLOOKUP(B2775,Thresholds!$B$2:$I$8,2,FALSE),"Minor",IF(AND(VLOOKUP(B2775,Thresholds!$B$2:$I$8,2,FALSE)&lt;='Hazard Data'!N2960,'Hazard Data'!N2960&lt;VLOOKUP(B2775,Thresholds!$B$2:$I$8,3,FALSE)),"Medium","Major"))</f>
        <v>Minor</v>
      </c>
      <c r="S2775" s="2" t="str">
        <f>IF(N2775&gt;0,"",IF('Hazard Data'!K2960&lt;VLOOKUP(B2775,Thresholds!$B$2:$I$8,5,FALSE),"Minor",IF(AND(VLOOKUP(B2775,Thresholds!$B$2:$I$8,5,FALSE)&lt;='Hazard Data'!K2960,'Hazard Data'!K2960&lt;VLOOKUP(B2775,Thresholds!$B$2:$I$8,6,FALSE)),"Medium","Major")))</f>
        <v/>
      </c>
      <c r="T2775" s="2"/>
      <c r="U2775" s="2"/>
      <c r="V2775" s="2"/>
      <c r="W2775" s="2"/>
      <c r="X2775" s="1"/>
      <c r="Y2775" s="1"/>
      <c r="Z2775" s="1"/>
      <c r="AA2775" s="1"/>
      <c r="AB2775" s="1"/>
      <c r="AC2775" s="1"/>
      <c r="AD2775" s="1"/>
      <c r="AE2775" s="1"/>
      <c r="AF2775" s="1"/>
    </row>
    <row r="2776" spans="1:32">
      <c r="A2776" s="1"/>
      <c r="B2776" s="17">
        <v>5</v>
      </c>
      <c r="C2776" s="9" t="s">
        <v>29</v>
      </c>
      <c r="D2776" s="9" t="str">
        <f>VLOOKUP(C2776,'Hazard Categories'!$A$2:$B$52,2,FALSE)</f>
        <v>Tropical Storm</v>
      </c>
      <c r="E2776" s="17">
        <v>2</v>
      </c>
      <c r="F2776" s="17">
        <v>1968</v>
      </c>
      <c r="G2776" s="17" t="str">
        <f>IF(F2776&lt;2000,(ROUNDDOWN((F2776-$G$10)/5,0))*5+$G$10&amp;"-"&amp;(ROUNDDOWN((F2776-$G$10)/5,0))*5+$G$10+4,(ROUNDDOWN((F2776-$G$10)/5,0))*5+$G$10&amp;"-"&amp;(ROUNDDOWN((F2776-$G$10)/5,0))*5+$G$10+4)</f>
        <v>1965-1969</v>
      </c>
      <c r="H2776" s="17">
        <v>2</v>
      </c>
      <c r="I2776" s="17">
        <v>0</v>
      </c>
      <c r="J2776" s="17">
        <v>0</v>
      </c>
      <c r="K2776" s="17">
        <f>SUM(I2776:J2776)</f>
        <v>0</v>
      </c>
      <c r="L2776" s="28">
        <f>IF(N2776&lt;7000000000,0,1)</f>
        <v>0</v>
      </c>
      <c r="M2776" s="28">
        <f>IF(N2776&gt;0,1,0)</f>
        <v>1</v>
      </c>
      <c r="N2776" s="29">
        <v>1559</v>
      </c>
      <c r="O2776" s="29">
        <f>IF($R2776="Minor",1,0)</f>
        <v>1</v>
      </c>
      <c r="P2776" s="29">
        <f>IF($R2776="Medium",1,0)</f>
        <v>0</v>
      </c>
      <c r="Q2776" s="29">
        <f>IF($R2776="Major",1,0)</f>
        <v>0</v>
      </c>
      <c r="R2776" s="2" t="str">
        <f>IF('Hazard Data'!N1061&lt;VLOOKUP(B2776,Thresholds!$B$2:$I$8,2,FALSE),"Minor",IF(AND(VLOOKUP(B2776,Thresholds!$B$2:$I$8,2,FALSE)&lt;='Hazard Data'!N1061,'Hazard Data'!N1061&lt;VLOOKUP(B2776,Thresholds!$B$2:$I$8,3,FALSE)),"Medium","Major"))</f>
        <v>Minor</v>
      </c>
      <c r="S2776" s="2" t="str">
        <f>IF(N2776&gt;0,"",IF('Hazard Data'!K1061&lt;VLOOKUP(B2776,Thresholds!$B$2:$I$8,5,FALSE),"Minor",IF(AND(VLOOKUP(B2776,Thresholds!$B$2:$I$8,5,FALSE)&lt;='Hazard Data'!K1061,'Hazard Data'!K1061&lt;VLOOKUP(B2776,Thresholds!$B$2:$I$8,6,FALSE)),"Medium","Major")))</f>
        <v/>
      </c>
      <c r="T2776" s="2"/>
      <c r="U2776" s="2"/>
      <c r="V2776" s="2"/>
      <c r="W2776" s="2"/>
      <c r="X2776" s="1"/>
      <c r="Y2776" s="1"/>
      <c r="Z2776" s="1"/>
      <c r="AA2776" s="1"/>
      <c r="AB2776" s="1"/>
      <c r="AC2776" s="1"/>
      <c r="AD2776" s="1"/>
      <c r="AE2776" s="1"/>
      <c r="AF2776" s="1"/>
    </row>
    <row r="2777" spans="1:32">
      <c r="A2777" s="1"/>
      <c r="B2777" s="17">
        <v>1</v>
      </c>
      <c r="C2777" s="9" t="s">
        <v>40</v>
      </c>
      <c r="D2777" s="9" t="str">
        <f>VLOOKUP(C2777,'Hazard Categories'!$A$2:$B$52,2,FALSE)</f>
        <v>Storm</v>
      </c>
      <c r="E2777" s="17">
        <v>1</v>
      </c>
      <c r="F2777" s="17">
        <v>1977</v>
      </c>
      <c r="G2777" s="17" t="str">
        <f>IF(F2777&lt;2000,(ROUNDDOWN((F2777-$G$10)/5,0))*5+$G$10&amp;"-"&amp;(ROUNDDOWN((F2777-$G$10)/5,0))*5+$G$10+4,(ROUNDDOWN((F2777-$G$10)/5,0))*5+$G$10&amp;"-"&amp;(ROUNDDOWN((F2777-$G$10)/5,0))*5+$G$10+4)</f>
        <v>1975-1979</v>
      </c>
      <c r="H2777" s="17">
        <v>31</v>
      </c>
      <c r="I2777" s="17">
        <v>0</v>
      </c>
      <c r="J2777" s="17">
        <v>0</v>
      </c>
      <c r="K2777" s="17">
        <f>SUM(I2777:J2777)</f>
        <v>0</v>
      </c>
      <c r="L2777" s="28">
        <f>IF(N2777&lt;7000000000,0,1)</f>
        <v>0</v>
      </c>
      <c r="M2777" s="28">
        <f>IF(N2777&gt;0,1,0)</f>
        <v>1</v>
      </c>
      <c r="N2777" s="29">
        <v>1557</v>
      </c>
      <c r="O2777" s="29">
        <f>IF($R2777="Minor",1,0)</f>
        <v>1</v>
      </c>
      <c r="P2777" s="29">
        <f>IF($R2777="Medium",1,0)</f>
        <v>0</v>
      </c>
      <c r="Q2777" s="29">
        <f>IF($R2777="Major",1,0)</f>
        <v>0</v>
      </c>
      <c r="R2777" s="2" t="str">
        <f>IF('Hazard Data'!N1244&lt;VLOOKUP(B2777,Thresholds!$B$2:$I$8,2,FALSE),"Minor",IF(AND(VLOOKUP(B2777,Thresholds!$B$2:$I$8,2,FALSE)&lt;='Hazard Data'!N1244,'Hazard Data'!N1244&lt;VLOOKUP(B2777,Thresholds!$B$2:$I$8,3,FALSE)),"Medium","Major"))</f>
        <v>Minor</v>
      </c>
      <c r="S2777" s="2" t="str">
        <f>IF(N2777&gt;0,"",IF('Hazard Data'!K1244&lt;VLOOKUP(B2777,Thresholds!$B$2:$I$8,5,FALSE),"Minor",IF(AND(VLOOKUP(B2777,Thresholds!$B$2:$I$8,5,FALSE)&lt;='Hazard Data'!K1244,'Hazard Data'!K1244&lt;VLOOKUP(B2777,Thresholds!$B$2:$I$8,6,FALSE)),"Medium","Major")))</f>
        <v/>
      </c>
      <c r="T2777" s="2"/>
      <c r="U2777" s="2"/>
      <c r="V2777" s="2"/>
      <c r="W2777" s="2"/>
      <c r="X2777" s="1"/>
      <c r="Y2777" s="1"/>
      <c r="Z2777" s="1"/>
      <c r="AA2777" s="1"/>
      <c r="AB2777" s="1"/>
      <c r="AC2777" s="1"/>
      <c r="AD2777" s="1"/>
      <c r="AE2777" s="1"/>
      <c r="AF2777" s="1"/>
    </row>
    <row r="2778" spans="1:32">
      <c r="A2778" s="1"/>
      <c r="B2778" s="17">
        <v>5</v>
      </c>
      <c r="C2778" s="9" t="s">
        <v>39</v>
      </c>
      <c r="D2778" s="9" t="str">
        <f>VLOOKUP(C2778,'Hazard Categories'!$A$2:$B$52,2,FALSE)</f>
        <v>Severe Storm</v>
      </c>
      <c r="E2778" s="17">
        <v>3</v>
      </c>
      <c r="F2778" s="17">
        <v>2018</v>
      </c>
      <c r="G2778" s="17" t="str">
        <f>IF(F2778&lt;2000,(ROUNDDOWN((F2778-$G$10)/5,0))*5+$G$10&amp;"-"&amp;(ROUNDDOWN((F2778-$G$10)/5,0))*5+$G$10+4,(ROUNDDOWN((F2778-$G$10)/5,0))*5+$G$10&amp;"-"&amp;(ROUNDDOWN((F2778-$G$10)/5,0))*5+$G$10+4)</f>
        <v>2015-2019</v>
      </c>
      <c r="H2778" s="17">
        <v>1</v>
      </c>
      <c r="I2778" s="17">
        <v>0</v>
      </c>
      <c r="J2778" s="17">
        <v>0</v>
      </c>
      <c r="K2778" s="17">
        <f>SUM(I2778:J2778)</f>
        <v>0</v>
      </c>
      <c r="L2778" s="28">
        <f>IF(N2778&lt;7000000000,0,1)</f>
        <v>0</v>
      </c>
      <c r="M2778" s="28">
        <f>IF(N2778&gt;0,1,0)</f>
        <v>1</v>
      </c>
      <c r="N2778" s="29">
        <v>1556</v>
      </c>
      <c r="O2778" s="29">
        <f>IF($R2778="Minor",1,0)</f>
        <v>1</v>
      </c>
      <c r="P2778" s="29">
        <f>IF($R2778="Medium",1,0)</f>
        <v>0</v>
      </c>
      <c r="Q2778" s="29">
        <f>IF($R2778="Major",1,0)</f>
        <v>0</v>
      </c>
      <c r="R2778" s="2" t="str">
        <f>IF('Hazard Data'!N3020&lt;VLOOKUP(B2778,Thresholds!$B$2:$I$8,2,FALSE),"Minor",IF(AND(VLOOKUP(B2778,Thresholds!$B$2:$I$8,2,FALSE)&lt;='Hazard Data'!N3020,'Hazard Data'!N3020&lt;VLOOKUP(B2778,Thresholds!$B$2:$I$8,3,FALSE)),"Medium","Major"))</f>
        <v>Minor</v>
      </c>
      <c r="S2778" s="2" t="str">
        <f>IF(N2778&gt;0,"",IF('Hazard Data'!K3020&lt;VLOOKUP(B2778,Thresholds!$B$2:$I$8,5,FALSE),"Minor",IF(AND(VLOOKUP(B2778,Thresholds!$B$2:$I$8,5,FALSE)&lt;='Hazard Data'!K3020,'Hazard Data'!K3020&lt;VLOOKUP(B2778,Thresholds!$B$2:$I$8,6,FALSE)),"Medium","Major")))</f>
        <v/>
      </c>
      <c r="T2778" s="2"/>
      <c r="U2778" s="2"/>
      <c r="V2778" s="2"/>
      <c r="W2778" s="2"/>
      <c r="X2778" s="1"/>
      <c r="Y2778" s="1"/>
      <c r="Z2778" s="1"/>
      <c r="AA2778" s="1"/>
      <c r="AB2778" s="1"/>
      <c r="AC2778" s="1"/>
      <c r="AD2778" s="1"/>
      <c r="AE2778" s="1"/>
      <c r="AF2778" s="1"/>
    </row>
    <row r="2779" spans="1:32">
      <c r="A2779" s="1"/>
      <c r="B2779" s="17">
        <v>4</v>
      </c>
      <c r="C2779" s="9" t="s">
        <v>43</v>
      </c>
      <c r="D2779" s="9" t="str">
        <f>VLOOKUP(C2779,'Hazard Categories'!$A$2:$B$52,2,FALSE)</f>
        <v>Heat/Drought/Fire</v>
      </c>
      <c r="E2779" s="17">
        <v>4</v>
      </c>
      <c r="F2779" s="17">
        <v>1978</v>
      </c>
      <c r="G2779" s="17" t="str">
        <f>IF(F2779&lt;2000,(ROUNDDOWN((F2779-$G$10)/5,0))*5+$G$10&amp;"-"&amp;(ROUNDDOWN((F2779-$G$10)/5,0))*5+$G$10+4,(ROUNDDOWN((F2779-$G$10)/5,0))*5+$G$10&amp;"-"&amp;(ROUNDDOWN((F2779-$G$10)/5,0))*5+$G$10+4)</f>
        <v>1975-1979</v>
      </c>
      <c r="H2779" s="17">
        <v>31</v>
      </c>
      <c r="I2779" s="17">
        <v>0</v>
      </c>
      <c r="J2779" s="17">
        <v>0</v>
      </c>
      <c r="K2779" s="17">
        <f>SUM(I2779:J2779)</f>
        <v>0</v>
      </c>
      <c r="L2779" s="28">
        <f>IF(N2779&lt;7000000000,0,1)</f>
        <v>0</v>
      </c>
      <c r="M2779" s="28">
        <f>IF(N2779&gt;0,1,0)</f>
        <v>1</v>
      </c>
      <c r="N2779" s="29">
        <v>1553</v>
      </c>
      <c r="O2779" s="29">
        <f>IF($R2779="Minor",1,0)</f>
        <v>0</v>
      </c>
      <c r="P2779" s="29">
        <f>IF($R2779="Medium",1,0)</f>
        <v>1</v>
      </c>
      <c r="Q2779" s="29">
        <f>IF($R2779="Major",1,0)</f>
        <v>0</v>
      </c>
      <c r="R2779" s="2" t="str">
        <f>IF('Hazard Data'!N454&lt;VLOOKUP(B2779,Thresholds!$B$2:$I$8,2,FALSE),"Minor",IF(AND(VLOOKUP(B2779,Thresholds!$B$2:$I$8,2,FALSE)&lt;='Hazard Data'!N454,'Hazard Data'!N454&lt;VLOOKUP(B2779,Thresholds!$B$2:$I$8,3,FALSE)),"Medium","Major"))</f>
        <v>Medium</v>
      </c>
      <c r="S2779" s="2" t="str">
        <f>IF(N2779&gt;0,"",IF('Hazard Data'!K454&lt;VLOOKUP(B2779,Thresholds!$B$2:$I$8,5,FALSE),"Minor",IF(AND(VLOOKUP(B2779,Thresholds!$B$2:$I$8,5,FALSE)&lt;='Hazard Data'!K454,'Hazard Data'!K454&lt;VLOOKUP(B2779,Thresholds!$B$2:$I$8,6,FALSE)),"Medium","Major")))</f>
        <v/>
      </c>
      <c r="T2779" s="2"/>
      <c r="U2779" s="2"/>
      <c r="V2779" s="2"/>
      <c r="W2779" s="2"/>
      <c r="X2779" s="1"/>
      <c r="Y2779" s="1"/>
      <c r="Z2779" s="1"/>
      <c r="AA2779" s="1"/>
      <c r="AB2779" s="1"/>
      <c r="AC2779" s="1"/>
      <c r="AD2779" s="1"/>
      <c r="AE2779" s="1"/>
      <c r="AF2779" s="1"/>
    </row>
    <row r="2780" spans="1:32">
      <c r="A2780" s="1"/>
      <c r="B2780" s="17">
        <v>3</v>
      </c>
      <c r="C2780" s="9" t="s">
        <v>59</v>
      </c>
      <c r="D2780" s="9" t="str">
        <f>VLOOKUP(C2780,'Hazard Categories'!$A$2:$B$52,2,FALSE)</f>
        <v>Storm</v>
      </c>
      <c r="E2780" s="17">
        <v>2</v>
      </c>
      <c r="F2780" s="17">
        <v>2018</v>
      </c>
      <c r="G2780" s="17" t="str">
        <f>IF(F2780&lt;2000,(ROUNDDOWN((F2780-$G$10)/5,0))*5+$G$10&amp;"-"&amp;(ROUNDDOWN((F2780-$G$10)/5,0))*5+$G$10+4,(ROUNDDOWN((F2780-$G$10)/5,0))*5+$G$10&amp;"-"&amp;(ROUNDDOWN((F2780-$G$10)/5,0))*5+$G$10+4)</f>
        <v>2015-2019</v>
      </c>
      <c r="H2780" s="17">
        <v>1</v>
      </c>
      <c r="I2780" s="17">
        <v>0</v>
      </c>
      <c r="J2780" s="17">
        <v>0</v>
      </c>
      <c r="K2780" s="17">
        <f>SUM(I2780:J2780)</f>
        <v>0</v>
      </c>
      <c r="L2780" s="28">
        <f>IF(N2780&lt;7000000000,0,1)</f>
        <v>0</v>
      </c>
      <c r="M2780" s="28">
        <f>IF(N2780&gt;0,1,0)</f>
        <v>1</v>
      </c>
      <c r="N2780" s="29">
        <v>1553</v>
      </c>
      <c r="O2780" s="29">
        <f>IF($R2780="Minor",1,0)</f>
        <v>1</v>
      </c>
      <c r="P2780" s="29">
        <f>IF($R2780="Medium",1,0)</f>
        <v>0</v>
      </c>
      <c r="Q2780" s="29">
        <f>IF($R2780="Major",1,0)</f>
        <v>0</v>
      </c>
      <c r="R2780" s="2" t="str">
        <f>IF('Hazard Data'!N3010&lt;VLOOKUP(B2780,Thresholds!$B$2:$I$8,2,FALSE),"Minor",IF(AND(VLOOKUP(B2780,Thresholds!$B$2:$I$8,2,FALSE)&lt;='Hazard Data'!N3010,'Hazard Data'!N3010&lt;VLOOKUP(B2780,Thresholds!$B$2:$I$8,3,FALSE)),"Medium","Major"))</f>
        <v>Minor</v>
      </c>
      <c r="S2780" s="2" t="str">
        <f>IF(N2780&gt;0,"",IF('Hazard Data'!K3010&lt;VLOOKUP(B2780,Thresholds!$B$2:$I$8,5,FALSE),"Minor",IF(AND(VLOOKUP(B2780,Thresholds!$B$2:$I$8,5,FALSE)&lt;='Hazard Data'!K3010,'Hazard Data'!K3010&lt;VLOOKUP(B2780,Thresholds!$B$2:$I$8,6,FALSE)),"Medium","Major")))</f>
        <v/>
      </c>
      <c r="T2780" s="2"/>
      <c r="U2780" s="2"/>
      <c r="V2780" s="2"/>
      <c r="W2780" s="2"/>
      <c r="X2780" s="1"/>
      <c r="Y2780" s="1"/>
      <c r="Z2780" s="1"/>
      <c r="AA2780" s="1"/>
      <c r="AB2780" s="1"/>
      <c r="AC2780" s="1"/>
      <c r="AD2780" s="1"/>
      <c r="AE2780" s="1"/>
      <c r="AF2780" s="1"/>
    </row>
    <row r="2781" spans="1:32">
      <c r="A2781" s="1"/>
      <c r="B2781" s="17">
        <v>3</v>
      </c>
      <c r="C2781" s="9" t="s">
        <v>29</v>
      </c>
      <c r="D2781" s="9" t="str">
        <f>VLOOKUP(C2781,'Hazard Categories'!$A$2:$B$52,2,FALSE)</f>
        <v>Tropical Storm</v>
      </c>
      <c r="E2781" s="17">
        <v>2</v>
      </c>
      <c r="F2781" s="17">
        <v>1972</v>
      </c>
      <c r="G2781" s="17" t="str">
        <f>IF(F2781&lt;2000,(ROUNDDOWN((F2781-$G$10)/5,0))*5+$G$10&amp;"-"&amp;(ROUNDDOWN((F2781-$G$10)/5,0))*5+$G$10+4,(ROUNDDOWN((F2781-$G$10)/5,0))*5+$G$10&amp;"-"&amp;(ROUNDDOWN((F2781-$G$10)/5,0))*5+$G$10+4)</f>
        <v>1970-1974</v>
      </c>
      <c r="H2781" s="17">
        <v>2</v>
      </c>
      <c r="I2781" s="17">
        <v>0</v>
      </c>
      <c r="J2781" s="17">
        <v>0</v>
      </c>
      <c r="K2781" s="17">
        <f>SUM(I2781:J2781)</f>
        <v>0</v>
      </c>
      <c r="L2781" s="28">
        <f>IF(N2781&lt;7000000000,0,1)</f>
        <v>0</v>
      </c>
      <c r="M2781" s="28">
        <f>IF(N2781&gt;0,1,0)</f>
        <v>1</v>
      </c>
      <c r="N2781" s="29">
        <v>1552</v>
      </c>
      <c r="O2781" s="29">
        <f>IF($R2781="Minor",1,0)</f>
        <v>0</v>
      </c>
      <c r="P2781" s="29">
        <f>IF($R2781="Medium",1,0)</f>
        <v>1</v>
      </c>
      <c r="Q2781" s="29">
        <f>IF($R2781="Major",1,0)</f>
        <v>0</v>
      </c>
      <c r="R2781" s="2" t="str">
        <f>IF('Hazard Data'!N346&lt;VLOOKUP(B2781,Thresholds!$B$2:$I$8,2,FALSE),"Minor",IF(AND(VLOOKUP(B2781,Thresholds!$B$2:$I$8,2,FALSE)&lt;='Hazard Data'!N346,'Hazard Data'!N346&lt;VLOOKUP(B2781,Thresholds!$B$2:$I$8,3,FALSE)),"Medium","Major"))</f>
        <v>Medium</v>
      </c>
      <c r="S2781" s="2" t="str">
        <f>IF(N2781&gt;0,"",IF('Hazard Data'!K346&lt;VLOOKUP(B2781,Thresholds!$B$2:$I$8,5,FALSE),"Minor",IF(AND(VLOOKUP(B2781,Thresholds!$B$2:$I$8,5,FALSE)&lt;='Hazard Data'!K346,'Hazard Data'!K346&lt;VLOOKUP(B2781,Thresholds!$B$2:$I$8,6,FALSE)),"Medium","Major")))</f>
        <v/>
      </c>
      <c r="T2781" s="2"/>
      <c r="U2781" s="2"/>
      <c r="V2781" s="2"/>
      <c r="W2781" s="2"/>
      <c r="X2781" s="1"/>
      <c r="Y2781" s="1"/>
      <c r="Z2781" s="1"/>
      <c r="AA2781" s="1"/>
      <c r="AB2781" s="1"/>
      <c r="AC2781" s="1"/>
      <c r="AD2781" s="1"/>
      <c r="AE2781" s="1"/>
      <c r="AF2781" s="1"/>
    </row>
    <row r="2782" spans="1:32">
      <c r="A2782" s="1"/>
      <c r="B2782" s="17">
        <v>1</v>
      </c>
      <c r="C2782" s="9" t="s">
        <v>39</v>
      </c>
      <c r="D2782" s="9" t="str">
        <f>VLOOKUP(C2782,'Hazard Categories'!$A$2:$B$52,2,FALSE)</f>
        <v>Severe Storm</v>
      </c>
      <c r="E2782" s="17">
        <v>1</v>
      </c>
      <c r="F2782" s="17">
        <v>1964</v>
      </c>
      <c r="G2782" s="17" t="str">
        <f>IF(F2782&lt;2000,(ROUNDDOWN((F2782-$G$10)/5,0))*5+$G$10&amp;"-"&amp;(ROUNDDOWN((F2782-$G$10)/5,0))*5+$G$10+4,(ROUNDDOWN((F2782-$G$10)/5,0))*5+$G$10&amp;"-"&amp;(ROUNDDOWN((F2782-$G$10)/5,0))*5+$G$10+4)</f>
        <v>1960-1964</v>
      </c>
      <c r="H2782" s="17">
        <v>31</v>
      </c>
      <c r="I2782" s="17">
        <v>0</v>
      </c>
      <c r="J2782" s="17">
        <v>0</v>
      </c>
      <c r="K2782" s="17">
        <f>SUM(I2782:J2782)</f>
        <v>0</v>
      </c>
      <c r="L2782" s="28">
        <f>IF(N2782&lt;7000000000,0,1)</f>
        <v>0</v>
      </c>
      <c r="M2782" s="28">
        <f>IF(N2782&gt;0,1,0)</f>
        <v>1</v>
      </c>
      <c r="N2782" s="29">
        <v>1552</v>
      </c>
      <c r="O2782" s="29">
        <f>IF($R2782="Minor",1,0)</f>
        <v>1</v>
      </c>
      <c r="P2782" s="29">
        <f>IF($R2782="Medium",1,0)</f>
        <v>0</v>
      </c>
      <c r="Q2782" s="29">
        <f>IF($R2782="Major",1,0)</f>
        <v>0</v>
      </c>
      <c r="R2782" s="2" t="str">
        <f>IF('Hazard Data'!N1027&lt;VLOOKUP(B2782,Thresholds!$B$2:$I$8,2,FALSE),"Minor",IF(AND(VLOOKUP(B2782,Thresholds!$B$2:$I$8,2,FALSE)&lt;='Hazard Data'!N1027,'Hazard Data'!N1027&lt;VLOOKUP(B2782,Thresholds!$B$2:$I$8,3,FALSE)),"Medium","Major"))</f>
        <v>Minor</v>
      </c>
      <c r="S2782" s="2" t="str">
        <f>IF(N2782&gt;0,"",IF('Hazard Data'!K1027&lt;VLOOKUP(B2782,Thresholds!$B$2:$I$8,5,FALSE),"Minor",IF(AND(VLOOKUP(B2782,Thresholds!$B$2:$I$8,5,FALSE)&lt;='Hazard Data'!K1027,'Hazard Data'!K1027&lt;VLOOKUP(B2782,Thresholds!$B$2:$I$8,6,FALSE)),"Medium","Major")))</f>
        <v/>
      </c>
      <c r="T2782" s="2"/>
      <c r="U2782" s="2"/>
      <c r="V2782" s="2"/>
      <c r="W2782" s="2"/>
      <c r="X2782" s="1"/>
      <c r="Y2782" s="1"/>
      <c r="Z2782" s="1"/>
      <c r="AA2782" s="1"/>
      <c r="AB2782" s="1"/>
      <c r="AC2782" s="1"/>
      <c r="AD2782" s="1"/>
      <c r="AE2782" s="1"/>
      <c r="AF2782" s="1"/>
    </row>
    <row r="2783" spans="1:32">
      <c r="A2783" s="1"/>
      <c r="B2783" s="17">
        <v>6</v>
      </c>
      <c r="C2783" s="9" t="s">
        <v>35</v>
      </c>
      <c r="D2783" s="9" t="str">
        <f>VLOOKUP(C2783,'Hazard Categories'!$A$2:$B$52,2,FALSE)</f>
        <v>Heat/Drought/Fire</v>
      </c>
      <c r="E2783" s="17">
        <v>2</v>
      </c>
      <c r="F2783" s="17">
        <v>1985</v>
      </c>
      <c r="G2783" s="17" t="str">
        <f>IF(F2783&lt;2000,(ROUNDDOWN((F2783-$G$10)/5,0))*5+$G$10&amp;"-"&amp;(ROUNDDOWN((F2783-$G$10)/5,0))*5+$G$10+4,(ROUNDDOWN((F2783-$G$10)/5,0))*5+$G$10&amp;"-"&amp;(ROUNDDOWN((F2783-$G$10)/5,0))*5+$G$10+4)</f>
        <v>1985-1989</v>
      </c>
      <c r="H2783" s="17">
        <v>30</v>
      </c>
      <c r="I2783" s="17">
        <v>0</v>
      </c>
      <c r="J2783" s="17">
        <v>0</v>
      </c>
      <c r="K2783" s="17">
        <f>SUM(I2783:J2783)</f>
        <v>0</v>
      </c>
      <c r="L2783" s="28">
        <f>IF(N2783&lt;7000000000,0,1)</f>
        <v>0</v>
      </c>
      <c r="M2783" s="28">
        <f>IF(N2783&gt;0,1,0)</f>
        <v>1</v>
      </c>
      <c r="N2783" s="29">
        <v>1549</v>
      </c>
      <c r="O2783" s="29">
        <f>IF($R2783="Minor",1,0)</f>
        <v>0</v>
      </c>
      <c r="P2783" s="29">
        <f>IF($R2783="Medium",1,0)</f>
        <v>1</v>
      </c>
      <c r="Q2783" s="29">
        <f>IF($R2783="Major",1,0)</f>
        <v>0</v>
      </c>
      <c r="R2783" s="2" t="str">
        <f>IF('Hazard Data'!N538&lt;VLOOKUP(B2783,Thresholds!$B$2:$I$8,2,FALSE),"Minor",IF(AND(VLOOKUP(B2783,Thresholds!$B$2:$I$8,2,FALSE)&lt;='Hazard Data'!N538,'Hazard Data'!N538&lt;VLOOKUP(B2783,Thresholds!$B$2:$I$8,3,FALSE)),"Medium","Major"))</f>
        <v>Medium</v>
      </c>
      <c r="S2783" s="2" t="str">
        <f>IF(N2783&gt;0,"",IF('Hazard Data'!K538&lt;VLOOKUP(B2783,Thresholds!$B$2:$I$8,5,FALSE),"Minor",IF(AND(VLOOKUP(B2783,Thresholds!$B$2:$I$8,5,FALSE)&lt;='Hazard Data'!K538,'Hazard Data'!K538&lt;VLOOKUP(B2783,Thresholds!$B$2:$I$8,6,FALSE)),"Medium","Major")))</f>
        <v/>
      </c>
      <c r="T2783" s="2"/>
      <c r="U2783" s="2"/>
      <c r="V2783" s="2"/>
      <c r="W2783" s="2"/>
      <c r="X2783" s="1"/>
      <c r="Y2783" s="1"/>
      <c r="Z2783" s="1"/>
      <c r="AA2783" s="1"/>
      <c r="AB2783" s="1"/>
      <c r="AC2783" s="1"/>
      <c r="AD2783" s="1"/>
      <c r="AE2783" s="1"/>
      <c r="AF2783" s="1"/>
    </row>
    <row r="2784" spans="1:32">
      <c r="A2784" s="1"/>
      <c r="B2784" s="17">
        <v>1</v>
      </c>
      <c r="C2784" s="9" t="s">
        <v>79</v>
      </c>
      <c r="D2784" s="9" t="str">
        <f>VLOOKUP(C2784,'Hazard Categories'!$A$2:$B$52,2,FALSE)</f>
        <v>Storm</v>
      </c>
      <c r="E2784" s="17">
        <v>3</v>
      </c>
      <c r="F2784" s="17">
        <v>1965</v>
      </c>
      <c r="G2784" s="17" t="str">
        <f>IF(F2784&lt;2000,(ROUNDDOWN((F2784-$G$10)/5,0))*5+$G$10&amp;"-"&amp;(ROUNDDOWN((F2784-$G$10)/5,0))*5+$G$10+4,(ROUNDDOWN((F2784-$G$10)/5,0))*5+$G$10&amp;"-"&amp;(ROUNDDOWN((F2784-$G$10)/5,0))*5+$G$10+4)</f>
        <v>1965-1969</v>
      </c>
      <c r="H2784" s="17">
        <v>1</v>
      </c>
      <c r="I2784" s="17">
        <v>0</v>
      </c>
      <c r="J2784" s="17">
        <v>0</v>
      </c>
      <c r="K2784" s="17">
        <f>SUM(I2784:J2784)</f>
        <v>0</v>
      </c>
      <c r="L2784" s="28">
        <f>IF(N2784&lt;7000000000,0,1)</f>
        <v>0</v>
      </c>
      <c r="M2784" s="28">
        <f>IF(N2784&gt;0,1,0)</f>
        <v>1</v>
      </c>
      <c r="N2784" s="29">
        <v>1547</v>
      </c>
      <c r="O2784" s="29">
        <f>IF($R2784="Minor",1,0)</f>
        <v>1</v>
      </c>
      <c r="P2784" s="29">
        <f>IF($R2784="Medium",1,0)</f>
        <v>0</v>
      </c>
      <c r="Q2784" s="29">
        <f>IF($R2784="Major",1,0)</f>
        <v>0</v>
      </c>
      <c r="R2784" s="2" t="str">
        <f>IF('Hazard Data'!N942&lt;VLOOKUP(B2784,Thresholds!$B$2:$I$8,2,FALSE),"Minor",IF(AND(VLOOKUP(B2784,Thresholds!$B$2:$I$8,2,FALSE)&lt;='Hazard Data'!N942,'Hazard Data'!N942&lt;VLOOKUP(B2784,Thresholds!$B$2:$I$8,3,FALSE)),"Medium","Major"))</f>
        <v>Minor</v>
      </c>
      <c r="S2784" s="2" t="str">
        <f>IF(N2784&gt;0,"",IF('Hazard Data'!K942&lt;VLOOKUP(B2784,Thresholds!$B$2:$I$8,5,FALSE),"Minor",IF(AND(VLOOKUP(B2784,Thresholds!$B$2:$I$8,5,FALSE)&lt;='Hazard Data'!K942,'Hazard Data'!K942&lt;VLOOKUP(B2784,Thresholds!$B$2:$I$8,6,FALSE)),"Medium","Major")))</f>
        <v/>
      </c>
      <c r="T2784" s="2"/>
      <c r="U2784" s="2"/>
      <c r="V2784" s="2"/>
      <c r="W2784" s="2"/>
      <c r="X2784" s="1"/>
      <c r="Y2784" s="1"/>
      <c r="Z2784" s="1"/>
      <c r="AA2784" s="1"/>
      <c r="AB2784" s="1"/>
      <c r="AC2784" s="1"/>
      <c r="AD2784" s="1"/>
      <c r="AE2784" s="1"/>
      <c r="AF2784" s="1"/>
    </row>
    <row r="2785" spans="1:32">
      <c r="A2785" s="1"/>
      <c r="B2785" s="17">
        <v>3</v>
      </c>
      <c r="C2785" s="9" t="s">
        <v>39</v>
      </c>
      <c r="D2785" s="9" t="str">
        <f>VLOOKUP(C2785,'Hazard Categories'!$A$2:$B$52,2,FALSE)</f>
        <v>Severe Storm</v>
      </c>
      <c r="E2785" s="17">
        <v>3</v>
      </c>
      <c r="F2785" s="17">
        <v>2017</v>
      </c>
      <c r="G2785" s="17" t="str">
        <f>IF(F2785&lt;2000,(ROUNDDOWN((F2785-$G$10)/5,0))*5+$G$10&amp;"-"&amp;(ROUNDDOWN((F2785-$G$10)/5,0))*5+$G$10+4,(ROUNDDOWN((F2785-$G$10)/5,0))*5+$G$10&amp;"-"&amp;(ROUNDDOWN((F2785-$G$10)/5,0))*5+$G$10+4)</f>
        <v>2015-2019</v>
      </c>
      <c r="H2785" s="17">
        <v>1</v>
      </c>
      <c r="I2785" s="17">
        <v>0</v>
      </c>
      <c r="J2785" s="17">
        <v>0</v>
      </c>
      <c r="K2785" s="17">
        <f>SUM(I2785:J2785)</f>
        <v>0</v>
      </c>
      <c r="L2785" s="28">
        <f>IF(N2785&lt;7000000000,0,1)</f>
        <v>0</v>
      </c>
      <c r="M2785" s="28">
        <f>IF(N2785&gt;0,1,0)</f>
        <v>1</v>
      </c>
      <c r="N2785" s="29">
        <v>1546</v>
      </c>
      <c r="O2785" s="29">
        <f>IF($R2785="Minor",1,0)</f>
        <v>1</v>
      </c>
      <c r="P2785" s="29">
        <f>IF($R2785="Medium",1,0)</f>
        <v>0</v>
      </c>
      <c r="Q2785" s="29">
        <f>IF($R2785="Major",1,0)</f>
        <v>0</v>
      </c>
      <c r="R2785" s="2" t="str">
        <f>IF('Hazard Data'!N2962&lt;VLOOKUP(B2785,Thresholds!$B$2:$I$8,2,FALSE),"Minor",IF(AND(VLOOKUP(B2785,Thresholds!$B$2:$I$8,2,FALSE)&lt;='Hazard Data'!N2962,'Hazard Data'!N2962&lt;VLOOKUP(B2785,Thresholds!$B$2:$I$8,3,FALSE)),"Medium","Major"))</f>
        <v>Minor</v>
      </c>
      <c r="S2785" s="2" t="str">
        <f>IF(N2785&gt;0,"",IF('Hazard Data'!K2962&lt;VLOOKUP(B2785,Thresholds!$B$2:$I$8,5,FALSE),"Minor",IF(AND(VLOOKUP(B2785,Thresholds!$B$2:$I$8,5,FALSE)&lt;='Hazard Data'!K2962,'Hazard Data'!K2962&lt;VLOOKUP(B2785,Thresholds!$B$2:$I$8,6,FALSE)),"Medium","Major")))</f>
        <v/>
      </c>
      <c r="T2785" s="2"/>
      <c r="U2785" s="2"/>
      <c r="V2785" s="2"/>
      <c r="W2785" s="2"/>
      <c r="X2785" s="1"/>
      <c r="Y2785" s="1"/>
      <c r="Z2785" s="1"/>
      <c r="AA2785" s="1"/>
      <c r="AB2785" s="1"/>
      <c r="AC2785" s="1"/>
      <c r="AD2785" s="1"/>
      <c r="AE2785" s="1"/>
      <c r="AF2785" s="1"/>
    </row>
    <row r="2786" spans="1:32">
      <c r="A2786" s="1"/>
      <c r="B2786" s="17">
        <v>3</v>
      </c>
      <c r="C2786" s="9" t="s">
        <v>47</v>
      </c>
      <c r="D2786" s="9" t="str">
        <f>VLOOKUP(C2786,'Hazard Categories'!$A$2:$B$52,2,FALSE)</f>
        <v>Severe Storm</v>
      </c>
      <c r="E2786" s="17">
        <v>2</v>
      </c>
      <c r="F2786" s="17">
        <v>2017</v>
      </c>
      <c r="G2786" s="17" t="str">
        <f>IF(F2786&lt;2000,(ROUNDDOWN((F2786-$G$10)/5,0))*5+$G$10&amp;"-"&amp;(ROUNDDOWN((F2786-$G$10)/5,0))*5+$G$10+4,(ROUNDDOWN((F2786-$G$10)/5,0))*5+$G$10&amp;"-"&amp;(ROUNDDOWN((F2786-$G$10)/5,0))*5+$G$10+4)</f>
        <v>2015-2019</v>
      </c>
      <c r="H2786" s="17">
        <v>2</v>
      </c>
      <c r="I2786" s="17">
        <v>0</v>
      </c>
      <c r="J2786" s="17">
        <v>0</v>
      </c>
      <c r="K2786" s="17">
        <f>SUM(I2786:J2786)</f>
        <v>0</v>
      </c>
      <c r="L2786" s="28">
        <f>IF(N2786&lt;7000000000,0,1)</f>
        <v>0</v>
      </c>
      <c r="M2786" s="28">
        <f>IF(N2786&gt;0,1,0)</f>
        <v>1</v>
      </c>
      <c r="N2786" s="29">
        <v>1542</v>
      </c>
      <c r="O2786" s="29">
        <f>IF($R2786="Minor",1,0)</f>
        <v>1</v>
      </c>
      <c r="P2786" s="29">
        <f>IF($R2786="Medium",1,0)</f>
        <v>0</v>
      </c>
      <c r="Q2786" s="29">
        <f>IF($R2786="Major",1,0)</f>
        <v>0</v>
      </c>
      <c r="R2786" s="2" t="str">
        <f>IF('Hazard Data'!N2914&lt;VLOOKUP(B2786,Thresholds!$B$2:$I$8,2,FALSE),"Minor",IF(AND(VLOOKUP(B2786,Thresholds!$B$2:$I$8,2,FALSE)&lt;='Hazard Data'!N2914,'Hazard Data'!N2914&lt;VLOOKUP(B2786,Thresholds!$B$2:$I$8,3,FALSE)),"Medium","Major"))</f>
        <v>Minor</v>
      </c>
      <c r="S2786" s="2" t="str">
        <f>IF(N2786&gt;0,"",IF('Hazard Data'!K2914&lt;VLOOKUP(B2786,Thresholds!$B$2:$I$8,5,FALSE),"Minor",IF(AND(VLOOKUP(B2786,Thresholds!$B$2:$I$8,5,FALSE)&lt;='Hazard Data'!K2914,'Hazard Data'!K2914&lt;VLOOKUP(B2786,Thresholds!$B$2:$I$8,6,FALSE)),"Medium","Major")))</f>
        <v/>
      </c>
      <c r="T2786" s="2"/>
      <c r="U2786" s="2"/>
      <c r="V2786" s="2"/>
      <c r="W2786" s="2"/>
      <c r="X2786" s="1"/>
      <c r="Y2786" s="1"/>
      <c r="Z2786" s="1"/>
      <c r="AA2786" s="1"/>
      <c r="AB2786" s="1"/>
      <c r="AC2786" s="1"/>
      <c r="AD2786" s="1"/>
      <c r="AE2786" s="1"/>
      <c r="AF2786" s="1"/>
    </row>
    <row r="2787" spans="1:32">
      <c r="A2787" s="1"/>
      <c r="B2787" s="17">
        <v>5</v>
      </c>
      <c r="C2787" s="9" t="s">
        <v>39</v>
      </c>
      <c r="D2787" s="9" t="str">
        <f>VLOOKUP(C2787,'Hazard Categories'!$A$2:$B$52,2,FALSE)</f>
        <v>Severe Storm</v>
      </c>
      <c r="E2787" s="17">
        <v>3</v>
      </c>
      <c r="F2787" s="17">
        <v>2018</v>
      </c>
      <c r="G2787" s="17" t="str">
        <f>IF(F2787&lt;2000,(ROUNDDOWN((F2787-$G$10)/5,0))*5+$G$10&amp;"-"&amp;(ROUNDDOWN((F2787-$G$10)/5,0))*5+$G$10+4,(ROUNDDOWN((F2787-$G$10)/5,0))*5+$G$10&amp;"-"&amp;(ROUNDDOWN((F2787-$G$10)/5,0))*5+$G$10+4)</f>
        <v>2015-2019</v>
      </c>
      <c r="H2787" s="17">
        <v>1</v>
      </c>
      <c r="I2787" s="17">
        <v>0</v>
      </c>
      <c r="J2787" s="17">
        <v>0</v>
      </c>
      <c r="K2787" s="17">
        <f>SUM(I2787:J2787)</f>
        <v>0</v>
      </c>
      <c r="L2787" s="28">
        <f>IF(N2787&lt;7000000000,0,1)</f>
        <v>0</v>
      </c>
      <c r="M2787" s="28">
        <f>IF(N2787&gt;0,1,0)</f>
        <v>1</v>
      </c>
      <c r="N2787" s="29">
        <v>1542</v>
      </c>
      <c r="O2787" s="29">
        <f>IF($R2787="Minor",1,0)</f>
        <v>1</v>
      </c>
      <c r="P2787" s="29">
        <f>IF($R2787="Medium",1,0)</f>
        <v>0</v>
      </c>
      <c r="Q2787" s="29">
        <f>IF($R2787="Major",1,0)</f>
        <v>0</v>
      </c>
      <c r="R2787" s="2" t="str">
        <f>IF('Hazard Data'!N3018&lt;VLOOKUP(B2787,Thresholds!$B$2:$I$8,2,FALSE),"Minor",IF(AND(VLOOKUP(B2787,Thresholds!$B$2:$I$8,2,FALSE)&lt;='Hazard Data'!N3018,'Hazard Data'!N3018&lt;VLOOKUP(B2787,Thresholds!$B$2:$I$8,3,FALSE)),"Medium","Major"))</f>
        <v>Minor</v>
      </c>
      <c r="S2787" s="2" t="str">
        <f>IF(N2787&gt;0,"",IF('Hazard Data'!K3018&lt;VLOOKUP(B2787,Thresholds!$B$2:$I$8,5,FALSE),"Minor",IF(AND(VLOOKUP(B2787,Thresholds!$B$2:$I$8,5,FALSE)&lt;='Hazard Data'!K3018,'Hazard Data'!K3018&lt;VLOOKUP(B2787,Thresholds!$B$2:$I$8,6,FALSE)),"Medium","Major")))</f>
        <v/>
      </c>
      <c r="T2787" s="2"/>
      <c r="U2787" s="2"/>
      <c r="V2787" s="2"/>
      <c r="W2787" s="2"/>
      <c r="X2787" s="1"/>
      <c r="Y2787" s="1"/>
      <c r="Z2787" s="1"/>
      <c r="AA2787" s="1"/>
      <c r="AB2787" s="1"/>
      <c r="AC2787" s="1"/>
      <c r="AD2787" s="1"/>
      <c r="AE2787" s="1"/>
      <c r="AF2787" s="1"/>
    </row>
    <row r="2788" spans="1:32">
      <c r="A2788" s="1"/>
      <c r="B2788" s="17">
        <v>3</v>
      </c>
      <c r="C2788" s="9" t="s">
        <v>39</v>
      </c>
      <c r="D2788" s="9" t="str">
        <f>VLOOKUP(C2788,'Hazard Categories'!$A$2:$B$52,2,FALSE)</f>
        <v>Severe Storm</v>
      </c>
      <c r="E2788" s="17">
        <v>2</v>
      </c>
      <c r="F2788" s="17">
        <v>2017</v>
      </c>
      <c r="G2788" s="17" t="str">
        <f>IF(F2788&lt;2000,(ROUNDDOWN((F2788-$G$10)/5,0))*5+$G$10&amp;"-"&amp;(ROUNDDOWN((F2788-$G$10)/5,0))*5+$G$10+4,(ROUNDDOWN((F2788-$G$10)/5,0))*5+$G$10&amp;"-"&amp;(ROUNDDOWN((F2788-$G$10)/5,0))*5+$G$10+4)</f>
        <v>2015-2019</v>
      </c>
      <c r="H2788" s="17">
        <v>1</v>
      </c>
      <c r="I2788" s="17">
        <v>0</v>
      </c>
      <c r="J2788" s="17">
        <v>0</v>
      </c>
      <c r="K2788" s="17">
        <f>SUM(I2788:J2788)</f>
        <v>0</v>
      </c>
      <c r="L2788" s="28">
        <f>IF(N2788&lt;7000000000,0,1)</f>
        <v>0</v>
      </c>
      <c r="M2788" s="28">
        <f>IF(N2788&gt;0,1,0)</f>
        <v>1</v>
      </c>
      <c r="N2788" s="29">
        <v>1539</v>
      </c>
      <c r="O2788" s="29">
        <f>IF($R2788="Minor",1,0)</f>
        <v>1</v>
      </c>
      <c r="P2788" s="29">
        <f>IF($R2788="Medium",1,0)</f>
        <v>0</v>
      </c>
      <c r="Q2788" s="29">
        <f>IF($R2788="Major",1,0)</f>
        <v>0</v>
      </c>
      <c r="R2788" s="2" t="str">
        <f>IF('Hazard Data'!N2928&lt;VLOOKUP(B2788,Thresholds!$B$2:$I$8,2,FALSE),"Minor",IF(AND(VLOOKUP(B2788,Thresholds!$B$2:$I$8,2,FALSE)&lt;='Hazard Data'!N2928,'Hazard Data'!N2928&lt;VLOOKUP(B2788,Thresholds!$B$2:$I$8,3,FALSE)),"Medium","Major"))</f>
        <v>Minor</v>
      </c>
      <c r="S2788" s="2" t="str">
        <f>IF(N2788&gt;0,"",IF('Hazard Data'!K2928&lt;VLOOKUP(B2788,Thresholds!$B$2:$I$8,5,FALSE),"Minor",IF(AND(VLOOKUP(B2788,Thresholds!$B$2:$I$8,5,FALSE)&lt;='Hazard Data'!K2928,'Hazard Data'!K2928&lt;VLOOKUP(B2788,Thresholds!$B$2:$I$8,6,FALSE)),"Medium","Major")))</f>
        <v/>
      </c>
      <c r="T2788" s="2"/>
      <c r="U2788" s="2"/>
      <c r="V2788" s="2"/>
      <c r="W2788" s="2"/>
      <c r="X2788" s="1"/>
      <c r="Y2788" s="1"/>
      <c r="Z2788" s="1"/>
      <c r="AA2788" s="1"/>
      <c r="AB2788" s="1"/>
      <c r="AC2788" s="1"/>
      <c r="AD2788" s="1"/>
      <c r="AE2788" s="1"/>
      <c r="AF2788" s="1"/>
    </row>
    <row r="2789" spans="1:32">
      <c r="A2789" s="1"/>
      <c r="B2789" s="17">
        <v>2</v>
      </c>
      <c r="C2789" s="9" t="s">
        <v>59</v>
      </c>
      <c r="D2789" s="9" t="str">
        <f>VLOOKUP(C2789,'Hazard Categories'!$A$2:$B$52,2,FALSE)</f>
        <v>Storm</v>
      </c>
      <c r="E2789" s="17">
        <v>2</v>
      </c>
      <c r="F2789" s="17">
        <v>2014</v>
      </c>
      <c r="G2789" s="17" t="str">
        <f>IF(F2789&lt;2000,(ROUNDDOWN((F2789-$G$10)/5,0))*5+$G$10&amp;"-"&amp;(ROUNDDOWN((F2789-$G$10)/5,0))*5+$G$10+4,(ROUNDDOWN((F2789-$G$10)/5,0))*5+$G$10&amp;"-"&amp;(ROUNDDOWN((F2789-$G$10)/5,0))*5+$G$10+4)</f>
        <v>2010-2014</v>
      </c>
      <c r="H2789" s="17">
        <v>1</v>
      </c>
      <c r="I2789" s="17">
        <v>0</v>
      </c>
      <c r="J2789" s="17">
        <v>0</v>
      </c>
      <c r="K2789" s="17">
        <f>SUM(I2789:J2789)</f>
        <v>0</v>
      </c>
      <c r="L2789" s="28">
        <f>IF(N2789&lt;7000000000,0,1)</f>
        <v>0</v>
      </c>
      <c r="M2789" s="28">
        <f>IF(N2789&gt;0,1,0)</f>
        <v>1</v>
      </c>
      <c r="N2789" s="29">
        <v>1537</v>
      </c>
      <c r="O2789" s="29">
        <f>IF($R2789="Minor",1,0)</f>
        <v>1</v>
      </c>
      <c r="P2789" s="29">
        <f>IF($R2789="Medium",1,0)</f>
        <v>0</v>
      </c>
      <c r="Q2789" s="29">
        <f>IF($R2789="Major",1,0)</f>
        <v>0</v>
      </c>
      <c r="R2789" s="2" t="str">
        <f>IF('Hazard Data'!N2610&lt;VLOOKUP(B2789,Thresholds!$B$2:$I$8,2,FALSE),"Minor",IF(AND(VLOOKUP(B2789,Thresholds!$B$2:$I$8,2,FALSE)&lt;='Hazard Data'!N2610,'Hazard Data'!N2610&lt;VLOOKUP(B2789,Thresholds!$B$2:$I$8,3,FALSE)),"Medium","Major"))</f>
        <v>Minor</v>
      </c>
      <c r="S2789" s="2" t="str">
        <f>IF(N2789&gt;0,"",IF('Hazard Data'!K2610&lt;VLOOKUP(B2789,Thresholds!$B$2:$I$8,5,FALSE),"Minor",IF(AND(VLOOKUP(B2789,Thresholds!$B$2:$I$8,5,FALSE)&lt;='Hazard Data'!K2610,'Hazard Data'!K2610&lt;VLOOKUP(B2789,Thresholds!$B$2:$I$8,6,FALSE)),"Medium","Major")))</f>
        <v/>
      </c>
      <c r="T2789" s="2"/>
      <c r="U2789" s="2"/>
      <c r="V2789" s="2"/>
      <c r="W2789" s="2"/>
      <c r="X2789" s="1"/>
      <c r="Y2789" s="1"/>
      <c r="Z2789" s="1"/>
      <c r="AA2789" s="1"/>
      <c r="AB2789" s="1"/>
      <c r="AC2789" s="1"/>
      <c r="AD2789" s="1"/>
      <c r="AE2789" s="1"/>
      <c r="AF2789" s="1"/>
    </row>
    <row r="2790" spans="1:32">
      <c r="A2790" s="1"/>
      <c r="B2790" s="17">
        <v>4</v>
      </c>
      <c r="C2790" s="9" t="s">
        <v>39</v>
      </c>
      <c r="D2790" s="9" t="str">
        <f>VLOOKUP(C2790,'Hazard Categories'!$A$2:$B$52,2,FALSE)</f>
        <v>Severe Storm</v>
      </c>
      <c r="E2790" s="17">
        <v>2</v>
      </c>
      <c r="F2790" s="17">
        <v>2017</v>
      </c>
      <c r="G2790" s="17" t="str">
        <f>IF(F2790&lt;2000,(ROUNDDOWN((F2790-$G$10)/5,0))*5+$G$10&amp;"-"&amp;(ROUNDDOWN((F2790-$G$10)/5,0))*5+$G$10+4,(ROUNDDOWN((F2790-$G$10)/5,0))*5+$G$10&amp;"-"&amp;(ROUNDDOWN((F2790-$G$10)/5,0))*5+$G$10+4)</f>
        <v>2015-2019</v>
      </c>
      <c r="H2790" s="17">
        <v>1</v>
      </c>
      <c r="I2790" s="17">
        <v>0</v>
      </c>
      <c r="J2790" s="17">
        <v>0</v>
      </c>
      <c r="K2790" s="17">
        <f>SUM(I2790:J2790)</f>
        <v>0</v>
      </c>
      <c r="L2790" s="28">
        <f>IF(N2790&lt;7000000000,0,1)</f>
        <v>0</v>
      </c>
      <c r="M2790" s="28">
        <f>IF(N2790&gt;0,1,0)</f>
        <v>1</v>
      </c>
      <c r="N2790" s="29">
        <v>1530</v>
      </c>
      <c r="O2790" s="29">
        <f>IF($R2790="Minor",1,0)</f>
        <v>1</v>
      </c>
      <c r="P2790" s="29">
        <f>IF($R2790="Medium",1,0)</f>
        <v>0</v>
      </c>
      <c r="Q2790" s="29">
        <f>IF($R2790="Major",1,0)</f>
        <v>0</v>
      </c>
      <c r="R2790" s="2" t="str">
        <f>IF('Hazard Data'!N2934&lt;VLOOKUP(B2790,Thresholds!$B$2:$I$8,2,FALSE),"Minor",IF(AND(VLOOKUP(B2790,Thresholds!$B$2:$I$8,2,FALSE)&lt;='Hazard Data'!N2934,'Hazard Data'!N2934&lt;VLOOKUP(B2790,Thresholds!$B$2:$I$8,3,FALSE)),"Medium","Major"))</f>
        <v>Minor</v>
      </c>
      <c r="S2790" s="2" t="str">
        <f>IF(N2790&gt;0,"",IF('Hazard Data'!K2934&lt;VLOOKUP(B2790,Thresholds!$B$2:$I$8,5,FALSE),"Minor",IF(AND(VLOOKUP(B2790,Thresholds!$B$2:$I$8,5,FALSE)&lt;='Hazard Data'!K2934,'Hazard Data'!K2934&lt;VLOOKUP(B2790,Thresholds!$B$2:$I$8,6,FALSE)),"Medium","Major")))</f>
        <v/>
      </c>
      <c r="T2790" s="2"/>
      <c r="U2790" s="2"/>
      <c r="V2790" s="2"/>
      <c r="W2790" s="2"/>
      <c r="X2790" s="1"/>
      <c r="Y2790" s="1"/>
      <c r="Z2790" s="1"/>
      <c r="AA2790" s="1"/>
      <c r="AB2790" s="1"/>
      <c r="AC2790" s="1"/>
      <c r="AD2790" s="1"/>
      <c r="AE2790" s="1"/>
      <c r="AF2790" s="1"/>
    </row>
    <row r="2791" spans="1:32">
      <c r="A2791" s="1"/>
      <c r="B2791" s="17">
        <v>3</v>
      </c>
      <c r="C2791" s="9" t="s">
        <v>47</v>
      </c>
      <c r="D2791" s="9" t="str">
        <f>VLOOKUP(C2791,'Hazard Categories'!$A$2:$B$52,2,FALSE)</f>
        <v>Severe Storm</v>
      </c>
      <c r="E2791" s="17">
        <v>3</v>
      </c>
      <c r="F2791" s="17">
        <v>2017</v>
      </c>
      <c r="G2791" s="17" t="str">
        <f>IF(F2791&lt;2000,(ROUNDDOWN((F2791-$G$10)/5,0))*5+$G$10&amp;"-"&amp;(ROUNDDOWN((F2791-$G$10)/5,0))*5+$G$10+4,(ROUNDDOWN((F2791-$G$10)/5,0))*5+$G$10&amp;"-"&amp;(ROUNDDOWN((F2791-$G$10)/5,0))*5+$G$10+4)</f>
        <v>2015-2019</v>
      </c>
      <c r="H2791" s="17">
        <v>1</v>
      </c>
      <c r="I2791" s="17">
        <v>0</v>
      </c>
      <c r="J2791" s="17">
        <v>0</v>
      </c>
      <c r="K2791" s="17">
        <f>SUM(I2791:J2791)</f>
        <v>0</v>
      </c>
      <c r="L2791" s="28">
        <f>IF(N2791&lt;7000000000,0,1)</f>
        <v>0</v>
      </c>
      <c r="M2791" s="28">
        <f>IF(N2791&gt;0,1,0)</f>
        <v>1</v>
      </c>
      <c r="N2791" s="29">
        <v>1530</v>
      </c>
      <c r="O2791" s="29">
        <f>IF($R2791="Minor",1,0)</f>
        <v>1</v>
      </c>
      <c r="P2791" s="29">
        <f>IF($R2791="Medium",1,0)</f>
        <v>0</v>
      </c>
      <c r="Q2791" s="29">
        <f>IF($R2791="Major",1,0)</f>
        <v>0</v>
      </c>
      <c r="R2791" s="2" t="str">
        <f>IF('Hazard Data'!N2944&lt;VLOOKUP(B2791,Thresholds!$B$2:$I$8,2,FALSE),"Minor",IF(AND(VLOOKUP(B2791,Thresholds!$B$2:$I$8,2,FALSE)&lt;='Hazard Data'!N2944,'Hazard Data'!N2944&lt;VLOOKUP(B2791,Thresholds!$B$2:$I$8,3,FALSE)),"Medium","Major"))</f>
        <v>Minor</v>
      </c>
      <c r="S2791" s="2" t="str">
        <f>IF(N2791&gt;0,"",IF('Hazard Data'!K2944&lt;VLOOKUP(B2791,Thresholds!$B$2:$I$8,5,FALSE),"Minor",IF(AND(VLOOKUP(B2791,Thresholds!$B$2:$I$8,5,FALSE)&lt;='Hazard Data'!K2944,'Hazard Data'!K2944&lt;VLOOKUP(B2791,Thresholds!$B$2:$I$8,6,FALSE)),"Medium","Major")))</f>
        <v/>
      </c>
      <c r="T2791" s="2"/>
      <c r="U2791" s="2"/>
      <c r="V2791" s="2"/>
      <c r="W2791" s="2"/>
      <c r="X2791" s="1"/>
      <c r="Y2791" s="1"/>
      <c r="Z2791" s="1"/>
      <c r="AA2791" s="1"/>
      <c r="AB2791" s="1"/>
      <c r="AC2791" s="1"/>
      <c r="AD2791" s="1"/>
      <c r="AE2791" s="1"/>
      <c r="AF2791" s="1"/>
    </row>
    <row r="2792" spans="1:32">
      <c r="A2792" s="1"/>
      <c r="B2792" s="17">
        <v>3</v>
      </c>
      <c r="C2792" s="9" t="s">
        <v>39</v>
      </c>
      <c r="D2792" s="9" t="str">
        <f>VLOOKUP(C2792,'Hazard Categories'!$A$2:$B$52,2,FALSE)</f>
        <v>Severe Storm</v>
      </c>
      <c r="E2792" s="17">
        <v>2</v>
      </c>
      <c r="F2792" s="17">
        <v>2017</v>
      </c>
      <c r="G2792" s="17" t="str">
        <f>IF(F2792&lt;2000,(ROUNDDOWN((F2792-$G$10)/5,0))*5+$G$10&amp;"-"&amp;(ROUNDDOWN((F2792-$G$10)/5,0))*5+$G$10+4,(ROUNDDOWN((F2792-$G$10)/5,0))*5+$G$10&amp;"-"&amp;(ROUNDDOWN((F2792-$G$10)/5,0))*5+$G$10+4)</f>
        <v>2015-2019</v>
      </c>
      <c r="H2792" s="17">
        <v>1</v>
      </c>
      <c r="I2792" s="17">
        <v>0</v>
      </c>
      <c r="J2792" s="17">
        <v>0</v>
      </c>
      <c r="K2792" s="17">
        <f>SUM(I2792:J2792)</f>
        <v>0</v>
      </c>
      <c r="L2792" s="28">
        <f>IF(N2792&lt;7000000000,0,1)</f>
        <v>0</v>
      </c>
      <c r="M2792" s="28">
        <f>IF(N2792&gt;0,1,0)</f>
        <v>1</v>
      </c>
      <c r="N2792" s="29">
        <v>1524</v>
      </c>
      <c r="O2792" s="29">
        <f>IF($R2792="Minor",1,0)</f>
        <v>1</v>
      </c>
      <c r="P2792" s="29">
        <f>IF($R2792="Medium",1,0)</f>
        <v>0</v>
      </c>
      <c r="Q2792" s="29">
        <f>IF($R2792="Major",1,0)</f>
        <v>0</v>
      </c>
      <c r="R2792" s="2" t="str">
        <f>IF('Hazard Data'!N2907&lt;VLOOKUP(B2792,Thresholds!$B$2:$I$8,2,FALSE),"Minor",IF(AND(VLOOKUP(B2792,Thresholds!$B$2:$I$8,2,FALSE)&lt;='Hazard Data'!N2907,'Hazard Data'!N2907&lt;VLOOKUP(B2792,Thresholds!$B$2:$I$8,3,FALSE)),"Medium","Major"))</f>
        <v>Minor</v>
      </c>
      <c r="S2792" s="2" t="str">
        <f>IF(N2792&gt;0,"",IF('Hazard Data'!K2907&lt;VLOOKUP(B2792,Thresholds!$B$2:$I$8,5,FALSE),"Minor",IF(AND(VLOOKUP(B2792,Thresholds!$B$2:$I$8,5,FALSE)&lt;='Hazard Data'!K2907,'Hazard Data'!K2907&lt;VLOOKUP(B2792,Thresholds!$B$2:$I$8,6,FALSE)),"Medium","Major")))</f>
        <v/>
      </c>
      <c r="T2792" s="2"/>
      <c r="U2792" s="2"/>
      <c r="V2792" s="2"/>
      <c r="W2792" s="2"/>
      <c r="X2792" s="1"/>
      <c r="Y2792" s="1"/>
      <c r="Z2792" s="1"/>
      <c r="AA2792" s="1"/>
      <c r="AB2792" s="1"/>
      <c r="AC2792" s="1"/>
      <c r="AD2792" s="1"/>
      <c r="AE2792" s="1"/>
      <c r="AF2792" s="1"/>
    </row>
    <row r="2793" spans="1:32">
      <c r="A2793" s="1"/>
      <c r="B2793" s="17">
        <v>5</v>
      </c>
      <c r="C2793" s="9" t="s">
        <v>47</v>
      </c>
      <c r="D2793" s="9" t="str">
        <f>VLOOKUP(C2793,'Hazard Categories'!$A$2:$B$52,2,FALSE)</f>
        <v>Severe Storm</v>
      </c>
      <c r="E2793" s="17">
        <v>2</v>
      </c>
      <c r="F2793" s="17">
        <v>2017</v>
      </c>
      <c r="G2793" s="17" t="str">
        <f>IF(F2793&lt;2000,(ROUNDDOWN((F2793-$G$10)/5,0))*5+$G$10&amp;"-"&amp;(ROUNDDOWN((F2793-$G$10)/5,0))*5+$G$10+4,(ROUNDDOWN((F2793-$G$10)/5,0))*5+$G$10&amp;"-"&amp;(ROUNDDOWN((F2793-$G$10)/5,0))*5+$G$10+4)</f>
        <v>2015-2019</v>
      </c>
      <c r="H2793" s="17">
        <v>1</v>
      </c>
      <c r="I2793" s="17">
        <v>0</v>
      </c>
      <c r="J2793" s="17">
        <v>0</v>
      </c>
      <c r="K2793" s="17">
        <f>SUM(I2793:J2793)</f>
        <v>0</v>
      </c>
      <c r="L2793" s="28">
        <f>IF(N2793&lt;7000000000,0,1)</f>
        <v>0</v>
      </c>
      <c r="M2793" s="28">
        <f>IF(N2793&gt;0,1,0)</f>
        <v>1</v>
      </c>
      <c r="N2793" s="29">
        <v>1524</v>
      </c>
      <c r="O2793" s="29">
        <f>IF($R2793="Minor",1,0)</f>
        <v>1</v>
      </c>
      <c r="P2793" s="29">
        <f>IF($R2793="Medium",1,0)</f>
        <v>0</v>
      </c>
      <c r="Q2793" s="29">
        <f>IF($R2793="Major",1,0)</f>
        <v>0</v>
      </c>
      <c r="R2793" s="2" t="str">
        <f>IF('Hazard Data'!N2941&lt;VLOOKUP(B2793,Thresholds!$B$2:$I$8,2,FALSE),"Minor",IF(AND(VLOOKUP(B2793,Thresholds!$B$2:$I$8,2,FALSE)&lt;='Hazard Data'!N2941,'Hazard Data'!N2941&lt;VLOOKUP(B2793,Thresholds!$B$2:$I$8,3,FALSE)),"Medium","Major"))</f>
        <v>Minor</v>
      </c>
      <c r="S2793" s="2" t="str">
        <f>IF(N2793&gt;0,"",IF('Hazard Data'!K2941&lt;VLOOKUP(B2793,Thresholds!$B$2:$I$8,5,FALSE),"Minor",IF(AND(VLOOKUP(B2793,Thresholds!$B$2:$I$8,5,FALSE)&lt;='Hazard Data'!K2941,'Hazard Data'!K2941&lt;VLOOKUP(B2793,Thresholds!$B$2:$I$8,6,FALSE)),"Medium","Major")))</f>
        <v/>
      </c>
      <c r="T2793" s="2"/>
      <c r="U2793" s="2"/>
      <c r="V2793" s="2"/>
      <c r="W2793" s="2"/>
      <c r="X2793" s="1"/>
      <c r="Y2793" s="1"/>
      <c r="Z2793" s="1"/>
      <c r="AA2793" s="1"/>
      <c r="AB2793" s="1"/>
      <c r="AC2793" s="1"/>
      <c r="AD2793" s="1"/>
      <c r="AE2793" s="1"/>
      <c r="AF2793" s="1"/>
    </row>
    <row r="2794" spans="1:32">
      <c r="A2794" s="1"/>
      <c r="B2794" s="17">
        <v>3</v>
      </c>
      <c r="C2794" s="9" t="s">
        <v>59</v>
      </c>
      <c r="D2794" s="9" t="str">
        <f>VLOOKUP(C2794,'Hazard Categories'!$A$2:$B$52,2,FALSE)</f>
        <v>Storm</v>
      </c>
      <c r="E2794" s="17">
        <v>2</v>
      </c>
      <c r="F2794" s="17">
        <v>2019</v>
      </c>
      <c r="G2794" s="17" t="str">
        <f>IF(F2794&lt;2000,(ROUNDDOWN((F2794-$G$10)/5,0))*5+$G$10&amp;"-"&amp;(ROUNDDOWN((F2794-$G$10)/5,0))*5+$G$10+4,(ROUNDDOWN((F2794-$G$10)/5,0))*5+$G$10&amp;"-"&amp;(ROUNDDOWN((F2794-$G$10)/5,0))*5+$G$10+4)</f>
        <v>2015-2019</v>
      </c>
      <c r="H2794" s="17">
        <v>1</v>
      </c>
      <c r="I2794" s="17">
        <v>0</v>
      </c>
      <c r="J2794" s="17">
        <v>0</v>
      </c>
      <c r="K2794" s="17">
        <f>SUM(I2794:J2794)</f>
        <v>0</v>
      </c>
      <c r="L2794" s="28">
        <f>IF(N2794&lt;7000000000,0,1)</f>
        <v>0</v>
      </c>
      <c r="M2794" s="28">
        <f>IF(N2794&gt;0,1,0)</f>
        <v>1</v>
      </c>
      <c r="N2794" s="29">
        <v>1523</v>
      </c>
      <c r="O2794" s="29">
        <f>IF($R2794="Minor",1,0)</f>
        <v>1</v>
      </c>
      <c r="P2794" s="29">
        <f>IF($R2794="Medium",1,0)</f>
        <v>0</v>
      </c>
      <c r="Q2794" s="29">
        <f>IF($R2794="Major",1,0)</f>
        <v>0</v>
      </c>
      <c r="R2794" s="2" t="str">
        <f>IF('Hazard Data'!N3263&lt;VLOOKUP(B2794,Thresholds!$B$2:$I$8,2,FALSE),"Minor",IF(AND(VLOOKUP(B2794,Thresholds!$B$2:$I$8,2,FALSE)&lt;='Hazard Data'!N3263,'Hazard Data'!N3263&lt;VLOOKUP(B2794,Thresholds!$B$2:$I$8,3,FALSE)),"Medium","Major"))</f>
        <v>Minor</v>
      </c>
      <c r="S2794" s="2" t="str">
        <f>IF(N2794&gt;0,"",IF('Hazard Data'!K3263&lt;VLOOKUP(B2794,Thresholds!$B$2:$I$8,5,FALSE),"Minor",IF(AND(VLOOKUP(B2794,Thresholds!$B$2:$I$8,5,FALSE)&lt;='Hazard Data'!K3263,'Hazard Data'!K3263&lt;VLOOKUP(B2794,Thresholds!$B$2:$I$8,6,FALSE)),"Medium","Major")))</f>
        <v/>
      </c>
      <c r="T2794" s="2"/>
      <c r="U2794" s="2"/>
      <c r="V2794" s="2"/>
      <c r="W2794" s="2"/>
      <c r="X2794" s="1"/>
      <c r="Y2794" s="1"/>
      <c r="Z2794" s="1"/>
      <c r="AA2794" s="1"/>
      <c r="AB2794" s="1"/>
      <c r="AC2794" s="1"/>
      <c r="AD2794" s="1"/>
      <c r="AE2794" s="1"/>
      <c r="AF2794" s="1"/>
    </row>
    <row r="2795" spans="1:32">
      <c r="A2795" s="1"/>
      <c r="B2795" s="17">
        <v>3</v>
      </c>
      <c r="C2795" s="9" t="s">
        <v>44</v>
      </c>
      <c r="D2795" s="9" t="str">
        <f>VLOOKUP(C2795,'Hazard Categories'!$A$2:$B$52,2,FALSE)</f>
        <v>Severe Storm</v>
      </c>
      <c r="E2795" s="17">
        <v>2</v>
      </c>
      <c r="F2795" s="17">
        <v>2019</v>
      </c>
      <c r="G2795" s="17" t="str">
        <f>IF(F2795&lt;2000,(ROUNDDOWN((F2795-$G$10)/5,0))*5+$G$10&amp;"-"&amp;(ROUNDDOWN((F2795-$G$10)/5,0))*5+$G$10+4,(ROUNDDOWN((F2795-$G$10)/5,0))*5+$G$10&amp;"-"&amp;(ROUNDDOWN((F2795-$G$10)/5,0))*5+$G$10+4)</f>
        <v>2015-2019</v>
      </c>
      <c r="H2795" s="17">
        <v>1</v>
      </c>
      <c r="I2795" s="17">
        <v>0</v>
      </c>
      <c r="J2795" s="17">
        <v>0</v>
      </c>
      <c r="K2795" s="17">
        <f>SUM(I2795:J2795)</f>
        <v>0</v>
      </c>
      <c r="L2795" s="28">
        <f>IF(N2795&lt;7000000000,0,1)</f>
        <v>0</v>
      </c>
      <c r="M2795" s="28">
        <f>IF(N2795&gt;0,1,0)</f>
        <v>1</v>
      </c>
      <c r="N2795" s="29">
        <v>1520</v>
      </c>
      <c r="O2795" s="29">
        <f>IF($R2795="Minor",1,0)</f>
        <v>1</v>
      </c>
      <c r="P2795" s="29">
        <f>IF($R2795="Medium",1,0)</f>
        <v>0</v>
      </c>
      <c r="Q2795" s="29">
        <f>IF($R2795="Major",1,0)</f>
        <v>0</v>
      </c>
      <c r="R2795" s="2" t="str">
        <f>IF('Hazard Data'!N3266&lt;VLOOKUP(B2795,Thresholds!$B$2:$I$8,2,FALSE),"Minor",IF(AND(VLOOKUP(B2795,Thresholds!$B$2:$I$8,2,FALSE)&lt;='Hazard Data'!N3266,'Hazard Data'!N3266&lt;VLOOKUP(B2795,Thresholds!$B$2:$I$8,3,FALSE)),"Medium","Major"))</f>
        <v>Minor</v>
      </c>
      <c r="S2795" s="2" t="str">
        <f>IF(N2795&gt;0,"",IF('Hazard Data'!K3266&lt;VLOOKUP(B2795,Thresholds!$B$2:$I$8,5,FALSE),"Minor",IF(AND(VLOOKUP(B2795,Thresholds!$B$2:$I$8,5,FALSE)&lt;='Hazard Data'!K3266,'Hazard Data'!K3266&lt;VLOOKUP(B2795,Thresholds!$B$2:$I$8,6,FALSE)),"Medium","Major")))</f>
        <v/>
      </c>
      <c r="T2795" s="2"/>
      <c r="U2795" s="2"/>
      <c r="V2795" s="2"/>
      <c r="W2795" s="2"/>
      <c r="X2795" s="1"/>
      <c r="Y2795" s="1"/>
      <c r="Z2795" s="1"/>
      <c r="AA2795" s="1"/>
      <c r="AB2795" s="1"/>
      <c r="AC2795" s="1"/>
      <c r="AD2795" s="1"/>
      <c r="AE2795" s="1"/>
      <c r="AF2795" s="1"/>
    </row>
    <row r="2796" spans="1:32">
      <c r="A2796" s="1"/>
      <c r="B2796" s="17">
        <v>3</v>
      </c>
      <c r="C2796" s="9" t="s">
        <v>44</v>
      </c>
      <c r="D2796" s="9" t="str">
        <f>VLOOKUP(C2796,'Hazard Categories'!$A$2:$B$52,2,FALSE)</f>
        <v>Severe Storm</v>
      </c>
      <c r="E2796" s="17">
        <v>2</v>
      </c>
      <c r="F2796" s="17">
        <v>2019</v>
      </c>
      <c r="G2796" s="17" t="str">
        <f>IF(F2796&lt;2000,(ROUNDDOWN((F2796-$G$10)/5,0))*5+$G$10&amp;"-"&amp;(ROUNDDOWN((F2796-$G$10)/5,0))*5+$G$10+4,(ROUNDDOWN((F2796-$G$10)/5,0))*5+$G$10&amp;"-"&amp;(ROUNDDOWN((F2796-$G$10)/5,0))*5+$G$10+4)</f>
        <v>2015-2019</v>
      </c>
      <c r="H2796" s="17">
        <v>1</v>
      </c>
      <c r="I2796" s="17">
        <v>0</v>
      </c>
      <c r="J2796" s="17">
        <v>0</v>
      </c>
      <c r="K2796" s="17">
        <f>SUM(I2796:J2796)</f>
        <v>0</v>
      </c>
      <c r="L2796" s="28">
        <f>IF(N2796&lt;7000000000,0,1)</f>
        <v>0</v>
      </c>
      <c r="M2796" s="28">
        <f>IF(N2796&gt;0,1,0)</f>
        <v>1</v>
      </c>
      <c r="N2796" s="29">
        <v>1518</v>
      </c>
      <c r="O2796" s="29">
        <f>IF($R2796="Minor",1,0)</f>
        <v>1</v>
      </c>
      <c r="P2796" s="29">
        <f>IF($R2796="Medium",1,0)</f>
        <v>0</v>
      </c>
      <c r="Q2796" s="29">
        <f>IF($R2796="Major",1,0)</f>
        <v>0</v>
      </c>
      <c r="R2796" s="2" t="str">
        <f>IF('Hazard Data'!N3274&lt;VLOOKUP(B2796,Thresholds!$B$2:$I$8,2,FALSE),"Minor",IF(AND(VLOOKUP(B2796,Thresholds!$B$2:$I$8,2,FALSE)&lt;='Hazard Data'!N3274,'Hazard Data'!N3274&lt;VLOOKUP(B2796,Thresholds!$B$2:$I$8,3,FALSE)),"Medium","Major"))</f>
        <v>Minor</v>
      </c>
      <c r="S2796" s="2" t="str">
        <f>IF(N2796&gt;0,"",IF('Hazard Data'!K3274&lt;VLOOKUP(B2796,Thresholds!$B$2:$I$8,5,FALSE),"Minor",IF(AND(VLOOKUP(B2796,Thresholds!$B$2:$I$8,5,FALSE)&lt;='Hazard Data'!K3274,'Hazard Data'!K3274&lt;VLOOKUP(B2796,Thresholds!$B$2:$I$8,6,FALSE)),"Medium","Major")))</f>
        <v/>
      </c>
      <c r="T2796" s="2"/>
      <c r="U2796" s="2"/>
      <c r="V2796" s="2"/>
      <c r="W2796" s="2"/>
      <c r="X2796" s="1"/>
      <c r="Y2796" s="1"/>
      <c r="Z2796" s="1"/>
      <c r="AA2796" s="1"/>
      <c r="AB2796" s="1"/>
      <c r="AC2796" s="1"/>
      <c r="AD2796" s="1"/>
      <c r="AE2796" s="1"/>
      <c r="AF2796" s="1"/>
    </row>
    <row r="2797" spans="1:32">
      <c r="A2797" s="1"/>
      <c r="B2797" s="17">
        <v>3</v>
      </c>
      <c r="C2797" s="9" t="s">
        <v>44</v>
      </c>
      <c r="D2797" s="9" t="str">
        <f>VLOOKUP(C2797,'Hazard Categories'!$A$2:$B$52,2,FALSE)</f>
        <v>Severe Storm</v>
      </c>
      <c r="E2797" s="17">
        <v>2</v>
      </c>
      <c r="F2797" s="17">
        <v>2019</v>
      </c>
      <c r="G2797" s="17" t="str">
        <f>IF(F2797&lt;2000,(ROUNDDOWN((F2797-$G$10)/5,0))*5+$G$10&amp;"-"&amp;(ROUNDDOWN((F2797-$G$10)/5,0))*5+$G$10+4,(ROUNDDOWN((F2797-$G$10)/5,0))*5+$G$10&amp;"-"&amp;(ROUNDDOWN((F2797-$G$10)/5,0))*5+$G$10+4)</f>
        <v>2015-2019</v>
      </c>
      <c r="H2797" s="17">
        <v>1</v>
      </c>
      <c r="I2797" s="17">
        <v>0</v>
      </c>
      <c r="J2797" s="17">
        <v>0</v>
      </c>
      <c r="K2797" s="17">
        <f>SUM(I2797:J2797)</f>
        <v>0</v>
      </c>
      <c r="L2797" s="28">
        <f>IF(N2797&lt;7000000000,0,1)</f>
        <v>0</v>
      </c>
      <c r="M2797" s="28">
        <f>IF(N2797&gt;0,1,0)</f>
        <v>1</v>
      </c>
      <c r="N2797" s="29">
        <v>1516</v>
      </c>
      <c r="O2797" s="29">
        <f>IF($R2797="Minor",1,0)</f>
        <v>1</v>
      </c>
      <c r="P2797" s="29">
        <f>IF($R2797="Medium",1,0)</f>
        <v>0</v>
      </c>
      <c r="Q2797" s="29">
        <f>IF($R2797="Major",1,0)</f>
        <v>0</v>
      </c>
      <c r="R2797" s="2" t="str">
        <f>IF('Hazard Data'!N3256&lt;VLOOKUP(B2797,Thresholds!$B$2:$I$8,2,FALSE),"Minor",IF(AND(VLOOKUP(B2797,Thresholds!$B$2:$I$8,2,FALSE)&lt;='Hazard Data'!N3256,'Hazard Data'!N3256&lt;VLOOKUP(B2797,Thresholds!$B$2:$I$8,3,FALSE)),"Medium","Major"))</f>
        <v>Minor</v>
      </c>
      <c r="S2797" s="2" t="str">
        <f>IF(N2797&gt;0,"",IF('Hazard Data'!K3256&lt;VLOOKUP(B2797,Thresholds!$B$2:$I$8,5,FALSE),"Minor",IF(AND(VLOOKUP(B2797,Thresholds!$B$2:$I$8,5,FALSE)&lt;='Hazard Data'!K3256,'Hazard Data'!K3256&lt;VLOOKUP(B2797,Thresholds!$B$2:$I$8,6,FALSE)),"Medium","Major")))</f>
        <v/>
      </c>
      <c r="T2797" s="2"/>
      <c r="U2797" s="2"/>
      <c r="V2797" s="2"/>
      <c r="W2797" s="2"/>
      <c r="X2797" s="1"/>
      <c r="Y2797" s="1"/>
      <c r="Z2797" s="1"/>
      <c r="AA2797" s="1"/>
      <c r="AB2797" s="1"/>
      <c r="AC2797" s="1"/>
      <c r="AD2797" s="1"/>
      <c r="AE2797" s="1"/>
      <c r="AF2797" s="1"/>
    </row>
    <row r="2798" spans="1:32">
      <c r="A2798" s="1"/>
      <c r="B2798" s="17">
        <v>5</v>
      </c>
      <c r="C2798" s="9" t="s">
        <v>59</v>
      </c>
      <c r="D2798" s="9" t="str">
        <f>VLOOKUP(C2798,'Hazard Categories'!$A$2:$B$52,2,FALSE)</f>
        <v>Storm</v>
      </c>
      <c r="E2798" s="17">
        <v>3</v>
      </c>
      <c r="F2798" s="17">
        <v>2016</v>
      </c>
      <c r="G2798" s="17" t="str">
        <f>IF(F2798&lt;2000,(ROUNDDOWN((F2798-$G$10)/5,0))*5+$G$10&amp;"-"&amp;(ROUNDDOWN((F2798-$G$10)/5,0))*5+$G$10+4,(ROUNDDOWN((F2798-$G$10)/5,0))*5+$G$10&amp;"-"&amp;(ROUNDDOWN((F2798-$G$10)/5,0))*5+$G$10+4)</f>
        <v>2015-2019</v>
      </c>
      <c r="H2798" s="17">
        <v>1</v>
      </c>
      <c r="I2798" s="17">
        <v>0</v>
      </c>
      <c r="J2798" s="17">
        <v>0</v>
      </c>
      <c r="K2798" s="17">
        <f>SUM(I2798:J2798)</f>
        <v>0</v>
      </c>
      <c r="L2798" s="28">
        <f>IF(N2798&lt;7000000000,0,1)</f>
        <v>0</v>
      </c>
      <c r="M2798" s="28">
        <f>IF(N2798&gt;0,1,0)</f>
        <v>1</v>
      </c>
      <c r="N2798" s="29">
        <v>1509</v>
      </c>
      <c r="O2798" s="29">
        <f>IF($R2798="Minor",1,0)</f>
        <v>1</v>
      </c>
      <c r="P2798" s="29">
        <f>IF($R2798="Medium",1,0)</f>
        <v>0</v>
      </c>
      <c r="Q2798" s="29">
        <f>IF($R2798="Major",1,0)</f>
        <v>0</v>
      </c>
      <c r="R2798" s="2" t="str">
        <f>IF('Hazard Data'!N2875&lt;VLOOKUP(B2798,Thresholds!$B$2:$I$8,2,FALSE),"Minor",IF(AND(VLOOKUP(B2798,Thresholds!$B$2:$I$8,2,FALSE)&lt;='Hazard Data'!N2875,'Hazard Data'!N2875&lt;VLOOKUP(B2798,Thresholds!$B$2:$I$8,3,FALSE)),"Medium","Major"))</f>
        <v>Minor</v>
      </c>
      <c r="S2798" s="2" t="str">
        <f>IF(N2798&gt;0,"",IF('Hazard Data'!K2875&lt;VLOOKUP(B2798,Thresholds!$B$2:$I$8,5,FALSE),"Minor",IF(AND(VLOOKUP(B2798,Thresholds!$B$2:$I$8,5,FALSE)&lt;='Hazard Data'!K2875,'Hazard Data'!K2875&lt;VLOOKUP(B2798,Thresholds!$B$2:$I$8,6,FALSE)),"Medium","Major")))</f>
        <v/>
      </c>
      <c r="T2798" s="2"/>
      <c r="U2798" s="2"/>
      <c r="V2798" s="2"/>
      <c r="W2798" s="2"/>
      <c r="X2798" s="1"/>
      <c r="Y2798" s="1"/>
      <c r="Z2798" s="1"/>
      <c r="AA2798" s="1"/>
      <c r="AB2798" s="1"/>
      <c r="AC2798" s="1"/>
      <c r="AD2798" s="1"/>
      <c r="AE2798" s="1"/>
      <c r="AF2798" s="1"/>
    </row>
    <row r="2799" spans="1:32">
      <c r="A2799" s="1"/>
      <c r="B2799" s="17">
        <v>3</v>
      </c>
      <c r="C2799" s="9" t="s">
        <v>39</v>
      </c>
      <c r="D2799" s="9" t="str">
        <f>VLOOKUP(C2799,'Hazard Categories'!$A$2:$B$52,2,FALSE)</f>
        <v>Severe Storm</v>
      </c>
      <c r="E2799" s="17">
        <v>2</v>
      </c>
      <c r="F2799" s="17">
        <v>2017</v>
      </c>
      <c r="G2799" s="17" t="str">
        <f>IF(F2799&lt;2000,(ROUNDDOWN((F2799-$G$10)/5,0))*5+$G$10&amp;"-"&amp;(ROUNDDOWN((F2799-$G$10)/5,0))*5+$G$10+4,(ROUNDDOWN((F2799-$G$10)/5,0))*5+$G$10&amp;"-"&amp;(ROUNDDOWN((F2799-$G$10)/5,0))*5+$G$10+4)</f>
        <v>2015-2019</v>
      </c>
      <c r="H2799" s="17">
        <v>1</v>
      </c>
      <c r="I2799" s="17">
        <v>0</v>
      </c>
      <c r="J2799" s="17">
        <v>0</v>
      </c>
      <c r="K2799" s="17">
        <f>SUM(I2799:J2799)</f>
        <v>0</v>
      </c>
      <c r="L2799" s="28">
        <f>IF(N2799&lt;7000000000,0,1)</f>
        <v>0</v>
      </c>
      <c r="M2799" s="28">
        <f>IF(N2799&gt;0,1,0)</f>
        <v>1</v>
      </c>
      <c r="N2799" s="29">
        <v>1509</v>
      </c>
      <c r="O2799" s="29">
        <f>IF($R2799="Minor",1,0)</f>
        <v>1</v>
      </c>
      <c r="P2799" s="29">
        <f>IF($R2799="Medium",1,0)</f>
        <v>0</v>
      </c>
      <c r="Q2799" s="29">
        <f>IF($R2799="Major",1,0)</f>
        <v>0</v>
      </c>
      <c r="R2799" s="2" t="str">
        <f>IF('Hazard Data'!N2940&lt;VLOOKUP(B2799,Thresholds!$B$2:$I$8,2,FALSE),"Minor",IF(AND(VLOOKUP(B2799,Thresholds!$B$2:$I$8,2,FALSE)&lt;='Hazard Data'!N2940,'Hazard Data'!N2940&lt;VLOOKUP(B2799,Thresholds!$B$2:$I$8,3,FALSE)),"Medium","Major"))</f>
        <v>Minor</v>
      </c>
      <c r="S2799" s="2" t="str">
        <f>IF(N2799&gt;0,"",IF('Hazard Data'!K2940&lt;VLOOKUP(B2799,Thresholds!$B$2:$I$8,5,FALSE),"Minor",IF(AND(VLOOKUP(B2799,Thresholds!$B$2:$I$8,5,FALSE)&lt;='Hazard Data'!K2940,'Hazard Data'!K2940&lt;VLOOKUP(B2799,Thresholds!$B$2:$I$8,6,FALSE)),"Medium","Major")))</f>
        <v/>
      </c>
      <c r="T2799" s="2"/>
      <c r="U2799" s="2"/>
      <c r="V2799" s="2"/>
      <c r="W2799" s="2"/>
      <c r="X2799" s="1"/>
      <c r="Y2799" s="1"/>
      <c r="Z2799" s="1"/>
      <c r="AA2799" s="1"/>
      <c r="AB2799" s="1"/>
      <c r="AC2799" s="1"/>
      <c r="AD2799" s="1"/>
      <c r="AE2799" s="1"/>
      <c r="AF2799" s="1"/>
    </row>
    <row r="2800" spans="1:32">
      <c r="A2800" s="1"/>
      <c r="B2800" s="17">
        <v>3</v>
      </c>
      <c r="C2800" s="9" t="s">
        <v>45</v>
      </c>
      <c r="D2800" s="9" t="str">
        <f>VLOOKUP(C2800,'Hazard Categories'!$A$2:$B$52,2,FALSE)</f>
        <v>Storm</v>
      </c>
      <c r="E2800" s="17">
        <v>3</v>
      </c>
      <c r="F2800" s="17">
        <v>2018</v>
      </c>
      <c r="G2800" s="17" t="str">
        <f>IF(F2800&lt;2000,(ROUNDDOWN((F2800-$G$10)/5,0))*5+$G$10&amp;"-"&amp;(ROUNDDOWN((F2800-$G$10)/5,0))*5+$G$10+4,(ROUNDDOWN((F2800-$G$10)/5,0))*5+$G$10&amp;"-"&amp;(ROUNDDOWN((F2800-$G$10)/5,0))*5+$G$10+4)</f>
        <v>2015-2019</v>
      </c>
      <c r="H2800" s="17">
        <v>1</v>
      </c>
      <c r="I2800" s="17">
        <v>0</v>
      </c>
      <c r="J2800" s="17">
        <v>0</v>
      </c>
      <c r="K2800" s="17">
        <f>SUM(I2800:J2800)</f>
        <v>0</v>
      </c>
      <c r="L2800" s="28">
        <f>IF(N2800&lt;7000000000,0,1)</f>
        <v>0</v>
      </c>
      <c r="M2800" s="28">
        <f>IF(N2800&gt;0,1,0)</f>
        <v>1</v>
      </c>
      <c r="N2800" s="29">
        <v>1509</v>
      </c>
      <c r="O2800" s="29">
        <f>IF($R2800="Minor",1,0)</f>
        <v>1</v>
      </c>
      <c r="P2800" s="29">
        <f>IF($R2800="Medium",1,0)</f>
        <v>0</v>
      </c>
      <c r="Q2800" s="29">
        <f>IF($R2800="Major",1,0)</f>
        <v>0</v>
      </c>
      <c r="R2800" s="2" t="str">
        <f>IF('Hazard Data'!N3006&lt;VLOOKUP(B2800,Thresholds!$B$2:$I$8,2,FALSE),"Minor",IF(AND(VLOOKUP(B2800,Thresholds!$B$2:$I$8,2,FALSE)&lt;='Hazard Data'!N3006,'Hazard Data'!N3006&lt;VLOOKUP(B2800,Thresholds!$B$2:$I$8,3,FALSE)),"Medium","Major"))</f>
        <v>Minor</v>
      </c>
      <c r="S2800" s="2" t="str">
        <f>IF(N2800&gt;0,"",IF('Hazard Data'!K3006&lt;VLOOKUP(B2800,Thresholds!$B$2:$I$8,5,FALSE),"Minor",IF(AND(VLOOKUP(B2800,Thresholds!$B$2:$I$8,5,FALSE)&lt;='Hazard Data'!K3006,'Hazard Data'!K3006&lt;VLOOKUP(B2800,Thresholds!$B$2:$I$8,6,FALSE)),"Medium","Major")))</f>
        <v/>
      </c>
      <c r="T2800" s="2"/>
      <c r="U2800" s="2"/>
      <c r="V2800" s="2"/>
      <c r="W2800" s="2"/>
      <c r="X2800" s="1"/>
      <c r="Y2800" s="1"/>
      <c r="Z2800" s="1"/>
      <c r="AA2800" s="1"/>
      <c r="AB2800" s="1"/>
      <c r="AC2800" s="1"/>
      <c r="AD2800" s="1"/>
      <c r="AE2800" s="1"/>
      <c r="AF2800" s="1"/>
    </row>
    <row r="2801" spans="1:32">
      <c r="A2801" s="1"/>
      <c r="B2801" s="17">
        <v>4</v>
      </c>
      <c r="C2801" s="9" t="s">
        <v>59</v>
      </c>
      <c r="D2801" s="9" t="str">
        <f>VLOOKUP(C2801,'Hazard Categories'!$A$2:$B$52,2,FALSE)</f>
        <v>Storm</v>
      </c>
      <c r="E2801" s="17">
        <v>2</v>
      </c>
      <c r="F2801" s="17">
        <v>2017</v>
      </c>
      <c r="G2801" s="17" t="str">
        <f>IF(F2801&lt;2000,(ROUNDDOWN((F2801-$G$10)/5,0))*5+$G$10&amp;"-"&amp;(ROUNDDOWN((F2801-$G$10)/5,0))*5+$G$10+4,(ROUNDDOWN((F2801-$G$10)/5,0))*5+$G$10&amp;"-"&amp;(ROUNDDOWN((F2801-$G$10)/5,0))*5+$G$10+4)</f>
        <v>2015-2019</v>
      </c>
      <c r="H2801" s="17">
        <v>1</v>
      </c>
      <c r="I2801" s="17">
        <v>0</v>
      </c>
      <c r="J2801" s="17">
        <v>0</v>
      </c>
      <c r="K2801" s="17">
        <f>SUM(I2801:J2801)</f>
        <v>0</v>
      </c>
      <c r="L2801" s="28">
        <f>IF(N2801&lt;7000000000,0,1)</f>
        <v>0</v>
      </c>
      <c r="M2801" s="28">
        <f>IF(N2801&gt;0,1,0)</f>
        <v>1</v>
      </c>
      <c r="N2801" s="29">
        <v>1504</v>
      </c>
      <c r="O2801" s="29">
        <f>IF($R2801="Minor",1,0)</f>
        <v>1</v>
      </c>
      <c r="P2801" s="29">
        <f>IF($R2801="Medium",1,0)</f>
        <v>0</v>
      </c>
      <c r="Q2801" s="29">
        <f>IF($R2801="Major",1,0)</f>
        <v>0</v>
      </c>
      <c r="R2801" s="2" t="str">
        <f>IF('Hazard Data'!N2897&lt;VLOOKUP(B2801,Thresholds!$B$2:$I$8,2,FALSE),"Minor",IF(AND(VLOOKUP(B2801,Thresholds!$B$2:$I$8,2,FALSE)&lt;='Hazard Data'!N2897,'Hazard Data'!N2897&lt;VLOOKUP(B2801,Thresholds!$B$2:$I$8,3,FALSE)),"Medium","Major"))</f>
        <v>Minor</v>
      </c>
      <c r="S2801" s="2" t="str">
        <f>IF(N2801&gt;0,"",IF('Hazard Data'!K2897&lt;VLOOKUP(B2801,Thresholds!$B$2:$I$8,5,FALSE),"Minor",IF(AND(VLOOKUP(B2801,Thresholds!$B$2:$I$8,5,FALSE)&lt;='Hazard Data'!K2897,'Hazard Data'!K2897&lt;VLOOKUP(B2801,Thresholds!$B$2:$I$8,6,FALSE)),"Medium","Major")))</f>
        <v/>
      </c>
      <c r="T2801" s="2"/>
      <c r="U2801" s="2"/>
      <c r="V2801" s="2"/>
      <c r="W2801" s="2"/>
      <c r="X2801" s="1"/>
      <c r="Y2801" s="1"/>
      <c r="Z2801" s="1"/>
      <c r="AA2801" s="1"/>
      <c r="AB2801" s="1"/>
      <c r="AC2801" s="1"/>
      <c r="AD2801" s="1"/>
      <c r="AE2801" s="1"/>
      <c r="AF2801" s="1"/>
    </row>
    <row r="2802" spans="1:32">
      <c r="A2802" s="1"/>
      <c r="B2802" s="17">
        <v>3</v>
      </c>
      <c r="C2802" s="9" t="s">
        <v>39</v>
      </c>
      <c r="D2802" s="9" t="str">
        <f>VLOOKUP(C2802,'Hazard Categories'!$A$2:$B$52,2,FALSE)</f>
        <v>Severe Storm</v>
      </c>
      <c r="E2802" s="17">
        <v>2</v>
      </c>
      <c r="F2802" s="17">
        <v>2020</v>
      </c>
      <c r="G2802" s="17" t="str">
        <f>IF(F2802&lt;2000,(ROUNDDOWN((F2802-$G$10)/5,0))*5+$G$10&amp;"-"&amp;(ROUNDDOWN((F2802-$G$10)/5,0))*5+$G$10+4,(ROUNDDOWN((F2802-$G$10)/5,0))*5+$G$10&amp;"-"&amp;(ROUNDDOWN((F2802-$G$10)/5,0))*5+$G$10+4)</f>
        <v>2020-2024</v>
      </c>
      <c r="H2802" s="17">
        <v>1</v>
      </c>
      <c r="I2802" s="17">
        <v>0</v>
      </c>
      <c r="J2802" s="17">
        <v>0</v>
      </c>
      <c r="K2802" s="17">
        <f>SUM(I2802:J2802)</f>
        <v>0</v>
      </c>
      <c r="L2802" s="28">
        <f>IF(N2802&lt;7000000000,0,1)</f>
        <v>0</v>
      </c>
      <c r="M2802" s="28">
        <f>IF(N2802&gt;0,1,0)</f>
        <v>1</v>
      </c>
      <c r="N2802" s="29">
        <v>1503</v>
      </c>
      <c r="O2802" s="29">
        <f>IF($R2802="Minor",1,0)</f>
        <v>1</v>
      </c>
      <c r="P2802" s="29">
        <f>IF($R2802="Medium",1,0)</f>
        <v>0</v>
      </c>
      <c r="Q2802" s="29">
        <f>IF($R2802="Major",1,0)</f>
        <v>0</v>
      </c>
      <c r="R2802" s="2" t="str">
        <f>IF('Hazard Data'!N3365&lt;VLOOKUP(B2802,Thresholds!$B$2:$I$8,2,FALSE),"Minor",IF(AND(VLOOKUP(B2802,Thresholds!$B$2:$I$8,2,FALSE)&lt;='Hazard Data'!N3365,'Hazard Data'!N3365&lt;VLOOKUP(B2802,Thresholds!$B$2:$I$8,3,FALSE)),"Medium","Major"))</f>
        <v>Minor</v>
      </c>
      <c r="S2802" s="2" t="str">
        <f>IF(N2802&gt;0,"",IF('Hazard Data'!K3365&lt;VLOOKUP(B2802,Thresholds!$B$2:$I$8,5,FALSE),"Minor",IF(AND(VLOOKUP(B2802,Thresholds!$B$2:$I$8,5,FALSE)&lt;='Hazard Data'!K3365,'Hazard Data'!K3365&lt;VLOOKUP(B2802,Thresholds!$B$2:$I$8,6,FALSE)),"Medium","Major")))</f>
        <v/>
      </c>
      <c r="T2802" s="2"/>
      <c r="U2802" s="2"/>
      <c r="V2802" s="2"/>
      <c r="W2802" s="2"/>
      <c r="X2802" s="1"/>
      <c r="Y2802" s="1"/>
      <c r="Z2802" s="1"/>
      <c r="AA2802" s="1"/>
      <c r="AB2802" s="1"/>
      <c r="AC2802" s="1"/>
      <c r="AD2802" s="1"/>
      <c r="AE2802" s="1"/>
      <c r="AF2802" s="1"/>
    </row>
    <row r="2803" spans="1:32">
      <c r="A2803" s="1"/>
      <c r="B2803" s="17">
        <v>3</v>
      </c>
      <c r="C2803" s="9" t="s">
        <v>39</v>
      </c>
      <c r="D2803" s="9" t="str">
        <f>VLOOKUP(C2803,'Hazard Categories'!$A$2:$B$52,2,FALSE)</f>
        <v>Severe Storm</v>
      </c>
      <c r="E2803" s="17">
        <v>2</v>
      </c>
      <c r="F2803" s="17">
        <v>2017</v>
      </c>
      <c r="G2803" s="17" t="str">
        <f>IF(F2803&lt;2000,(ROUNDDOWN((F2803-$G$10)/5,0))*5+$G$10&amp;"-"&amp;(ROUNDDOWN((F2803-$G$10)/5,0))*5+$G$10+4,(ROUNDDOWN((F2803-$G$10)/5,0))*5+$G$10&amp;"-"&amp;(ROUNDDOWN((F2803-$G$10)/5,0))*5+$G$10+4)</f>
        <v>2015-2019</v>
      </c>
      <c r="H2803" s="17">
        <v>1</v>
      </c>
      <c r="I2803" s="17">
        <v>0</v>
      </c>
      <c r="J2803" s="17">
        <v>0</v>
      </c>
      <c r="K2803" s="17">
        <f>SUM(I2803:J2803)</f>
        <v>0</v>
      </c>
      <c r="L2803" s="28">
        <f>IF(N2803&lt;7000000000,0,1)</f>
        <v>0</v>
      </c>
      <c r="M2803" s="28">
        <f>IF(N2803&gt;0,1,0)</f>
        <v>1</v>
      </c>
      <c r="N2803" s="29">
        <v>1500</v>
      </c>
      <c r="O2803" s="29">
        <f>IF($R2803="Minor",1,0)</f>
        <v>1</v>
      </c>
      <c r="P2803" s="29">
        <f>IF($R2803="Medium",1,0)</f>
        <v>0</v>
      </c>
      <c r="Q2803" s="29">
        <f>IF($R2803="Major",1,0)</f>
        <v>0</v>
      </c>
      <c r="R2803" s="2" t="str">
        <f>IF('Hazard Data'!N2911&lt;VLOOKUP(B2803,Thresholds!$B$2:$I$8,2,FALSE),"Minor",IF(AND(VLOOKUP(B2803,Thresholds!$B$2:$I$8,2,FALSE)&lt;='Hazard Data'!N2911,'Hazard Data'!N2911&lt;VLOOKUP(B2803,Thresholds!$B$2:$I$8,3,FALSE)),"Medium","Major"))</f>
        <v>Minor</v>
      </c>
      <c r="S2803" s="2" t="str">
        <f>IF(N2803&gt;0,"",IF('Hazard Data'!K2911&lt;VLOOKUP(B2803,Thresholds!$B$2:$I$8,5,FALSE),"Minor",IF(AND(VLOOKUP(B2803,Thresholds!$B$2:$I$8,5,FALSE)&lt;='Hazard Data'!K2911,'Hazard Data'!K2911&lt;VLOOKUP(B2803,Thresholds!$B$2:$I$8,6,FALSE)),"Medium","Major")))</f>
        <v/>
      </c>
      <c r="T2803" s="2"/>
      <c r="U2803" s="2"/>
      <c r="V2803" s="2"/>
      <c r="W2803" s="2"/>
      <c r="X2803" s="1"/>
      <c r="Y2803" s="1"/>
      <c r="Z2803" s="1"/>
      <c r="AA2803" s="1"/>
      <c r="AB2803" s="1"/>
      <c r="AC2803" s="1"/>
      <c r="AD2803" s="1"/>
      <c r="AE2803" s="1"/>
      <c r="AF2803" s="1"/>
    </row>
    <row r="2804" spans="1:32">
      <c r="A2804" s="1"/>
      <c r="B2804" s="17">
        <v>3</v>
      </c>
      <c r="C2804" s="9" t="s">
        <v>59</v>
      </c>
      <c r="D2804" s="9" t="str">
        <f>VLOOKUP(C2804,'Hazard Categories'!$A$2:$B$52,2,FALSE)</f>
        <v>Storm</v>
      </c>
      <c r="E2804" s="17">
        <v>2</v>
      </c>
      <c r="F2804" s="17">
        <v>2018</v>
      </c>
      <c r="G2804" s="17" t="str">
        <f>IF(F2804&lt;2000,(ROUNDDOWN((F2804-$G$10)/5,0))*5+$G$10&amp;"-"&amp;(ROUNDDOWN((F2804-$G$10)/5,0))*5+$G$10+4,(ROUNDDOWN((F2804-$G$10)/5,0))*5+$G$10&amp;"-"&amp;(ROUNDDOWN((F2804-$G$10)/5,0))*5+$G$10+4)</f>
        <v>2015-2019</v>
      </c>
      <c r="H2804" s="17">
        <v>1</v>
      </c>
      <c r="I2804" s="17">
        <v>0</v>
      </c>
      <c r="J2804" s="17">
        <v>0</v>
      </c>
      <c r="K2804" s="17">
        <f>SUM(I2804:J2804)</f>
        <v>0</v>
      </c>
      <c r="L2804" s="28">
        <f>IF(N2804&lt;7000000000,0,1)</f>
        <v>0</v>
      </c>
      <c r="M2804" s="28">
        <f>IF(N2804&gt;0,1,0)</f>
        <v>1</v>
      </c>
      <c r="N2804" s="29">
        <v>1495</v>
      </c>
      <c r="O2804" s="29">
        <f>IF($R2804="Minor",1,0)</f>
        <v>1</v>
      </c>
      <c r="P2804" s="29">
        <f>IF($R2804="Medium",1,0)</f>
        <v>0</v>
      </c>
      <c r="Q2804" s="29">
        <f>IF($R2804="Major",1,0)</f>
        <v>0</v>
      </c>
      <c r="R2804" s="2" t="str">
        <f>IF('Hazard Data'!N3009&lt;VLOOKUP(B2804,Thresholds!$B$2:$I$8,2,FALSE),"Minor",IF(AND(VLOOKUP(B2804,Thresholds!$B$2:$I$8,2,FALSE)&lt;='Hazard Data'!N3009,'Hazard Data'!N3009&lt;VLOOKUP(B2804,Thresholds!$B$2:$I$8,3,FALSE)),"Medium","Major"))</f>
        <v>Minor</v>
      </c>
      <c r="S2804" s="2" t="str">
        <f>IF(N2804&gt;0,"",IF('Hazard Data'!K3009&lt;VLOOKUP(B2804,Thresholds!$B$2:$I$8,5,FALSE),"Minor",IF(AND(VLOOKUP(B2804,Thresholds!$B$2:$I$8,5,FALSE)&lt;='Hazard Data'!K3009,'Hazard Data'!K3009&lt;VLOOKUP(B2804,Thresholds!$B$2:$I$8,6,FALSE)),"Medium","Major")))</f>
        <v/>
      </c>
      <c r="T2804" s="2"/>
      <c r="U2804" s="2"/>
      <c r="V2804" s="2"/>
      <c r="W2804" s="2"/>
      <c r="X2804" s="1"/>
      <c r="Y2804" s="1"/>
      <c r="Z2804" s="1"/>
      <c r="AA2804" s="1"/>
      <c r="AB2804" s="1"/>
      <c r="AC2804" s="1"/>
      <c r="AD2804" s="1"/>
      <c r="AE2804" s="1"/>
      <c r="AF2804" s="1"/>
    </row>
    <row r="2805" spans="1:32">
      <c r="A2805" s="1"/>
      <c r="B2805" s="17">
        <v>4</v>
      </c>
      <c r="C2805" s="9" t="s">
        <v>59</v>
      </c>
      <c r="D2805" s="9" t="str">
        <f>VLOOKUP(C2805,'Hazard Categories'!$A$2:$B$52,2,FALSE)</f>
        <v>Storm</v>
      </c>
      <c r="E2805" s="17">
        <v>3</v>
      </c>
      <c r="F2805" s="17">
        <v>2017</v>
      </c>
      <c r="G2805" s="17" t="str">
        <f>IF(F2805&lt;2000,(ROUNDDOWN((F2805-$G$10)/5,0))*5+$G$10&amp;"-"&amp;(ROUNDDOWN((F2805-$G$10)/5,0))*5+$G$10+4,(ROUNDDOWN((F2805-$G$10)/5,0))*5+$G$10&amp;"-"&amp;(ROUNDDOWN((F2805-$G$10)/5,0))*5+$G$10+4)</f>
        <v>2015-2019</v>
      </c>
      <c r="H2805" s="17">
        <v>1</v>
      </c>
      <c r="I2805" s="17">
        <v>0</v>
      </c>
      <c r="J2805" s="17">
        <v>0</v>
      </c>
      <c r="K2805" s="17">
        <f>SUM(I2805:J2805)</f>
        <v>0</v>
      </c>
      <c r="L2805" s="28">
        <f>IF(N2805&lt;7000000000,0,1)</f>
        <v>0</v>
      </c>
      <c r="M2805" s="28">
        <f>IF(N2805&gt;0,1,0)</f>
        <v>1</v>
      </c>
      <c r="N2805" s="29">
        <v>1491</v>
      </c>
      <c r="O2805" s="29">
        <f>IF($R2805="Minor",1,0)</f>
        <v>1</v>
      </c>
      <c r="P2805" s="29">
        <f>IF($R2805="Medium",1,0)</f>
        <v>0</v>
      </c>
      <c r="Q2805" s="29">
        <f>IF($R2805="Major",1,0)</f>
        <v>0</v>
      </c>
      <c r="R2805" s="2" t="str">
        <f>IF('Hazard Data'!N2947&lt;VLOOKUP(B2805,Thresholds!$B$2:$I$8,2,FALSE),"Minor",IF(AND(VLOOKUP(B2805,Thresholds!$B$2:$I$8,2,FALSE)&lt;='Hazard Data'!N2947,'Hazard Data'!N2947&lt;VLOOKUP(B2805,Thresholds!$B$2:$I$8,3,FALSE)),"Medium","Major"))</f>
        <v>Minor</v>
      </c>
      <c r="S2805" s="2" t="str">
        <f>IF(N2805&gt;0,"",IF('Hazard Data'!K2947&lt;VLOOKUP(B2805,Thresholds!$B$2:$I$8,5,FALSE),"Minor",IF(AND(VLOOKUP(B2805,Thresholds!$B$2:$I$8,5,FALSE)&lt;='Hazard Data'!K2947,'Hazard Data'!K2947&lt;VLOOKUP(B2805,Thresholds!$B$2:$I$8,6,FALSE)),"Medium","Major")))</f>
        <v/>
      </c>
      <c r="T2805" s="2"/>
      <c r="U2805" s="2"/>
      <c r="V2805" s="2"/>
      <c r="W2805" s="2"/>
      <c r="X2805" s="1"/>
      <c r="Y2805" s="1"/>
      <c r="Z2805" s="1"/>
      <c r="AA2805" s="1"/>
      <c r="AB2805" s="1"/>
      <c r="AC2805" s="1"/>
      <c r="AD2805" s="1"/>
      <c r="AE2805" s="1"/>
      <c r="AF2805" s="1"/>
    </row>
    <row r="2806" spans="1:32">
      <c r="A2806" s="1"/>
      <c r="B2806" s="17">
        <v>3</v>
      </c>
      <c r="C2806" s="9" t="s">
        <v>59</v>
      </c>
      <c r="D2806" s="9" t="str">
        <f>VLOOKUP(C2806,'Hazard Categories'!$A$2:$B$52,2,FALSE)</f>
        <v>Storm</v>
      </c>
      <c r="E2806" s="17">
        <v>3</v>
      </c>
      <c r="F2806" s="17">
        <v>2018</v>
      </c>
      <c r="G2806" s="17" t="str">
        <f>IF(F2806&lt;2000,(ROUNDDOWN((F2806-$G$10)/5,0))*5+$G$10&amp;"-"&amp;(ROUNDDOWN((F2806-$G$10)/5,0))*5+$G$10+4,(ROUNDDOWN((F2806-$G$10)/5,0))*5+$G$10&amp;"-"&amp;(ROUNDDOWN((F2806-$G$10)/5,0))*5+$G$10+4)</f>
        <v>2015-2019</v>
      </c>
      <c r="H2806" s="17">
        <v>1</v>
      </c>
      <c r="I2806" s="17">
        <v>0</v>
      </c>
      <c r="J2806" s="17">
        <v>0</v>
      </c>
      <c r="K2806" s="17">
        <f>SUM(I2806:J2806)</f>
        <v>0</v>
      </c>
      <c r="L2806" s="28">
        <f>IF(N2806&lt;7000000000,0,1)</f>
        <v>0</v>
      </c>
      <c r="M2806" s="28">
        <f>IF(N2806&gt;0,1,0)</f>
        <v>1</v>
      </c>
      <c r="N2806" s="29">
        <v>1491</v>
      </c>
      <c r="O2806" s="29">
        <f>IF($R2806="Minor",1,0)</f>
        <v>1</v>
      </c>
      <c r="P2806" s="29">
        <f>IF($R2806="Medium",1,0)</f>
        <v>0</v>
      </c>
      <c r="Q2806" s="29">
        <f>IF($R2806="Major",1,0)</f>
        <v>0</v>
      </c>
      <c r="R2806" s="2" t="str">
        <f>IF('Hazard Data'!N3008&lt;VLOOKUP(B2806,Thresholds!$B$2:$I$8,2,FALSE),"Minor",IF(AND(VLOOKUP(B2806,Thresholds!$B$2:$I$8,2,FALSE)&lt;='Hazard Data'!N3008,'Hazard Data'!N3008&lt;VLOOKUP(B2806,Thresholds!$B$2:$I$8,3,FALSE)),"Medium","Major"))</f>
        <v>Minor</v>
      </c>
      <c r="S2806" s="2" t="str">
        <f>IF(N2806&gt;0,"",IF('Hazard Data'!K3008&lt;VLOOKUP(B2806,Thresholds!$B$2:$I$8,5,FALSE),"Minor",IF(AND(VLOOKUP(B2806,Thresholds!$B$2:$I$8,5,FALSE)&lt;='Hazard Data'!K3008,'Hazard Data'!K3008&lt;VLOOKUP(B2806,Thresholds!$B$2:$I$8,6,FALSE)),"Medium","Major")))</f>
        <v/>
      </c>
      <c r="T2806" s="2"/>
      <c r="U2806" s="2"/>
      <c r="V2806" s="2"/>
      <c r="W2806" s="2"/>
      <c r="X2806" s="1"/>
      <c r="Y2806" s="1"/>
      <c r="Z2806" s="1"/>
      <c r="AA2806" s="1"/>
      <c r="AB2806" s="1"/>
      <c r="AC2806" s="1"/>
      <c r="AD2806" s="1"/>
      <c r="AE2806" s="1"/>
      <c r="AF2806" s="1"/>
    </row>
    <row r="2807" spans="1:32">
      <c r="A2807" s="1"/>
      <c r="B2807" s="17">
        <v>4</v>
      </c>
      <c r="C2807" s="9" t="s">
        <v>39</v>
      </c>
      <c r="D2807" s="9" t="str">
        <f>VLOOKUP(C2807,'Hazard Categories'!$A$2:$B$52,2,FALSE)</f>
        <v>Severe Storm</v>
      </c>
      <c r="E2807" s="17">
        <v>2</v>
      </c>
      <c r="F2807" s="17">
        <v>2018</v>
      </c>
      <c r="G2807" s="17" t="str">
        <f>IF(F2807&lt;2000,(ROUNDDOWN((F2807-$G$10)/5,0))*5+$G$10&amp;"-"&amp;(ROUNDDOWN((F2807-$G$10)/5,0))*5+$G$10+4,(ROUNDDOWN((F2807-$G$10)/5,0))*5+$G$10&amp;"-"&amp;(ROUNDDOWN((F2807-$G$10)/5,0))*5+$G$10+4)</f>
        <v>2015-2019</v>
      </c>
      <c r="H2807" s="17">
        <v>1</v>
      </c>
      <c r="I2807" s="17">
        <v>0</v>
      </c>
      <c r="J2807" s="17">
        <v>0</v>
      </c>
      <c r="K2807" s="17">
        <f>SUM(I2807:J2807)</f>
        <v>0</v>
      </c>
      <c r="L2807" s="28">
        <f>IF(N2807&lt;7000000000,0,1)</f>
        <v>0</v>
      </c>
      <c r="M2807" s="28">
        <f>IF(N2807&gt;0,1,0)</f>
        <v>1</v>
      </c>
      <c r="N2807" s="29">
        <v>1490</v>
      </c>
      <c r="O2807" s="29">
        <f>IF($R2807="Minor",1,0)</f>
        <v>1</v>
      </c>
      <c r="P2807" s="29">
        <f>IF($R2807="Medium",1,0)</f>
        <v>0</v>
      </c>
      <c r="Q2807" s="29">
        <f>IF($R2807="Major",1,0)</f>
        <v>0</v>
      </c>
      <c r="R2807" s="2" t="str">
        <f>IF('Hazard Data'!N3003&lt;VLOOKUP(B2807,Thresholds!$B$2:$I$8,2,FALSE),"Minor",IF(AND(VLOOKUP(B2807,Thresholds!$B$2:$I$8,2,FALSE)&lt;='Hazard Data'!N3003,'Hazard Data'!N3003&lt;VLOOKUP(B2807,Thresholds!$B$2:$I$8,3,FALSE)),"Medium","Major"))</f>
        <v>Minor</v>
      </c>
      <c r="S2807" s="2" t="str">
        <f>IF(N2807&gt;0,"",IF('Hazard Data'!K3003&lt;VLOOKUP(B2807,Thresholds!$B$2:$I$8,5,FALSE),"Minor",IF(AND(VLOOKUP(B2807,Thresholds!$B$2:$I$8,5,FALSE)&lt;='Hazard Data'!K3003,'Hazard Data'!K3003&lt;VLOOKUP(B2807,Thresholds!$B$2:$I$8,6,FALSE)),"Medium","Major")))</f>
        <v/>
      </c>
      <c r="T2807" s="2"/>
      <c r="U2807" s="2"/>
      <c r="V2807" s="2"/>
      <c r="W2807" s="2"/>
      <c r="X2807" s="1"/>
      <c r="Y2807" s="1"/>
      <c r="Z2807" s="1"/>
      <c r="AA2807" s="1"/>
      <c r="AB2807" s="1"/>
      <c r="AC2807" s="1"/>
      <c r="AD2807" s="1"/>
      <c r="AE2807" s="1"/>
      <c r="AF2807" s="1"/>
    </row>
    <row r="2808" spans="1:32">
      <c r="A2808" s="1"/>
      <c r="B2808" s="17">
        <v>3</v>
      </c>
      <c r="C2808" s="9" t="s">
        <v>39</v>
      </c>
      <c r="D2808" s="9" t="str">
        <f>VLOOKUP(C2808,'Hazard Categories'!$A$2:$B$52,2,FALSE)</f>
        <v>Severe Storm</v>
      </c>
      <c r="E2808" s="17">
        <v>3</v>
      </c>
      <c r="F2808" s="17">
        <v>2017</v>
      </c>
      <c r="G2808" s="17" t="str">
        <f>IF(F2808&lt;2000,(ROUNDDOWN((F2808-$G$10)/5,0))*5+$G$10&amp;"-"&amp;(ROUNDDOWN((F2808-$G$10)/5,0))*5+$G$10+4,(ROUNDDOWN((F2808-$G$10)/5,0))*5+$G$10&amp;"-"&amp;(ROUNDDOWN((F2808-$G$10)/5,0))*5+$G$10+4)</f>
        <v>2015-2019</v>
      </c>
      <c r="H2808" s="17">
        <v>1</v>
      </c>
      <c r="I2808" s="17">
        <v>0</v>
      </c>
      <c r="J2808" s="17">
        <v>0</v>
      </c>
      <c r="K2808" s="17">
        <f>SUM(I2808:J2808)</f>
        <v>0</v>
      </c>
      <c r="L2808" s="28">
        <f>IF(N2808&lt;7000000000,0,1)</f>
        <v>0</v>
      </c>
      <c r="M2808" s="28">
        <f>IF(N2808&gt;0,1,0)</f>
        <v>1</v>
      </c>
      <c r="N2808" s="29">
        <v>1489</v>
      </c>
      <c r="O2808" s="29">
        <f>IF($R2808="Minor",1,0)</f>
        <v>1</v>
      </c>
      <c r="P2808" s="29">
        <f>IF($R2808="Medium",1,0)</f>
        <v>0</v>
      </c>
      <c r="Q2808" s="29">
        <f>IF($R2808="Major",1,0)</f>
        <v>0</v>
      </c>
      <c r="R2808" s="2" t="str">
        <f>IF('Hazard Data'!N2964&lt;VLOOKUP(B2808,Thresholds!$B$2:$I$8,2,FALSE),"Minor",IF(AND(VLOOKUP(B2808,Thresholds!$B$2:$I$8,2,FALSE)&lt;='Hazard Data'!N2964,'Hazard Data'!N2964&lt;VLOOKUP(B2808,Thresholds!$B$2:$I$8,3,FALSE)),"Medium","Major"))</f>
        <v>Minor</v>
      </c>
      <c r="S2808" s="2" t="str">
        <f>IF(N2808&gt;0,"",IF('Hazard Data'!K2964&lt;VLOOKUP(B2808,Thresholds!$B$2:$I$8,5,FALSE),"Minor",IF(AND(VLOOKUP(B2808,Thresholds!$B$2:$I$8,5,FALSE)&lt;='Hazard Data'!K2964,'Hazard Data'!K2964&lt;VLOOKUP(B2808,Thresholds!$B$2:$I$8,6,FALSE)),"Medium","Major")))</f>
        <v/>
      </c>
      <c r="T2808" s="2"/>
      <c r="U2808" s="2"/>
      <c r="V2808" s="2"/>
      <c r="W2808" s="2"/>
      <c r="X2808" s="1"/>
      <c r="Y2808" s="1"/>
      <c r="Z2808" s="1"/>
      <c r="AA2808" s="1"/>
      <c r="AB2808" s="1"/>
      <c r="AC2808" s="1"/>
      <c r="AD2808" s="1"/>
      <c r="AE2808" s="1"/>
      <c r="AF2808" s="1"/>
    </row>
    <row r="2809" spans="1:32">
      <c r="A2809" s="1"/>
      <c r="B2809" s="17">
        <v>3</v>
      </c>
      <c r="C2809" s="9" t="s">
        <v>44</v>
      </c>
      <c r="D2809" s="9" t="str">
        <f>VLOOKUP(C2809,'Hazard Categories'!$A$2:$B$52,2,FALSE)</f>
        <v>Severe Storm</v>
      </c>
      <c r="E2809" s="17">
        <v>1</v>
      </c>
      <c r="F2809" s="17">
        <v>2018</v>
      </c>
      <c r="G2809" s="17" t="str">
        <f>IF(F2809&lt;2000,(ROUNDDOWN((F2809-$G$10)/5,0))*5+$G$10&amp;"-"&amp;(ROUNDDOWN((F2809-$G$10)/5,0))*5+$G$10+4,(ROUNDDOWN((F2809-$G$10)/5,0))*5+$G$10&amp;"-"&amp;(ROUNDDOWN((F2809-$G$10)/5,0))*5+$G$10+4)</f>
        <v>2015-2019</v>
      </c>
      <c r="H2809" s="17">
        <v>1</v>
      </c>
      <c r="I2809" s="17">
        <v>0</v>
      </c>
      <c r="J2809" s="17">
        <v>0</v>
      </c>
      <c r="K2809" s="17">
        <f>SUM(I2809:J2809)</f>
        <v>0</v>
      </c>
      <c r="L2809" s="28">
        <f>IF(N2809&lt;7000000000,0,1)</f>
        <v>0</v>
      </c>
      <c r="M2809" s="28">
        <f>IF(N2809&gt;0,1,0)</f>
        <v>1</v>
      </c>
      <c r="N2809" s="29">
        <v>1489</v>
      </c>
      <c r="O2809" s="29">
        <f>IF($R2809="Minor",1,0)</f>
        <v>1</v>
      </c>
      <c r="P2809" s="29">
        <f>IF($R2809="Medium",1,0)</f>
        <v>0</v>
      </c>
      <c r="Q2809" s="29">
        <f>IF($R2809="Major",1,0)</f>
        <v>0</v>
      </c>
      <c r="R2809" s="2" t="str">
        <f>IF('Hazard Data'!N3005&lt;VLOOKUP(B2809,Thresholds!$B$2:$I$8,2,FALSE),"Minor",IF(AND(VLOOKUP(B2809,Thresholds!$B$2:$I$8,2,FALSE)&lt;='Hazard Data'!N3005,'Hazard Data'!N3005&lt;VLOOKUP(B2809,Thresholds!$B$2:$I$8,3,FALSE)),"Medium","Major"))</f>
        <v>Minor</v>
      </c>
      <c r="S2809" s="2" t="str">
        <f>IF(N2809&gt;0,"",IF('Hazard Data'!K3005&lt;VLOOKUP(B2809,Thresholds!$B$2:$I$8,5,FALSE),"Minor",IF(AND(VLOOKUP(B2809,Thresholds!$B$2:$I$8,5,FALSE)&lt;='Hazard Data'!K3005,'Hazard Data'!K3005&lt;VLOOKUP(B2809,Thresholds!$B$2:$I$8,6,FALSE)),"Medium","Major")))</f>
        <v/>
      </c>
      <c r="T2809" s="2"/>
      <c r="U2809" s="2"/>
      <c r="V2809" s="2"/>
      <c r="W2809" s="2"/>
      <c r="X2809" s="1"/>
      <c r="Y2809" s="1"/>
      <c r="Z2809" s="1"/>
      <c r="AA2809" s="1"/>
      <c r="AB2809" s="1"/>
      <c r="AC2809" s="1"/>
      <c r="AD2809" s="1"/>
      <c r="AE2809" s="1"/>
      <c r="AF2809" s="1"/>
    </row>
    <row r="2810" spans="1:32">
      <c r="A2810" s="1"/>
      <c r="B2810" s="17">
        <v>3</v>
      </c>
      <c r="C2810" s="9" t="s">
        <v>39</v>
      </c>
      <c r="D2810" s="9" t="str">
        <f>VLOOKUP(C2810,'Hazard Categories'!$A$2:$B$52,2,FALSE)</f>
        <v>Severe Storm</v>
      </c>
      <c r="E2810" s="17">
        <v>2</v>
      </c>
      <c r="F2810" s="17">
        <v>2020</v>
      </c>
      <c r="G2810" s="17" t="str">
        <f>IF(F2810&lt;2000,(ROUNDDOWN((F2810-$G$10)/5,0))*5+$G$10&amp;"-"&amp;(ROUNDDOWN((F2810-$G$10)/5,0))*5+$G$10+4,(ROUNDDOWN((F2810-$G$10)/5,0))*5+$G$10&amp;"-"&amp;(ROUNDDOWN((F2810-$G$10)/5,0))*5+$G$10+4)</f>
        <v>2020-2024</v>
      </c>
      <c r="H2810" s="17">
        <v>1</v>
      </c>
      <c r="I2810" s="17">
        <v>0</v>
      </c>
      <c r="J2810" s="17">
        <v>0</v>
      </c>
      <c r="K2810" s="17">
        <f>SUM(I2810:J2810)</f>
        <v>0</v>
      </c>
      <c r="L2810" s="28">
        <f>IF(N2810&lt;7000000000,0,1)</f>
        <v>0</v>
      </c>
      <c r="M2810" s="28">
        <f>IF(N2810&gt;0,1,0)</f>
        <v>1</v>
      </c>
      <c r="N2810" s="29">
        <v>1489</v>
      </c>
      <c r="O2810" s="29">
        <f>IF($R2810="Minor",1,0)</f>
        <v>1</v>
      </c>
      <c r="P2810" s="29">
        <f>IF($R2810="Medium",1,0)</f>
        <v>0</v>
      </c>
      <c r="Q2810" s="29">
        <f>IF($R2810="Major",1,0)</f>
        <v>0</v>
      </c>
      <c r="R2810" s="2" t="str">
        <f>IF('Hazard Data'!N3322&lt;VLOOKUP(B2810,Thresholds!$B$2:$I$8,2,FALSE),"Minor",IF(AND(VLOOKUP(B2810,Thresholds!$B$2:$I$8,2,FALSE)&lt;='Hazard Data'!N3322,'Hazard Data'!N3322&lt;VLOOKUP(B2810,Thresholds!$B$2:$I$8,3,FALSE)),"Medium","Major"))</f>
        <v>Minor</v>
      </c>
      <c r="S2810" s="2" t="str">
        <f>IF(N2810&gt;0,"",IF('Hazard Data'!K3322&lt;VLOOKUP(B2810,Thresholds!$B$2:$I$8,5,FALSE),"Minor",IF(AND(VLOOKUP(B2810,Thresholds!$B$2:$I$8,5,FALSE)&lt;='Hazard Data'!K3322,'Hazard Data'!K3322&lt;VLOOKUP(B2810,Thresholds!$B$2:$I$8,6,FALSE)),"Medium","Major")))</f>
        <v/>
      </c>
      <c r="T2810" s="2"/>
      <c r="U2810" s="2"/>
      <c r="V2810" s="2"/>
      <c r="W2810" s="2"/>
      <c r="X2810" s="1"/>
      <c r="Y2810" s="1"/>
      <c r="Z2810" s="1"/>
      <c r="AA2810" s="1"/>
      <c r="AB2810" s="1"/>
      <c r="AC2810" s="1"/>
      <c r="AD2810" s="1"/>
      <c r="AE2810" s="1"/>
      <c r="AF2810" s="1"/>
    </row>
    <row r="2811" spans="1:32">
      <c r="A2811" s="1"/>
      <c r="B2811" s="17">
        <v>4</v>
      </c>
      <c r="C2811" s="9" t="s">
        <v>39</v>
      </c>
      <c r="D2811" s="9" t="str">
        <f>VLOOKUP(C2811,'Hazard Categories'!$A$2:$B$52,2,FALSE)</f>
        <v>Severe Storm</v>
      </c>
      <c r="E2811" s="17">
        <v>2</v>
      </c>
      <c r="F2811" s="17">
        <v>2018</v>
      </c>
      <c r="G2811" s="17" t="str">
        <f>IF(F2811&lt;2000,(ROUNDDOWN((F2811-$G$10)/5,0))*5+$G$10&amp;"-"&amp;(ROUNDDOWN((F2811-$G$10)/5,0))*5+$G$10+4,(ROUNDDOWN((F2811-$G$10)/5,0))*5+$G$10&amp;"-"&amp;(ROUNDDOWN((F2811-$G$10)/5,0))*5+$G$10+4)</f>
        <v>2015-2019</v>
      </c>
      <c r="H2811" s="17">
        <v>1</v>
      </c>
      <c r="I2811" s="17">
        <v>0</v>
      </c>
      <c r="J2811" s="17">
        <v>0</v>
      </c>
      <c r="K2811" s="17">
        <f>SUM(I2811:J2811)</f>
        <v>0</v>
      </c>
      <c r="L2811" s="28">
        <f>IF(N2811&lt;7000000000,0,1)</f>
        <v>0</v>
      </c>
      <c r="M2811" s="28">
        <f>IF(N2811&gt;0,1,0)</f>
        <v>1</v>
      </c>
      <c r="N2811" s="29">
        <v>1486</v>
      </c>
      <c r="O2811" s="29">
        <f>IF($R2811="Minor",1,0)</f>
        <v>1</v>
      </c>
      <c r="P2811" s="29">
        <f>IF($R2811="Medium",1,0)</f>
        <v>0</v>
      </c>
      <c r="Q2811" s="29">
        <f>IF($R2811="Major",1,0)</f>
        <v>0</v>
      </c>
      <c r="R2811" s="2" t="str">
        <f>IF('Hazard Data'!N3002&lt;VLOOKUP(B2811,Thresholds!$B$2:$I$8,2,FALSE),"Minor",IF(AND(VLOOKUP(B2811,Thresholds!$B$2:$I$8,2,FALSE)&lt;='Hazard Data'!N3002,'Hazard Data'!N3002&lt;VLOOKUP(B2811,Thresholds!$B$2:$I$8,3,FALSE)),"Medium","Major"))</f>
        <v>Minor</v>
      </c>
      <c r="S2811" s="2" t="str">
        <f>IF(N2811&gt;0,"",IF('Hazard Data'!K3002&lt;VLOOKUP(B2811,Thresholds!$B$2:$I$8,5,FALSE),"Minor",IF(AND(VLOOKUP(B2811,Thresholds!$B$2:$I$8,5,FALSE)&lt;='Hazard Data'!K3002,'Hazard Data'!K3002&lt;VLOOKUP(B2811,Thresholds!$B$2:$I$8,6,FALSE)),"Medium","Major")))</f>
        <v/>
      </c>
      <c r="T2811" s="2"/>
      <c r="U2811" s="2"/>
      <c r="V2811" s="2"/>
      <c r="W2811" s="2"/>
      <c r="X2811" s="1"/>
      <c r="Y2811" s="1"/>
      <c r="Z2811" s="1"/>
      <c r="AA2811" s="1"/>
      <c r="AB2811" s="1"/>
      <c r="AC2811" s="1"/>
      <c r="AD2811" s="1"/>
      <c r="AE2811" s="1"/>
      <c r="AF2811" s="1"/>
    </row>
    <row r="2812" spans="1:32">
      <c r="A2812" s="1"/>
      <c r="B2812" s="17">
        <v>3</v>
      </c>
      <c r="C2812" s="9" t="s">
        <v>47</v>
      </c>
      <c r="D2812" s="9" t="str">
        <f>VLOOKUP(C2812,'Hazard Categories'!$A$2:$B$52,2,FALSE)</f>
        <v>Severe Storm</v>
      </c>
      <c r="E2812" s="17">
        <v>2</v>
      </c>
      <c r="F2812" s="17">
        <v>2017</v>
      </c>
      <c r="G2812" s="17" t="str">
        <f>IF(F2812&lt;2000,(ROUNDDOWN((F2812-$G$10)/5,0))*5+$G$10&amp;"-"&amp;(ROUNDDOWN((F2812-$G$10)/5,0))*5+$G$10+4,(ROUNDDOWN((F2812-$G$10)/5,0))*5+$G$10&amp;"-"&amp;(ROUNDDOWN((F2812-$G$10)/5,0))*5+$G$10+4)</f>
        <v>2015-2019</v>
      </c>
      <c r="H2812" s="17">
        <v>2</v>
      </c>
      <c r="I2812" s="17">
        <v>0</v>
      </c>
      <c r="J2812" s="17">
        <v>0</v>
      </c>
      <c r="K2812" s="17">
        <f>SUM(I2812:J2812)</f>
        <v>0</v>
      </c>
      <c r="L2812" s="28">
        <f>IF(N2812&lt;7000000000,0,1)</f>
        <v>0</v>
      </c>
      <c r="M2812" s="28">
        <f>IF(N2812&gt;0,1,0)</f>
        <v>1</v>
      </c>
      <c r="N2812" s="29">
        <v>1480</v>
      </c>
      <c r="O2812" s="29">
        <f>IF($R2812="Minor",1,0)</f>
        <v>1</v>
      </c>
      <c r="P2812" s="29">
        <f>IF($R2812="Medium",1,0)</f>
        <v>0</v>
      </c>
      <c r="Q2812" s="29">
        <f>IF($R2812="Major",1,0)</f>
        <v>0</v>
      </c>
      <c r="R2812" s="2" t="str">
        <f>IF('Hazard Data'!N2913&lt;VLOOKUP(B2812,Thresholds!$B$2:$I$8,2,FALSE),"Minor",IF(AND(VLOOKUP(B2812,Thresholds!$B$2:$I$8,2,FALSE)&lt;='Hazard Data'!N2913,'Hazard Data'!N2913&lt;VLOOKUP(B2812,Thresholds!$B$2:$I$8,3,FALSE)),"Medium","Major"))</f>
        <v>Minor</v>
      </c>
      <c r="S2812" s="2" t="str">
        <f>IF(N2812&gt;0,"",IF('Hazard Data'!K2913&lt;VLOOKUP(B2812,Thresholds!$B$2:$I$8,5,FALSE),"Minor",IF(AND(VLOOKUP(B2812,Thresholds!$B$2:$I$8,5,FALSE)&lt;='Hazard Data'!K2913,'Hazard Data'!K2913&lt;VLOOKUP(B2812,Thresholds!$B$2:$I$8,6,FALSE)),"Medium","Major")))</f>
        <v/>
      </c>
      <c r="T2812" s="2"/>
      <c r="U2812" s="2"/>
      <c r="V2812" s="2"/>
      <c r="W2812" s="2"/>
      <c r="X2812" s="1"/>
      <c r="Y2812" s="1"/>
      <c r="Z2812" s="1"/>
      <c r="AA2812" s="1"/>
      <c r="AB2812" s="1"/>
      <c r="AC2812" s="1"/>
      <c r="AD2812" s="1"/>
      <c r="AE2812" s="1"/>
      <c r="AF2812" s="1"/>
    </row>
    <row r="2813" spans="1:32">
      <c r="A2813" s="1"/>
      <c r="B2813" s="17">
        <v>2</v>
      </c>
      <c r="C2813" s="9" t="s">
        <v>59</v>
      </c>
      <c r="D2813" s="9" t="str">
        <f>VLOOKUP(C2813,'Hazard Categories'!$A$2:$B$52,2,FALSE)</f>
        <v>Storm</v>
      </c>
      <c r="E2813" s="17">
        <v>3</v>
      </c>
      <c r="F2813" s="17">
        <v>2014</v>
      </c>
      <c r="G2813" s="17" t="str">
        <f>IF(F2813&lt;2000,(ROUNDDOWN((F2813-$G$10)/5,0))*5+$G$10&amp;"-"&amp;(ROUNDDOWN((F2813-$G$10)/5,0))*5+$G$10+4,(ROUNDDOWN((F2813-$G$10)/5,0))*5+$G$10&amp;"-"&amp;(ROUNDDOWN((F2813-$G$10)/5,0))*5+$G$10+4)</f>
        <v>2010-2014</v>
      </c>
      <c r="H2813" s="17">
        <v>1</v>
      </c>
      <c r="I2813" s="17">
        <v>0</v>
      </c>
      <c r="J2813" s="17">
        <v>0</v>
      </c>
      <c r="K2813" s="17">
        <f>SUM(I2813:J2813)</f>
        <v>0</v>
      </c>
      <c r="L2813" s="28">
        <f>IF(N2813&lt;7000000000,0,1)</f>
        <v>0</v>
      </c>
      <c r="M2813" s="28">
        <f>IF(N2813&gt;0,1,0)</f>
        <v>1</v>
      </c>
      <c r="N2813" s="29">
        <v>1463</v>
      </c>
      <c r="O2813" s="29">
        <f>IF($R2813="Minor",1,0)</f>
        <v>1</v>
      </c>
      <c r="P2813" s="29">
        <f>IF($R2813="Medium",1,0)</f>
        <v>0</v>
      </c>
      <c r="Q2813" s="29">
        <f>IF($R2813="Major",1,0)</f>
        <v>0</v>
      </c>
      <c r="R2813" s="2" t="str">
        <f>IF('Hazard Data'!N2564&lt;VLOOKUP(B2813,Thresholds!$B$2:$I$8,2,FALSE),"Minor",IF(AND(VLOOKUP(B2813,Thresholds!$B$2:$I$8,2,FALSE)&lt;='Hazard Data'!N2564,'Hazard Data'!N2564&lt;VLOOKUP(B2813,Thresholds!$B$2:$I$8,3,FALSE)),"Medium","Major"))</f>
        <v>Minor</v>
      </c>
      <c r="S2813" s="2" t="str">
        <f>IF(N2813&gt;0,"",IF('Hazard Data'!K2564&lt;VLOOKUP(B2813,Thresholds!$B$2:$I$8,5,FALSE),"Minor",IF(AND(VLOOKUP(B2813,Thresholds!$B$2:$I$8,5,FALSE)&lt;='Hazard Data'!K2564,'Hazard Data'!K2564&lt;VLOOKUP(B2813,Thresholds!$B$2:$I$8,6,FALSE)),"Medium","Major")))</f>
        <v/>
      </c>
      <c r="T2813" s="2"/>
      <c r="U2813" s="2"/>
      <c r="V2813" s="2"/>
      <c r="W2813" s="2"/>
      <c r="X2813" s="1"/>
      <c r="Y2813" s="1"/>
      <c r="Z2813" s="1"/>
      <c r="AA2813" s="1"/>
      <c r="AB2813" s="1"/>
      <c r="AC2813" s="1"/>
      <c r="AD2813" s="1"/>
      <c r="AE2813" s="1"/>
      <c r="AF2813" s="1"/>
    </row>
    <row r="2814" spans="1:32">
      <c r="A2814" s="1"/>
      <c r="B2814" s="17">
        <v>3</v>
      </c>
      <c r="C2814" s="9" t="s">
        <v>39</v>
      </c>
      <c r="D2814" s="9" t="str">
        <f>VLOOKUP(C2814,'Hazard Categories'!$A$2:$B$52,2,FALSE)</f>
        <v>Severe Storm</v>
      </c>
      <c r="E2814" s="17">
        <v>2</v>
      </c>
      <c r="F2814" s="17">
        <v>2017</v>
      </c>
      <c r="G2814" s="17" t="str">
        <f>IF(F2814&lt;2000,(ROUNDDOWN((F2814-$G$10)/5,0))*5+$G$10&amp;"-"&amp;(ROUNDDOWN((F2814-$G$10)/5,0))*5+$G$10+4,(ROUNDDOWN((F2814-$G$10)/5,0))*5+$G$10&amp;"-"&amp;(ROUNDDOWN((F2814-$G$10)/5,0))*5+$G$10+4)</f>
        <v>2015-2019</v>
      </c>
      <c r="H2814" s="17">
        <v>1</v>
      </c>
      <c r="I2814" s="17">
        <v>0</v>
      </c>
      <c r="J2814" s="17">
        <v>0</v>
      </c>
      <c r="K2814" s="17">
        <f>SUM(I2814:J2814)</f>
        <v>0</v>
      </c>
      <c r="L2814" s="28">
        <f>IF(N2814&lt;7000000000,0,1)</f>
        <v>0</v>
      </c>
      <c r="M2814" s="28">
        <f>IF(N2814&gt;0,1,0)</f>
        <v>1</v>
      </c>
      <c r="N2814" s="29">
        <v>1459</v>
      </c>
      <c r="O2814" s="29">
        <f>IF($R2814="Minor",1,0)</f>
        <v>1</v>
      </c>
      <c r="P2814" s="29">
        <f>IF($R2814="Medium",1,0)</f>
        <v>0</v>
      </c>
      <c r="Q2814" s="29">
        <f>IF($R2814="Major",1,0)</f>
        <v>0</v>
      </c>
      <c r="R2814" s="2" t="str">
        <f>IF('Hazard Data'!N2915&lt;VLOOKUP(B2814,Thresholds!$B$2:$I$8,2,FALSE),"Minor",IF(AND(VLOOKUP(B2814,Thresholds!$B$2:$I$8,2,FALSE)&lt;='Hazard Data'!N2915,'Hazard Data'!N2915&lt;VLOOKUP(B2814,Thresholds!$B$2:$I$8,3,FALSE)),"Medium","Major"))</f>
        <v>Minor</v>
      </c>
      <c r="S2814" s="2" t="str">
        <f>IF(N2814&gt;0,"",IF('Hazard Data'!K2915&lt;VLOOKUP(B2814,Thresholds!$B$2:$I$8,5,FALSE),"Minor",IF(AND(VLOOKUP(B2814,Thresholds!$B$2:$I$8,5,FALSE)&lt;='Hazard Data'!K2915,'Hazard Data'!K2915&lt;VLOOKUP(B2814,Thresholds!$B$2:$I$8,6,FALSE)),"Medium","Major")))</f>
        <v/>
      </c>
      <c r="T2814" s="2"/>
      <c r="U2814" s="2"/>
      <c r="V2814" s="2"/>
      <c r="W2814" s="2"/>
      <c r="X2814" s="1"/>
      <c r="Y2814" s="1"/>
      <c r="Z2814" s="1"/>
      <c r="AA2814" s="1"/>
      <c r="AB2814" s="1"/>
      <c r="AC2814" s="1"/>
      <c r="AD2814" s="1"/>
      <c r="AE2814" s="1"/>
      <c r="AF2814" s="1"/>
    </row>
    <row r="2815" spans="1:32">
      <c r="A2815" s="1"/>
      <c r="B2815" s="17">
        <v>3</v>
      </c>
      <c r="C2815" s="9" t="s">
        <v>39</v>
      </c>
      <c r="D2815" s="9" t="str">
        <f>VLOOKUP(C2815,'Hazard Categories'!$A$2:$B$52,2,FALSE)</f>
        <v>Severe Storm</v>
      </c>
      <c r="E2815" s="17">
        <v>2</v>
      </c>
      <c r="F2815" s="17">
        <v>2017</v>
      </c>
      <c r="G2815" s="17" t="str">
        <f>IF(F2815&lt;2000,(ROUNDDOWN((F2815-$G$10)/5,0))*5+$G$10&amp;"-"&amp;(ROUNDDOWN((F2815-$G$10)/5,0))*5+$G$10+4,(ROUNDDOWN((F2815-$G$10)/5,0))*5+$G$10&amp;"-"&amp;(ROUNDDOWN((F2815-$G$10)/5,0))*5+$G$10+4)</f>
        <v>2015-2019</v>
      </c>
      <c r="H2815" s="17">
        <v>1</v>
      </c>
      <c r="I2815" s="17">
        <v>0</v>
      </c>
      <c r="J2815" s="17">
        <v>0</v>
      </c>
      <c r="K2815" s="17">
        <f>SUM(I2815:J2815)</f>
        <v>0</v>
      </c>
      <c r="L2815" s="28">
        <f>IF(N2815&lt;7000000000,0,1)</f>
        <v>0</v>
      </c>
      <c r="M2815" s="28">
        <f>IF(N2815&gt;0,1,0)</f>
        <v>1</v>
      </c>
      <c r="N2815" s="29">
        <v>1455</v>
      </c>
      <c r="O2815" s="29">
        <f>IF($R2815="Minor",1,0)</f>
        <v>1</v>
      </c>
      <c r="P2815" s="29">
        <f>IF($R2815="Medium",1,0)</f>
        <v>0</v>
      </c>
      <c r="Q2815" s="29">
        <f>IF($R2815="Major",1,0)</f>
        <v>0</v>
      </c>
      <c r="R2815" s="2" t="str">
        <f>IF('Hazard Data'!N2910&lt;VLOOKUP(B2815,Thresholds!$B$2:$I$8,2,FALSE),"Minor",IF(AND(VLOOKUP(B2815,Thresholds!$B$2:$I$8,2,FALSE)&lt;='Hazard Data'!N2910,'Hazard Data'!N2910&lt;VLOOKUP(B2815,Thresholds!$B$2:$I$8,3,FALSE)),"Medium","Major"))</f>
        <v>Minor</v>
      </c>
      <c r="S2815" s="2" t="str">
        <f>IF(N2815&gt;0,"",IF('Hazard Data'!K2910&lt;VLOOKUP(B2815,Thresholds!$B$2:$I$8,5,FALSE),"Minor",IF(AND(VLOOKUP(B2815,Thresholds!$B$2:$I$8,5,FALSE)&lt;='Hazard Data'!K2910,'Hazard Data'!K2910&lt;VLOOKUP(B2815,Thresholds!$B$2:$I$8,6,FALSE)),"Medium","Major")))</f>
        <v/>
      </c>
      <c r="T2815" s="2"/>
      <c r="U2815" s="2"/>
      <c r="V2815" s="2"/>
      <c r="W2815" s="2"/>
      <c r="X2815" s="1"/>
      <c r="Y2815" s="1"/>
      <c r="Z2815" s="1"/>
      <c r="AA2815" s="1"/>
      <c r="AB2815" s="1"/>
      <c r="AC2815" s="1"/>
      <c r="AD2815" s="1"/>
      <c r="AE2815" s="1"/>
      <c r="AF2815" s="1"/>
    </row>
    <row r="2816" spans="1:32">
      <c r="A2816" s="1"/>
      <c r="B2816" s="17">
        <v>4</v>
      </c>
      <c r="C2816" s="9" t="s">
        <v>44</v>
      </c>
      <c r="D2816" s="9" t="str">
        <f>VLOOKUP(C2816,'Hazard Categories'!$A$2:$B$52,2,FALSE)</f>
        <v>Severe Storm</v>
      </c>
      <c r="E2816" s="17">
        <v>2</v>
      </c>
      <c r="F2816" s="17">
        <v>2019</v>
      </c>
      <c r="G2816" s="17" t="str">
        <f>IF(F2816&lt;2000,(ROUNDDOWN((F2816-$G$10)/5,0))*5+$G$10&amp;"-"&amp;(ROUNDDOWN((F2816-$G$10)/5,0))*5+$G$10+4,(ROUNDDOWN((F2816-$G$10)/5,0))*5+$G$10&amp;"-"&amp;(ROUNDDOWN((F2816-$G$10)/5,0))*5+$G$10+4)</f>
        <v>2015-2019</v>
      </c>
      <c r="H2816" s="17">
        <v>1</v>
      </c>
      <c r="I2816" s="17">
        <v>0</v>
      </c>
      <c r="J2816" s="17">
        <v>0</v>
      </c>
      <c r="K2816" s="17">
        <f>SUM(I2816:J2816)</f>
        <v>0</v>
      </c>
      <c r="L2816" s="28">
        <f>IF(N2816&lt;7000000000,0,1)</f>
        <v>0</v>
      </c>
      <c r="M2816" s="28">
        <f>IF(N2816&gt;0,1,0)</f>
        <v>1</v>
      </c>
      <c r="N2816" s="29">
        <v>1451</v>
      </c>
      <c r="O2816" s="29">
        <f>IF($R2816="Minor",1,0)</f>
        <v>1</v>
      </c>
      <c r="P2816" s="29">
        <f>IF($R2816="Medium",1,0)</f>
        <v>0</v>
      </c>
      <c r="Q2816" s="29">
        <f>IF($R2816="Major",1,0)</f>
        <v>0</v>
      </c>
      <c r="R2816" s="2" t="str">
        <f>IF('Hazard Data'!N3264&lt;VLOOKUP(B2816,Thresholds!$B$2:$I$8,2,FALSE),"Minor",IF(AND(VLOOKUP(B2816,Thresholds!$B$2:$I$8,2,FALSE)&lt;='Hazard Data'!N3264,'Hazard Data'!N3264&lt;VLOOKUP(B2816,Thresholds!$B$2:$I$8,3,FALSE)),"Medium","Major"))</f>
        <v>Minor</v>
      </c>
      <c r="S2816" s="2" t="str">
        <f>IF(N2816&gt;0,"",IF('Hazard Data'!K3264&lt;VLOOKUP(B2816,Thresholds!$B$2:$I$8,5,FALSE),"Minor",IF(AND(VLOOKUP(B2816,Thresholds!$B$2:$I$8,5,FALSE)&lt;='Hazard Data'!K3264,'Hazard Data'!K3264&lt;VLOOKUP(B2816,Thresholds!$B$2:$I$8,6,FALSE)),"Medium","Major")))</f>
        <v/>
      </c>
      <c r="T2816" s="2"/>
      <c r="U2816" s="2"/>
      <c r="V2816" s="2"/>
      <c r="W2816" s="2"/>
      <c r="X2816" s="1"/>
      <c r="Y2816" s="1"/>
      <c r="Z2816" s="1"/>
      <c r="AA2816" s="1"/>
      <c r="AB2816" s="1"/>
      <c r="AC2816" s="1"/>
      <c r="AD2816" s="1"/>
      <c r="AE2816" s="1"/>
      <c r="AF2816" s="1"/>
    </row>
    <row r="2817" spans="1:32">
      <c r="A2817" s="1"/>
      <c r="B2817" s="17">
        <v>6</v>
      </c>
      <c r="C2817" s="9" t="s">
        <v>47</v>
      </c>
      <c r="D2817" s="9" t="str">
        <f>VLOOKUP(C2817,'Hazard Categories'!$A$2:$B$52,2,FALSE)</f>
        <v>Severe Storm</v>
      </c>
      <c r="E2817" s="17">
        <v>3</v>
      </c>
      <c r="F2817" s="17">
        <v>2017</v>
      </c>
      <c r="G2817" s="17" t="str">
        <f>IF(F2817&lt;2000,(ROUNDDOWN((F2817-$G$10)/5,0))*5+$G$10&amp;"-"&amp;(ROUNDDOWN((F2817-$G$10)/5,0))*5+$G$10+4,(ROUNDDOWN((F2817-$G$10)/5,0))*5+$G$10&amp;"-"&amp;(ROUNDDOWN((F2817-$G$10)/5,0))*5+$G$10+4)</f>
        <v>2015-2019</v>
      </c>
      <c r="H2817" s="17">
        <v>1</v>
      </c>
      <c r="I2817" s="17">
        <v>0</v>
      </c>
      <c r="J2817" s="17">
        <v>0</v>
      </c>
      <c r="K2817" s="17">
        <f>SUM(I2817:J2817)</f>
        <v>0</v>
      </c>
      <c r="L2817" s="28">
        <f>IF(N2817&lt;7000000000,0,1)</f>
        <v>0</v>
      </c>
      <c r="M2817" s="28">
        <f>IF(N2817&gt;0,1,0)</f>
        <v>1</v>
      </c>
      <c r="N2817" s="29">
        <v>1443</v>
      </c>
      <c r="O2817" s="29">
        <f>IF($R2817="Minor",1,0)</f>
        <v>1</v>
      </c>
      <c r="P2817" s="29">
        <f>IF($R2817="Medium",1,0)</f>
        <v>0</v>
      </c>
      <c r="Q2817" s="29">
        <f>IF($R2817="Major",1,0)</f>
        <v>0</v>
      </c>
      <c r="R2817" s="2" t="str">
        <f>IF('Hazard Data'!N2916&lt;VLOOKUP(B2817,Thresholds!$B$2:$I$8,2,FALSE),"Minor",IF(AND(VLOOKUP(B2817,Thresholds!$B$2:$I$8,2,FALSE)&lt;='Hazard Data'!N2916,'Hazard Data'!N2916&lt;VLOOKUP(B2817,Thresholds!$B$2:$I$8,3,FALSE)),"Medium","Major"))</f>
        <v>Minor</v>
      </c>
      <c r="S2817" s="2" t="str">
        <f>IF(N2817&gt;0,"",IF('Hazard Data'!K2916&lt;VLOOKUP(B2817,Thresholds!$B$2:$I$8,5,FALSE),"Minor",IF(AND(VLOOKUP(B2817,Thresholds!$B$2:$I$8,5,FALSE)&lt;='Hazard Data'!K2916,'Hazard Data'!K2916&lt;VLOOKUP(B2817,Thresholds!$B$2:$I$8,6,FALSE)),"Medium","Major")))</f>
        <v/>
      </c>
      <c r="T2817" s="2"/>
      <c r="U2817" s="2"/>
      <c r="V2817" s="2"/>
      <c r="W2817" s="2"/>
      <c r="X2817" s="1"/>
      <c r="Y2817" s="1"/>
      <c r="Z2817" s="1"/>
      <c r="AA2817" s="1"/>
      <c r="AB2817" s="1"/>
      <c r="AC2817" s="1"/>
      <c r="AD2817" s="1"/>
      <c r="AE2817" s="1"/>
      <c r="AF2817" s="1"/>
    </row>
    <row r="2818" spans="1:32">
      <c r="A2818" s="1"/>
      <c r="B2818" s="17">
        <v>3</v>
      </c>
      <c r="C2818" s="9" t="s">
        <v>44</v>
      </c>
      <c r="D2818" s="9" t="str">
        <f>VLOOKUP(C2818,'Hazard Categories'!$A$2:$B$52,2,FALSE)</f>
        <v>Severe Storm</v>
      </c>
      <c r="E2818" s="17">
        <v>2</v>
      </c>
      <c r="F2818" s="17">
        <v>2019</v>
      </c>
      <c r="G2818" s="17" t="str">
        <f>IF(F2818&lt;2000,(ROUNDDOWN((F2818-$G$10)/5,0))*5+$G$10&amp;"-"&amp;(ROUNDDOWN((F2818-$G$10)/5,0))*5+$G$10+4,(ROUNDDOWN((F2818-$G$10)/5,0))*5+$G$10&amp;"-"&amp;(ROUNDDOWN((F2818-$G$10)/5,0))*5+$G$10+4)</f>
        <v>2015-2019</v>
      </c>
      <c r="H2818" s="17">
        <v>1</v>
      </c>
      <c r="I2818" s="17">
        <v>0</v>
      </c>
      <c r="J2818" s="17">
        <v>0</v>
      </c>
      <c r="K2818" s="17">
        <f>SUM(I2818:J2818)</f>
        <v>0</v>
      </c>
      <c r="L2818" s="28">
        <f>IF(N2818&lt;7000000000,0,1)</f>
        <v>0</v>
      </c>
      <c r="M2818" s="28">
        <f>IF(N2818&gt;0,1,0)</f>
        <v>1</v>
      </c>
      <c r="N2818" s="29">
        <v>1441</v>
      </c>
      <c r="O2818" s="29">
        <f>IF($R2818="Minor",1,0)</f>
        <v>1</v>
      </c>
      <c r="P2818" s="29">
        <f>IF($R2818="Medium",1,0)</f>
        <v>0</v>
      </c>
      <c r="Q2818" s="29">
        <f>IF($R2818="Major",1,0)</f>
        <v>0</v>
      </c>
      <c r="R2818" s="2" t="str">
        <f>IF('Hazard Data'!N3255&lt;VLOOKUP(B2818,Thresholds!$B$2:$I$8,2,FALSE),"Minor",IF(AND(VLOOKUP(B2818,Thresholds!$B$2:$I$8,2,FALSE)&lt;='Hazard Data'!N3255,'Hazard Data'!N3255&lt;VLOOKUP(B2818,Thresholds!$B$2:$I$8,3,FALSE)),"Medium","Major"))</f>
        <v>Minor</v>
      </c>
      <c r="S2818" s="2" t="str">
        <f>IF(N2818&gt;0,"",IF('Hazard Data'!K3255&lt;VLOOKUP(B2818,Thresholds!$B$2:$I$8,5,FALSE),"Minor",IF(AND(VLOOKUP(B2818,Thresholds!$B$2:$I$8,5,FALSE)&lt;='Hazard Data'!K3255,'Hazard Data'!K3255&lt;VLOOKUP(B2818,Thresholds!$B$2:$I$8,6,FALSE)),"Medium","Major")))</f>
        <v/>
      </c>
      <c r="T2818" s="2"/>
      <c r="U2818" s="2"/>
      <c r="V2818" s="2"/>
      <c r="W2818" s="2"/>
      <c r="X2818" s="1"/>
      <c r="Y2818" s="1"/>
      <c r="Z2818" s="1"/>
      <c r="AA2818" s="1"/>
      <c r="AB2818" s="1"/>
      <c r="AC2818" s="1"/>
      <c r="AD2818" s="1"/>
      <c r="AE2818" s="1"/>
      <c r="AF2818" s="1"/>
    </row>
    <row r="2819" spans="1:32">
      <c r="A2819" s="1"/>
      <c r="B2819" s="17">
        <v>5</v>
      </c>
      <c r="C2819" s="9" t="s">
        <v>44</v>
      </c>
      <c r="D2819" s="9" t="str">
        <f>VLOOKUP(C2819,'Hazard Categories'!$A$2:$B$52,2,FALSE)</f>
        <v>Severe Storm</v>
      </c>
      <c r="E2819" s="17">
        <v>2</v>
      </c>
      <c r="F2819" s="17">
        <v>2019</v>
      </c>
      <c r="G2819" s="17" t="str">
        <f>IF(F2819&lt;2000,(ROUNDDOWN((F2819-$G$10)/5,0))*5+$G$10&amp;"-"&amp;(ROUNDDOWN((F2819-$G$10)/5,0))*5+$G$10+4,(ROUNDDOWN((F2819-$G$10)/5,0))*5+$G$10&amp;"-"&amp;(ROUNDDOWN((F2819-$G$10)/5,0))*5+$G$10+4)</f>
        <v>2015-2019</v>
      </c>
      <c r="H2819" s="17">
        <v>1</v>
      </c>
      <c r="I2819" s="17">
        <v>0</v>
      </c>
      <c r="J2819" s="17">
        <v>0</v>
      </c>
      <c r="K2819" s="17">
        <f>SUM(I2819:J2819)</f>
        <v>0</v>
      </c>
      <c r="L2819" s="28">
        <f>IF(N2819&lt;7000000000,0,1)</f>
        <v>0</v>
      </c>
      <c r="M2819" s="28">
        <f>IF(N2819&gt;0,1,0)</f>
        <v>1</v>
      </c>
      <c r="N2819" s="29">
        <v>1436</v>
      </c>
      <c r="O2819" s="29">
        <f>IF($R2819="Minor",1,0)</f>
        <v>1</v>
      </c>
      <c r="P2819" s="29">
        <f>IF($R2819="Medium",1,0)</f>
        <v>0</v>
      </c>
      <c r="Q2819" s="29">
        <f>IF($R2819="Major",1,0)</f>
        <v>0</v>
      </c>
      <c r="R2819" s="2" t="str">
        <f>IF('Hazard Data'!N3278&lt;VLOOKUP(B2819,Thresholds!$B$2:$I$8,2,FALSE),"Minor",IF(AND(VLOOKUP(B2819,Thresholds!$B$2:$I$8,2,FALSE)&lt;='Hazard Data'!N3278,'Hazard Data'!N3278&lt;VLOOKUP(B2819,Thresholds!$B$2:$I$8,3,FALSE)),"Medium","Major"))</f>
        <v>Minor</v>
      </c>
      <c r="S2819" s="2" t="str">
        <f>IF(N2819&gt;0,"",IF('Hazard Data'!K3278&lt;VLOOKUP(B2819,Thresholds!$B$2:$I$8,5,FALSE),"Minor",IF(AND(VLOOKUP(B2819,Thresholds!$B$2:$I$8,5,FALSE)&lt;='Hazard Data'!K3278,'Hazard Data'!K3278&lt;VLOOKUP(B2819,Thresholds!$B$2:$I$8,6,FALSE)),"Medium","Major")))</f>
        <v/>
      </c>
      <c r="T2819" s="2"/>
      <c r="U2819" s="2"/>
      <c r="V2819" s="2"/>
      <c r="W2819" s="2"/>
      <c r="X2819" s="1"/>
      <c r="Y2819" s="1"/>
      <c r="Z2819" s="1"/>
      <c r="AA2819" s="1"/>
      <c r="AB2819" s="1"/>
      <c r="AC2819" s="1"/>
      <c r="AD2819" s="1"/>
      <c r="AE2819" s="1"/>
      <c r="AF2819" s="1"/>
    </row>
    <row r="2820" spans="1:32">
      <c r="A2820" s="1"/>
      <c r="B2820" s="17">
        <v>3</v>
      </c>
      <c r="C2820" s="9" t="s">
        <v>39</v>
      </c>
      <c r="D2820" s="9" t="str">
        <f>VLOOKUP(C2820,'Hazard Categories'!$A$2:$B$52,2,FALSE)</f>
        <v>Severe Storm</v>
      </c>
      <c r="E2820" s="17">
        <v>2</v>
      </c>
      <c r="F2820" s="17">
        <v>2017</v>
      </c>
      <c r="G2820" s="17" t="str">
        <f>IF(F2820&lt;2000,(ROUNDDOWN((F2820-$G$10)/5,0))*5+$G$10&amp;"-"&amp;(ROUNDDOWN((F2820-$G$10)/5,0))*5+$G$10+4,(ROUNDDOWN((F2820-$G$10)/5,0))*5+$G$10&amp;"-"&amp;(ROUNDDOWN((F2820-$G$10)/5,0))*5+$G$10+4)</f>
        <v>2015-2019</v>
      </c>
      <c r="H2820" s="17">
        <v>1</v>
      </c>
      <c r="I2820" s="17">
        <v>0</v>
      </c>
      <c r="J2820" s="17">
        <v>0</v>
      </c>
      <c r="K2820" s="17">
        <f>SUM(I2820:J2820)</f>
        <v>0</v>
      </c>
      <c r="L2820" s="28">
        <f>IF(N2820&lt;7000000000,0,1)</f>
        <v>0</v>
      </c>
      <c r="M2820" s="28">
        <f>IF(N2820&gt;0,1,0)</f>
        <v>1</v>
      </c>
      <c r="N2820" s="29">
        <v>1434</v>
      </c>
      <c r="O2820" s="29">
        <f>IF($R2820="Minor",1,0)</f>
        <v>1</v>
      </c>
      <c r="P2820" s="29">
        <f>IF($R2820="Medium",1,0)</f>
        <v>0</v>
      </c>
      <c r="Q2820" s="29">
        <f>IF($R2820="Major",1,0)</f>
        <v>0</v>
      </c>
      <c r="R2820" s="2" t="str">
        <f>IF('Hazard Data'!N2939&lt;VLOOKUP(B2820,Thresholds!$B$2:$I$8,2,FALSE),"Minor",IF(AND(VLOOKUP(B2820,Thresholds!$B$2:$I$8,2,FALSE)&lt;='Hazard Data'!N2939,'Hazard Data'!N2939&lt;VLOOKUP(B2820,Thresholds!$B$2:$I$8,3,FALSE)),"Medium","Major"))</f>
        <v>Minor</v>
      </c>
      <c r="S2820" s="2" t="str">
        <f>IF(N2820&gt;0,"",IF('Hazard Data'!K2939&lt;VLOOKUP(B2820,Thresholds!$B$2:$I$8,5,FALSE),"Minor",IF(AND(VLOOKUP(B2820,Thresholds!$B$2:$I$8,5,FALSE)&lt;='Hazard Data'!K2939,'Hazard Data'!K2939&lt;VLOOKUP(B2820,Thresholds!$B$2:$I$8,6,FALSE)),"Medium","Major")))</f>
        <v/>
      </c>
      <c r="T2820" s="2"/>
      <c r="U2820" s="2"/>
      <c r="V2820" s="2"/>
      <c r="W2820" s="2"/>
      <c r="X2820" s="1"/>
      <c r="Y2820" s="1"/>
      <c r="Z2820" s="1"/>
      <c r="AA2820" s="1"/>
      <c r="AB2820" s="1"/>
      <c r="AC2820" s="1"/>
      <c r="AD2820" s="1"/>
      <c r="AE2820" s="1"/>
      <c r="AF2820" s="1"/>
    </row>
    <row r="2821" spans="1:32">
      <c r="A2821" s="1"/>
      <c r="B2821" s="17">
        <v>3</v>
      </c>
      <c r="C2821" s="9" t="s">
        <v>39</v>
      </c>
      <c r="D2821" s="9" t="str">
        <f>VLOOKUP(C2821,'Hazard Categories'!$A$2:$B$52,2,FALSE)</f>
        <v>Severe Storm</v>
      </c>
      <c r="E2821" s="17">
        <v>2</v>
      </c>
      <c r="F2821" s="17">
        <v>2017</v>
      </c>
      <c r="G2821" s="17" t="str">
        <f>IF(F2821&lt;2000,(ROUNDDOWN((F2821-$G$10)/5,0))*5+$G$10&amp;"-"&amp;(ROUNDDOWN((F2821-$G$10)/5,0))*5+$G$10+4,(ROUNDDOWN((F2821-$G$10)/5,0))*5+$G$10&amp;"-"&amp;(ROUNDDOWN((F2821-$G$10)/5,0))*5+$G$10+4)</f>
        <v>2015-2019</v>
      </c>
      <c r="H2821" s="17">
        <v>1</v>
      </c>
      <c r="I2821" s="17">
        <v>0</v>
      </c>
      <c r="J2821" s="17">
        <v>0</v>
      </c>
      <c r="K2821" s="17">
        <f>SUM(I2821:J2821)</f>
        <v>0</v>
      </c>
      <c r="L2821" s="28">
        <f>IF(N2821&lt;7000000000,0,1)</f>
        <v>0</v>
      </c>
      <c r="M2821" s="28">
        <f>IF(N2821&gt;0,1,0)</f>
        <v>1</v>
      </c>
      <c r="N2821" s="29">
        <v>1433</v>
      </c>
      <c r="O2821" s="29">
        <f>IF($R2821="Minor",1,0)</f>
        <v>1</v>
      </c>
      <c r="P2821" s="29">
        <f>IF($R2821="Medium",1,0)</f>
        <v>0</v>
      </c>
      <c r="Q2821" s="29">
        <f>IF($R2821="Major",1,0)</f>
        <v>0</v>
      </c>
      <c r="R2821" s="2" t="str">
        <f>IF('Hazard Data'!N2908&lt;VLOOKUP(B2821,Thresholds!$B$2:$I$8,2,FALSE),"Minor",IF(AND(VLOOKUP(B2821,Thresholds!$B$2:$I$8,2,FALSE)&lt;='Hazard Data'!N2908,'Hazard Data'!N2908&lt;VLOOKUP(B2821,Thresholds!$B$2:$I$8,3,FALSE)),"Medium","Major"))</f>
        <v>Minor</v>
      </c>
      <c r="S2821" s="2" t="str">
        <f>IF(N2821&gt;0,"",IF('Hazard Data'!K2908&lt;VLOOKUP(B2821,Thresholds!$B$2:$I$8,5,FALSE),"Minor",IF(AND(VLOOKUP(B2821,Thresholds!$B$2:$I$8,5,FALSE)&lt;='Hazard Data'!K2908,'Hazard Data'!K2908&lt;VLOOKUP(B2821,Thresholds!$B$2:$I$8,6,FALSE)),"Medium","Major")))</f>
        <v/>
      </c>
      <c r="T2821" s="2"/>
      <c r="U2821" s="2"/>
      <c r="V2821" s="2"/>
      <c r="W2821" s="2"/>
      <c r="X2821" s="1"/>
      <c r="Y2821" s="1"/>
      <c r="Z2821" s="1"/>
      <c r="AA2821" s="1"/>
      <c r="AB2821" s="1"/>
      <c r="AC2821" s="1"/>
      <c r="AD2821" s="1"/>
      <c r="AE2821" s="1"/>
      <c r="AF2821" s="1"/>
    </row>
    <row r="2822" spans="1:32">
      <c r="A2822" s="1"/>
      <c r="B2822" s="17">
        <v>3</v>
      </c>
      <c r="C2822" s="9" t="s">
        <v>39</v>
      </c>
      <c r="D2822" s="9" t="str">
        <f>VLOOKUP(C2822,'Hazard Categories'!$A$2:$B$52,2,FALSE)</f>
        <v>Severe Storm</v>
      </c>
      <c r="E2822" s="17">
        <v>2</v>
      </c>
      <c r="F2822" s="17">
        <v>2020</v>
      </c>
      <c r="G2822" s="17" t="str">
        <f>IF(F2822&lt;2000,(ROUNDDOWN((F2822-$G$10)/5,0))*5+$G$10&amp;"-"&amp;(ROUNDDOWN((F2822-$G$10)/5,0))*5+$G$10+4,(ROUNDDOWN((F2822-$G$10)/5,0))*5+$G$10&amp;"-"&amp;(ROUNDDOWN((F2822-$G$10)/5,0))*5+$G$10+4)</f>
        <v>2020-2024</v>
      </c>
      <c r="H2822" s="17">
        <v>1</v>
      </c>
      <c r="I2822" s="17">
        <v>0</v>
      </c>
      <c r="J2822" s="17">
        <v>0</v>
      </c>
      <c r="K2822" s="17">
        <f>SUM(I2822:J2822)</f>
        <v>0</v>
      </c>
      <c r="L2822" s="28">
        <f>IF(N2822&lt;7000000000,0,1)</f>
        <v>0</v>
      </c>
      <c r="M2822" s="28">
        <f>IF(N2822&gt;0,1,0)</f>
        <v>1</v>
      </c>
      <c r="N2822" s="29">
        <v>1429</v>
      </c>
      <c r="O2822" s="29">
        <f>IF($R2822="Minor",1,0)</f>
        <v>1</v>
      </c>
      <c r="P2822" s="29">
        <f>IF($R2822="Medium",1,0)</f>
        <v>0</v>
      </c>
      <c r="Q2822" s="29">
        <f>IF($R2822="Major",1,0)</f>
        <v>0</v>
      </c>
      <c r="R2822" s="2" t="str">
        <f>IF('Hazard Data'!N3313&lt;VLOOKUP(B2822,Thresholds!$B$2:$I$8,2,FALSE),"Minor",IF(AND(VLOOKUP(B2822,Thresholds!$B$2:$I$8,2,FALSE)&lt;='Hazard Data'!N3313,'Hazard Data'!N3313&lt;VLOOKUP(B2822,Thresholds!$B$2:$I$8,3,FALSE)),"Medium","Major"))</f>
        <v>Minor</v>
      </c>
      <c r="S2822" s="2" t="str">
        <f>IF(N2822&gt;0,"",IF('Hazard Data'!K3313&lt;VLOOKUP(B2822,Thresholds!$B$2:$I$8,5,FALSE),"Minor",IF(AND(VLOOKUP(B2822,Thresholds!$B$2:$I$8,5,FALSE)&lt;='Hazard Data'!K3313,'Hazard Data'!K3313&lt;VLOOKUP(B2822,Thresholds!$B$2:$I$8,6,FALSE)),"Medium","Major")))</f>
        <v/>
      </c>
      <c r="T2822" s="2"/>
      <c r="U2822" s="2"/>
      <c r="V2822" s="2"/>
      <c r="W2822" s="2"/>
      <c r="X2822" s="1"/>
      <c r="Y2822" s="1"/>
      <c r="Z2822" s="1"/>
      <c r="AA2822" s="1"/>
      <c r="AB2822" s="1"/>
      <c r="AC2822" s="1"/>
      <c r="AD2822" s="1"/>
      <c r="AE2822" s="1"/>
      <c r="AF2822" s="1"/>
    </row>
    <row r="2823" spans="1:32">
      <c r="A2823" s="1"/>
      <c r="B2823" s="17">
        <v>1</v>
      </c>
      <c r="C2823" s="9" t="s">
        <v>40</v>
      </c>
      <c r="D2823" s="9" t="str">
        <f>VLOOKUP(C2823,'Hazard Categories'!$A$2:$B$52,2,FALSE)</f>
        <v>Storm</v>
      </c>
      <c r="E2823" s="17">
        <v>4</v>
      </c>
      <c r="F2823" s="17">
        <v>1984</v>
      </c>
      <c r="G2823" s="17" t="str">
        <f>IF(F2823&lt;2000,(ROUNDDOWN((F2823-$G$10)/5,0))*5+$G$10&amp;"-"&amp;(ROUNDDOWN((F2823-$G$10)/5,0))*5+$G$10+4,(ROUNDDOWN((F2823-$G$10)/5,0))*5+$G$10&amp;"-"&amp;(ROUNDDOWN((F2823-$G$10)/5,0))*5+$G$10+4)</f>
        <v>1980-1984</v>
      </c>
      <c r="H2823" s="17">
        <v>2</v>
      </c>
      <c r="I2823" s="17">
        <v>0</v>
      </c>
      <c r="J2823" s="17">
        <v>0</v>
      </c>
      <c r="K2823" s="17">
        <f>SUM(I2823:J2823)</f>
        <v>0</v>
      </c>
      <c r="L2823" s="28">
        <f>IF(N2823&lt;7000000000,0,1)</f>
        <v>0</v>
      </c>
      <c r="M2823" s="28">
        <f>IF(N2823&gt;0,1,0)</f>
        <v>1</v>
      </c>
      <c r="N2823" s="29">
        <v>1389</v>
      </c>
      <c r="O2823" s="29">
        <f>IF($R2823="Minor",1,0)</f>
        <v>1</v>
      </c>
      <c r="P2823" s="29">
        <f>IF($R2823="Medium",1,0)</f>
        <v>0</v>
      </c>
      <c r="Q2823" s="29">
        <f>IF($R2823="Major",1,0)</f>
        <v>0</v>
      </c>
      <c r="R2823" s="2" t="str">
        <f>IF('Hazard Data'!N1442&lt;VLOOKUP(B2823,Thresholds!$B$2:$I$8,2,FALSE),"Minor",IF(AND(VLOOKUP(B2823,Thresholds!$B$2:$I$8,2,FALSE)&lt;='Hazard Data'!N1442,'Hazard Data'!N1442&lt;VLOOKUP(B2823,Thresholds!$B$2:$I$8,3,FALSE)),"Medium","Major"))</f>
        <v>Minor</v>
      </c>
      <c r="S2823" s="2" t="str">
        <f>IF(N2823&gt;0,"",IF('Hazard Data'!K1442&lt;VLOOKUP(B2823,Thresholds!$B$2:$I$8,5,FALSE),"Minor",IF(AND(VLOOKUP(B2823,Thresholds!$B$2:$I$8,5,FALSE)&lt;='Hazard Data'!K1442,'Hazard Data'!K1442&lt;VLOOKUP(B2823,Thresholds!$B$2:$I$8,6,FALSE)),"Medium","Major")))</f>
        <v/>
      </c>
      <c r="T2823" s="2"/>
      <c r="U2823" s="2"/>
      <c r="V2823" s="2"/>
      <c r="W2823" s="2"/>
      <c r="X2823" s="1"/>
      <c r="Y2823" s="1"/>
      <c r="Z2823" s="1"/>
      <c r="AA2823" s="1"/>
      <c r="AB2823" s="1"/>
      <c r="AC2823" s="1"/>
      <c r="AD2823" s="1"/>
      <c r="AE2823" s="1"/>
      <c r="AF2823" s="1"/>
    </row>
    <row r="2824" spans="1:32">
      <c r="A2824" s="1"/>
      <c r="B2824" s="17">
        <v>1</v>
      </c>
      <c r="C2824" s="9" t="s">
        <v>39</v>
      </c>
      <c r="D2824" s="9" t="str">
        <f>VLOOKUP(C2824,'Hazard Categories'!$A$2:$B$52,2,FALSE)</f>
        <v>Severe Storm</v>
      </c>
      <c r="E2824" s="17">
        <v>4</v>
      </c>
      <c r="F2824" s="17">
        <v>1973</v>
      </c>
      <c r="G2824" s="17" t="str">
        <f>IF(F2824&lt;2000,(ROUNDDOWN((F2824-$G$10)/5,0))*5+$G$10&amp;"-"&amp;(ROUNDDOWN((F2824-$G$10)/5,0))*5+$G$10+4,(ROUNDDOWN((F2824-$G$10)/5,0))*5+$G$10&amp;"-"&amp;(ROUNDDOWN((F2824-$G$10)/5,0))*5+$G$10+4)</f>
        <v>1970-1974</v>
      </c>
      <c r="H2824" s="17">
        <v>1</v>
      </c>
      <c r="I2824" s="17">
        <v>0</v>
      </c>
      <c r="J2824" s="17">
        <v>0</v>
      </c>
      <c r="K2824" s="17">
        <f>SUM(I2824:J2824)</f>
        <v>0</v>
      </c>
      <c r="L2824" s="28">
        <f>IF(N2824&lt;7000000000,0,1)</f>
        <v>0</v>
      </c>
      <c r="M2824" s="28">
        <f>IF(N2824&gt;0,1,0)</f>
        <v>1</v>
      </c>
      <c r="N2824" s="29">
        <v>1386</v>
      </c>
      <c r="O2824" s="29">
        <f>IF($R2824="Minor",1,0)</f>
        <v>1</v>
      </c>
      <c r="P2824" s="29">
        <f>IF($R2824="Medium",1,0)</f>
        <v>0</v>
      </c>
      <c r="Q2824" s="29">
        <f>IF($R2824="Major",1,0)</f>
        <v>0</v>
      </c>
      <c r="R2824" s="2" t="str">
        <f>IF('Hazard Data'!N1177&lt;VLOOKUP(B2824,Thresholds!$B$2:$I$8,2,FALSE),"Minor",IF(AND(VLOOKUP(B2824,Thresholds!$B$2:$I$8,2,FALSE)&lt;='Hazard Data'!N1177,'Hazard Data'!N1177&lt;VLOOKUP(B2824,Thresholds!$B$2:$I$8,3,FALSE)),"Medium","Major"))</f>
        <v>Minor</v>
      </c>
      <c r="S2824" s="2" t="str">
        <f>IF(N2824&gt;0,"",IF('Hazard Data'!K1177&lt;VLOOKUP(B2824,Thresholds!$B$2:$I$8,5,FALSE),"Minor",IF(AND(VLOOKUP(B2824,Thresholds!$B$2:$I$8,5,FALSE)&lt;='Hazard Data'!K1177,'Hazard Data'!K1177&lt;VLOOKUP(B2824,Thresholds!$B$2:$I$8,6,FALSE)),"Medium","Major")))</f>
        <v/>
      </c>
      <c r="T2824" s="2"/>
      <c r="U2824" s="2"/>
      <c r="V2824" s="2"/>
      <c r="W2824" s="2"/>
      <c r="X2824" s="1"/>
      <c r="Y2824" s="1"/>
      <c r="Z2824" s="1"/>
      <c r="AA2824" s="1"/>
      <c r="AB2824" s="1"/>
      <c r="AC2824" s="1"/>
      <c r="AD2824" s="1"/>
      <c r="AE2824" s="1"/>
      <c r="AF2824" s="1"/>
    </row>
    <row r="2825" spans="1:32">
      <c r="A2825" s="1"/>
      <c r="B2825" s="17">
        <v>1</v>
      </c>
      <c r="C2825" s="9" t="s">
        <v>47</v>
      </c>
      <c r="D2825" s="9" t="str">
        <f>VLOOKUP(C2825,'Hazard Categories'!$A$2:$B$52,2,FALSE)</f>
        <v>Severe Storm</v>
      </c>
      <c r="E2825" s="17">
        <v>1</v>
      </c>
      <c r="F2825" s="17">
        <v>1984</v>
      </c>
      <c r="G2825" s="17" t="str">
        <f>IF(F2825&lt;2000,(ROUNDDOWN((F2825-$G$10)/5,0))*5+$G$10&amp;"-"&amp;(ROUNDDOWN((F2825-$G$10)/5,0))*5+$G$10+4,(ROUNDDOWN((F2825-$G$10)/5,0))*5+$G$10&amp;"-"&amp;(ROUNDDOWN((F2825-$G$10)/5,0))*5+$G$10+4)</f>
        <v>1980-1984</v>
      </c>
      <c r="H2825" s="17">
        <v>2</v>
      </c>
      <c r="I2825" s="17">
        <v>0</v>
      </c>
      <c r="J2825" s="17">
        <v>0</v>
      </c>
      <c r="K2825" s="17">
        <f>SUM(I2825:J2825)</f>
        <v>0</v>
      </c>
      <c r="L2825" s="28">
        <f>IF(N2825&lt;7000000000,0,1)</f>
        <v>0</v>
      </c>
      <c r="M2825" s="28">
        <f>IF(N2825&gt;0,1,0)</f>
        <v>1</v>
      </c>
      <c r="N2825" s="29">
        <v>1367</v>
      </c>
      <c r="O2825" s="29">
        <f>IF($R2825="Minor",1,0)</f>
        <v>1</v>
      </c>
      <c r="P2825" s="29">
        <f>IF($R2825="Medium",1,0)</f>
        <v>0</v>
      </c>
      <c r="Q2825" s="29">
        <f>IF($R2825="Major",1,0)</f>
        <v>0</v>
      </c>
      <c r="R2825" s="2" t="str">
        <f>IF('Hazard Data'!N1391&lt;VLOOKUP(B2825,Thresholds!$B$2:$I$8,2,FALSE),"Minor",IF(AND(VLOOKUP(B2825,Thresholds!$B$2:$I$8,2,FALSE)&lt;='Hazard Data'!N1391,'Hazard Data'!N1391&lt;VLOOKUP(B2825,Thresholds!$B$2:$I$8,3,FALSE)),"Medium","Major"))</f>
        <v>Minor</v>
      </c>
      <c r="S2825" s="2" t="str">
        <f>IF(N2825&gt;0,"",IF('Hazard Data'!K1391&lt;VLOOKUP(B2825,Thresholds!$B$2:$I$8,5,FALSE),"Minor",IF(AND(VLOOKUP(B2825,Thresholds!$B$2:$I$8,5,FALSE)&lt;='Hazard Data'!K1391,'Hazard Data'!K1391&lt;VLOOKUP(B2825,Thresholds!$B$2:$I$8,6,FALSE)),"Medium","Major")))</f>
        <v/>
      </c>
      <c r="T2825" s="2"/>
      <c r="U2825" s="2"/>
      <c r="V2825" s="2"/>
      <c r="W2825" s="2"/>
      <c r="X2825" s="1"/>
      <c r="Y2825" s="1"/>
      <c r="Z2825" s="1"/>
      <c r="AA2825" s="1"/>
      <c r="AB2825" s="1"/>
      <c r="AC2825" s="1"/>
      <c r="AD2825" s="1"/>
      <c r="AE2825" s="1"/>
      <c r="AF2825" s="1"/>
    </row>
    <row r="2826" spans="1:32">
      <c r="A2826" s="1"/>
      <c r="B2826" s="17">
        <v>1</v>
      </c>
      <c r="C2826" s="9" t="s">
        <v>40</v>
      </c>
      <c r="D2826" s="9" t="str">
        <f>VLOOKUP(C2826,'Hazard Categories'!$A$2:$B$52,2,FALSE)</f>
        <v>Storm</v>
      </c>
      <c r="E2826" s="17">
        <v>1</v>
      </c>
      <c r="F2826" s="17">
        <v>1987</v>
      </c>
      <c r="G2826" s="17" t="str">
        <f>IF(F2826&lt;2000,(ROUNDDOWN((F2826-$G$10)/5,0))*5+$G$10&amp;"-"&amp;(ROUNDDOWN((F2826-$G$10)/5,0))*5+$G$10+4,(ROUNDDOWN((F2826-$G$10)/5,0))*5+$G$10&amp;"-"&amp;(ROUNDDOWN((F2826-$G$10)/5,0))*5+$G$10+4)</f>
        <v>1985-1989</v>
      </c>
      <c r="H2826" s="17">
        <v>1</v>
      </c>
      <c r="I2826" s="17">
        <v>0</v>
      </c>
      <c r="J2826" s="17">
        <v>0</v>
      </c>
      <c r="K2826" s="17">
        <f>SUM(I2826:J2826)</f>
        <v>0</v>
      </c>
      <c r="L2826" s="28">
        <f>IF(N2826&lt;7000000000,0,1)</f>
        <v>0</v>
      </c>
      <c r="M2826" s="28">
        <f>IF(N2826&gt;0,1,0)</f>
        <v>1</v>
      </c>
      <c r="N2826" s="29">
        <v>1236</v>
      </c>
      <c r="O2826" s="29">
        <f>IF($R2826="Minor",1,0)</f>
        <v>1</v>
      </c>
      <c r="P2826" s="29">
        <f>IF($R2826="Medium",1,0)</f>
        <v>0</v>
      </c>
      <c r="Q2826" s="29">
        <f>IF($R2826="Major",1,0)</f>
        <v>0</v>
      </c>
      <c r="R2826" s="2" t="str">
        <f>IF('Hazard Data'!N1554&lt;VLOOKUP(B2826,Thresholds!$B$2:$I$8,2,FALSE),"Minor",IF(AND(VLOOKUP(B2826,Thresholds!$B$2:$I$8,2,FALSE)&lt;='Hazard Data'!N1554,'Hazard Data'!N1554&lt;VLOOKUP(B2826,Thresholds!$B$2:$I$8,3,FALSE)),"Medium","Major"))</f>
        <v>Minor</v>
      </c>
      <c r="S2826" s="2" t="str">
        <f>IF(N2826&gt;0,"",IF('Hazard Data'!K1554&lt;VLOOKUP(B2826,Thresholds!$B$2:$I$8,5,FALSE),"Minor",IF(AND(VLOOKUP(B2826,Thresholds!$B$2:$I$8,5,FALSE)&lt;='Hazard Data'!K1554,'Hazard Data'!K1554&lt;VLOOKUP(B2826,Thresholds!$B$2:$I$8,6,FALSE)),"Medium","Major")))</f>
        <v/>
      </c>
      <c r="T2826" s="2"/>
      <c r="U2826" s="2"/>
      <c r="V2826" s="2"/>
      <c r="W2826" s="2"/>
      <c r="X2826" s="1"/>
      <c r="Y2826" s="1"/>
      <c r="Z2826" s="1"/>
      <c r="AA2826" s="1"/>
      <c r="AB2826" s="1"/>
      <c r="AC2826" s="1"/>
      <c r="AD2826" s="1"/>
      <c r="AE2826" s="1"/>
      <c r="AF2826" s="1"/>
    </row>
    <row r="2827" spans="1:32">
      <c r="A2827" s="1"/>
      <c r="B2827" s="17">
        <v>1</v>
      </c>
      <c r="C2827" s="9" t="s">
        <v>40</v>
      </c>
      <c r="D2827" s="9" t="str">
        <f>VLOOKUP(C2827,'Hazard Categories'!$A$2:$B$52,2,FALSE)</f>
        <v>Storm</v>
      </c>
      <c r="E2827" s="17">
        <v>4</v>
      </c>
      <c r="F2827" s="17">
        <v>1982</v>
      </c>
      <c r="G2827" s="17" t="str">
        <f>IF(F2827&lt;2000,(ROUNDDOWN((F2827-$G$10)/5,0))*5+$G$10&amp;"-"&amp;(ROUNDDOWN((F2827-$G$10)/5,0))*5+$G$10+4,(ROUNDDOWN((F2827-$G$10)/5,0))*5+$G$10&amp;"-"&amp;(ROUNDDOWN((F2827-$G$10)/5,0))*5+$G$10+4)</f>
        <v>1980-1984</v>
      </c>
      <c r="H2827" s="17">
        <v>1</v>
      </c>
      <c r="I2827" s="17">
        <v>0</v>
      </c>
      <c r="J2827" s="17">
        <v>0</v>
      </c>
      <c r="K2827" s="17">
        <f>SUM(I2827:J2827)</f>
        <v>0</v>
      </c>
      <c r="L2827" s="28">
        <f>IF(N2827&lt;7000000000,0,1)</f>
        <v>0</v>
      </c>
      <c r="M2827" s="28">
        <f>IF(N2827&gt;0,1,0)</f>
        <v>1</v>
      </c>
      <c r="N2827" s="29">
        <v>1230</v>
      </c>
      <c r="O2827" s="29">
        <f>IF($R2827="Minor",1,0)</f>
        <v>1</v>
      </c>
      <c r="P2827" s="29">
        <f>IF($R2827="Medium",1,0)</f>
        <v>0</v>
      </c>
      <c r="Q2827" s="29">
        <f>IF($R2827="Major",1,0)</f>
        <v>0</v>
      </c>
      <c r="R2827" s="2" t="str">
        <f>IF('Hazard Data'!N1668&lt;VLOOKUP(B2827,Thresholds!$B$2:$I$8,2,FALSE),"Minor",IF(AND(VLOOKUP(B2827,Thresholds!$B$2:$I$8,2,FALSE)&lt;='Hazard Data'!N1668,'Hazard Data'!N1668&lt;VLOOKUP(B2827,Thresholds!$B$2:$I$8,3,FALSE)),"Medium","Major"))</f>
        <v>Minor</v>
      </c>
      <c r="S2827" s="2" t="str">
        <f>IF(N2827&gt;0,"",IF('Hazard Data'!K1668&lt;VLOOKUP(B2827,Thresholds!$B$2:$I$8,5,FALSE),"Minor",IF(AND(VLOOKUP(B2827,Thresholds!$B$2:$I$8,5,FALSE)&lt;='Hazard Data'!K1668,'Hazard Data'!K1668&lt;VLOOKUP(B2827,Thresholds!$B$2:$I$8,6,FALSE)),"Medium","Major")))</f>
        <v/>
      </c>
      <c r="T2827" s="2"/>
      <c r="U2827" s="2"/>
      <c r="V2827" s="2"/>
      <c r="W2827" s="2"/>
      <c r="X2827" s="1"/>
      <c r="Y2827" s="1"/>
      <c r="Z2827" s="1"/>
      <c r="AA2827" s="1"/>
      <c r="AB2827" s="1"/>
      <c r="AC2827" s="1"/>
      <c r="AD2827" s="1"/>
      <c r="AE2827" s="1"/>
      <c r="AF2827" s="1"/>
    </row>
    <row r="2828" spans="1:32">
      <c r="A2828" s="1"/>
      <c r="B2828" s="17">
        <v>2</v>
      </c>
      <c r="C2828" s="9" t="s">
        <v>58</v>
      </c>
      <c r="D2828" s="9" t="str">
        <f>VLOOKUP(C2828,'Hazard Categories'!$A$2:$B$52,2,FALSE)</f>
        <v>Heat/Drought/Fire</v>
      </c>
      <c r="E2828" s="17">
        <v>1</v>
      </c>
      <c r="F2828" s="17">
        <v>1985</v>
      </c>
      <c r="G2828" s="17" t="str">
        <f>IF(F2828&lt;2000,(ROUNDDOWN((F2828-$G$10)/5,0))*5+$G$10&amp;"-"&amp;(ROUNDDOWN((F2828-$G$10)/5,0))*5+$G$10+4,(ROUNDDOWN((F2828-$G$10)/5,0))*5+$G$10&amp;"-"&amp;(ROUNDDOWN((F2828-$G$10)/5,0))*5+$G$10+4)</f>
        <v>1985-1989</v>
      </c>
      <c r="H2828" s="17">
        <v>31</v>
      </c>
      <c r="I2828" s="17">
        <v>0</v>
      </c>
      <c r="J2828" s="17">
        <v>0</v>
      </c>
      <c r="K2828" s="17">
        <f>SUM(I2828:J2828)</f>
        <v>0</v>
      </c>
      <c r="L2828" s="28">
        <f>IF(N2828&lt;7000000000,0,1)</f>
        <v>0</v>
      </c>
      <c r="M2828" s="28">
        <f>IF(N2828&gt;0,1,0)</f>
        <v>1</v>
      </c>
      <c r="N2828" s="29">
        <v>1144</v>
      </c>
      <c r="O2828" s="29">
        <f>IF($R2828="Minor",1,0)</f>
        <v>1</v>
      </c>
      <c r="P2828" s="29">
        <f>IF($R2828="Medium",1,0)</f>
        <v>0</v>
      </c>
      <c r="Q2828" s="29">
        <f>IF($R2828="Major",1,0)</f>
        <v>0</v>
      </c>
      <c r="R2828" s="2" t="str">
        <f>IF('Hazard Data'!N519&lt;VLOOKUP(B2828,Thresholds!$B$2:$I$8,2,FALSE),"Minor",IF(AND(VLOOKUP(B2828,Thresholds!$B$2:$I$8,2,FALSE)&lt;='Hazard Data'!N519,'Hazard Data'!N519&lt;VLOOKUP(B2828,Thresholds!$B$2:$I$8,3,FALSE)),"Medium","Major"))</f>
        <v>Minor</v>
      </c>
      <c r="S2828" s="2" t="str">
        <f>IF(N2828&gt;0,"",IF('Hazard Data'!K519&lt;VLOOKUP(B2828,Thresholds!$B$2:$I$8,5,FALSE),"Minor",IF(AND(VLOOKUP(B2828,Thresholds!$B$2:$I$8,5,FALSE)&lt;='Hazard Data'!K519,'Hazard Data'!K519&lt;VLOOKUP(B2828,Thresholds!$B$2:$I$8,6,FALSE)),"Medium","Major")))</f>
        <v/>
      </c>
      <c r="T2828" s="2"/>
      <c r="U2828" s="2"/>
      <c r="V2828" s="2"/>
      <c r="W2828" s="2"/>
      <c r="X2828" s="1"/>
      <c r="Y2828" s="1"/>
      <c r="Z2828" s="1"/>
      <c r="AA2828" s="1"/>
      <c r="AB2828" s="1"/>
      <c r="AC2828" s="1"/>
      <c r="AD2828" s="1"/>
      <c r="AE2828" s="1"/>
      <c r="AF2828" s="1"/>
    </row>
    <row r="2829" spans="1:32">
      <c r="A2829" s="1"/>
      <c r="B2829" s="17">
        <v>4</v>
      </c>
      <c r="C2829" s="9" t="s">
        <v>56</v>
      </c>
      <c r="D2829" s="9" t="str">
        <f>VLOOKUP(C2829,'Hazard Categories'!$A$2:$B$52,2,FALSE)</f>
        <v>Severe Storm</v>
      </c>
      <c r="E2829" s="17">
        <v>2</v>
      </c>
      <c r="F2829" s="17">
        <v>1981</v>
      </c>
      <c r="G2829" s="17" t="str">
        <f>IF(F2829&lt;2000,(ROUNDDOWN((F2829-$G$10)/5,0))*5+$G$10&amp;"-"&amp;(ROUNDDOWN((F2829-$G$10)/5,0))*5+$G$10+4,(ROUNDDOWN((F2829-$G$10)/5,0))*5+$G$10&amp;"-"&amp;(ROUNDDOWN((F2829-$G$10)/5,0))*5+$G$10+4)</f>
        <v>1980-1984</v>
      </c>
      <c r="H2829" s="17">
        <v>1</v>
      </c>
      <c r="I2829" s="17">
        <v>0</v>
      </c>
      <c r="J2829" s="17">
        <v>0</v>
      </c>
      <c r="K2829" s="17">
        <f>SUM(I2829:J2829)</f>
        <v>0</v>
      </c>
      <c r="L2829" s="28">
        <f>IF(N2829&lt;7000000000,0,1)</f>
        <v>0</v>
      </c>
      <c r="M2829" s="28">
        <f>IF(N2829&gt;0,1,0)</f>
        <v>1</v>
      </c>
      <c r="N2829" s="29">
        <v>1098</v>
      </c>
      <c r="O2829" s="29">
        <f>IF($R2829="Minor",1,0)</f>
        <v>1</v>
      </c>
      <c r="P2829" s="29">
        <f>IF($R2829="Medium",1,0)</f>
        <v>0</v>
      </c>
      <c r="Q2829" s="29">
        <f>IF($R2829="Major",1,0)</f>
        <v>0</v>
      </c>
      <c r="R2829" s="2" t="str">
        <f>IF('Hazard Data'!N1639&lt;VLOOKUP(B2829,Thresholds!$B$2:$I$8,2,FALSE),"Minor",IF(AND(VLOOKUP(B2829,Thresholds!$B$2:$I$8,2,FALSE)&lt;='Hazard Data'!N1639,'Hazard Data'!N1639&lt;VLOOKUP(B2829,Thresholds!$B$2:$I$8,3,FALSE)),"Medium","Major"))</f>
        <v>Minor</v>
      </c>
      <c r="S2829" s="2" t="str">
        <f>IF(N2829&gt;0,"",IF('Hazard Data'!K1639&lt;VLOOKUP(B2829,Thresholds!$B$2:$I$8,5,FALSE),"Minor",IF(AND(VLOOKUP(B2829,Thresholds!$B$2:$I$8,5,FALSE)&lt;='Hazard Data'!K1639,'Hazard Data'!K1639&lt;VLOOKUP(B2829,Thresholds!$B$2:$I$8,6,FALSE)),"Medium","Major")))</f>
        <v/>
      </c>
      <c r="T2829" s="2"/>
      <c r="U2829" s="2"/>
      <c r="V2829" s="2"/>
      <c r="W2829" s="2"/>
      <c r="X2829" s="1"/>
      <c r="Y2829" s="1"/>
      <c r="Z2829" s="1"/>
      <c r="AA2829" s="1"/>
      <c r="AB2829" s="1"/>
      <c r="AC2829" s="1"/>
      <c r="AD2829" s="1"/>
      <c r="AE2829" s="1"/>
      <c r="AF2829" s="1"/>
    </row>
    <row r="2830" spans="1:32">
      <c r="A2830" s="1"/>
      <c r="B2830" s="17">
        <v>1</v>
      </c>
      <c r="C2830" s="9" t="s">
        <v>40</v>
      </c>
      <c r="D2830" s="9" t="str">
        <f>VLOOKUP(C2830,'Hazard Categories'!$A$2:$B$52,2,FALSE)</f>
        <v>Storm</v>
      </c>
      <c r="E2830" s="17">
        <v>4</v>
      </c>
      <c r="F2830" s="17">
        <v>1990</v>
      </c>
      <c r="G2830" s="17" t="str">
        <f>IF(F2830&lt;2000,(ROUNDDOWN((F2830-$G$10)/5,0))*5+$G$10&amp;"-"&amp;(ROUNDDOWN((F2830-$G$10)/5,0))*5+$G$10+4,(ROUNDDOWN((F2830-$G$10)/5,0))*5+$G$10&amp;"-"&amp;(ROUNDDOWN((F2830-$G$10)/5,0))*5+$G$10+4)</f>
        <v>1990-1994</v>
      </c>
      <c r="H2830" s="17">
        <v>2</v>
      </c>
      <c r="I2830" s="17">
        <v>0</v>
      </c>
      <c r="J2830" s="17">
        <v>0</v>
      </c>
      <c r="K2830" s="17">
        <f>SUM(I2830:J2830)</f>
        <v>0</v>
      </c>
      <c r="L2830" s="28">
        <f>IF(N2830&lt;7000000000,0,1)</f>
        <v>0</v>
      </c>
      <c r="M2830" s="28">
        <f>IF(N2830&gt;0,1,0)</f>
        <v>1</v>
      </c>
      <c r="N2830" s="29">
        <v>944</v>
      </c>
      <c r="O2830" s="29">
        <f>IF($R2830="Minor",1,0)</f>
        <v>1</v>
      </c>
      <c r="P2830" s="29">
        <f>IF($R2830="Medium",1,0)</f>
        <v>0</v>
      </c>
      <c r="Q2830" s="29">
        <f>IF($R2830="Major",1,0)</f>
        <v>0</v>
      </c>
      <c r="R2830" s="2" t="str">
        <f>IF('Hazard Data'!N1775&lt;VLOOKUP(B2830,Thresholds!$B$2:$I$8,2,FALSE),"Minor",IF(AND(VLOOKUP(B2830,Thresholds!$B$2:$I$8,2,FALSE)&lt;='Hazard Data'!N1775,'Hazard Data'!N1775&lt;VLOOKUP(B2830,Thresholds!$B$2:$I$8,3,FALSE)),"Medium","Major"))</f>
        <v>Minor</v>
      </c>
      <c r="S2830" s="2" t="str">
        <f>IF(N2830&gt;0,"",IF('Hazard Data'!K1775&lt;VLOOKUP(B2830,Thresholds!$B$2:$I$8,5,FALSE),"Minor",IF(AND(VLOOKUP(B2830,Thresholds!$B$2:$I$8,5,FALSE)&lt;='Hazard Data'!K1775,'Hazard Data'!K1775&lt;VLOOKUP(B2830,Thresholds!$B$2:$I$8,6,FALSE)),"Medium","Major")))</f>
        <v/>
      </c>
      <c r="T2830" s="2"/>
      <c r="U2830" s="2"/>
      <c r="V2830" s="2"/>
      <c r="W2830" s="2"/>
      <c r="X2830" s="1"/>
      <c r="Y2830" s="1"/>
      <c r="Z2830" s="1"/>
      <c r="AA2830" s="1"/>
      <c r="AB2830" s="1"/>
      <c r="AC2830" s="1"/>
      <c r="AD2830" s="1"/>
      <c r="AE2830" s="1"/>
      <c r="AF2830" s="1"/>
    </row>
    <row r="2831" spans="1:32">
      <c r="A2831" s="1"/>
      <c r="B2831" s="17">
        <v>4</v>
      </c>
      <c r="C2831" s="9" t="s">
        <v>46</v>
      </c>
      <c r="D2831" s="9" t="str">
        <f>VLOOKUP(C2831,'Hazard Categories'!$A$2:$B$52,2,FALSE)</f>
        <v>Storm</v>
      </c>
      <c r="E2831" s="17">
        <v>1</v>
      </c>
      <c r="F2831" s="17">
        <v>1989</v>
      </c>
      <c r="G2831" s="17" t="str">
        <f>IF(F2831&lt;2000,(ROUNDDOWN((F2831-$G$10)/5,0))*5+$G$10&amp;"-"&amp;(ROUNDDOWN((F2831-$G$10)/5,0))*5+$G$10+4,(ROUNDDOWN((F2831-$G$10)/5,0))*5+$G$10&amp;"-"&amp;(ROUNDDOWN((F2831-$G$10)/5,0))*5+$G$10+4)</f>
        <v>1985-1989</v>
      </c>
      <c r="H2831" s="17">
        <v>1</v>
      </c>
      <c r="I2831" s="17">
        <v>0</v>
      </c>
      <c r="J2831" s="17">
        <v>0</v>
      </c>
      <c r="K2831" s="17">
        <f>SUM(I2831:J2831)</f>
        <v>0</v>
      </c>
      <c r="L2831" s="28">
        <f>IF(N2831&lt;7000000000,0,1)</f>
        <v>0</v>
      </c>
      <c r="M2831" s="28">
        <f>IF(N2831&gt;0,1,0)</f>
        <v>1</v>
      </c>
      <c r="N2831" s="29">
        <v>869</v>
      </c>
      <c r="O2831" s="29">
        <f>IF($R2831="Minor",1,0)</f>
        <v>1</v>
      </c>
      <c r="P2831" s="29">
        <f>IF($R2831="Medium",1,0)</f>
        <v>0</v>
      </c>
      <c r="Q2831" s="29">
        <f>IF($R2831="Major",1,0)</f>
        <v>0</v>
      </c>
      <c r="R2831" s="2" t="str">
        <f>IF('Hazard Data'!N1456&lt;VLOOKUP(B2831,Thresholds!$B$2:$I$8,2,FALSE),"Minor",IF(AND(VLOOKUP(B2831,Thresholds!$B$2:$I$8,2,FALSE)&lt;='Hazard Data'!N1456,'Hazard Data'!N1456&lt;VLOOKUP(B2831,Thresholds!$B$2:$I$8,3,FALSE)),"Medium","Major"))</f>
        <v>Minor</v>
      </c>
      <c r="S2831" s="2" t="str">
        <f>IF(N2831&gt;0,"",IF('Hazard Data'!K1456&lt;VLOOKUP(B2831,Thresholds!$B$2:$I$8,5,FALSE),"Minor",IF(AND(VLOOKUP(B2831,Thresholds!$B$2:$I$8,5,FALSE)&lt;='Hazard Data'!K1456,'Hazard Data'!K1456&lt;VLOOKUP(B2831,Thresholds!$B$2:$I$8,6,FALSE)),"Medium","Major")))</f>
        <v/>
      </c>
      <c r="T2831" s="2"/>
      <c r="U2831" s="2"/>
      <c r="V2831" s="2"/>
      <c r="W2831" s="2"/>
      <c r="X2831" s="1"/>
      <c r="Y2831" s="1"/>
      <c r="Z2831" s="1"/>
      <c r="AA2831" s="1"/>
      <c r="AB2831" s="1"/>
      <c r="AC2831" s="1"/>
      <c r="AD2831" s="1"/>
      <c r="AE2831" s="1"/>
      <c r="AF2831" s="1"/>
    </row>
    <row r="2832" spans="1:32">
      <c r="A2832" s="1"/>
      <c r="B2832" s="17">
        <v>3</v>
      </c>
      <c r="C2832" s="9" t="s">
        <v>59</v>
      </c>
      <c r="D2832" s="9" t="str">
        <f>VLOOKUP(C2832,'Hazard Categories'!$A$2:$B$52,2,FALSE)</f>
        <v>Storm</v>
      </c>
      <c r="E2832" s="17">
        <v>2</v>
      </c>
      <c r="F2832" s="17">
        <v>1988</v>
      </c>
      <c r="G2832" s="17" t="str">
        <f>IF(F2832&lt;2000,(ROUNDDOWN((F2832-$G$10)/5,0))*5+$G$10&amp;"-"&amp;(ROUNDDOWN((F2832-$G$10)/5,0))*5+$G$10+4,(ROUNDDOWN((F2832-$G$10)/5,0))*5+$G$10&amp;"-"&amp;(ROUNDDOWN((F2832-$G$10)/5,0))*5+$G$10+4)</f>
        <v>1985-1989</v>
      </c>
      <c r="H2832" s="17">
        <v>1</v>
      </c>
      <c r="I2832" s="17">
        <v>0</v>
      </c>
      <c r="J2832" s="17">
        <v>0</v>
      </c>
      <c r="K2832" s="17">
        <f>SUM(I2832:J2832)</f>
        <v>0</v>
      </c>
      <c r="L2832" s="28">
        <f>IF(N2832&lt;7000000000,0,1)</f>
        <v>0</v>
      </c>
      <c r="M2832" s="28">
        <f>IF(N2832&gt;0,1,0)</f>
        <v>1</v>
      </c>
      <c r="N2832" s="29">
        <v>868</v>
      </c>
      <c r="O2832" s="29">
        <f>IF($R2832="Minor",1,0)</f>
        <v>1</v>
      </c>
      <c r="P2832" s="29">
        <f>IF($R2832="Medium",1,0)</f>
        <v>0</v>
      </c>
      <c r="Q2832" s="29">
        <f>IF($R2832="Major",1,0)</f>
        <v>0</v>
      </c>
      <c r="R2832" s="2" t="str">
        <f>IF('Hazard Data'!N1708&lt;VLOOKUP(B2832,Thresholds!$B$2:$I$8,2,FALSE),"Minor",IF(AND(VLOOKUP(B2832,Thresholds!$B$2:$I$8,2,FALSE)&lt;='Hazard Data'!N1708,'Hazard Data'!N1708&lt;VLOOKUP(B2832,Thresholds!$B$2:$I$8,3,FALSE)),"Medium","Major"))</f>
        <v>Minor</v>
      </c>
      <c r="S2832" s="2" t="str">
        <f>IF(N2832&gt;0,"",IF('Hazard Data'!K1708&lt;VLOOKUP(B2832,Thresholds!$B$2:$I$8,5,FALSE),"Minor",IF(AND(VLOOKUP(B2832,Thresholds!$B$2:$I$8,5,FALSE)&lt;='Hazard Data'!K1708,'Hazard Data'!K1708&lt;VLOOKUP(B2832,Thresholds!$B$2:$I$8,6,FALSE)),"Medium","Major")))</f>
        <v/>
      </c>
      <c r="T2832" s="2"/>
      <c r="U2832" s="2"/>
      <c r="V2832" s="2"/>
      <c r="W2832" s="2"/>
      <c r="X2832" s="1"/>
      <c r="Y2832" s="1"/>
      <c r="Z2832" s="1"/>
      <c r="AA2832" s="1"/>
      <c r="AB2832" s="1"/>
      <c r="AC2832" s="1"/>
      <c r="AD2832" s="1"/>
      <c r="AE2832" s="1"/>
      <c r="AF2832" s="1"/>
    </row>
    <row r="2833" spans="1:32">
      <c r="A2833" s="1"/>
      <c r="B2833" s="17">
        <v>1</v>
      </c>
      <c r="C2833" s="9" t="s">
        <v>44</v>
      </c>
      <c r="D2833" s="9" t="str">
        <f>VLOOKUP(C2833,'Hazard Categories'!$A$2:$B$52,2,FALSE)</f>
        <v>Severe Storm</v>
      </c>
      <c r="E2833" s="17">
        <v>3</v>
      </c>
      <c r="F2833" s="17">
        <v>1987</v>
      </c>
      <c r="G2833" s="17" t="str">
        <f>IF(F2833&lt;2000,(ROUNDDOWN((F2833-$G$10)/5,0))*5+$G$10&amp;"-"&amp;(ROUNDDOWN((F2833-$G$10)/5,0))*5+$G$10+4,(ROUNDDOWN((F2833-$G$10)/5,0))*5+$G$10&amp;"-"&amp;(ROUNDDOWN((F2833-$G$10)/5,0))*5+$G$10+4)</f>
        <v>1985-1989</v>
      </c>
      <c r="H2833" s="17">
        <v>1</v>
      </c>
      <c r="I2833" s="17">
        <v>0</v>
      </c>
      <c r="J2833" s="17">
        <v>0</v>
      </c>
      <c r="K2833" s="17">
        <f>SUM(I2833:J2833)</f>
        <v>0</v>
      </c>
      <c r="L2833" s="28">
        <f>IF(N2833&lt;7000000000,0,1)</f>
        <v>0</v>
      </c>
      <c r="M2833" s="28">
        <f>IF(N2833&gt;0,1,0)</f>
        <v>1</v>
      </c>
      <c r="N2833" s="29">
        <v>865</v>
      </c>
      <c r="O2833" s="29">
        <f>IF($R2833="Minor",1,0)</f>
        <v>1</v>
      </c>
      <c r="P2833" s="29">
        <f>IF($R2833="Medium",1,0)</f>
        <v>0</v>
      </c>
      <c r="Q2833" s="29">
        <f>IF($R2833="Major",1,0)</f>
        <v>0</v>
      </c>
      <c r="R2833" s="2" t="str">
        <f>IF('Hazard Data'!N1623&lt;VLOOKUP(B2833,Thresholds!$B$2:$I$8,2,FALSE),"Minor",IF(AND(VLOOKUP(B2833,Thresholds!$B$2:$I$8,2,FALSE)&lt;='Hazard Data'!N1623,'Hazard Data'!N1623&lt;VLOOKUP(B2833,Thresholds!$B$2:$I$8,3,FALSE)),"Medium","Major"))</f>
        <v>Minor</v>
      </c>
      <c r="S2833" s="2" t="str">
        <f>IF(N2833&gt;0,"",IF('Hazard Data'!K1623&lt;VLOOKUP(B2833,Thresholds!$B$2:$I$8,5,FALSE),"Minor",IF(AND(VLOOKUP(B2833,Thresholds!$B$2:$I$8,5,FALSE)&lt;='Hazard Data'!K1623,'Hazard Data'!K1623&lt;VLOOKUP(B2833,Thresholds!$B$2:$I$8,6,FALSE)),"Medium","Major")))</f>
        <v/>
      </c>
      <c r="T2833" s="2"/>
      <c r="U2833" s="2"/>
      <c r="V2833" s="2"/>
      <c r="W2833" s="2"/>
      <c r="X2833" s="1"/>
      <c r="Y2833" s="1"/>
      <c r="Z2833" s="1"/>
      <c r="AA2833" s="1"/>
      <c r="AB2833" s="1"/>
      <c r="AC2833" s="1"/>
      <c r="AD2833" s="1"/>
      <c r="AE2833" s="1"/>
      <c r="AF2833" s="1"/>
    </row>
    <row r="2834" spans="1:32">
      <c r="A2834" s="1"/>
      <c r="B2834" s="17">
        <v>3</v>
      </c>
      <c r="C2834" s="9" t="s">
        <v>44</v>
      </c>
      <c r="D2834" s="9" t="str">
        <f>VLOOKUP(C2834,'Hazard Categories'!$A$2:$B$52,2,FALSE)</f>
        <v>Severe Storm</v>
      </c>
      <c r="E2834" s="17">
        <v>2</v>
      </c>
      <c r="F2834" s="17">
        <v>1988</v>
      </c>
      <c r="G2834" s="17" t="str">
        <f>IF(F2834&lt;2000,(ROUNDDOWN((F2834-$G$10)/5,0))*5+$G$10&amp;"-"&amp;(ROUNDDOWN((F2834-$G$10)/5,0))*5+$G$10+4,(ROUNDDOWN((F2834-$G$10)/5,0))*5+$G$10&amp;"-"&amp;(ROUNDDOWN((F2834-$G$10)/5,0))*5+$G$10+4)</f>
        <v>1985-1989</v>
      </c>
      <c r="H2834" s="17">
        <v>1</v>
      </c>
      <c r="I2834" s="17">
        <v>0</v>
      </c>
      <c r="J2834" s="17">
        <v>0</v>
      </c>
      <c r="K2834" s="17">
        <f>SUM(I2834:J2834)</f>
        <v>0</v>
      </c>
      <c r="L2834" s="28">
        <f>IF(N2834&lt;7000000000,0,1)</f>
        <v>0</v>
      </c>
      <c r="M2834" s="28">
        <f>IF(N2834&gt;0,1,0)</f>
        <v>1</v>
      </c>
      <c r="N2834" s="29">
        <v>864</v>
      </c>
      <c r="O2834" s="29">
        <f>IF($R2834="Minor",1,0)</f>
        <v>1</v>
      </c>
      <c r="P2834" s="29">
        <f>IF($R2834="Medium",1,0)</f>
        <v>0</v>
      </c>
      <c r="Q2834" s="29">
        <f>IF($R2834="Major",1,0)</f>
        <v>0</v>
      </c>
      <c r="R2834" s="2" t="str">
        <f>IF('Hazard Data'!N1701&lt;VLOOKUP(B2834,Thresholds!$B$2:$I$8,2,FALSE),"Minor",IF(AND(VLOOKUP(B2834,Thresholds!$B$2:$I$8,2,FALSE)&lt;='Hazard Data'!N1701,'Hazard Data'!N1701&lt;VLOOKUP(B2834,Thresholds!$B$2:$I$8,3,FALSE)),"Medium","Major"))</f>
        <v>Minor</v>
      </c>
      <c r="S2834" s="2" t="str">
        <f>IF(N2834&gt;0,"",IF('Hazard Data'!K1701&lt;VLOOKUP(B2834,Thresholds!$B$2:$I$8,5,FALSE),"Minor",IF(AND(VLOOKUP(B2834,Thresholds!$B$2:$I$8,5,FALSE)&lt;='Hazard Data'!K1701,'Hazard Data'!K1701&lt;VLOOKUP(B2834,Thresholds!$B$2:$I$8,6,FALSE)),"Medium","Major")))</f>
        <v/>
      </c>
      <c r="T2834" s="2"/>
      <c r="U2834" s="2"/>
      <c r="V2834" s="2"/>
      <c r="W2834" s="2"/>
      <c r="X2834" s="1"/>
      <c r="Y2834" s="1"/>
      <c r="Z2834" s="1"/>
      <c r="AA2834" s="1"/>
      <c r="AB2834" s="1"/>
      <c r="AC2834" s="1"/>
      <c r="AD2834" s="1"/>
      <c r="AE2834" s="1"/>
      <c r="AF2834" s="1"/>
    </row>
    <row r="2835" spans="1:32">
      <c r="A2835" s="1"/>
      <c r="B2835" s="17">
        <v>1</v>
      </c>
      <c r="C2835" s="9" t="s">
        <v>44</v>
      </c>
      <c r="D2835" s="9" t="str">
        <f>VLOOKUP(C2835,'Hazard Categories'!$A$2:$B$52,2,FALSE)</f>
        <v>Severe Storm</v>
      </c>
      <c r="E2835" s="17">
        <v>3</v>
      </c>
      <c r="F2835" s="17">
        <v>1988</v>
      </c>
      <c r="G2835" s="17" t="str">
        <f>IF(F2835&lt;2000,(ROUNDDOWN((F2835-$G$10)/5,0))*5+$G$10&amp;"-"&amp;(ROUNDDOWN((F2835-$G$10)/5,0))*5+$G$10+4,(ROUNDDOWN((F2835-$G$10)/5,0))*5+$G$10&amp;"-"&amp;(ROUNDDOWN((F2835-$G$10)/5,0))*5+$G$10+4)</f>
        <v>1985-1989</v>
      </c>
      <c r="H2835" s="17">
        <v>1</v>
      </c>
      <c r="I2835" s="17">
        <v>0</v>
      </c>
      <c r="J2835" s="17">
        <v>0</v>
      </c>
      <c r="K2835" s="17">
        <f>SUM(I2835:J2835)</f>
        <v>0</v>
      </c>
      <c r="L2835" s="28">
        <f>IF(N2835&lt;7000000000,0,1)</f>
        <v>0</v>
      </c>
      <c r="M2835" s="28">
        <f>IF(N2835&gt;0,1,0)</f>
        <v>1</v>
      </c>
      <c r="N2835" s="29">
        <v>862</v>
      </c>
      <c r="O2835" s="29">
        <f>IF($R2835="Minor",1,0)</f>
        <v>1</v>
      </c>
      <c r="P2835" s="29">
        <f>IF($R2835="Medium",1,0)</f>
        <v>0</v>
      </c>
      <c r="Q2835" s="29">
        <f>IF($R2835="Major",1,0)</f>
        <v>0</v>
      </c>
      <c r="R2835" s="2" t="str">
        <f>IF('Hazard Data'!N1714&lt;VLOOKUP(B2835,Thresholds!$B$2:$I$8,2,FALSE),"Minor",IF(AND(VLOOKUP(B2835,Thresholds!$B$2:$I$8,2,FALSE)&lt;='Hazard Data'!N1714,'Hazard Data'!N1714&lt;VLOOKUP(B2835,Thresholds!$B$2:$I$8,3,FALSE)),"Medium","Major"))</f>
        <v>Minor</v>
      </c>
      <c r="S2835" s="2" t="str">
        <f>IF(N2835&gt;0,"",IF('Hazard Data'!K1714&lt;VLOOKUP(B2835,Thresholds!$B$2:$I$8,5,FALSE),"Minor",IF(AND(VLOOKUP(B2835,Thresholds!$B$2:$I$8,5,FALSE)&lt;='Hazard Data'!K1714,'Hazard Data'!K1714&lt;VLOOKUP(B2835,Thresholds!$B$2:$I$8,6,FALSE)),"Medium","Major")))</f>
        <v/>
      </c>
      <c r="T2835" s="2"/>
      <c r="U2835" s="2"/>
      <c r="V2835" s="2"/>
      <c r="W2835" s="2"/>
      <c r="X2835" s="1"/>
      <c r="Y2835" s="1"/>
      <c r="Z2835" s="1"/>
      <c r="AA2835" s="1"/>
      <c r="AB2835" s="1"/>
      <c r="AC2835" s="1"/>
      <c r="AD2835" s="1"/>
      <c r="AE2835" s="1"/>
      <c r="AF2835" s="1"/>
    </row>
    <row r="2836" spans="1:32">
      <c r="A2836" s="1"/>
      <c r="B2836" s="17">
        <v>3</v>
      </c>
      <c r="C2836" s="9" t="s">
        <v>46</v>
      </c>
      <c r="D2836" s="9" t="str">
        <f>VLOOKUP(C2836,'Hazard Categories'!$A$2:$B$52,2,FALSE)</f>
        <v>Storm</v>
      </c>
      <c r="E2836" s="17">
        <v>2</v>
      </c>
      <c r="F2836" s="17">
        <v>1986</v>
      </c>
      <c r="G2836" s="17" t="str">
        <f>IF(F2836&lt;2000,(ROUNDDOWN((F2836-$G$10)/5,0))*5+$G$10&amp;"-"&amp;(ROUNDDOWN((F2836-$G$10)/5,0))*5+$G$10+4,(ROUNDDOWN((F2836-$G$10)/5,0))*5+$G$10&amp;"-"&amp;(ROUNDDOWN((F2836-$G$10)/5,0))*5+$G$10+4)</f>
        <v>1985-1989</v>
      </c>
      <c r="H2836" s="17">
        <v>1</v>
      </c>
      <c r="I2836" s="17">
        <v>0</v>
      </c>
      <c r="J2836" s="17">
        <v>0</v>
      </c>
      <c r="K2836" s="17">
        <f>SUM(I2836:J2836)</f>
        <v>0</v>
      </c>
      <c r="L2836" s="28">
        <f>IF(N2836&lt;7000000000,0,1)</f>
        <v>0</v>
      </c>
      <c r="M2836" s="28">
        <f>IF(N2836&gt;0,1,0)</f>
        <v>1</v>
      </c>
      <c r="N2836" s="29">
        <v>861</v>
      </c>
      <c r="O2836" s="29">
        <f>IF($R2836="Minor",1,0)</f>
        <v>1</v>
      </c>
      <c r="P2836" s="29">
        <f>IF($R2836="Medium",1,0)</f>
        <v>0</v>
      </c>
      <c r="Q2836" s="29">
        <f>IF($R2836="Major",1,0)</f>
        <v>0</v>
      </c>
      <c r="R2836" s="2" t="str">
        <f>IF('Hazard Data'!N1524&lt;VLOOKUP(B2836,Thresholds!$B$2:$I$8,2,FALSE),"Minor",IF(AND(VLOOKUP(B2836,Thresholds!$B$2:$I$8,2,FALSE)&lt;='Hazard Data'!N1524,'Hazard Data'!N1524&lt;VLOOKUP(B2836,Thresholds!$B$2:$I$8,3,FALSE)),"Medium","Major"))</f>
        <v>Minor</v>
      </c>
      <c r="S2836" s="2" t="str">
        <f>IF(N2836&gt;0,"",IF('Hazard Data'!K1524&lt;VLOOKUP(B2836,Thresholds!$B$2:$I$8,5,FALSE),"Minor",IF(AND(VLOOKUP(B2836,Thresholds!$B$2:$I$8,5,FALSE)&lt;='Hazard Data'!K1524,'Hazard Data'!K1524&lt;VLOOKUP(B2836,Thresholds!$B$2:$I$8,6,FALSE)),"Medium","Major")))</f>
        <v/>
      </c>
      <c r="T2836" s="2"/>
      <c r="U2836" s="2"/>
      <c r="V2836" s="2"/>
      <c r="W2836" s="2"/>
      <c r="X2836" s="1"/>
      <c r="Y2836" s="1"/>
      <c r="Z2836" s="1"/>
      <c r="AA2836" s="1"/>
      <c r="AB2836" s="1"/>
      <c r="AC2836" s="1"/>
      <c r="AD2836" s="1"/>
      <c r="AE2836" s="1"/>
      <c r="AF2836" s="1"/>
    </row>
    <row r="2837" spans="1:32">
      <c r="A2837" s="1"/>
      <c r="B2837" s="17">
        <v>3</v>
      </c>
      <c r="C2837" s="9" t="s">
        <v>59</v>
      </c>
      <c r="D2837" s="9" t="str">
        <f>VLOOKUP(C2837,'Hazard Categories'!$A$2:$B$52,2,FALSE)</f>
        <v>Storm</v>
      </c>
      <c r="E2837" s="17">
        <v>3</v>
      </c>
      <c r="F2837" s="17">
        <v>1986</v>
      </c>
      <c r="G2837" s="17" t="str">
        <f>IF(F2837&lt;2000,(ROUNDDOWN((F2837-$G$10)/5,0))*5+$G$10&amp;"-"&amp;(ROUNDDOWN((F2837-$G$10)/5,0))*5+$G$10+4,(ROUNDDOWN((F2837-$G$10)/5,0))*5+$G$10&amp;"-"&amp;(ROUNDDOWN((F2837-$G$10)/5,0))*5+$G$10+4)</f>
        <v>1985-1989</v>
      </c>
      <c r="H2837" s="17">
        <v>1</v>
      </c>
      <c r="I2837" s="17">
        <v>0</v>
      </c>
      <c r="J2837" s="17">
        <v>0</v>
      </c>
      <c r="K2837" s="17">
        <f>SUM(I2837:J2837)</f>
        <v>0</v>
      </c>
      <c r="L2837" s="28">
        <f>IF(N2837&lt;7000000000,0,1)</f>
        <v>0</v>
      </c>
      <c r="M2837" s="28">
        <f>IF(N2837&gt;0,1,0)</f>
        <v>1</v>
      </c>
      <c r="N2837" s="29">
        <v>861</v>
      </c>
      <c r="O2837" s="29">
        <f>IF($R2837="Minor",1,0)</f>
        <v>1</v>
      </c>
      <c r="P2837" s="29">
        <f>IF($R2837="Medium",1,0)</f>
        <v>0</v>
      </c>
      <c r="Q2837" s="29">
        <f>IF($R2837="Major",1,0)</f>
        <v>0</v>
      </c>
      <c r="R2837" s="2" t="str">
        <f>IF('Hazard Data'!N1532&lt;VLOOKUP(B2837,Thresholds!$B$2:$I$8,2,FALSE),"Minor",IF(AND(VLOOKUP(B2837,Thresholds!$B$2:$I$8,2,FALSE)&lt;='Hazard Data'!N1532,'Hazard Data'!N1532&lt;VLOOKUP(B2837,Thresholds!$B$2:$I$8,3,FALSE)),"Medium","Major"))</f>
        <v>Minor</v>
      </c>
      <c r="S2837" s="2" t="str">
        <f>IF(N2837&gt;0,"",IF('Hazard Data'!K1532&lt;VLOOKUP(B2837,Thresholds!$B$2:$I$8,5,FALSE),"Minor",IF(AND(VLOOKUP(B2837,Thresholds!$B$2:$I$8,5,FALSE)&lt;='Hazard Data'!K1532,'Hazard Data'!K1532&lt;VLOOKUP(B2837,Thresholds!$B$2:$I$8,6,FALSE)),"Medium","Major")))</f>
        <v/>
      </c>
      <c r="T2837" s="2"/>
      <c r="U2837" s="2"/>
      <c r="V2837" s="2"/>
      <c r="W2837" s="2"/>
      <c r="X2837" s="1"/>
      <c r="Y2837" s="1"/>
      <c r="Z2837" s="1"/>
      <c r="AA2837" s="1"/>
      <c r="AB2837" s="1"/>
      <c r="AC2837" s="1"/>
      <c r="AD2837" s="1"/>
      <c r="AE2837" s="1"/>
      <c r="AF2837" s="1"/>
    </row>
    <row r="2838" spans="1:32">
      <c r="A2838" s="1"/>
      <c r="B2838" s="17">
        <v>3</v>
      </c>
      <c r="C2838" s="9" t="s">
        <v>59</v>
      </c>
      <c r="D2838" s="9" t="str">
        <f>VLOOKUP(C2838,'Hazard Categories'!$A$2:$B$52,2,FALSE)</f>
        <v>Storm</v>
      </c>
      <c r="E2838" s="17">
        <v>2</v>
      </c>
      <c r="F2838" s="17">
        <v>1976</v>
      </c>
      <c r="G2838" s="17" t="str">
        <f>IF(F2838&lt;2000,(ROUNDDOWN((F2838-$G$10)/5,0))*5+$G$10&amp;"-"&amp;(ROUNDDOWN((F2838-$G$10)/5,0))*5+$G$10+4,(ROUNDDOWN((F2838-$G$10)/5,0))*5+$G$10&amp;"-"&amp;(ROUNDDOWN((F2838-$G$10)/5,0))*5+$G$10+4)</f>
        <v>1975-1979</v>
      </c>
      <c r="H2838" s="17">
        <v>1</v>
      </c>
      <c r="I2838" s="17">
        <v>0</v>
      </c>
      <c r="J2838" s="17">
        <v>0</v>
      </c>
      <c r="K2838" s="17">
        <f>SUM(I2838:J2838)</f>
        <v>0</v>
      </c>
      <c r="L2838" s="28">
        <f>IF(N2838&lt;7000000000,0,1)</f>
        <v>0</v>
      </c>
      <c r="M2838" s="28">
        <f>IF(N2838&gt;0,1,0)</f>
        <v>1</v>
      </c>
      <c r="N2838" s="29">
        <v>857</v>
      </c>
      <c r="O2838" s="29">
        <f>IF($R2838="Minor",1,0)</f>
        <v>1</v>
      </c>
      <c r="P2838" s="29">
        <f>IF($R2838="Medium",1,0)</f>
        <v>0</v>
      </c>
      <c r="Q2838" s="29">
        <f>IF($R2838="Major",1,0)</f>
        <v>0</v>
      </c>
      <c r="R2838" s="2" t="str">
        <f>IF('Hazard Data'!N1250&lt;VLOOKUP(B2838,Thresholds!$B$2:$I$8,2,FALSE),"Minor",IF(AND(VLOOKUP(B2838,Thresholds!$B$2:$I$8,2,FALSE)&lt;='Hazard Data'!N1250,'Hazard Data'!N1250&lt;VLOOKUP(B2838,Thresholds!$B$2:$I$8,3,FALSE)),"Medium","Major"))</f>
        <v>Minor</v>
      </c>
      <c r="S2838" s="2" t="str">
        <f>IF(N2838&gt;0,"",IF('Hazard Data'!K1250&lt;VLOOKUP(B2838,Thresholds!$B$2:$I$8,5,FALSE),"Minor",IF(AND(VLOOKUP(B2838,Thresholds!$B$2:$I$8,5,FALSE)&lt;='Hazard Data'!K1250,'Hazard Data'!K1250&lt;VLOOKUP(B2838,Thresholds!$B$2:$I$8,6,FALSE)),"Medium","Major")))</f>
        <v/>
      </c>
      <c r="T2838" s="2"/>
      <c r="U2838" s="2"/>
      <c r="V2838" s="2"/>
      <c r="W2838" s="2"/>
      <c r="X2838" s="1"/>
      <c r="Y2838" s="1"/>
      <c r="Z2838" s="1"/>
      <c r="AA2838" s="1"/>
      <c r="AB2838" s="1"/>
      <c r="AC2838" s="1"/>
      <c r="AD2838" s="1"/>
      <c r="AE2838" s="1"/>
      <c r="AF2838" s="1"/>
    </row>
    <row r="2839" spans="1:32">
      <c r="A2839" s="1"/>
      <c r="B2839" s="17">
        <v>5</v>
      </c>
      <c r="C2839" s="9" t="s">
        <v>46</v>
      </c>
      <c r="D2839" s="9" t="str">
        <f>VLOOKUP(C2839,'Hazard Categories'!$A$2:$B$52,2,FALSE)</f>
        <v>Storm</v>
      </c>
      <c r="E2839" s="17">
        <v>3</v>
      </c>
      <c r="F2839" s="17">
        <v>1986</v>
      </c>
      <c r="G2839" s="17" t="str">
        <f>IF(F2839&lt;2000,(ROUNDDOWN((F2839-$G$10)/5,0))*5+$G$10&amp;"-"&amp;(ROUNDDOWN((F2839-$G$10)/5,0))*5+$G$10+4,(ROUNDDOWN((F2839-$G$10)/5,0))*5+$G$10&amp;"-"&amp;(ROUNDDOWN((F2839-$G$10)/5,0))*5+$G$10+4)</f>
        <v>1985-1989</v>
      </c>
      <c r="H2839" s="17">
        <v>1</v>
      </c>
      <c r="I2839" s="17">
        <v>0</v>
      </c>
      <c r="J2839" s="17">
        <v>0</v>
      </c>
      <c r="K2839" s="17">
        <f>SUM(I2839:J2839)</f>
        <v>0</v>
      </c>
      <c r="L2839" s="28">
        <f>IF(N2839&lt;7000000000,0,1)</f>
        <v>0</v>
      </c>
      <c r="M2839" s="28">
        <f>IF(N2839&gt;0,1,0)</f>
        <v>1</v>
      </c>
      <c r="N2839" s="29">
        <v>857</v>
      </c>
      <c r="O2839" s="29">
        <f>IF($R2839="Minor",1,0)</f>
        <v>1</v>
      </c>
      <c r="P2839" s="29">
        <f>IF($R2839="Medium",1,0)</f>
        <v>0</v>
      </c>
      <c r="Q2839" s="29">
        <f>IF($R2839="Major",1,0)</f>
        <v>0</v>
      </c>
      <c r="R2839" s="2" t="str">
        <f>IF('Hazard Data'!N1528&lt;VLOOKUP(B2839,Thresholds!$B$2:$I$8,2,FALSE),"Minor",IF(AND(VLOOKUP(B2839,Thresholds!$B$2:$I$8,2,FALSE)&lt;='Hazard Data'!N1528,'Hazard Data'!N1528&lt;VLOOKUP(B2839,Thresholds!$B$2:$I$8,3,FALSE)),"Medium","Major"))</f>
        <v>Minor</v>
      </c>
      <c r="S2839" s="2" t="str">
        <f>IF(N2839&gt;0,"",IF('Hazard Data'!K1528&lt;VLOOKUP(B2839,Thresholds!$B$2:$I$8,5,FALSE),"Minor",IF(AND(VLOOKUP(B2839,Thresholds!$B$2:$I$8,5,FALSE)&lt;='Hazard Data'!K1528,'Hazard Data'!K1528&lt;VLOOKUP(B2839,Thresholds!$B$2:$I$8,6,FALSE)),"Medium","Major")))</f>
        <v/>
      </c>
      <c r="T2839" s="2"/>
      <c r="U2839" s="2"/>
      <c r="V2839" s="2"/>
      <c r="W2839" s="2"/>
      <c r="X2839" s="1"/>
      <c r="Y2839" s="1"/>
      <c r="Z2839" s="1"/>
      <c r="AA2839" s="1"/>
      <c r="AB2839" s="1"/>
      <c r="AC2839" s="1"/>
      <c r="AD2839" s="1"/>
      <c r="AE2839" s="1"/>
      <c r="AF2839" s="1"/>
    </row>
    <row r="2840" spans="1:32">
      <c r="A2840" s="1"/>
      <c r="B2840" s="17">
        <v>5</v>
      </c>
      <c r="C2840" s="9" t="s">
        <v>44</v>
      </c>
      <c r="D2840" s="9" t="str">
        <f>VLOOKUP(C2840,'Hazard Categories'!$A$2:$B$52,2,FALSE)</f>
        <v>Severe Storm</v>
      </c>
      <c r="E2840" s="17">
        <v>2</v>
      </c>
      <c r="F2840" s="17">
        <v>1988</v>
      </c>
      <c r="G2840" s="17" t="str">
        <f>IF(F2840&lt;2000,(ROUNDDOWN((F2840-$G$10)/5,0))*5+$G$10&amp;"-"&amp;(ROUNDDOWN((F2840-$G$10)/5,0))*5+$G$10+4,(ROUNDDOWN((F2840-$G$10)/5,0))*5+$G$10&amp;"-"&amp;(ROUNDDOWN((F2840-$G$10)/5,0))*5+$G$10+4)</f>
        <v>1985-1989</v>
      </c>
      <c r="H2840" s="17">
        <v>1</v>
      </c>
      <c r="I2840" s="17">
        <v>0</v>
      </c>
      <c r="J2840" s="17">
        <v>0</v>
      </c>
      <c r="K2840" s="17">
        <f>SUM(I2840:J2840)</f>
        <v>0</v>
      </c>
      <c r="L2840" s="28">
        <f>IF(N2840&lt;7000000000,0,1)</f>
        <v>0</v>
      </c>
      <c r="M2840" s="28">
        <f>IF(N2840&gt;0,1,0)</f>
        <v>1</v>
      </c>
      <c r="N2840" s="29">
        <v>857</v>
      </c>
      <c r="O2840" s="29">
        <f>IF($R2840="Minor",1,0)</f>
        <v>1</v>
      </c>
      <c r="P2840" s="29">
        <f>IF($R2840="Medium",1,0)</f>
        <v>0</v>
      </c>
      <c r="Q2840" s="29">
        <f>IF($R2840="Major",1,0)</f>
        <v>0</v>
      </c>
      <c r="R2840" s="2" t="str">
        <f>IF('Hazard Data'!N1705&lt;VLOOKUP(B2840,Thresholds!$B$2:$I$8,2,FALSE),"Minor",IF(AND(VLOOKUP(B2840,Thresholds!$B$2:$I$8,2,FALSE)&lt;='Hazard Data'!N1705,'Hazard Data'!N1705&lt;VLOOKUP(B2840,Thresholds!$B$2:$I$8,3,FALSE)),"Medium","Major"))</f>
        <v>Minor</v>
      </c>
      <c r="S2840" s="2" t="str">
        <f>IF(N2840&gt;0,"",IF('Hazard Data'!K1705&lt;VLOOKUP(B2840,Thresholds!$B$2:$I$8,5,FALSE),"Minor",IF(AND(VLOOKUP(B2840,Thresholds!$B$2:$I$8,5,FALSE)&lt;='Hazard Data'!K1705,'Hazard Data'!K1705&lt;VLOOKUP(B2840,Thresholds!$B$2:$I$8,6,FALSE)),"Medium","Major")))</f>
        <v/>
      </c>
      <c r="T2840" s="2"/>
      <c r="U2840" s="2"/>
      <c r="V2840" s="2"/>
      <c r="W2840" s="2"/>
      <c r="X2840" s="1"/>
      <c r="Y2840" s="1"/>
      <c r="Z2840" s="1"/>
      <c r="AA2840" s="1"/>
      <c r="AB2840" s="1"/>
      <c r="AC2840" s="1"/>
      <c r="AD2840" s="1"/>
      <c r="AE2840" s="1"/>
      <c r="AF2840" s="1"/>
    </row>
    <row r="2841" spans="1:32">
      <c r="A2841" s="1"/>
      <c r="B2841" s="17">
        <v>2</v>
      </c>
      <c r="C2841" s="9" t="s">
        <v>41</v>
      </c>
      <c r="D2841" s="9" t="str">
        <f>VLOOKUP(C2841,'Hazard Categories'!$A$2:$B$52,2,FALSE)</f>
        <v>Tornado</v>
      </c>
      <c r="E2841" s="17">
        <v>1</v>
      </c>
      <c r="F2841" s="17">
        <v>1968</v>
      </c>
      <c r="G2841" s="17" t="str">
        <f>IF(F2841&lt;2000,(ROUNDDOWN((F2841-$G$10)/5,0))*5+$G$10&amp;"-"&amp;(ROUNDDOWN((F2841-$G$10)/5,0))*5+$G$10+4,(ROUNDDOWN((F2841-$G$10)/5,0))*5+$G$10&amp;"-"&amp;(ROUNDDOWN((F2841-$G$10)/5,0))*5+$G$10+4)</f>
        <v>1965-1969</v>
      </c>
      <c r="H2841" s="17">
        <v>1</v>
      </c>
      <c r="I2841" s="17">
        <v>0</v>
      </c>
      <c r="J2841" s="17">
        <v>0</v>
      </c>
      <c r="K2841" s="17">
        <f>SUM(I2841:J2841)</f>
        <v>0</v>
      </c>
      <c r="L2841" s="28">
        <f>IF(N2841&lt;7000000000,0,1)</f>
        <v>0</v>
      </c>
      <c r="M2841" s="28">
        <f>IF(N2841&gt;0,1,0)</f>
        <v>1</v>
      </c>
      <c r="N2841" s="29">
        <v>854</v>
      </c>
      <c r="O2841" s="29">
        <f>IF($R2841="Minor",1,0)</f>
        <v>1</v>
      </c>
      <c r="P2841" s="29">
        <f>IF($R2841="Medium",1,0)</f>
        <v>0</v>
      </c>
      <c r="Q2841" s="29">
        <f>IF($R2841="Major",1,0)</f>
        <v>0</v>
      </c>
      <c r="R2841" s="2" t="str">
        <f>IF('Hazard Data'!N1047&lt;VLOOKUP(B2841,Thresholds!$B$2:$I$8,2,FALSE),"Minor",IF(AND(VLOOKUP(B2841,Thresholds!$B$2:$I$8,2,FALSE)&lt;='Hazard Data'!N1047,'Hazard Data'!N1047&lt;VLOOKUP(B2841,Thresholds!$B$2:$I$8,3,FALSE)),"Medium","Major"))</f>
        <v>Minor</v>
      </c>
      <c r="S2841" s="2" t="str">
        <f>IF(N2841&gt;0,"",IF('Hazard Data'!K1047&lt;VLOOKUP(B2841,Thresholds!$B$2:$I$8,5,FALSE),"Minor",IF(AND(VLOOKUP(B2841,Thresholds!$B$2:$I$8,5,FALSE)&lt;='Hazard Data'!K1047,'Hazard Data'!K1047&lt;VLOOKUP(B2841,Thresholds!$B$2:$I$8,6,FALSE)),"Medium","Major")))</f>
        <v/>
      </c>
      <c r="T2841" s="2"/>
      <c r="U2841" s="2"/>
      <c r="V2841" s="2"/>
      <c r="W2841" s="2"/>
      <c r="X2841" s="1"/>
      <c r="Y2841" s="1"/>
      <c r="Z2841" s="1"/>
      <c r="AA2841" s="1"/>
      <c r="AB2841" s="1"/>
      <c r="AC2841" s="1"/>
      <c r="AD2841" s="1"/>
      <c r="AE2841" s="1"/>
      <c r="AF2841" s="1"/>
    </row>
    <row r="2842" spans="1:32">
      <c r="A2842" s="1"/>
      <c r="B2842" s="17">
        <v>5</v>
      </c>
      <c r="C2842" s="9" t="s">
        <v>41</v>
      </c>
      <c r="D2842" s="9" t="str">
        <f>VLOOKUP(C2842,'Hazard Categories'!$A$2:$B$52,2,FALSE)</f>
        <v>Tornado</v>
      </c>
      <c r="E2842" s="17">
        <v>3</v>
      </c>
      <c r="F2842" s="17">
        <v>1979</v>
      </c>
      <c r="G2842" s="17" t="str">
        <f>IF(F2842&lt;2000,(ROUNDDOWN((F2842-$G$10)/5,0))*5+$G$10&amp;"-"&amp;(ROUNDDOWN((F2842-$G$10)/5,0))*5+$G$10+4,(ROUNDDOWN((F2842-$G$10)/5,0))*5+$G$10&amp;"-"&amp;(ROUNDDOWN((F2842-$G$10)/5,0))*5+$G$10+4)</f>
        <v>1975-1979</v>
      </c>
      <c r="H2842" s="17">
        <v>1</v>
      </c>
      <c r="I2842" s="17">
        <v>0</v>
      </c>
      <c r="J2842" s="17">
        <v>0</v>
      </c>
      <c r="K2842" s="17">
        <f>SUM(I2842:J2842)</f>
        <v>0</v>
      </c>
      <c r="L2842" s="28">
        <f>IF(N2842&lt;7000000000,0,1)</f>
        <v>0</v>
      </c>
      <c r="M2842" s="28">
        <f>IF(N2842&gt;0,1,0)</f>
        <v>1</v>
      </c>
      <c r="N2842" s="29">
        <v>851</v>
      </c>
      <c r="O2842" s="29">
        <f>IF($R2842="Minor",1,0)</f>
        <v>1</v>
      </c>
      <c r="P2842" s="29">
        <f>IF($R2842="Medium",1,0)</f>
        <v>0</v>
      </c>
      <c r="Q2842" s="29">
        <f>IF($R2842="Major",1,0)</f>
        <v>0</v>
      </c>
      <c r="R2842" s="2" t="str">
        <f>IF('Hazard Data'!N1330&lt;VLOOKUP(B2842,Thresholds!$B$2:$I$8,2,FALSE),"Minor",IF(AND(VLOOKUP(B2842,Thresholds!$B$2:$I$8,2,FALSE)&lt;='Hazard Data'!N1330,'Hazard Data'!N1330&lt;VLOOKUP(B2842,Thresholds!$B$2:$I$8,3,FALSE)),"Medium","Major"))</f>
        <v>Minor</v>
      </c>
      <c r="S2842" s="2" t="str">
        <f>IF(N2842&gt;0,"",IF('Hazard Data'!K1330&lt;VLOOKUP(B2842,Thresholds!$B$2:$I$8,5,FALSE),"Minor",IF(AND(VLOOKUP(B2842,Thresholds!$B$2:$I$8,5,FALSE)&lt;='Hazard Data'!K1330,'Hazard Data'!K1330&lt;VLOOKUP(B2842,Thresholds!$B$2:$I$8,6,FALSE)),"Medium","Major")))</f>
        <v/>
      </c>
      <c r="T2842" s="2"/>
      <c r="U2842" s="2"/>
      <c r="V2842" s="2"/>
      <c r="W2842" s="2"/>
      <c r="X2842" s="1"/>
      <c r="Y2842" s="1"/>
      <c r="Z2842" s="1"/>
      <c r="AA2842" s="1"/>
      <c r="AB2842" s="1"/>
      <c r="AC2842" s="1"/>
      <c r="AD2842" s="1"/>
      <c r="AE2842" s="1"/>
      <c r="AF2842" s="1"/>
    </row>
    <row r="2843" spans="1:32">
      <c r="A2843" s="1"/>
      <c r="B2843" s="17">
        <v>5</v>
      </c>
      <c r="C2843" s="9" t="s">
        <v>59</v>
      </c>
      <c r="D2843" s="9" t="str">
        <f>VLOOKUP(C2843,'Hazard Categories'!$A$2:$B$52,2,FALSE)</f>
        <v>Storm</v>
      </c>
      <c r="E2843" s="17">
        <v>2</v>
      </c>
      <c r="F2843" s="17">
        <v>1987</v>
      </c>
      <c r="G2843" s="17" t="str">
        <f>IF(F2843&lt;2000,(ROUNDDOWN((F2843-$G$10)/5,0))*5+$G$10&amp;"-"&amp;(ROUNDDOWN((F2843-$G$10)/5,0))*5+$G$10+4,(ROUNDDOWN((F2843-$G$10)/5,0))*5+$G$10&amp;"-"&amp;(ROUNDDOWN((F2843-$G$10)/5,0))*5+$G$10+4)</f>
        <v>1985-1989</v>
      </c>
      <c r="H2843" s="17">
        <v>1</v>
      </c>
      <c r="I2843" s="17">
        <v>0</v>
      </c>
      <c r="J2843" s="17">
        <v>0</v>
      </c>
      <c r="K2843" s="17">
        <f>SUM(I2843:J2843)</f>
        <v>0</v>
      </c>
      <c r="L2843" s="28">
        <f>IF(N2843&lt;7000000000,0,1)</f>
        <v>0</v>
      </c>
      <c r="M2843" s="28">
        <f>IF(N2843&gt;0,1,0)</f>
        <v>1</v>
      </c>
      <c r="N2843" s="29">
        <v>851</v>
      </c>
      <c r="O2843" s="29">
        <f>IF($R2843="Minor",1,0)</f>
        <v>1</v>
      </c>
      <c r="P2843" s="29">
        <f>IF($R2843="Medium",1,0)</f>
        <v>0</v>
      </c>
      <c r="Q2843" s="29">
        <f>IF($R2843="Major",1,0)</f>
        <v>0</v>
      </c>
      <c r="R2843" s="2" t="str">
        <f>IF('Hazard Data'!N1579&lt;VLOOKUP(B2843,Thresholds!$B$2:$I$8,2,FALSE),"Minor",IF(AND(VLOOKUP(B2843,Thresholds!$B$2:$I$8,2,FALSE)&lt;='Hazard Data'!N1579,'Hazard Data'!N1579&lt;VLOOKUP(B2843,Thresholds!$B$2:$I$8,3,FALSE)),"Medium","Major"))</f>
        <v>Minor</v>
      </c>
      <c r="S2843" s="2" t="str">
        <f>IF(N2843&gt;0,"",IF('Hazard Data'!K1579&lt;VLOOKUP(B2843,Thresholds!$B$2:$I$8,5,FALSE),"Minor",IF(AND(VLOOKUP(B2843,Thresholds!$B$2:$I$8,5,FALSE)&lt;='Hazard Data'!K1579,'Hazard Data'!K1579&lt;VLOOKUP(B2843,Thresholds!$B$2:$I$8,6,FALSE)),"Medium","Major")))</f>
        <v/>
      </c>
      <c r="T2843" s="2"/>
      <c r="U2843" s="2"/>
      <c r="V2843" s="2"/>
      <c r="W2843" s="2"/>
      <c r="X2843" s="1"/>
      <c r="Y2843" s="1"/>
      <c r="Z2843" s="1"/>
      <c r="AA2843" s="1"/>
      <c r="AB2843" s="1"/>
      <c r="AC2843" s="1"/>
      <c r="AD2843" s="1"/>
      <c r="AE2843" s="1"/>
      <c r="AF2843" s="1"/>
    </row>
    <row r="2844" spans="1:32">
      <c r="A2844" s="1"/>
      <c r="B2844" s="17">
        <v>4</v>
      </c>
      <c r="C2844" s="9" t="s">
        <v>59</v>
      </c>
      <c r="D2844" s="9" t="str">
        <f>VLOOKUP(C2844,'Hazard Categories'!$A$2:$B$52,2,FALSE)</f>
        <v>Storm</v>
      </c>
      <c r="E2844" s="17">
        <v>3</v>
      </c>
      <c r="F2844" s="17">
        <v>1987</v>
      </c>
      <c r="G2844" s="17" t="str">
        <f>IF(F2844&lt;2000,(ROUNDDOWN((F2844-$G$10)/5,0))*5+$G$10&amp;"-"&amp;(ROUNDDOWN((F2844-$G$10)/5,0))*5+$G$10+4,(ROUNDDOWN((F2844-$G$10)/5,0))*5+$G$10&amp;"-"&amp;(ROUNDDOWN((F2844-$G$10)/5,0))*5+$G$10+4)</f>
        <v>1985-1989</v>
      </c>
      <c r="H2844" s="17">
        <v>1</v>
      </c>
      <c r="I2844" s="17">
        <v>0</v>
      </c>
      <c r="J2844" s="17">
        <v>0</v>
      </c>
      <c r="K2844" s="17">
        <f>SUM(I2844:J2844)</f>
        <v>0</v>
      </c>
      <c r="L2844" s="28">
        <f>IF(N2844&lt;7000000000,0,1)</f>
        <v>0</v>
      </c>
      <c r="M2844" s="28">
        <f>IF(N2844&gt;0,1,0)</f>
        <v>1</v>
      </c>
      <c r="N2844" s="29">
        <v>850</v>
      </c>
      <c r="O2844" s="29">
        <f>IF($R2844="Minor",1,0)</f>
        <v>1</v>
      </c>
      <c r="P2844" s="29">
        <f>IF($R2844="Medium",1,0)</f>
        <v>0</v>
      </c>
      <c r="Q2844" s="29">
        <f>IF($R2844="Major",1,0)</f>
        <v>0</v>
      </c>
      <c r="R2844" s="2" t="str">
        <f>IF('Hazard Data'!N1627&lt;VLOOKUP(B2844,Thresholds!$B$2:$I$8,2,FALSE),"Minor",IF(AND(VLOOKUP(B2844,Thresholds!$B$2:$I$8,2,FALSE)&lt;='Hazard Data'!N1627,'Hazard Data'!N1627&lt;VLOOKUP(B2844,Thresholds!$B$2:$I$8,3,FALSE)),"Medium","Major"))</f>
        <v>Minor</v>
      </c>
      <c r="S2844" s="2" t="str">
        <f>IF(N2844&gt;0,"",IF('Hazard Data'!K1627&lt;VLOOKUP(B2844,Thresholds!$B$2:$I$8,5,FALSE),"Minor",IF(AND(VLOOKUP(B2844,Thresholds!$B$2:$I$8,5,FALSE)&lt;='Hazard Data'!K1627,'Hazard Data'!K1627&lt;VLOOKUP(B2844,Thresholds!$B$2:$I$8,6,FALSE)),"Medium","Major")))</f>
        <v/>
      </c>
      <c r="T2844" s="2"/>
      <c r="U2844" s="2"/>
      <c r="V2844" s="2"/>
      <c r="W2844" s="2"/>
      <c r="X2844" s="1"/>
      <c r="Y2844" s="1"/>
      <c r="Z2844" s="1"/>
      <c r="AA2844" s="1"/>
      <c r="AB2844" s="1"/>
      <c r="AC2844" s="1"/>
      <c r="AD2844" s="1"/>
      <c r="AE2844" s="1"/>
      <c r="AF2844" s="1"/>
    </row>
    <row r="2845" spans="1:32">
      <c r="A2845" s="1"/>
      <c r="B2845" s="17">
        <v>4</v>
      </c>
      <c r="C2845" s="9" t="s">
        <v>41</v>
      </c>
      <c r="D2845" s="9" t="str">
        <f>VLOOKUP(C2845,'Hazard Categories'!$A$2:$B$52,2,FALSE)</f>
        <v>Tornado</v>
      </c>
      <c r="E2845" s="17">
        <v>2</v>
      </c>
      <c r="F2845" s="17">
        <v>1964</v>
      </c>
      <c r="G2845" s="17" t="str">
        <f>IF(F2845&lt;2000,(ROUNDDOWN((F2845-$G$10)/5,0))*5+$G$10&amp;"-"&amp;(ROUNDDOWN((F2845-$G$10)/5,0))*5+$G$10+4,(ROUNDDOWN((F2845-$G$10)/5,0))*5+$G$10&amp;"-"&amp;(ROUNDDOWN((F2845-$G$10)/5,0))*5+$G$10+4)</f>
        <v>1960-1964</v>
      </c>
      <c r="H2845" s="17">
        <v>1</v>
      </c>
      <c r="I2845" s="17">
        <v>0</v>
      </c>
      <c r="J2845" s="17">
        <v>0</v>
      </c>
      <c r="K2845" s="17">
        <f>SUM(I2845:J2845)</f>
        <v>0</v>
      </c>
      <c r="L2845" s="28">
        <f>IF(N2845&lt;7000000000,0,1)</f>
        <v>0</v>
      </c>
      <c r="M2845" s="28">
        <f>IF(N2845&gt;0,1,0)</f>
        <v>1</v>
      </c>
      <c r="N2845" s="29">
        <v>844</v>
      </c>
      <c r="O2845" s="29">
        <f>IF($R2845="Minor",1,0)</f>
        <v>1</v>
      </c>
      <c r="P2845" s="29">
        <f>IF($R2845="Medium",1,0)</f>
        <v>0</v>
      </c>
      <c r="Q2845" s="29">
        <f>IF($R2845="Major",1,0)</f>
        <v>0</v>
      </c>
      <c r="R2845" s="2" t="str">
        <f>IF('Hazard Data'!N1103&lt;VLOOKUP(B2845,Thresholds!$B$2:$I$8,2,FALSE),"Minor",IF(AND(VLOOKUP(B2845,Thresholds!$B$2:$I$8,2,FALSE)&lt;='Hazard Data'!N1103,'Hazard Data'!N1103&lt;VLOOKUP(B2845,Thresholds!$B$2:$I$8,3,FALSE)),"Medium","Major"))</f>
        <v>Minor</v>
      </c>
      <c r="S2845" s="2" t="str">
        <f>IF(N2845&gt;0,"",IF('Hazard Data'!K1103&lt;VLOOKUP(B2845,Thresholds!$B$2:$I$8,5,FALSE),"Minor",IF(AND(VLOOKUP(B2845,Thresholds!$B$2:$I$8,5,FALSE)&lt;='Hazard Data'!K1103,'Hazard Data'!K1103&lt;VLOOKUP(B2845,Thresholds!$B$2:$I$8,6,FALSE)),"Medium","Major")))</f>
        <v/>
      </c>
      <c r="T2845" s="2"/>
      <c r="U2845" s="2"/>
      <c r="V2845" s="2"/>
      <c r="W2845" s="2"/>
      <c r="X2845" s="1"/>
      <c r="Y2845" s="1"/>
      <c r="Z2845" s="1"/>
      <c r="AA2845" s="1"/>
      <c r="AB2845" s="1"/>
      <c r="AC2845" s="1"/>
      <c r="AD2845" s="1"/>
      <c r="AE2845" s="1"/>
      <c r="AF2845" s="1"/>
    </row>
    <row r="2846" spans="1:32">
      <c r="A2846" s="1"/>
      <c r="B2846" s="17">
        <v>1</v>
      </c>
      <c r="C2846" s="9" t="s">
        <v>59</v>
      </c>
      <c r="D2846" s="9" t="str">
        <f>VLOOKUP(C2846,'Hazard Categories'!$A$2:$B$52,2,FALSE)</f>
        <v>Storm</v>
      </c>
      <c r="E2846" s="17">
        <v>4</v>
      </c>
      <c r="F2846" s="17">
        <v>1960</v>
      </c>
      <c r="G2846" s="17" t="str">
        <f>IF(F2846&lt;2000,(ROUNDDOWN((F2846-$G$10)/5,0))*5+$G$10&amp;"-"&amp;(ROUNDDOWN((F2846-$G$10)/5,0))*5+$G$10+4,(ROUNDDOWN((F2846-$G$10)/5,0))*5+$G$10&amp;"-"&amp;(ROUNDDOWN((F2846-$G$10)/5,0))*5+$G$10+4)</f>
        <v>1960-1964</v>
      </c>
      <c r="H2846" s="17">
        <v>1</v>
      </c>
      <c r="I2846" s="17">
        <v>0</v>
      </c>
      <c r="J2846" s="17">
        <v>0</v>
      </c>
      <c r="K2846" s="17">
        <f>SUM(I2846:J2846)</f>
        <v>0</v>
      </c>
      <c r="L2846" s="28">
        <f>IF(N2846&lt;7000000000,0,1)</f>
        <v>0</v>
      </c>
      <c r="M2846" s="28">
        <f>IF(N2846&gt;0,1,0)</f>
        <v>1</v>
      </c>
      <c r="N2846" s="29">
        <v>842</v>
      </c>
      <c r="O2846" s="29">
        <f>IF($R2846="Minor",1,0)</f>
        <v>1</v>
      </c>
      <c r="P2846" s="29">
        <f>IF($R2846="Medium",1,0)</f>
        <v>0</v>
      </c>
      <c r="Q2846" s="29">
        <f>IF($R2846="Major",1,0)</f>
        <v>0</v>
      </c>
      <c r="R2846" s="2" t="str">
        <f>IF('Hazard Data'!N957&lt;VLOOKUP(B2846,Thresholds!$B$2:$I$8,2,FALSE),"Minor",IF(AND(VLOOKUP(B2846,Thresholds!$B$2:$I$8,2,FALSE)&lt;='Hazard Data'!N957,'Hazard Data'!N957&lt;VLOOKUP(B2846,Thresholds!$B$2:$I$8,3,FALSE)),"Medium","Major"))</f>
        <v>Minor</v>
      </c>
      <c r="S2846" s="2" t="str">
        <f>IF(N2846&gt;0,"",IF('Hazard Data'!K957&lt;VLOOKUP(B2846,Thresholds!$B$2:$I$8,5,FALSE),"Minor",IF(AND(VLOOKUP(B2846,Thresholds!$B$2:$I$8,5,FALSE)&lt;='Hazard Data'!K957,'Hazard Data'!K957&lt;VLOOKUP(B2846,Thresholds!$B$2:$I$8,6,FALSE)),"Medium","Major")))</f>
        <v/>
      </c>
      <c r="T2846" s="2"/>
      <c r="U2846" s="2"/>
      <c r="V2846" s="2"/>
      <c r="W2846" s="2"/>
      <c r="X2846" s="1"/>
      <c r="Y2846" s="1"/>
      <c r="Z2846" s="1"/>
      <c r="AA2846" s="1"/>
      <c r="AB2846" s="1"/>
      <c r="AC2846" s="1"/>
      <c r="AD2846" s="1"/>
      <c r="AE2846" s="1"/>
      <c r="AF2846" s="1"/>
    </row>
    <row r="2847" spans="1:32">
      <c r="A2847" s="1"/>
      <c r="B2847" s="17">
        <v>6</v>
      </c>
      <c r="C2847" s="9" t="s">
        <v>59</v>
      </c>
      <c r="D2847" s="9" t="str">
        <f>VLOOKUP(C2847,'Hazard Categories'!$A$2:$B$52,2,FALSE)</f>
        <v>Storm</v>
      </c>
      <c r="E2847" s="17">
        <v>4</v>
      </c>
      <c r="F2847" s="17">
        <v>1965</v>
      </c>
      <c r="G2847" s="17" t="str">
        <f>IF(F2847&lt;2000,(ROUNDDOWN((F2847-$G$10)/5,0))*5+$G$10&amp;"-"&amp;(ROUNDDOWN((F2847-$G$10)/5,0))*5+$G$10+4,(ROUNDDOWN((F2847-$G$10)/5,0))*5+$G$10&amp;"-"&amp;(ROUNDDOWN((F2847-$G$10)/5,0))*5+$G$10+4)</f>
        <v>1965-1969</v>
      </c>
      <c r="H2847" s="17">
        <v>1</v>
      </c>
      <c r="I2847" s="17">
        <v>0</v>
      </c>
      <c r="J2847" s="17">
        <v>0</v>
      </c>
      <c r="K2847" s="17">
        <f>SUM(I2847:J2847)</f>
        <v>0</v>
      </c>
      <c r="L2847" s="28">
        <f>IF(N2847&lt;7000000000,0,1)</f>
        <v>0</v>
      </c>
      <c r="M2847" s="28">
        <f>IF(N2847&gt;0,1,0)</f>
        <v>1</v>
      </c>
      <c r="N2847" s="29">
        <v>842</v>
      </c>
      <c r="O2847" s="29">
        <f>IF($R2847="Minor",1,0)</f>
        <v>1</v>
      </c>
      <c r="P2847" s="29">
        <f>IF($R2847="Medium",1,0)</f>
        <v>0</v>
      </c>
      <c r="Q2847" s="29">
        <f>IF($R2847="Major",1,0)</f>
        <v>0</v>
      </c>
      <c r="R2847" s="2" t="str">
        <f>IF('Hazard Data'!N982&lt;VLOOKUP(B2847,Thresholds!$B$2:$I$8,2,FALSE),"Minor",IF(AND(VLOOKUP(B2847,Thresholds!$B$2:$I$8,2,FALSE)&lt;='Hazard Data'!N982,'Hazard Data'!N982&lt;VLOOKUP(B2847,Thresholds!$B$2:$I$8,3,FALSE)),"Medium","Major"))</f>
        <v>Minor</v>
      </c>
      <c r="S2847" s="2" t="str">
        <f>IF(N2847&gt;0,"",IF('Hazard Data'!K982&lt;VLOOKUP(B2847,Thresholds!$B$2:$I$8,5,FALSE),"Minor",IF(AND(VLOOKUP(B2847,Thresholds!$B$2:$I$8,5,FALSE)&lt;='Hazard Data'!K982,'Hazard Data'!K982&lt;VLOOKUP(B2847,Thresholds!$B$2:$I$8,6,FALSE)),"Medium","Major")))</f>
        <v/>
      </c>
      <c r="T2847" s="2"/>
      <c r="U2847" s="2"/>
      <c r="V2847" s="2"/>
      <c r="W2847" s="2"/>
      <c r="X2847" s="1"/>
      <c r="Y2847" s="1"/>
      <c r="Z2847" s="1"/>
      <c r="AA2847" s="1"/>
      <c r="AB2847" s="1"/>
      <c r="AC2847" s="1"/>
      <c r="AD2847" s="1"/>
      <c r="AE2847" s="1"/>
      <c r="AF2847" s="1"/>
    </row>
    <row r="2848" spans="1:32">
      <c r="A2848" s="1"/>
      <c r="B2848" s="17">
        <v>1</v>
      </c>
      <c r="C2848" s="9" t="s">
        <v>59</v>
      </c>
      <c r="D2848" s="9" t="str">
        <f>VLOOKUP(C2848,'Hazard Categories'!$A$2:$B$52,2,FALSE)</f>
        <v>Storm</v>
      </c>
      <c r="E2848" s="17">
        <v>2</v>
      </c>
      <c r="F2848" s="17">
        <v>1986</v>
      </c>
      <c r="G2848" s="17" t="str">
        <f>IF(F2848&lt;2000,(ROUNDDOWN((F2848-$G$10)/5,0))*5+$G$10&amp;"-"&amp;(ROUNDDOWN((F2848-$G$10)/5,0))*5+$G$10+4,(ROUNDDOWN((F2848-$G$10)/5,0))*5+$G$10&amp;"-"&amp;(ROUNDDOWN((F2848-$G$10)/5,0))*5+$G$10+4)</f>
        <v>1985-1989</v>
      </c>
      <c r="H2848" s="17">
        <v>1</v>
      </c>
      <c r="I2848" s="17">
        <v>0</v>
      </c>
      <c r="J2848" s="17">
        <v>0</v>
      </c>
      <c r="K2848" s="17">
        <f>SUM(I2848:J2848)</f>
        <v>0</v>
      </c>
      <c r="L2848" s="28">
        <f>IF(N2848&lt;7000000000,0,1)</f>
        <v>0</v>
      </c>
      <c r="M2848" s="28">
        <f>IF(N2848&gt;0,1,0)</f>
        <v>1</v>
      </c>
      <c r="N2848" s="29">
        <v>840</v>
      </c>
      <c r="O2848" s="29">
        <f>IF($R2848="Minor",1,0)</f>
        <v>1</v>
      </c>
      <c r="P2848" s="29">
        <f>IF($R2848="Medium",1,0)</f>
        <v>0</v>
      </c>
      <c r="Q2848" s="29">
        <f>IF($R2848="Major",1,0)</f>
        <v>0</v>
      </c>
      <c r="R2848" s="2" t="str">
        <f>IF('Hazard Data'!N1510&lt;VLOOKUP(B2848,Thresholds!$B$2:$I$8,2,FALSE),"Minor",IF(AND(VLOOKUP(B2848,Thresholds!$B$2:$I$8,2,FALSE)&lt;='Hazard Data'!N1510,'Hazard Data'!N1510&lt;VLOOKUP(B2848,Thresholds!$B$2:$I$8,3,FALSE)),"Medium","Major"))</f>
        <v>Minor</v>
      </c>
      <c r="S2848" s="2" t="str">
        <f>IF(N2848&gt;0,"",IF('Hazard Data'!K1510&lt;VLOOKUP(B2848,Thresholds!$B$2:$I$8,5,FALSE),"Minor",IF(AND(VLOOKUP(B2848,Thresholds!$B$2:$I$8,5,FALSE)&lt;='Hazard Data'!K1510,'Hazard Data'!K1510&lt;VLOOKUP(B2848,Thresholds!$B$2:$I$8,6,FALSE)),"Medium","Major")))</f>
        <v/>
      </c>
      <c r="T2848" s="2"/>
      <c r="U2848" s="2"/>
      <c r="V2848" s="2"/>
      <c r="W2848" s="2"/>
      <c r="X2848" s="1"/>
      <c r="Y2848" s="1"/>
      <c r="Z2848" s="1"/>
      <c r="AA2848" s="1"/>
      <c r="AB2848" s="1"/>
      <c r="AC2848" s="1"/>
      <c r="AD2848" s="1"/>
      <c r="AE2848" s="1"/>
      <c r="AF2848" s="1"/>
    </row>
    <row r="2849" spans="1:32">
      <c r="A2849" s="1"/>
      <c r="B2849" s="17">
        <v>3</v>
      </c>
      <c r="C2849" s="9" t="s">
        <v>46</v>
      </c>
      <c r="D2849" s="9" t="str">
        <f>VLOOKUP(C2849,'Hazard Categories'!$A$2:$B$52,2,FALSE)</f>
        <v>Storm</v>
      </c>
      <c r="E2849" s="17">
        <v>3</v>
      </c>
      <c r="F2849" s="17">
        <v>1986</v>
      </c>
      <c r="G2849" s="17" t="str">
        <f>IF(F2849&lt;2000,(ROUNDDOWN((F2849-$G$10)/5,0))*5+$G$10&amp;"-"&amp;(ROUNDDOWN((F2849-$G$10)/5,0))*5+$G$10+4,(ROUNDDOWN((F2849-$G$10)/5,0))*5+$G$10&amp;"-"&amp;(ROUNDDOWN((F2849-$G$10)/5,0))*5+$G$10+4)</f>
        <v>1985-1989</v>
      </c>
      <c r="H2849" s="17">
        <v>1</v>
      </c>
      <c r="I2849" s="17">
        <v>0</v>
      </c>
      <c r="J2849" s="17">
        <v>0</v>
      </c>
      <c r="K2849" s="17">
        <f>SUM(I2849:J2849)</f>
        <v>0</v>
      </c>
      <c r="L2849" s="28">
        <f>IF(N2849&lt;7000000000,0,1)</f>
        <v>0</v>
      </c>
      <c r="M2849" s="28">
        <f>IF(N2849&gt;0,1,0)</f>
        <v>1</v>
      </c>
      <c r="N2849" s="29">
        <v>839</v>
      </c>
      <c r="O2849" s="29">
        <f>IF($R2849="Minor",1,0)</f>
        <v>1</v>
      </c>
      <c r="P2849" s="29">
        <f>IF($R2849="Medium",1,0)</f>
        <v>0</v>
      </c>
      <c r="Q2849" s="29">
        <f>IF($R2849="Major",1,0)</f>
        <v>0</v>
      </c>
      <c r="R2849" s="2" t="str">
        <f>IF('Hazard Data'!N1536&lt;VLOOKUP(B2849,Thresholds!$B$2:$I$8,2,FALSE),"Minor",IF(AND(VLOOKUP(B2849,Thresholds!$B$2:$I$8,2,FALSE)&lt;='Hazard Data'!N1536,'Hazard Data'!N1536&lt;VLOOKUP(B2849,Thresholds!$B$2:$I$8,3,FALSE)),"Medium","Major"))</f>
        <v>Minor</v>
      </c>
      <c r="S2849" s="2" t="str">
        <f>IF(N2849&gt;0,"",IF('Hazard Data'!K1536&lt;VLOOKUP(B2849,Thresholds!$B$2:$I$8,5,FALSE),"Minor",IF(AND(VLOOKUP(B2849,Thresholds!$B$2:$I$8,5,FALSE)&lt;='Hazard Data'!K1536,'Hazard Data'!K1536&lt;VLOOKUP(B2849,Thresholds!$B$2:$I$8,6,FALSE)),"Medium","Major")))</f>
        <v/>
      </c>
      <c r="T2849" s="2"/>
      <c r="U2849" s="2"/>
      <c r="V2849" s="2"/>
      <c r="W2849" s="2"/>
      <c r="X2849" s="1"/>
      <c r="Y2849" s="1"/>
      <c r="Z2849" s="1"/>
      <c r="AA2849" s="1"/>
      <c r="AB2849" s="1"/>
      <c r="AC2849" s="1"/>
      <c r="AD2849" s="1"/>
      <c r="AE2849" s="1"/>
      <c r="AF2849" s="1"/>
    </row>
    <row r="2850" spans="1:32">
      <c r="A2850" s="1"/>
      <c r="B2850" s="17">
        <v>1</v>
      </c>
      <c r="C2850" s="9" t="s">
        <v>45</v>
      </c>
      <c r="D2850" s="9" t="str">
        <f>VLOOKUP(C2850,'Hazard Categories'!$A$2:$B$52,2,FALSE)</f>
        <v>Storm</v>
      </c>
      <c r="E2850" s="17">
        <v>3</v>
      </c>
      <c r="F2850" s="17">
        <v>1965</v>
      </c>
      <c r="G2850" s="17" t="str">
        <f>IF(F2850&lt;2000,(ROUNDDOWN((F2850-$G$10)/5,0))*5+$G$10&amp;"-"&amp;(ROUNDDOWN((F2850-$G$10)/5,0))*5+$G$10+4,(ROUNDDOWN((F2850-$G$10)/5,0))*5+$G$10&amp;"-"&amp;(ROUNDDOWN((F2850-$G$10)/5,0))*5+$G$10+4)</f>
        <v>1965-1969</v>
      </c>
      <c r="H2850" s="17">
        <v>1</v>
      </c>
      <c r="I2850" s="17">
        <v>0</v>
      </c>
      <c r="J2850" s="17">
        <v>12</v>
      </c>
      <c r="K2850" s="17">
        <f>SUM(I2850:J2850)</f>
        <v>12</v>
      </c>
      <c r="L2850" s="28">
        <f>IF(N2850&lt;7000000000,0,1)</f>
        <v>0</v>
      </c>
      <c r="M2850" s="28">
        <f>IF(N2850&gt;0,1,0)</f>
        <v>1</v>
      </c>
      <c r="N2850" s="29">
        <v>838</v>
      </c>
      <c r="O2850" s="29">
        <f>IF($R2850="Minor",1,0)</f>
        <v>1</v>
      </c>
      <c r="P2850" s="29">
        <f>IF($R2850="Medium",1,0)</f>
        <v>0</v>
      </c>
      <c r="Q2850" s="29">
        <f>IF($R2850="Major",1,0)</f>
        <v>0</v>
      </c>
      <c r="R2850" s="2" t="str">
        <f>IF('Hazard Data'!N939&lt;VLOOKUP(B2850,Thresholds!$B$2:$I$8,2,FALSE),"Minor",IF(AND(VLOOKUP(B2850,Thresholds!$B$2:$I$8,2,FALSE)&lt;='Hazard Data'!N939,'Hazard Data'!N939&lt;VLOOKUP(B2850,Thresholds!$B$2:$I$8,3,FALSE)),"Medium","Major"))</f>
        <v>Minor</v>
      </c>
      <c r="S2850" s="2" t="str">
        <f>IF(N2850&gt;0,"",IF('Hazard Data'!K939&lt;VLOOKUP(B2850,Thresholds!$B$2:$I$8,5,FALSE),"Minor",IF(AND(VLOOKUP(B2850,Thresholds!$B$2:$I$8,5,FALSE)&lt;='Hazard Data'!K939,'Hazard Data'!K939&lt;VLOOKUP(B2850,Thresholds!$B$2:$I$8,6,FALSE)),"Medium","Major")))</f>
        <v/>
      </c>
      <c r="T2850" s="2"/>
      <c r="U2850" s="2"/>
      <c r="V2850" s="2"/>
      <c r="W2850" s="2"/>
      <c r="X2850" s="1"/>
      <c r="Y2850" s="1"/>
      <c r="Z2850" s="1"/>
      <c r="AA2850" s="1"/>
      <c r="AB2850" s="1"/>
      <c r="AC2850" s="1"/>
      <c r="AD2850" s="1"/>
      <c r="AE2850" s="1"/>
      <c r="AF2850" s="1"/>
    </row>
    <row r="2851" spans="1:32">
      <c r="A2851" s="1"/>
      <c r="B2851" s="17">
        <v>1</v>
      </c>
      <c r="C2851" s="9" t="s">
        <v>46</v>
      </c>
      <c r="D2851" s="9" t="str">
        <f>VLOOKUP(C2851,'Hazard Categories'!$A$2:$B$52,2,FALSE)</f>
        <v>Storm</v>
      </c>
      <c r="E2851" s="17">
        <v>3</v>
      </c>
      <c r="F2851" s="17">
        <v>1986</v>
      </c>
      <c r="G2851" s="17" t="str">
        <f>IF(F2851&lt;2000,(ROUNDDOWN((F2851-$G$10)/5,0))*5+$G$10&amp;"-"&amp;(ROUNDDOWN((F2851-$G$10)/5,0))*5+$G$10+4,(ROUNDDOWN((F2851-$G$10)/5,0))*5+$G$10&amp;"-"&amp;(ROUNDDOWN((F2851-$G$10)/5,0))*5+$G$10+4)</f>
        <v>1985-1989</v>
      </c>
      <c r="H2851" s="17">
        <v>1</v>
      </c>
      <c r="I2851" s="17">
        <v>0</v>
      </c>
      <c r="J2851" s="17">
        <v>0</v>
      </c>
      <c r="K2851" s="17">
        <f>SUM(I2851:J2851)</f>
        <v>0</v>
      </c>
      <c r="L2851" s="28">
        <f>IF(N2851&lt;7000000000,0,1)</f>
        <v>0</v>
      </c>
      <c r="M2851" s="28">
        <f>IF(N2851&gt;0,1,0)</f>
        <v>1</v>
      </c>
      <c r="N2851" s="29">
        <v>838</v>
      </c>
      <c r="O2851" s="29">
        <f>IF($R2851="Minor",1,0)</f>
        <v>1</v>
      </c>
      <c r="P2851" s="29">
        <f>IF($R2851="Medium",1,0)</f>
        <v>0</v>
      </c>
      <c r="Q2851" s="29">
        <f>IF($R2851="Major",1,0)</f>
        <v>0</v>
      </c>
      <c r="R2851" s="2" t="str">
        <f>IF('Hazard Data'!N1531&lt;VLOOKUP(B2851,Thresholds!$B$2:$I$8,2,FALSE),"Minor",IF(AND(VLOOKUP(B2851,Thresholds!$B$2:$I$8,2,FALSE)&lt;='Hazard Data'!N1531,'Hazard Data'!N1531&lt;VLOOKUP(B2851,Thresholds!$B$2:$I$8,3,FALSE)),"Medium","Major"))</f>
        <v>Minor</v>
      </c>
      <c r="S2851" s="2" t="str">
        <f>IF(N2851&gt;0,"",IF('Hazard Data'!K1531&lt;VLOOKUP(B2851,Thresholds!$B$2:$I$8,5,FALSE),"Minor",IF(AND(VLOOKUP(B2851,Thresholds!$B$2:$I$8,5,FALSE)&lt;='Hazard Data'!K1531,'Hazard Data'!K1531&lt;VLOOKUP(B2851,Thresholds!$B$2:$I$8,6,FALSE)),"Medium","Major")))</f>
        <v/>
      </c>
      <c r="T2851" s="2"/>
      <c r="U2851" s="2"/>
      <c r="V2851" s="2"/>
      <c r="W2851" s="2"/>
      <c r="X2851" s="1"/>
      <c r="Y2851" s="1"/>
      <c r="Z2851" s="1"/>
      <c r="AA2851" s="1"/>
      <c r="AB2851" s="1"/>
      <c r="AC2851" s="1"/>
      <c r="AD2851" s="1"/>
      <c r="AE2851" s="1"/>
      <c r="AF2851" s="1"/>
    </row>
    <row r="2852" spans="1:32">
      <c r="A2852" s="1"/>
      <c r="B2852" s="17">
        <v>2</v>
      </c>
      <c r="C2852" s="9" t="s">
        <v>56</v>
      </c>
      <c r="D2852" s="9" t="str">
        <f>VLOOKUP(C2852,'Hazard Categories'!$A$2:$B$52,2,FALSE)</f>
        <v>Severe Storm</v>
      </c>
      <c r="E2852" s="17">
        <v>2</v>
      </c>
      <c r="F2852" s="17">
        <v>1974</v>
      </c>
      <c r="G2852" s="17" t="str">
        <f>IF(F2852&lt;2000,(ROUNDDOWN((F2852-$G$10)/5,0))*5+$G$10&amp;"-"&amp;(ROUNDDOWN((F2852-$G$10)/5,0))*5+$G$10+4,(ROUNDDOWN((F2852-$G$10)/5,0))*5+$G$10&amp;"-"&amp;(ROUNDDOWN((F2852-$G$10)/5,0))*5+$G$10+4)</f>
        <v>1970-1974</v>
      </c>
      <c r="H2852" s="17">
        <v>1</v>
      </c>
      <c r="I2852" s="17">
        <v>0</v>
      </c>
      <c r="J2852" s="17">
        <v>0</v>
      </c>
      <c r="K2852" s="17">
        <f>SUM(I2852:J2852)</f>
        <v>0</v>
      </c>
      <c r="L2852" s="28">
        <f>IF(N2852&lt;7000000000,0,1)</f>
        <v>0</v>
      </c>
      <c r="M2852" s="28">
        <f>IF(N2852&gt;0,1,0)</f>
        <v>1</v>
      </c>
      <c r="N2852" s="29">
        <v>831</v>
      </c>
      <c r="O2852" s="29">
        <f>IF($R2852="Minor",1,0)</f>
        <v>1</v>
      </c>
      <c r="P2852" s="29">
        <f>IF($R2852="Medium",1,0)</f>
        <v>0</v>
      </c>
      <c r="Q2852" s="29">
        <f>IF($R2852="Major",1,0)</f>
        <v>0</v>
      </c>
      <c r="R2852" s="2" t="str">
        <f>IF('Hazard Data'!N1209&lt;VLOOKUP(B2852,Thresholds!$B$2:$I$8,2,FALSE),"Minor",IF(AND(VLOOKUP(B2852,Thresholds!$B$2:$I$8,2,FALSE)&lt;='Hazard Data'!N1209,'Hazard Data'!N1209&lt;VLOOKUP(B2852,Thresholds!$B$2:$I$8,3,FALSE)),"Medium","Major"))</f>
        <v>Minor</v>
      </c>
      <c r="S2852" s="2" t="str">
        <f>IF(N2852&gt;0,"",IF('Hazard Data'!K1209&lt;VLOOKUP(B2852,Thresholds!$B$2:$I$8,5,FALSE),"Minor",IF(AND(VLOOKUP(B2852,Thresholds!$B$2:$I$8,5,FALSE)&lt;='Hazard Data'!K1209,'Hazard Data'!K1209&lt;VLOOKUP(B2852,Thresholds!$B$2:$I$8,6,FALSE)),"Medium","Major")))</f>
        <v/>
      </c>
      <c r="T2852" s="2"/>
      <c r="U2852" s="2"/>
      <c r="V2852" s="2"/>
      <c r="W2852" s="2"/>
      <c r="X2852" s="1"/>
      <c r="Y2852" s="1"/>
      <c r="Z2852" s="1"/>
      <c r="AA2852" s="1"/>
      <c r="AB2852" s="1"/>
      <c r="AC2852" s="1"/>
      <c r="AD2852" s="1"/>
      <c r="AE2852" s="1"/>
      <c r="AF2852" s="1"/>
    </row>
    <row r="2853" spans="1:32">
      <c r="A2853" s="1"/>
      <c r="B2853" s="17">
        <v>1</v>
      </c>
      <c r="C2853" s="9" t="s">
        <v>46</v>
      </c>
      <c r="D2853" s="9" t="str">
        <f>VLOOKUP(C2853,'Hazard Categories'!$A$2:$B$52,2,FALSE)</f>
        <v>Storm</v>
      </c>
      <c r="E2853" s="17">
        <v>1</v>
      </c>
      <c r="F2853" s="17">
        <v>1989</v>
      </c>
      <c r="G2853" s="17" t="str">
        <f>IF(F2853&lt;2000,(ROUNDDOWN((F2853-$G$10)/5,0))*5+$G$10&amp;"-"&amp;(ROUNDDOWN((F2853-$G$10)/5,0))*5+$G$10+4,(ROUNDDOWN((F2853-$G$10)/5,0))*5+$G$10&amp;"-"&amp;(ROUNDDOWN((F2853-$G$10)/5,0))*5+$G$10+4)</f>
        <v>1985-1989</v>
      </c>
      <c r="H2853" s="17">
        <v>1</v>
      </c>
      <c r="I2853" s="17">
        <v>0</v>
      </c>
      <c r="J2853" s="17">
        <v>0</v>
      </c>
      <c r="K2853" s="17">
        <f>SUM(I2853:J2853)</f>
        <v>0</v>
      </c>
      <c r="L2853" s="28">
        <f>IF(N2853&lt;7000000000,0,1)</f>
        <v>0</v>
      </c>
      <c r="M2853" s="28">
        <f>IF(N2853&gt;0,1,0)</f>
        <v>1</v>
      </c>
      <c r="N2853" s="29">
        <v>830</v>
      </c>
      <c r="O2853" s="29">
        <f>IF($R2853="Minor",1,0)</f>
        <v>1</v>
      </c>
      <c r="P2853" s="29">
        <f>IF($R2853="Medium",1,0)</f>
        <v>0</v>
      </c>
      <c r="Q2853" s="29">
        <f>IF($R2853="Major",1,0)</f>
        <v>0</v>
      </c>
      <c r="R2853" s="2" t="str">
        <f>IF('Hazard Data'!N1443&lt;VLOOKUP(B2853,Thresholds!$B$2:$I$8,2,FALSE),"Minor",IF(AND(VLOOKUP(B2853,Thresholds!$B$2:$I$8,2,FALSE)&lt;='Hazard Data'!N1443,'Hazard Data'!N1443&lt;VLOOKUP(B2853,Thresholds!$B$2:$I$8,3,FALSE)),"Medium","Major"))</f>
        <v>Minor</v>
      </c>
      <c r="S2853" s="2" t="str">
        <f>IF(N2853&gt;0,"",IF('Hazard Data'!K1443&lt;VLOOKUP(B2853,Thresholds!$B$2:$I$8,5,FALSE),"Minor",IF(AND(VLOOKUP(B2853,Thresholds!$B$2:$I$8,5,FALSE)&lt;='Hazard Data'!K1443,'Hazard Data'!K1443&lt;VLOOKUP(B2853,Thresholds!$B$2:$I$8,6,FALSE)),"Medium","Major")))</f>
        <v/>
      </c>
      <c r="T2853" s="2"/>
      <c r="U2853" s="2"/>
      <c r="V2853" s="2"/>
      <c r="W2853" s="2"/>
      <c r="X2853" s="1"/>
      <c r="Y2853" s="1"/>
      <c r="Z2853" s="1"/>
      <c r="AA2853" s="1"/>
      <c r="AB2853" s="1"/>
      <c r="AC2853" s="1"/>
      <c r="AD2853" s="1"/>
      <c r="AE2853" s="1"/>
      <c r="AF2853" s="1"/>
    </row>
    <row r="2854" spans="1:32">
      <c r="A2854" s="1"/>
      <c r="B2854" s="17">
        <v>1</v>
      </c>
      <c r="C2854" s="9" t="s">
        <v>47</v>
      </c>
      <c r="D2854" s="9" t="str">
        <f>VLOOKUP(C2854,'Hazard Categories'!$A$2:$B$52,2,FALSE)</f>
        <v>Severe Storm</v>
      </c>
      <c r="E2854" s="17">
        <v>2</v>
      </c>
      <c r="F2854" s="17">
        <v>1968</v>
      </c>
      <c r="G2854" s="17" t="str">
        <f>IF(F2854&lt;2000,(ROUNDDOWN((F2854-$G$10)/5,0))*5+$G$10&amp;"-"&amp;(ROUNDDOWN((F2854-$G$10)/5,0))*5+$G$10+4,(ROUNDDOWN((F2854-$G$10)/5,0))*5+$G$10&amp;"-"&amp;(ROUNDDOWN((F2854-$G$10)/5,0))*5+$G$10+4)</f>
        <v>1965-1969</v>
      </c>
      <c r="H2854" s="17">
        <v>1</v>
      </c>
      <c r="I2854" s="17">
        <v>0</v>
      </c>
      <c r="J2854" s="17">
        <v>12</v>
      </c>
      <c r="K2854" s="17">
        <f>SUM(I2854:J2854)</f>
        <v>12</v>
      </c>
      <c r="L2854" s="28">
        <f>IF(N2854&lt;7000000000,0,1)</f>
        <v>0</v>
      </c>
      <c r="M2854" s="28">
        <f>IF(N2854&gt;0,1,0)</f>
        <v>1</v>
      </c>
      <c r="N2854" s="29">
        <v>823</v>
      </c>
      <c r="O2854" s="29">
        <f>IF($R2854="Minor",1,0)</f>
        <v>1</v>
      </c>
      <c r="P2854" s="29">
        <f>IF($R2854="Medium",1,0)</f>
        <v>0</v>
      </c>
      <c r="Q2854" s="29">
        <f>IF($R2854="Major",1,0)</f>
        <v>0</v>
      </c>
      <c r="R2854" s="2" t="str">
        <f>IF('Hazard Data'!N1049&lt;VLOOKUP(B2854,Thresholds!$B$2:$I$8,2,FALSE),"Minor",IF(AND(VLOOKUP(B2854,Thresholds!$B$2:$I$8,2,FALSE)&lt;='Hazard Data'!N1049,'Hazard Data'!N1049&lt;VLOOKUP(B2854,Thresholds!$B$2:$I$8,3,FALSE)),"Medium","Major"))</f>
        <v>Minor</v>
      </c>
      <c r="S2854" s="2" t="str">
        <f>IF(N2854&gt;0,"",IF('Hazard Data'!K1049&lt;VLOOKUP(B2854,Thresholds!$B$2:$I$8,5,FALSE),"Minor",IF(AND(VLOOKUP(B2854,Thresholds!$B$2:$I$8,5,FALSE)&lt;='Hazard Data'!K1049,'Hazard Data'!K1049&lt;VLOOKUP(B2854,Thresholds!$B$2:$I$8,6,FALSE)),"Medium","Major")))</f>
        <v/>
      </c>
      <c r="T2854" s="2"/>
      <c r="U2854" s="2"/>
      <c r="V2854" s="2"/>
      <c r="W2854" s="2"/>
      <c r="X2854" s="1"/>
      <c r="Y2854" s="1"/>
      <c r="Z2854" s="1"/>
      <c r="AA2854" s="1"/>
      <c r="AB2854" s="1"/>
      <c r="AC2854" s="1"/>
      <c r="AD2854" s="1"/>
      <c r="AE2854" s="1"/>
      <c r="AF2854" s="1"/>
    </row>
    <row r="2855" spans="1:32">
      <c r="A2855" s="1"/>
      <c r="B2855" s="17">
        <v>1</v>
      </c>
      <c r="C2855" s="9" t="s">
        <v>40</v>
      </c>
      <c r="D2855" s="9" t="str">
        <f>VLOOKUP(C2855,'Hazard Categories'!$A$2:$B$52,2,FALSE)</f>
        <v>Storm</v>
      </c>
      <c r="E2855" s="17">
        <v>4</v>
      </c>
      <c r="F2855" s="17">
        <v>1986</v>
      </c>
      <c r="G2855" s="17" t="str">
        <f>IF(F2855&lt;2000,(ROUNDDOWN((F2855-$G$10)/5,0))*5+$G$10&amp;"-"&amp;(ROUNDDOWN((F2855-$G$10)/5,0))*5+$G$10+4,(ROUNDDOWN((F2855-$G$10)/5,0))*5+$G$10&amp;"-"&amp;(ROUNDDOWN((F2855-$G$10)/5,0))*5+$G$10+4)</f>
        <v>1985-1989</v>
      </c>
      <c r="H2855" s="17">
        <v>1</v>
      </c>
      <c r="I2855" s="17">
        <v>0</v>
      </c>
      <c r="J2855" s="17">
        <v>0</v>
      </c>
      <c r="K2855" s="17">
        <f>SUM(I2855:J2855)</f>
        <v>0</v>
      </c>
      <c r="L2855" s="28">
        <f>IF(N2855&lt;7000000000,0,1)</f>
        <v>0</v>
      </c>
      <c r="M2855" s="28">
        <f>IF(N2855&gt;0,1,0)</f>
        <v>1</v>
      </c>
      <c r="N2855" s="29">
        <v>823</v>
      </c>
      <c r="O2855" s="29">
        <f>IF($R2855="Minor",1,0)</f>
        <v>1</v>
      </c>
      <c r="P2855" s="29">
        <f>IF($R2855="Medium",1,0)</f>
        <v>0</v>
      </c>
      <c r="Q2855" s="29">
        <f>IF($R2855="Major",1,0)</f>
        <v>0</v>
      </c>
      <c r="R2855" s="2" t="str">
        <f>IF('Hazard Data'!N1553&lt;VLOOKUP(B2855,Thresholds!$B$2:$I$8,2,FALSE),"Minor",IF(AND(VLOOKUP(B2855,Thresholds!$B$2:$I$8,2,FALSE)&lt;='Hazard Data'!N1553,'Hazard Data'!N1553&lt;VLOOKUP(B2855,Thresholds!$B$2:$I$8,3,FALSE)),"Medium","Major"))</f>
        <v>Minor</v>
      </c>
      <c r="S2855" s="2" t="str">
        <f>IF(N2855&gt;0,"",IF('Hazard Data'!K1553&lt;VLOOKUP(B2855,Thresholds!$B$2:$I$8,5,FALSE),"Minor",IF(AND(VLOOKUP(B2855,Thresholds!$B$2:$I$8,5,FALSE)&lt;='Hazard Data'!K1553,'Hazard Data'!K1553&lt;VLOOKUP(B2855,Thresholds!$B$2:$I$8,6,FALSE)),"Medium","Major")))</f>
        <v/>
      </c>
      <c r="T2855" s="2"/>
      <c r="U2855" s="2"/>
      <c r="V2855" s="2"/>
      <c r="W2855" s="2"/>
      <c r="X2855" s="1"/>
      <c r="Y2855" s="1"/>
      <c r="Z2855" s="1"/>
      <c r="AA2855" s="1"/>
      <c r="AB2855" s="1"/>
      <c r="AC2855" s="1"/>
      <c r="AD2855" s="1"/>
      <c r="AE2855" s="1"/>
      <c r="AF2855" s="1"/>
    </row>
    <row r="2856" spans="1:32">
      <c r="A2856" s="1"/>
      <c r="B2856" s="17">
        <v>2</v>
      </c>
      <c r="C2856" s="9" t="s">
        <v>45</v>
      </c>
      <c r="D2856" s="9" t="str">
        <f>VLOOKUP(C2856,'Hazard Categories'!$A$2:$B$52,2,FALSE)</f>
        <v>Storm</v>
      </c>
      <c r="E2856" s="17">
        <v>2</v>
      </c>
      <c r="F2856" s="17">
        <v>1988</v>
      </c>
      <c r="G2856" s="17" t="str">
        <f>IF(F2856&lt;2000,(ROUNDDOWN((F2856-$G$10)/5,0))*5+$G$10&amp;"-"&amp;(ROUNDDOWN((F2856-$G$10)/5,0))*5+$G$10+4,(ROUNDDOWN((F2856-$G$10)/5,0))*5+$G$10&amp;"-"&amp;(ROUNDDOWN((F2856-$G$10)/5,0))*5+$G$10+4)</f>
        <v>1985-1989</v>
      </c>
      <c r="H2856" s="17">
        <v>1</v>
      </c>
      <c r="I2856" s="17">
        <v>0</v>
      </c>
      <c r="J2856" s="17">
        <v>0</v>
      </c>
      <c r="K2856" s="17">
        <f>SUM(I2856:J2856)</f>
        <v>0</v>
      </c>
      <c r="L2856" s="28">
        <f>IF(N2856&lt;7000000000,0,1)</f>
        <v>0</v>
      </c>
      <c r="M2856" s="28">
        <f>IF(N2856&gt;0,1,0)</f>
        <v>1</v>
      </c>
      <c r="N2856" s="29">
        <v>817</v>
      </c>
      <c r="O2856" s="29">
        <f>IF($R2856="Minor",1,0)</f>
        <v>1</v>
      </c>
      <c r="P2856" s="29">
        <f>IF($R2856="Medium",1,0)</f>
        <v>0</v>
      </c>
      <c r="Q2856" s="29">
        <f>IF($R2856="Major",1,0)</f>
        <v>0</v>
      </c>
      <c r="R2856" s="2" t="str">
        <f>IF('Hazard Data'!N1691&lt;VLOOKUP(B2856,Thresholds!$B$2:$I$8,2,FALSE),"Minor",IF(AND(VLOOKUP(B2856,Thresholds!$B$2:$I$8,2,FALSE)&lt;='Hazard Data'!N1691,'Hazard Data'!N1691&lt;VLOOKUP(B2856,Thresholds!$B$2:$I$8,3,FALSE)),"Medium","Major"))</f>
        <v>Minor</v>
      </c>
      <c r="S2856" s="2" t="str">
        <f>IF(N2856&gt;0,"",IF('Hazard Data'!K1691&lt;VLOOKUP(B2856,Thresholds!$B$2:$I$8,5,FALSE),"Minor",IF(AND(VLOOKUP(B2856,Thresholds!$B$2:$I$8,5,FALSE)&lt;='Hazard Data'!K1691,'Hazard Data'!K1691&lt;VLOOKUP(B2856,Thresholds!$B$2:$I$8,6,FALSE)),"Medium","Major")))</f>
        <v/>
      </c>
      <c r="T2856" s="2"/>
      <c r="U2856" s="2"/>
      <c r="V2856" s="2"/>
      <c r="W2856" s="2"/>
      <c r="X2856" s="1"/>
      <c r="Y2856" s="1"/>
      <c r="Z2856" s="1"/>
      <c r="AA2856" s="1"/>
      <c r="AB2856" s="1"/>
      <c r="AC2856" s="1"/>
      <c r="AD2856" s="1"/>
      <c r="AE2856" s="1"/>
      <c r="AF2856" s="1"/>
    </row>
    <row r="2857" spans="1:32">
      <c r="A2857" s="1"/>
      <c r="B2857" s="17">
        <v>2</v>
      </c>
      <c r="C2857" s="9" t="s">
        <v>44</v>
      </c>
      <c r="D2857" s="9" t="str">
        <f>VLOOKUP(C2857,'Hazard Categories'!$A$2:$B$52,2,FALSE)</f>
        <v>Severe Storm</v>
      </c>
      <c r="E2857" s="17">
        <v>1</v>
      </c>
      <c r="F2857" s="17">
        <v>1989</v>
      </c>
      <c r="G2857" s="17" t="str">
        <f>IF(F2857&lt;2000,(ROUNDDOWN((F2857-$G$10)/5,0))*5+$G$10&amp;"-"&amp;(ROUNDDOWN((F2857-$G$10)/5,0))*5+$G$10+4,(ROUNDDOWN((F2857-$G$10)/5,0))*5+$G$10&amp;"-"&amp;(ROUNDDOWN((F2857-$G$10)/5,0))*5+$G$10+4)</f>
        <v>1985-1989</v>
      </c>
      <c r="H2857" s="17">
        <v>1</v>
      </c>
      <c r="I2857" s="17">
        <v>0</v>
      </c>
      <c r="J2857" s="17">
        <v>0</v>
      </c>
      <c r="K2857" s="17">
        <f>SUM(I2857:J2857)</f>
        <v>0</v>
      </c>
      <c r="L2857" s="28">
        <f>IF(N2857&lt;7000000000,0,1)</f>
        <v>0</v>
      </c>
      <c r="M2857" s="28">
        <f>IF(N2857&gt;0,1,0)</f>
        <v>1</v>
      </c>
      <c r="N2857" s="29">
        <v>815</v>
      </c>
      <c r="O2857" s="29">
        <f>IF($R2857="Minor",1,0)</f>
        <v>1</v>
      </c>
      <c r="P2857" s="29">
        <f>IF($R2857="Medium",1,0)</f>
        <v>0</v>
      </c>
      <c r="Q2857" s="29">
        <f>IF($R2857="Major",1,0)</f>
        <v>0</v>
      </c>
      <c r="R2857" s="2" t="str">
        <f>IF('Hazard Data'!N1453&lt;VLOOKUP(B2857,Thresholds!$B$2:$I$8,2,FALSE),"Minor",IF(AND(VLOOKUP(B2857,Thresholds!$B$2:$I$8,2,FALSE)&lt;='Hazard Data'!N1453,'Hazard Data'!N1453&lt;VLOOKUP(B2857,Thresholds!$B$2:$I$8,3,FALSE)),"Medium","Major"))</f>
        <v>Minor</v>
      </c>
      <c r="S2857" s="2" t="str">
        <f>IF(N2857&gt;0,"",IF('Hazard Data'!K1453&lt;VLOOKUP(B2857,Thresholds!$B$2:$I$8,5,FALSE),"Minor",IF(AND(VLOOKUP(B2857,Thresholds!$B$2:$I$8,5,FALSE)&lt;='Hazard Data'!K1453,'Hazard Data'!K1453&lt;VLOOKUP(B2857,Thresholds!$B$2:$I$8,6,FALSE)),"Medium","Major")))</f>
        <v/>
      </c>
      <c r="T2857" s="2"/>
      <c r="U2857" s="2"/>
      <c r="V2857" s="2"/>
      <c r="W2857" s="2"/>
      <c r="X2857" s="1"/>
      <c r="Y2857" s="1"/>
      <c r="Z2857" s="1"/>
      <c r="AA2857" s="1"/>
      <c r="AB2857" s="1"/>
      <c r="AC2857" s="1"/>
      <c r="AD2857" s="1"/>
      <c r="AE2857" s="1"/>
      <c r="AF2857" s="1"/>
    </row>
    <row r="2858" spans="1:32">
      <c r="A2858" s="1"/>
      <c r="B2858" s="17">
        <v>5</v>
      </c>
      <c r="C2858" s="9" t="s">
        <v>41</v>
      </c>
      <c r="D2858" s="9" t="str">
        <f>VLOOKUP(C2858,'Hazard Categories'!$A$2:$B$52,2,FALSE)</f>
        <v>Tornado</v>
      </c>
      <c r="E2858" s="17">
        <v>3</v>
      </c>
      <c r="F2858" s="17">
        <v>1971</v>
      </c>
      <c r="G2858" s="17" t="str">
        <f>IF(F2858&lt;2000,(ROUNDDOWN((F2858-$G$10)/5,0))*5+$G$10&amp;"-"&amp;(ROUNDDOWN((F2858-$G$10)/5,0))*5+$G$10+4,(ROUNDDOWN((F2858-$G$10)/5,0))*5+$G$10&amp;"-"&amp;(ROUNDDOWN((F2858-$G$10)/5,0))*5+$G$10+4)</f>
        <v>1970-1974</v>
      </c>
      <c r="H2858" s="17">
        <v>1</v>
      </c>
      <c r="I2858" s="17">
        <v>0</v>
      </c>
      <c r="J2858" s="17">
        <v>0</v>
      </c>
      <c r="K2858" s="17">
        <f>SUM(I2858:J2858)</f>
        <v>0</v>
      </c>
      <c r="L2858" s="28">
        <f>IF(N2858&lt;7000000000,0,1)</f>
        <v>0</v>
      </c>
      <c r="M2858" s="28">
        <f>IF(N2858&gt;0,1,0)</f>
        <v>1</v>
      </c>
      <c r="N2858" s="29">
        <v>811</v>
      </c>
      <c r="O2858" s="29">
        <f>IF($R2858="Minor",1,0)</f>
        <v>1</v>
      </c>
      <c r="P2858" s="29">
        <f>IF($R2858="Medium",1,0)</f>
        <v>0</v>
      </c>
      <c r="Q2858" s="29">
        <f>IF($R2858="Major",1,0)</f>
        <v>0</v>
      </c>
      <c r="R2858" s="2" t="str">
        <f>IF('Hazard Data'!N1086&lt;VLOOKUP(B2858,Thresholds!$B$2:$I$8,2,FALSE),"Minor",IF(AND(VLOOKUP(B2858,Thresholds!$B$2:$I$8,2,FALSE)&lt;='Hazard Data'!N1086,'Hazard Data'!N1086&lt;VLOOKUP(B2858,Thresholds!$B$2:$I$8,3,FALSE)),"Medium","Major"))</f>
        <v>Minor</v>
      </c>
      <c r="S2858" s="2" t="str">
        <f>IF(N2858&gt;0,"",IF('Hazard Data'!K1086&lt;VLOOKUP(B2858,Thresholds!$B$2:$I$8,5,FALSE),"Minor",IF(AND(VLOOKUP(B2858,Thresholds!$B$2:$I$8,5,FALSE)&lt;='Hazard Data'!K1086,'Hazard Data'!K1086&lt;VLOOKUP(B2858,Thresholds!$B$2:$I$8,6,FALSE)),"Medium","Major")))</f>
        <v/>
      </c>
      <c r="T2858" s="2"/>
      <c r="U2858" s="2"/>
      <c r="V2858" s="2"/>
      <c r="W2858" s="2"/>
      <c r="X2858" s="1"/>
      <c r="Y2858" s="1"/>
      <c r="Z2858" s="1"/>
      <c r="AA2858" s="1"/>
      <c r="AB2858" s="1"/>
      <c r="AC2858" s="1"/>
      <c r="AD2858" s="1"/>
      <c r="AE2858" s="1"/>
      <c r="AF2858" s="1"/>
    </row>
    <row r="2859" spans="1:32">
      <c r="A2859" s="1"/>
      <c r="B2859" s="17">
        <v>1</v>
      </c>
      <c r="C2859" s="9" t="s">
        <v>46</v>
      </c>
      <c r="D2859" s="9" t="str">
        <f>VLOOKUP(C2859,'Hazard Categories'!$A$2:$B$52,2,FALSE)</f>
        <v>Storm</v>
      </c>
      <c r="E2859" s="17">
        <v>2</v>
      </c>
      <c r="F2859" s="17">
        <v>1986</v>
      </c>
      <c r="G2859" s="17" t="str">
        <f>IF(F2859&lt;2000,(ROUNDDOWN((F2859-$G$10)/5,0))*5+$G$10&amp;"-"&amp;(ROUNDDOWN((F2859-$G$10)/5,0))*5+$G$10+4,(ROUNDDOWN((F2859-$G$10)/5,0))*5+$G$10&amp;"-"&amp;(ROUNDDOWN((F2859-$G$10)/5,0))*5+$G$10+4)</f>
        <v>1985-1989</v>
      </c>
      <c r="H2859" s="17">
        <v>1</v>
      </c>
      <c r="I2859" s="17">
        <v>0</v>
      </c>
      <c r="J2859" s="17">
        <v>0</v>
      </c>
      <c r="K2859" s="17">
        <f>SUM(I2859:J2859)</f>
        <v>0</v>
      </c>
      <c r="L2859" s="28">
        <f>IF(N2859&lt;7000000000,0,1)</f>
        <v>0</v>
      </c>
      <c r="M2859" s="28">
        <f>IF(N2859&gt;0,1,0)</f>
        <v>1</v>
      </c>
      <c r="N2859" s="29">
        <v>811</v>
      </c>
      <c r="O2859" s="29">
        <f>IF($R2859="Minor",1,0)</f>
        <v>1</v>
      </c>
      <c r="P2859" s="29">
        <f>IF($R2859="Medium",1,0)</f>
        <v>0</v>
      </c>
      <c r="Q2859" s="29">
        <f>IF($R2859="Major",1,0)</f>
        <v>0</v>
      </c>
      <c r="R2859" s="2" t="str">
        <f>IF('Hazard Data'!N1514&lt;VLOOKUP(B2859,Thresholds!$B$2:$I$8,2,FALSE),"Minor",IF(AND(VLOOKUP(B2859,Thresholds!$B$2:$I$8,2,FALSE)&lt;='Hazard Data'!N1514,'Hazard Data'!N1514&lt;VLOOKUP(B2859,Thresholds!$B$2:$I$8,3,FALSE)),"Medium","Major"))</f>
        <v>Minor</v>
      </c>
      <c r="S2859" s="2" t="str">
        <f>IF(N2859&gt;0,"",IF('Hazard Data'!K1514&lt;VLOOKUP(B2859,Thresholds!$B$2:$I$8,5,FALSE),"Minor",IF(AND(VLOOKUP(B2859,Thresholds!$B$2:$I$8,5,FALSE)&lt;='Hazard Data'!K1514,'Hazard Data'!K1514&lt;VLOOKUP(B2859,Thresholds!$B$2:$I$8,6,FALSE)),"Medium","Major")))</f>
        <v/>
      </c>
      <c r="T2859" s="2"/>
      <c r="U2859" s="2"/>
      <c r="V2859" s="2"/>
      <c r="W2859" s="2"/>
      <c r="X2859" s="1"/>
      <c r="Y2859" s="1"/>
      <c r="Z2859" s="1"/>
      <c r="AA2859" s="1"/>
      <c r="AB2859" s="1"/>
      <c r="AC2859" s="1"/>
      <c r="AD2859" s="1"/>
      <c r="AE2859" s="1"/>
      <c r="AF2859" s="1"/>
    </row>
    <row r="2860" spans="1:32">
      <c r="A2860" s="1"/>
      <c r="B2860" s="17">
        <v>5</v>
      </c>
      <c r="C2860" s="9" t="s">
        <v>44</v>
      </c>
      <c r="D2860" s="9" t="str">
        <f>VLOOKUP(C2860,'Hazard Categories'!$A$2:$B$52,2,FALSE)</f>
        <v>Severe Storm</v>
      </c>
      <c r="E2860" s="17">
        <v>2</v>
      </c>
      <c r="F2860" s="17">
        <v>1988</v>
      </c>
      <c r="G2860" s="17" t="str">
        <f>IF(F2860&lt;2000,(ROUNDDOWN((F2860-$G$10)/5,0))*5+$G$10&amp;"-"&amp;(ROUNDDOWN((F2860-$G$10)/5,0))*5+$G$10+4,(ROUNDDOWN((F2860-$G$10)/5,0))*5+$G$10&amp;"-"&amp;(ROUNDDOWN((F2860-$G$10)/5,0))*5+$G$10+4)</f>
        <v>1985-1989</v>
      </c>
      <c r="H2860" s="17">
        <v>1</v>
      </c>
      <c r="I2860" s="17">
        <v>0</v>
      </c>
      <c r="J2860" s="17">
        <v>0</v>
      </c>
      <c r="K2860" s="17">
        <f>SUM(I2860:J2860)</f>
        <v>0</v>
      </c>
      <c r="L2860" s="28">
        <f>IF(N2860&lt;7000000000,0,1)</f>
        <v>0</v>
      </c>
      <c r="M2860" s="28">
        <f>IF(N2860&gt;0,1,0)</f>
        <v>1</v>
      </c>
      <c r="N2860" s="29">
        <v>809</v>
      </c>
      <c r="O2860" s="29">
        <f>IF($R2860="Minor",1,0)</f>
        <v>1</v>
      </c>
      <c r="P2860" s="29">
        <f>IF($R2860="Medium",1,0)</f>
        <v>0</v>
      </c>
      <c r="Q2860" s="29">
        <f>IF($R2860="Major",1,0)</f>
        <v>0</v>
      </c>
      <c r="R2860" s="2" t="str">
        <f>IF('Hazard Data'!N1698&lt;VLOOKUP(B2860,Thresholds!$B$2:$I$8,2,FALSE),"Minor",IF(AND(VLOOKUP(B2860,Thresholds!$B$2:$I$8,2,FALSE)&lt;='Hazard Data'!N1698,'Hazard Data'!N1698&lt;VLOOKUP(B2860,Thresholds!$B$2:$I$8,3,FALSE)),"Medium","Major"))</f>
        <v>Minor</v>
      </c>
      <c r="S2860" s="2" t="str">
        <f>IF(N2860&gt;0,"",IF('Hazard Data'!K1698&lt;VLOOKUP(B2860,Thresholds!$B$2:$I$8,5,FALSE),"Minor",IF(AND(VLOOKUP(B2860,Thresholds!$B$2:$I$8,5,FALSE)&lt;='Hazard Data'!K1698,'Hazard Data'!K1698&lt;VLOOKUP(B2860,Thresholds!$B$2:$I$8,6,FALSE)),"Medium","Major")))</f>
        <v/>
      </c>
      <c r="T2860" s="2"/>
      <c r="U2860" s="2"/>
      <c r="V2860" s="2"/>
      <c r="W2860" s="2"/>
      <c r="X2860" s="1"/>
      <c r="Y2860" s="1"/>
      <c r="Z2860" s="1"/>
      <c r="AA2860" s="1"/>
      <c r="AB2860" s="1"/>
      <c r="AC2860" s="1"/>
      <c r="AD2860" s="1"/>
      <c r="AE2860" s="1"/>
      <c r="AF2860" s="1"/>
    </row>
    <row r="2861" spans="1:32">
      <c r="A2861" s="1"/>
      <c r="B2861" s="17">
        <v>5</v>
      </c>
      <c r="C2861" s="9" t="s">
        <v>45</v>
      </c>
      <c r="D2861" s="9" t="str">
        <f>VLOOKUP(C2861,'Hazard Categories'!$A$2:$B$52,2,FALSE)</f>
        <v>Storm</v>
      </c>
      <c r="E2861" s="17">
        <v>3</v>
      </c>
      <c r="F2861" s="17">
        <v>1987</v>
      </c>
      <c r="G2861" s="17" t="str">
        <f>IF(F2861&lt;2000,(ROUNDDOWN((F2861-$G$10)/5,0))*5+$G$10&amp;"-"&amp;(ROUNDDOWN((F2861-$G$10)/5,0))*5+$G$10+4,(ROUNDDOWN((F2861-$G$10)/5,0))*5+$G$10&amp;"-"&amp;(ROUNDDOWN((F2861-$G$10)/5,0))*5+$G$10+4)</f>
        <v>1985-1989</v>
      </c>
      <c r="H2861" s="17">
        <v>1</v>
      </c>
      <c r="I2861" s="17">
        <v>0</v>
      </c>
      <c r="J2861" s="17">
        <v>0</v>
      </c>
      <c r="K2861" s="17">
        <f>SUM(I2861:J2861)</f>
        <v>0</v>
      </c>
      <c r="L2861" s="28">
        <f>IF(N2861&lt;7000000000,0,1)</f>
        <v>0</v>
      </c>
      <c r="M2861" s="28">
        <f>IF(N2861&gt;0,1,0)</f>
        <v>1</v>
      </c>
      <c r="N2861" s="29">
        <v>808</v>
      </c>
      <c r="O2861" s="29">
        <f>IF($R2861="Minor",1,0)</f>
        <v>1</v>
      </c>
      <c r="P2861" s="29">
        <f>IF($R2861="Medium",1,0)</f>
        <v>0</v>
      </c>
      <c r="Q2861" s="29">
        <f>IF($R2861="Major",1,0)</f>
        <v>0</v>
      </c>
      <c r="R2861" s="2" t="str">
        <f>IF('Hazard Data'!N1609&lt;VLOOKUP(B2861,Thresholds!$B$2:$I$8,2,FALSE),"Minor",IF(AND(VLOOKUP(B2861,Thresholds!$B$2:$I$8,2,FALSE)&lt;='Hazard Data'!N1609,'Hazard Data'!N1609&lt;VLOOKUP(B2861,Thresholds!$B$2:$I$8,3,FALSE)),"Medium","Major"))</f>
        <v>Minor</v>
      </c>
      <c r="S2861" s="2" t="str">
        <f>IF(N2861&gt;0,"",IF('Hazard Data'!K1609&lt;VLOOKUP(B2861,Thresholds!$B$2:$I$8,5,FALSE),"Minor",IF(AND(VLOOKUP(B2861,Thresholds!$B$2:$I$8,5,FALSE)&lt;='Hazard Data'!K1609,'Hazard Data'!K1609&lt;VLOOKUP(B2861,Thresholds!$B$2:$I$8,6,FALSE)),"Medium","Major")))</f>
        <v/>
      </c>
      <c r="T2861" s="2"/>
      <c r="U2861" s="2"/>
      <c r="V2861" s="2"/>
      <c r="W2861" s="2"/>
      <c r="X2861" s="1"/>
      <c r="Y2861" s="1"/>
      <c r="Z2861" s="1"/>
      <c r="AA2861" s="1"/>
      <c r="AB2861" s="1"/>
      <c r="AC2861" s="1"/>
      <c r="AD2861" s="1"/>
      <c r="AE2861" s="1"/>
      <c r="AF2861" s="1"/>
    </row>
    <row r="2862" spans="1:32">
      <c r="A2862" s="1"/>
      <c r="B2862" s="17">
        <v>1</v>
      </c>
      <c r="C2862" s="9" t="s">
        <v>45</v>
      </c>
      <c r="D2862" s="9" t="str">
        <f>VLOOKUP(C2862,'Hazard Categories'!$A$2:$B$52,2,FALSE)</f>
        <v>Storm</v>
      </c>
      <c r="E2862" s="17">
        <v>2</v>
      </c>
      <c r="F2862" s="17">
        <v>1988</v>
      </c>
      <c r="G2862" s="17" t="str">
        <f>IF(F2862&lt;2000,(ROUNDDOWN((F2862-$G$10)/5,0))*5+$G$10&amp;"-"&amp;(ROUNDDOWN((F2862-$G$10)/5,0))*5+$G$10+4,(ROUNDDOWN((F2862-$G$10)/5,0))*5+$G$10&amp;"-"&amp;(ROUNDDOWN((F2862-$G$10)/5,0))*5+$G$10+4)</f>
        <v>1985-1989</v>
      </c>
      <c r="H2862" s="17">
        <v>1</v>
      </c>
      <c r="I2862" s="17">
        <v>0</v>
      </c>
      <c r="J2862" s="17">
        <v>0</v>
      </c>
      <c r="K2862" s="17">
        <f>SUM(I2862:J2862)</f>
        <v>0</v>
      </c>
      <c r="L2862" s="28">
        <f>IF(N2862&lt;7000000000,0,1)</f>
        <v>0</v>
      </c>
      <c r="M2862" s="28">
        <f>IF(N2862&gt;0,1,0)</f>
        <v>1</v>
      </c>
      <c r="N2862" s="29">
        <v>808</v>
      </c>
      <c r="O2862" s="29">
        <f>IF($R2862="Minor",1,0)</f>
        <v>1</v>
      </c>
      <c r="P2862" s="29">
        <f>IF($R2862="Medium",1,0)</f>
        <v>0</v>
      </c>
      <c r="Q2862" s="29">
        <f>IF($R2862="Major",1,0)</f>
        <v>0</v>
      </c>
      <c r="R2862" s="2" t="str">
        <f>IF('Hazard Data'!N1704&lt;VLOOKUP(B2862,Thresholds!$B$2:$I$8,2,FALSE),"Minor",IF(AND(VLOOKUP(B2862,Thresholds!$B$2:$I$8,2,FALSE)&lt;='Hazard Data'!N1704,'Hazard Data'!N1704&lt;VLOOKUP(B2862,Thresholds!$B$2:$I$8,3,FALSE)),"Medium","Major"))</f>
        <v>Minor</v>
      </c>
      <c r="S2862" s="2" t="str">
        <f>IF(N2862&gt;0,"",IF('Hazard Data'!K1704&lt;VLOOKUP(B2862,Thresholds!$B$2:$I$8,5,FALSE),"Minor",IF(AND(VLOOKUP(B2862,Thresholds!$B$2:$I$8,5,FALSE)&lt;='Hazard Data'!K1704,'Hazard Data'!K1704&lt;VLOOKUP(B2862,Thresholds!$B$2:$I$8,6,FALSE)),"Medium","Major")))</f>
        <v/>
      </c>
      <c r="T2862" s="2"/>
      <c r="U2862" s="2"/>
      <c r="V2862" s="2"/>
      <c r="W2862" s="2"/>
      <c r="X2862" s="1"/>
      <c r="Y2862" s="1"/>
      <c r="Z2862" s="1"/>
      <c r="AA2862" s="1"/>
      <c r="AB2862" s="1"/>
      <c r="AC2862" s="1"/>
      <c r="AD2862" s="1"/>
      <c r="AE2862" s="1"/>
      <c r="AF2862" s="1"/>
    </row>
    <row r="2863" spans="1:32">
      <c r="A2863" s="1"/>
      <c r="B2863" s="17">
        <v>4</v>
      </c>
      <c r="C2863" s="9" t="s">
        <v>46</v>
      </c>
      <c r="D2863" s="9" t="str">
        <f>VLOOKUP(C2863,'Hazard Categories'!$A$2:$B$52,2,FALSE)</f>
        <v>Storm</v>
      </c>
      <c r="E2863" s="17">
        <v>2</v>
      </c>
      <c r="F2863" s="17">
        <v>1986</v>
      </c>
      <c r="G2863" s="17" t="str">
        <f>IF(F2863&lt;2000,(ROUNDDOWN((F2863-$G$10)/5,0))*5+$G$10&amp;"-"&amp;(ROUNDDOWN((F2863-$G$10)/5,0))*5+$G$10+4,(ROUNDDOWN((F2863-$G$10)/5,0))*5+$G$10&amp;"-"&amp;(ROUNDDOWN((F2863-$G$10)/5,0))*5+$G$10+4)</f>
        <v>1985-1989</v>
      </c>
      <c r="H2863" s="17">
        <v>1</v>
      </c>
      <c r="I2863" s="17">
        <v>0</v>
      </c>
      <c r="J2863" s="17">
        <v>0</v>
      </c>
      <c r="K2863" s="17">
        <f>SUM(I2863:J2863)</f>
        <v>0</v>
      </c>
      <c r="L2863" s="28">
        <f>IF(N2863&lt;7000000000,0,1)</f>
        <v>0</v>
      </c>
      <c r="M2863" s="28">
        <f>IF(N2863&gt;0,1,0)</f>
        <v>1</v>
      </c>
      <c r="N2863" s="29">
        <v>802</v>
      </c>
      <c r="O2863" s="29">
        <f>IF($R2863="Minor",1,0)</f>
        <v>1</v>
      </c>
      <c r="P2863" s="29">
        <f>IF($R2863="Medium",1,0)</f>
        <v>0</v>
      </c>
      <c r="Q2863" s="29">
        <f>IF($R2863="Major",1,0)</f>
        <v>0</v>
      </c>
      <c r="R2863" s="2" t="str">
        <f>IF('Hazard Data'!N1507&lt;VLOOKUP(B2863,Thresholds!$B$2:$I$8,2,FALSE),"Minor",IF(AND(VLOOKUP(B2863,Thresholds!$B$2:$I$8,2,FALSE)&lt;='Hazard Data'!N1507,'Hazard Data'!N1507&lt;VLOOKUP(B2863,Thresholds!$B$2:$I$8,3,FALSE)),"Medium","Major"))</f>
        <v>Minor</v>
      </c>
      <c r="S2863" s="2" t="str">
        <f>IF(N2863&gt;0,"",IF('Hazard Data'!K1507&lt;VLOOKUP(B2863,Thresholds!$B$2:$I$8,5,FALSE),"Minor",IF(AND(VLOOKUP(B2863,Thresholds!$B$2:$I$8,5,FALSE)&lt;='Hazard Data'!K1507,'Hazard Data'!K1507&lt;VLOOKUP(B2863,Thresholds!$B$2:$I$8,6,FALSE)),"Medium","Major")))</f>
        <v/>
      </c>
      <c r="T2863" s="2"/>
      <c r="U2863" s="2"/>
      <c r="V2863" s="2"/>
      <c r="W2863" s="2"/>
      <c r="X2863" s="1"/>
      <c r="Y2863" s="1"/>
      <c r="Z2863" s="1"/>
      <c r="AA2863" s="1"/>
      <c r="AB2863" s="1"/>
      <c r="AC2863" s="1"/>
      <c r="AD2863" s="1"/>
      <c r="AE2863" s="1"/>
      <c r="AF2863" s="1"/>
    </row>
    <row r="2864" spans="1:32">
      <c r="A2864" s="1"/>
      <c r="B2864" s="17">
        <v>1</v>
      </c>
      <c r="C2864" s="9" t="s">
        <v>52</v>
      </c>
      <c r="D2864" s="9" t="str">
        <f>VLOOKUP(C2864,'Hazard Categories'!$A$2:$B$52,2,FALSE)</f>
        <v>Severe Storm</v>
      </c>
      <c r="E2864" s="17">
        <v>3</v>
      </c>
      <c r="F2864" s="17">
        <v>1993</v>
      </c>
      <c r="G2864" s="17" t="str">
        <f>IF(F2864&lt;2000,(ROUNDDOWN((F2864-$G$10)/5,0))*5+$G$10&amp;"-"&amp;(ROUNDDOWN((F2864-$G$10)/5,0))*5+$G$10+4,(ROUNDDOWN((F2864-$G$10)/5,0))*5+$G$10&amp;"-"&amp;(ROUNDDOWN((F2864-$G$10)/5,0))*5+$G$10+4)</f>
        <v>1990-1994</v>
      </c>
      <c r="H2864" s="17">
        <v>1</v>
      </c>
      <c r="I2864" s="17">
        <v>0</v>
      </c>
      <c r="J2864" s="17">
        <v>0</v>
      </c>
      <c r="K2864" s="17">
        <f>SUM(I2864:J2864)</f>
        <v>0</v>
      </c>
      <c r="L2864" s="28">
        <f>IF(N2864&lt;7000000000,0,1)</f>
        <v>0</v>
      </c>
      <c r="M2864" s="28">
        <f>IF(N2864&gt;0,1,0)</f>
        <v>1</v>
      </c>
      <c r="N2864" s="29">
        <v>802</v>
      </c>
      <c r="O2864" s="29">
        <f>IF($R2864="Minor",1,0)</f>
        <v>1</v>
      </c>
      <c r="P2864" s="29">
        <f>IF($R2864="Medium",1,0)</f>
        <v>0</v>
      </c>
      <c r="Q2864" s="29">
        <f>IF($R2864="Major",1,0)</f>
        <v>0</v>
      </c>
      <c r="R2864" s="2" t="str">
        <f>IF('Hazard Data'!N1812&lt;VLOOKUP(B2864,Thresholds!$B$2:$I$8,2,FALSE),"Minor",IF(AND(VLOOKUP(B2864,Thresholds!$B$2:$I$8,2,FALSE)&lt;='Hazard Data'!N1812,'Hazard Data'!N1812&lt;VLOOKUP(B2864,Thresholds!$B$2:$I$8,3,FALSE)),"Medium","Major"))</f>
        <v>Minor</v>
      </c>
      <c r="S2864" s="2" t="str">
        <f>IF(N2864&gt;0,"",IF('Hazard Data'!K1812&lt;VLOOKUP(B2864,Thresholds!$B$2:$I$8,5,FALSE),"Minor",IF(AND(VLOOKUP(B2864,Thresholds!$B$2:$I$8,5,FALSE)&lt;='Hazard Data'!K1812,'Hazard Data'!K1812&lt;VLOOKUP(B2864,Thresholds!$B$2:$I$8,6,FALSE)),"Medium","Major")))</f>
        <v/>
      </c>
      <c r="T2864" s="2"/>
      <c r="U2864" s="2"/>
      <c r="V2864" s="2"/>
      <c r="W2864" s="2"/>
      <c r="X2864" s="1"/>
      <c r="Y2864" s="1"/>
      <c r="Z2864" s="1"/>
      <c r="AA2864" s="1"/>
      <c r="AB2864" s="1"/>
      <c r="AC2864" s="1"/>
      <c r="AD2864" s="1"/>
      <c r="AE2864" s="1"/>
      <c r="AF2864" s="1"/>
    </row>
    <row r="2865" spans="1:32">
      <c r="A2865" s="1"/>
      <c r="B2865" s="17">
        <v>1</v>
      </c>
      <c r="C2865" s="9" t="s">
        <v>80</v>
      </c>
      <c r="D2865" s="9" t="str">
        <f>VLOOKUP(C2865,'Hazard Categories'!$A$2:$B$52,2,FALSE)</f>
        <v>Severe Storm</v>
      </c>
      <c r="E2865" s="17">
        <v>3</v>
      </c>
      <c r="F2865" s="17">
        <v>1966</v>
      </c>
      <c r="G2865" s="17" t="str">
        <f>IF(F2865&lt;2000,(ROUNDDOWN((F2865-$G$10)/5,0))*5+$G$10&amp;"-"&amp;(ROUNDDOWN((F2865-$G$10)/5,0))*5+$G$10+4,(ROUNDDOWN((F2865-$G$10)/5,0))*5+$G$10&amp;"-"&amp;(ROUNDDOWN((F2865-$G$10)/5,0))*5+$G$10+4)</f>
        <v>1965-1969</v>
      </c>
      <c r="H2865" s="17">
        <v>1</v>
      </c>
      <c r="I2865" s="17">
        <v>0</v>
      </c>
      <c r="J2865" s="17">
        <v>0</v>
      </c>
      <c r="K2865" s="17">
        <f>SUM(I2865:J2865)</f>
        <v>0</v>
      </c>
      <c r="L2865" s="28">
        <f>IF(N2865&lt;7000000000,0,1)</f>
        <v>0</v>
      </c>
      <c r="M2865" s="28">
        <f>IF(N2865&gt;0,1,0)</f>
        <v>1</v>
      </c>
      <c r="N2865" s="29">
        <v>801</v>
      </c>
      <c r="O2865" s="29">
        <f>IF($R2865="Minor",1,0)</f>
        <v>1</v>
      </c>
      <c r="P2865" s="29">
        <f>IF($R2865="Medium",1,0)</f>
        <v>0</v>
      </c>
      <c r="Q2865" s="29">
        <f>IF($R2865="Major",1,0)</f>
        <v>0</v>
      </c>
      <c r="R2865" s="2" t="str">
        <f>IF('Hazard Data'!N1019&lt;VLOOKUP(B2865,Thresholds!$B$2:$I$8,2,FALSE),"Minor",IF(AND(VLOOKUP(B2865,Thresholds!$B$2:$I$8,2,FALSE)&lt;='Hazard Data'!N1019,'Hazard Data'!N1019&lt;VLOOKUP(B2865,Thresholds!$B$2:$I$8,3,FALSE)),"Medium","Major"))</f>
        <v>Minor</v>
      </c>
      <c r="S2865" s="2" t="str">
        <f>IF(N2865&gt;0,"",IF('Hazard Data'!K1019&lt;VLOOKUP(B2865,Thresholds!$B$2:$I$8,5,FALSE),"Minor",IF(AND(VLOOKUP(B2865,Thresholds!$B$2:$I$8,5,FALSE)&lt;='Hazard Data'!K1019,'Hazard Data'!K1019&lt;VLOOKUP(B2865,Thresholds!$B$2:$I$8,6,FALSE)),"Medium","Major")))</f>
        <v/>
      </c>
      <c r="T2865" s="2"/>
      <c r="U2865" s="2"/>
      <c r="V2865" s="2"/>
      <c r="W2865" s="2"/>
      <c r="X2865" s="1"/>
      <c r="Y2865" s="1"/>
      <c r="Z2865" s="1"/>
      <c r="AA2865" s="1"/>
      <c r="AB2865" s="1"/>
      <c r="AC2865" s="1"/>
      <c r="AD2865" s="1"/>
      <c r="AE2865" s="1"/>
      <c r="AF2865" s="1"/>
    </row>
    <row r="2866" spans="1:32">
      <c r="A2866" s="1"/>
      <c r="B2866" s="17">
        <v>5</v>
      </c>
      <c r="C2866" s="9" t="s">
        <v>59</v>
      </c>
      <c r="D2866" s="9" t="str">
        <f>VLOOKUP(C2866,'Hazard Categories'!$A$2:$B$52,2,FALSE)</f>
        <v>Storm</v>
      </c>
      <c r="E2866" s="17">
        <v>2</v>
      </c>
      <c r="F2866" s="17">
        <v>1986</v>
      </c>
      <c r="G2866" s="17" t="str">
        <f>IF(F2866&lt;2000,(ROUNDDOWN((F2866-$G$10)/5,0))*5+$G$10&amp;"-"&amp;(ROUNDDOWN((F2866-$G$10)/5,0))*5+$G$10+4,(ROUNDDOWN((F2866-$G$10)/5,0))*5+$G$10&amp;"-"&amp;(ROUNDDOWN((F2866-$G$10)/5,0))*5+$G$10+4)</f>
        <v>1985-1989</v>
      </c>
      <c r="H2866" s="17">
        <v>1</v>
      </c>
      <c r="I2866" s="17">
        <v>0</v>
      </c>
      <c r="J2866" s="17">
        <v>0</v>
      </c>
      <c r="K2866" s="17">
        <f>SUM(I2866:J2866)</f>
        <v>0</v>
      </c>
      <c r="L2866" s="28">
        <f>IF(N2866&lt;7000000000,0,1)</f>
        <v>0</v>
      </c>
      <c r="M2866" s="28">
        <f>IF(N2866&gt;0,1,0)</f>
        <v>1</v>
      </c>
      <c r="N2866" s="29">
        <v>801</v>
      </c>
      <c r="O2866" s="29">
        <f>IF($R2866="Minor",1,0)</f>
        <v>1</v>
      </c>
      <c r="P2866" s="29">
        <f>IF($R2866="Medium",1,0)</f>
        <v>0</v>
      </c>
      <c r="Q2866" s="29">
        <f>IF($R2866="Major",1,0)</f>
        <v>0</v>
      </c>
      <c r="R2866" s="2" t="str">
        <f>IF('Hazard Data'!N1518&lt;VLOOKUP(B2866,Thresholds!$B$2:$I$8,2,FALSE),"Minor",IF(AND(VLOOKUP(B2866,Thresholds!$B$2:$I$8,2,FALSE)&lt;='Hazard Data'!N1518,'Hazard Data'!N1518&lt;VLOOKUP(B2866,Thresholds!$B$2:$I$8,3,FALSE)),"Medium","Major"))</f>
        <v>Minor</v>
      </c>
      <c r="S2866" s="2" t="str">
        <f>IF(N2866&gt;0,"",IF('Hazard Data'!K1518&lt;VLOOKUP(B2866,Thresholds!$B$2:$I$8,5,FALSE),"Minor",IF(AND(VLOOKUP(B2866,Thresholds!$B$2:$I$8,5,FALSE)&lt;='Hazard Data'!K1518,'Hazard Data'!K1518&lt;VLOOKUP(B2866,Thresholds!$B$2:$I$8,6,FALSE)),"Medium","Major")))</f>
        <v/>
      </c>
      <c r="T2866" s="2"/>
      <c r="U2866" s="2"/>
      <c r="V2866" s="2"/>
      <c r="W2866" s="2"/>
      <c r="X2866" s="1"/>
      <c r="Y2866" s="1"/>
      <c r="Z2866" s="1"/>
      <c r="AA2866" s="1"/>
      <c r="AB2866" s="1"/>
      <c r="AC2866" s="1"/>
      <c r="AD2866" s="1"/>
      <c r="AE2866" s="1"/>
      <c r="AF2866" s="1"/>
    </row>
    <row r="2867" spans="1:32">
      <c r="A2867" s="1"/>
      <c r="B2867" s="17">
        <v>5</v>
      </c>
      <c r="C2867" s="9" t="s">
        <v>44</v>
      </c>
      <c r="D2867" s="9" t="str">
        <f>VLOOKUP(C2867,'Hazard Categories'!$A$2:$B$52,2,FALSE)</f>
        <v>Severe Storm</v>
      </c>
      <c r="E2867" s="17">
        <v>3</v>
      </c>
      <c r="F2867" s="17">
        <v>1986</v>
      </c>
      <c r="G2867" s="17" t="str">
        <f>IF(F2867&lt;2000,(ROUNDDOWN((F2867-$G$10)/5,0))*5+$G$10&amp;"-"&amp;(ROUNDDOWN((F2867-$G$10)/5,0))*5+$G$10+4,(ROUNDDOWN((F2867-$G$10)/5,0))*5+$G$10&amp;"-"&amp;(ROUNDDOWN((F2867-$G$10)/5,0))*5+$G$10+4)</f>
        <v>1985-1989</v>
      </c>
      <c r="H2867" s="17">
        <v>1</v>
      </c>
      <c r="I2867" s="17">
        <v>0</v>
      </c>
      <c r="J2867" s="17">
        <v>0</v>
      </c>
      <c r="K2867" s="17">
        <f>SUM(I2867:J2867)</f>
        <v>0</v>
      </c>
      <c r="L2867" s="28">
        <f>IF(N2867&lt;7000000000,0,1)</f>
        <v>0</v>
      </c>
      <c r="M2867" s="28">
        <f>IF(N2867&gt;0,1,0)</f>
        <v>1</v>
      </c>
      <c r="N2867" s="29">
        <v>800</v>
      </c>
      <c r="O2867" s="29">
        <f>IF($R2867="Minor",1,0)</f>
        <v>1</v>
      </c>
      <c r="P2867" s="29">
        <f>IF($R2867="Medium",1,0)</f>
        <v>0</v>
      </c>
      <c r="Q2867" s="29">
        <f>IF($R2867="Major",1,0)</f>
        <v>0</v>
      </c>
      <c r="R2867" s="2" t="str">
        <f>IF('Hazard Data'!N1545&lt;VLOOKUP(B2867,Thresholds!$B$2:$I$8,2,FALSE),"Minor",IF(AND(VLOOKUP(B2867,Thresholds!$B$2:$I$8,2,FALSE)&lt;='Hazard Data'!N1545,'Hazard Data'!N1545&lt;VLOOKUP(B2867,Thresholds!$B$2:$I$8,3,FALSE)),"Medium","Major"))</f>
        <v>Minor</v>
      </c>
      <c r="S2867" s="2" t="str">
        <f>IF(N2867&gt;0,"",IF('Hazard Data'!K1545&lt;VLOOKUP(B2867,Thresholds!$B$2:$I$8,5,FALSE),"Minor",IF(AND(VLOOKUP(B2867,Thresholds!$B$2:$I$8,5,FALSE)&lt;='Hazard Data'!K1545,'Hazard Data'!K1545&lt;VLOOKUP(B2867,Thresholds!$B$2:$I$8,6,FALSE)),"Medium","Major")))</f>
        <v/>
      </c>
      <c r="T2867" s="2"/>
      <c r="U2867" s="2"/>
      <c r="V2867" s="2"/>
      <c r="W2867" s="2"/>
      <c r="X2867" s="1"/>
      <c r="Y2867" s="1"/>
      <c r="Z2867" s="1"/>
      <c r="AA2867" s="1"/>
      <c r="AB2867" s="1"/>
      <c r="AC2867" s="1"/>
      <c r="AD2867" s="1"/>
      <c r="AE2867" s="1"/>
      <c r="AF2867" s="1"/>
    </row>
    <row r="2868" spans="1:32">
      <c r="A2868" s="1"/>
      <c r="B2868" s="17">
        <v>4</v>
      </c>
      <c r="C2868" s="9" t="s">
        <v>59</v>
      </c>
      <c r="D2868" s="9" t="str">
        <f>VLOOKUP(C2868,'Hazard Categories'!$A$2:$B$52,2,FALSE)</f>
        <v>Storm</v>
      </c>
      <c r="E2868" s="17">
        <v>2</v>
      </c>
      <c r="F2868" s="17">
        <v>1987</v>
      </c>
      <c r="G2868" s="17" t="str">
        <f>IF(F2868&lt;2000,(ROUNDDOWN((F2868-$G$10)/5,0))*5+$G$10&amp;"-"&amp;(ROUNDDOWN((F2868-$G$10)/5,0))*5+$G$10+4,(ROUNDDOWN((F2868-$G$10)/5,0))*5+$G$10&amp;"-"&amp;(ROUNDDOWN((F2868-$G$10)/5,0))*5+$G$10+4)</f>
        <v>1985-1989</v>
      </c>
      <c r="H2868" s="17">
        <v>1</v>
      </c>
      <c r="I2868" s="17">
        <v>0</v>
      </c>
      <c r="J2868" s="17">
        <v>0</v>
      </c>
      <c r="K2868" s="17">
        <f>SUM(I2868:J2868)</f>
        <v>0</v>
      </c>
      <c r="L2868" s="28">
        <f>IF(N2868&lt;7000000000,0,1)</f>
        <v>0</v>
      </c>
      <c r="M2868" s="28">
        <f>IF(N2868&gt;0,1,0)</f>
        <v>1</v>
      </c>
      <c r="N2868" s="29">
        <v>799</v>
      </c>
      <c r="O2868" s="29">
        <f>IF($R2868="Minor",1,0)</f>
        <v>1</v>
      </c>
      <c r="P2868" s="29">
        <f>IF($R2868="Medium",1,0)</f>
        <v>0</v>
      </c>
      <c r="Q2868" s="29">
        <f>IF($R2868="Major",1,0)</f>
        <v>0</v>
      </c>
      <c r="R2868" s="2" t="str">
        <f>IF('Hazard Data'!N1591&lt;VLOOKUP(B2868,Thresholds!$B$2:$I$8,2,FALSE),"Minor",IF(AND(VLOOKUP(B2868,Thresholds!$B$2:$I$8,2,FALSE)&lt;='Hazard Data'!N1591,'Hazard Data'!N1591&lt;VLOOKUP(B2868,Thresholds!$B$2:$I$8,3,FALSE)),"Medium","Major"))</f>
        <v>Minor</v>
      </c>
      <c r="S2868" s="2" t="str">
        <f>IF(N2868&gt;0,"",IF('Hazard Data'!K1591&lt;VLOOKUP(B2868,Thresholds!$B$2:$I$8,5,FALSE),"Minor",IF(AND(VLOOKUP(B2868,Thresholds!$B$2:$I$8,5,FALSE)&lt;='Hazard Data'!K1591,'Hazard Data'!K1591&lt;VLOOKUP(B2868,Thresholds!$B$2:$I$8,6,FALSE)),"Medium","Major")))</f>
        <v/>
      </c>
      <c r="T2868" s="2"/>
      <c r="U2868" s="2"/>
      <c r="V2868" s="2"/>
      <c r="W2868" s="2"/>
      <c r="X2868" s="1"/>
      <c r="Y2868" s="1"/>
      <c r="Z2868" s="1"/>
      <c r="AA2868" s="1"/>
      <c r="AB2868" s="1"/>
      <c r="AC2868" s="1"/>
      <c r="AD2868" s="1"/>
      <c r="AE2868" s="1"/>
      <c r="AF2868" s="1"/>
    </row>
    <row r="2869" spans="1:32">
      <c r="A2869" s="1"/>
      <c r="B2869" s="17">
        <v>3</v>
      </c>
      <c r="C2869" s="9" t="s">
        <v>59</v>
      </c>
      <c r="D2869" s="9" t="str">
        <f>VLOOKUP(C2869,'Hazard Categories'!$A$2:$B$52,2,FALSE)</f>
        <v>Storm</v>
      </c>
      <c r="E2869" s="17">
        <v>2</v>
      </c>
      <c r="F2869" s="17">
        <v>1988</v>
      </c>
      <c r="G2869" s="17" t="str">
        <f>IF(F2869&lt;2000,(ROUNDDOWN((F2869-$G$10)/5,0))*5+$G$10&amp;"-"&amp;(ROUNDDOWN((F2869-$G$10)/5,0))*5+$G$10+4,(ROUNDDOWN((F2869-$G$10)/5,0))*5+$G$10&amp;"-"&amp;(ROUNDDOWN((F2869-$G$10)/5,0))*5+$G$10+4)</f>
        <v>1985-1989</v>
      </c>
      <c r="H2869" s="17">
        <v>1</v>
      </c>
      <c r="I2869" s="17">
        <v>0</v>
      </c>
      <c r="J2869" s="17">
        <v>0</v>
      </c>
      <c r="K2869" s="17">
        <f>SUM(I2869:J2869)</f>
        <v>0</v>
      </c>
      <c r="L2869" s="28">
        <f>IF(N2869&lt;7000000000,0,1)</f>
        <v>0</v>
      </c>
      <c r="M2869" s="28">
        <f>IF(N2869&gt;0,1,0)</f>
        <v>1</v>
      </c>
      <c r="N2869" s="29">
        <v>795</v>
      </c>
      <c r="O2869" s="29">
        <f>IF($R2869="Minor",1,0)</f>
        <v>1</v>
      </c>
      <c r="P2869" s="29">
        <f>IF($R2869="Medium",1,0)</f>
        <v>0</v>
      </c>
      <c r="Q2869" s="29">
        <f>IF($R2869="Major",1,0)</f>
        <v>0</v>
      </c>
      <c r="R2869" s="2" t="str">
        <f>IF('Hazard Data'!N1689&lt;VLOOKUP(B2869,Thresholds!$B$2:$I$8,2,FALSE),"Minor",IF(AND(VLOOKUP(B2869,Thresholds!$B$2:$I$8,2,FALSE)&lt;='Hazard Data'!N1689,'Hazard Data'!N1689&lt;VLOOKUP(B2869,Thresholds!$B$2:$I$8,3,FALSE)),"Medium","Major"))</f>
        <v>Minor</v>
      </c>
      <c r="S2869" s="2" t="str">
        <f>IF(N2869&gt;0,"",IF('Hazard Data'!K1689&lt;VLOOKUP(B2869,Thresholds!$B$2:$I$8,5,FALSE),"Minor",IF(AND(VLOOKUP(B2869,Thresholds!$B$2:$I$8,5,FALSE)&lt;='Hazard Data'!K1689,'Hazard Data'!K1689&lt;VLOOKUP(B2869,Thresholds!$B$2:$I$8,6,FALSE)),"Medium","Major")))</f>
        <v/>
      </c>
      <c r="T2869" s="2"/>
      <c r="U2869" s="2"/>
      <c r="V2869" s="2"/>
      <c r="W2869" s="2"/>
      <c r="X2869" s="1"/>
      <c r="Y2869" s="1"/>
      <c r="Z2869" s="1"/>
      <c r="AA2869" s="1"/>
      <c r="AB2869" s="1"/>
      <c r="AC2869" s="1"/>
      <c r="AD2869" s="1"/>
      <c r="AE2869" s="1"/>
      <c r="AF2869" s="1"/>
    </row>
    <row r="2870" spans="1:32">
      <c r="A2870" s="1"/>
      <c r="B2870" s="17">
        <v>3</v>
      </c>
      <c r="C2870" s="9" t="s">
        <v>59</v>
      </c>
      <c r="D2870" s="9" t="str">
        <f>VLOOKUP(C2870,'Hazard Categories'!$A$2:$B$52,2,FALSE)</f>
        <v>Storm</v>
      </c>
      <c r="E2870" s="17">
        <v>3</v>
      </c>
      <c r="F2870" s="17">
        <v>1987</v>
      </c>
      <c r="G2870" s="17" t="str">
        <f>IF(F2870&lt;2000,(ROUNDDOWN((F2870-$G$10)/5,0))*5+$G$10&amp;"-"&amp;(ROUNDDOWN((F2870-$G$10)/5,0))*5+$G$10+4,(ROUNDDOWN((F2870-$G$10)/5,0))*5+$G$10&amp;"-"&amp;(ROUNDDOWN((F2870-$G$10)/5,0))*5+$G$10+4)</f>
        <v>1985-1989</v>
      </c>
      <c r="H2870" s="17">
        <v>1</v>
      </c>
      <c r="I2870" s="17">
        <v>0</v>
      </c>
      <c r="J2870" s="17">
        <v>0</v>
      </c>
      <c r="K2870" s="17">
        <f>SUM(I2870:J2870)</f>
        <v>0</v>
      </c>
      <c r="L2870" s="28">
        <f>IF(N2870&lt;7000000000,0,1)</f>
        <v>0</v>
      </c>
      <c r="M2870" s="28">
        <f>IF(N2870&gt;0,1,0)</f>
        <v>1</v>
      </c>
      <c r="N2870" s="29">
        <v>790</v>
      </c>
      <c r="O2870" s="29">
        <f>IF($R2870="Minor",1,0)</f>
        <v>1</v>
      </c>
      <c r="P2870" s="29">
        <f>IF($R2870="Medium",1,0)</f>
        <v>0</v>
      </c>
      <c r="Q2870" s="29">
        <f>IF($R2870="Major",1,0)</f>
        <v>0</v>
      </c>
      <c r="R2870" s="2" t="str">
        <f>IF('Hazard Data'!N1629&lt;VLOOKUP(B2870,Thresholds!$B$2:$I$8,2,FALSE),"Minor",IF(AND(VLOOKUP(B2870,Thresholds!$B$2:$I$8,2,FALSE)&lt;='Hazard Data'!N1629,'Hazard Data'!N1629&lt;VLOOKUP(B2870,Thresholds!$B$2:$I$8,3,FALSE)),"Medium","Major"))</f>
        <v>Minor</v>
      </c>
      <c r="S2870" s="2" t="str">
        <f>IF(N2870&gt;0,"",IF('Hazard Data'!K1629&lt;VLOOKUP(B2870,Thresholds!$B$2:$I$8,5,FALSE),"Minor",IF(AND(VLOOKUP(B2870,Thresholds!$B$2:$I$8,5,FALSE)&lt;='Hazard Data'!K1629,'Hazard Data'!K1629&lt;VLOOKUP(B2870,Thresholds!$B$2:$I$8,6,FALSE)),"Medium","Major")))</f>
        <v/>
      </c>
      <c r="T2870" s="2"/>
      <c r="U2870" s="2"/>
      <c r="V2870" s="2"/>
      <c r="W2870" s="2"/>
      <c r="X2870" s="1"/>
      <c r="Y2870" s="1"/>
      <c r="Z2870" s="1"/>
      <c r="AA2870" s="1"/>
      <c r="AB2870" s="1"/>
      <c r="AC2870" s="1"/>
      <c r="AD2870" s="1"/>
      <c r="AE2870" s="1"/>
      <c r="AF2870" s="1"/>
    </row>
    <row r="2871" spans="1:32">
      <c r="A2871" s="1"/>
      <c r="B2871" s="17">
        <v>3</v>
      </c>
      <c r="C2871" s="9" t="s">
        <v>46</v>
      </c>
      <c r="D2871" s="9" t="str">
        <f>VLOOKUP(C2871,'Hazard Categories'!$A$2:$B$52,2,FALSE)</f>
        <v>Storm</v>
      </c>
      <c r="E2871" s="17">
        <v>1</v>
      </c>
      <c r="F2871" s="17">
        <v>1960</v>
      </c>
      <c r="G2871" s="17" t="str">
        <f>IF(F2871&lt;2000,(ROUNDDOWN((F2871-$G$10)/5,0))*5+$G$10&amp;"-"&amp;(ROUNDDOWN((F2871-$G$10)/5,0))*5+$G$10+4,(ROUNDDOWN((F2871-$G$10)/5,0))*5+$G$10&amp;"-"&amp;(ROUNDDOWN((F2871-$G$10)/5,0))*5+$G$10+4)</f>
        <v>1960-1964</v>
      </c>
      <c r="H2871" s="17">
        <v>1</v>
      </c>
      <c r="I2871" s="17">
        <v>0</v>
      </c>
      <c r="J2871" s="17">
        <v>0</v>
      </c>
      <c r="K2871" s="17">
        <f>SUM(I2871:J2871)</f>
        <v>0</v>
      </c>
      <c r="L2871" s="28">
        <f>IF(N2871&lt;7000000000,0,1)</f>
        <v>0</v>
      </c>
      <c r="M2871" s="28">
        <f>IF(N2871&gt;0,1,0)</f>
        <v>1</v>
      </c>
      <c r="N2871" s="29">
        <v>789</v>
      </c>
      <c r="O2871" s="29">
        <f>IF($R2871="Minor",1,0)</f>
        <v>1</v>
      </c>
      <c r="P2871" s="29">
        <f>IF($R2871="Medium",1,0)</f>
        <v>0</v>
      </c>
      <c r="Q2871" s="29">
        <f>IF($R2871="Major",1,0)</f>
        <v>0</v>
      </c>
      <c r="R2871" s="2" t="str">
        <f>IF('Hazard Data'!N908&lt;VLOOKUP(B2871,Thresholds!$B$2:$I$8,2,FALSE),"Minor",IF(AND(VLOOKUP(B2871,Thresholds!$B$2:$I$8,2,FALSE)&lt;='Hazard Data'!N908,'Hazard Data'!N908&lt;VLOOKUP(B2871,Thresholds!$B$2:$I$8,3,FALSE)),"Medium","Major"))</f>
        <v>Minor</v>
      </c>
      <c r="S2871" s="2" t="str">
        <f>IF(N2871&gt;0,"",IF('Hazard Data'!K908&lt;VLOOKUP(B2871,Thresholds!$B$2:$I$8,5,FALSE),"Minor",IF(AND(VLOOKUP(B2871,Thresholds!$B$2:$I$8,5,FALSE)&lt;='Hazard Data'!K908,'Hazard Data'!K908&lt;VLOOKUP(B2871,Thresholds!$B$2:$I$8,6,FALSE)),"Medium","Major")))</f>
        <v/>
      </c>
      <c r="T2871" s="2"/>
      <c r="U2871" s="2"/>
      <c r="V2871" s="2"/>
      <c r="W2871" s="2"/>
      <c r="X2871" s="1"/>
      <c r="Y2871" s="1"/>
      <c r="Z2871" s="1"/>
      <c r="AA2871" s="1"/>
      <c r="AB2871" s="1"/>
      <c r="AC2871" s="1"/>
      <c r="AD2871" s="1"/>
      <c r="AE2871" s="1"/>
      <c r="AF2871" s="1"/>
    </row>
    <row r="2872" spans="1:32">
      <c r="A2872" s="1"/>
      <c r="B2872" s="17">
        <v>4</v>
      </c>
      <c r="C2872" s="9" t="s">
        <v>59</v>
      </c>
      <c r="D2872" s="9" t="str">
        <f>VLOOKUP(C2872,'Hazard Categories'!$A$2:$B$52,2,FALSE)</f>
        <v>Storm</v>
      </c>
      <c r="E2872" s="17">
        <v>3</v>
      </c>
      <c r="F2872" s="17">
        <v>1985</v>
      </c>
      <c r="G2872" s="17" t="str">
        <f>IF(F2872&lt;2000,(ROUNDDOWN((F2872-$G$10)/5,0))*5+$G$10&amp;"-"&amp;(ROUNDDOWN((F2872-$G$10)/5,0))*5+$G$10+4,(ROUNDDOWN((F2872-$G$10)/5,0))*5+$G$10&amp;"-"&amp;(ROUNDDOWN((F2872-$G$10)/5,0))*5+$G$10+4)</f>
        <v>1985-1989</v>
      </c>
      <c r="H2872" s="17">
        <v>1</v>
      </c>
      <c r="I2872" s="17">
        <v>0</v>
      </c>
      <c r="J2872" s="17">
        <v>0</v>
      </c>
      <c r="K2872" s="17">
        <f>SUM(I2872:J2872)</f>
        <v>0</v>
      </c>
      <c r="L2872" s="28">
        <f>IF(N2872&lt;7000000000,0,1)</f>
        <v>0</v>
      </c>
      <c r="M2872" s="28">
        <f>IF(N2872&gt;0,1,0)</f>
        <v>1</v>
      </c>
      <c r="N2872" s="29">
        <v>788</v>
      </c>
      <c r="O2872" s="29">
        <f>IF($R2872="Minor",1,0)</f>
        <v>1</v>
      </c>
      <c r="P2872" s="29">
        <f>IF($R2872="Medium",1,0)</f>
        <v>0</v>
      </c>
      <c r="Q2872" s="29">
        <f>IF($R2872="Major",1,0)</f>
        <v>0</v>
      </c>
      <c r="R2872" s="2" t="str">
        <f>IF('Hazard Data'!N1728&lt;VLOOKUP(B2872,Thresholds!$B$2:$I$8,2,FALSE),"Minor",IF(AND(VLOOKUP(B2872,Thresholds!$B$2:$I$8,2,FALSE)&lt;='Hazard Data'!N1728,'Hazard Data'!N1728&lt;VLOOKUP(B2872,Thresholds!$B$2:$I$8,3,FALSE)),"Medium","Major"))</f>
        <v>Minor</v>
      </c>
      <c r="S2872" s="2" t="str">
        <f>IF(N2872&gt;0,"",IF('Hazard Data'!K1728&lt;VLOOKUP(B2872,Thresholds!$B$2:$I$8,5,FALSE),"Minor",IF(AND(VLOOKUP(B2872,Thresholds!$B$2:$I$8,5,FALSE)&lt;='Hazard Data'!K1728,'Hazard Data'!K1728&lt;VLOOKUP(B2872,Thresholds!$B$2:$I$8,6,FALSE)),"Medium","Major")))</f>
        <v/>
      </c>
      <c r="T2872" s="2"/>
      <c r="U2872" s="2"/>
      <c r="V2872" s="2"/>
      <c r="W2872" s="2"/>
      <c r="X2872" s="1"/>
      <c r="Y2872" s="1"/>
      <c r="Z2872" s="1"/>
      <c r="AA2872" s="1"/>
      <c r="AB2872" s="1"/>
      <c r="AC2872" s="1"/>
      <c r="AD2872" s="1"/>
      <c r="AE2872" s="1"/>
      <c r="AF2872" s="1"/>
    </row>
    <row r="2873" spans="1:32">
      <c r="A2873" s="1"/>
      <c r="B2873" s="17">
        <v>3</v>
      </c>
      <c r="C2873" s="9" t="s">
        <v>59</v>
      </c>
      <c r="D2873" s="9" t="str">
        <f>VLOOKUP(C2873,'Hazard Categories'!$A$2:$B$52,2,FALSE)</f>
        <v>Storm</v>
      </c>
      <c r="E2873" s="17">
        <v>2</v>
      </c>
      <c r="F2873" s="17">
        <v>1988</v>
      </c>
      <c r="G2873" s="17" t="str">
        <f>IF(F2873&lt;2000,(ROUNDDOWN((F2873-$G$10)/5,0))*5+$G$10&amp;"-"&amp;(ROUNDDOWN((F2873-$G$10)/5,0))*5+$G$10+4,(ROUNDDOWN((F2873-$G$10)/5,0))*5+$G$10&amp;"-"&amp;(ROUNDDOWN((F2873-$G$10)/5,0))*5+$G$10+4)</f>
        <v>1985-1989</v>
      </c>
      <c r="H2873" s="17">
        <v>1</v>
      </c>
      <c r="I2873" s="17">
        <v>0</v>
      </c>
      <c r="J2873" s="17">
        <v>0</v>
      </c>
      <c r="K2873" s="17">
        <f>SUM(I2873:J2873)</f>
        <v>0</v>
      </c>
      <c r="L2873" s="28">
        <f>IF(N2873&lt;7000000000,0,1)</f>
        <v>0</v>
      </c>
      <c r="M2873" s="28">
        <f>IF(N2873&gt;0,1,0)</f>
        <v>1</v>
      </c>
      <c r="N2873" s="29">
        <v>784</v>
      </c>
      <c r="O2873" s="29">
        <f>IF($R2873="Minor",1,0)</f>
        <v>1</v>
      </c>
      <c r="P2873" s="29">
        <f>IF($R2873="Medium",1,0)</f>
        <v>0</v>
      </c>
      <c r="Q2873" s="29">
        <f>IF($R2873="Major",1,0)</f>
        <v>0</v>
      </c>
      <c r="R2873" s="2" t="str">
        <f>IF('Hazard Data'!N1692&lt;VLOOKUP(B2873,Thresholds!$B$2:$I$8,2,FALSE),"Minor",IF(AND(VLOOKUP(B2873,Thresholds!$B$2:$I$8,2,FALSE)&lt;='Hazard Data'!N1692,'Hazard Data'!N1692&lt;VLOOKUP(B2873,Thresholds!$B$2:$I$8,3,FALSE)),"Medium","Major"))</f>
        <v>Minor</v>
      </c>
      <c r="S2873" s="2" t="str">
        <f>IF(N2873&gt;0,"",IF('Hazard Data'!K1692&lt;VLOOKUP(B2873,Thresholds!$B$2:$I$8,5,FALSE),"Minor",IF(AND(VLOOKUP(B2873,Thresholds!$B$2:$I$8,5,FALSE)&lt;='Hazard Data'!K1692,'Hazard Data'!K1692&lt;VLOOKUP(B2873,Thresholds!$B$2:$I$8,6,FALSE)),"Medium","Major")))</f>
        <v/>
      </c>
      <c r="T2873" s="2"/>
      <c r="U2873" s="2"/>
      <c r="V2873" s="2"/>
      <c r="W2873" s="2"/>
      <c r="X2873" s="1"/>
      <c r="Y2873" s="1"/>
      <c r="Z2873" s="1"/>
      <c r="AA2873" s="1"/>
      <c r="AB2873" s="1"/>
      <c r="AC2873" s="1"/>
      <c r="AD2873" s="1"/>
      <c r="AE2873" s="1"/>
      <c r="AF2873" s="1"/>
    </row>
    <row r="2874" spans="1:32">
      <c r="A2874" s="1"/>
      <c r="B2874" s="17">
        <v>2</v>
      </c>
      <c r="C2874" s="9" t="s">
        <v>46</v>
      </c>
      <c r="D2874" s="9" t="str">
        <f>VLOOKUP(C2874,'Hazard Categories'!$A$2:$B$52,2,FALSE)</f>
        <v>Storm</v>
      </c>
      <c r="E2874" s="17">
        <v>1</v>
      </c>
      <c r="F2874" s="17">
        <v>1989</v>
      </c>
      <c r="G2874" s="17" t="str">
        <f>IF(F2874&lt;2000,(ROUNDDOWN((F2874-$G$10)/5,0))*5+$G$10&amp;"-"&amp;(ROUNDDOWN((F2874-$G$10)/5,0))*5+$G$10+4,(ROUNDDOWN((F2874-$G$10)/5,0))*5+$G$10&amp;"-"&amp;(ROUNDDOWN((F2874-$G$10)/5,0))*5+$G$10+4)</f>
        <v>1985-1989</v>
      </c>
      <c r="H2874" s="17">
        <v>1</v>
      </c>
      <c r="I2874" s="17">
        <v>0</v>
      </c>
      <c r="J2874" s="17">
        <v>0</v>
      </c>
      <c r="K2874" s="17">
        <f>SUM(I2874:J2874)</f>
        <v>0</v>
      </c>
      <c r="L2874" s="28">
        <f>IF(N2874&lt;7000000000,0,1)</f>
        <v>0</v>
      </c>
      <c r="M2874" s="28">
        <f>IF(N2874&gt;0,1,0)</f>
        <v>1</v>
      </c>
      <c r="N2874" s="29">
        <v>779</v>
      </c>
      <c r="O2874" s="29">
        <f>IF($R2874="Minor",1,0)</f>
        <v>1</v>
      </c>
      <c r="P2874" s="29">
        <f>IF($R2874="Medium",1,0)</f>
        <v>0</v>
      </c>
      <c r="Q2874" s="29">
        <f>IF($R2874="Major",1,0)</f>
        <v>0</v>
      </c>
      <c r="R2874" s="2" t="str">
        <f>IF('Hazard Data'!N1444&lt;VLOOKUP(B2874,Thresholds!$B$2:$I$8,2,FALSE),"Minor",IF(AND(VLOOKUP(B2874,Thresholds!$B$2:$I$8,2,FALSE)&lt;='Hazard Data'!N1444,'Hazard Data'!N1444&lt;VLOOKUP(B2874,Thresholds!$B$2:$I$8,3,FALSE)),"Medium","Major"))</f>
        <v>Minor</v>
      </c>
      <c r="S2874" s="2" t="str">
        <f>IF(N2874&gt;0,"",IF('Hazard Data'!K1444&lt;VLOOKUP(B2874,Thresholds!$B$2:$I$8,5,FALSE),"Minor",IF(AND(VLOOKUP(B2874,Thresholds!$B$2:$I$8,5,FALSE)&lt;='Hazard Data'!K1444,'Hazard Data'!K1444&lt;VLOOKUP(B2874,Thresholds!$B$2:$I$8,6,FALSE)),"Medium","Major")))</f>
        <v/>
      </c>
      <c r="T2874" s="2"/>
      <c r="U2874" s="2"/>
      <c r="V2874" s="2"/>
      <c r="W2874" s="2"/>
      <c r="X2874" s="1"/>
      <c r="Y2874" s="1"/>
      <c r="Z2874" s="1"/>
      <c r="AA2874" s="1"/>
      <c r="AB2874" s="1"/>
      <c r="AC2874" s="1"/>
      <c r="AD2874" s="1"/>
      <c r="AE2874" s="1"/>
      <c r="AF2874" s="1"/>
    </row>
    <row r="2875" spans="1:32">
      <c r="A2875" s="1"/>
      <c r="B2875" s="17">
        <v>1</v>
      </c>
      <c r="C2875" s="9" t="s">
        <v>44</v>
      </c>
      <c r="D2875" s="9" t="str">
        <f>VLOOKUP(C2875,'Hazard Categories'!$A$2:$B$52,2,FALSE)</f>
        <v>Severe Storm</v>
      </c>
      <c r="E2875" s="17">
        <v>2</v>
      </c>
      <c r="F2875" s="17">
        <v>1987</v>
      </c>
      <c r="G2875" s="17" t="str">
        <f>IF(F2875&lt;2000,(ROUNDDOWN((F2875-$G$10)/5,0))*5+$G$10&amp;"-"&amp;(ROUNDDOWN((F2875-$G$10)/5,0))*5+$G$10+4,(ROUNDDOWN((F2875-$G$10)/5,0))*5+$G$10&amp;"-"&amp;(ROUNDDOWN((F2875-$G$10)/5,0))*5+$G$10+4)</f>
        <v>1985-1989</v>
      </c>
      <c r="H2875" s="17">
        <v>1</v>
      </c>
      <c r="I2875" s="17">
        <v>0</v>
      </c>
      <c r="J2875" s="17">
        <v>0</v>
      </c>
      <c r="K2875" s="17">
        <f>SUM(I2875:J2875)</f>
        <v>0</v>
      </c>
      <c r="L2875" s="28">
        <f>IF(N2875&lt;7000000000,0,1)</f>
        <v>0</v>
      </c>
      <c r="M2875" s="28">
        <f>IF(N2875&gt;0,1,0)</f>
        <v>1</v>
      </c>
      <c r="N2875" s="29">
        <v>778</v>
      </c>
      <c r="O2875" s="29">
        <f>IF($R2875="Minor",1,0)</f>
        <v>1</v>
      </c>
      <c r="P2875" s="29">
        <f>IF($R2875="Medium",1,0)</f>
        <v>0</v>
      </c>
      <c r="Q2875" s="29">
        <f>IF($R2875="Major",1,0)</f>
        <v>0</v>
      </c>
      <c r="R2875" s="2" t="str">
        <f>IF('Hazard Data'!N1599&lt;VLOOKUP(B2875,Thresholds!$B$2:$I$8,2,FALSE),"Minor",IF(AND(VLOOKUP(B2875,Thresholds!$B$2:$I$8,2,FALSE)&lt;='Hazard Data'!N1599,'Hazard Data'!N1599&lt;VLOOKUP(B2875,Thresholds!$B$2:$I$8,3,FALSE)),"Medium","Major"))</f>
        <v>Minor</v>
      </c>
      <c r="S2875" s="2" t="str">
        <f>IF(N2875&gt;0,"",IF('Hazard Data'!K1599&lt;VLOOKUP(B2875,Thresholds!$B$2:$I$8,5,FALSE),"Minor",IF(AND(VLOOKUP(B2875,Thresholds!$B$2:$I$8,5,FALSE)&lt;='Hazard Data'!K1599,'Hazard Data'!K1599&lt;VLOOKUP(B2875,Thresholds!$B$2:$I$8,6,FALSE)),"Medium","Major")))</f>
        <v/>
      </c>
      <c r="T2875" s="2"/>
      <c r="U2875" s="2"/>
      <c r="V2875" s="2"/>
      <c r="W2875" s="2"/>
      <c r="X2875" s="1"/>
      <c r="Y2875" s="1"/>
      <c r="Z2875" s="1"/>
      <c r="AA2875" s="1"/>
      <c r="AB2875" s="1"/>
      <c r="AC2875" s="1"/>
      <c r="AD2875" s="1"/>
      <c r="AE2875" s="1"/>
      <c r="AF2875" s="1"/>
    </row>
    <row r="2876" spans="1:32">
      <c r="A2876" s="1"/>
      <c r="B2876" s="17">
        <v>1</v>
      </c>
      <c r="C2876" s="9" t="s">
        <v>44</v>
      </c>
      <c r="D2876" s="9" t="str">
        <f>VLOOKUP(C2876,'Hazard Categories'!$A$2:$B$52,2,FALSE)</f>
        <v>Severe Storm</v>
      </c>
      <c r="E2876" s="17">
        <v>3</v>
      </c>
      <c r="F2876" s="17">
        <v>1987</v>
      </c>
      <c r="G2876" s="17" t="str">
        <f>IF(F2876&lt;2000,(ROUNDDOWN((F2876-$G$10)/5,0))*5+$G$10&amp;"-"&amp;(ROUNDDOWN((F2876-$G$10)/5,0))*5+$G$10+4,(ROUNDDOWN((F2876-$G$10)/5,0))*5+$G$10&amp;"-"&amp;(ROUNDDOWN((F2876-$G$10)/5,0))*5+$G$10+4)</f>
        <v>1985-1989</v>
      </c>
      <c r="H2876" s="17">
        <v>1</v>
      </c>
      <c r="I2876" s="17">
        <v>0</v>
      </c>
      <c r="J2876" s="17">
        <v>0</v>
      </c>
      <c r="K2876" s="17">
        <f>SUM(I2876:J2876)</f>
        <v>0</v>
      </c>
      <c r="L2876" s="28">
        <f>IF(N2876&lt;7000000000,0,1)</f>
        <v>0</v>
      </c>
      <c r="M2876" s="28">
        <f>IF(N2876&gt;0,1,0)</f>
        <v>1</v>
      </c>
      <c r="N2876" s="29">
        <v>778</v>
      </c>
      <c r="O2876" s="29">
        <f>IF($R2876="Minor",1,0)</f>
        <v>1</v>
      </c>
      <c r="P2876" s="29">
        <f>IF($R2876="Medium",1,0)</f>
        <v>0</v>
      </c>
      <c r="Q2876" s="29">
        <f>IF($R2876="Major",1,0)</f>
        <v>0</v>
      </c>
      <c r="R2876" s="2" t="str">
        <f>IF('Hazard Data'!N1608&lt;VLOOKUP(B2876,Thresholds!$B$2:$I$8,2,FALSE),"Minor",IF(AND(VLOOKUP(B2876,Thresholds!$B$2:$I$8,2,FALSE)&lt;='Hazard Data'!N1608,'Hazard Data'!N1608&lt;VLOOKUP(B2876,Thresholds!$B$2:$I$8,3,FALSE)),"Medium","Major"))</f>
        <v>Minor</v>
      </c>
      <c r="S2876" s="2" t="str">
        <f>IF(N2876&gt;0,"",IF('Hazard Data'!K1608&lt;VLOOKUP(B2876,Thresholds!$B$2:$I$8,5,FALSE),"Minor",IF(AND(VLOOKUP(B2876,Thresholds!$B$2:$I$8,5,FALSE)&lt;='Hazard Data'!K1608,'Hazard Data'!K1608&lt;VLOOKUP(B2876,Thresholds!$B$2:$I$8,6,FALSE)),"Medium","Major")))</f>
        <v/>
      </c>
      <c r="T2876" s="2"/>
      <c r="U2876" s="2"/>
      <c r="V2876" s="2"/>
      <c r="W2876" s="2"/>
      <c r="X2876" s="1"/>
      <c r="Y2876" s="1"/>
      <c r="Z2876" s="1"/>
      <c r="AA2876" s="1"/>
      <c r="AB2876" s="1"/>
      <c r="AC2876" s="1"/>
      <c r="AD2876" s="1"/>
      <c r="AE2876" s="1"/>
      <c r="AF2876" s="1"/>
    </row>
    <row r="2877" spans="1:32">
      <c r="A2877" s="1"/>
      <c r="B2877" s="17">
        <v>2</v>
      </c>
      <c r="C2877" s="9" t="s">
        <v>40</v>
      </c>
      <c r="D2877" s="9" t="str">
        <f>VLOOKUP(C2877,'Hazard Categories'!$A$2:$B$52,2,FALSE)</f>
        <v>Storm</v>
      </c>
      <c r="E2877" s="17">
        <v>1</v>
      </c>
      <c r="F2877" s="17">
        <v>1989</v>
      </c>
      <c r="G2877" s="17" t="str">
        <f>IF(F2877&lt;2000,(ROUNDDOWN((F2877-$G$10)/5,0))*5+$G$10&amp;"-"&amp;(ROUNDDOWN((F2877-$G$10)/5,0))*5+$G$10+4,(ROUNDDOWN((F2877-$G$10)/5,0))*5+$G$10&amp;"-"&amp;(ROUNDDOWN((F2877-$G$10)/5,0))*5+$G$10+4)</f>
        <v>1985-1989</v>
      </c>
      <c r="H2877" s="17">
        <v>1</v>
      </c>
      <c r="I2877" s="17">
        <v>0</v>
      </c>
      <c r="J2877" s="17">
        <v>0</v>
      </c>
      <c r="K2877" s="17">
        <f>SUM(I2877:J2877)</f>
        <v>0</v>
      </c>
      <c r="L2877" s="28">
        <f>IF(N2877&lt;7000000000,0,1)</f>
        <v>0</v>
      </c>
      <c r="M2877" s="28">
        <f>IF(N2877&gt;0,1,0)</f>
        <v>1</v>
      </c>
      <c r="N2877" s="29">
        <v>771</v>
      </c>
      <c r="O2877" s="29">
        <f>IF($R2877="Minor",1,0)</f>
        <v>1</v>
      </c>
      <c r="P2877" s="29">
        <f>IF($R2877="Medium",1,0)</f>
        <v>0</v>
      </c>
      <c r="Q2877" s="29">
        <f>IF($R2877="Major",1,0)</f>
        <v>0</v>
      </c>
      <c r="R2877" s="2" t="str">
        <f>IF('Hazard Data'!N2006&lt;VLOOKUP(B2877,Thresholds!$B$2:$I$8,2,FALSE),"Minor",IF(AND(VLOOKUP(B2877,Thresholds!$B$2:$I$8,2,FALSE)&lt;='Hazard Data'!N2006,'Hazard Data'!N2006&lt;VLOOKUP(B2877,Thresholds!$B$2:$I$8,3,FALSE)),"Medium","Major"))</f>
        <v>Minor</v>
      </c>
      <c r="S2877" s="2" t="str">
        <f>IF(N2877&gt;0,"",IF('Hazard Data'!K2006&lt;VLOOKUP(B2877,Thresholds!$B$2:$I$8,5,FALSE),"Minor",IF(AND(VLOOKUP(B2877,Thresholds!$B$2:$I$8,5,FALSE)&lt;='Hazard Data'!K2006,'Hazard Data'!K2006&lt;VLOOKUP(B2877,Thresholds!$B$2:$I$8,6,FALSE)),"Medium","Major")))</f>
        <v/>
      </c>
      <c r="T2877" s="2"/>
      <c r="U2877" s="2"/>
      <c r="V2877" s="2"/>
      <c r="W2877" s="2"/>
      <c r="X2877" s="1"/>
      <c r="Y2877" s="1"/>
      <c r="Z2877" s="1"/>
      <c r="AA2877" s="1"/>
      <c r="AB2877" s="1"/>
      <c r="AC2877" s="1"/>
      <c r="AD2877" s="1"/>
      <c r="AE2877" s="1"/>
      <c r="AF2877" s="1"/>
    </row>
    <row r="2878" spans="1:32">
      <c r="A2878" s="1"/>
      <c r="B2878" s="17">
        <v>1</v>
      </c>
      <c r="C2878" s="9" t="s">
        <v>59</v>
      </c>
      <c r="D2878" s="9" t="str">
        <f>VLOOKUP(C2878,'Hazard Categories'!$A$2:$B$52,2,FALSE)</f>
        <v>Storm</v>
      </c>
      <c r="E2878" s="17">
        <v>2</v>
      </c>
      <c r="F2878" s="17">
        <v>1982</v>
      </c>
      <c r="G2878" s="17" t="str">
        <f>IF(F2878&lt;2000,(ROUNDDOWN((F2878-$G$10)/5,0))*5+$G$10&amp;"-"&amp;(ROUNDDOWN((F2878-$G$10)/5,0))*5+$G$10+4,(ROUNDDOWN((F2878-$G$10)/5,0))*5+$G$10&amp;"-"&amp;(ROUNDDOWN((F2878-$G$10)/5,0))*5+$G$10+4)</f>
        <v>1980-1984</v>
      </c>
      <c r="H2878" s="17">
        <v>1</v>
      </c>
      <c r="I2878" s="17">
        <v>0</v>
      </c>
      <c r="J2878" s="17">
        <v>0</v>
      </c>
      <c r="K2878" s="17">
        <f>SUM(I2878:J2878)</f>
        <v>0</v>
      </c>
      <c r="L2878" s="28">
        <f>IF(N2878&lt;7000000000,0,1)</f>
        <v>0</v>
      </c>
      <c r="M2878" s="28">
        <f>IF(N2878&gt;0,1,0)</f>
        <v>1</v>
      </c>
      <c r="N2878" s="29">
        <v>769</v>
      </c>
      <c r="O2878" s="29">
        <f>IF($R2878="Minor",1,0)</f>
        <v>1</v>
      </c>
      <c r="P2878" s="29">
        <f>IF($R2878="Medium",1,0)</f>
        <v>0</v>
      </c>
      <c r="Q2878" s="29">
        <f>IF($R2878="Major",1,0)</f>
        <v>0</v>
      </c>
      <c r="R2878" s="2" t="str">
        <f>IF('Hazard Data'!N1361&lt;VLOOKUP(B2878,Thresholds!$B$2:$I$8,2,FALSE),"Minor",IF(AND(VLOOKUP(B2878,Thresholds!$B$2:$I$8,2,FALSE)&lt;='Hazard Data'!N1361,'Hazard Data'!N1361&lt;VLOOKUP(B2878,Thresholds!$B$2:$I$8,3,FALSE)),"Medium","Major"))</f>
        <v>Minor</v>
      </c>
      <c r="S2878" s="2" t="str">
        <f>IF(N2878&gt;0,"",IF('Hazard Data'!K1361&lt;VLOOKUP(B2878,Thresholds!$B$2:$I$8,5,FALSE),"Minor",IF(AND(VLOOKUP(B2878,Thresholds!$B$2:$I$8,5,FALSE)&lt;='Hazard Data'!K1361,'Hazard Data'!K1361&lt;VLOOKUP(B2878,Thresholds!$B$2:$I$8,6,FALSE)),"Medium","Major")))</f>
        <v/>
      </c>
      <c r="T2878" s="2"/>
      <c r="U2878" s="2"/>
      <c r="V2878" s="2"/>
      <c r="W2878" s="2"/>
      <c r="X2878" s="1"/>
      <c r="Y2878" s="1"/>
      <c r="Z2878" s="1"/>
      <c r="AA2878" s="1"/>
      <c r="AB2878" s="1"/>
      <c r="AC2878" s="1"/>
      <c r="AD2878" s="1"/>
      <c r="AE2878" s="1"/>
      <c r="AF2878" s="1"/>
    </row>
    <row r="2879" spans="1:32">
      <c r="A2879" s="1"/>
      <c r="B2879" s="17">
        <v>1</v>
      </c>
      <c r="C2879" s="9" t="s">
        <v>45</v>
      </c>
      <c r="D2879" s="9" t="str">
        <f>VLOOKUP(C2879,'Hazard Categories'!$A$2:$B$52,2,FALSE)</f>
        <v>Storm</v>
      </c>
      <c r="E2879" s="17">
        <v>2</v>
      </c>
      <c r="F2879" s="17">
        <v>1988</v>
      </c>
      <c r="G2879" s="17" t="str">
        <f>IF(F2879&lt;2000,(ROUNDDOWN((F2879-$G$10)/5,0))*5+$G$10&amp;"-"&amp;(ROUNDDOWN((F2879-$G$10)/5,0))*5+$G$10+4,(ROUNDDOWN((F2879-$G$10)/5,0))*5+$G$10&amp;"-"&amp;(ROUNDDOWN((F2879-$G$10)/5,0))*5+$G$10+4)</f>
        <v>1985-1989</v>
      </c>
      <c r="H2879" s="17">
        <v>1</v>
      </c>
      <c r="I2879" s="17">
        <v>0</v>
      </c>
      <c r="J2879" s="17">
        <v>0</v>
      </c>
      <c r="K2879" s="17">
        <f>SUM(I2879:J2879)</f>
        <v>0</v>
      </c>
      <c r="L2879" s="28">
        <f>IF(N2879&lt;7000000000,0,1)</f>
        <v>0</v>
      </c>
      <c r="M2879" s="28">
        <f>IF(N2879&gt;0,1,0)</f>
        <v>1</v>
      </c>
      <c r="N2879" s="29">
        <v>767</v>
      </c>
      <c r="O2879" s="29">
        <f>IF($R2879="Minor",1,0)</f>
        <v>1</v>
      </c>
      <c r="P2879" s="29">
        <f>IF($R2879="Medium",1,0)</f>
        <v>0</v>
      </c>
      <c r="Q2879" s="29">
        <f>IF($R2879="Major",1,0)</f>
        <v>0</v>
      </c>
      <c r="R2879" s="2" t="str">
        <f>IF('Hazard Data'!N1706&lt;VLOOKUP(B2879,Thresholds!$B$2:$I$8,2,FALSE),"Minor",IF(AND(VLOOKUP(B2879,Thresholds!$B$2:$I$8,2,FALSE)&lt;='Hazard Data'!N1706,'Hazard Data'!N1706&lt;VLOOKUP(B2879,Thresholds!$B$2:$I$8,3,FALSE)),"Medium","Major"))</f>
        <v>Minor</v>
      </c>
      <c r="S2879" s="2" t="str">
        <f>IF(N2879&gt;0,"",IF('Hazard Data'!K1706&lt;VLOOKUP(B2879,Thresholds!$B$2:$I$8,5,FALSE),"Minor",IF(AND(VLOOKUP(B2879,Thresholds!$B$2:$I$8,5,FALSE)&lt;='Hazard Data'!K1706,'Hazard Data'!K1706&lt;VLOOKUP(B2879,Thresholds!$B$2:$I$8,6,FALSE)),"Medium","Major")))</f>
        <v/>
      </c>
      <c r="T2879" s="2"/>
      <c r="U2879" s="2"/>
      <c r="V2879" s="2"/>
      <c r="W2879" s="2"/>
      <c r="X2879" s="1"/>
      <c r="Y2879" s="1"/>
      <c r="Z2879" s="1"/>
      <c r="AA2879" s="1"/>
      <c r="AB2879" s="1"/>
      <c r="AC2879" s="1"/>
      <c r="AD2879" s="1"/>
      <c r="AE2879" s="1"/>
      <c r="AF2879" s="1"/>
    </row>
    <row r="2880" spans="1:32">
      <c r="A2880" s="1"/>
      <c r="B2880" s="17">
        <v>2</v>
      </c>
      <c r="C2880" s="9" t="s">
        <v>39</v>
      </c>
      <c r="D2880" s="9" t="str">
        <f>VLOOKUP(C2880,'Hazard Categories'!$A$2:$B$52,2,FALSE)</f>
        <v>Severe Storm</v>
      </c>
      <c r="E2880" s="17">
        <v>3</v>
      </c>
      <c r="F2880" s="17">
        <v>1988</v>
      </c>
      <c r="G2880" s="17" t="str">
        <f>IF(F2880&lt;2000,(ROUNDDOWN((F2880-$G$10)/5,0))*5+$G$10&amp;"-"&amp;(ROUNDDOWN((F2880-$G$10)/5,0))*5+$G$10+4,(ROUNDDOWN((F2880-$G$10)/5,0))*5+$G$10&amp;"-"&amp;(ROUNDDOWN((F2880-$G$10)/5,0))*5+$G$10+4)</f>
        <v>1985-1989</v>
      </c>
      <c r="H2880" s="17">
        <v>1</v>
      </c>
      <c r="I2880" s="17">
        <v>0</v>
      </c>
      <c r="J2880" s="17">
        <v>0</v>
      </c>
      <c r="K2880" s="17">
        <f>SUM(I2880:J2880)</f>
        <v>0</v>
      </c>
      <c r="L2880" s="28">
        <f>IF(N2880&lt;7000000000,0,1)</f>
        <v>0</v>
      </c>
      <c r="M2880" s="28">
        <f>IF(N2880&gt;0,1,0)</f>
        <v>1</v>
      </c>
      <c r="N2880" s="29">
        <v>766</v>
      </c>
      <c r="O2880" s="29">
        <f>IF($R2880="Minor",1,0)</f>
        <v>1</v>
      </c>
      <c r="P2880" s="29">
        <f>IF($R2880="Medium",1,0)</f>
        <v>0</v>
      </c>
      <c r="Q2880" s="29">
        <f>IF($R2880="Major",1,0)</f>
        <v>0</v>
      </c>
      <c r="R2880" s="2" t="str">
        <f>IF('Hazard Data'!N1716&lt;VLOOKUP(B2880,Thresholds!$B$2:$I$8,2,FALSE),"Minor",IF(AND(VLOOKUP(B2880,Thresholds!$B$2:$I$8,2,FALSE)&lt;='Hazard Data'!N1716,'Hazard Data'!N1716&lt;VLOOKUP(B2880,Thresholds!$B$2:$I$8,3,FALSE)),"Medium","Major"))</f>
        <v>Minor</v>
      </c>
      <c r="S2880" s="2" t="str">
        <f>IF(N2880&gt;0,"",IF('Hazard Data'!K1716&lt;VLOOKUP(B2880,Thresholds!$B$2:$I$8,5,FALSE),"Minor",IF(AND(VLOOKUP(B2880,Thresholds!$B$2:$I$8,5,FALSE)&lt;='Hazard Data'!K1716,'Hazard Data'!K1716&lt;VLOOKUP(B2880,Thresholds!$B$2:$I$8,6,FALSE)),"Medium","Major")))</f>
        <v/>
      </c>
      <c r="T2880" s="2"/>
      <c r="U2880" s="2"/>
      <c r="V2880" s="2"/>
      <c r="W2880" s="2"/>
      <c r="X2880" s="1"/>
      <c r="Y2880" s="1"/>
      <c r="Z2880" s="1"/>
      <c r="AA2880" s="1"/>
      <c r="AB2880" s="1"/>
      <c r="AC2880" s="1"/>
      <c r="AD2880" s="1"/>
      <c r="AE2880" s="1"/>
      <c r="AF2880" s="1"/>
    </row>
    <row r="2881" spans="1:32">
      <c r="A2881" s="1"/>
      <c r="B2881" s="17">
        <v>1</v>
      </c>
      <c r="C2881" s="9" t="s">
        <v>47</v>
      </c>
      <c r="D2881" s="9" t="str">
        <f>VLOOKUP(C2881,'Hazard Categories'!$A$2:$B$52,2,FALSE)</f>
        <v>Severe Storm</v>
      </c>
      <c r="E2881" s="17">
        <v>3</v>
      </c>
      <c r="F2881" s="17">
        <v>1992</v>
      </c>
      <c r="G2881" s="17" t="str">
        <f>IF(F2881&lt;2000,(ROUNDDOWN((F2881-$G$10)/5,0))*5+$G$10&amp;"-"&amp;(ROUNDDOWN((F2881-$G$10)/5,0))*5+$G$10+4,(ROUNDDOWN((F2881-$G$10)/5,0))*5+$G$10&amp;"-"&amp;(ROUNDDOWN((F2881-$G$10)/5,0))*5+$G$10+4)</f>
        <v>1990-1994</v>
      </c>
      <c r="H2881" s="17">
        <v>1</v>
      </c>
      <c r="I2881" s="17">
        <v>0</v>
      </c>
      <c r="J2881" s="17">
        <v>0</v>
      </c>
      <c r="K2881" s="17">
        <f>SUM(I2881:J2881)</f>
        <v>0</v>
      </c>
      <c r="L2881" s="28">
        <f>IF(N2881&lt;7000000000,0,1)</f>
        <v>0</v>
      </c>
      <c r="M2881" s="28">
        <f>IF(N2881&gt;0,1,0)</f>
        <v>1</v>
      </c>
      <c r="N2881" s="29">
        <v>766</v>
      </c>
      <c r="O2881" s="29">
        <f>IF($R2881="Minor",1,0)</f>
        <v>1</v>
      </c>
      <c r="P2881" s="29">
        <f>IF($R2881="Medium",1,0)</f>
        <v>0</v>
      </c>
      <c r="Q2881" s="29">
        <f>IF($R2881="Major",1,0)</f>
        <v>0</v>
      </c>
      <c r="R2881" s="2" t="str">
        <f>IF('Hazard Data'!N1820&lt;VLOOKUP(B2881,Thresholds!$B$2:$I$8,2,FALSE),"Minor",IF(AND(VLOOKUP(B2881,Thresholds!$B$2:$I$8,2,FALSE)&lt;='Hazard Data'!N1820,'Hazard Data'!N1820&lt;VLOOKUP(B2881,Thresholds!$B$2:$I$8,3,FALSE)),"Medium","Major"))</f>
        <v>Minor</v>
      </c>
      <c r="S2881" s="2" t="str">
        <f>IF(N2881&gt;0,"",IF('Hazard Data'!K1820&lt;VLOOKUP(B2881,Thresholds!$B$2:$I$8,5,FALSE),"Minor",IF(AND(VLOOKUP(B2881,Thresholds!$B$2:$I$8,5,FALSE)&lt;='Hazard Data'!K1820,'Hazard Data'!K1820&lt;VLOOKUP(B2881,Thresholds!$B$2:$I$8,6,FALSE)),"Medium","Major")))</f>
        <v/>
      </c>
      <c r="T2881" s="2"/>
      <c r="U2881" s="2"/>
      <c r="V2881" s="2"/>
      <c r="W2881" s="2"/>
      <c r="X2881" s="1"/>
      <c r="Y2881" s="1"/>
      <c r="Z2881" s="1"/>
      <c r="AA2881" s="1"/>
      <c r="AB2881" s="1"/>
      <c r="AC2881" s="1"/>
      <c r="AD2881" s="1"/>
      <c r="AE2881" s="1"/>
      <c r="AF2881" s="1"/>
    </row>
    <row r="2882" spans="1:32">
      <c r="A2882" s="1"/>
      <c r="B2882" s="17">
        <v>6</v>
      </c>
      <c r="C2882" s="9" t="s">
        <v>46</v>
      </c>
      <c r="D2882" s="9" t="str">
        <f>VLOOKUP(C2882,'Hazard Categories'!$A$2:$B$52,2,FALSE)</f>
        <v>Storm</v>
      </c>
      <c r="E2882" s="17">
        <v>2</v>
      </c>
      <c r="F2882" s="17">
        <v>1969</v>
      </c>
      <c r="G2882" s="17" t="str">
        <f>IF(F2882&lt;2000,(ROUNDDOWN((F2882-$G$10)/5,0))*5+$G$10&amp;"-"&amp;(ROUNDDOWN((F2882-$G$10)/5,0))*5+$G$10+4,(ROUNDDOWN((F2882-$G$10)/5,0))*5+$G$10&amp;"-"&amp;(ROUNDDOWN((F2882-$G$10)/5,0))*5+$G$10+4)</f>
        <v>1965-1969</v>
      </c>
      <c r="H2882" s="17">
        <v>1</v>
      </c>
      <c r="I2882" s="17">
        <v>0</v>
      </c>
      <c r="J2882" s="17">
        <v>0</v>
      </c>
      <c r="K2882" s="17">
        <f>SUM(I2882:J2882)</f>
        <v>0</v>
      </c>
      <c r="L2882" s="28">
        <f>IF(N2882&lt;7000000000,0,1)</f>
        <v>0</v>
      </c>
      <c r="M2882" s="28">
        <f>IF(N2882&gt;0,1,0)</f>
        <v>1</v>
      </c>
      <c r="N2882" s="29">
        <v>763</v>
      </c>
      <c r="O2882" s="29">
        <f>IF($R2882="Minor",1,0)</f>
        <v>1</v>
      </c>
      <c r="P2882" s="29">
        <f>IF($R2882="Medium",1,0)</f>
        <v>0</v>
      </c>
      <c r="Q2882" s="29">
        <f>IF($R2882="Major",1,0)</f>
        <v>0</v>
      </c>
      <c r="R2882" s="2" t="str">
        <f>IF('Hazard Data'!N1052&lt;VLOOKUP(B2882,Thresholds!$B$2:$I$8,2,FALSE),"Minor",IF(AND(VLOOKUP(B2882,Thresholds!$B$2:$I$8,2,FALSE)&lt;='Hazard Data'!N1052,'Hazard Data'!N1052&lt;VLOOKUP(B2882,Thresholds!$B$2:$I$8,3,FALSE)),"Medium","Major"))</f>
        <v>Minor</v>
      </c>
      <c r="S2882" s="2" t="str">
        <f>IF(N2882&gt;0,"",IF('Hazard Data'!K1052&lt;VLOOKUP(B2882,Thresholds!$B$2:$I$8,5,FALSE),"Minor",IF(AND(VLOOKUP(B2882,Thresholds!$B$2:$I$8,5,FALSE)&lt;='Hazard Data'!K1052,'Hazard Data'!K1052&lt;VLOOKUP(B2882,Thresholds!$B$2:$I$8,6,FALSE)),"Medium","Major")))</f>
        <v/>
      </c>
      <c r="T2882" s="2"/>
      <c r="U2882" s="2"/>
      <c r="V2882" s="2"/>
      <c r="W2882" s="2"/>
      <c r="X2882" s="1"/>
      <c r="Y2882" s="1"/>
      <c r="Z2882" s="1"/>
      <c r="AA2882" s="1"/>
      <c r="AB2882" s="1"/>
      <c r="AC2882" s="1"/>
      <c r="AD2882" s="1"/>
      <c r="AE2882" s="1"/>
      <c r="AF2882" s="1"/>
    </row>
    <row r="2883" spans="1:32">
      <c r="A2883" s="1"/>
      <c r="B2883" s="17">
        <v>1</v>
      </c>
      <c r="C2883" s="9" t="s">
        <v>52</v>
      </c>
      <c r="D2883" s="9" t="str">
        <f>VLOOKUP(C2883,'Hazard Categories'!$A$2:$B$52,2,FALSE)</f>
        <v>Severe Storm</v>
      </c>
      <c r="E2883" s="17">
        <v>1</v>
      </c>
      <c r="F2883" s="17">
        <v>1993</v>
      </c>
      <c r="G2883" s="17" t="str">
        <f>IF(F2883&lt;2000,(ROUNDDOWN((F2883-$G$10)/5,0))*5+$G$10&amp;"-"&amp;(ROUNDDOWN((F2883-$G$10)/5,0))*5+$G$10+4,(ROUNDDOWN((F2883-$G$10)/5,0))*5+$G$10&amp;"-"&amp;(ROUNDDOWN((F2883-$G$10)/5,0))*5+$G$10+4)</f>
        <v>1990-1994</v>
      </c>
      <c r="H2883" s="17">
        <v>1</v>
      </c>
      <c r="I2883" s="17">
        <v>0</v>
      </c>
      <c r="J2883" s="17">
        <v>0</v>
      </c>
      <c r="K2883" s="17">
        <f>SUM(I2883:J2883)</f>
        <v>0</v>
      </c>
      <c r="L2883" s="28">
        <f>IF(N2883&lt;7000000000,0,1)</f>
        <v>0</v>
      </c>
      <c r="M2883" s="28">
        <f>IF(N2883&gt;0,1,0)</f>
        <v>1</v>
      </c>
      <c r="N2883" s="29">
        <v>762</v>
      </c>
      <c r="O2883" s="29">
        <f>IF($R2883="Minor",1,0)</f>
        <v>1</v>
      </c>
      <c r="P2883" s="29">
        <f>IF($R2883="Medium",1,0)</f>
        <v>0</v>
      </c>
      <c r="Q2883" s="29">
        <f>IF($R2883="Major",1,0)</f>
        <v>0</v>
      </c>
      <c r="R2883" s="2" t="str">
        <f>IF('Hazard Data'!N1758&lt;VLOOKUP(B2883,Thresholds!$B$2:$I$8,2,FALSE),"Minor",IF(AND(VLOOKUP(B2883,Thresholds!$B$2:$I$8,2,FALSE)&lt;='Hazard Data'!N1758,'Hazard Data'!N1758&lt;VLOOKUP(B2883,Thresholds!$B$2:$I$8,3,FALSE)),"Medium","Major"))</f>
        <v>Minor</v>
      </c>
      <c r="S2883" s="2" t="str">
        <f>IF(N2883&gt;0,"",IF('Hazard Data'!K1758&lt;VLOOKUP(B2883,Thresholds!$B$2:$I$8,5,FALSE),"Minor",IF(AND(VLOOKUP(B2883,Thresholds!$B$2:$I$8,5,FALSE)&lt;='Hazard Data'!K1758,'Hazard Data'!K1758&lt;VLOOKUP(B2883,Thresholds!$B$2:$I$8,6,FALSE)),"Medium","Major")))</f>
        <v/>
      </c>
      <c r="T2883" s="2"/>
      <c r="U2883" s="2"/>
      <c r="V2883" s="2"/>
      <c r="W2883" s="2"/>
      <c r="X2883" s="1"/>
      <c r="Y2883" s="1"/>
      <c r="Z2883" s="1"/>
      <c r="AA2883" s="1"/>
      <c r="AB2883" s="1"/>
      <c r="AC2883" s="1"/>
      <c r="AD2883" s="1"/>
      <c r="AE2883" s="1"/>
      <c r="AF2883" s="1"/>
    </row>
    <row r="2884" spans="1:32">
      <c r="A2884" s="1"/>
      <c r="B2884" s="17">
        <v>3</v>
      </c>
      <c r="C2884" s="9" t="s">
        <v>59</v>
      </c>
      <c r="D2884" s="9" t="str">
        <f>VLOOKUP(C2884,'Hazard Categories'!$A$2:$B$52,2,FALSE)</f>
        <v>Storm</v>
      </c>
      <c r="E2884" s="17">
        <v>2</v>
      </c>
      <c r="F2884" s="17">
        <v>1984</v>
      </c>
      <c r="G2884" s="17" t="str">
        <f>IF(F2884&lt;2000,(ROUNDDOWN((F2884-$G$10)/5,0))*5+$G$10&amp;"-"&amp;(ROUNDDOWN((F2884-$G$10)/5,0))*5+$G$10+4,(ROUNDDOWN((F2884-$G$10)/5,0))*5+$G$10&amp;"-"&amp;(ROUNDDOWN((F2884-$G$10)/5,0))*5+$G$10+4)</f>
        <v>1980-1984</v>
      </c>
      <c r="H2884" s="17">
        <v>1</v>
      </c>
      <c r="I2884" s="17">
        <v>0</v>
      </c>
      <c r="J2884" s="17">
        <v>0</v>
      </c>
      <c r="K2884" s="17">
        <f>SUM(I2884:J2884)</f>
        <v>0</v>
      </c>
      <c r="L2884" s="28">
        <f>IF(N2884&lt;7000000000,0,1)</f>
        <v>0</v>
      </c>
      <c r="M2884" s="28">
        <f>IF(N2884&gt;0,1,0)</f>
        <v>1</v>
      </c>
      <c r="N2884" s="29">
        <v>761</v>
      </c>
      <c r="O2884" s="29">
        <f>IF($R2884="Minor",1,0)</f>
        <v>1</v>
      </c>
      <c r="P2884" s="29">
        <f>IF($R2884="Medium",1,0)</f>
        <v>0</v>
      </c>
      <c r="Q2884" s="29">
        <f>IF($R2884="Major",1,0)</f>
        <v>0</v>
      </c>
      <c r="R2884" s="2" t="str">
        <f>IF('Hazard Data'!N1416&lt;VLOOKUP(B2884,Thresholds!$B$2:$I$8,2,FALSE),"Minor",IF(AND(VLOOKUP(B2884,Thresholds!$B$2:$I$8,2,FALSE)&lt;='Hazard Data'!N1416,'Hazard Data'!N1416&lt;VLOOKUP(B2884,Thresholds!$B$2:$I$8,3,FALSE)),"Medium","Major"))</f>
        <v>Minor</v>
      </c>
      <c r="S2884" s="2" t="str">
        <f>IF(N2884&gt;0,"",IF('Hazard Data'!K1416&lt;VLOOKUP(B2884,Thresholds!$B$2:$I$8,5,FALSE),"Minor",IF(AND(VLOOKUP(B2884,Thresholds!$B$2:$I$8,5,FALSE)&lt;='Hazard Data'!K1416,'Hazard Data'!K1416&lt;VLOOKUP(B2884,Thresholds!$B$2:$I$8,6,FALSE)),"Medium","Major")))</f>
        <v/>
      </c>
      <c r="T2884" s="2"/>
      <c r="U2884" s="2"/>
      <c r="V2884" s="2"/>
      <c r="W2884" s="2"/>
      <c r="X2884" s="1"/>
      <c r="Y2884" s="1"/>
      <c r="Z2884" s="1"/>
      <c r="AA2884" s="1"/>
      <c r="AB2884" s="1"/>
      <c r="AC2884" s="1"/>
      <c r="AD2884" s="1"/>
      <c r="AE2884" s="1"/>
      <c r="AF2884" s="1"/>
    </row>
    <row r="2885" spans="1:32">
      <c r="A2885" s="1"/>
      <c r="B2885" s="17">
        <v>4</v>
      </c>
      <c r="C2885" s="9" t="s">
        <v>59</v>
      </c>
      <c r="D2885" s="9" t="str">
        <f>VLOOKUP(C2885,'Hazard Categories'!$A$2:$B$52,2,FALSE)</f>
        <v>Storm</v>
      </c>
      <c r="E2885" s="17">
        <v>2</v>
      </c>
      <c r="F2885" s="17">
        <v>1987</v>
      </c>
      <c r="G2885" s="17" t="str">
        <f>IF(F2885&lt;2000,(ROUNDDOWN((F2885-$G$10)/5,0))*5+$G$10&amp;"-"&amp;(ROUNDDOWN((F2885-$G$10)/5,0))*5+$G$10+4,(ROUNDDOWN((F2885-$G$10)/5,0))*5+$G$10&amp;"-"&amp;(ROUNDDOWN((F2885-$G$10)/5,0))*5+$G$10+4)</f>
        <v>1985-1989</v>
      </c>
      <c r="H2885" s="17">
        <v>1</v>
      </c>
      <c r="I2885" s="17">
        <v>0</v>
      </c>
      <c r="J2885" s="17">
        <v>0</v>
      </c>
      <c r="K2885" s="17">
        <f>SUM(I2885:J2885)</f>
        <v>0</v>
      </c>
      <c r="L2885" s="28">
        <f>IF(N2885&lt;7000000000,0,1)</f>
        <v>0</v>
      </c>
      <c r="M2885" s="28">
        <f>IF(N2885&gt;0,1,0)</f>
        <v>1</v>
      </c>
      <c r="N2885" s="29">
        <v>761</v>
      </c>
      <c r="O2885" s="29">
        <f>IF($R2885="Minor",1,0)</f>
        <v>1</v>
      </c>
      <c r="P2885" s="29">
        <f>IF($R2885="Medium",1,0)</f>
        <v>0</v>
      </c>
      <c r="Q2885" s="29">
        <f>IF($R2885="Major",1,0)</f>
        <v>0</v>
      </c>
      <c r="R2885" s="2" t="str">
        <f>IF('Hazard Data'!N1592&lt;VLOOKUP(B2885,Thresholds!$B$2:$I$8,2,FALSE),"Minor",IF(AND(VLOOKUP(B2885,Thresholds!$B$2:$I$8,2,FALSE)&lt;='Hazard Data'!N1592,'Hazard Data'!N1592&lt;VLOOKUP(B2885,Thresholds!$B$2:$I$8,3,FALSE)),"Medium","Major"))</f>
        <v>Minor</v>
      </c>
      <c r="S2885" s="2" t="str">
        <f>IF(N2885&gt;0,"",IF('Hazard Data'!K1592&lt;VLOOKUP(B2885,Thresholds!$B$2:$I$8,5,FALSE),"Minor",IF(AND(VLOOKUP(B2885,Thresholds!$B$2:$I$8,5,FALSE)&lt;='Hazard Data'!K1592,'Hazard Data'!K1592&lt;VLOOKUP(B2885,Thresholds!$B$2:$I$8,6,FALSE)),"Medium","Major")))</f>
        <v/>
      </c>
      <c r="T2885" s="2"/>
      <c r="U2885" s="2"/>
      <c r="V2885" s="2"/>
      <c r="W2885" s="2"/>
      <c r="X2885" s="1"/>
      <c r="Y2885" s="1"/>
      <c r="Z2885" s="1"/>
      <c r="AA2885" s="1"/>
      <c r="AB2885" s="1"/>
      <c r="AC2885" s="1"/>
      <c r="AD2885" s="1"/>
      <c r="AE2885" s="1"/>
      <c r="AF2885" s="1"/>
    </row>
    <row r="2886" spans="1:32">
      <c r="A2886" s="1"/>
      <c r="B2886" s="17">
        <v>1</v>
      </c>
      <c r="C2886" s="9" t="s">
        <v>59</v>
      </c>
      <c r="D2886" s="9" t="str">
        <f>VLOOKUP(C2886,'Hazard Categories'!$A$2:$B$52,2,FALSE)</f>
        <v>Storm</v>
      </c>
      <c r="E2886" s="17">
        <v>2</v>
      </c>
      <c r="F2886" s="17">
        <v>1986</v>
      </c>
      <c r="G2886" s="17" t="str">
        <f>IF(F2886&lt;2000,(ROUNDDOWN((F2886-$G$10)/5,0))*5+$G$10&amp;"-"&amp;(ROUNDDOWN((F2886-$G$10)/5,0))*5+$G$10+4,(ROUNDDOWN((F2886-$G$10)/5,0))*5+$G$10&amp;"-"&amp;(ROUNDDOWN((F2886-$G$10)/5,0))*5+$G$10+4)</f>
        <v>1985-1989</v>
      </c>
      <c r="H2886" s="17">
        <v>1</v>
      </c>
      <c r="I2886" s="17">
        <v>0</v>
      </c>
      <c r="J2886" s="17">
        <v>0</v>
      </c>
      <c r="K2886" s="17">
        <f>SUM(I2886:J2886)</f>
        <v>0</v>
      </c>
      <c r="L2886" s="28">
        <f>IF(N2886&lt;7000000000,0,1)</f>
        <v>0</v>
      </c>
      <c r="M2886" s="28">
        <f>IF(N2886&gt;0,1,0)</f>
        <v>1</v>
      </c>
      <c r="N2886" s="29">
        <v>759</v>
      </c>
      <c r="O2886" s="29">
        <f>IF($R2886="Minor",1,0)</f>
        <v>1</v>
      </c>
      <c r="P2886" s="29">
        <f>IF($R2886="Medium",1,0)</f>
        <v>0</v>
      </c>
      <c r="Q2886" s="29">
        <f>IF($R2886="Major",1,0)</f>
        <v>0</v>
      </c>
      <c r="R2886" s="2" t="str">
        <f>IF('Hazard Data'!N1515&lt;VLOOKUP(B2886,Thresholds!$B$2:$I$8,2,FALSE),"Minor",IF(AND(VLOOKUP(B2886,Thresholds!$B$2:$I$8,2,FALSE)&lt;='Hazard Data'!N1515,'Hazard Data'!N1515&lt;VLOOKUP(B2886,Thresholds!$B$2:$I$8,3,FALSE)),"Medium","Major"))</f>
        <v>Minor</v>
      </c>
      <c r="S2886" s="2" t="str">
        <f>IF(N2886&gt;0,"",IF('Hazard Data'!K1515&lt;VLOOKUP(B2886,Thresholds!$B$2:$I$8,5,FALSE),"Minor",IF(AND(VLOOKUP(B2886,Thresholds!$B$2:$I$8,5,FALSE)&lt;='Hazard Data'!K1515,'Hazard Data'!K1515&lt;VLOOKUP(B2886,Thresholds!$B$2:$I$8,6,FALSE)),"Medium","Major")))</f>
        <v/>
      </c>
      <c r="T2886" s="2"/>
      <c r="U2886" s="2"/>
      <c r="V2886" s="2"/>
      <c r="W2886" s="2"/>
      <c r="X2886" s="1"/>
      <c r="Y2886" s="1"/>
      <c r="Z2886" s="1"/>
      <c r="AA2886" s="1"/>
      <c r="AB2886" s="1"/>
      <c r="AC2886" s="1"/>
      <c r="AD2886" s="1"/>
      <c r="AE2886" s="1"/>
      <c r="AF2886" s="1"/>
    </row>
    <row r="2887" spans="1:32">
      <c r="A2887" s="1"/>
      <c r="B2887" s="17">
        <v>1</v>
      </c>
      <c r="C2887" s="9" t="s">
        <v>59</v>
      </c>
      <c r="D2887" s="9" t="str">
        <f>VLOOKUP(C2887,'Hazard Categories'!$A$2:$B$52,2,FALSE)</f>
        <v>Storm</v>
      </c>
      <c r="E2887" s="17">
        <v>2</v>
      </c>
      <c r="F2887" s="17">
        <v>1988</v>
      </c>
      <c r="G2887" s="17" t="str">
        <f>IF(F2887&lt;2000,(ROUNDDOWN((F2887-$G$10)/5,0))*5+$G$10&amp;"-"&amp;(ROUNDDOWN((F2887-$G$10)/5,0))*5+$G$10+4,(ROUNDDOWN((F2887-$G$10)/5,0))*5+$G$10&amp;"-"&amp;(ROUNDDOWN((F2887-$G$10)/5,0))*5+$G$10+4)</f>
        <v>1985-1989</v>
      </c>
      <c r="H2887" s="17">
        <v>1</v>
      </c>
      <c r="I2887" s="17">
        <v>0</v>
      </c>
      <c r="J2887" s="17">
        <v>0</v>
      </c>
      <c r="K2887" s="17">
        <f>SUM(I2887:J2887)</f>
        <v>0</v>
      </c>
      <c r="L2887" s="28">
        <f>IF(N2887&lt;7000000000,0,1)</f>
        <v>0</v>
      </c>
      <c r="M2887" s="28">
        <f>IF(N2887&gt;0,1,0)</f>
        <v>1</v>
      </c>
      <c r="N2887" s="29">
        <v>751</v>
      </c>
      <c r="O2887" s="29">
        <f>IF($R2887="Minor",1,0)</f>
        <v>1</v>
      </c>
      <c r="P2887" s="29">
        <f>IF($R2887="Medium",1,0)</f>
        <v>0</v>
      </c>
      <c r="Q2887" s="29">
        <f>IF($R2887="Major",1,0)</f>
        <v>0</v>
      </c>
      <c r="R2887" s="2" t="str">
        <f>IF('Hazard Data'!N1690&lt;VLOOKUP(B2887,Thresholds!$B$2:$I$8,2,FALSE),"Minor",IF(AND(VLOOKUP(B2887,Thresholds!$B$2:$I$8,2,FALSE)&lt;='Hazard Data'!N1690,'Hazard Data'!N1690&lt;VLOOKUP(B2887,Thresholds!$B$2:$I$8,3,FALSE)),"Medium","Major"))</f>
        <v>Minor</v>
      </c>
      <c r="S2887" s="2" t="str">
        <f>IF(N2887&gt;0,"",IF('Hazard Data'!K1690&lt;VLOOKUP(B2887,Thresholds!$B$2:$I$8,5,FALSE),"Minor",IF(AND(VLOOKUP(B2887,Thresholds!$B$2:$I$8,5,FALSE)&lt;='Hazard Data'!K1690,'Hazard Data'!K1690&lt;VLOOKUP(B2887,Thresholds!$B$2:$I$8,6,FALSE)),"Medium","Major")))</f>
        <v/>
      </c>
      <c r="T2887" s="2"/>
      <c r="U2887" s="2"/>
      <c r="V2887" s="2"/>
      <c r="W2887" s="2"/>
      <c r="X2887" s="1"/>
      <c r="Y2887" s="1"/>
      <c r="Z2887" s="1"/>
      <c r="AA2887" s="1"/>
      <c r="AB2887" s="1"/>
      <c r="AC2887" s="1"/>
      <c r="AD2887" s="1"/>
      <c r="AE2887" s="1"/>
      <c r="AF2887" s="1"/>
    </row>
    <row r="2888" spans="1:32">
      <c r="A2888" s="1"/>
      <c r="B2888" s="17">
        <v>3</v>
      </c>
      <c r="C2888" s="9" t="s">
        <v>59</v>
      </c>
      <c r="D2888" s="9" t="str">
        <f>VLOOKUP(C2888,'Hazard Categories'!$A$2:$B$52,2,FALSE)</f>
        <v>Storm</v>
      </c>
      <c r="E2888" s="17">
        <v>2</v>
      </c>
      <c r="F2888" s="17">
        <v>1987</v>
      </c>
      <c r="G2888" s="17" t="str">
        <f>IF(F2888&lt;2000,(ROUNDDOWN((F2888-$G$10)/5,0))*5+$G$10&amp;"-"&amp;(ROUNDDOWN((F2888-$G$10)/5,0))*5+$G$10+4,(ROUNDDOWN((F2888-$G$10)/5,0))*5+$G$10&amp;"-"&amp;(ROUNDDOWN((F2888-$G$10)/5,0))*5+$G$10+4)</f>
        <v>1985-1989</v>
      </c>
      <c r="H2888" s="17">
        <v>1</v>
      </c>
      <c r="I2888" s="17">
        <v>0</v>
      </c>
      <c r="J2888" s="17">
        <v>0</v>
      </c>
      <c r="K2888" s="17">
        <f>SUM(I2888:J2888)</f>
        <v>0</v>
      </c>
      <c r="L2888" s="28">
        <f>IF(N2888&lt;7000000000,0,1)</f>
        <v>0</v>
      </c>
      <c r="M2888" s="28">
        <f>IF(N2888&gt;0,1,0)</f>
        <v>1</v>
      </c>
      <c r="N2888" s="29">
        <v>750</v>
      </c>
      <c r="O2888" s="29">
        <f>IF($R2888="Minor",1,0)</f>
        <v>1</v>
      </c>
      <c r="P2888" s="29">
        <f>IF($R2888="Medium",1,0)</f>
        <v>0</v>
      </c>
      <c r="Q2888" s="29">
        <f>IF($R2888="Major",1,0)</f>
        <v>0</v>
      </c>
      <c r="R2888" s="2" t="str">
        <f>IF('Hazard Data'!N1582&lt;VLOOKUP(B2888,Thresholds!$B$2:$I$8,2,FALSE),"Minor",IF(AND(VLOOKUP(B2888,Thresholds!$B$2:$I$8,2,FALSE)&lt;='Hazard Data'!N1582,'Hazard Data'!N1582&lt;VLOOKUP(B2888,Thresholds!$B$2:$I$8,3,FALSE)),"Medium","Major"))</f>
        <v>Minor</v>
      </c>
      <c r="S2888" s="2" t="str">
        <f>IF(N2888&gt;0,"",IF('Hazard Data'!K1582&lt;VLOOKUP(B2888,Thresholds!$B$2:$I$8,5,FALSE),"Minor",IF(AND(VLOOKUP(B2888,Thresholds!$B$2:$I$8,5,FALSE)&lt;='Hazard Data'!K1582,'Hazard Data'!K1582&lt;VLOOKUP(B2888,Thresholds!$B$2:$I$8,6,FALSE)),"Medium","Major")))</f>
        <v/>
      </c>
      <c r="T2888" s="2"/>
      <c r="U2888" s="2"/>
      <c r="V2888" s="2"/>
      <c r="W2888" s="2"/>
      <c r="X2888" s="1"/>
      <c r="Y2888" s="1"/>
      <c r="Z2888" s="1"/>
      <c r="AA2888" s="1"/>
      <c r="AB2888" s="1"/>
      <c r="AC2888" s="1"/>
      <c r="AD2888" s="1"/>
      <c r="AE2888" s="1"/>
      <c r="AF2888" s="1"/>
    </row>
    <row r="2889" spans="1:32">
      <c r="A2889" s="1"/>
      <c r="B2889" s="17">
        <v>2</v>
      </c>
      <c r="C2889" s="9" t="s">
        <v>41</v>
      </c>
      <c r="D2889" s="9" t="str">
        <f>VLOOKUP(C2889,'Hazard Categories'!$A$2:$B$52,2,FALSE)</f>
        <v>Tornado</v>
      </c>
      <c r="E2889" s="17">
        <v>3</v>
      </c>
      <c r="F2889" s="17">
        <v>1968</v>
      </c>
      <c r="G2889" s="17" t="str">
        <f>IF(F2889&lt;2000,(ROUNDDOWN((F2889-$G$10)/5,0))*5+$G$10&amp;"-"&amp;(ROUNDDOWN((F2889-$G$10)/5,0))*5+$G$10+4,(ROUNDDOWN((F2889-$G$10)/5,0))*5+$G$10&amp;"-"&amp;(ROUNDDOWN((F2889-$G$10)/5,0))*5+$G$10+4)</f>
        <v>1965-1969</v>
      </c>
      <c r="H2889" s="17">
        <v>1</v>
      </c>
      <c r="I2889" s="17">
        <v>0</v>
      </c>
      <c r="J2889" s="17">
        <v>0</v>
      </c>
      <c r="K2889" s="17">
        <f>SUM(I2889:J2889)</f>
        <v>0</v>
      </c>
      <c r="L2889" s="28">
        <f>IF(N2889&lt;7000000000,0,1)</f>
        <v>0</v>
      </c>
      <c r="M2889" s="28">
        <f>IF(N2889&gt;0,1,0)</f>
        <v>1</v>
      </c>
      <c r="N2889" s="29">
        <v>748</v>
      </c>
      <c r="O2889" s="29">
        <f>IF($R2889="Minor",1,0)</f>
        <v>1</v>
      </c>
      <c r="P2889" s="29">
        <f>IF($R2889="Medium",1,0)</f>
        <v>0</v>
      </c>
      <c r="Q2889" s="29">
        <f>IF($R2889="Major",1,0)</f>
        <v>0</v>
      </c>
      <c r="R2889" s="2" t="str">
        <f>IF('Hazard Data'!N1072&lt;VLOOKUP(B2889,Thresholds!$B$2:$I$8,2,FALSE),"Minor",IF(AND(VLOOKUP(B2889,Thresholds!$B$2:$I$8,2,FALSE)&lt;='Hazard Data'!N1072,'Hazard Data'!N1072&lt;VLOOKUP(B2889,Thresholds!$B$2:$I$8,3,FALSE)),"Medium","Major"))</f>
        <v>Minor</v>
      </c>
      <c r="S2889" s="2" t="str">
        <f>IF(N2889&gt;0,"",IF('Hazard Data'!K1072&lt;VLOOKUP(B2889,Thresholds!$B$2:$I$8,5,FALSE),"Minor",IF(AND(VLOOKUP(B2889,Thresholds!$B$2:$I$8,5,FALSE)&lt;='Hazard Data'!K1072,'Hazard Data'!K1072&lt;VLOOKUP(B2889,Thresholds!$B$2:$I$8,6,FALSE)),"Medium","Major")))</f>
        <v/>
      </c>
      <c r="T2889" s="2"/>
      <c r="U2889" s="2"/>
      <c r="V2889" s="2"/>
      <c r="W2889" s="2"/>
      <c r="X2889" s="1"/>
      <c r="Y2889" s="1"/>
      <c r="Z2889" s="1"/>
      <c r="AA2889" s="1"/>
      <c r="AB2889" s="1"/>
      <c r="AC2889" s="1"/>
      <c r="AD2889" s="1"/>
      <c r="AE2889" s="1"/>
      <c r="AF2889" s="1"/>
    </row>
    <row r="2890" spans="1:32">
      <c r="A2890" s="1"/>
      <c r="B2890" s="17">
        <v>2</v>
      </c>
      <c r="C2890" s="9" t="s">
        <v>44</v>
      </c>
      <c r="D2890" s="9" t="str">
        <f>VLOOKUP(C2890,'Hazard Categories'!$A$2:$B$52,2,FALSE)</f>
        <v>Severe Storm</v>
      </c>
      <c r="E2890" s="17">
        <v>4</v>
      </c>
      <c r="F2890" s="17">
        <v>1988</v>
      </c>
      <c r="G2890" s="17" t="str">
        <f>IF(F2890&lt;2000,(ROUNDDOWN((F2890-$G$10)/5,0))*5+$G$10&amp;"-"&amp;(ROUNDDOWN((F2890-$G$10)/5,0))*5+$G$10+4,(ROUNDDOWN((F2890-$G$10)/5,0))*5+$G$10&amp;"-"&amp;(ROUNDDOWN((F2890-$G$10)/5,0))*5+$G$10+4)</f>
        <v>1985-1989</v>
      </c>
      <c r="H2890" s="17">
        <v>1</v>
      </c>
      <c r="I2890" s="17">
        <v>0</v>
      </c>
      <c r="J2890" s="17">
        <v>0</v>
      </c>
      <c r="K2890" s="17">
        <f>SUM(I2890:J2890)</f>
        <v>0</v>
      </c>
      <c r="L2890" s="28">
        <f>IF(N2890&lt;7000000000,0,1)</f>
        <v>0</v>
      </c>
      <c r="M2890" s="28">
        <f>IF(N2890&gt;0,1,0)</f>
        <v>1</v>
      </c>
      <c r="N2890" s="29">
        <v>746</v>
      </c>
      <c r="O2890" s="29">
        <f>IF($R2890="Minor",1,0)</f>
        <v>1</v>
      </c>
      <c r="P2890" s="29">
        <f>IF($R2890="Medium",1,0)</f>
        <v>0</v>
      </c>
      <c r="Q2890" s="29">
        <f>IF($R2890="Major",1,0)</f>
        <v>0</v>
      </c>
      <c r="R2890" s="2" t="str">
        <f>IF('Hazard Data'!N1718&lt;VLOOKUP(B2890,Thresholds!$B$2:$I$8,2,FALSE),"Minor",IF(AND(VLOOKUP(B2890,Thresholds!$B$2:$I$8,2,FALSE)&lt;='Hazard Data'!N1718,'Hazard Data'!N1718&lt;VLOOKUP(B2890,Thresholds!$B$2:$I$8,3,FALSE)),"Medium","Major"))</f>
        <v>Minor</v>
      </c>
      <c r="S2890" s="2" t="str">
        <f>IF(N2890&gt;0,"",IF('Hazard Data'!K1718&lt;VLOOKUP(B2890,Thresholds!$B$2:$I$8,5,FALSE),"Minor",IF(AND(VLOOKUP(B2890,Thresholds!$B$2:$I$8,5,FALSE)&lt;='Hazard Data'!K1718,'Hazard Data'!K1718&lt;VLOOKUP(B2890,Thresholds!$B$2:$I$8,6,FALSE)),"Medium","Major")))</f>
        <v/>
      </c>
      <c r="T2890" s="2"/>
      <c r="U2890" s="2"/>
      <c r="V2890" s="2"/>
      <c r="W2890" s="2"/>
      <c r="X2890" s="1"/>
      <c r="Y2890" s="1"/>
      <c r="Z2890" s="1"/>
      <c r="AA2890" s="1"/>
      <c r="AB2890" s="1"/>
      <c r="AC2890" s="1"/>
      <c r="AD2890" s="1"/>
      <c r="AE2890" s="1"/>
      <c r="AF2890" s="1"/>
    </row>
    <row r="2891" spans="1:32">
      <c r="A2891" s="1"/>
      <c r="B2891" s="17">
        <v>1</v>
      </c>
      <c r="C2891" s="9" t="s">
        <v>65</v>
      </c>
      <c r="D2891" s="9" t="str">
        <f>VLOOKUP(C2891,'Hazard Categories'!$A$2:$B$52,2,FALSE)</f>
        <v>Severe Storm</v>
      </c>
      <c r="E2891" s="17">
        <v>3</v>
      </c>
      <c r="F2891" s="17">
        <v>1993</v>
      </c>
      <c r="G2891" s="17" t="str">
        <f>IF(F2891&lt;2000,(ROUNDDOWN((F2891-$G$10)/5,0))*5+$G$10&amp;"-"&amp;(ROUNDDOWN((F2891-$G$10)/5,0))*5+$G$10+4,(ROUNDDOWN((F2891-$G$10)/5,0))*5+$G$10&amp;"-"&amp;(ROUNDDOWN((F2891-$G$10)/5,0))*5+$G$10+4)</f>
        <v>1990-1994</v>
      </c>
      <c r="H2891" s="17">
        <v>1</v>
      </c>
      <c r="I2891" s="17">
        <v>0</v>
      </c>
      <c r="J2891" s="17">
        <v>0</v>
      </c>
      <c r="K2891" s="17">
        <f>SUM(I2891:J2891)</f>
        <v>0</v>
      </c>
      <c r="L2891" s="28">
        <f>IF(N2891&lt;7000000000,0,1)</f>
        <v>0</v>
      </c>
      <c r="M2891" s="28">
        <f>IF(N2891&gt;0,1,0)</f>
        <v>1</v>
      </c>
      <c r="N2891" s="29">
        <v>742</v>
      </c>
      <c r="O2891" s="29">
        <f>IF($R2891="Minor",1,0)</f>
        <v>1</v>
      </c>
      <c r="P2891" s="29">
        <f>IF($R2891="Medium",1,0)</f>
        <v>0</v>
      </c>
      <c r="Q2891" s="29">
        <f>IF($R2891="Major",1,0)</f>
        <v>0</v>
      </c>
      <c r="R2891" s="2" t="str">
        <f>IF('Hazard Data'!N1814&lt;VLOOKUP(B2891,Thresholds!$B$2:$I$8,2,FALSE),"Minor",IF(AND(VLOOKUP(B2891,Thresholds!$B$2:$I$8,2,FALSE)&lt;='Hazard Data'!N1814,'Hazard Data'!N1814&lt;VLOOKUP(B2891,Thresholds!$B$2:$I$8,3,FALSE)),"Medium","Major"))</f>
        <v>Minor</v>
      </c>
      <c r="S2891" s="2" t="str">
        <f>IF(N2891&gt;0,"",IF('Hazard Data'!K1814&lt;VLOOKUP(B2891,Thresholds!$B$2:$I$8,5,FALSE),"Minor",IF(AND(VLOOKUP(B2891,Thresholds!$B$2:$I$8,5,FALSE)&lt;='Hazard Data'!K1814,'Hazard Data'!K1814&lt;VLOOKUP(B2891,Thresholds!$B$2:$I$8,6,FALSE)),"Medium","Major")))</f>
        <v/>
      </c>
      <c r="T2891" s="2"/>
      <c r="U2891" s="2"/>
      <c r="V2891" s="2"/>
      <c r="W2891" s="2"/>
      <c r="X2891" s="1"/>
      <c r="Y2891" s="1"/>
      <c r="Z2891" s="1"/>
      <c r="AA2891" s="1"/>
      <c r="AB2891" s="1"/>
      <c r="AC2891" s="1"/>
      <c r="AD2891" s="1"/>
      <c r="AE2891" s="1"/>
      <c r="AF2891" s="1"/>
    </row>
    <row r="2892" spans="1:32">
      <c r="A2892" s="1"/>
      <c r="B2892" s="17">
        <v>3</v>
      </c>
      <c r="C2892" s="9" t="s">
        <v>39</v>
      </c>
      <c r="D2892" s="9" t="str">
        <f>VLOOKUP(C2892,'Hazard Categories'!$A$2:$B$52,2,FALSE)</f>
        <v>Severe Storm</v>
      </c>
      <c r="E2892" s="17">
        <v>3</v>
      </c>
      <c r="F2892" s="17">
        <v>1986</v>
      </c>
      <c r="G2892" s="17" t="str">
        <f>IF(F2892&lt;2000,(ROUNDDOWN((F2892-$G$10)/5,0))*5+$G$10&amp;"-"&amp;(ROUNDDOWN((F2892-$G$10)/5,0))*5+$G$10+4,(ROUNDDOWN((F2892-$G$10)/5,0))*5+$G$10&amp;"-"&amp;(ROUNDDOWN((F2892-$G$10)/5,0))*5+$G$10+4)</f>
        <v>1985-1989</v>
      </c>
      <c r="H2892" s="17">
        <v>1</v>
      </c>
      <c r="I2892" s="17">
        <v>0</v>
      </c>
      <c r="J2892" s="17">
        <v>0</v>
      </c>
      <c r="K2892" s="17">
        <f>SUM(I2892:J2892)</f>
        <v>0</v>
      </c>
      <c r="L2892" s="28">
        <f>IF(N2892&lt;7000000000,0,1)</f>
        <v>0</v>
      </c>
      <c r="M2892" s="28">
        <f>IF(N2892&gt;0,1,0)</f>
        <v>1</v>
      </c>
      <c r="N2892" s="29">
        <v>741</v>
      </c>
      <c r="O2892" s="29">
        <f>IF($R2892="Minor",1,0)</f>
        <v>1</v>
      </c>
      <c r="P2892" s="29">
        <f>IF($R2892="Medium",1,0)</f>
        <v>0</v>
      </c>
      <c r="Q2892" s="29">
        <f>IF($R2892="Major",1,0)</f>
        <v>0</v>
      </c>
      <c r="R2892" s="2" t="str">
        <f>IF('Hazard Data'!N1533&lt;VLOOKUP(B2892,Thresholds!$B$2:$I$8,2,FALSE),"Minor",IF(AND(VLOOKUP(B2892,Thresholds!$B$2:$I$8,2,FALSE)&lt;='Hazard Data'!N1533,'Hazard Data'!N1533&lt;VLOOKUP(B2892,Thresholds!$B$2:$I$8,3,FALSE)),"Medium","Major"))</f>
        <v>Minor</v>
      </c>
      <c r="S2892" s="2" t="str">
        <f>IF(N2892&gt;0,"",IF('Hazard Data'!K1533&lt;VLOOKUP(B2892,Thresholds!$B$2:$I$8,5,FALSE),"Minor",IF(AND(VLOOKUP(B2892,Thresholds!$B$2:$I$8,5,FALSE)&lt;='Hazard Data'!K1533,'Hazard Data'!K1533&lt;VLOOKUP(B2892,Thresholds!$B$2:$I$8,6,FALSE)),"Medium","Major")))</f>
        <v/>
      </c>
      <c r="T2892" s="2"/>
      <c r="U2892" s="2"/>
      <c r="V2892" s="2"/>
      <c r="W2892" s="2"/>
      <c r="X2892" s="1"/>
      <c r="Y2892" s="1"/>
      <c r="Z2892" s="1"/>
      <c r="AA2892" s="1"/>
      <c r="AB2892" s="1"/>
      <c r="AC2892" s="1"/>
      <c r="AD2892" s="1"/>
      <c r="AE2892" s="1"/>
      <c r="AF2892" s="1"/>
    </row>
    <row r="2893" spans="1:32">
      <c r="A2893" s="1"/>
      <c r="B2893" s="17">
        <v>2</v>
      </c>
      <c r="C2893" s="9" t="s">
        <v>56</v>
      </c>
      <c r="D2893" s="9" t="str">
        <f>VLOOKUP(C2893,'Hazard Categories'!$A$2:$B$52,2,FALSE)</f>
        <v>Severe Storm</v>
      </c>
      <c r="E2893" s="17">
        <v>2</v>
      </c>
      <c r="F2893" s="17">
        <v>1977</v>
      </c>
      <c r="G2893" s="17" t="str">
        <f>IF(F2893&lt;2000,(ROUNDDOWN((F2893-$G$10)/5,0))*5+$G$10&amp;"-"&amp;(ROUNDDOWN((F2893-$G$10)/5,0))*5+$G$10+4,(ROUNDDOWN((F2893-$G$10)/5,0))*5+$G$10&amp;"-"&amp;(ROUNDDOWN((F2893-$G$10)/5,0))*5+$G$10+4)</f>
        <v>1975-1979</v>
      </c>
      <c r="H2893" s="17">
        <v>1</v>
      </c>
      <c r="I2893" s="17">
        <v>0</v>
      </c>
      <c r="J2893" s="17">
        <v>0</v>
      </c>
      <c r="K2893" s="17">
        <f>SUM(I2893:J2893)</f>
        <v>0</v>
      </c>
      <c r="L2893" s="28">
        <f>IF(N2893&lt;7000000000,0,1)</f>
        <v>0</v>
      </c>
      <c r="M2893" s="28">
        <f>IF(N2893&gt;0,1,0)</f>
        <v>1</v>
      </c>
      <c r="N2893" s="29">
        <v>739</v>
      </c>
      <c r="O2893" s="29">
        <f>IF($R2893="Minor",1,0)</f>
        <v>1</v>
      </c>
      <c r="P2893" s="29">
        <f>IF($R2893="Medium",1,0)</f>
        <v>0</v>
      </c>
      <c r="Q2893" s="29">
        <f>IF($R2893="Major",1,0)</f>
        <v>0</v>
      </c>
      <c r="R2893" s="2" t="str">
        <f>IF('Hazard Data'!N1309&lt;VLOOKUP(B2893,Thresholds!$B$2:$I$8,2,FALSE),"Minor",IF(AND(VLOOKUP(B2893,Thresholds!$B$2:$I$8,2,FALSE)&lt;='Hazard Data'!N1309,'Hazard Data'!N1309&lt;VLOOKUP(B2893,Thresholds!$B$2:$I$8,3,FALSE)),"Medium","Major"))</f>
        <v>Minor</v>
      </c>
      <c r="S2893" s="2" t="str">
        <f>IF(N2893&gt;0,"",IF('Hazard Data'!K1309&lt;VLOOKUP(B2893,Thresholds!$B$2:$I$8,5,FALSE),"Minor",IF(AND(VLOOKUP(B2893,Thresholds!$B$2:$I$8,5,FALSE)&lt;='Hazard Data'!K1309,'Hazard Data'!K1309&lt;VLOOKUP(B2893,Thresholds!$B$2:$I$8,6,FALSE)),"Medium","Major")))</f>
        <v/>
      </c>
      <c r="T2893" s="2"/>
      <c r="U2893" s="2"/>
      <c r="V2893" s="2"/>
      <c r="W2893" s="2"/>
      <c r="X2893" s="1"/>
      <c r="Y2893" s="1"/>
      <c r="Z2893" s="1"/>
      <c r="AA2893" s="1"/>
      <c r="AB2893" s="1"/>
      <c r="AC2893" s="1"/>
      <c r="AD2893" s="1"/>
      <c r="AE2893" s="1"/>
      <c r="AF2893" s="1"/>
    </row>
    <row r="2894" spans="1:32">
      <c r="A2894" s="1"/>
      <c r="B2894" s="17">
        <v>4</v>
      </c>
      <c r="C2894" s="9" t="s">
        <v>41</v>
      </c>
      <c r="D2894" s="9" t="str">
        <f>VLOOKUP(C2894,'Hazard Categories'!$A$2:$B$52,2,FALSE)</f>
        <v>Tornado</v>
      </c>
      <c r="E2894" s="17">
        <v>1</v>
      </c>
      <c r="F2894" s="17">
        <v>1961</v>
      </c>
      <c r="G2894" s="17" t="str">
        <f>IF(F2894&lt;2000,(ROUNDDOWN((F2894-$G$10)/5,0))*5+$G$10&amp;"-"&amp;(ROUNDDOWN((F2894-$G$10)/5,0))*5+$G$10+4,(ROUNDDOWN((F2894-$G$10)/5,0))*5+$G$10&amp;"-"&amp;(ROUNDDOWN((F2894-$G$10)/5,0))*5+$G$10+4)</f>
        <v>1960-1964</v>
      </c>
      <c r="H2894" s="17">
        <v>1</v>
      </c>
      <c r="I2894" s="17">
        <v>0</v>
      </c>
      <c r="J2894" s="17">
        <v>0</v>
      </c>
      <c r="K2894" s="17">
        <f>SUM(I2894:J2894)</f>
        <v>0</v>
      </c>
      <c r="L2894" s="28">
        <f>IF(N2894&lt;7000000000,0,1)</f>
        <v>0</v>
      </c>
      <c r="M2894" s="28">
        <f>IF(N2894&gt;0,1,0)</f>
        <v>1</v>
      </c>
      <c r="N2894" s="29">
        <v>738</v>
      </c>
      <c r="O2894" s="29">
        <f>IF($R2894="Minor",1,0)</f>
        <v>1</v>
      </c>
      <c r="P2894" s="29">
        <f>IF($R2894="Medium",1,0)</f>
        <v>0</v>
      </c>
      <c r="Q2894" s="29">
        <f>IF($R2894="Major",1,0)</f>
        <v>0</v>
      </c>
      <c r="R2894" s="2" t="str">
        <f>IF('Hazard Data'!N1112&lt;VLOOKUP(B2894,Thresholds!$B$2:$I$8,2,FALSE),"Minor",IF(AND(VLOOKUP(B2894,Thresholds!$B$2:$I$8,2,FALSE)&lt;='Hazard Data'!N1112,'Hazard Data'!N1112&lt;VLOOKUP(B2894,Thresholds!$B$2:$I$8,3,FALSE)),"Medium","Major"))</f>
        <v>Minor</v>
      </c>
      <c r="S2894" s="2" t="str">
        <f>IF(N2894&gt;0,"",IF('Hazard Data'!K1112&lt;VLOOKUP(B2894,Thresholds!$B$2:$I$8,5,FALSE),"Minor",IF(AND(VLOOKUP(B2894,Thresholds!$B$2:$I$8,5,FALSE)&lt;='Hazard Data'!K1112,'Hazard Data'!K1112&lt;VLOOKUP(B2894,Thresholds!$B$2:$I$8,6,FALSE)),"Medium","Major")))</f>
        <v/>
      </c>
      <c r="T2894" s="2"/>
      <c r="U2894" s="2"/>
      <c r="V2894" s="2"/>
      <c r="W2894" s="2"/>
      <c r="X2894" s="1"/>
      <c r="Y2894" s="1"/>
      <c r="Z2894" s="1"/>
      <c r="AA2894" s="1"/>
      <c r="AB2894" s="1"/>
      <c r="AC2894" s="1"/>
      <c r="AD2894" s="1"/>
      <c r="AE2894" s="1"/>
      <c r="AF2894" s="1"/>
    </row>
    <row r="2895" spans="1:32">
      <c r="A2895" s="1"/>
      <c r="B2895" s="17">
        <v>1</v>
      </c>
      <c r="C2895" s="9" t="s">
        <v>46</v>
      </c>
      <c r="D2895" s="9" t="str">
        <f>VLOOKUP(C2895,'Hazard Categories'!$A$2:$B$52,2,FALSE)</f>
        <v>Storm</v>
      </c>
      <c r="E2895" s="17">
        <v>4</v>
      </c>
      <c r="F2895" s="17">
        <v>1988</v>
      </c>
      <c r="G2895" s="17" t="str">
        <f>IF(F2895&lt;2000,(ROUNDDOWN((F2895-$G$10)/5,0))*5+$G$10&amp;"-"&amp;(ROUNDDOWN((F2895-$G$10)/5,0))*5+$G$10+4,(ROUNDDOWN((F2895-$G$10)/5,0))*5+$G$10&amp;"-"&amp;(ROUNDDOWN((F2895-$G$10)/5,0))*5+$G$10+4)</f>
        <v>1985-1989</v>
      </c>
      <c r="H2895" s="17">
        <v>1</v>
      </c>
      <c r="I2895" s="17">
        <v>0</v>
      </c>
      <c r="J2895" s="17">
        <v>0</v>
      </c>
      <c r="K2895" s="17">
        <f>SUM(I2895:J2895)</f>
        <v>0</v>
      </c>
      <c r="L2895" s="28">
        <f>IF(N2895&lt;7000000000,0,1)</f>
        <v>0</v>
      </c>
      <c r="M2895" s="28">
        <f>IF(N2895&gt;0,1,0)</f>
        <v>1</v>
      </c>
      <c r="N2895" s="29">
        <v>738</v>
      </c>
      <c r="O2895" s="29">
        <f>IF($R2895="Minor",1,0)</f>
        <v>1</v>
      </c>
      <c r="P2895" s="29">
        <f>IF($R2895="Medium",1,0)</f>
        <v>0</v>
      </c>
      <c r="Q2895" s="29">
        <f>IF($R2895="Major",1,0)</f>
        <v>0</v>
      </c>
      <c r="R2895" s="2" t="str">
        <f>IF('Hazard Data'!N1724&lt;VLOOKUP(B2895,Thresholds!$B$2:$I$8,2,FALSE),"Minor",IF(AND(VLOOKUP(B2895,Thresholds!$B$2:$I$8,2,FALSE)&lt;='Hazard Data'!N1724,'Hazard Data'!N1724&lt;VLOOKUP(B2895,Thresholds!$B$2:$I$8,3,FALSE)),"Medium","Major"))</f>
        <v>Minor</v>
      </c>
      <c r="S2895" s="2" t="str">
        <f>IF(N2895&gt;0,"",IF('Hazard Data'!K1724&lt;VLOOKUP(B2895,Thresholds!$B$2:$I$8,5,FALSE),"Minor",IF(AND(VLOOKUP(B2895,Thresholds!$B$2:$I$8,5,FALSE)&lt;='Hazard Data'!K1724,'Hazard Data'!K1724&lt;VLOOKUP(B2895,Thresholds!$B$2:$I$8,6,FALSE)),"Medium","Major")))</f>
        <v/>
      </c>
      <c r="T2895" s="2"/>
      <c r="U2895" s="2"/>
      <c r="V2895" s="2"/>
      <c r="W2895" s="2"/>
      <c r="X2895" s="1"/>
      <c r="Y2895" s="1"/>
      <c r="Z2895" s="1"/>
      <c r="AA2895" s="1"/>
      <c r="AB2895" s="1"/>
      <c r="AC2895" s="1"/>
      <c r="AD2895" s="1"/>
      <c r="AE2895" s="1"/>
      <c r="AF2895" s="1"/>
    </row>
    <row r="2896" spans="1:32">
      <c r="A2896" s="1"/>
      <c r="B2896" s="17">
        <v>4</v>
      </c>
      <c r="C2896" s="9" t="s">
        <v>41</v>
      </c>
      <c r="D2896" s="9" t="str">
        <f>VLOOKUP(C2896,'Hazard Categories'!$A$2:$B$52,2,FALSE)</f>
        <v>Tornado</v>
      </c>
      <c r="E2896" s="17">
        <v>3</v>
      </c>
      <c r="F2896" s="17">
        <v>1982</v>
      </c>
      <c r="G2896" s="17" t="str">
        <f>IF(F2896&lt;2000,(ROUNDDOWN((F2896-$G$10)/5,0))*5+$G$10&amp;"-"&amp;(ROUNDDOWN((F2896-$G$10)/5,0))*5+$G$10+4,(ROUNDDOWN((F2896-$G$10)/5,0))*5+$G$10&amp;"-"&amp;(ROUNDDOWN((F2896-$G$10)/5,0))*5+$G$10+4)</f>
        <v>1980-1984</v>
      </c>
      <c r="H2896" s="17">
        <v>1</v>
      </c>
      <c r="I2896" s="17">
        <v>0</v>
      </c>
      <c r="J2896" s="17">
        <v>0</v>
      </c>
      <c r="K2896" s="17">
        <f>SUM(I2896:J2896)</f>
        <v>0</v>
      </c>
      <c r="L2896" s="28">
        <f>IF(N2896&lt;7000000000,0,1)</f>
        <v>0</v>
      </c>
      <c r="M2896" s="28">
        <f>IF(N2896&gt;0,1,0)</f>
        <v>1</v>
      </c>
      <c r="N2896" s="29">
        <v>737</v>
      </c>
      <c r="O2896" s="29">
        <f>IF($R2896="Minor",1,0)</f>
        <v>1</v>
      </c>
      <c r="P2896" s="29">
        <f>IF($R2896="Medium",1,0)</f>
        <v>0</v>
      </c>
      <c r="Q2896" s="29">
        <f>IF($R2896="Major",1,0)</f>
        <v>0</v>
      </c>
      <c r="R2896" s="2" t="str">
        <f>IF('Hazard Data'!N1541&lt;VLOOKUP(B2896,Thresholds!$B$2:$I$8,2,FALSE),"Minor",IF(AND(VLOOKUP(B2896,Thresholds!$B$2:$I$8,2,FALSE)&lt;='Hazard Data'!N1541,'Hazard Data'!N1541&lt;VLOOKUP(B2896,Thresholds!$B$2:$I$8,3,FALSE)),"Medium","Major"))</f>
        <v>Minor</v>
      </c>
      <c r="S2896" s="2" t="str">
        <f>IF(N2896&gt;0,"",IF('Hazard Data'!K1541&lt;VLOOKUP(B2896,Thresholds!$B$2:$I$8,5,FALSE),"Minor",IF(AND(VLOOKUP(B2896,Thresholds!$B$2:$I$8,5,FALSE)&lt;='Hazard Data'!K1541,'Hazard Data'!K1541&lt;VLOOKUP(B2896,Thresholds!$B$2:$I$8,6,FALSE)),"Medium","Major")))</f>
        <v/>
      </c>
      <c r="T2896" s="2"/>
      <c r="U2896" s="2"/>
      <c r="V2896" s="2"/>
      <c r="W2896" s="2"/>
      <c r="X2896" s="1"/>
      <c r="Y2896" s="1"/>
      <c r="Z2896" s="1"/>
      <c r="AA2896" s="1"/>
      <c r="AB2896" s="1"/>
      <c r="AC2896" s="1"/>
      <c r="AD2896" s="1"/>
      <c r="AE2896" s="1"/>
      <c r="AF2896" s="1"/>
    </row>
    <row r="2897" spans="1:32">
      <c r="A2897" s="1"/>
      <c r="B2897" s="17">
        <v>3</v>
      </c>
      <c r="C2897" s="9" t="s">
        <v>59</v>
      </c>
      <c r="D2897" s="9" t="str">
        <f>VLOOKUP(C2897,'Hazard Categories'!$A$2:$B$52,2,FALSE)</f>
        <v>Storm</v>
      </c>
      <c r="E2897" s="17">
        <v>2</v>
      </c>
      <c r="F2897" s="17">
        <v>1988</v>
      </c>
      <c r="G2897" s="17" t="str">
        <f>IF(F2897&lt;2000,(ROUNDDOWN((F2897-$G$10)/5,0))*5+$G$10&amp;"-"&amp;(ROUNDDOWN((F2897-$G$10)/5,0))*5+$G$10+4,(ROUNDDOWN((F2897-$G$10)/5,0))*5+$G$10&amp;"-"&amp;(ROUNDDOWN((F2897-$G$10)/5,0))*5+$G$10+4)</f>
        <v>1985-1989</v>
      </c>
      <c r="H2897" s="17">
        <v>1</v>
      </c>
      <c r="I2897" s="17">
        <v>0</v>
      </c>
      <c r="J2897" s="17">
        <v>0</v>
      </c>
      <c r="K2897" s="17">
        <f>SUM(I2897:J2897)</f>
        <v>0</v>
      </c>
      <c r="L2897" s="28">
        <f>IF(N2897&lt;7000000000,0,1)</f>
        <v>0</v>
      </c>
      <c r="M2897" s="28">
        <f>IF(N2897&gt;0,1,0)</f>
        <v>1</v>
      </c>
      <c r="N2897" s="29">
        <v>733</v>
      </c>
      <c r="O2897" s="29">
        <f>IF($R2897="Minor",1,0)</f>
        <v>1</v>
      </c>
      <c r="P2897" s="29">
        <f>IF($R2897="Medium",1,0)</f>
        <v>0</v>
      </c>
      <c r="Q2897" s="29">
        <f>IF($R2897="Major",1,0)</f>
        <v>0</v>
      </c>
      <c r="R2897" s="2" t="str">
        <f>IF('Hazard Data'!N1699&lt;VLOOKUP(B2897,Thresholds!$B$2:$I$8,2,FALSE),"Minor",IF(AND(VLOOKUP(B2897,Thresholds!$B$2:$I$8,2,FALSE)&lt;='Hazard Data'!N1699,'Hazard Data'!N1699&lt;VLOOKUP(B2897,Thresholds!$B$2:$I$8,3,FALSE)),"Medium","Major"))</f>
        <v>Minor</v>
      </c>
      <c r="S2897" s="2" t="str">
        <f>IF(N2897&gt;0,"",IF('Hazard Data'!K1699&lt;VLOOKUP(B2897,Thresholds!$B$2:$I$8,5,FALSE),"Minor",IF(AND(VLOOKUP(B2897,Thresholds!$B$2:$I$8,5,FALSE)&lt;='Hazard Data'!K1699,'Hazard Data'!K1699&lt;VLOOKUP(B2897,Thresholds!$B$2:$I$8,6,FALSE)),"Medium","Major")))</f>
        <v/>
      </c>
      <c r="T2897" s="2"/>
      <c r="U2897" s="2"/>
      <c r="V2897" s="2"/>
      <c r="W2897" s="2"/>
      <c r="X2897" s="1"/>
      <c r="Y2897" s="1"/>
      <c r="Z2897" s="1"/>
      <c r="AA2897" s="1"/>
      <c r="AB2897" s="1"/>
      <c r="AC2897" s="1"/>
      <c r="AD2897" s="1"/>
      <c r="AE2897" s="1"/>
      <c r="AF2897" s="1"/>
    </row>
    <row r="2898" spans="1:32">
      <c r="A2898" s="1"/>
      <c r="B2898" s="17">
        <v>3</v>
      </c>
      <c r="C2898" s="9" t="s">
        <v>59</v>
      </c>
      <c r="D2898" s="9" t="str">
        <f>VLOOKUP(C2898,'Hazard Categories'!$A$2:$B$52,2,FALSE)</f>
        <v>Storm</v>
      </c>
      <c r="E2898" s="17">
        <v>2</v>
      </c>
      <c r="F2898" s="17">
        <v>1988</v>
      </c>
      <c r="G2898" s="17" t="str">
        <f>IF(F2898&lt;2000,(ROUNDDOWN((F2898-$G$10)/5,0))*5+$G$10&amp;"-"&amp;(ROUNDDOWN((F2898-$G$10)/5,0))*5+$G$10+4,(ROUNDDOWN((F2898-$G$10)/5,0))*5+$G$10&amp;"-"&amp;(ROUNDDOWN((F2898-$G$10)/5,0))*5+$G$10+4)</f>
        <v>1985-1989</v>
      </c>
      <c r="H2898" s="17">
        <v>1</v>
      </c>
      <c r="I2898" s="17">
        <v>0</v>
      </c>
      <c r="J2898" s="17">
        <v>0</v>
      </c>
      <c r="K2898" s="17">
        <f>SUM(I2898:J2898)</f>
        <v>0</v>
      </c>
      <c r="L2898" s="28">
        <f>IF(N2898&lt;7000000000,0,1)</f>
        <v>0</v>
      </c>
      <c r="M2898" s="28">
        <f>IF(N2898&gt;0,1,0)</f>
        <v>1</v>
      </c>
      <c r="N2898" s="29">
        <v>733</v>
      </c>
      <c r="O2898" s="29">
        <f>IF($R2898="Minor",1,0)</f>
        <v>1</v>
      </c>
      <c r="P2898" s="29">
        <f>IF($R2898="Medium",1,0)</f>
        <v>0</v>
      </c>
      <c r="Q2898" s="29">
        <f>IF($R2898="Major",1,0)</f>
        <v>0</v>
      </c>
      <c r="R2898" s="2" t="str">
        <f>IF('Hazard Data'!N1700&lt;VLOOKUP(B2898,Thresholds!$B$2:$I$8,2,FALSE),"Minor",IF(AND(VLOOKUP(B2898,Thresholds!$B$2:$I$8,2,FALSE)&lt;='Hazard Data'!N1700,'Hazard Data'!N1700&lt;VLOOKUP(B2898,Thresholds!$B$2:$I$8,3,FALSE)),"Medium","Major"))</f>
        <v>Minor</v>
      </c>
      <c r="S2898" s="2" t="str">
        <f>IF(N2898&gt;0,"",IF('Hazard Data'!K1700&lt;VLOOKUP(B2898,Thresholds!$B$2:$I$8,5,FALSE),"Minor",IF(AND(VLOOKUP(B2898,Thresholds!$B$2:$I$8,5,FALSE)&lt;='Hazard Data'!K1700,'Hazard Data'!K1700&lt;VLOOKUP(B2898,Thresholds!$B$2:$I$8,6,FALSE)),"Medium","Major")))</f>
        <v/>
      </c>
      <c r="T2898" s="2"/>
      <c r="U2898" s="2"/>
      <c r="V2898" s="2"/>
      <c r="W2898" s="2"/>
      <c r="X2898" s="1"/>
      <c r="Y2898" s="1"/>
      <c r="Z2898" s="1"/>
      <c r="AA2898" s="1"/>
      <c r="AB2898" s="1"/>
      <c r="AC2898" s="1"/>
      <c r="AD2898" s="1"/>
      <c r="AE2898" s="1"/>
      <c r="AF2898" s="1"/>
    </row>
    <row r="2899" spans="1:32">
      <c r="A2899" s="1"/>
      <c r="B2899" s="17">
        <v>2</v>
      </c>
      <c r="C2899" s="9" t="s">
        <v>59</v>
      </c>
      <c r="D2899" s="9" t="str">
        <f>VLOOKUP(C2899,'Hazard Categories'!$A$2:$B$52,2,FALSE)</f>
        <v>Storm</v>
      </c>
      <c r="E2899" s="17">
        <v>1</v>
      </c>
      <c r="F2899" s="17">
        <v>1985</v>
      </c>
      <c r="G2899" s="17" t="str">
        <f>IF(F2899&lt;2000,(ROUNDDOWN((F2899-$G$10)/5,0))*5+$G$10&amp;"-"&amp;(ROUNDDOWN((F2899-$G$10)/5,0))*5+$G$10+4,(ROUNDDOWN((F2899-$G$10)/5,0))*5+$G$10&amp;"-"&amp;(ROUNDDOWN((F2899-$G$10)/5,0))*5+$G$10+4)</f>
        <v>1985-1989</v>
      </c>
      <c r="H2899" s="17">
        <v>1</v>
      </c>
      <c r="I2899" s="17">
        <v>0</v>
      </c>
      <c r="J2899" s="17">
        <v>0</v>
      </c>
      <c r="K2899" s="17">
        <f>SUM(I2899:J2899)</f>
        <v>0</v>
      </c>
      <c r="L2899" s="28">
        <f>IF(N2899&lt;7000000000,0,1)</f>
        <v>0</v>
      </c>
      <c r="M2899" s="28">
        <f>IF(N2899&gt;0,1,0)</f>
        <v>1</v>
      </c>
      <c r="N2899" s="29">
        <v>731</v>
      </c>
      <c r="O2899" s="29">
        <f>IF($R2899="Minor",1,0)</f>
        <v>1</v>
      </c>
      <c r="P2899" s="29">
        <f>IF($R2899="Medium",1,0)</f>
        <v>0</v>
      </c>
      <c r="Q2899" s="29">
        <f>IF($R2899="Major",1,0)</f>
        <v>0</v>
      </c>
      <c r="R2899" s="2" t="str">
        <f>IF('Hazard Data'!N1648&lt;VLOOKUP(B2899,Thresholds!$B$2:$I$8,2,FALSE),"Minor",IF(AND(VLOOKUP(B2899,Thresholds!$B$2:$I$8,2,FALSE)&lt;='Hazard Data'!N1648,'Hazard Data'!N1648&lt;VLOOKUP(B2899,Thresholds!$B$2:$I$8,3,FALSE)),"Medium","Major"))</f>
        <v>Minor</v>
      </c>
      <c r="S2899" s="2" t="str">
        <f>IF(N2899&gt;0,"",IF('Hazard Data'!K1648&lt;VLOOKUP(B2899,Thresholds!$B$2:$I$8,5,FALSE),"Minor",IF(AND(VLOOKUP(B2899,Thresholds!$B$2:$I$8,5,FALSE)&lt;='Hazard Data'!K1648,'Hazard Data'!K1648&lt;VLOOKUP(B2899,Thresholds!$B$2:$I$8,6,FALSE)),"Medium","Major")))</f>
        <v/>
      </c>
      <c r="T2899" s="2"/>
      <c r="U2899" s="2"/>
      <c r="V2899" s="2"/>
      <c r="W2899" s="2"/>
      <c r="X2899" s="1"/>
      <c r="Y2899" s="1"/>
      <c r="Z2899" s="1"/>
      <c r="AA2899" s="1"/>
      <c r="AB2899" s="1"/>
      <c r="AC2899" s="1"/>
      <c r="AD2899" s="1"/>
      <c r="AE2899" s="1"/>
      <c r="AF2899" s="1"/>
    </row>
    <row r="2900" spans="1:32">
      <c r="A2900" s="1"/>
      <c r="B2900" s="17">
        <v>2</v>
      </c>
      <c r="C2900" s="9" t="s">
        <v>46</v>
      </c>
      <c r="D2900" s="9" t="str">
        <f>VLOOKUP(C2900,'Hazard Categories'!$A$2:$B$52,2,FALSE)</f>
        <v>Storm</v>
      </c>
      <c r="E2900" s="17">
        <v>3</v>
      </c>
      <c r="F2900" s="17">
        <v>1960</v>
      </c>
      <c r="G2900" s="17" t="str">
        <f>IF(F2900&lt;2000,(ROUNDDOWN((F2900-$G$10)/5,0))*5+$G$10&amp;"-"&amp;(ROUNDDOWN((F2900-$G$10)/5,0))*5+$G$10+4,(ROUNDDOWN((F2900-$G$10)/5,0))*5+$G$10&amp;"-"&amp;(ROUNDDOWN((F2900-$G$10)/5,0))*5+$G$10+4)</f>
        <v>1960-1964</v>
      </c>
      <c r="H2900" s="17">
        <v>1</v>
      </c>
      <c r="I2900" s="17">
        <v>0</v>
      </c>
      <c r="J2900" s="17">
        <v>0</v>
      </c>
      <c r="K2900" s="17">
        <f>SUM(I2900:J2900)</f>
        <v>0</v>
      </c>
      <c r="L2900" s="28">
        <f>IF(N2900&lt;7000000000,0,1)</f>
        <v>0</v>
      </c>
      <c r="M2900" s="28">
        <f>IF(N2900&gt;0,1,0)</f>
        <v>1</v>
      </c>
      <c r="N2900" s="29">
        <v>730</v>
      </c>
      <c r="O2900" s="29">
        <f>IF($R2900="Minor",1,0)</f>
        <v>1</v>
      </c>
      <c r="P2900" s="29">
        <f>IF($R2900="Medium",1,0)</f>
        <v>0</v>
      </c>
      <c r="Q2900" s="29">
        <f>IF($R2900="Major",1,0)</f>
        <v>0</v>
      </c>
      <c r="R2900" s="2" t="str">
        <f>IF('Hazard Data'!N922&lt;VLOOKUP(B2900,Thresholds!$B$2:$I$8,2,FALSE),"Minor",IF(AND(VLOOKUP(B2900,Thresholds!$B$2:$I$8,2,FALSE)&lt;='Hazard Data'!N922,'Hazard Data'!N922&lt;VLOOKUP(B2900,Thresholds!$B$2:$I$8,3,FALSE)),"Medium","Major"))</f>
        <v>Minor</v>
      </c>
      <c r="S2900" s="2" t="str">
        <f>IF(N2900&gt;0,"",IF('Hazard Data'!K922&lt;VLOOKUP(B2900,Thresholds!$B$2:$I$8,5,FALSE),"Minor",IF(AND(VLOOKUP(B2900,Thresholds!$B$2:$I$8,5,FALSE)&lt;='Hazard Data'!K922,'Hazard Data'!K922&lt;VLOOKUP(B2900,Thresholds!$B$2:$I$8,6,FALSE)),"Medium","Major")))</f>
        <v/>
      </c>
      <c r="T2900" s="2"/>
      <c r="U2900" s="2"/>
      <c r="V2900" s="2"/>
      <c r="W2900" s="2"/>
      <c r="X2900" s="1"/>
      <c r="Y2900" s="1"/>
      <c r="Z2900" s="1"/>
      <c r="AA2900" s="1"/>
      <c r="AB2900" s="1"/>
      <c r="AC2900" s="1"/>
      <c r="AD2900" s="1"/>
      <c r="AE2900" s="1"/>
      <c r="AF2900" s="1"/>
    </row>
    <row r="2901" spans="1:32">
      <c r="A2901" s="1"/>
      <c r="B2901" s="17">
        <v>4</v>
      </c>
      <c r="C2901" s="9" t="s">
        <v>46</v>
      </c>
      <c r="D2901" s="9" t="str">
        <f>VLOOKUP(C2901,'Hazard Categories'!$A$2:$B$52,2,FALSE)</f>
        <v>Storm</v>
      </c>
      <c r="E2901" s="17">
        <v>3</v>
      </c>
      <c r="F2901" s="17">
        <v>1985</v>
      </c>
      <c r="G2901" s="17" t="str">
        <f>IF(F2901&lt;2000,(ROUNDDOWN((F2901-$G$10)/5,0))*5+$G$10&amp;"-"&amp;(ROUNDDOWN((F2901-$G$10)/5,0))*5+$G$10+4,(ROUNDDOWN((F2901-$G$10)/5,0))*5+$G$10&amp;"-"&amp;(ROUNDDOWN((F2901-$G$10)/5,0))*5+$G$10+4)</f>
        <v>1985-1989</v>
      </c>
      <c r="H2901" s="17">
        <v>1</v>
      </c>
      <c r="I2901" s="17">
        <v>0</v>
      </c>
      <c r="J2901" s="17">
        <v>0</v>
      </c>
      <c r="K2901" s="17">
        <f>SUM(I2901:J2901)</f>
        <v>0</v>
      </c>
      <c r="L2901" s="28">
        <f>IF(N2901&lt;7000000000,0,1)</f>
        <v>0</v>
      </c>
      <c r="M2901" s="28">
        <f>IF(N2901&gt;0,1,0)</f>
        <v>1</v>
      </c>
      <c r="N2901" s="29">
        <v>730</v>
      </c>
      <c r="O2901" s="29">
        <f>IF($R2901="Minor",1,0)</f>
        <v>1</v>
      </c>
      <c r="P2901" s="29">
        <f>IF($R2901="Medium",1,0)</f>
        <v>0</v>
      </c>
      <c r="Q2901" s="29">
        <f>IF($R2901="Major",1,0)</f>
        <v>0</v>
      </c>
      <c r="R2901" s="2" t="str">
        <f>IF('Hazard Data'!N1739&lt;VLOOKUP(B2901,Thresholds!$B$2:$I$8,2,FALSE),"Minor",IF(AND(VLOOKUP(B2901,Thresholds!$B$2:$I$8,2,FALSE)&lt;='Hazard Data'!N1739,'Hazard Data'!N1739&lt;VLOOKUP(B2901,Thresholds!$B$2:$I$8,3,FALSE)),"Medium","Major"))</f>
        <v>Minor</v>
      </c>
      <c r="S2901" s="2" t="str">
        <f>IF(N2901&gt;0,"",IF('Hazard Data'!K1739&lt;VLOOKUP(B2901,Thresholds!$B$2:$I$8,5,FALSE),"Minor",IF(AND(VLOOKUP(B2901,Thresholds!$B$2:$I$8,5,FALSE)&lt;='Hazard Data'!K1739,'Hazard Data'!K1739&lt;VLOOKUP(B2901,Thresholds!$B$2:$I$8,6,FALSE)),"Medium","Major")))</f>
        <v/>
      </c>
      <c r="T2901" s="2"/>
      <c r="U2901" s="2"/>
      <c r="V2901" s="2"/>
      <c r="W2901" s="2"/>
      <c r="X2901" s="1"/>
      <c r="Y2901" s="1"/>
      <c r="Z2901" s="1"/>
      <c r="AA2901" s="1"/>
      <c r="AB2901" s="1"/>
      <c r="AC2901" s="1"/>
      <c r="AD2901" s="1"/>
      <c r="AE2901" s="1"/>
      <c r="AF2901" s="1"/>
    </row>
    <row r="2902" spans="1:32">
      <c r="A2902" s="1"/>
      <c r="B2902" s="17">
        <v>3</v>
      </c>
      <c r="C2902" s="9" t="s">
        <v>46</v>
      </c>
      <c r="D2902" s="9" t="str">
        <f>VLOOKUP(C2902,'Hazard Categories'!$A$2:$B$52,2,FALSE)</f>
        <v>Storm</v>
      </c>
      <c r="E2902" s="17">
        <v>3</v>
      </c>
      <c r="F2902" s="17">
        <v>1986</v>
      </c>
      <c r="G2902" s="17" t="str">
        <f>IF(F2902&lt;2000,(ROUNDDOWN((F2902-$G$10)/5,0))*5+$G$10&amp;"-"&amp;(ROUNDDOWN((F2902-$G$10)/5,0))*5+$G$10+4,(ROUNDDOWN((F2902-$G$10)/5,0))*5+$G$10&amp;"-"&amp;(ROUNDDOWN((F2902-$G$10)/5,0))*5+$G$10+4)</f>
        <v>1985-1989</v>
      </c>
      <c r="H2902" s="17">
        <v>1</v>
      </c>
      <c r="I2902" s="17">
        <v>0</v>
      </c>
      <c r="J2902" s="17">
        <v>0</v>
      </c>
      <c r="K2902" s="17">
        <f>SUM(I2902:J2902)</f>
        <v>0</v>
      </c>
      <c r="L2902" s="28">
        <f>IF(N2902&lt;7000000000,0,1)</f>
        <v>0</v>
      </c>
      <c r="M2902" s="28">
        <f>IF(N2902&gt;0,1,0)</f>
        <v>1</v>
      </c>
      <c r="N2902" s="29">
        <v>729</v>
      </c>
      <c r="O2902" s="29">
        <f>IF($R2902="Minor",1,0)</f>
        <v>1</v>
      </c>
      <c r="P2902" s="29">
        <f>IF($R2902="Medium",1,0)</f>
        <v>0</v>
      </c>
      <c r="Q2902" s="29">
        <f>IF($R2902="Major",1,0)</f>
        <v>0</v>
      </c>
      <c r="R2902" s="2" t="str">
        <f>IF('Hazard Data'!N1527&lt;VLOOKUP(B2902,Thresholds!$B$2:$I$8,2,FALSE),"Minor",IF(AND(VLOOKUP(B2902,Thresholds!$B$2:$I$8,2,FALSE)&lt;='Hazard Data'!N1527,'Hazard Data'!N1527&lt;VLOOKUP(B2902,Thresholds!$B$2:$I$8,3,FALSE)),"Medium","Major"))</f>
        <v>Minor</v>
      </c>
      <c r="S2902" s="2" t="str">
        <f>IF(N2902&gt;0,"",IF('Hazard Data'!K1527&lt;VLOOKUP(B2902,Thresholds!$B$2:$I$8,5,FALSE),"Minor",IF(AND(VLOOKUP(B2902,Thresholds!$B$2:$I$8,5,FALSE)&lt;='Hazard Data'!K1527,'Hazard Data'!K1527&lt;VLOOKUP(B2902,Thresholds!$B$2:$I$8,6,FALSE)),"Medium","Major")))</f>
        <v/>
      </c>
      <c r="T2902" s="2"/>
      <c r="U2902" s="2"/>
      <c r="V2902" s="2"/>
      <c r="W2902" s="2"/>
      <c r="X2902" s="1"/>
      <c r="Y2902" s="1"/>
      <c r="Z2902" s="1"/>
      <c r="AA2902" s="1"/>
      <c r="AB2902" s="1"/>
      <c r="AC2902" s="1"/>
      <c r="AD2902" s="1"/>
      <c r="AE2902" s="1"/>
      <c r="AF2902" s="1"/>
    </row>
    <row r="2903" spans="1:32">
      <c r="A2903" s="1"/>
      <c r="B2903" s="17">
        <v>1</v>
      </c>
      <c r="C2903" s="9" t="s">
        <v>59</v>
      </c>
      <c r="D2903" s="9" t="str">
        <f>VLOOKUP(C2903,'Hazard Categories'!$A$2:$B$52,2,FALSE)</f>
        <v>Storm</v>
      </c>
      <c r="E2903" s="17">
        <v>4</v>
      </c>
      <c r="F2903" s="17">
        <v>1965</v>
      </c>
      <c r="G2903" s="17" t="str">
        <f>IF(F2903&lt;2000,(ROUNDDOWN((F2903-$G$10)/5,0))*5+$G$10&amp;"-"&amp;(ROUNDDOWN((F2903-$G$10)/5,0))*5+$G$10+4,(ROUNDDOWN((F2903-$G$10)/5,0))*5+$G$10&amp;"-"&amp;(ROUNDDOWN((F2903-$G$10)/5,0))*5+$G$10+4)</f>
        <v>1965-1969</v>
      </c>
      <c r="H2903" s="17">
        <v>1</v>
      </c>
      <c r="I2903" s="17">
        <v>0</v>
      </c>
      <c r="J2903" s="17">
        <v>0</v>
      </c>
      <c r="K2903" s="17">
        <f>SUM(I2903:J2903)</f>
        <v>0</v>
      </c>
      <c r="L2903" s="28">
        <f>IF(N2903&lt;7000000000,0,1)</f>
        <v>0</v>
      </c>
      <c r="M2903" s="28">
        <f>IF(N2903&gt;0,1,0)</f>
        <v>1</v>
      </c>
      <c r="N2903" s="29">
        <v>725</v>
      </c>
      <c r="O2903" s="29">
        <f>IF($R2903="Minor",1,0)</f>
        <v>1</v>
      </c>
      <c r="P2903" s="29">
        <f>IF($R2903="Medium",1,0)</f>
        <v>0</v>
      </c>
      <c r="Q2903" s="29">
        <f>IF($R2903="Major",1,0)</f>
        <v>0</v>
      </c>
      <c r="R2903" s="2" t="str">
        <f>IF('Hazard Data'!N983&lt;VLOOKUP(B2903,Thresholds!$B$2:$I$8,2,FALSE),"Minor",IF(AND(VLOOKUP(B2903,Thresholds!$B$2:$I$8,2,FALSE)&lt;='Hazard Data'!N983,'Hazard Data'!N983&lt;VLOOKUP(B2903,Thresholds!$B$2:$I$8,3,FALSE)),"Medium","Major"))</f>
        <v>Minor</v>
      </c>
      <c r="S2903" s="2" t="str">
        <f>IF(N2903&gt;0,"",IF('Hazard Data'!K983&lt;VLOOKUP(B2903,Thresholds!$B$2:$I$8,5,FALSE),"Minor",IF(AND(VLOOKUP(B2903,Thresholds!$B$2:$I$8,5,FALSE)&lt;='Hazard Data'!K983,'Hazard Data'!K983&lt;VLOOKUP(B2903,Thresholds!$B$2:$I$8,6,FALSE)),"Medium","Major")))</f>
        <v/>
      </c>
      <c r="T2903" s="2"/>
      <c r="U2903" s="2"/>
      <c r="V2903" s="2"/>
      <c r="W2903" s="2"/>
      <c r="X2903" s="1"/>
      <c r="Y2903" s="1"/>
      <c r="Z2903" s="1"/>
      <c r="AA2903" s="1"/>
      <c r="AB2903" s="1"/>
      <c r="AC2903" s="1"/>
      <c r="AD2903" s="1"/>
      <c r="AE2903" s="1"/>
      <c r="AF2903" s="1"/>
    </row>
    <row r="2904" spans="1:32">
      <c r="A2904" s="1"/>
      <c r="B2904" s="17">
        <v>1</v>
      </c>
      <c r="C2904" s="9" t="s">
        <v>44</v>
      </c>
      <c r="D2904" s="9" t="str">
        <f>VLOOKUP(C2904,'Hazard Categories'!$A$2:$B$52,2,FALSE)</f>
        <v>Severe Storm</v>
      </c>
      <c r="E2904" s="17">
        <v>2</v>
      </c>
      <c r="F2904" s="17">
        <v>1991</v>
      </c>
      <c r="G2904" s="17" t="str">
        <f>IF(F2904&lt;2000,(ROUNDDOWN((F2904-$G$10)/5,0))*5+$G$10&amp;"-"&amp;(ROUNDDOWN((F2904-$G$10)/5,0))*5+$G$10+4,(ROUNDDOWN((F2904-$G$10)/5,0))*5+$G$10&amp;"-"&amp;(ROUNDDOWN((F2904-$G$10)/5,0))*5+$G$10+4)</f>
        <v>1990-1994</v>
      </c>
      <c r="H2904" s="17">
        <v>1</v>
      </c>
      <c r="I2904" s="17">
        <v>0</v>
      </c>
      <c r="J2904" s="17">
        <v>0</v>
      </c>
      <c r="K2904" s="17">
        <f>SUM(I2904:J2904)</f>
        <v>0</v>
      </c>
      <c r="L2904" s="28">
        <f>IF(N2904&lt;7000000000,0,1)</f>
        <v>0</v>
      </c>
      <c r="M2904" s="28">
        <f>IF(N2904&gt;0,1,0)</f>
        <v>1</v>
      </c>
      <c r="N2904" s="29">
        <v>722</v>
      </c>
      <c r="O2904" s="29">
        <f>IF($R2904="Minor",1,0)</f>
        <v>1</v>
      </c>
      <c r="P2904" s="29">
        <f>IF($R2904="Medium",1,0)</f>
        <v>0</v>
      </c>
      <c r="Q2904" s="29">
        <f>IF($R2904="Major",1,0)</f>
        <v>0</v>
      </c>
      <c r="R2904" s="2" t="str">
        <f>IF('Hazard Data'!N1796&lt;VLOOKUP(B2904,Thresholds!$B$2:$I$8,2,FALSE),"Minor",IF(AND(VLOOKUP(B2904,Thresholds!$B$2:$I$8,2,FALSE)&lt;='Hazard Data'!N1796,'Hazard Data'!N1796&lt;VLOOKUP(B2904,Thresholds!$B$2:$I$8,3,FALSE)),"Medium","Major"))</f>
        <v>Minor</v>
      </c>
      <c r="S2904" s="2" t="str">
        <f>IF(N2904&gt;0,"",IF('Hazard Data'!K1796&lt;VLOOKUP(B2904,Thresholds!$B$2:$I$8,5,FALSE),"Minor",IF(AND(VLOOKUP(B2904,Thresholds!$B$2:$I$8,5,FALSE)&lt;='Hazard Data'!K1796,'Hazard Data'!K1796&lt;VLOOKUP(B2904,Thresholds!$B$2:$I$8,6,FALSE)),"Medium","Major")))</f>
        <v/>
      </c>
      <c r="T2904" s="2"/>
      <c r="U2904" s="2"/>
      <c r="V2904" s="2"/>
      <c r="W2904" s="2"/>
      <c r="X2904" s="1"/>
      <c r="Y2904" s="1"/>
      <c r="Z2904" s="1"/>
      <c r="AA2904" s="1"/>
      <c r="AB2904" s="1"/>
      <c r="AC2904" s="1"/>
      <c r="AD2904" s="1"/>
      <c r="AE2904" s="1"/>
      <c r="AF2904" s="1"/>
    </row>
    <row r="2905" spans="1:32">
      <c r="A2905" s="1"/>
      <c r="B2905" s="17">
        <v>1</v>
      </c>
      <c r="C2905" s="9" t="s">
        <v>46</v>
      </c>
      <c r="D2905" s="9" t="str">
        <f>VLOOKUP(C2905,'Hazard Categories'!$A$2:$B$52,2,FALSE)</f>
        <v>Storm</v>
      </c>
      <c r="E2905" s="17">
        <v>2</v>
      </c>
      <c r="F2905" s="17">
        <v>1986</v>
      </c>
      <c r="G2905" s="17" t="str">
        <f>IF(F2905&lt;2000,(ROUNDDOWN((F2905-$G$10)/5,0))*5+$G$10&amp;"-"&amp;(ROUNDDOWN((F2905-$G$10)/5,0))*5+$G$10+4,(ROUNDDOWN((F2905-$G$10)/5,0))*5+$G$10&amp;"-"&amp;(ROUNDDOWN((F2905-$G$10)/5,0))*5+$G$10+4)</f>
        <v>1985-1989</v>
      </c>
      <c r="H2905" s="17">
        <v>1</v>
      </c>
      <c r="I2905" s="17">
        <v>0</v>
      </c>
      <c r="J2905" s="17">
        <v>0</v>
      </c>
      <c r="K2905" s="17">
        <f>SUM(I2905:J2905)</f>
        <v>0</v>
      </c>
      <c r="L2905" s="28">
        <f>IF(N2905&lt;7000000000,0,1)</f>
        <v>0</v>
      </c>
      <c r="M2905" s="28">
        <f>IF(N2905&gt;0,1,0)</f>
        <v>1</v>
      </c>
      <c r="N2905" s="29">
        <v>714</v>
      </c>
      <c r="O2905" s="29">
        <f>IF($R2905="Minor",1,0)</f>
        <v>1</v>
      </c>
      <c r="P2905" s="29">
        <f>IF($R2905="Medium",1,0)</f>
        <v>0</v>
      </c>
      <c r="Q2905" s="29">
        <f>IF($R2905="Major",1,0)</f>
        <v>0</v>
      </c>
      <c r="R2905" s="2" t="str">
        <f>IF('Hazard Data'!N1521&lt;VLOOKUP(B2905,Thresholds!$B$2:$I$8,2,FALSE),"Minor",IF(AND(VLOOKUP(B2905,Thresholds!$B$2:$I$8,2,FALSE)&lt;='Hazard Data'!N1521,'Hazard Data'!N1521&lt;VLOOKUP(B2905,Thresholds!$B$2:$I$8,3,FALSE)),"Medium","Major"))</f>
        <v>Minor</v>
      </c>
      <c r="S2905" s="2" t="str">
        <f>IF(N2905&gt;0,"",IF('Hazard Data'!K1521&lt;VLOOKUP(B2905,Thresholds!$B$2:$I$8,5,FALSE),"Minor",IF(AND(VLOOKUP(B2905,Thresholds!$B$2:$I$8,5,FALSE)&lt;='Hazard Data'!K1521,'Hazard Data'!K1521&lt;VLOOKUP(B2905,Thresholds!$B$2:$I$8,6,FALSE)),"Medium","Major")))</f>
        <v/>
      </c>
      <c r="T2905" s="2"/>
      <c r="U2905" s="2"/>
      <c r="V2905" s="2"/>
      <c r="W2905" s="2"/>
      <c r="X2905" s="1"/>
      <c r="Y2905" s="1"/>
      <c r="Z2905" s="1"/>
      <c r="AA2905" s="1"/>
      <c r="AB2905" s="1"/>
      <c r="AC2905" s="1"/>
      <c r="AD2905" s="1"/>
      <c r="AE2905" s="1"/>
      <c r="AF2905" s="1"/>
    </row>
    <row r="2906" spans="1:32">
      <c r="A2906" s="1"/>
      <c r="B2906" s="17">
        <v>2</v>
      </c>
      <c r="C2906" s="9" t="s">
        <v>40</v>
      </c>
      <c r="D2906" s="9" t="str">
        <f>VLOOKUP(C2906,'Hazard Categories'!$A$2:$B$52,2,FALSE)</f>
        <v>Storm</v>
      </c>
      <c r="E2906" s="17">
        <v>4</v>
      </c>
      <c r="F2906" s="17">
        <v>1980</v>
      </c>
      <c r="G2906" s="17" t="str">
        <f>IF(F2906&lt;2000,(ROUNDDOWN((F2906-$G$10)/5,0))*5+$G$10&amp;"-"&amp;(ROUNDDOWN((F2906-$G$10)/5,0))*5+$G$10+4,(ROUNDDOWN((F2906-$G$10)/5,0))*5+$G$10&amp;"-"&amp;(ROUNDDOWN((F2906-$G$10)/5,0))*5+$G$10+4)</f>
        <v>1980-1984</v>
      </c>
      <c r="H2906" s="17">
        <v>3</v>
      </c>
      <c r="I2906" s="17">
        <v>0</v>
      </c>
      <c r="J2906" s="17">
        <v>0</v>
      </c>
      <c r="K2906" s="17">
        <f>SUM(I2906:J2906)</f>
        <v>0</v>
      </c>
      <c r="L2906" s="28">
        <f>IF(N2906&lt;7000000000,0,1)</f>
        <v>0</v>
      </c>
      <c r="M2906" s="28">
        <f>IF(N2906&gt;0,1,0)</f>
        <v>1</v>
      </c>
      <c r="N2906" s="29">
        <v>686</v>
      </c>
      <c r="O2906" s="29">
        <f>IF($R2906="Minor",1,0)</f>
        <v>1</v>
      </c>
      <c r="P2906" s="29">
        <f>IF($R2906="Medium",1,0)</f>
        <v>0</v>
      </c>
      <c r="Q2906" s="29">
        <f>IF($R2906="Major",1,0)</f>
        <v>0</v>
      </c>
      <c r="R2906" s="2" t="str">
        <f>IF('Hazard Data'!N1341&lt;VLOOKUP(B2906,Thresholds!$B$2:$I$8,2,FALSE),"Minor",IF(AND(VLOOKUP(B2906,Thresholds!$B$2:$I$8,2,FALSE)&lt;='Hazard Data'!N1341,'Hazard Data'!N1341&lt;VLOOKUP(B2906,Thresholds!$B$2:$I$8,3,FALSE)),"Medium","Major"))</f>
        <v>Minor</v>
      </c>
      <c r="S2906" s="2" t="str">
        <f>IF(N2906&gt;0,"",IF('Hazard Data'!K1341&lt;VLOOKUP(B2906,Thresholds!$B$2:$I$8,5,FALSE),"Minor",IF(AND(VLOOKUP(B2906,Thresholds!$B$2:$I$8,5,FALSE)&lt;='Hazard Data'!K1341,'Hazard Data'!K1341&lt;VLOOKUP(B2906,Thresholds!$B$2:$I$8,6,FALSE)),"Medium","Major")))</f>
        <v/>
      </c>
      <c r="T2906" s="2"/>
      <c r="U2906" s="2"/>
      <c r="V2906" s="2"/>
      <c r="W2906" s="2"/>
      <c r="X2906" s="1"/>
      <c r="Y2906" s="1"/>
      <c r="Z2906" s="1"/>
      <c r="AA2906" s="1"/>
      <c r="AB2906" s="1"/>
      <c r="AC2906" s="1"/>
      <c r="AD2906" s="1"/>
      <c r="AE2906" s="1"/>
      <c r="AF2906" s="1"/>
    </row>
    <row r="2907" spans="1:32">
      <c r="A2907" s="1"/>
      <c r="B2907" s="17">
        <v>1</v>
      </c>
      <c r="C2907" s="9" t="s">
        <v>47</v>
      </c>
      <c r="D2907" s="9" t="str">
        <f>VLOOKUP(C2907,'Hazard Categories'!$A$2:$B$52,2,FALSE)</f>
        <v>Severe Storm</v>
      </c>
      <c r="E2907" s="17">
        <v>4</v>
      </c>
      <c r="F2907" s="17">
        <v>1977</v>
      </c>
      <c r="G2907" s="17" t="str">
        <f>IF(F2907&lt;2000,(ROUNDDOWN((F2907-$G$10)/5,0))*5+$G$10&amp;"-"&amp;(ROUNDDOWN((F2907-$G$10)/5,0))*5+$G$10+4,(ROUNDDOWN((F2907-$G$10)/5,0))*5+$G$10&amp;"-"&amp;(ROUNDDOWN((F2907-$G$10)/5,0))*5+$G$10+4)</f>
        <v>1975-1979</v>
      </c>
      <c r="H2907" s="17">
        <v>1</v>
      </c>
      <c r="I2907" s="17">
        <v>0</v>
      </c>
      <c r="J2907" s="17">
        <v>0</v>
      </c>
      <c r="K2907" s="17">
        <f>SUM(I2907:J2907)</f>
        <v>0</v>
      </c>
      <c r="L2907" s="28">
        <f>IF(N2907&lt;7000000000,0,1)</f>
        <v>0</v>
      </c>
      <c r="M2907" s="28">
        <f>IF(N2907&gt;0,1,0)</f>
        <v>1</v>
      </c>
      <c r="N2907" s="29">
        <v>642</v>
      </c>
      <c r="O2907" s="29">
        <f>IF($R2907="Minor",1,0)</f>
        <v>1</v>
      </c>
      <c r="P2907" s="29">
        <f>IF($R2907="Medium",1,0)</f>
        <v>0</v>
      </c>
      <c r="Q2907" s="29">
        <f>IF($R2907="Major",1,0)</f>
        <v>0</v>
      </c>
      <c r="R2907" s="2" t="str">
        <f>IF('Hazard Data'!N1278&lt;VLOOKUP(B2907,Thresholds!$B$2:$I$8,2,FALSE),"Minor",IF(AND(VLOOKUP(B2907,Thresholds!$B$2:$I$8,2,FALSE)&lt;='Hazard Data'!N1278,'Hazard Data'!N1278&lt;VLOOKUP(B2907,Thresholds!$B$2:$I$8,3,FALSE)),"Medium","Major"))</f>
        <v>Minor</v>
      </c>
      <c r="S2907" s="2" t="str">
        <f>IF(N2907&gt;0,"",IF('Hazard Data'!K1278&lt;VLOOKUP(B2907,Thresholds!$B$2:$I$8,5,FALSE),"Minor",IF(AND(VLOOKUP(B2907,Thresholds!$B$2:$I$8,5,FALSE)&lt;='Hazard Data'!K1278,'Hazard Data'!K1278&lt;VLOOKUP(B2907,Thresholds!$B$2:$I$8,6,FALSE)),"Medium","Major")))</f>
        <v/>
      </c>
      <c r="T2907" s="2"/>
      <c r="U2907" s="2"/>
      <c r="V2907" s="2"/>
      <c r="W2907" s="2"/>
      <c r="X2907" s="1"/>
      <c r="Y2907" s="1"/>
      <c r="Z2907" s="1"/>
      <c r="AA2907" s="1"/>
      <c r="AB2907" s="1"/>
      <c r="AC2907" s="1"/>
      <c r="AD2907" s="1"/>
      <c r="AE2907" s="1"/>
      <c r="AF2907" s="1"/>
    </row>
    <row r="2908" spans="1:32">
      <c r="A2908" s="1"/>
      <c r="B2908" s="17">
        <v>3</v>
      </c>
      <c r="C2908" s="9" t="s">
        <v>47</v>
      </c>
      <c r="D2908" s="9" t="str">
        <f>VLOOKUP(C2908,'Hazard Categories'!$A$2:$B$52,2,FALSE)</f>
        <v>Severe Storm</v>
      </c>
      <c r="E2908" s="17">
        <v>1</v>
      </c>
      <c r="F2908" s="17">
        <v>1974</v>
      </c>
      <c r="G2908" s="17" t="str">
        <f>IF(F2908&lt;2000,(ROUNDDOWN((F2908-$G$10)/5,0))*5+$G$10&amp;"-"&amp;(ROUNDDOWN((F2908-$G$10)/5,0))*5+$G$10+4,(ROUNDDOWN((F2908-$G$10)/5,0))*5+$G$10&amp;"-"&amp;(ROUNDDOWN((F2908-$G$10)/5,0))*5+$G$10+4)</f>
        <v>1970-1974</v>
      </c>
      <c r="H2908" s="17">
        <v>1</v>
      </c>
      <c r="I2908" s="17">
        <v>0</v>
      </c>
      <c r="J2908" s="17">
        <v>0</v>
      </c>
      <c r="K2908" s="17">
        <f>SUM(I2908:J2908)</f>
        <v>0</v>
      </c>
      <c r="L2908" s="28">
        <f>IF(N2908&lt;7000000000,0,1)</f>
        <v>0</v>
      </c>
      <c r="M2908" s="28">
        <f>IF(N2908&gt;0,1,0)</f>
        <v>1</v>
      </c>
      <c r="N2908" s="29">
        <v>623</v>
      </c>
      <c r="O2908" s="29">
        <f>IF($R2908="Minor",1,0)</f>
        <v>1</v>
      </c>
      <c r="P2908" s="29">
        <f>IF($R2908="Medium",1,0)</f>
        <v>0</v>
      </c>
      <c r="Q2908" s="29">
        <f>IF($R2908="Major",1,0)</f>
        <v>0</v>
      </c>
      <c r="R2908" s="2" t="str">
        <f>IF('Hazard Data'!N1183&lt;VLOOKUP(B2908,Thresholds!$B$2:$I$8,2,FALSE),"Minor",IF(AND(VLOOKUP(B2908,Thresholds!$B$2:$I$8,2,FALSE)&lt;='Hazard Data'!N1183,'Hazard Data'!N1183&lt;VLOOKUP(B2908,Thresholds!$B$2:$I$8,3,FALSE)),"Medium","Major"))</f>
        <v>Minor</v>
      </c>
      <c r="S2908" s="2" t="str">
        <f>IF(N2908&gt;0,"",IF('Hazard Data'!K1183&lt;VLOOKUP(B2908,Thresholds!$B$2:$I$8,5,FALSE),"Minor",IF(AND(VLOOKUP(B2908,Thresholds!$B$2:$I$8,5,FALSE)&lt;='Hazard Data'!K1183,'Hazard Data'!K1183&lt;VLOOKUP(B2908,Thresholds!$B$2:$I$8,6,FALSE)),"Medium","Major")))</f>
        <v/>
      </c>
      <c r="T2908" s="2"/>
      <c r="U2908" s="2"/>
      <c r="V2908" s="2"/>
      <c r="W2908" s="2"/>
      <c r="X2908" s="1"/>
      <c r="Y2908" s="1"/>
      <c r="Z2908" s="1"/>
      <c r="AA2908" s="1"/>
      <c r="AB2908" s="1"/>
      <c r="AC2908" s="1"/>
      <c r="AD2908" s="1"/>
      <c r="AE2908" s="1"/>
      <c r="AF2908" s="1"/>
    </row>
    <row r="2909" spans="1:32">
      <c r="A2909" s="1"/>
      <c r="B2909" s="17">
        <v>6</v>
      </c>
      <c r="C2909" s="9" t="s">
        <v>47</v>
      </c>
      <c r="D2909" s="9" t="str">
        <f>VLOOKUP(C2909,'Hazard Categories'!$A$2:$B$52,2,FALSE)</f>
        <v>Severe Storm</v>
      </c>
      <c r="E2909" s="17">
        <v>1</v>
      </c>
      <c r="F2909" s="17">
        <v>1974</v>
      </c>
      <c r="G2909" s="17" t="str">
        <f>IF(F2909&lt;2000,(ROUNDDOWN((F2909-$G$10)/5,0))*5+$G$10&amp;"-"&amp;(ROUNDDOWN((F2909-$G$10)/5,0))*5+$G$10+4,(ROUNDDOWN((F2909-$G$10)/5,0))*5+$G$10&amp;"-"&amp;(ROUNDDOWN((F2909-$G$10)/5,0))*5+$G$10+4)</f>
        <v>1970-1974</v>
      </c>
      <c r="H2909" s="17">
        <v>1</v>
      </c>
      <c r="I2909" s="17">
        <v>0</v>
      </c>
      <c r="J2909" s="17">
        <v>0</v>
      </c>
      <c r="K2909" s="17">
        <f>SUM(I2909:J2909)</f>
        <v>0</v>
      </c>
      <c r="L2909" s="28">
        <f>IF(N2909&lt;7000000000,0,1)</f>
        <v>0</v>
      </c>
      <c r="M2909" s="28">
        <f>IF(N2909&gt;0,1,0)</f>
        <v>1</v>
      </c>
      <c r="N2909" s="29">
        <v>601</v>
      </c>
      <c r="O2909" s="29">
        <f>IF($R2909="Minor",1,0)</f>
        <v>1</v>
      </c>
      <c r="P2909" s="29">
        <f>IF($R2909="Medium",1,0)</f>
        <v>0</v>
      </c>
      <c r="Q2909" s="29">
        <f>IF($R2909="Major",1,0)</f>
        <v>0</v>
      </c>
      <c r="R2909" s="2" t="str">
        <f>IF('Hazard Data'!N1181&lt;VLOOKUP(B2909,Thresholds!$B$2:$I$8,2,FALSE),"Minor",IF(AND(VLOOKUP(B2909,Thresholds!$B$2:$I$8,2,FALSE)&lt;='Hazard Data'!N1181,'Hazard Data'!N1181&lt;VLOOKUP(B2909,Thresholds!$B$2:$I$8,3,FALSE)),"Medium","Major"))</f>
        <v>Minor</v>
      </c>
      <c r="S2909" s="2" t="str">
        <f>IF(N2909&gt;0,"",IF('Hazard Data'!K1181&lt;VLOOKUP(B2909,Thresholds!$B$2:$I$8,5,FALSE),"Minor",IF(AND(VLOOKUP(B2909,Thresholds!$B$2:$I$8,5,FALSE)&lt;='Hazard Data'!K1181,'Hazard Data'!K1181&lt;VLOOKUP(B2909,Thresholds!$B$2:$I$8,6,FALSE)),"Medium","Major")))</f>
        <v/>
      </c>
      <c r="T2909" s="2"/>
      <c r="U2909" s="2"/>
      <c r="V2909" s="2"/>
      <c r="W2909" s="2"/>
      <c r="X2909" s="1"/>
      <c r="Y2909" s="1"/>
      <c r="Z2909" s="1"/>
      <c r="AA2909" s="1"/>
      <c r="AB2909" s="1"/>
      <c r="AC2909" s="1"/>
      <c r="AD2909" s="1"/>
      <c r="AE2909" s="1"/>
      <c r="AF2909" s="1"/>
    </row>
    <row r="2910" spans="1:32">
      <c r="A2910" s="1"/>
      <c r="B2910" s="17">
        <v>4</v>
      </c>
      <c r="C2910" s="9" t="s">
        <v>47</v>
      </c>
      <c r="D2910" s="9" t="str">
        <f>VLOOKUP(C2910,'Hazard Categories'!$A$2:$B$52,2,FALSE)</f>
        <v>Severe Storm</v>
      </c>
      <c r="E2910" s="17">
        <v>1</v>
      </c>
      <c r="F2910" s="17">
        <v>1974</v>
      </c>
      <c r="G2910" s="17" t="str">
        <f>IF(F2910&lt;2000,(ROUNDDOWN((F2910-$G$10)/5,0))*5+$G$10&amp;"-"&amp;(ROUNDDOWN((F2910-$G$10)/5,0))*5+$G$10+4,(ROUNDDOWN((F2910-$G$10)/5,0))*5+$G$10&amp;"-"&amp;(ROUNDDOWN((F2910-$G$10)/5,0))*5+$G$10+4)</f>
        <v>1970-1974</v>
      </c>
      <c r="H2910" s="17">
        <v>1</v>
      </c>
      <c r="I2910" s="17">
        <v>0</v>
      </c>
      <c r="J2910" s="17">
        <v>0</v>
      </c>
      <c r="K2910" s="17">
        <f>SUM(I2910:J2910)</f>
        <v>0</v>
      </c>
      <c r="L2910" s="28">
        <f>IF(N2910&lt;7000000000,0,1)</f>
        <v>0</v>
      </c>
      <c r="M2910" s="28">
        <f>IF(N2910&gt;0,1,0)</f>
        <v>1</v>
      </c>
      <c r="N2910" s="29">
        <v>596</v>
      </c>
      <c r="O2910" s="29">
        <f>IF($R2910="Minor",1,0)</f>
        <v>1</v>
      </c>
      <c r="P2910" s="29">
        <f>IF($R2910="Medium",1,0)</f>
        <v>0</v>
      </c>
      <c r="Q2910" s="29">
        <f>IF($R2910="Major",1,0)</f>
        <v>0</v>
      </c>
      <c r="R2910" s="2" t="str">
        <f>IF('Hazard Data'!N1182&lt;VLOOKUP(B2910,Thresholds!$B$2:$I$8,2,FALSE),"Minor",IF(AND(VLOOKUP(B2910,Thresholds!$B$2:$I$8,2,FALSE)&lt;='Hazard Data'!N1182,'Hazard Data'!N1182&lt;VLOOKUP(B2910,Thresholds!$B$2:$I$8,3,FALSE)),"Medium","Major"))</f>
        <v>Minor</v>
      </c>
      <c r="S2910" s="2" t="str">
        <f>IF(N2910&gt;0,"",IF('Hazard Data'!K1182&lt;VLOOKUP(B2910,Thresholds!$B$2:$I$8,5,FALSE),"Minor",IF(AND(VLOOKUP(B2910,Thresholds!$B$2:$I$8,5,FALSE)&lt;='Hazard Data'!K1182,'Hazard Data'!K1182&lt;VLOOKUP(B2910,Thresholds!$B$2:$I$8,6,FALSE)),"Medium","Major")))</f>
        <v/>
      </c>
      <c r="T2910" s="2"/>
      <c r="U2910" s="2"/>
      <c r="V2910" s="2"/>
      <c r="W2910" s="2"/>
      <c r="X2910" s="1"/>
      <c r="Y2910" s="1"/>
      <c r="Z2910" s="1"/>
      <c r="AA2910" s="1"/>
      <c r="AB2910" s="1"/>
      <c r="AC2910" s="1"/>
      <c r="AD2910" s="1"/>
      <c r="AE2910" s="1"/>
      <c r="AF2910" s="1"/>
    </row>
    <row r="2911" spans="1:32">
      <c r="A2911" s="1"/>
      <c r="B2911" s="17">
        <v>1</v>
      </c>
      <c r="C2911" s="9" t="s">
        <v>40</v>
      </c>
      <c r="D2911" s="9" t="str">
        <f>VLOOKUP(C2911,'Hazard Categories'!$A$2:$B$52,2,FALSE)</f>
        <v>Storm</v>
      </c>
      <c r="E2911" s="17">
        <v>4</v>
      </c>
      <c r="F2911" s="17">
        <v>1973</v>
      </c>
      <c r="G2911" s="17" t="str">
        <f>IF(F2911&lt;2000,(ROUNDDOWN((F2911-$G$10)/5,0))*5+$G$10&amp;"-"&amp;(ROUNDDOWN((F2911-$G$10)/5,0))*5+$G$10+4,(ROUNDDOWN((F2911-$G$10)/5,0))*5+$G$10&amp;"-"&amp;(ROUNDDOWN((F2911-$G$10)/5,0))*5+$G$10+4)</f>
        <v>1970-1974</v>
      </c>
      <c r="H2911" s="17">
        <v>1</v>
      </c>
      <c r="I2911" s="17">
        <v>0</v>
      </c>
      <c r="J2911" s="17">
        <v>0</v>
      </c>
      <c r="K2911" s="17">
        <f>SUM(I2911:J2911)</f>
        <v>0</v>
      </c>
      <c r="L2911" s="28">
        <f>IF(N2911&lt;7000000000,0,1)</f>
        <v>0</v>
      </c>
      <c r="M2911" s="28">
        <f>IF(N2911&gt;0,1,0)</f>
        <v>1</v>
      </c>
      <c r="N2911" s="29">
        <v>541</v>
      </c>
      <c r="O2911" s="29">
        <f>IF($R2911="Minor",1,0)</f>
        <v>1</v>
      </c>
      <c r="P2911" s="29">
        <f>IF($R2911="Medium",1,0)</f>
        <v>0</v>
      </c>
      <c r="Q2911" s="29">
        <f>IF($R2911="Major",1,0)</f>
        <v>0</v>
      </c>
      <c r="R2911" s="2" t="str">
        <f>IF('Hazard Data'!N1176&lt;VLOOKUP(B2911,Thresholds!$B$2:$I$8,2,FALSE),"Minor",IF(AND(VLOOKUP(B2911,Thresholds!$B$2:$I$8,2,FALSE)&lt;='Hazard Data'!N1176,'Hazard Data'!N1176&lt;VLOOKUP(B2911,Thresholds!$B$2:$I$8,3,FALSE)),"Medium","Major"))</f>
        <v>Minor</v>
      </c>
      <c r="S2911" s="2" t="str">
        <f>IF(N2911&gt;0,"",IF('Hazard Data'!K1176&lt;VLOOKUP(B2911,Thresholds!$B$2:$I$8,5,FALSE),"Minor",IF(AND(VLOOKUP(B2911,Thresholds!$B$2:$I$8,5,FALSE)&lt;='Hazard Data'!K1176,'Hazard Data'!K1176&lt;VLOOKUP(B2911,Thresholds!$B$2:$I$8,6,FALSE)),"Medium","Major")))</f>
        <v/>
      </c>
      <c r="T2911" s="2"/>
      <c r="U2911" s="2"/>
      <c r="V2911" s="2"/>
      <c r="W2911" s="2"/>
      <c r="X2911" s="1"/>
      <c r="Y2911" s="1"/>
      <c r="Z2911" s="1"/>
      <c r="AA2911" s="1"/>
      <c r="AB2911" s="1"/>
      <c r="AC2911" s="1"/>
      <c r="AD2911" s="1"/>
      <c r="AE2911" s="1"/>
      <c r="AF2911" s="1"/>
    </row>
    <row r="2912" spans="1:32">
      <c r="A2912" s="1"/>
      <c r="B2912" s="17">
        <v>3</v>
      </c>
      <c r="C2912" s="9" t="s">
        <v>65</v>
      </c>
      <c r="D2912" s="9" t="str">
        <f>VLOOKUP(C2912,'Hazard Categories'!$A$2:$B$52,2,FALSE)</f>
        <v>Severe Storm</v>
      </c>
      <c r="E2912" s="17">
        <v>3</v>
      </c>
      <c r="F2912" s="17">
        <v>1973</v>
      </c>
      <c r="G2912" s="17" t="str">
        <f>IF(F2912&lt;2000,(ROUNDDOWN((F2912-$G$10)/5,0))*5+$G$10&amp;"-"&amp;(ROUNDDOWN((F2912-$G$10)/5,0))*5+$G$10+4,(ROUNDDOWN((F2912-$G$10)/5,0))*5+$G$10&amp;"-"&amp;(ROUNDDOWN((F2912-$G$10)/5,0))*5+$G$10+4)</f>
        <v>1970-1974</v>
      </c>
      <c r="H2912" s="17">
        <v>1</v>
      </c>
      <c r="I2912" s="17">
        <v>0</v>
      </c>
      <c r="J2912" s="17">
        <v>0</v>
      </c>
      <c r="K2912" s="17">
        <f>SUM(I2912:J2912)</f>
        <v>0</v>
      </c>
      <c r="L2912" s="28">
        <f>IF(N2912&lt;7000000000,0,1)</f>
        <v>0</v>
      </c>
      <c r="M2912" s="28">
        <f>IF(N2912&gt;0,1,0)</f>
        <v>1</v>
      </c>
      <c r="N2912" s="29">
        <v>460</v>
      </c>
      <c r="O2912" s="29">
        <f>IF($R2912="Minor",1,0)</f>
        <v>1</v>
      </c>
      <c r="P2912" s="29">
        <f>IF($R2912="Medium",1,0)</f>
        <v>0</v>
      </c>
      <c r="Q2912" s="29">
        <f>IF($R2912="Major",1,0)</f>
        <v>0</v>
      </c>
      <c r="R2912" s="2" t="str">
        <f>IF('Hazard Data'!N1143&lt;VLOOKUP(B2912,Thresholds!$B$2:$I$8,2,FALSE),"Minor",IF(AND(VLOOKUP(B2912,Thresholds!$B$2:$I$8,2,FALSE)&lt;='Hazard Data'!N1143,'Hazard Data'!N1143&lt;VLOOKUP(B2912,Thresholds!$B$2:$I$8,3,FALSE)),"Medium","Major"))</f>
        <v>Minor</v>
      </c>
      <c r="S2912" s="2" t="str">
        <f>IF(N2912&gt;0,"",IF('Hazard Data'!K1143&lt;VLOOKUP(B2912,Thresholds!$B$2:$I$8,5,FALSE),"Minor",IF(AND(VLOOKUP(B2912,Thresholds!$B$2:$I$8,5,FALSE)&lt;='Hazard Data'!K1143,'Hazard Data'!K1143&lt;VLOOKUP(B2912,Thresholds!$B$2:$I$8,6,FALSE)),"Medium","Major")))</f>
        <v/>
      </c>
      <c r="T2912" s="2"/>
      <c r="U2912" s="2"/>
      <c r="V2912" s="2"/>
      <c r="W2912" s="2"/>
      <c r="X2912" s="1"/>
      <c r="Y2912" s="1"/>
      <c r="Z2912" s="1"/>
      <c r="AA2912" s="1"/>
      <c r="AB2912" s="1"/>
      <c r="AC2912" s="1"/>
      <c r="AD2912" s="1"/>
      <c r="AE2912" s="1"/>
      <c r="AF2912" s="1"/>
    </row>
    <row r="2913" spans="1:32">
      <c r="A2913" s="1"/>
      <c r="B2913" s="17">
        <v>1</v>
      </c>
      <c r="C2913" s="9" t="s">
        <v>40</v>
      </c>
      <c r="D2913" s="9" t="str">
        <f>VLOOKUP(C2913,'Hazard Categories'!$A$2:$B$52,2,FALSE)</f>
        <v>Storm</v>
      </c>
      <c r="E2913" s="17">
        <v>1</v>
      </c>
      <c r="F2913" s="17">
        <v>1981</v>
      </c>
      <c r="G2913" s="17" t="str">
        <f>IF(F2913&lt;2000,(ROUNDDOWN((F2913-$G$10)/5,0))*5+$G$10&amp;"-"&amp;(ROUNDDOWN((F2913-$G$10)/5,0))*5+$G$10+4,(ROUNDDOWN((F2913-$G$10)/5,0))*5+$G$10&amp;"-"&amp;(ROUNDDOWN((F2913-$G$10)/5,0))*5+$G$10+4)</f>
        <v>1980-1984</v>
      </c>
      <c r="H2913" s="17">
        <v>1</v>
      </c>
      <c r="I2913" s="17">
        <v>0</v>
      </c>
      <c r="J2913" s="17">
        <v>0</v>
      </c>
      <c r="K2913" s="17">
        <f>SUM(I2913:J2913)</f>
        <v>0</v>
      </c>
      <c r="L2913" s="28">
        <f>IF(N2913&lt;7000000000,0,1)</f>
        <v>0</v>
      </c>
      <c r="M2913" s="28">
        <f>IF(N2913&gt;0,1,0)</f>
        <v>1</v>
      </c>
      <c r="N2913" s="29">
        <v>460</v>
      </c>
      <c r="O2913" s="29">
        <f>IF($R2913="Minor",1,0)</f>
        <v>1</v>
      </c>
      <c r="P2913" s="29">
        <f>IF($R2913="Medium",1,0)</f>
        <v>0</v>
      </c>
      <c r="Q2913" s="29">
        <f>IF($R2913="Major",1,0)</f>
        <v>0</v>
      </c>
      <c r="R2913" s="2" t="str">
        <f>IF('Hazard Data'!N1343&lt;VLOOKUP(B2913,Thresholds!$B$2:$I$8,2,FALSE),"Minor",IF(AND(VLOOKUP(B2913,Thresholds!$B$2:$I$8,2,FALSE)&lt;='Hazard Data'!N1343,'Hazard Data'!N1343&lt;VLOOKUP(B2913,Thresholds!$B$2:$I$8,3,FALSE)),"Medium","Major"))</f>
        <v>Minor</v>
      </c>
      <c r="S2913" s="2" t="str">
        <f>IF(N2913&gt;0,"",IF('Hazard Data'!K1343&lt;VLOOKUP(B2913,Thresholds!$B$2:$I$8,5,FALSE),"Minor",IF(AND(VLOOKUP(B2913,Thresholds!$B$2:$I$8,5,FALSE)&lt;='Hazard Data'!K1343,'Hazard Data'!K1343&lt;VLOOKUP(B2913,Thresholds!$B$2:$I$8,6,FALSE)),"Medium","Major")))</f>
        <v/>
      </c>
      <c r="T2913" s="2"/>
      <c r="U2913" s="2"/>
      <c r="V2913" s="2"/>
      <c r="W2913" s="2"/>
      <c r="X2913" s="1"/>
      <c r="Y2913" s="1"/>
      <c r="Z2913" s="1"/>
      <c r="AA2913" s="1"/>
      <c r="AB2913" s="1"/>
      <c r="AC2913" s="1"/>
      <c r="AD2913" s="1"/>
      <c r="AE2913" s="1"/>
      <c r="AF2913" s="1"/>
    </row>
    <row r="2914" spans="1:32">
      <c r="A2914" s="1"/>
      <c r="B2914" s="17">
        <v>5</v>
      </c>
      <c r="C2914" s="9" t="s">
        <v>65</v>
      </c>
      <c r="D2914" s="9" t="str">
        <f>VLOOKUP(C2914,'Hazard Categories'!$A$2:$B$52,2,FALSE)</f>
        <v>Severe Storm</v>
      </c>
      <c r="E2914" s="17">
        <v>3</v>
      </c>
      <c r="F2914" s="17">
        <v>1973</v>
      </c>
      <c r="G2914" s="17" t="str">
        <f>IF(F2914&lt;2000,(ROUNDDOWN((F2914-$G$10)/5,0))*5+$G$10&amp;"-"&amp;(ROUNDDOWN((F2914-$G$10)/5,0))*5+$G$10+4,(ROUNDDOWN((F2914-$G$10)/5,0))*5+$G$10&amp;"-"&amp;(ROUNDDOWN((F2914-$G$10)/5,0))*5+$G$10+4)</f>
        <v>1970-1974</v>
      </c>
      <c r="H2914" s="17">
        <v>1</v>
      </c>
      <c r="I2914" s="17">
        <v>0</v>
      </c>
      <c r="J2914" s="17">
        <v>0</v>
      </c>
      <c r="K2914" s="17">
        <f>SUM(I2914:J2914)</f>
        <v>0</v>
      </c>
      <c r="L2914" s="28">
        <f>IF(N2914&lt;7000000000,0,1)</f>
        <v>0</v>
      </c>
      <c r="M2914" s="28">
        <f>IF(N2914&gt;0,1,0)</f>
        <v>1</v>
      </c>
      <c r="N2914" s="29">
        <v>448</v>
      </c>
      <c r="O2914" s="29">
        <f>IF($R2914="Minor",1,0)</f>
        <v>1</v>
      </c>
      <c r="P2914" s="29">
        <f>IF($R2914="Medium",1,0)</f>
        <v>0</v>
      </c>
      <c r="Q2914" s="29">
        <f>IF($R2914="Major",1,0)</f>
        <v>0</v>
      </c>
      <c r="R2914" s="2" t="str">
        <f>IF('Hazard Data'!N1144&lt;VLOOKUP(B2914,Thresholds!$B$2:$I$8,2,FALSE),"Minor",IF(AND(VLOOKUP(B2914,Thresholds!$B$2:$I$8,2,FALSE)&lt;='Hazard Data'!N1144,'Hazard Data'!N1144&lt;VLOOKUP(B2914,Thresholds!$B$2:$I$8,3,FALSE)),"Medium","Major"))</f>
        <v>Minor</v>
      </c>
      <c r="S2914" s="2" t="str">
        <f>IF(N2914&gt;0,"",IF('Hazard Data'!K1144&lt;VLOOKUP(B2914,Thresholds!$B$2:$I$8,5,FALSE),"Minor",IF(AND(VLOOKUP(B2914,Thresholds!$B$2:$I$8,5,FALSE)&lt;='Hazard Data'!K1144,'Hazard Data'!K1144&lt;VLOOKUP(B2914,Thresholds!$B$2:$I$8,6,FALSE)),"Medium","Major")))</f>
        <v/>
      </c>
      <c r="T2914" s="2"/>
      <c r="U2914" s="2"/>
      <c r="V2914" s="2"/>
      <c r="W2914" s="2"/>
      <c r="X2914" s="1"/>
      <c r="Y2914" s="1"/>
      <c r="Z2914" s="1"/>
      <c r="AA2914" s="1"/>
      <c r="AB2914" s="1"/>
      <c r="AC2914" s="1"/>
      <c r="AD2914" s="1"/>
      <c r="AE2914" s="1"/>
      <c r="AF2914" s="1"/>
    </row>
    <row r="2915" spans="1:32">
      <c r="A2915" s="1"/>
      <c r="B2915" s="17">
        <v>3</v>
      </c>
      <c r="C2915" s="9" t="s">
        <v>66</v>
      </c>
      <c r="D2915" s="9" t="str">
        <f>VLOOKUP(C2915,'Hazard Categories'!$A$2:$B$52,2,FALSE)</f>
        <v>Storm</v>
      </c>
      <c r="E2915" s="17">
        <v>3</v>
      </c>
      <c r="F2915" s="17">
        <v>1960</v>
      </c>
      <c r="G2915" s="17" t="str">
        <f>IF(F2915&lt;2000,(ROUNDDOWN((F2915-$G$10)/5,0))*5+$G$10&amp;"-"&amp;(ROUNDDOWN((F2915-$G$10)/5,0))*5+$G$10+4,(ROUNDDOWN((F2915-$G$10)/5,0))*5+$G$10&amp;"-"&amp;(ROUNDDOWN((F2915-$G$10)/5,0))*5+$G$10+4)</f>
        <v>1960-1964</v>
      </c>
      <c r="H2915" s="17">
        <v>1</v>
      </c>
      <c r="I2915" s="17">
        <v>0</v>
      </c>
      <c r="J2915" s="17">
        <v>0</v>
      </c>
      <c r="K2915" s="17">
        <f>SUM(I2915:J2915)</f>
        <v>0</v>
      </c>
      <c r="L2915" s="28">
        <f>IF(N2915&lt;7000000000,0,1)</f>
        <v>0</v>
      </c>
      <c r="M2915" s="28">
        <f>IF(N2915&gt;0,1,0)</f>
        <v>1</v>
      </c>
      <c r="N2915" s="29">
        <v>435</v>
      </c>
      <c r="O2915" s="29">
        <f>IF($R2915="Minor",1,0)</f>
        <v>1</v>
      </c>
      <c r="P2915" s="29">
        <f>IF($R2915="Medium",1,0)</f>
        <v>0</v>
      </c>
      <c r="Q2915" s="29">
        <f>IF($R2915="Major",1,0)</f>
        <v>0</v>
      </c>
      <c r="R2915" s="2" t="str">
        <f>IF('Hazard Data'!N921&lt;VLOOKUP(B2915,Thresholds!$B$2:$I$8,2,FALSE),"Minor",IF(AND(VLOOKUP(B2915,Thresholds!$B$2:$I$8,2,FALSE)&lt;='Hazard Data'!N921,'Hazard Data'!N921&lt;VLOOKUP(B2915,Thresholds!$B$2:$I$8,3,FALSE)),"Medium","Major"))</f>
        <v>Minor</v>
      </c>
      <c r="S2915" s="2" t="str">
        <f>IF(N2915&gt;0,"",IF('Hazard Data'!K921&lt;VLOOKUP(B2915,Thresholds!$B$2:$I$8,5,FALSE),"Minor",IF(AND(VLOOKUP(B2915,Thresholds!$B$2:$I$8,5,FALSE)&lt;='Hazard Data'!K921,'Hazard Data'!K921&lt;VLOOKUP(B2915,Thresholds!$B$2:$I$8,6,FALSE)),"Medium","Major")))</f>
        <v/>
      </c>
      <c r="T2915" s="2"/>
      <c r="U2915" s="2"/>
      <c r="V2915" s="2"/>
      <c r="W2915" s="2"/>
      <c r="X2915" s="1"/>
      <c r="Y2915" s="1"/>
      <c r="Z2915" s="1"/>
      <c r="AA2915" s="1"/>
      <c r="AB2915" s="1"/>
      <c r="AC2915" s="1"/>
      <c r="AD2915" s="1"/>
      <c r="AE2915" s="1"/>
      <c r="AF2915" s="1"/>
    </row>
    <row r="2916" spans="1:32">
      <c r="A2916" s="1"/>
      <c r="B2916" s="17">
        <v>3</v>
      </c>
      <c r="C2916" s="9" t="s">
        <v>46</v>
      </c>
      <c r="D2916" s="9" t="str">
        <f>VLOOKUP(C2916,'Hazard Categories'!$A$2:$B$52,2,FALSE)</f>
        <v>Storm</v>
      </c>
      <c r="E2916" s="17">
        <v>2</v>
      </c>
      <c r="F2916" s="17">
        <v>1969</v>
      </c>
      <c r="G2916" s="17" t="str">
        <f>IF(F2916&lt;2000,(ROUNDDOWN((F2916-$G$10)/5,0))*5+$G$10&amp;"-"&amp;(ROUNDDOWN((F2916-$G$10)/5,0))*5+$G$10+4,(ROUNDDOWN((F2916-$G$10)/5,0))*5+$G$10&amp;"-"&amp;(ROUNDDOWN((F2916-$G$10)/5,0))*5+$G$10+4)</f>
        <v>1965-1969</v>
      </c>
      <c r="H2916" s="17">
        <v>1</v>
      </c>
      <c r="I2916" s="17">
        <v>0</v>
      </c>
      <c r="J2916" s="17">
        <v>0</v>
      </c>
      <c r="K2916" s="17">
        <f>SUM(I2916:J2916)</f>
        <v>0</v>
      </c>
      <c r="L2916" s="28">
        <f>IF(N2916&lt;7000000000,0,1)</f>
        <v>0</v>
      </c>
      <c r="M2916" s="28">
        <f>IF(N2916&gt;0,1,0)</f>
        <v>1</v>
      </c>
      <c r="N2916" s="29">
        <v>423</v>
      </c>
      <c r="O2916" s="29">
        <f>IF($R2916="Minor",1,0)</f>
        <v>1</v>
      </c>
      <c r="P2916" s="29">
        <f>IF($R2916="Medium",1,0)</f>
        <v>0</v>
      </c>
      <c r="Q2916" s="29">
        <f>IF($R2916="Major",1,0)</f>
        <v>0</v>
      </c>
      <c r="R2916" s="2" t="str">
        <f>IF('Hazard Data'!N1053&lt;VLOOKUP(B2916,Thresholds!$B$2:$I$8,2,FALSE),"Minor",IF(AND(VLOOKUP(B2916,Thresholds!$B$2:$I$8,2,FALSE)&lt;='Hazard Data'!N1053,'Hazard Data'!N1053&lt;VLOOKUP(B2916,Thresholds!$B$2:$I$8,3,FALSE)),"Medium","Major"))</f>
        <v>Minor</v>
      </c>
      <c r="S2916" s="2" t="str">
        <f>IF(N2916&gt;0,"",IF('Hazard Data'!K1053&lt;VLOOKUP(B2916,Thresholds!$B$2:$I$8,5,FALSE),"Minor",IF(AND(VLOOKUP(B2916,Thresholds!$B$2:$I$8,5,FALSE)&lt;='Hazard Data'!K1053,'Hazard Data'!K1053&lt;VLOOKUP(B2916,Thresholds!$B$2:$I$8,6,FALSE)),"Medium","Major")))</f>
        <v/>
      </c>
      <c r="T2916" s="2"/>
      <c r="U2916" s="2"/>
      <c r="V2916" s="2"/>
      <c r="W2916" s="2"/>
      <c r="X2916" s="1"/>
      <c r="Y2916" s="1"/>
      <c r="Z2916" s="1"/>
      <c r="AA2916" s="1"/>
      <c r="AB2916" s="1"/>
      <c r="AC2916" s="1"/>
      <c r="AD2916" s="1"/>
      <c r="AE2916" s="1"/>
      <c r="AF2916" s="1"/>
    </row>
    <row r="2917" spans="1:32">
      <c r="A2917" s="1"/>
      <c r="B2917" s="17">
        <v>5</v>
      </c>
      <c r="C2917" s="9" t="s">
        <v>65</v>
      </c>
      <c r="D2917" s="9" t="str">
        <f>VLOOKUP(C2917,'Hazard Categories'!$A$2:$B$52,2,FALSE)</f>
        <v>Severe Storm</v>
      </c>
      <c r="E2917" s="17">
        <v>3</v>
      </c>
      <c r="F2917" s="17">
        <v>1973</v>
      </c>
      <c r="G2917" s="17" t="str">
        <f>IF(F2917&lt;2000,(ROUNDDOWN((F2917-$G$10)/5,0))*5+$G$10&amp;"-"&amp;(ROUNDDOWN((F2917-$G$10)/5,0))*5+$G$10+4,(ROUNDDOWN((F2917-$G$10)/5,0))*5+$G$10&amp;"-"&amp;(ROUNDDOWN((F2917-$G$10)/5,0))*5+$G$10+4)</f>
        <v>1970-1974</v>
      </c>
      <c r="H2917" s="17">
        <v>1</v>
      </c>
      <c r="I2917" s="17">
        <v>0</v>
      </c>
      <c r="J2917" s="17">
        <v>0</v>
      </c>
      <c r="K2917" s="17">
        <f>SUM(I2917:J2917)</f>
        <v>0</v>
      </c>
      <c r="L2917" s="28">
        <f>IF(N2917&lt;7000000000,0,1)</f>
        <v>0</v>
      </c>
      <c r="M2917" s="28">
        <f>IF(N2917&gt;0,1,0)</f>
        <v>1</v>
      </c>
      <c r="N2917" s="29">
        <v>418</v>
      </c>
      <c r="O2917" s="29">
        <f>IF($R2917="Minor",1,0)</f>
        <v>1</v>
      </c>
      <c r="P2917" s="29">
        <f>IF($R2917="Medium",1,0)</f>
        <v>0</v>
      </c>
      <c r="Q2917" s="29">
        <f>IF($R2917="Major",1,0)</f>
        <v>0</v>
      </c>
      <c r="R2917" s="2" t="str">
        <f>IF('Hazard Data'!N1149&lt;VLOOKUP(B2917,Thresholds!$B$2:$I$8,2,FALSE),"Minor",IF(AND(VLOOKUP(B2917,Thresholds!$B$2:$I$8,2,FALSE)&lt;='Hazard Data'!N1149,'Hazard Data'!N1149&lt;VLOOKUP(B2917,Thresholds!$B$2:$I$8,3,FALSE)),"Medium","Major"))</f>
        <v>Minor</v>
      </c>
      <c r="S2917" s="2" t="str">
        <f>IF(N2917&gt;0,"",IF('Hazard Data'!K1149&lt;VLOOKUP(B2917,Thresholds!$B$2:$I$8,5,FALSE),"Minor",IF(AND(VLOOKUP(B2917,Thresholds!$B$2:$I$8,5,FALSE)&lt;='Hazard Data'!K1149,'Hazard Data'!K1149&lt;VLOOKUP(B2917,Thresholds!$B$2:$I$8,6,FALSE)),"Medium","Major")))</f>
        <v/>
      </c>
      <c r="T2917" s="2"/>
      <c r="U2917" s="2"/>
      <c r="V2917" s="2"/>
      <c r="W2917" s="2"/>
      <c r="X2917" s="1"/>
      <c r="Y2917" s="1"/>
      <c r="Z2917" s="1"/>
      <c r="AA2917" s="1"/>
      <c r="AB2917" s="1"/>
      <c r="AC2917" s="1"/>
      <c r="AD2917" s="1"/>
      <c r="AE2917" s="1"/>
      <c r="AF2917" s="1"/>
    </row>
    <row r="2918" spans="1:32">
      <c r="A2918" s="1"/>
      <c r="B2918" s="17">
        <v>4</v>
      </c>
      <c r="C2918" s="9" t="s">
        <v>65</v>
      </c>
      <c r="D2918" s="9" t="str">
        <f>VLOOKUP(C2918,'Hazard Categories'!$A$2:$B$52,2,FALSE)</f>
        <v>Severe Storm</v>
      </c>
      <c r="E2918" s="17">
        <v>3</v>
      </c>
      <c r="F2918" s="17">
        <v>1973</v>
      </c>
      <c r="G2918" s="17" t="str">
        <f>IF(F2918&lt;2000,(ROUNDDOWN((F2918-$G$10)/5,0))*5+$G$10&amp;"-"&amp;(ROUNDDOWN((F2918-$G$10)/5,0))*5+$G$10+4,(ROUNDDOWN((F2918-$G$10)/5,0))*5+$G$10&amp;"-"&amp;(ROUNDDOWN((F2918-$G$10)/5,0))*5+$G$10+4)</f>
        <v>1970-1974</v>
      </c>
      <c r="H2918" s="17">
        <v>1</v>
      </c>
      <c r="I2918" s="17">
        <v>0</v>
      </c>
      <c r="J2918" s="17">
        <v>0</v>
      </c>
      <c r="K2918" s="17">
        <f>SUM(I2918:J2918)</f>
        <v>0</v>
      </c>
      <c r="L2918" s="28">
        <f>IF(N2918&lt;7000000000,0,1)</f>
        <v>0</v>
      </c>
      <c r="M2918" s="28">
        <f>IF(N2918&gt;0,1,0)</f>
        <v>1</v>
      </c>
      <c r="N2918" s="29">
        <v>413</v>
      </c>
      <c r="O2918" s="29">
        <f>IF($R2918="Minor",1,0)</f>
        <v>1</v>
      </c>
      <c r="P2918" s="29">
        <f>IF($R2918="Medium",1,0)</f>
        <v>0</v>
      </c>
      <c r="Q2918" s="29">
        <f>IF($R2918="Major",1,0)</f>
        <v>0</v>
      </c>
      <c r="R2918" s="2" t="str">
        <f>IF('Hazard Data'!N1142&lt;VLOOKUP(B2918,Thresholds!$B$2:$I$8,2,FALSE),"Minor",IF(AND(VLOOKUP(B2918,Thresholds!$B$2:$I$8,2,FALSE)&lt;='Hazard Data'!N1142,'Hazard Data'!N1142&lt;VLOOKUP(B2918,Thresholds!$B$2:$I$8,3,FALSE)),"Medium","Major"))</f>
        <v>Minor</v>
      </c>
      <c r="S2918" s="2" t="str">
        <f>IF(N2918&gt;0,"",IF('Hazard Data'!K1142&lt;VLOOKUP(B2918,Thresholds!$B$2:$I$8,5,FALSE),"Minor",IF(AND(VLOOKUP(B2918,Thresholds!$B$2:$I$8,5,FALSE)&lt;='Hazard Data'!K1142,'Hazard Data'!K1142&lt;VLOOKUP(B2918,Thresholds!$B$2:$I$8,6,FALSE)),"Medium","Major")))</f>
        <v/>
      </c>
      <c r="T2918" s="2"/>
      <c r="U2918" s="2"/>
      <c r="V2918" s="2"/>
      <c r="W2918" s="2"/>
      <c r="X2918" s="1"/>
      <c r="Y2918" s="1"/>
      <c r="Z2918" s="1"/>
      <c r="AA2918" s="1"/>
      <c r="AB2918" s="1"/>
      <c r="AC2918" s="1"/>
      <c r="AD2918" s="1"/>
      <c r="AE2918" s="1"/>
      <c r="AF2918" s="1"/>
    </row>
    <row r="2919" spans="1:32">
      <c r="A2919" s="1"/>
      <c r="B2919" s="17">
        <v>3</v>
      </c>
      <c r="C2919" s="9" t="s">
        <v>46</v>
      </c>
      <c r="D2919" s="9" t="str">
        <f>VLOOKUP(C2919,'Hazard Categories'!$A$2:$B$52,2,FALSE)</f>
        <v>Storm</v>
      </c>
      <c r="E2919" s="17">
        <v>3</v>
      </c>
      <c r="F2919" s="17">
        <v>1960</v>
      </c>
      <c r="G2919" s="17" t="str">
        <f>IF(F2919&lt;2000,(ROUNDDOWN((F2919-$G$10)/5,0))*5+$G$10&amp;"-"&amp;(ROUNDDOWN((F2919-$G$10)/5,0))*5+$G$10+4,(ROUNDDOWN((F2919-$G$10)/5,0))*5+$G$10&amp;"-"&amp;(ROUNDDOWN((F2919-$G$10)/5,0))*5+$G$10+4)</f>
        <v>1960-1964</v>
      </c>
      <c r="H2919" s="17">
        <v>1</v>
      </c>
      <c r="I2919" s="17">
        <v>0</v>
      </c>
      <c r="J2919" s="17">
        <v>0</v>
      </c>
      <c r="K2919" s="17">
        <f>SUM(I2919:J2919)</f>
        <v>0</v>
      </c>
      <c r="L2919" s="28">
        <f>IF(N2919&lt;7000000000,0,1)</f>
        <v>0</v>
      </c>
      <c r="M2919" s="28">
        <f>IF(N2919&gt;0,1,0)</f>
        <v>1</v>
      </c>
      <c r="N2919" s="29">
        <v>401</v>
      </c>
      <c r="O2919" s="29">
        <f>IF($R2919="Minor",1,0)</f>
        <v>1</v>
      </c>
      <c r="P2919" s="29">
        <f>IF($R2919="Medium",1,0)</f>
        <v>0</v>
      </c>
      <c r="Q2919" s="29">
        <f>IF($R2919="Major",1,0)</f>
        <v>0</v>
      </c>
      <c r="R2919" s="2" t="str">
        <f>IF('Hazard Data'!N923&lt;VLOOKUP(B2919,Thresholds!$B$2:$I$8,2,FALSE),"Minor",IF(AND(VLOOKUP(B2919,Thresholds!$B$2:$I$8,2,FALSE)&lt;='Hazard Data'!N923,'Hazard Data'!N923&lt;VLOOKUP(B2919,Thresholds!$B$2:$I$8,3,FALSE)),"Medium","Major"))</f>
        <v>Minor</v>
      </c>
      <c r="S2919" s="2" t="str">
        <f>IF(N2919&gt;0,"",IF('Hazard Data'!K923&lt;VLOOKUP(B2919,Thresholds!$B$2:$I$8,5,FALSE),"Minor",IF(AND(VLOOKUP(B2919,Thresholds!$B$2:$I$8,5,FALSE)&lt;='Hazard Data'!K923,'Hazard Data'!K923&lt;VLOOKUP(B2919,Thresholds!$B$2:$I$8,6,FALSE)),"Medium","Major")))</f>
        <v/>
      </c>
      <c r="T2919" s="2"/>
      <c r="U2919" s="2"/>
      <c r="V2919" s="2"/>
      <c r="W2919" s="2"/>
      <c r="X2919" s="1"/>
      <c r="Y2919" s="1"/>
      <c r="Z2919" s="1"/>
      <c r="AA2919" s="1"/>
      <c r="AB2919" s="1"/>
      <c r="AC2919" s="1"/>
      <c r="AD2919" s="1"/>
      <c r="AE2919" s="1"/>
      <c r="AF2919" s="1"/>
    </row>
    <row r="2920" spans="1:32">
      <c r="A2920" s="1"/>
      <c r="B2920" s="17">
        <v>3</v>
      </c>
      <c r="C2920" s="9" t="s">
        <v>46</v>
      </c>
      <c r="D2920" s="9" t="str">
        <f>VLOOKUP(C2920,'Hazard Categories'!$A$2:$B$52,2,FALSE)</f>
        <v>Storm</v>
      </c>
      <c r="E2920" s="17">
        <v>4</v>
      </c>
      <c r="F2920" s="17">
        <v>1960</v>
      </c>
      <c r="G2920" s="17" t="str">
        <f>IF(F2920&lt;2000,(ROUNDDOWN((F2920-$G$10)/5,0))*5+$G$10&amp;"-"&amp;(ROUNDDOWN((F2920-$G$10)/5,0))*5+$G$10+4,(ROUNDDOWN((F2920-$G$10)/5,0))*5+$G$10&amp;"-"&amp;(ROUNDDOWN((F2920-$G$10)/5,0))*5+$G$10+4)</f>
        <v>1960-1964</v>
      </c>
      <c r="H2920" s="17">
        <v>1</v>
      </c>
      <c r="I2920" s="17">
        <v>0</v>
      </c>
      <c r="J2920" s="17">
        <v>0</v>
      </c>
      <c r="K2920" s="17">
        <f>SUM(I2920:J2920)</f>
        <v>0</v>
      </c>
      <c r="L2920" s="28">
        <f>IF(N2920&lt;7000000000,0,1)</f>
        <v>0</v>
      </c>
      <c r="M2920" s="28">
        <f>IF(N2920&gt;0,1,0)</f>
        <v>1</v>
      </c>
      <c r="N2920" s="29">
        <v>401</v>
      </c>
      <c r="O2920" s="29">
        <f>IF($R2920="Minor",1,0)</f>
        <v>1</v>
      </c>
      <c r="P2920" s="29">
        <f>IF($R2920="Medium",1,0)</f>
        <v>0</v>
      </c>
      <c r="Q2920" s="29">
        <f>IF($R2920="Major",1,0)</f>
        <v>0</v>
      </c>
      <c r="R2920" s="2" t="str">
        <f>IF('Hazard Data'!N956&lt;VLOOKUP(B2920,Thresholds!$B$2:$I$8,2,FALSE),"Minor",IF(AND(VLOOKUP(B2920,Thresholds!$B$2:$I$8,2,FALSE)&lt;='Hazard Data'!N956,'Hazard Data'!N956&lt;VLOOKUP(B2920,Thresholds!$B$2:$I$8,3,FALSE)),"Medium","Major"))</f>
        <v>Minor</v>
      </c>
      <c r="S2920" s="2" t="str">
        <f>IF(N2920&gt;0,"",IF('Hazard Data'!K956&lt;VLOOKUP(B2920,Thresholds!$B$2:$I$8,5,FALSE),"Minor",IF(AND(VLOOKUP(B2920,Thresholds!$B$2:$I$8,5,FALSE)&lt;='Hazard Data'!K956,'Hazard Data'!K956&lt;VLOOKUP(B2920,Thresholds!$B$2:$I$8,6,FALSE)),"Medium","Major")))</f>
        <v/>
      </c>
      <c r="T2920" s="2"/>
      <c r="U2920" s="2"/>
      <c r="V2920" s="2"/>
      <c r="W2920" s="2"/>
      <c r="X2920" s="1"/>
      <c r="Y2920" s="1"/>
      <c r="Z2920" s="1"/>
      <c r="AA2920" s="1"/>
      <c r="AB2920" s="1"/>
      <c r="AC2920" s="1"/>
      <c r="AD2920" s="1"/>
      <c r="AE2920" s="1"/>
      <c r="AF2920" s="1"/>
    </row>
    <row r="2921" spans="1:32">
      <c r="A2921" s="1"/>
      <c r="B2921" s="17">
        <v>1</v>
      </c>
      <c r="C2921" s="9" t="s">
        <v>40</v>
      </c>
      <c r="D2921" s="9" t="str">
        <f>VLOOKUP(C2921,'Hazard Categories'!$A$2:$B$52,2,FALSE)</f>
        <v>Storm</v>
      </c>
      <c r="E2921" s="17">
        <v>1</v>
      </c>
      <c r="F2921" s="17">
        <v>1985</v>
      </c>
      <c r="G2921" s="17" t="str">
        <f>IF(F2921&lt;2000,(ROUNDDOWN((F2921-$G$10)/5,0))*5+$G$10&amp;"-"&amp;(ROUNDDOWN((F2921-$G$10)/5,0))*5+$G$10+4,(ROUNDDOWN((F2921-$G$10)/5,0))*5+$G$10&amp;"-"&amp;(ROUNDDOWN((F2921-$G$10)/5,0))*5+$G$10+4)</f>
        <v>1985-1989</v>
      </c>
      <c r="H2921" s="17">
        <v>1</v>
      </c>
      <c r="I2921" s="17">
        <v>0</v>
      </c>
      <c r="J2921" s="17">
        <v>0</v>
      </c>
      <c r="K2921" s="17">
        <f>SUM(I2921:J2921)</f>
        <v>0</v>
      </c>
      <c r="L2921" s="28">
        <f>IF(N2921&lt;7000000000,0,1)</f>
        <v>0</v>
      </c>
      <c r="M2921" s="28">
        <f>IF(N2921&gt;0,1,0)</f>
        <v>1</v>
      </c>
      <c r="N2921" s="29">
        <v>401</v>
      </c>
      <c r="O2921" s="29">
        <f>IF($R2921="Minor",1,0)</f>
        <v>1</v>
      </c>
      <c r="P2921" s="29">
        <f>IF($R2921="Medium",1,0)</f>
        <v>0</v>
      </c>
      <c r="Q2921" s="29">
        <f>IF($R2921="Major",1,0)</f>
        <v>0</v>
      </c>
      <c r="R2921" s="2" t="str">
        <f>IF('Hazard Data'!N1562&lt;VLOOKUP(B2921,Thresholds!$B$2:$I$8,2,FALSE),"Minor",IF(AND(VLOOKUP(B2921,Thresholds!$B$2:$I$8,2,FALSE)&lt;='Hazard Data'!N1562,'Hazard Data'!N1562&lt;VLOOKUP(B2921,Thresholds!$B$2:$I$8,3,FALSE)),"Medium","Major"))</f>
        <v>Minor</v>
      </c>
      <c r="S2921" s="2" t="str">
        <f>IF(N2921&gt;0,"",IF('Hazard Data'!K1562&lt;VLOOKUP(B2921,Thresholds!$B$2:$I$8,5,FALSE),"Minor",IF(AND(VLOOKUP(B2921,Thresholds!$B$2:$I$8,5,FALSE)&lt;='Hazard Data'!K1562,'Hazard Data'!K1562&lt;VLOOKUP(B2921,Thresholds!$B$2:$I$8,6,FALSE)),"Medium","Major")))</f>
        <v/>
      </c>
      <c r="T2921" s="2"/>
      <c r="U2921" s="2"/>
      <c r="V2921" s="2"/>
      <c r="W2921" s="2"/>
      <c r="X2921" s="1"/>
      <c r="Y2921" s="1"/>
      <c r="Z2921" s="1"/>
      <c r="AA2921" s="1"/>
      <c r="AB2921" s="1"/>
      <c r="AC2921" s="1"/>
      <c r="AD2921" s="1"/>
      <c r="AE2921" s="1"/>
      <c r="AF2921" s="1"/>
    </row>
    <row r="2922" spans="1:32">
      <c r="A2922" s="1"/>
      <c r="B2922" s="17">
        <v>3</v>
      </c>
      <c r="C2922" s="9" t="s">
        <v>47</v>
      </c>
      <c r="D2922" s="9" t="str">
        <f>VLOOKUP(C2922,'Hazard Categories'!$A$2:$B$52,2,FALSE)</f>
        <v>Severe Storm</v>
      </c>
      <c r="E2922" s="17">
        <v>3</v>
      </c>
      <c r="F2922" s="17">
        <v>1960</v>
      </c>
      <c r="G2922" s="17" t="str">
        <f>IF(F2922&lt;2000,(ROUNDDOWN((F2922-$G$10)/5,0))*5+$G$10&amp;"-"&amp;(ROUNDDOWN((F2922-$G$10)/5,0))*5+$G$10+4,(ROUNDDOWN((F2922-$G$10)/5,0))*5+$G$10&amp;"-"&amp;(ROUNDDOWN((F2922-$G$10)/5,0))*5+$G$10+4)</f>
        <v>1960-1964</v>
      </c>
      <c r="H2922" s="17">
        <v>1</v>
      </c>
      <c r="I2922" s="17">
        <v>0</v>
      </c>
      <c r="J2922" s="17">
        <v>0</v>
      </c>
      <c r="K2922" s="17">
        <f>SUM(I2922:J2922)</f>
        <v>0</v>
      </c>
      <c r="L2922" s="28">
        <f>IF(N2922&lt;7000000000,0,1)</f>
        <v>0</v>
      </c>
      <c r="M2922" s="28">
        <f>IF(N2922&gt;0,1,0)</f>
        <v>1</v>
      </c>
      <c r="N2922" s="29">
        <v>396</v>
      </c>
      <c r="O2922" s="29">
        <f>IF($R2922="Minor",1,0)</f>
        <v>1</v>
      </c>
      <c r="P2922" s="29">
        <f>IF($R2922="Medium",1,0)</f>
        <v>0</v>
      </c>
      <c r="Q2922" s="29">
        <f>IF($R2922="Major",1,0)</f>
        <v>0</v>
      </c>
      <c r="R2922" s="2" t="str">
        <f>IF('Hazard Data'!N924&lt;VLOOKUP(B2922,Thresholds!$B$2:$I$8,2,FALSE),"Minor",IF(AND(VLOOKUP(B2922,Thresholds!$B$2:$I$8,2,FALSE)&lt;='Hazard Data'!N924,'Hazard Data'!N924&lt;VLOOKUP(B2922,Thresholds!$B$2:$I$8,3,FALSE)),"Medium","Major"))</f>
        <v>Minor</v>
      </c>
      <c r="S2922" s="2" t="str">
        <f>IF(N2922&gt;0,"",IF('Hazard Data'!K924&lt;VLOOKUP(B2922,Thresholds!$B$2:$I$8,5,FALSE),"Minor",IF(AND(VLOOKUP(B2922,Thresholds!$B$2:$I$8,5,FALSE)&lt;='Hazard Data'!K924,'Hazard Data'!K924&lt;VLOOKUP(B2922,Thresholds!$B$2:$I$8,6,FALSE)),"Medium","Major")))</f>
        <v/>
      </c>
      <c r="T2922" s="2"/>
      <c r="U2922" s="2"/>
      <c r="V2922" s="2"/>
      <c r="W2922" s="2"/>
      <c r="X2922" s="1"/>
      <c r="Y2922" s="1"/>
      <c r="Z2922" s="1"/>
      <c r="AA2922" s="1"/>
      <c r="AB2922" s="1"/>
      <c r="AC2922" s="1"/>
      <c r="AD2922" s="1"/>
      <c r="AE2922" s="1"/>
      <c r="AF2922" s="1"/>
    </row>
    <row r="2923" spans="1:32">
      <c r="A2923" s="1"/>
      <c r="B2923" s="17">
        <v>4</v>
      </c>
      <c r="C2923" s="9" t="s">
        <v>40</v>
      </c>
      <c r="D2923" s="9" t="str">
        <f>VLOOKUP(C2923,'Hazard Categories'!$A$2:$B$52,2,FALSE)</f>
        <v>Storm</v>
      </c>
      <c r="E2923" s="17">
        <v>4</v>
      </c>
      <c r="F2923" s="17">
        <v>1980</v>
      </c>
      <c r="G2923" s="17" t="str">
        <f>IF(F2923&lt;2000,(ROUNDDOWN((F2923-$G$10)/5,0))*5+$G$10&amp;"-"&amp;(ROUNDDOWN((F2923-$G$10)/5,0))*5+$G$10+4,(ROUNDDOWN((F2923-$G$10)/5,0))*5+$G$10&amp;"-"&amp;(ROUNDDOWN((F2923-$G$10)/5,0))*5+$G$10+4)</f>
        <v>1980-1984</v>
      </c>
      <c r="H2923" s="17">
        <v>1</v>
      </c>
      <c r="I2923" s="17">
        <v>0</v>
      </c>
      <c r="J2923" s="17">
        <v>0</v>
      </c>
      <c r="K2923" s="17">
        <f>SUM(I2923:J2923)</f>
        <v>0</v>
      </c>
      <c r="L2923" s="28">
        <f>IF(N2923&lt;7000000000,0,1)</f>
        <v>0</v>
      </c>
      <c r="M2923" s="28">
        <f>IF(N2923&gt;0,1,0)</f>
        <v>1</v>
      </c>
      <c r="N2923" s="29">
        <v>394</v>
      </c>
      <c r="O2923" s="29">
        <f>IF($R2923="Minor",1,0)</f>
        <v>1</v>
      </c>
      <c r="P2923" s="29">
        <f>IF($R2923="Medium",1,0)</f>
        <v>0</v>
      </c>
      <c r="Q2923" s="29">
        <f>IF($R2923="Major",1,0)</f>
        <v>0</v>
      </c>
      <c r="R2923" s="2" t="str">
        <f>IF('Hazard Data'!N1338&lt;VLOOKUP(B2923,Thresholds!$B$2:$I$8,2,FALSE),"Minor",IF(AND(VLOOKUP(B2923,Thresholds!$B$2:$I$8,2,FALSE)&lt;='Hazard Data'!N1338,'Hazard Data'!N1338&lt;VLOOKUP(B2923,Thresholds!$B$2:$I$8,3,FALSE)),"Medium","Major"))</f>
        <v>Minor</v>
      </c>
      <c r="S2923" s="2" t="str">
        <f>IF(N2923&gt;0,"",IF('Hazard Data'!K1338&lt;VLOOKUP(B2923,Thresholds!$B$2:$I$8,5,FALSE),"Minor",IF(AND(VLOOKUP(B2923,Thresholds!$B$2:$I$8,5,FALSE)&lt;='Hazard Data'!K1338,'Hazard Data'!K1338&lt;VLOOKUP(B2923,Thresholds!$B$2:$I$8,6,FALSE)),"Medium","Major")))</f>
        <v/>
      </c>
      <c r="T2923" s="2"/>
      <c r="U2923" s="2"/>
      <c r="V2923" s="2"/>
      <c r="W2923" s="2"/>
      <c r="X2923" s="1"/>
      <c r="Y2923" s="1"/>
      <c r="Z2923" s="1"/>
      <c r="AA2923" s="1"/>
      <c r="AB2923" s="1"/>
      <c r="AC2923" s="1"/>
      <c r="AD2923" s="1"/>
      <c r="AE2923" s="1"/>
      <c r="AF2923" s="1"/>
    </row>
    <row r="2924" spans="1:32">
      <c r="A2924" s="1"/>
      <c r="B2924" s="17">
        <v>4</v>
      </c>
      <c r="C2924" s="9" t="s">
        <v>65</v>
      </c>
      <c r="D2924" s="9" t="str">
        <f>VLOOKUP(C2924,'Hazard Categories'!$A$2:$B$52,2,FALSE)</f>
        <v>Severe Storm</v>
      </c>
      <c r="E2924" s="17">
        <v>3</v>
      </c>
      <c r="F2924" s="17">
        <v>1973</v>
      </c>
      <c r="G2924" s="17" t="str">
        <f>IF(F2924&lt;2000,(ROUNDDOWN((F2924-$G$10)/5,0))*5+$G$10&amp;"-"&amp;(ROUNDDOWN((F2924-$G$10)/5,0))*5+$G$10+4,(ROUNDDOWN((F2924-$G$10)/5,0))*5+$G$10&amp;"-"&amp;(ROUNDDOWN((F2924-$G$10)/5,0))*5+$G$10+4)</f>
        <v>1970-1974</v>
      </c>
      <c r="H2924" s="17">
        <v>1</v>
      </c>
      <c r="I2924" s="17">
        <v>0</v>
      </c>
      <c r="J2924" s="17">
        <v>0</v>
      </c>
      <c r="K2924" s="17">
        <f>SUM(I2924:J2924)</f>
        <v>0</v>
      </c>
      <c r="L2924" s="28">
        <f>IF(N2924&lt;7000000000,0,1)</f>
        <v>0</v>
      </c>
      <c r="M2924" s="28">
        <f>IF(N2924&gt;0,1,0)</f>
        <v>1</v>
      </c>
      <c r="N2924" s="29">
        <v>383</v>
      </c>
      <c r="O2924" s="29">
        <f>IF($R2924="Minor",1,0)</f>
        <v>1</v>
      </c>
      <c r="P2924" s="29">
        <f>IF($R2924="Medium",1,0)</f>
        <v>0</v>
      </c>
      <c r="Q2924" s="29">
        <f>IF($R2924="Major",1,0)</f>
        <v>0</v>
      </c>
      <c r="R2924" s="2" t="str">
        <f>IF('Hazard Data'!N1147&lt;VLOOKUP(B2924,Thresholds!$B$2:$I$8,2,FALSE),"Minor",IF(AND(VLOOKUP(B2924,Thresholds!$B$2:$I$8,2,FALSE)&lt;='Hazard Data'!N1147,'Hazard Data'!N1147&lt;VLOOKUP(B2924,Thresholds!$B$2:$I$8,3,FALSE)),"Medium","Major"))</f>
        <v>Minor</v>
      </c>
      <c r="S2924" s="2" t="str">
        <f>IF(N2924&gt;0,"",IF('Hazard Data'!K1147&lt;VLOOKUP(B2924,Thresholds!$B$2:$I$8,5,FALSE),"Minor",IF(AND(VLOOKUP(B2924,Thresholds!$B$2:$I$8,5,FALSE)&lt;='Hazard Data'!K1147,'Hazard Data'!K1147&lt;VLOOKUP(B2924,Thresholds!$B$2:$I$8,6,FALSE)),"Medium","Major")))</f>
        <v/>
      </c>
      <c r="T2924" s="2"/>
      <c r="U2924" s="2"/>
      <c r="V2924" s="2"/>
      <c r="W2924" s="2"/>
      <c r="X2924" s="1"/>
      <c r="Y2924" s="1"/>
      <c r="Z2924" s="1"/>
      <c r="AA2924" s="1"/>
      <c r="AB2924" s="1"/>
      <c r="AC2924" s="1"/>
      <c r="AD2924" s="1"/>
      <c r="AE2924" s="1"/>
      <c r="AF2924" s="1"/>
    </row>
    <row r="2925" spans="1:32">
      <c r="A2925" s="1"/>
      <c r="B2925" s="17">
        <v>3</v>
      </c>
      <c r="C2925" s="9" t="s">
        <v>65</v>
      </c>
      <c r="D2925" s="9" t="str">
        <f>VLOOKUP(C2925,'Hazard Categories'!$A$2:$B$52,2,FALSE)</f>
        <v>Severe Storm</v>
      </c>
      <c r="E2925" s="17">
        <v>3</v>
      </c>
      <c r="F2925" s="17">
        <v>1973</v>
      </c>
      <c r="G2925" s="17" t="str">
        <f>IF(F2925&lt;2000,(ROUNDDOWN((F2925-$G$10)/5,0))*5+$G$10&amp;"-"&amp;(ROUNDDOWN((F2925-$G$10)/5,0))*5+$G$10+4,(ROUNDDOWN((F2925-$G$10)/5,0))*5+$G$10&amp;"-"&amp;(ROUNDDOWN((F2925-$G$10)/5,0))*5+$G$10+4)</f>
        <v>1970-1974</v>
      </c>
      <c r="H2925" s="17">
        <v>1</v>
      </c>
      <c r="I2925" s="17">
        <v>0</v>
      </c>
      <c r="J2925" s="17">
        <v>0</v>
      </c>
      <c r="K2925" s="17">
        <f>SUM(I2925:J2925)</f>
        <v>0</v>
      </c>
      <c r="L2925" s="28">
        <f>IF(N2925&lt;7000000000,0,1)</f>
        <v>0</v>
      </c>
      <c r="M2925" s="28">
        <f>IF(N2925&gt;0,1,0)</f>
        <v>1</v>
      </c>
      <c r="N2925" s="29">
        <v>381</v>
      </c>
      <c r="O2925" s="29">
        <f>IF($R2925="Minor",1,0)</f>
        <v>1</v>
      </c>
      <c r="P2925" s="29">
        <f>IF($R2925="Medium",1,0)</f>
        <v>0</v>
      </c>
      <c r="Q2925" s="29">
        <f>IF($R2925="Major",1,0)</f>
        <v>0</v>
      </c>
      <c r="R2925" s="2" t="str">
        <f>IF('Hazard Data'!N1148&lt;VLOOKUP(B2925,Thresholds!$B$2:$I$8,2,FALSE),"Minor",IF(AND(VLOOKUP(B2925,Thresholds!$B$2:$I$8,2,FALSE)&lt;='Hazard Data'!N1148,'Hazard Data'!N1148&lt;VLOOKUP(B2925,Thresholds!$B$2:$I$8,3,FALSE)),"Medium","Major"))</f>
        <v>Minor</v>
      </c>
      <c r="S2925" s="2" t="str">
        <f>IF(N2925&gt;0,"",IF('Hazard Data'!K1148&lt;VLOOKUP(B2925,Thresholds!$B$2:$I$8,5,FALSE),"Minor",IF(AND(VLOOKUP(B2925,Thresholds!$B$2:$I$8,5,FALSE)&lt;='Hazard Data'!K1148,'Hazard Data'!K1148&lt;VLOOKUP(B2925,Thresholds!$B$2:$I$8,6,FALSE)),"Medium","Major")))</f>
        <v/>
      </c>
      <c r="T2925" s="2"/>
      <c r="U2925" s="2"/>
      <c r="V2925" s="2"/>
      <c r="W2925" s="2"/>
      <c r="X2925" s="1"/>
      <c r="Y2925" s="1"/>
      <c r="Z2925" s="1"/>
      <c r="AA2925" s="1"/>
      <c r="AB2925" s="1"/>
      <c r="AC2925" s="1"/>
      <c r="AD2925" s="1"/>
      <c r="AE2925" s="1"/>
      <c r="AF2925" s="1"/>
    </row>
    <row r="2926" spans="1:32">
      <c r="A2926" s="1"/>
      <c r="B2926" s="17">
        <v>1</v>
      </c>
      <c r="C2926" s="9" t="s">
        <v>40</v>
      </c>
      <c r="D2926" s="9" t="str">
        <f>VLOOKUP(C2926,'Hazard Categories'!$A$2:$B$52,2,FALSE)</f>
        <v>Storm</v>
      </c>
      <c r="E2926" s="17">
        <v>4</v>
      </c>
      <c r="F2926" s="17">
        <v>1980</v>
      </c>
      <c r="G2926" s="17" t="str">
        <f>IF(F2926&lt;2000,(ROUNDDOWN((F2926-$G$10)/5,0))*5+$G$10&amp;"-"&amp;(ROUNDDOWN((F2926-$G$10)/5,0))*5+$G$10+4,(ROUNDDOWN((F2926-$G$10)/5,0))*5+$G$10&amp;"-"&amp;(ROUNDDOWN((F2926-$G$10)/5,0))*5+$G$10+4)</f>
        <v>1980-1984</v>
      </c>
      <c r="H2926" s="17">
        <v>1</v>
      </c>
      <c r="I2926" s="17">
        <v>0</v>
      </c>
      <c r="J2926" s="17">
        <v>0</v>
      </c>
      <c r="K2926" s="17">
        <f>SUM(I2926:J2926)</f>
        <v>0</v>
      </c>
      <c r="L2926" s="28">
        <f>IF(N2926&lt;7000000000,0,1)</f>
        <v>0</v>
      </c>
      <c r="M2926" s="28">
        <f>IF(N2926&gt;0,1,0)</f>
        <v>1</v>
      </c>
      <c r="N2926" s="29">
        <v>381</v>
      </c>
      <c r="O2926" s="29">
        <f>IF($R2926="Minor",1,0)</f>
        <v>1</v>
      </c>
      <c r="P2926" s="29">
        <f>IF($R2926="Medium",1,0)</f>
        <v>0</v>
      </c>
      <c r="Q2926" s="29">
        <f>IF($R2926="Major",1,0)</f>
        <v>0</v>
      </c>
      <c r="R2926" s="2" t="str">
        <f>IF('Hazard Data'!N1337&lt;VLOOKUP(B2926,Thresholds!$B$2:$I$8,2,FALSE),"Minor",IF(AND(VLOOKUP(B2926,Thresholds!$B$2:$I$8,2,FALSE)&lt;='Hazard Data'!N1337,'Hazard Data'!N1337&lt;VLOOKUP(B2926,Thresholds!$B$2:$I$8,3,FALSE)),"Medium","Major"))</f>
        <v>Minor</v>
      </c>
      <c r="S2926" s="2" t="str">
        <f>IF(N2926&gt;0,"",IF('Hazard Data'!K1337&lt;VLOOKUP(B2926,Thresholds!$B$2:$I$8,5,FALSE),"Minor",IF(AND(VLOOKUP(B2926,Thresholds!$B$2:$I$8,5,FALSE)&lt;='Hazard Data'!K1337,'Hazard Data'!K1337&lt;VLOOKUP(B2926,Thresholds!$B$2:$I$8,6,FALSE)),"Medium","Major")))</f>
        <v/>
      </c>
      <c r="T2926" s="2"/>
      <c r="U2926" s="2"/>
      <c r="V2926" s="2"/>
      <c r="W2926" s="2"/>
      <c r="X2926" s="1"/>
      <c r="Y2926" s="1"/>
      <c r="Z2926" s="1"/>
      <c r="AA2926" s="1"/>
      <c r="AB2926" s="1"/>
      <c r="AC2926" s="1"/>
      <c r="AD2926" s="1"/>
      <c r="AE2926" s="1"/>
      <c r="AF2926" s="1"/>
    </row>
    <row r="2927" spans="1:32">
      <c r="A2927" s="1"/>
      <c r="B2927" s="17">
        <v>3</v>
      </c>
      <c r="C2927" s="9" t="s">
        <v>40</v>
      </c>
      <c r="D2927" s="9" t="str">
        <f>VLOOKUP(C2927,'Hazard Categories'!$A$2:$B$52,2,FALSE)</f>
        <v>Storm</v>
      </c>
      <c r="E2927" s="17">
        <v>4</v>
      </c>
      <c r="F2927" s="17">
        <v>1980</v>
      </c>
      <c r="G2927" s="17" t="str">
        <f>IF(F2927&lt;2000,(ROUNDDOWN((F2927-$G$10)/5,0))*5+$G$10&amp;"-"&amp;(ROUNDDOWN((F2927-$G$10)/5,0))*5+$G$10+4,(ROUNDDOWN((F2927-$G$10)/5,0))*5+$G$10&amp;"-"&amp;(ROUNDDOWN((F2927-$G$10)/5,0))*5+$G$10+4)</f>
        <v>1980-1984</v>
      </c>
      <c r="H2927" s="17">
        <v>1</v>
      </c>
      <c r="I2927" s="17">
        <v>0</v>
      </c>
      <c r="J2927" s="17">
        <v>0</v>
      </c>
      <c r="K2927" s="17">
        <f>SUM(I2927:J2927)</f>
        <v>0</v>
      </c>
      <c r="L2927" s="28">
        <f>IF(N2927&lt;7000000000,0,1)</f>
        <v>0</v>
      </c>
      <c r="M2927" s="28">
        <f>IF(N2927&gt;0,1,0)</f>
        <v>1</v>
      </c>
      <c r="N2927" s="29">
        <v>380</v>
      </c>
      <c r="O2927" s="29">
        <f>IF($R2927="Minor",1,0)</f>
        <v>1</v>
      </c>
      <c r="P2927" s="29">
        <f>IF($R2927="Medium",1,0)</f>
        <v>0</v>
      </c>
      <c r="Q2927" s="29">
        <f>IF($R2927="Major",1,0)</f>
        <v>0</v>
      </c>
      <c r="R2927" s="2" t="str">
        <f>IF('Hazard Data'!N1339&lt;VLOOKUP(B2927,Thresholds!$B$2:$I$8,2,FALSE),"Minor",IF(AND(VLOOKUP(B2927,Thresholds!$B$2:$I$8,2,FALSE)&lt;='Hazard Data'!N1339,'Hazard Data'!N1339&lt;VLOOKUP(B2927,Thresholds!$B$2:$I$8,3,FALSE)),"Medium","Major"))</f>
        <v>Minor</v>
      </c>
      <c r="S2927" s="2" t="str">
        <f>IF(N2927&gt;0,"",IF('Hazard Data'!K1339&lt;VLOOKUP(B2927,Thresholds!$B$2:$I$8,5,FALSE),"Minor",IF(AND(VLOOKUP(B2927,Thresholds!$B$2:$I$8,5,FALSE)&lt;='Hazard Data'!K1339,'Hazard Data'!K1339&lt;VLOOKUP(B2927,Thresholds!$B$2:$I$8,6,FALSE)),"Medium","Major")))</f>
        <v/>
      </c>
      <c r="T2927" s="2"/>
      <c r="U2927" s="2"/>
      <c r="V2927" s="2"/>
      <c r="W2927" s="2"/>
      <c r="X2927" s="1"/>
      <c r="Y2927" s="1"/>
      <c r="Z2927" s="1"/>
      <c r="AA2927" s="1"/>
      <c r="AB2927" s="1"/>
      <c r="AC2927" s="1"/>
      <c r="AD2927" s="1"/>
      <c r="AE2927" s="1"/>
      <c r="AF2927" s="1"/>
    </row>
    <row r="2928" spans="1:32">
      <c r="A2928" s="1"/>
      <c r="B2928" s="17">
        <v>5</v>
      </c>
      <c r="C2928" s="9" t="s">
        <v>40</v>
      </c>
      <c r="D2928" s="9" t="str">
        <f>VLOOKUP(C2928,'Hazard Categories'!$A$2:$B$52,2,FALSE)</f>
        <v>Storm</v>
      </c>
      <c r="E2928" s="17">
        <v>4</v>
      </c>
      <c r="F2928" s="17">
        <v>1980</v>
      </c>
      <c r="G2928" s="17" t="str">
        <f>IF(F2928&lt;2000,(ROUNDDOWN((F2928-$G$10)/5,0))*5+$G$10&amp;"-"&amp;(ROUNDDOWN((F2928-$G$10)/5,0))*5+$G$10+4,(ROUNDDOWN((F2928-$G$10)/5,0))*5+$G$10&amp;"-"&amp;(ROUNDDOWN((F2928-$G$10)/5,0))*5+$G$10+4)</f>
        <v>1980-1984</v>
      </c>
      <c r="H2928" s="17">
        <v>1</v>
      </c>
      <c r="I2928" s="17">
        <v>0</v>
      </c>
      <c r="J2928" s="17">
        <v>0</v>
      </c>
      <c r="K2928" s="17">
        <f>SUM(I2928:J2928)</f>
        <v>0</v>
      </c>
      <c r="L2928" s="28">
        <f>IF(N2928&lt;7000000000,0,1)</f>
        <v>0</v>
      </c>
      <c r="M2928" s="28">
        <f>IF(N2928&gt;0,1,0)</f>
        <v>1</v>
      </c>
      <c r="N2928" s="29">
        <v>378</v>
      </c>
      <c r="O2928" s="29">
        <f>IF($R2928="Minor",1,0)</f>
        <v>1</v>
      </c>
      <c r="P2928" s="29">
        <f>IF($R2928="Medium",1,0)</f>
        <v>0</v>
      </c>
      <c r="Q2928" s="29">
        <f>IF($R2928="Major",1,0)</f>
        <v>0</v>
      </c>
      <c r="R2928" s="2" t="str">
        <f>IF('Hazard Data'!N1340&lt;VLOOKUP(B2928,Thresholds!$B$2:$I$8,2,FALSE),"Minor",IF(AND(VLOOKUP(B2928,Thresholds!$B$2:$I$8,2,FALSE)&lt;='Hazard Data'!N1340,'Hazard Data'!N1340&lt;VLOOKUP(B2928,Thresholds!$B$2:$I$8,3,FALSE)),"Medium","Major"))</f>
        <v>Minor</v>
      </c>
      <c r="S2928" s="2" t="str">
        <f>IF(N2928&gt;0,"",IF('Hazard Data'!K1340&lt;VLOOKUP(B2928,Thresholds!$B$2:$I$8,5,FALSE),"Minor",IF(AND(VLOOKUP(B2928,Thresholds!$B$2:$I$8,5,FALSE)&lt;='Hazard Data'!K1340,'Hazard Data'!K1340&lt;VLOOKUP(B2928,Thresholds!$B$2:$I$8,6,FALSE)),"Medium","Major")))</f>
        <v/>
      </c>
      <c r="T2928" s="2"/>
      <c r="U2928" s="2"/>
      <c r="V2928" s="2"/>
      <c r="W2928" s="2"/>
      <c r="X2928" s="1"/>
      <c r="Y2928" s="1"/>
      <c r="Z2928" s="1"/>
      <c r="AA2928" s="1"/>
      <c r="AB2928" s="1"/>
      <c r="AC2928" s="1"/>
      <c r="AD2928" s="1"/>
      <c r="AE2928" s="1"/>
      <c r="AF2928" s="1"/>
    </row>
    <row r="2929" spans="1:32">
      <c r="A2929" s="1"/>
      <c r="B2929" s="17">
        <v>1</v>
      </c>
      <c r="C2929" s="9" t="s">
        <v>65</v>
      </c>
      <c r="D2929" s="9" t="str">
        <f>VLOOKUP(C2929,'Hazard Categories'!$A$2:$B$52,2,FALSE)</f>
        <v>Severe Storm</v>
      </c>
      <c r="E2929" s="17">
        <v>3</v>
      </c>
      <c r="F2929" s="17">
        <v>1973</v>
      </c>
      <c r="G2929" s="17" t="str">
        <f>IF(F2929&lt;2000,(ROUNDDOWN((F2929-$G$10)/5,0))*5+$G$10&amp;"-"&amp;(ROUNDDOWN((F2929-$G$10)/5,0))*5+$G$10+4,(ROUNDDOWN((F2929-$G$10)/5,0))*5+$G$10&amp;"-"&amp;(ROUNDDOWN((F2929-$G$10)/5,0))*5+$G$10+4)</f>
        <v>1970-1974</v>
      </c>
      <c r="H2929" s="17">
        <v>1</v>
      </c>
      <c r="I2929" s="17">
        <v>0</v>
      </c>
      <c r="J2929" s="17">
        <v>0</v>
      </c>
      <c r="K2929" s="17">
        <f>SUM(I2929:J2929)</f>
        <v>0</v>
      </c>
      <c r="L2929" s="28">
        <f>IF(N2929&lt;7000000000,0,1)</f>
        <v>0</v>
      </c>
      <c r="M2929" s="28">
        <f>IF(N2929&gt;0,1,0)</f>
        <v>1</v>
      </c>
      <c r="N2929" s="29">
        <v>358</v>
      </c>
      <c r="O2929" s="29">
        <f>IF($R2929="Minor",1,0)</f>
        <v>1</v>
      </c>
      <c r="P2929" s="29">
        <f>IF($R2929="Medium",1,0)</f>
        <v>0</v>
      </c>
      <c r="Q2929" s="29">
        <f>IF($R2929="Major",1,0)</f>
        <v>0</v>
      </c>
      <c r="R2929" s="2" t="str">
        <f>IF('Hazard Data'!N1146&lt;VLOOKUP(B2929,Thresholds!$B$2:$I$8,2,FALSE),"Minor",IF(AND(VLOOKUP(B2929,Thresholds!$B$2:$I$8,2,FALSE)&lt;='Hazard Data'!N1146,'Hazard Data'!N1146&lt;VLOOKUP(B2929,Thresholds!$B$2:$I$8,3,FALSE)),"Medium","Major"))</f>
        <v>Minor</v>
      </c>
      <c r="S2929" s="2" t="str">
        <f>IF(N2929&gt;0,"",IF('Hazard Data'!K1146&lt;VLOOKUP(B2929,Thresholds!$B$2:$I$8,5,FALSE),"Minor",IF(AND(VLOOKUP(B2929,Thresholds!$B$2:$I$8,5,FALSE)&lt;='Hazard Data'!K1146,'Hazard Data'!K1146&lt;VLOOKUP(B2929,Thresholds!$B$2:$I$8,6,FALSE)),"Medium","Major")))</f>
        <v/>
      </c>
      <c r="T2929" s="2"/>
      <c r="U2929" s="2"/>
      <c r="V2929" s="2"/>
      <c r="W2929" s="2"/>
      <c r="X2929" s="1"/>
      <c r="Y2929" s="1"/>
      <c r="Z2929" s="1"/>
      <c r="AA2929" s="1"/>
      <c r="AB2929" s="1"/>
      <c r="AC2929" s="1"/>
      <c r="AD2929" s="1"/>
      <c r="AE2929" s="1"/>
      <c r="AF2929" s="1"/>
    </row>
    <row r="2930" spans="1:32">
      <c r="A2930" s="1"/>
      <c r="B2930" s="17">
        <v>4</v>
      </c>
      <c r="C2930" s="9" t="s">
        <v>70</v>
      </c>
      <c r="D2930" s="9" t="str">
        <f>VLOOKUP(C2930,'Hazard Categories'!$A$2:$B$52,2,FALSE)</f>
        <v>Storm</v>
      </c>
      <c r="E2930" s="17">
        <v>2</v>
      </c>
      <c r="F2930" s="17">
        <v>1974</v>
      </c>
      <c r="G2930" s="17" t="str">
        <f>IF(F2930&lt;2000,(ROUNDDOWN((F2930-$G$10)/5,0))*5+$G$10&amp;"-"&amp;(ROUNDDOWN((F2930-$G$10)/5,0))*5+$G$10+4,(ROUNDDOWN((F2930-$G$10)/5,0))*5+$G$10&amp;"-"&amp;(ROUNDDOWN((F2930-$G$10)/5,0))*5+$G$10+4)</f>
        <v>1970-1974</v>
      </c>
      <c r="H2930" s="17">
        <v>1</v>
      </c>
      <c r="I2930" s="17">
        <v>0</v>
      </c>
      <c r="J2930" s="17">
        <v>0</v>
      </c>
      <c r="K2930" s="17">
        <f>SUM(I2930:J2930)</f>
        <v>0</v>
      </c>
      <c r="L2930" s="28">
        <f>IF(N2930&lt;7000000000,0,1)</f>
        <v>0</v>
      </c>
      <c r="M2930" s="28">
        <f>IF(N2930&gt;0,1,0)</f>
        <v>1</v>
      </c>
      <c r="N2930" s="29">
        <v>338</v>
      </c>
      <c r="O2930" s="29">
        <f>IF($R2930="Minor",1,0)</f>
        <v>1</v>
      </c>
      <c r="P2930" s="29">
        <f>IF($R2930="Medium",1,0)</f>
        <v>0</v>
      </c>
      <c r="Q2930" s="29">
        <f>IF($R2930="Major",1,0)</f>
        <v>0</v>
      </c>
      <c r="R2930" s="2" t="str">
        <f>IF('Hazard Data'!N1203&lt;VLOOKUP(B2930,Thresholds!$B$2:$I$8,2,FALSE),"Minor",IF(AND(VLOOKUP(B2930,Thresholds!$B$2:$I$8,2,FALSE)&lt;='Hazard Data'!N1203,'Hazard Data'!N1203&lt;VLOOKUP(B2930,Thresholds!$B$2:$I$8,3,FALSE)),"Medium","Major"))</f>
        <v>Minor</v>
      </c>
      <c r="S2930" s="2" t="str">
        <f>IF(N2930&gt;0,"",IF('Hazard Data'!K1203&lt;VLOOKUP(B2930,Thresholds!$B$2:$I$8,5,FALSE),"Minor",IF(AND(VLOOKUP(B2930,Thresholds!$B$2:$I$8,5,FALSE)&lt;='Hazard Data'!K1203,'Hazard Data'!K1203&lt;VLOOKUP(B2930,Thresholds!$B$2:$I$8,6,FALSE)),"Medium","Major")))</f>
        <v/>
      </c>
      <c r="T2930" s="2"/>
      <c r="U2930" s="2"/>
      <c r="V2930" s="2"/>
      <c r="W2930" s="2"/>
      <c r="X2930" s="1"/>
      <c r="Y2930" s="1"/>
      <c r="Z2930" s="1"/>
      <c r="AA2930" s="1"/>
      <c r="AB2930" s="1"/>
      <c r="AC2930" s="1"/>
      <c r="AD2930" s="1"/>
      <c r="AE2930" s="1"/>
      <c r="AF2930" s="1"/>
    </row>
    <row r="2931" spans="1:32">
      <c r="A2931" s="1"/>
      <c r="B2931" s="17">
        <v>3</v>
      </c>
      <c r="C2931" s="9" t="s">
        <v>70</v>
      </c>
      <c r="D2931" s="9" t="str">
        <f>VLOOKUP(C2931,'Hazard Categories'!$A$2:$B$52,2,FALSE)</f>
        <v>Storm</v>
      </c>
      <c r="E2931" s="17">
        <v>2</v>
      </c>
      <c r="F2931" s="17">
        <v>1974</v>
      </c>
      <c r="G2931" s="17" t="str">
        <f>IF(F2931&lt;2000,(ROUNDDOWN((F2931-$G$10)/5,0))*5+$G$10&amp;"-"&amp;(ROUNDDOWN((F2931-$G$10)/5,0))*5+$G$10+4,(ROUNDDOWN((F2931-$G$10)/5,0))*5+$G$10&amp;"-"&amp;(ROUNDDOWN((F2931-$G$10)/5,0))*5+$G$10+4)</f>
        <v>1970-1974</v>
      </c>
      <c r="H2931" s="17">
        <v>1</v>
      </c>
      <c r="I2931" s="17">
        <v>0</v>
      </c>
      <c r="J2931" s="17">
        <v>0</v>
      </c>
      <c r="K2931" s="17">
        <f>SUM(I2931:J2931)</f>
        <v>0</v>
      </c>
      <c r="L2931" s="28">
        <f>IF(N2931&lt;7000000000,0,1)</f>
        <v>0</v>
      </c>
      <c r="M2931" s="28">
        <f>IF(N2931&gt;0,1,0)</f>
        <v>1</v>
      </c>
      <c r="N2931" s="29">
        <v>332</v>
      </c>
      <c r="O2931" s="29">
        <f>IF($R2931="Minor",1,0)</f>
        <v>1</v>
      </c>
      <c r="P2931" s="29">
        <f>IF($R2931="Medium",1,0)</f>
        <v>0</v>
      </c>
      <c r="Q2931" s="29">
        <f>IF($R2931="Major",1,0)</f>
        <v>0</v>
      </c>
      <c r="R2931" s="2" t="str">
        <f>IF('Hazard Data'!N1204&lt;VLOOKUP(B2931,Thresholds!$B$2:$I$8,2,FALSE),"Minor",IF(AND(VLOOKUP(B2931,Thresholds!$B$2:$I$8,2,FALSE)&lt;='Hazard Data'!N1204,'Hazard Data'!N1204&lt;VLOOKUP(B2931,Thresholds!$B$2:$I$8,3,FALSE)),"Medium","Major"))</f>
        <v>Minor</v>
      </c>
      <c r="S2931" s="2" t="str">
        <f>IF(N2931&gt;0,"",IF('Hazard Data'!K1204&lt;VLOOKUP(B2931,Thresholds!$B$2:$I$8,5,FALSE),"Minor",IF(AND(VLOOKUP(B2931,Thresholds!$B$2:$I$8,5,FALSE)&lt;='Hazard Data'!K1204,'Hazard Data'!K1204&lt;VLOOKUP(B2931,Thresholds!$B$2:$I$8,6,FALSE)),"Medium","Major")))</f>
        <v/>
      </c>
      <c r="T2931" s="2"/>
      <c r="U2931" s="2"/>
      <c r="V2931" s="2"/>
      <c r="W2931" s="2"/>
      <c r="X2931" s="1"/>
      <c r="Y2931" s="1"/>
      <c r="Z2931" s="1"/>
      <c r="AA2931" s="1"/>
      <c r="AB2931" s="1"/>
      <c r="AC2931" s="1"/>
      <c r="AD2931" s="1"/>
      <c r="AE2931" s="1"/>
      <c r="AF2931" s="1"/>
    </row>
    <row r="2932" spans="1:32">
      <c r="A2932" s="1"/>
      <c r="B2932" s="17">
        <v>5</v>
      </c>
      <c r="C2932" s="9" t="s">
        <v>70</v>
      </c>
      <c r="D2932" s="9" t="str">
        <f>VLOOKUP(C2932,'Hazard Categories'!$A$2:$B$52,2,FALSE)</f>
        <v>Storm</v>
      </c>
      <c r="E2932" s="17">
        <v>2</v>
      </c>
      <c r="F2932" s="17">
        <v>1974</v>
      </c>
      <c r="G2932" s="17" t="str">
        <f>IF(F2932&lt;2000,(ROUNDDOWN((F2932-$G$10)/5,0))*5+$G$10&amp;"-"&amp;(ROUNDDOWN((F2932-$G$10)/5,0))*5+$G$10+4,(ROUNDDOWN((F2932-$G$10)/5,0))*5+$G$10&amp;"-"&amp;(ROUNDDOWN((F2932-$G$10)/5,0))*5+$G$10+4)</f>
        <v>1970-1974</v>
      </c>
      <c r="H2932" s="17">
        <v>1</v>
      </c>
      <c r="I2932" s="17">
        <v>0</v>
      </c>
      <c r="J2932" s="17">
        <v>0</v>
      </c>
      <c r="K2932" s="17">
        <f>SUM(I2932:J2932)</f>
        <v>0</v>
      </c>
      <c r="L2932" s="28">
        <f>IF(N2932&lt;7000000000,0,1)</f>
        <v>0</v>
      </c>
      <c r="M2932" s="28">
        <f>IF(N2932&gt;0,1,0)</f>
        <v>1</v>
      </c>
      <c r="N2932" s="29">
        <v>320</v>
      </c>
      <c r="O2932" s="29">
        <f>IF($R2932="Minor",1,0)</f>
        <v>1</v>
      </c>
      <c r="P2932" s="29">
        <f>IF($R2932="Medium",1,0)</f>
        <v>0</v>
      </c>
      <c r="Q2932" s="29">
        <f>IF($R2932="Major",1,0)</f>
        <v>0</v>
      </c>
      <c r="R2932" s="2" t="str">
        <f>IF('Hazard Data'!N1205&lt;VLOOKUP(B2932,Thresholds!$B$2:$I$8,2,FALSE),"Minor",IF(AND(VLOOKUP(B2932,Thresholds!$B$2:$I$8,2,FALSE)&lt;='Hazard Data'!N1205,'Hazard Data'!N1205&lt;VLOOKUP(B2932,Thresholds!$B$2:$I$8,3,FALSE)),"Medium","Major"))</f>
        <v>Minor</v>
      </c>
      <c r="S2932" s="2" t="str">
        <f>IF(N2932&gt;0,"",IF('Hazard Data'!K1205&lt;VLOOKUP(B2932,Thresholds!$B$2:$I$8,5,FALSE),"Minor",IF(AND(VLOOKUP(B2932,Thresholds!$B$2:$I$8,5,FALSE)&lt;='Hazard Data'!K1205,'Hazard Data'!K1205&lt;VLOOKUP(B2932,Thresholds!$B$2:$I$8,6,FALSE)),"Medium","Major")))</f>
        <v/>
      </c>
      <c r="T2932" s="2"/>
      <c r="U2932" s="2"/>
      <c r="V2932" s="2"/>
      <c r="W2932" s="2"/>
      <c r="X2932" s="1"/>
      <c r="Y2932" s="1"/>
      <c r="Z2932" s="1"/>
      <c r="AA2932" s="1"/>
      <c r="AB2932" s="1"/>
      <c r="AC2932" s="1"/>
      <c r="AD2932" s="1"/>
      <c r="AE2932" s="1"/>
      <c r="AF2932" s="1"/>
    </row>
    <row r="2933" spans="1:32">
      <c r="A2933" s="1"/>
      <c r="B2933" s="17">
        <v>4</v>
      </c>
      <c r="C2933" s="9" t="s">
        <v>52</v>
      </c>
      <c r="D2933" s="9" t="str">
        <f>VLOOKUP(C2933,'Hazard Categories'!$A$2:$B$52,2,FALSE)</f>
        <v>Severe Storm</v>
      </c>
      <c r="E2933" s="17">
        <v>2</v>
      </c>
      <c r="F2933" s="17">
        <v>1982</v>
      </c>
      <c r="G2933" s="17" t="str">
        <f>IF(F2933&lt;2000,(ROUNDDOWN((F2933-$G$10)/5,0))*5+$G$10&amp;"-"&amp;(ROUNDDOWN((F2933-$G$10)/5,0))*5+$G$10+4,(ROUNDDOWN((F2933-$G$10)/5,0))*5+$G$10&amp;"-"&amp;(ROUNDDOWN((F2933-$G$10)/5,0))*5+$G$10+4)</f>
        <v>1980-1984</v>
      </c>
      <c r="H2933" s="17">
        <v>1</v>
      </c>
      <c r="I2933" s="17">
        <v>0</v>
      </c>
      <c r="J2933" s="17">
        <v>0</v>
      </c>
      <c r="K2933" s="17">
        <f>SUM(I2933:J2933)</f>
        <v>0</v>
      </c>
      <c r="L2933" s="28">
        <f>IF(N2933&lt;7000000000,0,1)</f>
        <v>0</v>
      </c>
      <c r="M2933" s="28">
        <f>IF(N2933&gt;0,1,0)</f>
        <v>1</v>
      </c>
      <c r="N2933" s="29">
        <v>232</v>
      </c>
      <c r="O2933" s="29">
        <f>IF($R2933="Minor",1,0)</f>
        <v>1</v>
      </c>
      <c r="P2933" s="29">
        <f>IF($R2933="Medium",1,0)</f>
        <v>0</v>
      </c>
      <c r="Q2933" s="29">
        <f>IF($R2933="Major",1,0)</f>
        <v>0</v>
      </c>
      <c r="R2933" s="2" t="str">
        <f>IF('Hazard Data'!N1406&lt;VLOOKUP(B2933,Thresholds!$B$2:$I$8,2,FALSE),"Minor",IF(AND(VLOOKUP(B2933,Thresholds!$B$2:$I$8,2,FALSE)&lt;='Hazard Data'!N1406,'Hazard Data'!N1406&lt;VLOOKUP(B2933,Thresholds!$B$2:$I$8,3,FALSE)),"Medium","Major"))</f>
        <v>Minor</v>
      </c>
      <c r="S2933" s="2" t="str">
        <f>IF(N2933&gt;0,"",IF('Hazard Data'!K1406&lt;VLOOKUP(B2933,Thresholds!$B$2:$I$8,5,FALSE),"Minor",IF(AND(VLOOKUP(B2933,Thresholds!$B$2:$I$8,5,FALSE)&lt;='Hazard Data'!K1406,'Hazard Data'!K1406&lt;VLOOKUP(B2933,Thresholds!$B$2:$I$8,6,FALSE)),"Medium","Major")))</f>
        <v/>
      </c>
      <c r="T2933" s="2"/>
      <c r="U2933" s="2"/>
      <c r="V2933" s="2"/>
      <c r="W2933" s="2"/>
      <c r="X2933" s="1"/>
      <c r="Y2933" s="1"/>
      <c r="Z2933" s="1"/>
      <c r="AA2933" s="1"/>
      <c r="AB2933" s="1"/>
      <c r="AC2933" s="1"/>
      <c r="AD2933" s="1"/>
      <c r="AE2933" s="1"/>
      <c r="AF2933" s="1"/>
    </row>
    <row r="2934" spans="1:32">
      <c r="A2934" s="1"/>
      <c r="B2934" s="17">
        <v>1</v>
      </c>
      <c r="C2934" s="9" t="s">
        <v>44</v>
      </c>
      <c r="D2934" s="9" t="str">
        <f>VLOOKUP(C2934,'Hazard Categories'!$A$2:$B$52,2,FALSE)</f>
        <v>Severe Storm</v>
      </c>
      <c r="E2934" s="17">
        <v>3</v>
      </c>
      <c r="F2934" s="17">
        <v>1975</v>
      </c>
      <c r="G2934" s="17" t="str">
        <f>IF(F2934&lt;2000,(ROUNDDOWN((F2934-$G$10)/5,0))*5+$G$10&amp;"-"&amp;(ROUNDDOWN((F2934-$G$10)/5,0))*5+$G$10+4,(ROUNDDOWN((F2934-$G$10)/5,0))*5+$G$10&amp;"-"&amp;(ROUNDDOWN((F2934-$G$10)/5,0))*5+$G$10+4)</f>
        <v>1975-1979</v>
      </c>
      <c r="H2934" s="17">
        <v>1</v>
      </c>
      <c r="I2934" s="17">
        <v>0</v>
      </c>
      <c r="J2934" s="17">
        <v>0</v>
      </c>
      <c r="K2934" s="17">
        <f>SUM(I2934:J2934)</f>
        <v>0</v>
      </c>
      <c r="L2934" s="28">
        <f>IF(N2934&lt;7000000000,0,1)</f>
        <v>0</v>
      </c>
      <c r="M2934" s="28">
        <f>IF(N2934&gt;0,1,0)</f>
        <v>1</v>
      </c>
      <c r="N2934" s="29">
        <v>230</v>
      </c>
      <c r="O2934" s="29">
        <f>IF($R2934="Minor",1,0)</f>
        <v>1</v>
      </c>
      <c r="P2934" s="29">
        <f>IF($R2934="Medium",1,0)</f>
        <v>0</v>
      </c>
      <c r="Q2934" s="29">
        <f>IF($R2934="Major",1,0)</f>
        <v>0</v>
      </c>
      <c r="R2934" s="2" t="str">
        <f>IF('Hazard Data'!N1213&lt;VLOOKUP(B2934,Thresholds!$B$2:$I$8,2,FALSE),"Minor",IF(AND(VLOOKUP(B2934,Thresholds!$B$2:$I$8,2,FALSE)&lt;='Hazard Data'!N1213,'Hazard Data'!N1213&lt;VLOOKUP(B2934,Thresholds!$B$2:$I$8,3,FALSE)),"Medium","Major"))</f>
        <v>Minor</v>
      </c>
      <c r="S2934" s="2" t="str">
        <f>IF(N2934&gt;0,"",IF('Hazard Data'!K1213&lt;VLOOKUP(B2934,Thresholds!$B$2:$I$8,5,FALSE),"Minor",IF(AND(VLOOKUP(B2934,Thresholds!$B$2:$I$8,5,FALSE)&lt;='Hazard Data'!K1213,'Hazard Data'!K1213&lt;VLOOKUP(B2934,Thresholds!$B$2:$I$8,6,FALSE)),"Medium","Major")))</f>
        <v/>
      </c>
      <c r="T2934" s="2"/>
      <c r="U2934" s="2"/>
      <c r="V2934" s="2"/>
      <c r="W2934" s="2"/>
      <c r="X2934" s="1"/>
      <c r="Y2934" s="1"/>
      <c r="Z2934" s="1"/>
      <c r="AA2934" s="1"/>
      <c r="AB2934" s="1"/>
      <c r="AC2934" s="1"/>
      <c r="AD2934" s="1"/>
      <c r="AE2934" s="1"/>
      <c r="AF2934" s="1"/>
    </row>
    <row r="2935" spans="1:32">
      <c r="A2935" s="1"/>
      <c r="B2935" s="17">
        <v>3</v>
      </c>
      <c r="C2935" s="9" t="s">
        <v>52</v>
      </c>
      <c r="D2935" s="9" t="str">
        <f>VLOOKUP(C2935,'Hazard Categories'!$A$2:$B$52,2,FALSE)</f>
        <v>Severe Storm</v>
      </c>
      <c r="E2935" s="17">
        <v>2</v>
      </c>
      <c r="F2935" s="17">
        <v>1982</v>
      </c>
      <c r="G2935" s="17" t="str">
        <f>IF(F2935&lt;2000,(ROUNDDOWN((F2935-$G$10)/5,0))*5+$G$10&amp;"-"&amp;(ROUNDDOWN((F2935-$G$10)/5,0))*5+$G$10+4,(ROUNDDOWN((F2935-$G$10)/5,0))*5+$G$10&amp;"-"&amp;(ROUNDDOWN((F2935-$G$10)/5,0))*5+$G$10+4)</f>
        <v>1980-1984</v>
      </c>
      <c r="H2935" s="17">
        <v>1</v>
      </c>
      <c r="I2935" s="17">
        <v>0</v>
      </c>
      <c r="J2935" s="17">
        <v>0</v>
      </c>
      <c r="K2935" s="17">
        <f>SUM(I2935:J2935)</f>
        <v>0</v>
      </c>
      <c r="L2935" s="28">
        <f>IF(N2935&lt;7000000000,0,1)</f>
        <v>0</v>
      </c>
      <c r="M2935" s="28">
        <f>IF(N2935&gt;0,1,0)</f>
        <v>1</v>
      </c>
      <c r="N2935" s="29">
        <v>227</v>
      </c>
      <c r="O2935" s="29">
        <f>IF($R2935="Minor",1,0)</f>
        <v>1</v>
      </c>
      <c r="P2935" s="29">
        <f>IF($R2935="Medium",1,0)</f>
        <v>0</v>
      </c>
      <c r="Q2935" s="29">
        <f>IF($R2935="Major",1,0)</f>
        <v>0</v>
      </c>
      <c r="R2935" s="2" t="str">
        <f>IF('Hazard Data'!N1407&lt;VLOOKUP(B2935,Thresholds!$B$2:$I$8,2,FALSE),"Minor",IF(AND(VLOOKUP(B2935,Thresholds!$B$2:$I$8,2,FALSE)&lt;='Hazard Data'!N1407,'Hazard Data'!N1407&lt;VLOOKUP(B2935,Thresholds!$B$2:$I$8,3,FALSE)),"Medium","Major"))</f>
        <v>Minor</v>
      </c>
      <c r="S2935" s="2" t="str">
        <f>IF(N2935&gt;0,"",IF('Hazard Data'!K1407&lt;VLOOKUP(B2935,Thresholds!$B$2:$I$8,5,FALSE),"Minor",IF(AND(VLOOKUP(B2935,Thresholds!$B$2:$I$8,5,FALSE)&lt;='Hazard Data'!K1407,'Hazard Data'!K1407&lt;VLOOKUP(B2935,Thresholds!$B$2:$I$8,6,FALSE)),"Medium","Major")))</f>
        <v/>
      </c>
      <c r="T2935" s="2"/>
      <c r="U2935" s="2"/>
      <c r="V2935" s="2"/>
      <c r="W2935" s="2"/>
      <c r="X2935" s="1"/>
      <c r="Y2935" s="1"/>
      <c r="Z2935" s="1"/>
      <c r="AA2935" s="1"/>
      <c r="AB2935" s="1"/>
      <c r="AC2935" s="1"/>
      <c r="AD2935" s="1"/>
      <c r="AE2935" s="1"/>
      <c r="AF2935" s="1"/>
    </row>
    <row r="2936" spans="1:32">
      <c r="A2936" s="1"/>
      <c r="B2936" s="17">
        <v>1</v>
      </c>
      <c r="C2936" s="9" t="s">
        <v>52</v>
      </c>
      <c r="D2936" s="9" t="str">
        <f>VLOOKUP(C2936,'Hazard Categories'!$A$2:$B$52,2,FALSE)</f>
        <v>Severe Storm</v>
      </c>
      <c r="E2936" s="17">
        <v>2</v>
      </c>
      <c r="F2936" s="17">
        <v>1982</v>
      </c>
      <c r="G2936" s="17" t="str">
        <f>IF(F2936&lt;2000,(ROUNDDOWN((F2936-$G$10)/5,0))*5+$G$10&amp;"-"&amp;(ROUNDDOWN((F2936-$G$10)/5,0))*5+$G$10+4,(ROUNDDOWN((F2936-$G$10)/5,0))*5+$G$10&amp;"-"&amp;(ROUNDDOWN((F2936-$G$10)/5,0))*5+$G$10+4)</f>
        <v>1980-1984</v>
      </c>
      <c r="H2936" s="17">
        <v>1</v>
      </c>
      <c r="I2936" s="17">
        <v>0</v>
      </c>
      <c r="J2936" s="17">
        <v>0</v>
      </c>
      <c r="K2936" s="17">
        <f>SUM(I2936:J2936)</f>
        <v>0</v>
      </c>
      <c r="L2936" s="28">
        <f>IF(N2936&lt;7000000000,0,1)</f>
        <v>0</v>
      </c>
      <c r="M2936" s="28">
        <f>IF(N2936&gt;0,1,0)</f>
        <v>1</v>
      </c>
      <c r="N2936" s="29">
        <v>226</v>
      </c>
      <c r="O2936" s="29">
        <f>IF($R2936="Minor",1,0)</f>
        <v>1</v>
      </c>
      <c r="P2936" s="29">
        <f>IF($R2936="Medium",1,0)</f>
        <v>0</v>
      </c>
      <c r="Q2936" s="29">
        <f>IF($R2936="Major",1,0)</f>
        <v>0</v>
      </c>
      <c r="R2936" s="2" t="str">
        <f>IF('Hazard Data'!N1404&lt;VLOOKUP(B2936,Thresholds!$B$2:$I$8,2,FALSE),"Minor",IF(AND(VLOOKUP(B2936,Thresholds!$B$2:$I$8,2,FALSE)&lt;='Hazard Data'!N1404,'Hazard Data'!N1404&lt;VLOOKUP(B2936,Thresholds!$B$2:$I$8,3,FALSE)),"Medium","Major"))</f>
        <v>Minor</v>
      </c>
      <c r="S2936" s="2" t="str">
        <f>IF(N2936&gt;0,"",IF('Hazard Data'!K1404&lt;VLOOKUP(B2936,Thresholds!$B$2:$I$8,5,FALSE),"Minor",IF(AND(VLOOKUP(B2936,Thresholds!$B$2:$I$8,5,FALSE)&lt;='Hazard Data'!K1404,'Hazard Data'!K1404&lt;VLOOKUP(B2936,Thresholds!$B$2:$I$8,6,FALSE)),"Medium","Major")))</f>
        <v/>
      </c>
      <c r="T2936" s="2"/>
      <c r="U2936" s="2"/>
      <c r="V2936" s="2"/>
      <c r="W2936" s="2"/>
      <c r="X2936" s="1"/>
      <c r="Y2936" s="1"/>
      <c r="Z2936" s="1"/>
      <c r="AA2936" s="1"/>
      <c r="AB2936" s="1"/>
      <c r="AC2936" s="1"/>
      <c r="AD2936" s="1"/>
      <c r="AE2936" s="1"/>
      <c r="AF2936" s="1"/>
    </row>
    <row r="2937" spans="1:32">
      <c r="A2937" s="1"/>
      <c r="B2937" s="17">
        <v>2</v>
      </c>
      <c r="C2937" s="9" t="s">
        <v>44</v>
      </c>
      <c r="D2937" s="9" t="str">
        <f>VLOOKUP(C2937,'Hazard Categories'!$A$2:$B$52,2,FALSE)</f>
        <v>Severe Storm</v>
      </c>
      <c r="E2937" s="17">
        <v>3</v>
      </c>
      <c r="F2937" s="17">
        <v>1975</v>
      </c>
      <c r="G2937" s="17" t="str">
        <f>IF(F2937&lt;2000,(ROUNDDOWN((F2937-$G$10)/5,0))*5+$G$10&amp;"-"&amp;(ROUNDDOWN((F2937-$G$10)/5,0))*5+$G$10+4,(ROUNDDOWN((F2937-$G$10)/5,0))*5+$G$10&amp;"-"&amp;(ROUNDDOWN((F2937-$G$10)/5,0))*5+$G$10+4)</f>
        <v>1975-1979</v>
      </c>
      <c r="H2937" s="17">
        <v>1</v>
      </c>
      <c r="I2937" s="17">
        <v>0</v>
      </c>
      <c r="J2937" s="17">
        <v>0</v>
      </c>
      <c r="K2937" s="17">
        <f>SUM(I2937:J2937)</f>
        <v>0</v>
      </c>
      <c r="L2937" s="28">
        <f>IF(N2937&lt;7000000000,0,1)</f>
        <v>0</v>
      </c>
      <c r="M2937" s="28">
        <f>IF(N2937&gt;0,1,0)</f>
        <v>1</v>
      </c>
      <c r="N2937" s="29">
        <v>219</v>
      </c>
      <c r="O2937" s="29">
        <f>IF($R2937="Minor",1,0)</f>
        <v>1</v>
      </c>
      <c r="P2937" s="29">
        <f>IF($R2937="Medium",1,0)</f>
        <v>0</v>
      </c>
      <c r="Q2937" s="29">
        <f>IF($R2937="Major",1,0)</f>
        <v>0</v>
      </c>
      <c r="R2937" s="2" t="str">
        <f>IF('Hazard Data'!N1214&lt;VLOOKUP(B2937,Thresholds!$B$2:$I$8,2,FALSE),"Minor",IF(AND(VLOOKUP(B2937,Thresholds!$B$2:$I$8,2,FALSE)&lt;='Hazard Data'!N1214,'Hazard Data'!N1214&lt;VLOOKUP(B2937,Thresholds!$B$2:$I$8,3,FALSE)),"Medium","Major"))</f>
        <v>Minor</v>
      </c>
      <c r="S2937" s="2" t="str">
        <f>IF(N2937&gt;0,"",IF('Hazard Data'!K1214&lt;VLOOKUP(B2937,Thresholds!$B$2:$I$8,5,FALSE),"Minor",IF(AND(VLOOKUP(B2937,Thresholds!$B$2:$I$8,5,FALSE)&lt;='Hazard Data'!K1214,'Hazard Data'!K1214&lt;VLOOKUP(B2937,Thresholds!$B$2:$I$8,6,FALSE)),"Medium","Major")))</f>
        <v/>
      </c>
      <c r="T2937" s="2"/>
      <c r="U2937" s="2"/>
      <c r="V2937" s="2"/>
      <c r="W2937" s="2"/>
      <c r="X2937" s="1"/>
      <c r="Y2937" s="1"/>
      <c r="Z2937" s="1"/>
      <c r="AA2937" s="1"/>
      <c r="AB2937" s="1"/>
      <c r="AC2937" s="1"/>
      <c r="AD2937" s="1"/>
      <c r="AE2937" s="1"/>
      <c r="AF2937" s="1"/>
    </row>
    <row r="2938" spans="1:32">
      <c r="A2938" s="1"/>
      <c r="B2938" s="17">
        <v>5</v>
      </c>
      <c r="C2938" s="9" t="s">
        <v>44</v>
      </c>
      <c r="D2938" s="9" t="str">
        <f>VLOOKUP(C2938,'Hazard Categories'!$A$2:$B$52,2,FALSE)</f>
        <v>Severe Storm</v>
      </c>
      <c r="E2938" s="17">
        <v>3</v>
      </c>
      <c r="F2938" s="17">
        <v>1975</v>
      </c>
      <c r="G2938" s="17" t="str">
        <f>IF(F2938&lt;2000,(ROUNDDOWN((F2938-$G$10)/5,0))*5+$G$10&amp;"-"&amp;(ROUNDDOWN((F2938-$G$10)/5,0))*5+$G$10+4,(ROUNDDOWN((F2938-$G$10)/5,0))*5+$G$10&amp;"-"&amp;(ROUNDDOWN((F2938-$G$10)/5,0))*5+$G$10+4)</f>
        <v>1975-1979</v>
      </c>
      <c r="H2938" s="17">
        <v>1</v>
      </c>
      <c r="I2938" s="17">
        <v>0</v>
      </c>
      <c r="J2938" s="17">
        <v>0</v>
      </c>
      <c r="K2938" s="17">
        <f>SUM(I2938:J2938)</f>
        <v>0</v>
      </c>
      <c r="L2938" s="28">
        <f>IF(N2938&lt;7000000000,0,1)</f>
        <v>0</v>
      </c>
      <c r="M2938" s="28">
        <f>IF(N2938&gt;0,1,0)</f>
        <v>1</v>
      </c>
      <c r="N2938" s="29">
        <v>219</v>
      </c>
      <c r="O2938" s="29">
        <f>IF($R2938="Minor",1,0)</f>
        <v>1</v>
      </c>
      <c r="P2938" s="29">
        <f>IF($R2938="Medium",1,0)</f>
        <v>0</v>
      </c>
      <c r="Q2938" s="29">
        <f>IF($R2938="Major",1,0)</f>
        <v>0</v>
      </c>
      <c r="R2938" s="2" t="str">
        <f>IF('Hazard Data'!N1216&lt;VLOOKUP(B2938,Thresholds!$B$2:$I$8,2,FALSE),"Minor",IF(AND(VLOOKUP(B2938,Thresholds!$B$2:$I$8,2,FALSE)&lt;='Hazard Data'!N1216,'Hazard Data'!N1216&lt;VLOOKUP(B2938,Thresholds!$B$2:$I$8,3,FALSE)),"Medium","Major"))</f>
        <v>Minor</v>
      </c>
      <c r="S2938" s="2" t="str">
        <f>IF(N2938&gt;0,"",IF('Hazard Data'!K1216&lt;VLOOKUP(B2938,Thresholds!$B$2:$I$8,5,FALSE),"Minor",IF(AND(VLOOKUP(B2938,Thresholds!$B$2:$I$8,5,FALSE)&lt;='Hazard Data'!K1216,'Hazard Data'!K1216&lt;VLOOKUP(B2938,Thresholds!$B$2:$I$8,6,FALSE)),"Medium","Major")))</f>
        <v/>
      </c>
      <c r="T2938" s="2"/>
      <c r="U2938" s="2"/>
      <c r="V2938" s="2"/>
      <c r="W2938" s="2"/>
      <c r="X2938" s="1"/>
      <c r="Y2938" s="1"/>
      <c r="Z2938" s="1"/>
      <c r="AA2938" s="1"/>
      <c r="AB2938" s="1"/>
      <c r="AC2938" s="1"/>
      <c r="AD2938" s="1"/>
      <c r="AE2938" s="1"/>
      <c r="AF2938" s="1"/>
    </row>
    <row r="2939" spans="1:32">
      <c r="A2939" s="1"/>
      <c r="B2939" s="17">
        <v>5</v>
      </c>
      <c r="C2939" s="9" t="s">
        <v>52</v>
      </c>
      <c r="D2939" s="9" t="str">
        <f>VLOOKUP(C2939,'Hazard Categories'!$A$2:$B$52,2,FALSE)</f>
        <v>Severe Storm</v>
      </c>
      <c r="E2939" s="17">
        <v>2</v>
      </c>
      <c r="F2939" s="17">
        <v>1982</v>
      </c>
      <c r="G2939" s="17" t="str">
        <f>IF(F2939&lt;2000,(ROUNDDOWN((F2939-$G$10)/5,0))*5+$G$10&amp;"-"&amp;(ROUNDDOWN((F2939-$G$10)/5,0))*5+$G$10+4,(ROUNDDOWN((F2939-$G$10)/5,0))*5+$G$10&amp;"-"&amp;(ROUNDDOWN((F2939-$G$10)/5,0))*5+$G$10+4)</f>
        <v>1980-1984</v>
      </c>
      <c r="H2939" s="17">
        <v>1</v>
      </c>
      <c r="I2939" s="17">
        <v>0</v>
      </c>
      <c r="J2939" s="17">
        <v>0</v>
      </c>
      <c r="K2939" s="17">
        <f>SUM(I2939:J2939)</f>
        <v>0</v>
      </c>
      <c r="L2939" s="28">
        <f>IF(N2939&lt;7000000000,0,1)</f>
        <v>0</v>
      </c>
      <c r="M2939" s="28">
        <f>IF(N2939&gt;0,1,0)</f>
        <v>1</v>
      </c>
      <c r="N2939" s="29">
        <v>212</v>
      </c>
      <c r="O2939" s="29">
        <f>IF($R2939="Minor",1,0)</f>
        <v>1</v>
      </c>
      <c r="P2939" s="29">
        <f>IF($R2939="Medium",1,0)</f>
        <v>0</v>
      </c>
      <c r="Q2939" s="29">
        <f>IF($R2939="Major",1,0)</f>
        <v>0</v>
      </c>
      <c r="R2939" s="2" t="str">
        <f>IF('Hazard Data'!N1408&lt;VLOOKUP(B2939,Thresholds!$B$2:$I$8,2,FALSE),"Minor",IF(AND(VLOOKUP(B2939,Thresholds!$B$2:$I$8,2,FALSE)&lt;='Hazard Data'!N1408,'Hazard Data'!N1408&lt;VLOOKUP(B2939,Thresholds!$B$2:$I$8,3,FALSE)),"Medium","Major"))</f>
        <v>Minor</v>
      </c>
      <c r="S2939" s="2" t="str">
        <f>IF(N2939&gt;0,"",IF('Hazard Data'!K1408&lt;VLOOKUP(B2939,Thresholds!$B$2:$I$8,5,FALSE),"Minor",IF(AND(VLOOKUP(B2939,Thresholds!$B$2:$I$8,5,FALSE)&lt;='Hazard Data'!K1408,'Hazard Data'!K1408&lt;VLOOKUP(B2939,Thresholds!$B$2:$I$8,6,FALSE)),"Medium","Major")))</f>
        <v/>
      </c>
      <c r="T2939" s="2"/>
      <c r="U2939" s="2"/>
      <c r="V2939" s="2"/>
      <c r="W2939" s="2"/>
      <c r="X2939" s="1"/>
      <c r="Y2939" s="1"/>
      <c r="Z2939" s="1"/>
      <c r="AA2939" s="1"/>
      <c r="AB2939" s="1"/>
      <c r="AC2939" s="1"/>
      <c r="AD2939" s="1"/>
      <c r="AE2939" s="1"/>
      <c r="AF2939" s="1"/>
    </row>
    <row r="2940" spans="1:32">
      <c r="A2940" s="1"/>
      <c r="B2940" s="17">
        <v>6</v>
      </c>
      <c r="C2940" s="9" t="s">
        <v>44</v>
      </c>
      <c r="D2940" s="9" t="str">
        <f>VLOOKUP(C2940,'Hazard Categories'!$A$2:$B$52,2,FALSE)</f>
        <v>Severe Storm</v>
      </c>
      <c r="E2940" s="17">
        <v>3</v>
      </c>
      <c r="F2940" s="17">
        <v>1975</v>
      </c>
      <c r="G2940" s="17" t="str">
        <f>IF(F2940&lt;2000,(ROUNDDOWN((F2940-$G$10)/5,0))*5+$G$10&amp;"-"&amp;(ROUNDDOWN((F2940-$G$10)/5,0))*5+$G$10+4,(ROUNDDOWN((F2940-$G$10)/5,0))*5+$G$10&amp;"-"&amp;(ROUNDDOWN((F2940-$G$10)/5,0))*5+$G$10+4)</f>
        <v>1975-1979</v>
      </c>
      <c r="H2940" s="17">
        <v>1</v>
      </c>
      <c r="I2940" s="17">
        <v>0</v>
      </c>
      <c r="J2940" s="17">
        <v>0</v>
      </c>
      <c r="K2940" s="17">
        <f>SUM(I2940:J2940)</f>
        <v>0</v>
      </c>
      <c r="L2940" s="28">
        <f>IF(N2940&lt;7000000000,0,1)</f>
        <v>0</v>
      </c>
      <c r="M2940" s="28">
        <f>IF(N2940&gt;0,1,0)</f>
        <v>1</v>
      </c>
      <c r="N2940" s="29">
        <v>208</v>
      </c>
      <c r="O2940" s="29">
        <f>IF($R2940="Minor",1,0)</f>
        <v>1</v>
      </c>
      <c r="P2940" s="29">
        <f>IF($R2940="Medium",1,0)</f>
        <v>0</v>
      </c>
      <c r="Q2940" s="29">
        <f>IF($R2940="Major",1,0)</f>
        <v>0</v>
      </c>
      <c r="R2940" s="2" t="str">
        <f>IF('Hazard Data'!N1212&lt;VLOOKUP(B2940,Thresholds!$B$2:$I$8,2,FALSE),"Minor",IF(AND(VLOOKUP(B2940,Thresholds!$B$2:$I$8,2,FALSE)&lt;='Hazard Data'!N1212,'Hazard Data'!N1212&lt;VLOOKUP(B2940,Thresholds!$B$2:$I$8,3,FALSE)),"Medium","Major"))</f>
        <v>Minor</v>
      </c>
      <c r="S2940" s="2" t="str">
        <f>IF(N2940&gt;0,"",IF('Hazard Data'!K1212&lt;VLOOKUP(B2940,Thresholds!$B$2:$I$8,5,FALSE),"Minor",IF(AND(VLOOKUP(B2940,Thresholds!$B$2:$I$8,5,FALSE)&lt;='Hazard Data'!K1212,'Hazard Data'!K1212&lt;VLOOKUP(B2940,Thresholds!$B$2:$I$8,6,FALSE)),"Medium","Major")))</f>
        <v/>
      </c>
      <c r="T2940" s="2"/>
      <c r="U2940" s="2"/>
      <c r="V2940" s="2"/>
      <c r="W2940" s="2"/>
      <c r="X2940" s="1"/>
      <c r="Y2940" s="1"/>
      <c r="Z2940" s="1"/>
      <c r="AA2940" s="1"/>
      <c r="AB2940" s="1"/>
      <c r="AC2940" s="1"/>
      <c r="AD2940" s="1"/>
      <c r="AE2940" s="1"/>
      <c r="AF2940" s="1"/>
    </row>
    <row r="2941" spans="1:32">
      <c r="A2941" s="1"/>
      <c r="B2941" s="17">
        <v>3</v>
      </c>
      <c r="C2941" s="9" t="s">
        <v>44</v>
      </c>
      <c r="D2941" s="9" t="str">
        <f>VLOOKUP(C2941,'Hazard Categories'!$A$2:$B$52,2,FALSE)</f>
        <v>Severe Storm</v>
      </c>
      <c r="E2941" s="17">
        <v>3</v>
      </c>
      <c r="F2941" s="17">
        <v>1975</v>
      </c>
      <c r="G2941" s="17" t="str">
        <f>IF(F2941&lt;2000,(ROUNDDOWN((F2941-$G$10)/5,0))*5+$G$10&amp;"-"&amp;(ROUNDDOWN((F2941-$G$10)/5,0))*5+$G$10+4,(ROUNDDOWN((F2941-$G$10)/5,0))*5+$G$10&amp;"-"&amp;(ROUNDDOWN((F2941-$G$10)/5,0))*5+$G$10+4)</f>
        <v>1975-1979</v>
      </c>
      <c r="H2941" s="17">
        <v>1</v>
      </c>
      <c r="I2941" s="17">
        <v>0</v>
      </c>
      <c r="J2941" s="17">
        <v>0</v>
      </c>
      <c r="K2941" s="17">
        <f>SUM(I2941:J2941)</f>
        <v>0</v>
      </c>
      <c r="L2941" s="28">
        <f>IF(N2941&lt;7000000000,0,1)</f>
        <v>0</v>
      </c>
      <c r="M2941" s="28">
        <f>IF(N2941&gt;0,1,0)</f>
        <v>1</v>
      </c>
      <c r="N2941" s="29">
        <v>208</v>
      </c>
      <c r="O2941" s="29">
        <f>IF($R2941="Minor",1,0)</f>
        <v>1</v>
      </c>
      <c r="P2941" s="29">
        <f>IF($R2941="Medium",1,0)</f>
        <v>0</v>
      </c>
      <c r="Q2941" s="29">
        <f>IF($R2941="Major",1,0)</f>
        <v>0</v>
      </c>
      <c r="R2941" s="2" t="str">
        <f>IF('Hazard Data'!N1215&lt;VLOOKUP(B2941,Thresholds!$B$2:$I$8,2,FALSE),"Minor",IF(AND(VLOOKUP(B2941,Thresholds!$B$2:$I$8,2,FALSE)&lt;='Hazard Data'!N1215,'Hazard Data'!N1215&lt;VLOOKUP(B2941,Thresholds!$B$2:$I$8,3,FALSE)),"Medium","Major"))</f>
        <v>Minor</v>
      </c>
      <c r="S2941" s="2" t="str">
        <f>IF(N2941&gt;0,"",IF('Hazard Data'!K1215&lt;VLOOKUP(B2941,Thresholds!$B$2:$I$8,5,FALSE),"Minor",IF(AND(VLOOKUP(B2941,Thresholds!$B$2:$I$8,5,FALSE)&lt;='Hazard Data'!K1215,'Hazard Data'!K1215&lt;VLOOKUP(B2941,Thresholds!$B$2:$I$8,6,FALSE)),"Medium","Major")))</f>
        <v/>
      </c>
      <c r="T2941" s="2"/>
      <c r="U2941" s="2"/>
      <c r="V2941" s="2"/>
      <c r="W2941" s="2"/>
      <c r="X2941" s="1"/>
      <c r="Y2941" s="1"/>
      <c r="Z2941" s="1"/>
      <c r="AA2941" s="1"/>
      <c r="AB2941" s="1"/>
      <c r="AC2941" s="1"/>
      <c r="AD2941" s="1"/>
      <c r="AE2941" s="1"/>
      <c r="AF2941" s="1"/>
    </row>
    <row r="2942" spans="1:32">
      <c r="A2942" s="1"/>
      <c r="B2942" s="17">
        <v>2</v>
      </c>
      <c r="C2942" s="9" t="s">
        <v>52</v>
      </c>
      <c r="D2942" s="9" t="str">
        <f>VLOOKUP(C2942,'Hazard Categories'!$A$2:$B$52,2,FALSE)</f>
        <v>Severe Storm</v>
      </c>
      <c r="E2942" s="17">
        <v>2</v>
      </c>
      <c r="F2942" s="17">
        <v>1982</v>
      </c>
      <c r="G2942" s="17" t="str">
        <f>IF(F2942&lt;2000,(ROUNDDOWN((F2942-$G$10)/5,0))*5+$G$10&amp;"-"&amp;(ROUNDDOWN((F2942-$G$10)/5,0))*5+$G$10+4,(ROUNDDOWN((F2942-$G$10)/5,0))*5+$G$10&amp;"-"&amp;(ROUNDDOWN((F2942-$G$10)/5,0))*5+$G$10+4)</f>
        <v>1980-1984</v>
      </c>
      <c r="H2942" s="17">
        <v>1</v>
      </c>
      <c r="I2942" s="17">
        <v>0</v>
      </c>
      <c r="J2942" s="17">
        <v>0</v>
      </c>
      <c r="K2942" s="17">
        <f>SUM(I2942:J2942)</f>
        <v>0</v>
      </c>
      <c r="L2942" s="28">
        <f>IF(N2942&lt;7000000000,0,1)</f>
        <v>0</v>
      </c>
      <c r="M2942" s="28">
        <f>IF(N2942&gt;0,1,0)</f>
        <v>1</v>
      </c>
      <c r="N2942" s="29">
        <v>199</v>
      </c>
      <c r="O2942" s="29">
        <f>IF($R2942="Minor",1,0)</f>
        <v>1</v>
      </c>
      <c r="P2942" s="29">
        <f>IF($R2942="Medium",1,0)</f>
        <v>0</v>
      </c>
      <c r="Q2942" s="29">
        <f>IF($R2942="Major",1,0)</f>
        <v>0</v>
      </c>
      <c r="R2942" s="2" t="str">
        <f>IF('Hazard Data'!N1405&lt;VLOOKUP(B2942,Thresholds!$B$2:$I$8,2,FALSE),"Minor",IF(AND(VLOOKUP(B2942,Thresholds!$B$2:$I$8,2,FALSE)&lt;='Hazard Data'!N1405,'Hazard Data'!N1405&lt;VLOOKUP(B2942,Thresholds!$B$2:$I$8,3,FALSE)),"Medium","Major"))</f>
        <v>Minor</v>
      </c>
      <c r="S2942" s="2" t="str">
        <f>IF(N2942&gt;0,"",IF('Hazard Data'!K1405&lt;VLOOKUP(B2942,Thresholds!$B$2:$I$8,5,FALSE),"Minor",IF(AND(VLOOKUP(B2942,Thresholds!$B$2:$I$8,5,FALSE)&lt;='Hazard Data'!K1405,'Hazard Data'!K1405&lt;VLOOKUP(B2942,Thresholds!$B$2:$I$8,6,FALSE)),"Medium","Major")))</f>
        <v/>
      </c>
      <c r="T2942" s="2"/>
      <c r="U2942" s="2"/>
      <c r="V2942" s="2"/>
      <c r="W2942" s="2"/>
      <c r="X2942" s="1"/>
      <c r="Y2942" s="1"/>
      <c r="Z2942" s="1"/>
      <c r="AA2942" s="1"/>
      <c r="AB2942" s="1"/>
      <c r="AC2942" s="1"/>
      <c r="AD2942" s="1"/>
      <c r="AE2942" s="1"/>
      <c r="AF2942" s="1"/>
    </row>
    <row r="2943" spans="1:32">
      <c r="A2943" s="1"/>
      <c r="B2943" s="17">
        <v>4</v>
      </c>
      <c r="C2943" s="9" t="s">
        <v>58</v>
      </c>
      <c r="D2943" s="9" t="str">
        <f>VLOOKUP(C2943,'Hazard Categories'!$A$2:$B$52,2,FALSE)</f>
        <v>Heat/Drought/Fire</v>
      </c>
      <c r="E2943" s="17">
        <v>2</v>
      </c>
      <c r="F2943" s="17">
        <v>1978</v>
      </c>
      <c r="G2943" s="17" t="str">
        <f>IF(F2943&lt;2000,(ROUNDDOWN((F2943-$G$10)/5,0))*5+$G$10&amp;"-"&amp;(ROUNDDOWN((F2943-$G$10)/5,0))*5+$G$10+4,(ROUNDDOWN((F2943-$G$10)/5,0))*5+$G$10&amp;"-"&amp;(ROUNDDOWN((F2943-$G$10)/5,0))*5+$G$10+4)</f>
        <v>1975-1979</v>
      </c>
      <c r="H2943" s="17">
        <v>13</v>
      </c>
      <c r="I2943" s="17">
        <v>0</v>
      </c>
      <c r="J2943" s="17">
        <v>0</v>
      </c>
      <c r="K2943" s="17">
        <f>SUM(I2943:J2943)</f>
        <v>0</v>
      </c>
      <c r="L2943" s="28">
        <f>IF(N2943&lt;7000000000,0,1)</f>
        <v>0</v>
      </c>
      <c r="M2943" s="28">
        <f>IF(N2943&gt;0,1,0)</f>
        <v>1</v>
      </c>
      <c r="N2943" s="29">
        <v>184</v>
      </c>
      <c r="O2943" s="29">
        <f>IF($R2943="Minor",1,0)</f>
        <v>0</v>
      </c>
      <c r="P2943" s="29">
        <f>IF($R2943="Medium",1,0)</f>
        <v>1</v>
      </c>
      <c r="Q2943" s="29">
        <f>IF($R2943="Major",1,0)</f>
        <v>0</v>
      </c>
      <c r="R2943" s="2" t="str">
        <f>IF('Hazard Data'!N447&lt;VLOOKUP(B2943,Thresholds!$B$2:$I$8,2,FALSE),"Minor",IF(AND(VLOOKUP(B2943,Thresholds!$B$2:$I$8,2,FALSE)&lt;='Hazard Data'!N447,'Hazard Data'!N447&lt;VLOOKUP(B2943,Thresholds!$B$2:$I$8,3,FALSE)),"Medium","Major"))</f>
        <v>Medium</v>
      </c>
      <c r="S2943" s="2" t="str">
        <f>IF(N2943&gt;0,"",IF('Hazard Data'!K447&lt;VLOOKUP(B2943,Thresholds!$B$2:$I$8,5,FALSE),"Minor",IF(AND(VLOOKUP(B2943,Thresholds!$B$2:$I$8,5,FALSE)&lt;='Hazard Data'!K447,'Hazard Data'!K447&lt;VLOOKUP(B2943,Thresholds!$B$2:$I$8,6,FALSE)),"Medium","Major")))</f>
        <v/>
      </c>
      <c r="T2943" s="2"/>
      <c r="U2943" s="2"/>
      <c r="V2943" s="2"/>
      <c r="W2943" s="2"/>
      <c r="X2943" s="1"/>
      <c r="Y2943" s="1"/>
      <c r="Z2943" s="1"/>
      <c r="AA2943" s="1"/>
      <c r="AB2943" s="1"/>
      <c r="AC2943" s="1"/>
      <c r="AD2943" s="1"/>
      <c r="AE2943" s="1"/>
      <c r="AF2943" s="1"/>
    </row>
    <row r="2944" spans="1:32">
      <c r="A2944" s="1"/>
      <c r="B2944" s="17">
        <v>2</v>
      </c>
      <c r="C2944" s="9" t="s">
        <v>46</v>
      </c>
      <c r="D2944" s="9" t="str">
        <f>VLOOKUP(C2944,'Hazard Categories'!$A$2:$B$52,2,FALSE)</f>
        <v>Storm</v>
      </c>
      <c r="E2944" s="17">
        <v>1</v>
      </c>
      <c r="F2944" s="17">
        <v>1977</v>
      </c>
      <c r="G2944" s="17" t="str">
        <f>IF(F2944&lt;2000,(ROUNDDOWN((F2944-$G$10)/5,0))*5+$G$10&amp;"-"&amp;(ROUNDDOWN((F2944-$G$10)/5,0))*5+$G$10+4,(ROUNDDOWN((F2944-$G$10)/5,0))*5+$G$10&amp;"-"&amp;(ROUNDDOWN((F2944-$G$10)/5,0))*5+$G$10+4)</f>
        <v>1975-1979</v>
      </c>
      <c r="H2944" s="17">
        <v>1</v>
      </c>
      <c r="I2944" s="17">
        <v>0</v>
      </c>
      <c r="J2944" s="17">
        <v>0</v>
      </c>
      <c r="K2944" s="17">
        <f>SUM(I2944:J2944)</f>
        <v>0</v>
      </c>
      <c r="L2944" s="28">
        <f>IF(N2944&lt;7000000000,0,1)</f>
        <v>0</v>
      </c>
      <c r="M2944" s="28">
        <f>IF(N2944&gt;0,1,0)</f>
        <v>1</v>
      </c>
      <c r="N2944" s="29">
        <v>184</v>
      </c>
      <c r="O2944" s="29">
        <f>IF($R2944="Minor",1,0)</f>
        <v>1</v>
      </c>
      <c r="P2944" s="29">
        <f>IF($R2944="Medium",1,0)</f>
        <v>0</v>
      </c>
      <c r="Q2944" s="29">
        <f>IF($R2944="Major",1,0)</f>
        <v>0</v>
      </c>
      <c r="R2944" s="2" t="str">
        <f>IF('Hazard Data'!N1268&lt;VLOOKUP(B2944,Thresholds!$B$2:$I$8,2,FALSE),"Minor",IF(AND(VLOOKUP(B2944,Thresholds!$B$2:$I$8,2,FALSE)&lt;='Hazard Data'!N1268,'Hazard Data'!N1268&lt;VLOOKUP(B2944,Thresholds!$B$2:$I$8,3,FALSE)),"Medium","Major"))</f>
        <v>Minor</v>
      </c>
      <c r="S2944" s="2" t="str">
        <f>IF(N2944&gt;0,"",IF('Hazard Data'!K1268&lt;VLOOKUP(B2944,Thresholds!$B$2:$I$8,5,FALSE),"Minor",IF(AND(VLOOKUP(B2944,Thresholds!$B$2:$I$8,5,FALSE)&lt;='Hazard Data'!K1268,'Hazard Data'!K1268&lt;VLOOKUP(B2944,Thresholds!$B$2:$I$8,6,FALSE)),"Medium","Major")))</f>
        <v/>
      </c>
      <c r="T2944" s="2"/>
      <c r="U2944" s="2"/>
      <c r="V2944" s="2"/>
      <c r="W2944" s="2"/>
      <c r="X2944" s="1"/>
      <c r="Y2944" s="1"/>
      <c r="Z2944" s="1"/>
      <c r="AA2944" s="1"/>
      <c r="AB2944" s="1"/>
      <c r="AC2944" s="1"/>
      <c r="AD2944" s="1"/>
      <c r="AE2944" s="1"/>
      <c r="AF2944" s="1"/>
    </row>
    <row r="2945" spans="1:32">
      <c r="A2945" s="1"/>
      <c r="B2945" s="17">
        <v>2</v>
      </c>
      <c r="C2945" s="9" t="s">
        <v>44</v>
      </c>
      <c r="D2945" s="9" t="str">
        <f>VLOOKUP(C2945,'Hazard Categories'!$A$2:$B$52,2,FALSE)</f>
        <v>Severe Storm</v>
      </c>
      <c r="E2945" s="17">
        <v>1</v>
      </c>
      <c r="F2945" s="17">
        <v>1977</v>
      </c>
      <c r="G2945" s="17" t="str">
        <f>IF(F2945&lt;2000,(ROUNDDOWN((F2945-$G$10)/5,0))*5+$G$10&amp;"-"&amp;(ROUNDDOWN((F2945-$G$10)/5,0))*5+$G$10+4,(ROUNDDOWN((F2945-$G$10)/5,0))*5+$G$10&amp;"-"&amp;(ROUNDDOWN((F2945-$G$10)/5,0))*5+$G$10+4)</f>
        <v>1975-1979</v>
      </c>
      <c r="H2945" s="17">
        <v>1</v>
      </c>
      <c r="I2945" s="17">
        <v>0</v>
      </c>
      <c r="J2945" s="17">
        <v>0</v>
      </c>
      <c r="K2945" s="17">
        <f>SUM(I2945:J2945)</f>
        <v>0</v>
      </c>
      <c r="L2945" s="28">
        <f>IF(N2945&lt;7000000000,0,1)</f>
        <v>0</v>
      </c>
      <c r="M2945" s="28">
        <f>IF(N2945&gt;0,1,0)</f>
        <v>1</v>
      </c>
      <c r="N2945" s="29">
        <v>184</v>
      </c>
      <c r="O2945" s="29">
        <f>IF($R2945="Minor",1,0)</f>
        <v>1</v>
      </c>
      <c r="P2945" s="29">
        <f>IF($R2945="Medium",1,0)</f>
        <v>0</v>
      </c>
      <c r="Q2945" s="29">
        <f>IF($R2945="Major",1,0)</f>
        <v>0</v>
      </c>
      <c r="R2945" s="2" t="str">
        <f>IF('Hazard Data'!N1274&lt;VLOOKUP(B2945,Thresholds!$B$2:$I$8,2,FALSE),"Minor",IF(AND(VLOOKUP(B2945,Thresholds!$B$2:$I$8,2,FALSE)&lt;='Hazard Data'!N1274,'Hazard Data'!N1274&lt;VLOOKUP(B2945,Thresholds!$B$2:$I$8,3,FALSE)),"Medium","Major"))</f>
        <v>Minor</v>
      </c>
      <c r="S2945" s="2" t="str">
        <f>IF(N2945&gt;0,"",IF('Hazard Data'!K1274&lt;VLOOKUP(B2945,Thresholds!$B$2:$I$8,5,FALSE),"Minor",IF(AND(VLOOKUP(B2945,Thresholds!$B$2:$I$8,5,FALSE)&lt;='Hazard Data'!K1274,'Hazard Data'!K1274&lt;VLOOKUP(B2945,Thresholds!$B$2:$I$8,6,FALSE)),"Medium","Major")))</f>
        <v/>
      </c>
      <c r="T2945" s="2"/>
      <c r="U2945" s="2"/>
      <c r="V2945" s="2"/>
      <c r="W2945" s="2"/>
      <c r="X2945" s="1"/>
      <c r="Y2945" s="1"/>
      <c r="Z2945" s="1"/>
      <c r="AA2945" s="1"/>
      <c r="AB2945" s="1"/>
      <c r="AC2945" s="1"/>
      <c r="AD2945" s="1"/>
      <c r="AE2945" s="1"/>
      <c r="AF2945" s="1"/>
    </row>
    <row r="2946" spans="1:32">
      <c r="A2946" s="1"/>
      <c r="B2946" s="17">
        <v>4</v>
      </c>
      <c r="C2946" s="9" t="s">
        <v>47</v>
      </c>
      <c r="D2946" s="9" t="str">
        <f>VLOOKUP(C2946,'Hazard Categories'!$A$2:$B$52,2,FALSE)</f>
        <v>Severe Storm</v>
      </c>
      <c r="E2946" s="17">
        <v>4</v>
      </c>
      <c r="F2946" s="17">
        <v>1977</v>
      </c>
      <c r="G2946" s="17" t="str">
        <f>IF(F2946&lt;2000,(ROUNDDOWN((F2946-$G$10)/5,0))*5+$G$10&amp;"-"&amp;(ROUNDDOWN((F2946-$G$10)/5,0))*5+$G$10+4,(ROUNDDOWN((F2946-$G$10)/5,0))*5+$G$10&amp;"-"&amp;(ROUNDDOWN((F2946-$G$10)/5,0))*5+$G$10+4)</f>
        <v>1975-1979</v>
      </c>
      <c r="H2946" s="17">
        <v>1</v>
      </c>
      <c r="I2946" s="17">
        <v>0</v>
      </c>
      <c r="J2946" s="17">
        <v>0</v>
      </c>
      <c r="K2946" s="17">
        <f>SUM(I2946:J2946)</f>
        <v>0</v>
      </c>
      <c r="L2946" s="28">
        <f>IF(N2946&lt;7000000000,0,1)</f>
        <v>0</v>
      </c>
      <c r="M2946" s="28">
        <f>IF(N2946&gt;0,1,0)</f>
        <v>1</v>
      </c>
      <c r="N2946" s="29">
        <v>184</v>
      </c>
      <c r="O2946" s="29">
        <f>IF($R2946="Minor",1,0)</f>
        <v>1</v>
      </c>
      <c r="P2946" s="29">
        <f>IF($R2946="Medium",1,0)</f>
        <v>0</v>
      </c>
      <c r="Q2946" s="29">
        <f>IF($R2946="Major",1,0)</f>
        <v>0</v>
      </c>
      <c r="R2946" s="2" t="str">
        <f>IF('Hazard Data'!N1283&lt;VLOOKUP(B2946,Thresholds!$B$2:$I$8,2,FALSE),"Minor",IF(AND(VLOOKUP(B2946,Thresholds!$B$2:$I$8,2,FALSE)&lt;='Hazard Data'!N1283,'Hazard Data'!N1283&lt;VLOOKUP(B2946,Thresholds!$B$2:$I$8,3,FALSE)),"Medium","Major"))</f>
        <v>Minor</v>
      </c>
      <c r="S2946" s="2" t="str">
        <f>IF(N2946&gt;0,"",IF('Hazard Data'!K1283&lt;VLOOKUP(B2946,Thresholds!$B$2:$I$8,5,FALSE),"Minor",IF(AND(VLOOKUP(B2946,Thresholds!$B$2:$I$8,5,FALSE)&lt;='Hazard Data'!K1283,'Hazard Data'!K1283&lt;VLOOKUP(B2946,Thresholds!$B$2:$I$8,6,FALSE)),"Medium","Major")))</f>
        <v/>
      </c>
      <c r="T2946" s="2"/>
      <c r="U2946" s="2"/>
      <c r="V2946" s="2"/>
      <c r="W2946" s="2"/>
      <c r="X2946" s="1"/>
      <c r="Y2946" s="1"/>
      <c r="Z2946" s="1"/>
      <c r="AA2946" s="1"/>
      <c r="AB2946" s="1"/>
      <c r="AC2946" s="1"/>
      <c r="AD2946" s="1"/>
      <c r="AE2946" s="1"/>
      <c r="AF2946" s="1"/>
    </row>
    <row r="2947" spans="1:32">
      <c r="A2947" s="1"/>
      <c r="B2947" s="17">
        <v>6</v>
      </c>
      <c r="C2947" s="9" t="s">
        <v>58</v>
      </c>
      <c r="D2947" s="9" t="str">
        <f>VLOOKUP(C2947,'Hazard Categories'!$A$2:$B$52,2,FALSE)</f>
        <v>Heat/Drought/Fire</v>
      </c>
      <c r="E2947" s="17">
        <v>1</v>
      </c>
      <c r="F2947" s="17">
        <v>1988</v>
      </c>
      <c r="G2947" s="17" t="str">
        <f>IF(F2947&lt;2000,(ROUNDDOWN((F2947-$G$10)/5,0))*5+$G$10&amp;"-"&amp;(ROUNDDOWN((F2947-$G$10)/5,0))*5+$G$10+4,(ROUNDDOWN((F2947-$G$10)/5,0))*5+$G$10&amp;"-"&amp;(ROUNDDOWN((F2947-$G$10)/5,0))*5+$G$10+4)</f>
        <v>1985-1989</v>
      </c>
      <c r="H2947" s="17">
        <v>28</v>
      </c>
      <c r="I2947" s="17">
        <v>0</v>
      </c>
      <c r="J2947" s="17">
        <v>0</v>
      </c>
      <c r="K2947" s="17">
        <f>SUM(I2947:J2947)</f>
        <v>0</v>
      </c>
      <c r="L2947" s="28">
        <f>IF(N2947&lt;7000000000,0,1)</f>
        <v>0</v>
      </c>
      <c r="M2947" s="28">
        <f>IF(N2947&gt;0,1,0)</f>
        <v>1</v>
      </c>
      <c r="N2947" s="29">
        <v>182</v>
      </c>
      <c r="O2947" s="29">
        <f>IF($R2947="Minor",1,0)</f>
        <v>0</v>
      </c>
      <c r="P2947" s="29">
        <f>IF($R2947="Medium",1,0)</f>
        <v>1</v>
      </c>
      <c r="Q2947" s="29">
        <f>IF($R2947="Major",1,0)</f>
        <v>0</v>
      </c>
      <c r="R2947" s="2" t="str">
        <f>IF('Hazard Data'!N586&lt;VLOOKUP(B2947,Thresholds!$B$2:$I$8,2,FALSE),"Minor",IF(AND(VLOOKUP(B2947,Thresholds!$B$2:$I$8,2,FALSE)&lt;='Hazard Data'!N586,'Hazard Data'!N586&lt;VLOOKUP(B2947,Thresholds!$B$2:$I$8,3,FALSE)),"Medium","Major"))</f>
        <v>Medium</v>
      </c>
      <c r="S2947" s="2" t="str">
        <f>IF(N2947&gt;0,"",IF('Hazard Data'!K586&lt;VLOOKUP(B2947,Thresholds!$B$2:$I$8,5,FALSE),"Minor",IF(AND(VLOOKUP(B2947,Thresholds!$B$2:$I$8,5,FALSE)&lt;='Hazard Data'!K586,'Hazard Data'!K586&lt;VLOOKUP(B2947,Thresholds!$B$2:$I$8,6,FALSE)),"Medium","Major")))</f>
        <v/>
      </c>
      <c r="T2947" s="2"/>
      <c r="U2947" s="2"/>
      <c r="V2947" s="2"/>
      <c r="W2947" s="2"/>
      <c r="X2947" s="1"/>
      <c r="Y2947" s="1"/>
      <c r="Z2947" s="1"/>
      <c r="AA2947" s="1"/>
      <c r="AB2947" s="1"/>
      <c r="AC2947" s="1"/>
      <c r="AD2947" s="1"/>
      <c r="AE2947" s="1"/>
      <c r="AF2947" s="1"/>
    </row>
    <row r="2948" spans="1:32">
      <c r="A2948" s="1"/>
      <c r="B2948" s="17">
        <v>1</v>
      </c>
      <c r="C2948" s="9" t="s">
        <v>58</v>
      </c>
      <c r="D2948" s="9" t="str">
        <f>VLOOKUP(C2948,'Hazard Categories'!$A$2:$B$52,2,FALSE)</f>
        <v>Heat/Drought/Fire</v>
      </c>
      <c r="E2948" s="17">
        <v>2</v>
      </c>
      <c r="F2948" s="17">
        <v>1978</v>
      </c>
      <c r="G2948" s="17" t="str">
        <f>IF(F2948&lt;2000,(ROUNDDOWN((F2948-$G$10)/5,0))*5+$G$10&amp;"-"&amp;(ROUNDDOWN((F2948-$G$10)/5,0))*5+$G$10+4,(ROUNDDOWN((F2948-$G$10)/5,0))*5+$G$10&amp;"-"&amp;(ROUNDDOWN((F2948-$G$10)/5,0))*5+$G$10+4)</f>
        <v>1975-1979</v>
      </c>
      <c r="H2948" s="17">
        <v>13</v>
      </c>
      <c r="I2948" s="17">
        <v>0</v>
      </c>
      <c r="J2948" s="17">
        <v>0</v>
      </c>
      <c r="K2948" s="17">
        <f>SUM(I2948:J2948)</f>
        <v>0</v>
      </c>
      <c r="L2948" s="28">
        <f>IF(N2948&lt;7000000000,0,1)</f>
        <v>0</v>
      </c>
      <c r="M2948" s="28">
        <f>IF(N2948&gt;0,1,0)</f>
        <v>1</v>
      </c>
      <c r="N2948" s="29">
        <v>181</v>
      </c>
      <c r="O2948" s="29">
        <f>IF($R2948="Minor",1,0)</f>
        <v>1</v>
      </c>
      <c r="P2948" s="29">
        <f>IF($R2948="Medium",1,0)</f>
        <v>0</v>
      </c>
      <c r="Q2948" s="29">
        <f>IF($R2948="Major",1,0)</f>
        <v>0</v>
      </c>
      <c r="R2948" s="2" t="str">
        <f>IF('Hazard Data'!N445&lt;VLOOKUP(B2948,Thresholds!$B$2:$I$8,2,FALSE),"Minor",IF(AND(VLOOKUP(B2948,Thresholds!$B$2:$I$8,2,FALSE)&lt;='Hazard Data'!N445,'Hazard Data'!N445&lt;VLOOKUP(B2948,Thresholds!$B$2:$I$8,3,FALSE)),"Medium","Major"))</f>
        <v>Minor</v>
      </c>
      <c r="S2948" s="2" t="str">
        <f>IF(N2948&gt;0,"",IF('Hazard Data'!K445&lt;VLOOKUP(B2948,Thresholds!$B$2:$I$8,5,FALSE),"Minor",IF(AND(VLOOKUP(B2948,Thresholds!$B$2:$I$8,5,FALSE)&lt;='Hazard Data'!K445,'Hazard Data'!K445&lt;VLOOKUP(B2948,Thresholds!$B$2:$I$8,6,FALSE)),"Medium","Major")))</f>
        <v/>
      </c>
      <c r="T2948" s="2"/>
      <c r="U2948" s="2"/>
      <c r="V2948" s="2"/>
      <c r="W2948" s="2"/>
      <c r="X2948" s="1"/>
      <c r="Y2948" s="1"/>
      <c r="Z2948" s="1"/>
      <c r="AA2948" s="1"/>
      <c r="AB2948" s="1"/>
      <c r="AC2948" s="1"/>
      <c r="AD2948" s="1"/>
      <c r="AE2948" s="1"/>
      <c r="AF2948" s="1"/>
    </row>
    <row r="2949" spans="1:32">
      <c r="A2949" s="1"/>
      <c r="B2949" s="17">
        <v>1</v>
      </c>
      <c r="C2949" s="9" t="s">
        <v>46</v>
      </c>
      <c r="D2949" s="9" t="str">
        <f>VLOOKUP(C2949,'Hazard Categories'!$A$2:$B$52,2,FALSE)</f>
        <v>Storm</v>
      </c>
      <c r="E2949" s="17">
        <v>1</v>
      </c>
      <c r="F2949" s="17">
        <v>1977</v>
      </c>
      <c r="G2949" s="17" t="str">
        <f>IF(F2949&lt;2000,(ROUNDDOWN((F2949-$G$10)/5,0))*5+$G$10&amp;"-"&amp;(ROUNDDOWN((F2949-$G$10)/5,0))*5+$G$10+4,(ROUNDDOWN((F2949-$G$10)/5,0))*5+$G$10&amp;"-"&amp;(ROUNDDOWN((F2949-$G$10)/5,0))*5+$G$10+4)</f>
        <v>1975-1979</v>
      </c>
      <c r="H2949" s="17">
        <v>1</v>
      </c>
      <c r="I2949" s="17">
        <v>0</v>
      </c>
      <c r="J2949" s="17">
        <v>0</v>
      </c>
      <c r="K2949" s="17">
        <f>SUM(I2949:J2949)</f>
        <v>0</v>
      </c>
      <c r="L2949" s="28">
        <f>IF(N2949&lt;7000000000,0,1)</f>
        <v>0</v>
      </c>
      <c r="M2949" s="28">
        <f>IF(N2949&gt;0,1,0)</f>
        <v>1</v>
      </c>
      <c r="N2949" s="29">
        <v>181</v>
      </c>
      <c r="O2949" s="29">
        <f>IF($R2949="Minor",1,0)</f>
        <v>1</v>
      </c>
      <c r="P2949" s="29">
        <f>IF($R2949="Medium",1,0)</f>
        <v>0</v>
      </c>
      <c r="Q2949" s="29">
        <f>IF($R2949="Major",1,0)</f>
        <v>0</v>
      </c>
      <c r="R2949" s="2" t="str">
        <f>IF('Hazard Data'!N1267&lt;VLOOKUP(B2949,Thresholds!$B$2:$I$8,2,FALSE),"Minor",IF(AND(VLOOKUP(B2949,Thresholds!$B$2:$I$8,2,FALSE)&lt;='Hazard Data'!N1267,'Hazard Data'!N1267&lt;VLOOKUP(B2949,Thresholds!$B$2:$I$8,3,FALSE)),"Medium","Major"))</f>
        <v>Minor</v>
      </c>
      <c r="S2949" s="2" t="str">
        <f>IF(N2949&gt;0,"",IF('Hazard Data'!K1267&lt;VLOOKUP(B2949,Thresholds!$B$2:$I$8,5,FALSE),"Minor",IF(AND(VLOOKUP(B2949,Thresholds!$B$2:$I$8,5,FALSE)&lt;='Hazard Data'!K1267,'Hazard Data'!K1267&lt;VLOOKUP(B2949,Thresholds!$B$2:$I$8,6,FALSE)),"Medium","Major")))</f>
        <v/>
      </c>
      <c r="T2949" s="2"/>
      <c r="U2949" s="2"/>
      <c r="V2949" s="2"/>
      <c r="W2949" s="2"/>
      <c r="X2949" s="1"/>
      <c r="Y2949" s="1"/>
      <c r="Z2949" s="1"/>
      <c r="AA2949" s="1"/>
      <c r="AB2949" s="1"/>
      <c r="AC2949" s="1"/>
      <c r="AD2949" s="1"/>
      <c r="AE2949" s="1"/>
      <c r="AF2949" s="1"/>
    </row>
    <row r="2950" spans="1:32">
      <c r="A2950" s="1"/>
      <c r="B2950" s="17">
        <v>4</v>
      </c>
      <c r="C2950" s="9" t="s">
        <v>46</v>
      </c>
      <c r="D2950" s="9" t="str">
        <f>VLOOKUP(C2950,'Hazard Categories'!$A$2:$B$52,2,FALSE)</f>
        <v>Storm</v>
      </c>
      <c r="E2950" s="17">
        <v>1</v>
      </c>
      <c r="F2950" s="17">
        <v>1977</v>
      </c>
      <c r="G2950" s="17" t="str">
        <f>IF(F2950&lt;2000,(ROUNDDOWN((F2950-$G$10)/5,0))*5+$G$10&amp;"-"&amp;(ROUNDDOWN((F2950-$G$10)/5,0))*5+$G$10+4,(ROUNDDOWN((F2950-$G$10)/5,0))*5+$G$10&amp;"-"&amp;(ROUNDDOWN((F2950-$G$10)/5,0))*5+$G$10+4)</f>
        <v>1975-1979</v>
      </c>
      <c r="H2950" s="17">
        <v>1</v>
      </c>
      <c r="I2950" s="17">
        <v>0</v>
      </c>
      <c r="J2950" s="17">
        <v>0</v>
      </c>
      <c r="K2950" s="17">
        <f>SUM(I2950:J2950)</f>
        <v>0</v>
      </c>
      <c r="L2950" s="28">
        <f>IF(N2950&lt;7000000000,0,1)</f>
        <v>0</v>
      </c>
      <c r="M2950" s="28">
        <f>IF(N2950&gt;0,1,0)</f>
        <v>1</v>
      </c>
      <c r="N2950" s="29">
        <v>181</v>
      </c>
      <c r="O2950" s="29">
        <f>IF($R2950="Minor",1,0)</f>
        <v>1</v>
      </c>
      <c r="P2950" s="29">
        <f>IF($R2950="Medium",1,0)</f>
        <v>0</v>
      </c>
      <c r="Q2950" s="29">
        <f>IF($R2950="Major",1,0)</f>
        <v>0</v>
      </c>
      <c r="R2950" s="2" t="str">
        <f>IF('Hazard Data'!N1269&lt;VLOOKUP(B2950,Thresholds!$B$2:$I$8,2,FALSE),"Minor",IF(AND(VLOOKUP(B2950,Thresholds!$B$2:$I$8,2,FALSE)&lt;='Hazard Data'!N1269,'Hazard Data'!N1269&lt;VLOOKUP(B2950,Thresholds!$B$2:$I$8,3,FALSE)),"Medium","Major"))</f>
        <v>Minor</v>
      </c>
      <c r="S2950" s="2" t="str">
        <f>IF(N2950&gt;0,"",IF('Hazard Data'!K1269&lt;VLOOKUP(B2950,Thresholds!$B$2:$I$8,5,FALSE),"Minor",IF(AND(VLOOKUP(B2950,Thresholds!$B$2:$I$8,5,FALSE)&lt;='Hazard Data'!K1269,'Hazard Data'!K1269&lt;VLOOKUP(B2950,Thresholds!$B$2:$I$8,6,FALSE)),"Medium","Major")))</f>
        <v/>
      </c>
      <c r="T2950" s="2"/>
      <c r="U2950" s="2"/>
      <c r="V2950" s="2"/>
      <c r="W2950" s="2"/>
      <c r="X2950" s="1"/>
      <c r="Y2950" s="1"/>
      <c r="Z2950" s="1"/>
      <c r="AA2950" s="1"/>
      <c r="AB2950" s="1"/>
      <c r="AC2950" s="1"/>
      <c r="AD2950" s="1"/>
      <c r="AE2950" s="1"/>
      <c r="AF2950" s="1"/>
    </row>
    <row r="2951" spans="1:32">
      <c r="A2951" s="1"/>
      <c r="B2951" s="17">
        <v>4</v>
      </c>
      <c r="C2951" s="9" t="s">
        <v>58</v>
      </c>
      <c r="D2951" s="9" t="str">
        <f>VLOOKUP(C2951,'Hazard Categories'!$A$2:$B$52,2,FALSE)</f>
        <v>Heat/Drought/Fire</v>
      </c>
      <c r="E2951" s="17">
        <v>1</v>
      </c>
      <c r="F2951" s="17">
        <v>1988</v>
      </c>
      <c r="G2951" s="17" t="str">
        <f>IF(F2951&lt;2000,(ROUNDDOWN((F2951-$G$10)/5,0))*5+$G$10&amp;"-"&amp;(ROUNDDOWN((F2951-$G$10)/5,0))*5+$G$10+4,(ROUNDDOWN((F2951-$G$10)/5,0))*5+$G$10&amp;"-"&amp;(ROUNDDOWN((F2951-$G$10)/5,0))*5+$G$10+4)</f>
        <v>1985-1989</v>
      </c>
      <c r="H2951" s="17">
        <v>28</v>
      </c>
      <c r="I2951" s="17">
        <v>0</v>
      </c>
      <c r="J2951" s="17">
        <v>0</v>
      </c>
      <c r="K2951" s="17">
        <f>SUM(I2951:J2951)</f>
        <v>0</v>
      </c>
      <c r="L2951" s="28">
        <f>IF(N2951&lt;7000000000,0,1)</f>
        <v>0</v>
      </c>
      <c r="M2951" s="28">
        <f>IF(N2951&gt;0,1,0)</f>
        <v>1</v>
      </c>
      <c r="N2951" s="29">
        <v>180</v>
      </c>
      <c r="O2951" s="29">
        <f>IF($R2951="Minor",1,0)</f>
        <v>0</v>
      </c>
      <c r="P2951" s="29">
        <f>IF($R2951="Medium",1,0)</f>
        <v>1</v>
      </c>
      <c r="Q2951" s="29">
        <f>IF($R2951="Major",1,0)</f>
        <v>0</v>
      </c>
      <c r="R2951" s="2" t="str">
        <f>IF('Hazard Data'!N589&lt;VLOOKUP(B2951,Thresholds!$B$2:$I$8,2,FALSE),"Minor",IF(AND(VLOOKUP(B2951,Thresholds!$B$2:$I$8,2,FALSE)&lt;='Hazard Data'!N589,'Hazard Data'!N589&lt;VLOOKUP(B2951,Thresholds!$B$2:$I$8,3,FALSE)),"Medium","Major"))</f>
        <v>Medium</v>
      </c>
      <c r="S2951" s="2" t="str">
        <f>IF(N2951&gt;0,"",IF('Hazard Data'!K589&lt;VLOOKUP(B2951,Thresholds!$B$2:$I$8,5,FALSE),"Minor",IF(AND(VLOOKUP(B2951,Thresholds!$B$2:$I$8,5,FALSE)&lt;='Hazard Data'!K589,'Hazard Data'!K589&lt;VLOOKUP(B2951,Thresholds!$B$2:$I$8,6,FALSE)),"Medium","Major")))</f>
        <v/>
      </c>
      <c r="T2951" s="2"/>
      <c r="U2951" s="2"/>
      <c r="V2951" s="2"/>
      <c r="W2951" s="2"/>
      <c r="X2951" s="1"/>
      <c r="Y2951" s="1"/>
      <c r="Z2951" s="1"/>
      <c r="AA2951" s="1"/>
      <c r="AB2951" s="1"/>
      <c r="AC2951" s="1"/>
      <c r="AD2951" s="1"/>
      <c r="AE2951" s="1"/>
      <c r="AF2951" s="1"/>
    </row>
    <row r="2952" spans="1:32">
      <c r="A2952" s="1"/>
      <c r="B2952" s="17">
        <v>3</v>
      </c>
      <c r="C2952" s="9" t="s">
        <v>79</v>
      </c>
      <c r="D2952" s="9" t="str">
        <f>VLOOKUP(C2952,'Hazard Categories'!$A$2:$B$52,2,FALSE)</f>
        <v>Storm</v>
      </c>
      <c r="E2952" s="17">
        <v>2</v>
      </c>
      <c r="F2952" s="17">
        <v>1975</v>
      </c>
      <c r="G2952" s="17" t="str">
        <f>IF(F2952&lt;2000,(ROUNDDOWN((F2952-$G$10)/5,0))*5+$G$10&amp;"-"&amp;(ROUNDDOWN((F2952-$G$10)/5,0))*5+$G$10+4,(ROUNDDOWN((F2952-$G$10)/5,0))*5+$G$10&amp;"-"&amp;(ROUNDDOWN((F2952-$G$10)/5,0))*5+$G$10+4)</f>
        <v>1975-1979</v>
      </c>
      <c r="H2952" s="17">
        <v>1</v>
      </c>
      <c r="I2952" s="17">
        <v>0</v>
      </c>
      <c r="J2952" s="17">
        <v>0</v>
      </c>
      <c r="K2952" s="17">
        <f>SUM(I2952:J2952)</f>
        <v>0</v>
      </c>
      <c r="L2952" s="28">
        <f>IF(N2952&lt;7000000000,0,1)</f>
        <v>0</v>
      </c>
      <c r="M2952" s="28">
        <f>IF(N2952&gt;0,1,0)</f>
        <v>1</v>
      </c>
      <c r="N2952" s="29">
        <v>180</v>
      </c>
      <c r="O2952" s="29">
        <f>IF($R2952="Minor",1,0)</f>
        <v>1</v>
      </c>
      <c r="P2952" s="29">
        <f>IF($R2952="Medium",1,0)</f>
        <v>0</v>
      </c>
      <c r="Q2952" s="29">
        <f>IF($R2952="Major",1,0)</f>
        <v>0</v>
      </c>
      <c r="R2952" s="2" t="str">
        <f>IF('Hazard Data'!N704&lt;VLOOKUP(B2952,Thresholds!$B$2:$I$8,2,FALSE),"Minor",IF(AND(VLOOKUP(B2952,Thresholds!$B$2:$I$8,2,FALSE)&lt;='Hazard Data'!N704,'Hazard Data'!N704&lt;VLOOKUP(B2952,Thresholds!$B$2:$I$8,3,FALSE)),"Medium","Major"))</f>
        <v>Minor</v>
      </c>
      <c r="S2952" s="2" t="str">
        <f>IF(N2952&gt;0,"",IF('Hazard Data'!K704&lt;VLOOKUP(B2952,Thresholds!$B$2:$I$8,5,FALSE),"Minor",IF(AND(VLOOKUP(B2952,Thresholds!$B$2:$I$8,5,FALSE)&lt;='Hazard Data'!K704,'Hazard Data'!K704&lt;VLOOKUP(B2952,Thresholds!$B$2:$I$8,6,FALSE)),"Medium","Major")))</f>
        <v/>
      </c>
      <c r="T2952" s="2"/>
      <c r="U2952" s="2"/>
      <c r="V2952" s="2"/>
      <c r="W2952" s="2"/>
      <c r="X2952" s="1"/>
      <c r="Y2952" s="1"/>
      <c r="Z2952" s="1"/>
      <c r="AA2952" s="1"/>
      <c r="AB2952" s="1"/>
      <c r="AC2952" s="1"/>
      <c r="AD2952" s="1"/>
      <c r="AE2952" s="1"/>
      <c r="AF2952" s="1"/>
    </row>
    <row r="2953" spans="1:32">
      <c r="A2953" s="1"/>
      <c r="B2953" s="17">
        <v>2</v>
      </c>
      <c r="C2953" s="9" t="s">
        <v>47</v>
      </c>
      <c r="D2953" s="9" t="str">
        <f>VLOOKUP(C2953,'Hazard Categories'!$A$2:$B$52,2,FALSE)</f>
        <v>Severe Storm</v>
      </c>
      <c r="E2953" s="17">
        <v>4</v>
      </c>
      <c r="F2953" s="17">
        <v>1977</v>
      </c>
      <c r="G2953" s="17" t="str">
        <f>IF(F2953&lt;2000,(ROUNDDOWN((F2953-$G$10)/5,0))*5+$G$10&amp;"-"&amp;(ROUNDDOWN((F2953-$G$10)/5,0))*5+$G$10+4,(ROUNDDOWN((F2953-$G$10)/5,0))*5+$G$10&amp;"-"&amp;(ROUNDDOWN((F2953-$G$10)/5,0))*5+$G$10+4)</f>
        <v>1975-1979</v>
      </c>
      <c r="H2953" s="17">
        <v>1</v>
      </c>
      <c r="I2953" s="17">
        <v>0</v>
      </c>
      <c r="J2953" s="17">
        <v>0</v>
      </c>
      <c r="K2953" s="17">
        <f>SUM(I2953:J2953)</f>
        <v>0</v>
      </c>
      <c r="L2953" s="28">
        <f>IF(N2953&lt;7000000000,0,1)</f>
        <v>0</v>
      </c>
      <c r="M2953" s="28">
        <f>IF(N2953&gt;0,1,0)</f>
        <v>1</v>
      </c>
      <c r="N2953" s="29">
        <v>180</v>
      </c>
      <c r="O2953" s="29">
        <f>IF($R2953="Minor",1,0)</f>
        <v>1</v>
      </c>
      <c r="P2953" s="29">
        <f>IF($R2953="Medium",1,0)</f>
        <v>0</v>
      </c>
      <c r="Q2953" s="29">
        <f>IF($R2953="Major",1,0)</f>
        <v>0</v>
      </c>
      <c r="R2953" s="2" t="str">
        <f>IF('Hazard Data'!N1282&lt;VLOOKUP(B2953,Thresholds!$B$2:$I$8,2,FALSE),"Minor",IF(AND(VLOOKUP(B2953,Thresholds!$B$2:$I$8,2,FALSE)&lt;='Hazard Data'!N1282,'Hazard Data'!N1282&lt;VLOOKUP(B2953,Thresholds!$B$2:$I$8,3,FALSE)),"Medium","Major"))</f>
        <v>Minor</v>
      </c>
      <c r="S2953" s="2" t="str">
        <f>IF(N2953&gt;0,"",IF('Hazard Data'!K1282&lt;VLOOKUP(B2953,Thresholds!$B$2:$I$8,5,FALSE),"Minor",IF(AND(VLOOKUP(B2953,Thresholds!$B$2:$I$8,5,FALSE)&lt;='Hazard Data'!K1282,'Hazard Data'!K1282&lt;VLOOKUP(B2953,Thresholds!$B$2:$I$8,6,FALSE)),"Medium","Major")))</f>
        <v/>
      </c>
      <c r="T2953" s="2"/>
      <c r="U2953" s="2"/>
      <c r="V2953" s="2"/>
      <c r="W2953" s="2"/>
      <c r="X2953" s="1"/>
      <c r="Y2953" s="1"/>
      <c r="Z2953" s="1"/>
      <c r="AA2953" s="1"/>
      <c r="AB2953" s="1"/>
      <c r="AC2953" s="1"/>
      <c r="AD2953" s="1"/>
      <c r="AE2953" s="1"/>
      <c r="AF2953" s="1"/>
    </row>
    <row r="2954" spans="1:32">
      <c r="A2954" s="1"/>
      <c r="B2954" s="17">
        <v>1</v>
      </c>
      <c r="C2954" s="9" t="s">
        <v>46</v>
      </c>
      <c r="D2954" s="9" t="str">
        <f>VLOOKUP(C2954,'Hazard Categories'!$A$2:$B$52,2,FALSE)</f>
        <v>Storm</v>
      </c>
      <c r="E2954" s="17">
        <v>1</v>
      </c>
      <c r="F2954" s="17">
        <v>1988</v>
      </c>
      <c r="G2954" s="17" t="str">
        <f>IF(F2954&lt;2000,(ROUNDDOWN((F2954-$G$10)/5,0))*5+$G$10&amp;"-"&amp;(ROUNDDOWN((F2954-$G$10)/5,0))*5+$G$10+4,(ROUNDDOWN((F2954-$G$10)/5,0))*5+$G$10&amp;"-"&amp;(ROUNDDOWN((F2954-$G$10)/5,0))*5+$G$10+4)</f>
        <v>1985-1989</v>
      </c>
      <c r="H2954" s="17">
        <v>1</v>
      </c>
      <c r="I2954" s="17">
        <v>0</v>
      </c>
      <c r="J2954" s="17">
        <v>0</v>
      </c>
      <c r="K2954" s="17">
        <f>SUM(I2954:J2954)</f>
        <v>0</v>
      </c>
      <c r="L2954" s="28">
        <f>IF(N2954&lt;7000000000,0,1)</f>
        <v>0</v>
      </c>
      <c r="M2954" s="28">
        <f>IF(N2954&gt;0,1,0)</f>
        <v>1</v>
      </c>
      <c r="N2954" s="29">
        <v>180</v>
      </c>
      <c r="O2954" s="29">
        <f>IF($R2954="Minor",1,0)</f>
        <v>1</v>
      </c>
      <c r="P2954" s="29">
        <f>IF($R2954="Medium",1,0)</f>
        <v>0</v>
      </c>
      <c r="Q2954" s="29">
        <f>IF($R2954="Major",1,0)</f>
        <v>0</v>
      </c>
      <c r="R2954" s="2" t="str">
        <f>IF('Hazard Data'!N1663&lt;VLOOKUP(B2954,Thresholds!$B$2:$I$8,2,FALSE),"Minor",IF(AND(VLOOKUP(B2954,Thresholds!$B$2:$I$8,2,FALSE)&lt;='Hazard Data'!N1663,'Hazard Data'!N1663&lt;VLOOKUP(B2954,Thresholds!$B$2:$I$8,3,FALSE)),"Medium","Major"))</f>
        <v>Minor</v>
      </c>
      <c r="S2954" s="2" t="str">
        <f>IF(N2954&gt;0,"",IF('Hazard Data'!K1663&lt;VLOOKUP(B2954,Thresholds!$B$2:$I$8,5,FALSE),"Minor",IF(AND(VLOOKUP(B2954,Thresholds!$B$2:$I$8,5,FALSE)&lt;='Hazard Data'!K1663,'Hazard Data'!K1663&lt;VLOOKUP(B2954,Thresholds!$B$2:$I$8,6,FALSE)),"Medium","Major")))</f>
        <v/>
      </c>
      <c r="T2954" s="2"/>
      <c r="U2954" s="2"/>
      <c r="V2954" s="2"/>
      <c r="W2954" s="2"/>
      <c r="X2954" s="1"/>
      <c r="Y2954" s="1"/>
      <c r="Z2954" s="1"/>
      <c r="AA2954" s="1"/>
      <c r="AB2954" s="1"/>
      <c r="AC2954" s="1"/>
      <c r="AD2954" s="1"/>
      <c r="AE2954" s="1"/>
      <c r="AF2954" s="1"/>
    </row>
    <row r="2955" spans="1:32">
      <c r="A2955" s="1"/>
      <c r="B2955" s="17">
        <v>6</v>
      </c>
      <c r="C2955" s="9" t="s">
        <v>44</v>
      </c>
      <c r="D2955" s="9" t="str">
        <f>VLOOKUP(C2955,'Hazard Categories'!$A$2:$B$52,2,FALSE)</f>
        <v>Severe Storm</v>
      </c>
      <c r="E2955" s="17">
        <v>1</v>
      </c>
      <c r="F2955" s="17">
        <v>1977</v>
      </c>
      <c r="G2955" s="17" t="str">
        <f>IF(F2955&lt;2000,(ROUNDDOWN((F2955-$G$10)/5,0))*5+$G$10&amp;"-"&amp;(ROUNDDOWN((F2955-$G$10)/5,0))*5+$G$10+4,(ROUNDDOWN((F2955-$G$10)/5,0))*5+$G$10&amp;"-"&amp;(ROUNDDOWN((F2955-$G$10)/5,0))*5+$G$10+4)</f>
        <v>1975-1979</v>
      </c>
      <c r="H2955" s="17">
        <v>1</v>
      </c>
      <c r="I2955" s="17">
        <v>0</v>
      </c>
      <c r="J2955" s="17">
        <v>0</v>
      </c>
      <c r="K2955" s="17">
        <f>SUM(I2955:J2955)</f>
        <v>0</v>
      </c>
      <c r="L2955" s="28">
        <f>IF(N2955&lt;7000000000,0,1)</f>
        <v>0</v>
      </c>
      <c r="M2955" s="28">
        <f>IF(N2955&gt;0,1,0)</f>
        <v>1</v>
      </c>
      <c r="N2955" s="29">
        <v>178</v>
      </c>
      <c r="O2955" s="29">
        <f>IF($R2955="Minor",1,0)</f>
        <v>1</v>
      </c>
      <c r="P2955" s="29">
        <f>IF($R2955="Medium",1,0)</f>
        <v>0</v>
      </c>
      <c r="Q2955" s="29">
        <f>IF($R2955="Major",1,0)</f>
        <v>0</v>
      </c>
      <c r="R2955" s="2" t="str">
        <f>IF('Hazard Data'!N1272&lt;VLOOKUP(B2955,Thresholds!$B$2:$I$8,2,FALSE),"Minor",IF(AND(VLOOKUP(B2955,Thresholds!$B$2:$I$8,2,FALSE)&lt;='Hazard Data'!N1272,'Hazard Data'!N1272&lt;VLOOKUP(B2955,Thresholds!$B$2:$I$8,3,FALSE)),"Medium","Major"))</f>
        <v>Minor</v>
      </c>
      <c r="S2955" s="2" t="str">
        <f>IF(N2955&gt;0,"",IF('Hazard Data'!K1272&lt;VLOOKUP(B2955,Thresholds!$B$2:$I$8,5,FALSE),"Minor",IF(AND(VLOOKUP(B2955,Thresholds!$B$2:$I$8,5,FALSE)&lt;='Hazard Data'!K1272,'Hazard Data'!K1272&lt;VLOOKUP(B2955,Thresholds!$B$2:$I$8,6,FALSE)),"Medium","Major")))</f>
        <v/>
      </c>
      <c r="T2955" s="2"/>
      <c r="U2955" s="2"/>
      <c r="V2955" s="2"/>
      <c r="W2955" s="2"/>
      <c r="X2955" s="1"/>
      <c r="Y2955" s="1"/>
      <c r="Z2955" s="1"/>
      <c r="AA2955" s="1"/>
      <c r="AB2955" s="1"/>
      <c r="AC2955" s="1"/>
      <c r="AD2955" s="1"/>
      <c r="AE2955" s="1"/>
      <c r="AF2955" s="1"/>
    </row>
    <row r="2956" spans="1:32">
      <c r="A2956" s="1"/>
      <c r="B2956" s="17">
        <v>3</v>
      </c>
      <c r="C2956" s="9" t="s">
        <v>44</v>
      </c>
      <c r="D2956" s="9" t="str">
        <f>VLOOKUP(C2956,'Hazard Categories'!$A$2:$B$52,2,FALSE)</f>
        <v>Severe Storm</v>
      </c>
      <c r="E2956" s="17">
        <v>1</v>
      </c>
      <c r="F2956" s="17">
        <v>1977</v>
      </c>
      <c r="G2956" s="17" t="str">
        <f>IF(F2956&lt;2000,(ROUNDDOWN((F2956-$G$10)/5,0))*5+$G$10&amp;"-"&amp;(ROUNDDOWN((F2956-$G$10)/5,0))*5+$G$10+4,(ROUNDDOWN((F2956-$G$10)/5,0))*5+$G$10&amp;"-"&amp;(ROUNDDOWN((F2956-$G$10)/5,0))*5+$G$10+4)</f>
        <v>1975-1979</v>
      </c>
      <c r="H2956" s="17">
        <v>1</v>
      </c>
      <c r="I2956" s="17">
        <v>0</v>
      </c>
      <c r="J2956" s="17">
        <v>0</v>
      </c>
      <c r="K2956" s="17">
        <f>SUM(I2956:J2956)</f>
        <v>0</v>
      </c>
      <c r="L2956" s="28">
        <f>IF(N2956&lt;7000000000,0,1)</f>
        <v>0</v>
      </c>
      <c r="M2956" s="28">
        <f>IF(N2956&gt;0,1,0)</f>
        <v>1</v>
      </c>
      <c r="N2956" s="29">
        <v>178</v>
      </c>
      <c r="O2956" s="29">
        <f>IF($R2956="Minor",1,0)</f>
        <v>1</v>
      </c>
      <c r="P2956" s="29">
        <f>IF($R2956="Medium",1,0)</f>
        <v>0</v>
      </c>
      <c r="Q2956" s="29">
        <f>IF($R2956="Major",1,0)</f>
        <v>0</v>
      </c>
      <c r="R2956" s="2" t="str">
        <f>IF('Hazard Data'!N1276&lt;VLOOKUP(B2956,Thresholds!$B$2:$I$8,2,FALSE),"Minor",IF(AND(VLOOKUP(B2956,Thresholds!$B$2:$I$8,2,FALSE)&lt;='Hazard Data'!N1276,'Hazard Data'!N1276&lt;VLOOKUP(B2956,Thresholds!$B$2:$I$8,3,FALSE)),"Medium","Major"))</f>
        <v>Minor</v>
      </c>
      <c r="S2956" s="2" t="str">
        <f>IF(N2956&gt;0,"",IF('Hazard Data'!K1276&lt;VLOOKUP(B2956,Thresholds!$B$2:$I$8,5,FALSE),"Minor",IF(AND(VLOOKUP(B2956,Thresholds!$B$2:$I$8,5,FALSE)&lt;='Hazard Data'!K1276,'Hazard Data'!K1276&lt;VLOOKUP(B2956,Thresholds!$B$2:$I$8,6,FALSE)),"Medium","Major")))</f>
        <v/>
      </c>
      <c r="T2956" s="2"/>
      <c r="U2956" s="2"/>
      <c r="V2956" s="2"/>
      <c r="W2956" s="2"/>
      <c r="X2956" s="1"/>
      <c r="Y2956" s="1"/>
      <c r="Z2956" s="1"/>
      <c r="AA2956" s="1"/>
      <c r="AB2956" s="1"/>
      <c r="AC2956" s="1"/>
      <c r="AD2956" s="1"/>
      <c r="AE2956" s="1"/>
      <c r="AF2956" s="1"/>
    </row>
    <row r="2957" spans="1:32">
      <c r="A2957" s="1"/>
      <c r="B2957" s="17">
        <v>1</v>
      </c>
      <c r="C2957" s="9" t="s">
        <v>47</v>
      </c>
      <c r="D2957" s="9" t="str">
        <f>VLOOKUP(C2957,'Hazard Categories'!$A$2:$B$52,2,FALSE)</f>
        <v>Severe Storm</v>
      </c>
      <c r="E2957" s="17">
        <v>4</v>
      </c>
      <c r="F2957" s="17">
        <v>1977</v>
      </c>
      <c r="G2957" s="17" t="str">
        <f>IF(F2957&lt;2000,(ROUNDDOWN((F2957-$G$10)/5,0))*5+$G$10&amp;"-"&amp;(ROUNDDOWN((F2957-$G$10)/5,0))*5+$G$10+4,(ROUNDDOWN((F2957-$G$10)/5,0))*5+$G$10&amp;"-"&amp;(ROUNDDOWN((F2957-$G$10)/5,0))*5+$G$10+4)</f>
        <v>1975-1979</v>
      </c>
      <c r="H2957" s="17">
        <v>1</v>
      </c>
      <c r="I2957" s="17">
        <v>0</v>
      </c>
      <c r="J2957" s="17">
        <v>0</v>
      </c>
      <c r="K2957" s="17">
        <f>SUM(I2957:J2957)</f>
        <v>0</v>
      </c>
      <c r="L2957" s="28">
        <f>IF(N2957&lt;7000000000,0,1)</f>
        <v>0</v>
      </c>
      <c r="M2957" s="28">
        <f>IF(N2957&gt;0,1,0)</f>
        <v>1</v>
      </c>
      <c r="N2957" s="29">
        <v>177</v>
      </c>
      <c r="O2957" s="29">
        <f>IF($R2957="Minor",1,0)</f>
        <v>1</v>
      </c>
      <c r="P2957" s="29">
        <f>IF($R2957="Medium",1,0)</f>
        <v>0</v>
      </c>
      <c r="Q2957" s="29">
        <f>IF($R2957="Major",1,0)</f>
        <v>0</v>
      </c>
      <c r="R2957" s="2" t="str">
        <f>IF('Hazard Data'!N1281&lt;VLOOKUP(B2957,Thresholds!$B$2:$I$8,2,FALSE),"Minor",IF(AND(VLOOKUP(B2957,Thresholds!$B$2:$I$8,2,FALSE)&lt;='Hazard Data'!N1281,'Hazard Data'!N1281&lt;VLOOKUP(B2957,Thresholds!$B$2:$I$8,3,FALSE)),"Medium","Major"))</f>
        <v>Minor</v>
      </c>
      <c r="S2957" s="2" t="str">
        <f>IF(N2957&gt;0,"",IF('Hazard Data'!K1281&lt;VLOOKUP(B2957,Thresholds!$B$2:$I$8,5,FALSE),"Minor",IF(AND(VLOOKUP(B2957,Thresholds!$B$2:$I$8,5,FALSE)&lt;='Hazard Data'!K1281,'Hazard Data'!K1281&lt;VLOOKUP(B2957,Thresholds!$B$2:$I$8,6,FALSE)),"Medium","Major")))</f>
        <v/>
      </c>
      <c r="T2957" s="2"/>
      <c r="U2957" s="2"/>
      <c r="V2957" s="2"/>
      <c r="W2957" s="2"/>
      <c r="X2957" s="1"/>
      <c r="Y2957" s="1"/>
      <c r="Z2957" s="1"/>
      <c r="AA2957" s="1"/>
      <c r="AB2957" s="1"/>
      <c r="AC2957" s="1"/>
      <c r="AD2957" s="1"/>
      <c r="AE2957" s="1"/>
      <c r="AF2957" s="1"/>
    </row>
    <row r="2958" spans="1:32">
      <c r="A2958" s="1"/>
      <c r="B2958" s="17">
        <v>5</v>
      </c>
      <c r="C2958" s="9" t="s">
        <v>58</v>
      </c>
      <c r="D2958" s="9" t="str">
        <f>VLOOKUP(C2958,'Hazard Categories'!$A$2:$B$52,2,FALSE)</f>
        <v>Heat/Drought/Fire</v>
      </c>
      <c r="E2958" s="17">
        <v>1</v>
      </c>
      <c r="F2958" s="17">
        <v>1988</v>
      </c>
      <c r="G2958" s="17" t="str">
        <f>IF(F2958&lt;2000,(ROUNDDOWN((F2958-$G$10)/5,0))*5+$G$10&amp;"-"&amp;(ROUNDDOWN((F2958-$G$10)/5,0))*5+$G$10+4,(ROUNDDOWN((F2958-$G$10)/5,0))*5+$G$10&amp;"-"&amp;(ROUNDDOWN((F2958-$G$10)/5,0))*5+$G$10+4)</f>
        <v>1985-1989</v>
      </c>
      <c r="H2958" s="17">
        <v>28</v>
      </c>
      <c r="I2958" s="17">
        <v>0</v>
      </c>
      <c r="J2958" s="17">
        <v>0</v>
      </c>
      <c r="K2958" s="17">
        <f>SUM(I2958:J2958)</f>
        <v>0</v>
      </c>
      <c r="L2958" s="28">
        <f>IF(N2958&lt;7000000000,0,1)</f>
        <v>0</v>
      </c>
      <c r="M2958" s="28">
        <f>IF(N2958&gt;0,1,0)</f>
        <v>1</v>
      </c>
      <c r="N2958" s="29">
        <v>176</v>
      </c>
      <c r="O2958" s="29">
        <f>IF($R2958="Minor",1,0)</f>
        <v>0</v>
      </c>
      <c r="P2958" s="29">
        <f>IF($R2958="Medium",1,0)</f>
        <v>1</v>
      </c>
      <c r="Q2958" s="29">
        <f>IF($R2958="Major",1,0)</f>
        <v>0</v>
      </c>
      <c r="R2958" s="2" t="str">
        <f>IF('Hazard Data'!N591&lt;VLOOKUP(B2958,Thresholds!$B$2:$I$8,2,FALSE),"Minor",IF(AND(VLOOKUP(B2958,Thresholds!$B$2:$I$8,2,FALSE)&lt;='Hazard Data'!N591,'Hazard Data'!N591&lt;VLOOKUP(B2958,Thresholds!$B$2:$I$8,3,FALSE)),"Medium","Major"))</f>
        <v>Medium</v>
      </c>
      <c r="S2958" s="2" t="str">
        <f>IF(N2958&gt;0,"",IF('Hazard Data'!K591&lt;VLOOKUP(B2958,Thresholds!$B$2:$I$8,5,FALSE),"Minor",IF(AND(VLOOKUP(B2958,Thresholds!$B$2:$I$8,5,FALSE)&lt;='Hazard Data'!K591,'Hazard Data'!K591&lt;VLOOKUP(B2958,Thresholds!$B$2:$I$8,6,FALSE)),"Medium","Major")))</f>
        <v/>
      </c>
      <c r="T2958" s="2"/>
      <c r="U2958" s="2"/>
      <c r="V2958" s="2"/>
      <c r="W2958" s="2"/>
      <c r="X2958" s="1"/>
      <c r="Y2958" s="1"/>
      <c r="Z2958" s="1"/>
      <c r="AA2958" s="1"/>
      <c r="AB2958" s="1"/>
      <c r="AC2958" s="1"/>
      <c r="AD2958" s="1"/>
      <c r="AE2958" s="1"/>
      <c r="AF2958" s="1"/>
    </row>
    <row r="2959" spans="1:32">
      <c r="A2959" s="1"/>
      <c r="B2959" s="17">
        <v>6</v>
      </c>
      <c r="C2959" s="9" t="s">
        <v>79</v>
      </c>
      <c r="D2959" s="9" t="str">
        <f>VLOOKUP(C2959,'Hazard Categories'!$A$2:$B$52,2,FALSE)</f>
        <v>Storm</v>
      </c>
      <c r="E2959" s="17">
        <v>2</v>
      </c>
      <c r="F2959" s="17">
        <v>1975</v>
      </c>
      <c r="G2959" s="17" t="str">
        <f>IF(F2959&lt;2000,(ROUNDDOWN((F2959-$G$10)/5,0))*5+$G$10&amp;"-"&amp;(ROUNDDOWN((F2959-$G$10)/5,0))*5+$G$10+4,(ROUNDDOWN((F2959-$G$10)/5,0))*5+$G$10&amp;"-"&amp;(ROUNDDOWN((F2959-$G$10)/5,0))*5+$G$10+4)</f>
        <v>1975-1979</v>
      </c>
      <c r="H2959" s="17">
        <v>1</v>
      </c>
      <c r="I2959" s="17">
        <v>0</v>
      </c>
      <c r="J2959" s="17">
        <v>0</v>
      </c>
      <c r="K2959" s="17">
        <f>SUM(I2959:J2959)</f>
        <v>0</v>
      </c>
      <c r="L2959" s="28">
        <f>IF(N2959&lt;7000000000,0,1)</f>
        <v>0</v>
      </c>
      <c r="M2959" s="28">
        <f>IF(N2959&gt;0,1,0)</f>
        <v>1</v>
      </c>
      <c r="N2959" s="29">
        <v>174</v>
      </c>
      <c r="O2959" s="29">
        <f>IF($R2959="Minor",1,0)</f>
        <v>1</v>
      </c>
      <c r="P2959" s="29">
        <f>IF($R2959="Medium",1,0)</f>
        <v>0</v>
      </c>
      <c r="Q2959" s="29">
        <f>IF($R2959="Major",1,0)</f>
        <v>0</v>
      </c>
      <c r="R2959" s="2" t="str">
        <f>IF('Hazard Data'!N700&lt;VLOOKUP(B2959,Thresholds!$B$2:$I$8,2,FALSE),"Minor",IF(AND(VLOOKUP(B2959,Thresholds!$B$2:$I$8,2,FALSE)&lt;='Hazard Data'!N700,'Hazard Data'!N700&lt;VLOOKUP(B2959,Thresholds!$B$2:$I$8,3,FALSE)),"Medium","Major"))</f>
        <v>Minor</v>
      </c>
      <c r="S2959" s="2" t="str">
        <f>IF(N2959&gt;0,"",IF('Hazard Data'!K700&lt;VLOOKUP(B2959,Thresholds!$B$2:$I$8,5,FALSE),"Minor",IF(AND(VLOOKUP(B2959,Thresholds!$B$2:$I$8,5,FALSE)&lt;='Hazard Data'!K700,'Hazard Data'!K700&lt;VLOOKUP(B2959,Thresholds!$B$2:$I$8,6,FALSE)),"Medium","Major")))</f>
        <v/>
      </c>
      <c r="T2959" s="2"/>
      <c r="U2959" s="2"/>
      <c r="V2959" s="2"/>
      <c r="W2959" s="2"/>
      <c r="X2959" s="1"/>
      <c r="Y2959" s="1"/>
      <c r="Z2959" s="1"/>
      <c r="AA2959" s="1"/>
      <c r="AB2959" s="1"/>
      <c r="AC2959" s="1"/>
      <c r="AD2959" s="1"/>
      <c r="AE2959" s="1"/>
      <c r="AF2959" s="1"/>
    </row>
    <row r="2960" spans="1:32">
      <c r="A2960" s="1"/>
      <c r="B2960" s="17">
        <v>4</v>
      </c>
      <c r="C2960" s="9" t="s">
        <v>44</v>
      </c>
      <c r="D2960" s="9" t="str">
        <f>VLOOKUP(C2960,'Hazard Categories'!$A$2:$B$52,2,FALSE)</f>
        <v>Severe Storm</v>
      </c>
      <c r="E2960" s="17">
        <v>1</v>
      </c>
      <c r="F2960" s="17">
        <v>1977</v>
      </c>
      <c r="G2960" s="17" t="str">
        <f>IF(F2960&lt;2000,(ROUNDDOWN((F2960-$G$10)/5,0))*5+$G$10&amp;"-"&amp;(ROUNDDOWN((F2960-$G$10)/5,0))*5+$G$10+4,(ROUNDDOWN((F2960-$G$10)/5,0))*5+$G$10&amp;"-"&amp;(ROUNDDOWN((F2960-$G$10)/5,0))*5+$G$10+4)</f>
        <v>1975-1979</v>
      </c>
      <c r="H2960" s="17">
        <v>1</v>
      </c>
      <c r="I2960" s="17">
        <v>0</v>
      </c>
      <c r="J2960" s="17">
        <v>0</v>
      </c>
      <c r="K2960" s="17">
        <f>SUM(I2960:J2960)</f>
        <v>0</v>
      </c>
      <c r="L2960" s="28">
        <f>IF(N2960&lt;7000000000,0,1)</f>
        <v>0</v>
      </c>
      <c r="M2960" s="28">
        <f>IF(N2960&gt;0,1,0)</f>
        <v>1</v>
      </c>
      <c r="N2960" s="29">
        <v>174</v>
      </c>
      <c r="O2960" s="29">
        <f>IF($R2960="Minor",1,0)</f>
        <v>1</v>
      </c>
      <c r="P2960" s="29">
        <f>IF($R2960="Medium",1,0)</f>
        <v>0</v>
      </c>
      <c r="Q2960" s="29">
        <f>IF($R2960="Major",1,0)</f>
        <v>0</v>
      </c>
      <c r="R2960" s="2" t="str">
        <f>IF('Hazard Data'!N1275&lt;VLOOKUP(B2960,Thresholds!$B$2:$I$8,2,FALSE),"Minor",IF(AND(VLOOKUP(B2960,Thresholds!$B$2:$I$8,2,FALSE)&lt;='Hazard Data'!N1275,'Hazard Data'!N1275&lt;VLOOKUP(B2960,Thresholds!$B$2:$I$8,3,FALSE)),"Medium","Major"))</f>
        <v>Minor</v>
      </c>
      <c r="S2960" s="2" t="str">
        <f>IF(N2960&gt;0,"",IF('Hazard Data'!K1275&lt;VLOOKUP(B2960,Thresholds!$B$2:$I$8,5,FALSE),"Minor",IF(AND(VLOOKUP(B2960,Thresholds!$B$2:$I$8,5,FALSE)&lt;='Hazard Data'!K1275,'Hazard Data'!K1275&lt;VLOOKUP(B2960,Thresholds!$B$2:$I$8,6,FALSE)),"Medium","Major")))</f>
        <v/>
      </c>
      <c r="T2960" s="2"/>
      <c r="U2960" s="2"/>
      <c r="V2960" s="2"/>
      <c r="W2960" s="2"/>
      <c r="X2960" s="1"/>
      <c r="Y2960" s="1"/>
      <c r="Z2960" s="1"/>
      <c r="AA2960" s="1"/>
      <c r="AB2960" s="1"/>
      <c r="AC2960" s="1"/>
      <c r="AD2960" s="1"/>
      <c r="AE2960" s="1"/>
      <c r="AF2960" s="1"/>
    </row>
    <row r="2961" spans="1:32">
      <c r="A2961" s="1"/>
      <c r="B2961" s="17">
        <v>5</v>
      </c>
      <c r="C2961" s="9" t="s">
        <v>46</v>
      </c>
      <c r="D2961" s="9" t="str">
        <f>VLOOKUP(C2961,'Hazard Categories'!$A$2:$B$52,2,FALSE)</f>
        <v>Storm</v>
      </c>
      <c r="E2961" s="17">
        <v>1</v>
      </c>
      <c r="F2961" s="17">
        <v>1977</v>
      </c>
      <c r="G2961" s="17" t="str">
        <f>IF(F2961&lt;2000,(ROUNDDOWN((F2961-$G$10)/5,0))*5+$G$10&amp;"-"&amp;(ROUNDDOWN((F2961-$G$10)/5,0))*5+$G$10+4,(ROUNDDOWN((F2961-$G$10)/5,0))*5+$G$10&amp;"-"&amp;(ROUNDDOWN((F2961-$G$10)/5,0))*5+$G$10+4)</f>
        <v>1975-1979</v>
      </c>
      <c r="H2961" s="17">
        <v>1</v>
      </c>
      <c r="I2961" s="17">
        <v>0</v>
      </c>
      <c r="J2961" s="17">
        <v>0</v>
      </c>
      <c r="K2961" s="17">
        <f>SUM(I2961:J2961)</f>
        <v>0</v>
      </c>
      <c r="L2961" s="28">
        <f>IF(N2961&lt;7000000000,0,1)</f>
        <v>0</v>
      </c>
      <c r="M2961" s="28">
        <f>IF(N2961&gt;0,1,0)</f>
        <v>1</v>
      </c>
      <c r="N2961" s="29">
        <v>171</v>
      </c>
      <c r="O2961" s="29">
        <f>IF($R2961="Minor",1,0)</f>
        <v>1</v>
      </c>
      <c r="P2961" s="29">
        <f>IF($R2961="Medium",1,0)</f>
        <v>0</v>
      </c>
      <c r="Q2961" s="29">
        <f>IF($R2961="Major",1,0)</f>
        <v>0</v>
      </c>
      <c r="R2961" s="2" t="str">
        <f>IF('Hazard Data'!N1271&lt;VLOOKUP(B2961,Thresholds!$B$2:$I$8,2,FALSE),"Minor",IF(AND(VLOOKUP(B2961,Thresholds!$B$2:$I$8,2,FALSE)&lt;='Hazard Data'!N1271,'Hazard Data'!N1271&lt;VLOOKUP(B2961,Thresholds!$B$2:$I$8,3,FALSE)),"Medium","Major"))</f>
        <v>Minor</v>
      </c>
      <c r="S2961" s="2" t="str">
        <f>IF(N2961&gt;0,"",IF('Hazard Data'!K1271&lt;VLOOKUP(B2961,Thresholds!$B$2:$I$8,5,FALSE),"Minor",IF(AND(VLOOKUP(B2961,Thresholds!$B$2:$I$8,5,FALSE)&lt;='Hazard Data'!K1271,'Hazard Data'!K1271&lt;VLOOKUP(B2961,Thresholds!$B$2:$I$8,6,FALSE)),"Medium","Major")))</f>
        <v/>
      </c>
      <c r="T2961" s="2"/>
      <c r="U2961" s="2"/>
      <c r="V2961" s="2"/>
      <c r="W2961" s="2"/>
      <c r="X2961" s="1"/>
      <c r="Y2961" s="1"/>
      <c r="Z2961" s="1"/>
      <c r="AA2961" s="1"/>
      <c r="AB2961" s="1"/>
      <c r="AC2961" s="1"/>
      <c r="AD2961" s="1"/>
      <c r="AE2961" s="1"/>
      <c r="AF2961" s="1"/>
    </row>
    <row r="2962" spans="1:32">
      <c r="A2962" s="1"/>
      <c r="B2962" s="17">
        <v>5</v>
      </c>
      <c r="C2962" s="9" t="s">
        <v>44</v>
      </c>
      <c r="D2962" s="9" t="str">
        <f>VLOOKUP(C2962,'Hazard Categories'!$A$2:$B$52,2,FALSE)</f>
        <v>Severe Storm</v>
      </c>
      <c r="E2962" s="17">
        <v>1</v>
      </c>
      <c r="F2962" s="17">
        <v>1977</v>
      </c>
      <c r="G2962" s="17" t="str">
        <f>IF(F2962&lt;2000,(ROUNDDOWN((F2962-$G$10)/5,0))*5+$G$10&amp;"-"&amp;(ROUNDDOWN((F2962-$G$10)/5,0))*5+$G$10+4,(ROUNDDOWN((F2962-$G$10)/5,0))*5+$G$10&amp;"-"&amp;(ROUNDDOWN((F2962-$G$10)/5,0))*5+$G$10+4)</f>
        <v>1975-1979</v>
      </c>
      <c r="H2962" s="17">
        <v>1</v>
      </c>
      <c r="I2962" s="17">
        <v>0</v>
      </c>
      <c r="J2962" s="17">
        <v>0</v>
      </c>
      <c r="K2962" s="17">
        <f>SUM(I2962:J2962)</f>
        <v>0</v>
      </c>
      <c r="L2962" s="28">
        <f>IF(N2962&lt;7000000000,0,1)</f>
        <v>0</v>
      </c>
      <c r="M2962" s="28">
        <f>IF(N2962&gt;0,1,0)</f>
        <v>1</v>
      </c>
      <c r="N2962" s="29">
        <v>171</v>
      </c>
      <c r="O2962" s="29">
        <f>IF($R2962="Minor",1,0)</f>
        <v>1</v>
      </c>
      <c r="P2962" s="29">
        <f>IF($R2962="Medium",1,0)</f>
        <v>0</v>
      </c>
      <c r="Q2962" s="29">
        <f>IF($R2962="Major",1,0)</f>
        <v>0</v>
      </c>
      <c r="R2962" s="2" t="str">
        <f>IF('Hazard Data'!N1277&lt;VLOOKUP(B2962,Thresholds!$B$2:$I$8,2,FALSE),"Minor",IF(AND(VLOOKUP(B2962,Thresholds!$B$2:$I$8,2,FALSE)&lt;='Hazard Data'!N1277,'Hazard Data'!N1277&lt;VLOOKUP(B2962,Thresholds!$B$2:$I$8,3,FALSE)),"Medium","Major"))</f>
        <v>Minor</v>
      </c>
      <c r="S2962" s="2" t="str">
        <f>IF(N2962&gt;0,"",IF('Hazard Data'!K1277&lt;VLOOKUP(B2962,Thresholds!$B$2:$I$8,5,FALSE),"Minor",IF(AND(VLOOKUP(B2962,Thresholds!$B$2:$I$8,5,FALSE)&lt;='Hazard Data'!K1277,'Hazard Data'!K1277&lt;VLOOKUP(B2962,Thresholds!$B$2:$I$8,6,FALSE)),"Medium","Major")))</f>
        <v/>
      </c>
      <c r="T2962" s="2"/>
      <c r="U2962" s="2"/>
      <c r="V2962" s="2"/>
      <c r="W2962" s="2"/>
      <c r="X2962" s="1"/>
      <c r="Y2962" s="1"/>
      <c r="Z2962" s="1"/>
      <c r="AA2962" s="1"/>
      <c r="AB2962" s="1"/>
      <c r="AC2962" s="1"/>
      <c r="AD2962" s="1"/>
      <c r="AE2962" s="1"/>
      <c r="AF2962" s="1"/>
    </row>
    <row r="2963" spans="1:32">
      <c r="A2963" s="1"/>
      <c r="B2963" s="17">
        <v>2</v>
      </c>
      <c r="C2963" s="9" t="s">
        <v>58</v>
      </c>
      <c r="D2963" s="9" t="str">
        <f>VLOOKUP(C2963,'Hazard Categories'!$A$2:$B$52,2,FALSE)</f>
        <v>Heat/Drought/Fire</v>
      </c>
      <c r="E2963" s="17">
        <v>1</v>
      </c>
      <c r="F2963" s="17">
        <v>1988</v>
      </c>
      <c r="G2963" s="17" t="str">
        <f>IF(F2963&lt;2000,(ROUNDDOWN((F2963-$G$10)/5,0))*5+$G$10&amp;"-"&amp;(ROUNDDOWN((F2963-$G$10)/5,0))*5+$G$10+4,(ROUNDDOWN((F2963-$G$10)/5,0))*5+$G$10&amp;"-"&amp;(ROUNDDOWN((F2963-$G$10)/5,0))*5+$G$10+4)</f>
        <v>1985-1989</v>
      </c>
      <c r="H2963" s="17">
        <v>28</v>
      </c>
      <c r="I2963" s="17">
        <v>0</v>
      </c>
      <c r="J2963" s="17">
        <v>0</v>
      </c>
      <c r="K2963" s="17">
        <f>SUM(I2963:J2963)</f>
        <v>0</v>
      </c>
      <c r="L2963" s="28">
        <f>IF(N2963&lt;7000000000,0,1)</f>
        <v>0</v>
      </c>
      <c r="M2963" s="28">
        <f>IF(N2963&gt;0,1,0)</f>
        <v>1</v>
      </c>
      <c r="N2963" s="29">
        <v>170</v>
      </c>
      <c r="O2963" s="29">
        <f>IF($R2963="Minor",1,0)</f>
        <v>1</v>
      </c>
      <c r="P2963" s="29">
        <f>IF($R2963="Medium",1,0)</f>
        <v>0</v>
      </c>
      <c r="Q2963" s="29">
        <f>IF($R2963="Major",1,0)</f>
        <v>0</v>
      </c>
      <c r="R2963" s="2" t="str">
        <f>IF('Hazard Data'!N588&lt;VLOOKUP(B2963,Thresholds!$B$2:$I$8,2,FALSE),"Minor",IF(AND(VLOOKUP(B2963,Thresholds!$B$2:$I$8,2,FALSE)&lt;='Hazard Data'!N588,'Hazard Data'!N588&lt;VLOOKUP(B2963,Thresholds!$B$2:$I$8,3,FALSE)),"Medium","Major"))</f>
        <v>Minor</v>
      </c>
      <c r="S2963" s="2" t="str">
        <f>IF(N2963&gt;0,"",IF('Hazard Data'!K588&lt;VLOOKUP(B2963,Thresholds!$B$2:$I$8,5,FALSE),"Minor",IF(AND(VLOOKUP(B2963,Thresholds!$B$2:$I$8,5,FALSE)&lt;='Hazard Data'!K588,'Hazard Data'!K588&lt;VLOOKUP(B2963,Thresholds!$B$2:$I$8,6,FALSE)),"Medium","Major")))</f>
        <v/>
      </c>
      <c r="T2963" s="2"/>
      <c r="U2963" s="2"/>
      <c r="V2963" s="2"/>
      <c r="W2963" s="2"/>
      <c r="X2963" s="1"/>
      <c r="Y2963" s="1"/>
      <c r="Z2963" s="1"/>
      <c r="AA2963" s="1"/>
      <c r="AB2963" s="1"/>
      <c r="AC2963" s="1"/>
      <c r="AD2963" s="1"/>
      <c r="AE2963" s="1"/>
      <c r="AF2963" s="1"/>
    </row>
    <row r="2964" spans="1:32">
      <c r="A2964" s="1"/>
      <c r="B2964" s="17">
        <v>2</v>
      </c>
      <c r="C2964" s="9" t="s">
        <v>56</v>
      </c>
      <c r="D2964" s="9" t="str">
        <f>VLOOKUP(C2964,'Hazard Categories'!$A$2:$B$52,2,FALSE)</f>
        <v>Severe Storm</v>
      </c>
      <c r="E2964" s="17">
        <v>2</v>
      </c>
      <c r="F2964" s="17">
        <v>1982</v>
      </c>
      <c r="G2964" s="17" t="str">
        <f>IF(F2964&lt;2000,(ROUNDDOWN((F2964-$G$10)/5,0))*5+$G$10&amp;"-"&amp;(ROUNDDOWN((F2964-$G$10)/5,0))*5+$G$10+4,(ROUNDDOWN((F2964-$G$10)/5,0))*5+$G$10&amp;"-"&amp;(ROUNDDOWN((F2964-$G$10)/5,0))*5+$G$10+4)</f>
        <v>1980-1984</v>
      </c>
      <c r="H2964" s="17">
        <v>2</v>
      </c>
      <c r="I2964" s="17">
        <v>0</v>
      </c>
      <c r="J2964" s="17">
        <v>0</v>
      </c>
      <c r="K2964" s="17">
        <f>SUM(I2964:J2964)</f>
        <v>0</v>
      </c>
      <c r="L2964" s="28">
        <f>IF(N2964&lt;7000000000,0,1)</f>
        <v>0</v>
      </c>
      <c r="M2964" s="28">
        <f>IF(N2964&gt;0,1,0)</f>
        <v>1</v>
      </c>
      <c r="N2964" s="29">
        <v>170</v>
      </c>
      <c r="O2964" s="29">
        <f>IF($R2964="Minor",1,0)</f>
        <v>1</v>
      </c>
      <c r="P2964" s="29">
        <f>IF($R2964="Medium",1,0)</f>
        <v>0</v>
      </c>
      <c r="Q2964" s="29">
        <f>IF($R2964="Major",1,0)</f>
        <v>0</v>
      </c>
      <c r="R2964" s="2" t="str">
        <f>IF('Hazard Data'!N1370&lt;VLOOKUP(B2964,Thresholds!$B$2:$I$8,2,FALSE),"Minor",IF(AND(VLOOKUP(B2964,Thresholds!$B$2:$I$8,2,FALSE)&lt;='Hazard Data'!N1370,'Hazard Data'!N1370&lt;VLOOKUP(B2964,Thresholds!$B$2:$I$8,3,FALSE)),"Medium","Major"))</f>
        <v>Minor</v>
      </c>
      <c r="S2964" s="2" t="str">
        <f>IF(N2964&gt;0,"",IF('Hazard Data'!K1370&lt;VLOOKUP(B2964,Thresholds!$B$2:$I$8,5,FALSE),"Minor",IF(AND(VLOOKUP(B2964,Thresholds!$B$2:$I$8,5,FALSE)&lt;='Hazard Data'!K1370,'Hazard Data'!K1370&lt;VLOOKUP(B2964,Thresholds!$B$2:$I$8,6,FALSE)),"Medium","Major")))</f>
        <v/>
      </c>
      <c r="T2964" s="2"/>
      <c r="U2964" s="2"/>
      <c r="V2964" s="2"/>
      <c r="W2964" s="2"/>
      <c r="X2964" s="1"/>
      <c r="Y2964" s="1"/>
      <c r="Z2964" s="1"/>
      <c r="AA2964" s="1"/>
      <c r="AB2964" s="1"/>
      <c r="AC2964" s="1"/>
      <c r="AD2964" s="1"/>
      <c r="AE2964" s="1"/>
      <c r="AF2964" s="1"/>
    </row>
    <row r="2965" spans="1:32">
      <c r="A2965" s="1"/>
      <c r="B2965" s="17">
        <v>5</v>
      </c>
      <c r="C2965" s="9" t="s">
        <v>44</v>
      </c>
      <c r="D2965" s="9" t="str">
        <f>VLOOKUP(C2965,'Hazard Categories'!$A$2:$B$52,2,FALSE)</f>
        <v>Severe Storm</v>
      </c>
      <c r="E2965" s="17">
        <v>3</v>
      </c>
      <c r="F2965" s="17">
        <v>2019</v>
      </c>
      <c r="G2965" s="17" t="str">
        <f>IF(F2965&lt;2000,(ROUNDDOWN((F2965-$G$10)/5,0))*5+$G$10&amp;"-"&amp;(ROUNDDOWN((F2965-$G$10)/5,0))*5+$G$10+4,(ROUNDDOWN((F2965-$G$10)/5,0))*5+$G$10&amp;"-"&amp;(ROUNDDOWN((F2965-$G$10)/5,0))*5+$G$10+4)</f>
        <v>2015-2019</v>
      </c>
      <c r="H2965" s="17">
        <v>1</v>
      </c>
      <c r="I2965" s="17">
        <v>0</v>
      </c>
      <c r="J2965" s="17">
        <v>0</v>
      </c>
      <c r="K2965" s="17">
        <f>SUM(I2965:J2965)</f>
        <v>0</v>
      </c>
      <c r="L2965" s="28">
        <f>IF(N2965&lt;7000000000,0,1)</f>
        <v>0</v>
      </c>
      <c r="M2965" s="28">
        <f>IF(N2965&gt;0,1,0)</f>
        <v>1</v>
      </c>
      <c r="N2965" s="29">
        <v>170</v>
      </c>
      <c r="O2965" s="29">
        <f>IF($R2965="Minor",1,0)</f>
        <v>1</v>
      </c>
      <c r="P2965" s="29">
        <f>IF($R2965="Medium",1,0)</f>
        <v>0</v>
      </c>
      <c r="Q2965" s="29">
        <f>IF($R2965="Major",1,0)</f>
        <v>0</v>
      </c>
      <c r="R2965" s="2" t="str">
        <f>IF('Hazard Data'!N3291&lt;VLOOKUP(B2965,Thresholds!$B$2:$I$8,2,FALSE),"Minor",IF(AND(VLOOKUP(B2965,Thresholds!$B$2:$I$8,2,FALSE)&lt;='Hazard Data'!N3291,'Hazard Data'!N3291&lt;VLOOKUP(B2965,Thresholds!$B$2:$I$8,3,FALSE)),"Medium","Major"))</f>
        <v>Minor</v>
      </c>
      <c r="S2965" s="2" t="str">
        <f>IF(N2965&gt;0,"",IF('Hazard Data'!K3291&lt;VLOOKUP(B2965,Thresholds!$B$2:$I$8,5,FALSE),"Minor",IF(AND(VLOOKUP(B2965,Thresholds!$B$2:$I$8,5,FALSE)&lt;='Hazard Data'!K3291,'Hazard Data'!K3291&lt;VLOOKUP(B2965,Thresholds!$B$2:$I$8,6,FALSE)),"Medium","Major")))</f>
        <v/>
      </c>
      <c r="T2965" s="2"/>
      <c r="U2965" s="2"/>
      <c r="V2965" s="2"/>
      <c r="W2965" s="2"/>
      <c r="X2965" s="1"/>
      <c r="Y2965" s="1"/>
      <c r="Z2965" s="1"/>
      <c r="AA2965" s="1"/>
      <c r="AB2965" s="1"/>
      <c r="AC2965" s="1"/>
      <c r="AD2965" s="1"/>
      <c r="AE2965" s="1"/>
      <c r="AF2965" s="1"/>
    </row>
    <row r="2966" spans="1:32">
      <c r="A2966" s="1"/>
      <c r="B2966" s="17">
        <v>3</v>
      </c>
      <c r="C2966" s="9" t="s">
        <v>46</v>
      </c>
      <c r="D2966" s="9" t="str">
        <f>VLOOKUP(C2966,'Hazard Categories'!$A$2:$B$52,2,FALSE)</f>
        <v>Storm</v>
      </c>
      <c r="E2966" s="17">
        <v>1</v>
      </c>
      <c r="F2966" s="17">
        <v>1977</v>
      </c>
      <c r="G2966" s="17" t="str">
        <f>IF(F2966&lt;2000,(ROUNDDOWN((F2966-$G$10)/5,0))*5+$G$10&amp;"-"&amp;(ROUNDDOWN((F2966-$G$10)/5,0))*5+$G$10+4,(ROUNDDOWN((F2966-$G$10)/5,0))*5+$G$10&amp;"-"&amp;(ROUNDDOWN((F2966-$G$10)/5,0))*5+$G$10+4)</f>
        <v>1975-1979</v>
      </c>
      <c r="H2966" s="17">
        <v>1</v>
      </c>
      <c r="I2966" s="17">
        <v>0</v>
      </c>
      <c r="J2966" s="17">
        <v>0</v>
      </c>
      <c r="K2966" s="17">
        <f>SUM(I2966:J2966)</f>
        <v>0</v>
      </c>
      <c r="L2966" s="28">
        <f>IF(N2966&lt;7000000000,0,1)</f>
        <v>0</v>
      </c>
      <c r="M2966" s="28">
        <f>IF(N2966&gt;0,1,0)</f>
        <v>1</v>
      </c>
      <c r="N2966" s="29">
        <v>169</v>
      </c>
      <c r="O2966" s="29">
        <f>IF($R2966="Minor",1,0)</f>
        <v>1</v>
      </c>
      <c r="P2966" s="29">
        <f>IF($R2966="Medium",1,0)</f>
        <v>0</v>
      </c>
      <c r="Q2966" s="29">
        <f>IF($R2966="Major",1,0)</f>
        <v>0</v>
      </c>
      <c r="R2966" s="2" t="str">
        <f>IF('Hazard Data'!N1270&lt;VLOOKUP(B2966,Thresholds!$B$2:$I$8,2,FALSE),"Minor",IF(AND(VLOOKUP(B2966,Thresholds!$B$2:$I$8,2,FALSE)&lt;='Hazard Data'!N1270,'Hazard Data'!N1270&lt;VLOOKUP(B2966,Thresholds!$B$2:$I$8,3,FALSE)),"Medium","Major"))</f>
        <v>Minor</v>
      </c>
      <c r="S2966" s="2" t="str">
        <f>IF(N2966&gt;0,"",IF('Hazard Data'!K1270&lt;VLOOKUP(B2966,Thresholds!$B$2:$I$8,5,FALSE),"Minor",IF(AND(VLOOKUP(B2966,Thresholds!$B$2:$I$8,5,FALSE)&lt;='Hazard Data'!K1270,'Hazard Data'!K1270&lt;VLOOKUP(B2966,Thresholds!$B$2:$I$8,6,FALSE)),"Medium","Major")))</f>
        <v/>
      </c>
      <c r="T2966" s="2"/>
      <c r="U2966" s="2"/>
      <c r="V2966" s="2"/>
      <c r="W2966" s="2"/>
      <c r="X2966" s="1"/>
      <c r="Y2966" s="1"/>
      <c r="Z2966" s="1"/>
      <c r="AA2966" s="1"/>
      <c r="AB2966" s="1"/>
      <c r="AC2966" s="1"/>
      <c r="AD2966" s="1"/>
      <c r="AE2966" s="1"/>
      <c r="AF2966" s="1"/>
    </row>
    <row r="2967" spans="1:32">
      <c r="A2967" s="1"/>
      <c r="B2967" s="17">
        <v>3</v>
      </c>
      <c r="C2967" s="9" t="s">
        <v>47</v>
      </c>
      <c r="D2967" s="9" t="str">
        <f>VLOOKUP(C2967,'Hazard Categories'!$A$2:$B$52,2,FALSE)</f>
        <v>Severe Storm</v>
      </c>
      <c r="E2967" s="17">
        <v>4</v>
      </c>
      <c r="F2967" s="17">
        <v>1977</v>
      </c>
      <c r="G2967" s="17" t="str">
        <f>IF(F2967&lt;2000,(ROUNDDOWN((F2967-$G$10)/5,0))*5+$G$10&amp;"-"&amp;(ROUNDDOWN((F2967-$G$10)/5,0))*5+$G$10+4,(ROUNDDOWN((F2967-$G$10)/5,0))*5+$G$10&amp;"-"&amp;(ROUNDDOWN((F2967-$G$10)/5,0))*5+$G$10+4)</f>
        <v>1975-1979</v>
      </c>
      <c r="H2967" s="17">
        <v>1</v>
      </c>
      <c r="I2967" s="17">
        <v>0</v>
      </c>
      <c r="J2967" s="17">
        <v>0</v>
      </c>
      <c r="K2967" s="17">
        <f>SUM(I2967:J2967)</f>
        <v>0</v>
      </c>
      <c r="L2967" s="28">
        <f>IF(N2967&lt;7000000000,0,1)</f>
        <v>0</v>
      </c>
      <c r="M2967" s="28">
        <f>IF(N2967&gt;0,1,0)</f>
        <v>1</v>
      </c>
      <c r="N2967" s="29">
        <v>169</v>
      </c>
      <c r="O2967" s="29">
        <f>IF($R2967="Minor",1,0)</f>
        <v>1</v>
      </c>
      <c r="P2967" s="29">
        <f>IF($R2967="Medium",1,0)</f>
        <v>0</v>
      </c>
      <c r="Q2967" s="29">
        <f>IF($R2967="Major",1,0)</f>
        <v>0</v>
      </c>
      <c r="R2967" s="2" t="str">
        <f>IF('Hazard Data'!N1284&lt;VLOOKUP(B2967,Thresholds!$B$2:$I$8,2,FALSE),"Minor",IF(AND(VLOOKUP(B2967,Thresholds!$B$2:$I$8,2,FALSE)&lt;='Hazard Data'!N1284,'Hazard Data'!N1284&lt;VLOOKUP(B2967,Thresholds!$B$2:$I$8,3,FALSE)),"Medium","Major"))</f>
        <v>Minor</v>
      </c>
      <c r="S2967" s="2" t="str">
        <f>IF(N2967&gt;0,"",IF('Hazard Data'!K1284&lt;VLOOKUP(B2967,Thresholds!$B$2:$I$8,5,FALSE),"Minor",IF(AND(VLOOKUP(B2967,Thresholds!$B$2:$I$8,5,FALSE)&lt;='Hazard Data'!K1284,'Hazard Data'!K1284&lt;VLOOKUP(B2967,Thresholds!$B$2:$I$8,6,FALSE)),"Medium","Major")))</f>
        <v/>
      </c>
      <c r="T2967" s="2"/>
      <c r="U2967" s="2"/>
      <c r="V2967" s="2"/>
      <c r="W2967" s="2"/>
      <c r="X2967" s="1"/>
      <c r="Y2967" s="1"/>
      <c r="Z2967" s="1"/>
      <c r="AA2967" s="1"/>
      <c r="AB2967" s="1"/>
      <c r="AC2967" s="1"/>
      <c r="AD2967" s="1"/>
      <c r="AE2967" s="1"/>
      <c r="AF2967" s="1"/>
    </row>
    <row r="2968" spans="1:32">
      <c r="A2968" s="1"/>
      <c r="B2968" s="17">
        <v>5</v>
      </c>
      <c r="C2968" s="9" t="s">
        <v>47</v>
      </c>
      <c r="D2968" s="9" t="str">
        <f>VLOOKUP(C2968,'Hazard Categories'!$A$2:$B$52,2,FALSE)</f>
        <v>Severe Storm</v>
      </c>
      <c r="E2968" s="17">
        <v>4</v>
      </c>
      <c r="F2968" s="17">
        <v>1977</v>
      </c>
      <c r="G2968" s="17" t="str">
        <f>IF(F2968&lt;2000,(ROUNDDOWN((F2968-$G$10)/5,0))*5+$G$10&amp;"-"&amp;(ROUNDDOWN((F2968-$G$10)/5,0))*5+$G$10+4,(ROUNDDOWN((F2968-$G$10)/5,0))*5+$G$10&amp;"-"&amp;(ROUNDDOWN((F2968-$G$10)/5,0))*5+$G$10+4)</f>
        <v>1975-1979</v>
      </c>
      <c r="H2968" s="17">
        <v>1</v>
      </c>
      <c r="I2968" s="17">
        <v>0</v>
      </c>
      <c r="J2968" s="17">
        <v>0</v>
      </c>
      <c r="K2968" s="17">
        <f>SUM(I2968:J2968)</f>
        <v>0</v>
      </c>
      <c r="L2968" s="28">
        <f>IF(N2968&lt;7000000000,0,1)</f>
        <v>0</v>
      </c>
      <c r="M2968" s="28">
        <f>IF(N2968&gt;0,1,0)</f>
        <v>1</v>
      </c>
      <c r="N2968" s="29">
        <v>168</v>
      </c>
      <c r="O2968" s="29">
        <f>IF($R2968="Minor",1,0)</f>
        <v>1</v>
      </c>
      <c r="P2968" s="29">
        <f>IF($R2968="Medium",1,0)</f>
        <v>0</v>
      </c>
      <c r="Q2968" s="29">
        <f>IF($R2968="Major",1,0)</f>
        <v>0</v>
      </c>
      <c r="R2968" s="2" t="str">
        <f>IF('Hazard Data'!N1285&lt;VLOOKUP(B2968,Thresholds!$B$2:$I$8,2,FALSE),"Minor",IF(AND(VLOOKUP(B2968,Thresholds!$B$2:$I$8,2,FALSE)&lt;='Hazard Data'!N1285,'Hazard Data'!N1285&lt;VLOOKUP(B2968,Thresholds!$B$2:$I$8,3,FALSE)),"Medium","Major"))</f>
        <v>Minor</v>
      </c>
      <c r="S2968" s="2" t="str">
        <f>IF(N2968&gt;0,"",IF('Hazard Data'!K1285&lt;VLOOKUP(B2968,Thresholds!$B$2:$I$8,5,FALSE),"Minor",IF(AND(VLOOKUP(B2968,Thresholds!$B$2:$I$8,5,FALSE)&lt;='Hazard Data'!K1285,'Hazard Data'!K1285&lt;VLOOKUP(B2968,Thresholds!$B$2:$I$8,6,FALSE)),"Medium","Major")))</f>
        <v/>
      </c>
      <c r="T2968" s="2"/>
      <c r="U2968" s="2"/>
      <c r="V2968" s="2"/>
      <c r="W2968" s="2"/>
      <c r="X2968" s="1"/>
      <c r="Y2968" s="1"/>
      <c r="Z2968" s="1"/>
      <c r="AA2968" s="1"/>
      <c r="AB2968" s="1"/>
      <c r="AC2968" s="1"/>
      <c r="AD2968" s="1"/>
      <c r="AE2968" s="1"/>
      <c r="AF2968" s="1"/>
    </row>
    <row r="2969" spans="1:32">
      <c r="A2969" s="1"/>
      <c r="B2969" s="17">
        <v>1</v>
      </c>
      <c r="C2969" s="9" t="s">
        <v>56</v>
      </c>
      <c r="D2969" s="9" t="str">
        <f>VLOOKUP(C2969,'Hazard Categories'!$A$2:$B$52,2,FALSE)</f>
        <v>Severe Storm</v>
      </c>
      <c r="E2969" s="17">
        <v>2</v>
      </c>
      <c r="F2969" s="17">
        <v>1982</v>
      </c>
      <c r="G2969" s="17" t="str">
        <f>IF(F2969&lt;2000,(ROUNDDOWN((F2969-$G$10)/5,0))*5+$G$10&amp;"-"&amp;(ROUNDDOWN((F2969-$G$10)/5,0))*5+$G$10+4,(ROUNDDOWN((F2969-$G$10)/5,0))*5+$G$10&amp;"-"&amp;(ROUNDDOWN((F2969-$G$10)/5,0))*5+$G$10+4)</f>
        <v>1980-1984</v>
      </c>
      <c r="H2969" s="17">
        <v>2</v>
      </c>
      <c r="I2969" s="17">
        <v>0</v>
      </c>
      <c r="J2969" s="17">
        <v>0</v>
      </c>
      <c r="K2969" s="17">
        <f>SUM(I2969:J2969)</f>
        <v>0</v>
      </c>
      <c r="L2969" s="28">
        <f>IF(N2969&lt;7000000000,0,1)</f>
        <v>0</v>
      </c>
      <c r="M2969" s="28">
        <f>IF(N2969&gt;0,1,0)</f>
        <v>1</v>
      </c>
      <c r="N2969" s="29">
        <v>168</v>
      </c>
      <c r="O2969" s="29">
        <f>IF($R2969="Minor",1,0)</f>
        <v>1</v>
      </c>
      <c r="P2969" s="29">
        <f>IF($R2969="Medium",1,0)</f>
        <v>0</v>
      </c>
      <c r="Q2969" s="29">
        <f>IF($R2969="Major",1,0)</f>
        <v>0</v>
      </c>
      <c r="R2969" s="2" t="str">
        <f>IF('Hazard Data'!N1369&lt;VLOOKUP(B2969,Thresholds!$B$2:$I$8,2,FALSE),"Minor",IF(AND(VLOOKUP(B2969,Thresholds!$B$2:$I$8,2,FALSE)&lt;='Hazard Data'!N1369,'Hazard Data'!N1369&lt;VLOOKUP(B2969,Thresholds!$B$2:$I$8,3,FALSE)),"Medium","Major"))</f>
        <v>Minor</v>
      </c>
      <c r="S2969" s="2" t="str">
        <f>IF(N2969&gt;0,"",IF('Hazard Data'!K1369&lt;VLOOKUP(B2969,Thresholds!$B$2:$I$8,5,FALSE),"Minor",IF(AND(VLOOKUP(B2969,Thresholds!$B$2:$I$8,5,FALSE)&lt;='Hazard Data'!K1369,'Hazard Data'!K1369&lt;VLOOKUP(B2969,Thresholds!$B$2:$I$8,6,FALSE)),"Medium","Major")))</f>
        <v/>
      </c>
      <c r="T2969" s="2"/>
      <c r="U2969" s="2"/>
      <c r="V2969" s="2"/>
      <c r="W2969" s="2"/>
      <c r="X2969" s="1"/>
      <c r="Y2969" s="1"/>
      <c r="Z2969" s="1"/>
      <c r="AA2969" s="1"/>
      <c r="AB2969" s="1"/>
      <c r="AC2969" s="1"/>
      <c r="AD2969" s="1"/>
      <c r="AE2969" s="1"/>
      <c r="AF2969" s="1"/>
    </row>
    <row r="2970" spans="1:32">
      <c r="A2970" s="1"/>
      <c r="B2970" s="17">
        <v>5</v>
      </c>
      <c r="C2970" s="9" t="s">
        <v>59</v>
      </c>
      <c r="D2970" s="9" t="str">
        <f>VLOOKUP(C2970,'Hazard Categories'!$A$2:$B$52,2,FALSE)</f>
        <v>Storm</v>
      </c>
      <c r="E2970" s="17">
        <v>2</v>
      </c>
      <c r="F2970" s="17">
        <v>2020</v>
      </c>
      <c r="G2970" s="17" t="str">
        <f>IF(F2970&lt;2000,(ROUNDDOWN((F2970-$G$10)/5,0))*5+$G$10&amp;"-"&amp;(ROUNDDOWN((F2970-$G$10)/5,0))*5+$G$10+4,(ROUNDDOWN((F2970-$G$10)/5,0))*5+$G$10&amp;"-"&amp;(ROUNDDOWN((F2970-$G$10)/5,0))*5+$G$10+4)</f>
        <v>2020-2024</v>
      </c>
      <c r="H2970" s="17">
        <v>1</v>
      </c>
      <c r="I2970" s="17">
        <v>0</v>
      </c>
      <c r="J2970" s="17">
        <v>0</v>
      </c>
      <c r="K2970" s="17">
        <f>SUM(I2970:J2970)</f>
        <v>0</v>
      </c>
      <c r="L2970" s="28">
        <f>IF(N2970&lt;7000000000,0,1)</f>
        <v>0</v>
      </c>
      <c r="M2970" s="28">
        <f>IF(N2970&gt;0,1,0)</f>
        <v>1</v>
      </c>
      <c r="N2970" s="29">
        <v>168</v>
      </c>
      <c r="O2970" s="29">
        <f>IF($R2970="Minor",1,0)</f>
        <v>1</v>
      </c>
      <c r="P2970" s="29">
        <f>IF($R2970="Medium",1,0)</f>
        <v>0</v>
      </c>
      <c r="Q2970" s="29">
        <f>IF($R2970="Major",1,0)</f>
        <v>0</v>
      </c>
      <c r="R2970" s="2" t="str">
        <f>IF('Hazard Data'!N3309&lt;VLOOKUP(B2970,Thresholds!$B$2:$I$8,2,FALSE),"Minor",IF(AND(VLOOKUP(B2970,Thresholds!$B$2:$I$8,2,FALSE)&lt;='Hazard Data'!N3309,'Hazard Data'!N3309&lt;VLOOKUP(B2970,Thresholds!$B$2:$I$8,3,FALSE)),"Medium","Major"))</f>
        <v>Minor</v>
      </c>
      <c r="S2970" s="2" t="str">
        <f>IF(N2970&gt;0,"",IF('Hazard Data'!K3309&lt;VLOOKUP(B2970,Thresholds!$B$2:$I$8,5,FALSE),"Minor",IF(AND(VLOOKUP(B2970,Thresholds!$B$2:$I$8,5,FALSE)&lt;='Hazard Data'!K3309,'Hazard Data'!K3309&lt;VLOOKUP(B2970,Thresholds!$B$2:$I$8,6,FALSE)),"Medium","Major")))</f>
        <v/>
      </c>
      <c r="T2970" s="2"/>
      <c r="U2970" s="2"/>
      <c r="V2970" s="2"/>
      <c r="W2970" s="2"/>
      <c r="X2970" s="1"/>
      <c r="Y2970" s="1"/>
      <c r="Z2970" s="1"/>
      <c r="AA2970" s="1"/>
      <c r="AB2970" s="1"/>
      <c r="AC2970" s="1"/>
      <c r="AD2970" s="1"/>
      <c r="AE2970" s="1"/>
      <c r="AF2970" s="1"/>
    </row>
    <row r="2971" spans="1:32">
      <c r="A2971" s="1"/>
      <c r="B2971" s="17">
        <v>4</v>
      </c>
      <c r="C2971" s="9" t="s">
        <v>44</v>
      </c>
      <c r="D2971" s="9" t="str">
        <f>VLOOKUP(C2971,'Hazard Categories'!$A$2:$B$52,2,FALSE)</f>
        <v>Severe Storm</v>
      </c>
      <c r="E2971" s="17">
        <v>2</v>
      </c>
      <c r="F2971" s="17">
        <v>2020</v>
      </c>
      <c r="G2971" s="17" t="str">
        <f>IF(F2971&lt;2000,(ROUNDDOWN((F2971-$G$10)/5,0))*5+$G$10&amp;"-"&amp;(ROUNDDOWN((F2971-$G$10)/5,0))*5+$G$10+4,(ROUNDDOWN((F2971-$G$10)/5,0))*5+$G$10&amp;"-"&amp;(ROUNDDOWN((F2971-$G$10)/5,0))*5+$G$10+4)</f>
        <v>2020-2024</v>
      </c>
      <c r="H2971" s="17">
        <v>1</v>
      </c>
      <c r="I2971" s="17">
        <v>0</v>
      </c>
      <c r="J2971" s="17">
        <v>0</v>
      </c>
      <c r="K2971" s="17">
        <f>SUM(I2971:J2971)</f>
        <v>0</v>
      </c>
      <c r="L2971" s="28">
        <f>IF(N2971&lt;7000000000,0,1)</f>
        <v>0</v>
      </c>
      <c r="M2971" s="28">
        <f>IF(N2971&gt;0,1,0)</f>
        <v>1</v>
      </c>
      <c r="N2971" s="29">
        <v>168</v>
      </c>
      <c r="O2971" s="29">
        <f>IF($R2971="Minor",1,0)</f>
        <v>1</v>
      </c>
      <c r="P2971" s="29">
        <f>IF($R2971="Medium",1,0)</f>
        <v>0</v>
      </c>
      <c r="Q2971" s="29">
        <f>IF($R2971="Major",1,0)</f>
        <v>0</v>
      </c>
      <c r="R2971" s="2" t="str">
        <f>IF('Hazard Data'!N3312&lt;VLOOKUP(B2971,Thresholds!$B$2:$I$8,2,FALSE),"Minor",IF(AND(VLOOKUP(B2971,Thresholds!$B$2:$I$8,2,FALSE)&lt;='Hazard Data'!N3312,'Hazard Data'!N3312&lt;VLOOKUP(B2971,Thresholds!$B$2:$I$8,3,FALSE)),"Medium","Major"))</f>
        <v>Minor</v>
      </c>
      <c r="S2971" s="2" t="str">
        <f>IF(N2971&gt;0,"",IF('Hazard Data'!K3312&lt;VLOOKUP(B2971,Thresholds!$B$2:$I$8,5,FALSE),"Minor",IF(AND(VLOOKUP(B2971,Thresholds!$B$2:$I$8,5,FALSE)&lt;='Hazard Data'!K3312,'Hazard Data'!K3312&lt;VLOOKUP(B2971,Thresholds!$B$2:$I$8,6,FALSE)),"Medium","Major")))</f>
        <v/>
      </c>
      <c r="T2971" s="2"/>
      <c r="U2971" s="2"/>
      <c r="V2971" s="2"/>
      <c r="W2971" s="2"/>
      <c r="X2971" s="1"/>
      <c r="Y2971" s="1"/>
      <c r="Z2971" s="1"/>
      <c r="AA2971" s="1"/>
      <c r="AB2971" s="1"/>
      <c r="AC2971" s="1"/>
      <c r="AD2971" s="1"/>
      <c r="AE2971" s="1"/>
      <c r="AF2971" s="1"/>
    </row>
    <row r="2972" spans="1:32">
      <c r="A2972" s="1"/>
      <c r="B2972" s="17">
        <v>3</v>
      </c>
      <c r="C2972" s="9" t="s">
        <v>44</v>
      </c>
      <c r="D2972" s="9" t="str">
        <f>VLOOKUP(C2972,'Hazard Categories'!$A$2:$B$52,2,FALSE)</f>
        <v>Severe Storm</v>
      </c>
      <c r="E2972" s="17">
        <v>1</v>
      </c>
      <c r="F2972" s="17">
        <v>2020</v>
      </c>
      <c r="G2972" s="17" t="str">
        <f>IF(F2972&lt;2000,(ROUNDDOWN((F2972-$G$10)/5,0))*5+$G$10&amp;"-"&amp;(ROUNDDOWN((F2972-$G$10)/5,0))*5+$G$10+4,(ROUNDDOWN((F2972-$G$10)/5,0))*5+$G$10&amp;"-"&amp;(ROUNDDOWN((F2972-$G$10)/5,0))*5+$G$10+4)</f>
        <v>2020-2024</v>
      </c>
      <c r="H2972" s="17">
        <v>1</v>
      </c>
      <c r="I2972" s="17">
        <v>0</v>
      </c>
      <c r="J2972" s="17">
        <v>0</v>
      </c>
      <c r="K2972" s="17">
        <f>SUM(I2972:J2972)</f>
        <v>0</v>
      </c>
      <c r="L2972" s="28">
        <f>IF(N2972&lt;7000000000,0,1)</f>
        <v>0</v>
      </c>
      <c r="M2972" s="28">
        <f>IF(N2972&gt;0,1,0)</f>
        <v>1</v>
      </c>
      <c r="N2972" s="29">
        <v>168</v>
      </c>
      <c r="O2972" s="29">
        <f>IF($R2972="Minor",1,0)</f>
        <v>1</v>
      </c>
      <c r="P2972" s="29">
        <f>IF($R2972="Medium",1,0)</f>
        <v>0</v>
      </c>
      <c r="Q2972" s="29">
        <f>IF($R2972="Major",1,0)</f>
        <v>0</v>
      </c>
      <c r="R2972" s="2" t="str">
        <f>IF('Hazard Data'!N3336&lt;VLOOKUP(B2972,Thresholds!$B$2:$I$8,2,FALSE),"Minor",IF(AND(VLOOKUP(B2972,Thresholds!$B$2:$I$8,2,FALSE)&lt;='Hazard Data'!N3336,'Hazard Data'!N3336&lt;VLOOKUP(B2972,Thresholds!$B$2:$I$8,3,FALSE)),"Medium","Major"))</f>
        <v>Minor</v>
      </c>
      <c r="S2972" s="2" t="str">
        <f>IF(N2972&gt;0,"",IF('Hazard Data'!K3336&lt;VLOOKUP(B2972,Thresholds!$B$2:$I$8,5,FALSE),"Minor",IF(AND(VLOOKUP(B2972,Thresholds!$B$2:$I$8,5,FALSE)&lt;='Hazard Data'!K3336,'Hazard Data'!K3336&lt;VLOOKUP(B2972,Thresholds!$B$2:$I$8,6,FALSE)),"Medium","Major")))</f>
        <v/>
      </c>
      <c r="T2972" s="2"/>
      <c r="U2972" s="2"/>
      <c r="V2972" s="2"/>
      <c r="W2972" s="2"/>
      <c r="X2972" s="1"/>
      <c r="Y2972" s="1"/>
      <c r="Z2972" s="1"/>
      <c r="AA2972" s="1"/>
      <c r="AB2972" s="1"/>
      <c r="AC2972" s="1"/>
      <c r="AD2972" s="1"/>
      <c r="AE2972" s="1"/>
      <c r="AF2972" s="1"/>
    </row>
    <row r="2973" spans="1:32">
      <c r="A2973" s="1"/>
      <c r="B2973" s="17">
        <v>6</v>
      </c>
      <c r="C2973" s="9" t="s">
        <v>47</v>
      </c>
      <c r="D2973" s="9" t="str">
        <f>VLOOKUP(C2973,'Hazard Categories'!$A$2:$B$52,2,FALSE)</f>
        <v>Severe Storm</v>
      </c>
      <c r="E2973" s="17">
        <v>4</v>
      </c>
      <c r="F2973" s="17">
        <v>1977</v>
      </c>
      <c r="G2973" s="17" t="str">
        <f>IF(F2973&lt;2000,(ROUNDDOWN((F2973-$G$10)/5,0))*5+$G$10&amp;"-"&amp;(ROUNDDOWN((F2973-$G$10)/5,0))*5+$G$10+4,(ROUNDDOWN((F2973-$G$10)/5,0))*5+$G$10&amp;"-"&amp;(ROUNDDOWN((F2973-$G$10)/5,0))*5+$G$10+4)</f>
        <v>1975-1979</v>
      </c>
      <c r="H2973" s="17">
        <v>1</v>
      </c>
      <c r="I2973" s="17">
        <v>0</v>
      </c>
      <c r="J2973" s="17">
        <v>0</v>
      </c>
      <c r="K2973" s="17">
        <f>SUM(I2973:J2973)</f>
        <v>0</v>
      </c>
      <c r="L2973" s="28">
        <f>IF(N2973&lt;7000000000,0,1)</f>
        <v>0</v>
      </c>
      <c r="M2973" s="28">
        <f>IF(N2973&gt;0,1,0)</f>
        <v>1</v>
      </c>
      <c r="N2973" s="29">
        <v>167</v>
      </c>
      <c r="O2973" s="29">
        <f>IF($R2973="Minor",1,0)</f>
        <v>1</v>
      </c>
      <c r="P2973" s="29">
        <f>IF($R2973="Medium",1,0)</f>
        <v>0</v>
      </c>
      <c r="Q2973" s="29">
        <f>IF($R2973="Major",1,0)</f>
        <v>0</v>
      </c>
      <c r="R2973" s="2" t="str">
        <f>IF('Hazard Data'!N1280&lt;VLOOKUP(B2973,Thresholds!$B$2:$I$8,2,FALSE),"Minor",IF(AND(VLOOKUP(B2973,Thresholds!$B$2:$I$8,2,FALSE)&lt;='Hazard Data'!N1280,'Hazard Data'!N1280&lt;VLOOKUP(B2973,Thresholds!$B$2:$I$8,3,FALSE)),"Medium","Major"))</f>
        <v>Minor</v>
      </c>
      <c r="S2973" s="2" t="str">
        <f>IF(N2973&gt;0,"",IF('Hazard Data'!K1280&lt;VLOOKUP(B2973,Thresholds!$B$2:$I$8,5,FALSE),"Minor",IF(AND(VLOOKUP(B2973,Thresholds!$B$2:$I$8,5,FALSE)&lt;='Hazard Data'!K1280,'Hazard Data'!K1280&lt;VLOOKUP(B2973,Thresholds!$B$2:$I$8,6,FALSE)),"Medium","Major")))</f>
        <v/>
      </c>
      <c r="T2973" s="2"/>
      <c r="U2973" s="2"/>
      <c r="V2973" s="2"/>
      <c r="W2973" s="2"/>
      <c r="X2973" s="1"/>
      <c r="Y2973" s="1"/>
      <c r="Z2973" s="1"/>
      <c r="AA2973" s="1"/>
      <c r="AB2973" s="1"/>
      <c r="AC2973" s="1"/>
      <c r="AD2973" s="1"/>
      <c r="AE2973" s="1"/>
      <c r="AF2973" s="1"/>
    </row>
    <row r="2974" spans="1:32">
      <c r="A2974" s="1"/>
      <c r="B2974" s="17">
        <v>6</v>
      </c>
      <c r="C2974" s="9" t="s">
        <v>46</v>
      </c>
      <c r="D2974" s="9" t="str">
        <f>VLOOKUP(C2974,'Hazard Categories'!$A$2:$B$52,2,FALSE)</f>
        <v>Storm</v>
      </c>
      <c r="E2974" s="17">
        <v>2</v>
      </c>
      <c r="F2974" s="17">
        <v>2020</v>
      </c>
      <c r="G2974" s="17" t="str">
        <f>IF(F2974&lt;2000,(ROUNDDOWN((F2974-$G$10)/5,0))*5+$G$10&amp;"-"&amp;(ROUNDDOWN((F2974-$G$10)/5,0))*5+$G$10+4,(ROUNDDOWN((F2974-$G$10)/5,0))*5+$G$10&amp;"-"&amp;(ROUNDDOWN((F2974-$G$10)/5,0))*5+$G$10+4)</f>
        <v>2020-2024</v>
      </c>
      <c r="H2974" s="17">
        <v>1</v>
      </c>
      <c r="I2974" s="17">
        <v>0</v>
      </c>
      <c r="J2974" s="17">
        <v>0</v>
      </c>
      <c r="K2974" s="17">
        <f>SUM(I2974:J2974)</f>
        <v>0</v>
      </c>
      <c r="L2974" s="28">
        <f>IF(N2974&lt;7000000000,0,1)</f>
        <v>0</v>
      </c>
      <c r="M2974" s="28">
        <f>IF(N2974&gt;0,1,0)</f>
        <v>1</v>
      </c>
      <c r="N2974" s="29">
        <v>167</v>
      </c>
      <c r="O2974" s="29">
        <f>IF($R2974="Minor",1,0)</f>
        <v>1</v>
      </c>
      <c r="P2974" s="29">
        <f>IF($R2974="Medium",1,0)</f>
        <v>0</v>
      </c>
      <c r="Q2974" s="29">
        <f>IF($R2974="Major",1,0)</f>
        <v>0</v>
      </c>
      <c r="R2974" s="2" t="str">
        <f>IF('Hazard Data'!N3334&lt;VLOOKUP(B2974,Thresholds!$B$2:$I$8,2,FALSE),"Minor",IF(AND(VLOOKUP(B2974,Thresholds!$B$2:$I$8,2,FALSE)&lt;='Hazard Data'!N3334,'Hazard Data'!N3334&lt;VLOOKUP(B2974,Thresholds!$B$2:$I$8,3,FALSE)),"Medium","Major"))</f>
        <v>Minor</v>
      </c>
      <c r="S2974" s="2" t="str">
        <f>IF(N2974&gt;0,"",IF('Hazard Data'!K3334&lt;VLOOKUP(B2974,Thresholds!$B$2:$I$8,5,FALSE),"Minor",IF(AND(VLOOKUP(B2974,Thresholds!$B$2:$I$8,5,FALSE)&lt;='Hazard Data'!K3334,'Hazard Data'!K3334&lt;VLOOKUP(B2974,Thresholds!$B$2:$I$8,6,FALSE)),"Medium","Major")))</f>
        <v/>
      </c>
      <c r="T2974" s="2"/>
      <c r="U2974" s="2"/>
      <c r="V2974" s="2"/>
      <c r="W2974" s="2"/>
      <c r="X2974" s="1"/>
      <c r="Y2974" s="1"/>
      <c r="Z2974" s="1"/>
      <c r="AA2974" s="1"/>
      <c r="AB2974" s="1"/>
      <c r="AC2974" s="1"/>
      <c r="AD2974" s="1"/>
      <c r="AE2974" s="1"/>
      <c r="AF2974" s="1"/>
    </row>
    <row r="2975" spans="1:32">
      <c r="A2975" s="1"/>
      <c r="B2975" s="17">
        <v>6</v>
      </c>
      <c r="C2975" s="9" t="s">
        <v>58</v>
      </c>
      <c r="D2975" s="9" t="str">
        <f>VLOOKUP(C2975,'Hazard Categories'!$A$2:$B$52,2,FALSE)</f>
        <v>Heat/Drought/Fire</v>
      </c>
      <c r="E2975" s="17">
        <v>2</v>
      </c>
      <c r="F2975" s="17">
        <v>1978</v>
      </c>
      <c r="G2975" s="17" t="str">
        <f>IF(F2975&lt;2000,(ROUNDDOWN((F2975-$G$10)/5,0))*5+$G$10&amp;"-"&amp;(ROUNDDOWN((F2975-$G$10)/5,0))*5+$G$10+4,(ROUNDDOWN((F2975-$G$10)/5,0))*5+$G$10&amp;"-"&amp;(ROUNDDOWN((F2975-$G$10)/5,0))*5+$G$10+4)</f>
        <v>1975-1979</v>
      </c>
      <c r="H2975" s="17">
        <v>13</v>
      </c>
      <c r="I2975" s="17">
        <v>0</v>
      </c>
      <c r="J2975" s="17">
        <v>0</v>
      </c>
      <c r="K2975" s="17">
        <f>SUM(I2975:J2975)</f>
        <v>0</v>
      </c>
      <c r="L2975" s="28">
        <f>IF(N2975&lt;7000000000,0,1)</f>
        <v>0</v>
      </c>
      <c r="M2975" s="28">
        <f>IF(N2975&gt;0,1,0)</f>
        <v>1</v>
      </c>
      <c r="N2975" s="29">
        <v>166</v>
      </c>
      <c r="O2975" s="29">
        <f>IF($R2975="Minor",1,0)</f>
        <v>0</v>
      </c>
      <c r="P2975" s="29">
        <f>IF($R2975="Medium",1,0)</f>
        <v>1</v>
      </c>
      <c r="Q2975" s="29">
        <f>IF($R2975="Major",1,0)</f>
        <v>0</v>
      </c>
      <c r="R2975" s="2" t="str">
        <f>IF('Hazard Data'!N444&lt;VLOOKUP(B2975,Thresholds!$B$2:$I$8,2,FALSE),"Minor",IF(AND(VLOOKUP(B2975,Thresholds!$B$2:$I$8,2,FALSE)&lt;='Hazard Data'!N444,'Hazard Data'!N444&lt;VLOOKUP(B2975,Thresholds!$B$2:$I$8,3,FALSE)),"Medium","Major"))</f>
        <v>Medium</v>
      </c>
      <c r="S2975" s="2" t="str">
        <f>IF(N2975&gt;0,"",IF('Hazard Data'!K444&lt;VLOOKUP(B2975,Thresholds!$B$2:$I$8,5,FALSE),"Minor",IF(AND(VLOOKUP(B2975,Thresholds!$B$2:$I$8,5,FALSE)&lt;='Hazard Data'!K444,'Hazard Data'!K444&lt;VLOOKUP(B2975,Thresholds!$B$2:$I$8,6,FALSE)),"Medium","Major")))</f>
        <v/>
      </c>
      <c r="T2975" s="2"/>
      <c r="U2975" s="2"/>
      <c r="V2975" s="2"/>
      <c r="W2975" s="2"/>
      <c r="X2975" s="1"/>
      <c r="Y2975" s="1"/>
      <c r="Z2975" s="1"/>
      <c r="AA2975" s="1"/>
      <c r="AB2975" s="1"/>
      <c r="AC2975" s="1"/>
      <c r="AD2975" s="1"/>
      <c r="AE2975" s="1"/>
      <c r="AF2975" s="1"/>
    </row>
    <row r="2976" spans="1:32">
      <c r="A2976" s="1"/>
      <c r="B2976" s="17">
        <v>6</v>
      </c>
      <c r="C2976" s="9" t="s">
        <v>56</v>
      </c>
      <c r="D2976" s="9" t="str">
        <f>VLOOKUP(C2976,'Hazard Categories'!$A$2:$B$52,2,FALSE)</f>
        <v>Severe Storm</v>
      </c>
      <c r="E2976" s="17">
        <v>2</v>
      </c>
      <c r="F2976" s="17">
        <v>1982</v>
      </c>
      <c r="G2976" s="17" t="str">
        <f>IF(F2976&lt;2000,(ROUNDDOWN((F2976-$G$10)/5,0))*5+$G$10&amp;"-"&amp;(ROUNDDOWN((F2976-$G$10)/5,0))*5+$G$10+4,(ROUNDDOWN((F2976-$G$10)/5,0))*5+$G$10&amp;"-"&amp;(ROUNDDOWN((F2976-$G$10)/5,0))*5+$G$10+4)</f>
        <v>1980-1984</v>
      </c>
      <c r="H2976" s="17">
        <v>2</v>
      </c>
      <c r="I2976" s="17">
        <v>0</v>
      </c>
      <c r="J2976" s="17">
        <v>0</v>
      </c>
      <c r="K2976" s="17">
        <f>SUM(I2976:J2976)</f>
        <v>0</v>
      </c>
      <c r="L2976" s="28">
        <f>IF(N2976&lt;7000000000,0,1)</f>
        <v>0</v>
      </c>
      <c r="M2976" s="28">
        <f>IF(N2976&gt;0,1,0)</f>
        <v>1</v>
      </c>
      <c r="N2976" s="29">
        <v>166</v>
      </c>
      <c r="O2976" s="29">
        <f>IF($R2976="Minor",1,0)</f>
        <v>1</v>
      </c>
      <c r="P2976" s="29">
        <f>IF($R2976="Medium",1,0)</f>
        <v>0</v>
      </c>
      <c r="Q2976" s="29">
        <f>IF($R2976="Major",1,0)</f>
        <v>0</v>
      </c>
      <c r="R2976" s="2" t="str">
        <f>IF('Hazard Data'!N1368&lt;VLOOKUP(B2976,Thresholds!$B$2:$I$8,2,FALSE),"Minor",IF(AND(VLOOKUP(B2976,Thresholds!$B$2:$I$8,2,FALSE)&lt;='Hazard Data'!N1368,'Hazard Data'!N1368&lt;VLOOKUP(B2976,Thresholds!$B$2:$I$8,3,FALSE)),"Medium","Major"))</f>
        <v>Minor</v>
      </c>
      <c r="S2976" s="2" t="str">
        <f>IF(N2976&gt;0,"",IF('Hazard Data'!K1368&lt;VLOOKUP(B2976,Thresholds!$B$2:$I$8,5,FALSE),"Minor",IF(AND(VLOOKUP(B2976,Thresholds!$B$2:$I$8,5,FALSE)&lt;='Hazard Data'!K1368,'Hazard Data'!K1368&lt;VLOOKUP(B2976,Thresholds!$B$2:$I$8,6,FALSE)),"Medium","Major")))</f>
        <v/>
      </c>
      <c r="T2976" s="2"/>
      <c r="U2976" s="2"/>
      <c r="V2976" s="2"/>
      <c r="W2976" s="2"/>
      <c r="X2976" s="1"/>
      <c r="Y2976" s="1"/>
      <c r="Z2976" s="1"/>
      <c r="AA2976" s="1"/>
      <c r="AB2976" s="1"/>
      <c r="AC2976" s="1"/>
      <c r="AD2976" s="1"/>
      <c r="AE2976" s="1"/>
      <c r="AF2976" s="1"/>
    </row>
    <row r="2977" spans="1:32">
      <c r="A2977" s="1"/>
      <c r="B2977" s="17">
        <v>5</v>
      </c>
      <c r="C2977" s="9" t="s">
        <v>44</v>
      </c>
      <c r="D2977" s="9" t="str">
        <f>VLOOKUP(C2977,'Hazard Categories'!$A$2:$B$52,2,FALSE)</f>
        <v>Severe Storm</v>
      </c>
      <c r="E2977" s="17">
        <v>3</v>
      </c>
      <c r="F2977" s="17">
        <v>2016</v>
      </c>
      <c r="G2977" s="17" t="str">
        <f>IF(F2977&lt;2000,(ROUNDDOWN((F2977-$G$10)/5,0))*5+$G$10&amp;"-"&amp;(ROUNDDOWN((F2977-$G$10)/5,0))*5+$G$10+4,(ROUNDDOWN((F2977-$G$10)/5,0))*5+$G$10&amp;"-"&amp;(ROUNDDOWN((F2977-$G$10)/5,0))*5+$G$10+4)</f>
        <v>2015-2019</v>
      </c>
      <c r="H2977" s="17">
        <v>1</v>
      </c>
      <c r="I2977" s="17">
        <v>0</v>
      </c>
      <c r="J2977" s="17">
        <v>0</v>
      </c>
      <c r="K2977" s="17">
        <f>SUM(I2977:J2977)</f>
        <v>0</v>
      </c>
      <c r="L2977" s="28">
        <f>IF(N2977&lt;7000000000,0,1)</f>
        <v>0</v>
      </c>
      <c r="M2977" s="28">
        <f>IF(N2977&gt;0,1,0)</f>
        <v>1</v>
      </c>
      <c r="N2977" s="29">
        <v>166</v>
      </c>
      <c r="O2977" s="29">
        <f>IF($R2977="Minor",1,0)</f>
        <v>1</v>
      </c>
      <c r="P2977" s="29">
        <f>IF($R2977="Medium",1,0)</f>
        <v>0</v>
      </c>
      <c r="Q2977" s="29">
        <f>IF($R2977="Major",1,0)</f>
        <v>0</v>
      </c>
      <c r="R2977" s="2" t="str">
        <f>IF('Hazard Data'!N2856&lt;VLOOKUP(B2977,Thresholds!$B$2:$I$8,2,FALSE),"Minor",IF(AND(VLOOKUP(B2977,Thresholds!$B$2:$I$8,2,FALSE)&lt;='Hazard Data'!N2856,'Hazard Data'!N2856&lt;VLOOKUP(B2977,Thresholds!$B$2:$I$8,3,FALSE)),"Medium","Major"))</f>
        <v>Minor</v>
      </c>
      <c r="S2977" s="2" t="str">
        <f>IF(N2977&gt;0,"",IF('Hazard Data'!K2856&lt;VLOOKUP(B2977,Thresholds!$B$2:$I$8,5,FALSE),"Minor",IF(AND(VLOOKUP(B2977,Thresholds!$B$2:$I$8,5,FALSE)&lt;='Hazard Data'!K2856,'Hazard Data'!K2856&lt;VLOOKUP(B2977,Thresholds!$B$2:$I$8,6,FALSE)),"Medium","Major")))</f>
        <v/>
      </c>
      <c r="T2977" s="2"/>
      <c r="U2977" s="2"/>
      <c r="V2977" s="2"/>
      <c r="W2977" s="2"/>
      <c r="X2977" s="1"/>
      <c r="Y2977" s="1"/>
      <c r="Z2977" s="1"/>
      <c r="AA2977" s="1"/>
      <c r="AB2977" s="1"/>
      <c r="AC2977" s="1"/>
      <c r="AD2977" s="1"/>
      <c r="AE2977" s="1"/>
      <c r="AF2977" s="1"/>
    </row>
    <row r="2978" spans="1:32">
      <c r="A2978" s="1"/>
      <c r="B2978" s="17">
        <v>4</v>
      </c>
      <c r="C2978" s="9" t="s">
        <v>44</v>
      </c>
      <c r="D2978" s="9" t="str">
        <f>VLOOKUP(C2978,'Hazard Categories'!$A$2:$B$52,2,FALSE)</f>
        <v>Severe Storm</v>
      </c>
      <c r="E2978" s="17">
        <v>3</v>
      </c>
      <c r="F2978" s="17">
        <v>2019</v>
      </c>
      <c r="G2978" s="17" t="str">
        <f>IF(F2978&lt;2000,(ROUNDDOWN((F2978-$G$10)/5,0))*5+$G$10&amp;"-"&amp;(ROUNDDOWN((F2978-$G$10)/5,0))*5+$G$10+4,(ROUNDDOWN((F2978-$G$10)/5,0))*5+$G$10&amp;"-"&amp;(ROUNDDOWN((F2978-$G$10)/5,0))*5+$G$10+4)</f>
        <v>2015-2019</v>
      </c>
      <c r="H2978" s="17">
        <v>1</v>
      </c>
      <c r="I2978" s="17">
        <v>0</v>
      </c>
      <c r="J2978" s="17">
        <v>0</v>
      </c>
      <c r="K2978" s="17">
        <f>SUM(I2978:J2978)</f>
        <v>0</v>
      </c>
      <c r="L2978" s="28">
        <f>IF(N2978&lt;7000000000,0,1)</f>
        <v>0</v>
      </c>
      <c r="M2978" s="28">
        <f>IF(N2978&gt;0,1,0)</f>
        <v>1</v>
      </c>
      <c r="N2978" s="29">
        <v>166</v>
      </c>
      <c r="O2978" s="29">
        <f>IF($R2978="Minor",1,0)</f>
        <v>1</v>
      </c>
      <c r="P2978" s="29">
        <f>IF($R2978="Medium",1,0)</f>
        <v>0</v>
      </c>
      <c r="Q2978" s="29">
        <f>IF($R2978="Major",1,0)</f>
        <v>0</v>
      </c>
      <c r="R2978" s="2" t="str">
        <f>IF('Hazard Data'!N3286&lt;VLOOKUP(B2978,Thresholds!$B$2:$I$8,2,FALSE),"Minor",IF(AND(VLOOKUP(B2978,Thresholds!$B$2:$I$8,2,FALSE)&lt;='Hazard Data'!N3286,'Hazard Data'!N3286&lt;VLOOKUP(B2978,Thresholds!$B$2:$I$8,3,FALSE)),"Medium","Major"))</f>
        <v>Minor</v>
      </c>
      <c r="S2978" s="2" t="str">
        <f>IF(N2978&gt;0,"",IF('Hazard Data'!K3286&lt;VLOOKUP(B2978,Thresholds!$B$2:$I$8,5,FALSE),"Minor",IF(AND(VLOOKUP(B2978,Thresholds!$B$2:$I$8,5,FALSE)&lt;='Hazard Data'!K3286,'Hazard Data'!K3286&lt;VLOOKUP(B2978,Thresholds!$B$2:$I$8,6,FALSE)),"Medium","Major")))</f>
        <v/>
      </c>
      <c r="T2978" s="2"/>
      <c r="U2978" s="2"/>
      <c r="V2978" s="2"/>
      <c r="W2978" s="2"/>
      <c r="X2978" s="1"/>
      <c r="Y2978" s="1"/>
      <c r="Z2978" s="1"/>
      <c r="AA2978" s="1"/>
      <c r="AB2978" s="1"/>
      <c r="AC2978" s="1"/>
      <c r="AD2978" s="1"/>
      <c r="AE2978" s="1"/>
      <c r="AF2978" s="1"/>
    </row>
    <row r="2979" spans="1:32">
      <c r="A2979" s="1"/>
      <c r="B2979" s="17">
        <v>3</v>
      </c>
      <c r="C2979" s="9" t="s">
        <v>59</v>
      </c>
      <c r="D2979" s="9" t="str">
        <f>VLOOKUP(C2979,'Hazard Categories'!$A$2:$B$52,2,FALSE)</f>
        <v>Storm</v>
      </c>
      <c r="E2979" s="17">
        <v>1</v>
      </c>
      <c r="F2979" s="17">
        <v>2020</v>
      </c>
      <c r="G2979" s="17" t="str">
        <f>IF(F2979&lt;2000,(ROUNDDOWN((F2979-$G$10)/5,0))*5+$G$10&amp;"-"&amp;(ROUNDDOWN((F2979-$G$10)/5,0))*5+$G$10+4,(ROUNDDOWN((F2979-$G$10)/5,0))*5+$G$10&amp;"-"&amp;(ROUNDDOWN((F2979-$G$10)/5,0))*5+$G$10+4)</f>
        <v>2020-2024</v>
      </c>
      <c r="H2979" s="17">
        <v>1</v>
      </c>
      <c r="I2979" s="17">
        <v>0</v>
      </c>
      <c r="J2979" s="17">
        <v>0</v>
      </c>
      <c r="K2979" s="17">
        <f>SUM(I2979:J2979)</f>
        <v>0</v>
      </c>
      <c r="L2979" s="28">
        <f>IF(N2979&lt;7000000000,0,1)</f>
        <v>0</v>
      </c>
      <c r="M2979" s="28">
        <f>IF(N2979&gt;0,1,0)</f>
        <v>1</v>
      </c>
      <c r="N2979" s="29">
        <v>166</v>
      </c>
      <c r="O2979" s="29">
        <f>IF($R2979="Minor",1,0)</f>
        <v>1</v>
      </c>
      <c r="P2979" s="29">
        <f>IF($R2979="Medium",1,0)</f>
        <v>0</v>
      </c>
      <c r="Q2979" s="29">
        <f>IF($R2979="Major",1,0)</f>
        <v>0</v>
      </c>
      <c r="R2979" s="2" t="str">
        <f>IF('Hazard Data'!N3311&lt;VLOOKUP(B2979,Thresholds!$B$2:$I$8,2,FALSE),"Minor",IF(AND(VLOOKUP(B2979,Thresholds!$B$2:$I$8,2,FALSE)&lt;='Hazard Data'!N3311,'Hazard Data'!N3311&lt;VLOOKUP(B2979,Thresholds!$B$2:$I$8,3,FALSE)),"Medium","Major"))</f>
        <v>Minor</v>
      </c>
      <c r="S2979" s="2" t="str">
        <f>IF(N2979&gt;0,"",IF('Hazard Data'!K3311&lt;VLOOKUP(B2979,Thresholds!$B$2:$I$8,5,FALSE),"Minor",IF(AND(VLOOKUP(B2979,Thresholds!$B$2:$I$8,5,FALSE)&lt;='Hazard Data'!K3311,'Hazard Data'!K3311&lt;VLOOKUP(B2979,Thresholds!$B$2:$I$8,6,FALSE)),"Medium","Major")))</f>
        <v/>
      </c>
      <c r="T2979" s="2"/>
      <c r="U2979" s="2"/>
      <c r="V2979" s="2"/>
      <c r="W2979" s="2"/>
      <c r="X2979" s="1"/>
      <c r="Y2979" s="1"/>
      <c r="Z2979" s="1"/>
      <c r="AA2979" s="1"/>
      <c r="AB2979" s="1"/>
      <c r="AC2979" s="1"/>
      <c r="AD2979" s="1"/>
      <c r="AE2979" s="1"/>
      <c r="AF2979" s="1"/>
    </row>
    <row r="2980" spans="1:32">
      <c r="A2980" s="1"/>
      <c r="B2980" s="17">
        <v>3</v>
      </c>
      <c r="C2980" s="9" t="s">
        <v>45</v>
      </c>
      <c r="D2980" s="9" t="str">
        <f>VLOOKUP(C2980,'Hazard Categories'!$A$2:$B$52,2,FALSE)</f>
        <v>Storm</v>
      </c>
      <c r="E2980" s="17">
        <v>3</v>
      </c>
      <c r="F2980" s="17">
        <v>2020</v>
      </c>
      <c r="G2980" s="17" t="str">
        <f>IF(F2980&lt;2000,(ROUNDDOWN((F2980-$G$10)/5,0))*5+$G$10&amp;"-"&amp;(ROUNDDOWN((F2980-$G$10)/5,0))*5+$G$10+4,(ROUNDDOWN((F2980-$G$10)/5,0))*5+$G$10&amp;"-"&amp;(ROUNDDOWN((F2980-$G$10)/5,0))*5+$G$10+4)</f>
        <v>2020-2024</v>
      </c>
      <c r="H2980" s="17">
        <v>1</v>
      </c>
      <c r="I2980" s="17">
        <v>0</v>
      </c>
      <c r="J2980" s="17">
        <v>0</v>
      </c>
      <c r="K2980" s="17">
        <f>SUM(I2980:J2980)</f>
        <v>0</v>
      </c>
      <c r="L2980" s="28">
        <f>IF(N2980&lt;7000000000,0,1)</f>
        <v>0</v>
      </c>
      <c r="M2980" s="28">
        <f>IF(N2980&gt;0,1,0)</f>
        <v>1</v>
      </c>
      <c r="N2980" s="29">
        <v>166</v>
      </c>
      <c r="O2980" s="29">
        <f>IF($R2980="Minor",1,0)</f>
        <v>1</v>
      </c>
      <c r="P2980" s="29">
        <f>IF($R2980="Medium",1,0)</f>
        <v>0</v>
      </c>
      <c r="Q2980" s="29">
        <f>IF($R2980="Major",1,0)</f>
        <v>0</v>
      </c>
      <c r="R2980" s="2" t="str">
        <f>IF('Hazard Data'!N3347&lt;VLOOKUP(B2980,Thresholds!$B$2:$I$8,2,FALSE),"Minor",IF(AND(VLOOKUP(B2980,Thresholds!$B$2:$I$8,2,FALSE)&lt;='Hazard Data'!N3347,'Hazard Data'!N3347&lt;VLOOKUP(B2980,Thresholds!$B$2:$I$8,3,FALSE)),"Medium","Major"))</f>
        <v>Minor</v>
      </c>
      <c r="S2980" s="2" t="str">
        <f>IF(N2980&gt;0,"",IF('Hazard Data'!K3347&lt;VLOOKUP(B2980,Thresholds!$B$2:$I$8,5,FALSE),"Minor",IF(AND(VLOOKUP(B2980,Thresholds!$B$2:$I$8,5,FALSE)&lt;='Hazard Data'!K3347,'Hazard Data'!K3347&lt;VLOOKUP(B2980,Thresholds!$B$2:$I$8,6,FALSE)),"Medium","Major")))</f>
        <v/>
      </c>
      <c r="T2980" s="2"/>
      <c r="U2980" s="2"/>
      <c r="V2980" s="2"/>
      <c r="W2980" s="2"/>
      <c r="X2980" s="1"/>
      <c r="Y2980" s="1"/>
      <c r="Z2980" s="1"/>
      <c r="AA2980" s="1"/>
      <c r="AB2980" s="1"/>
      <c r="AC2980" s="1"/>
      <c r="AD2980" s="1"/>
      <c r="AE2980" s="1"/>
      <c r="AF2980" s="1"/>
    </row>
    <row r="2981" spans="1:32">
      <c r="A2981" s="1"/>
      <c r="B2981" s="17">
        <v>3</v>
      </c>
      <c r="C2981" s="9" t="s">
        <v>46</v>
      </c>
      <c r="D2981" s="9" t="str">
        <f>VLOOKUP(C2981,'Hazard Categories'!$A$2:$B$52,2,FALSE)</f>
        <v>Storm</v>
      </c>
      <c r="E2981" s="17">
        <v>2</v>
      </c>
      <c r="F2981" s="17">
        <v>2020</v>
      </c>
      <c r="G2981" s="17" t="str">
        <f>IF(F2981&lt;2000,(ROUNDDOWN((F2981-$G$10)/5,0))*5+$G$10&amp;"-"&amp;(ROUNDDOWN((F2981-$G$10)/5,0))*5+$G$10+4,(ROUNDDOWN((F2981-$G$10)/5,0))*5+$G$10&amp;"-"&amp;(ROUNDDOWN((F2981-$G$10)/5,0))*5+$G$10+4)</f>
        <v>2020-2024</v>
      </c>
      <c r="H2981" s="17">
        <v>1</v>
      </c>
      <c r="I2981" s="17">
        <v>0</v>
      </c>
      <c r="J2981" s="17">
        <v>0</v>
      </c>
      <c r="K2981" s="17">
        <f>SUM(I2981:J2981)</f>
        <v>0</v>
      </c>
      <c r="L2981" s="28">
        <f>IF(N2981&lt;7000000000,0,1)</f>
        <v>0</v>
      </c>
      <c r="M2981" s="28">
        <f>IF(N2981&gt;0,1,0)</f>
        <v>1</v>
      </c>
      <c r="N2981" s="29">
        <v>165</v>
      </c>
      <c r="O2981" s="29">
        <f>IF($R2981="Minor",1,0)</f>
        <v>1</v>
      </c>
      <c r="P2981" s="29">
        <f>IF($R2981="Medium",1,0)</f>
        <v>0</v>
      </c>
      <c r="Q2981" s="29">
        <f>IF($R2981="Major",1,0)</f>
        <v>0</v>
      </c>
      <c r="R2981" s="2" t="str">
        <f>IF('Hazard Data'!N3346&lt;VLOOKUP(B2981,Thresholds!$B$2:$I$8,2,FALSE),"Minor",IF(AND(VLOOKUP(B2981,Thresholds!$B$2:$I$8,2,FALSE)&lt;='Hazard Data'!N3346,'Hazard Data'!N3346&lt;VLOOKUP(B2981,Thresholds!$B$2:$I$8,3,FALSE)),"Medium","Major"))</f>
        <v>Minor</v>
      </c>
      <c r="S2981" s="2" t="str">
        <f>IF(N2981&gt;0,"",IF('Hazard Data'!K3346&lt;VLOOKUP(B2981,Thresholds!$B$2:$I$8,5,FALSE),"Minor",IF(AND(VLOOKUP(B2981,Thresholds!$B$2:$I$8,5,FALSE)&lt;='Hazard Data'!K3346,'Hazard Data'!K3346&lt;VLOOKUP(B2981,Thresholds!$B$2:$I$8,6,FALSE)),"Medium","Major")))</f>
        <v/>
      </c>
      <c r="T2981" s="2"/>
      <c r="U2981" s="2"/>
      <c r="V2981" s="2"/>
      <c r="W2981" s="2"/>
      <c r="X2981" s="1"/>
      <c r="Y2981" s="1"/>
      <c r="Z2981" s="1"/>
      <c r="AA2981" s="1"/>
      <c r="AB2981" s="1"/>
      <c r="AC2981" s="1"/>
      <c r="AD2981" s="1"/>
      <c r="AE2981" s="1"/>
      <c r="AF2981" s="1"/>
    </row>
    <row r="2982" spans="1:32">
      <c r="A2982" s="1"/>
      <c r="B2982" s="17">
        <v>1</v>
      </c>
      <c r="C2982" s="9" t="s">
        <v>40</v>
      </c>
      <c r="D2982" s="9" t="str">
        <f>VLOOKUP(C2982,'Hazard Categories'!$A$2:$B$52,2,FALSE)</f>
        <v>Storm</v>
      </c>
      <c r="E2982" s="17">
        <v>4</v>
      </c>
      <c r="F2982" s="17">
        <v>1969</v>
      </c>
      <c r="G2982" s="17" t="str">
        <f>IF(F2982&lt;2000,(ROUNDDOWN((F2982-$G$10)/5,0))*5+$G$10&amp;"-"&amp;(ROUNDDOWN((F2982-$G$10)/5,0))*5+$G$10+4,(ROUNDDOWN((F2982-$G$10)/5,0))*5+$G$10&amp;"-"&amp;(ROUNDDOWN((F2982-$G$10)/5,0))*5+$G$10+4)</f>
        <v>1965-1969</v>
      </c>
      <c r="H2982" s="17">
        <v>1</v>
      </c>
      <c r="I2982" s="17">
        <v>0</v>
      </c>
      <c r="J2982" s="17">
        <v>0</v>
      </c>
      <c r="K2982" s="17">
        <f>SUM(I2982:J2982)</f>
        <v>0</v>
      </c>
      <c r="L2982" s="28">
        <f>IF(N2982&lt;7000000000,0,1)</f>
        <v>0</v>
      </c>
      <c r="M2982" s="28">
        <f>IF(N2982&gt;0,1,0)</f>
        <v>1</v>
      </c>
      <c r="N2982" s="29">
        <v>164</v>
      </c>
      <c r="O2982" s="29">
        <f>IF($R2982="Minor",1,0)</f>
        <v>1</v>
      </c>
      <c r="P2982" s="29">
        <f>IF($R2982="Medium",1,0)</f>
        <v>0</v>
      </c>
      <c r="Q2982" s="29">
        <f>IF($R2982="Major",1,0)</f>
        <v>0</v>
      </c>
      <c r="R2982" s="2" t="str">
        <f>IF('Hazard Data'!N1069&lt;VLOOKUP(B2982,Thresholds!$B$2:$I$8,2,FALSE),"Minor",IF(AND(VLOOKUP(B2982,Thresholds!$B$2:$I$8,2,FALSE)&lt;='Hazard Data'!N1069,'Hazard Data'!N1069&lt;VLOOKUP(B2982,Thresholds!$B$2:$I$8,3,FALSE)),"Medium","Major"))</f>
        <v>Minor</v>
      </c>
      <c r="S2982" s="2" t="str">
        <f>IF(N2982&gt;0,"",IF('Hazard Data'!K1069&lt;VLOOKUP(B2982,Thresholds!$B$2:$I$8,5,FALSE),"Minor",IF(AND(VLOOKUP(B2982,Thresholds!$B$2:$I$8,5,FALSE)&lt;='Hazard Data'!K1069,'Hazard Data'!K1069&lt;VLOOKUP(B2982,Thresholds!$B$2:$I$8,6,FALSE)),"Medium","Major")))</f>
        <v/>
      </c>
      <c r="T2982" s="2"/>
      <c r="U2982" s="2"/>
      <c r="V2982" s="2"/>
      <c r="W2982" s="2"/>
      <c r="X2982" s="1"/>
      <c r="Y2982" s="1"/>
      <c r="Z2982" s="1"/>
      <c r="AA2982" s="1"/>
      <c r="AB2982" s="1"/>
      <c r="AC2982" s="1"/>
      <c r="AD2982" s="1"/>
      <c r="AE2982" s="1"/>
      <c r="AF2982" s="1"/>
    </row>
    <row r="2983" spans="1:32">
      <c r="A2983" s="1"/>
      <c r="B2983" s="17">
        <v>5</v>
      </c>
      <c r="C2983" s="9" t="s">
        <v>56</v>
      </c>
      <c r="D2983" s="9" t="str">
        <f>VLOOKUP(C2983,'Hazard Categories'!$A$2:$B$52,2,FALSE)</f>
        <v>Severe Storm</v>
      </c>
      <c r="E2983" s="17">
        <v>2</v>
      </c>
      <c r="F2983" s="17">
        <v>1982</v>
      </c>
      <c r="G2983" s="17" t="str">
        <f>IF(F2983&lt;2000,(ROUNDDOWN((F2983-$G$10)/5,0))*5+$G$10&amp;"-"&amp;(ROUNDDOWN((F2983-$G$10)/5,0))*5+$G$10+4,(ROUNDDOWN((F2983-$G$10)/5,0))*5+$G$10&amp;"-"&amp;(ROUNDDOWN((F2983-$G$10)/5,0))*5+$G$10+4)</f>
        <v>1980-1984</v>
      </c>
      <c r="H2983" s="17">
        <v>2</v>
      </c>
      <c r="I2983" s="17">
        <v>0</v>
      </c>
      <c r="J2983" s="17">
        <v>0</v>
      </c>
      <c r="K2983" s="17">
        <f>SUM(I2983:J2983)</f>
        <v>0</v>
      </c>
      <c r="L2983" s="28">
        <f>IF(N2983&lt;7000000000,0,1)</f>
        <v>0</v>
      </c>
      <c r="M2983" s="28">
        <f>IF(N2983&gt;0,1,0)</f>
        <v>1</v>
      </c>
      <c r="N2983" s="29">
        <v>164</v>
      </c>
      <c r="O2983" s="29">
        <f>IF($R2983="Minor",1,0)</f>
        <v>1</v>
      </c>
      <c r="P2983" s="29">
        <f>IF($R2983="Medium",1,0)</f>
        <v>0</v>
      </c>
      <c r="Q2983" s="29">
        <f>IF($R2983="Major",1,0)</f>
        <v>0</v>
      </c>
      <c r="R2983" s="2" t="str">
        <f>IF('Hazard Data'!N1373&lt;VLOOKUP(B2983,Thresholds!$B$2:$I$8,2,FALSE),"Minor",IF(AND(VLOOKUP(B2983,Thresholds!$B$2:$I$8,2,FALSE)&lt;='Hazard Data'!N1373,'Hazard Data'!N1373&lt;VLOOKUP(B2983,Thresholds!$B$2:$I$8,3,FALSE)),"Medium","Major"))</f>
        <v>Minor</v>
      </c>
      <c r="S2983" s="2" t="str">
        <f>IF(N2983&gt;0,"",IF('Hazard Data'!K1373&lt;VLOOKUP(B2983,Thresholds!$B$2:$I$8,5,FALSE),"Minor",IF(AND(VLOOKUP(B2983,Thresholds!$B$2:$I$8,5,FALSE)&lt;='Hazard Data'!K1373,'Hazard Data'!K1373&lt;VLOOKUP(B2983,Thresholds!$B$2:$I$8,6,FALSE)),"Medium","Major")))</f>
        <v/>
      </c>
      <c r="T2983" s="2"/>
      <c r="U2983" s="2"/>
      <c r="V2983" s="2"/>
      <c r="W2983" s="2"/>
      <c r="X2983" s="1"/>
      <c r="Y2983" s="1"/>
      <c r="Z2983" s="1"/>
      <c r="AA2983" s="1"/>
      <c r="AB2983" s="1"/>
      <c r="AC2983" s="1"/>
      <c r="AD2983" s="1"/>
      <c r="AE2983" s="1"/>
      <c r="AF2983" s="1"/>
    </row>
    <row r="2984" spans="1:32">
      <c r="A2984" s="1"/>
      <c r="B2984" s="17">
        <v>3</v>
      </c>
      <c r="C2984" s="9" t="s">
        <v>59</v>
      </c>
      <c r="D2984" s="9" t="str">
        <f>VLOOKUP(C2984,'Hazard Categories'!$A$2:$B$52,2,FALSE)</f>
        <v>Storm</v>
      </c>
      <c r="E2984" s="17">
        <v>1</v>
      </c>
      <c r="F2984" s="17">
        <v>2017</v>
      </c>
      <c r="G2984" s="17" t="str">
        <f>IF(F2984&lt;2000,(ROUNDDOWN((F2984-$G$10)/5,0))*5+$G$10&amp;"-"&amp;(ROUNDDOWN((F2984-$G$10)/5,0))*5+$G$10+4,(ROUNDDOWN((F2984-$G$10)/5,0))*5+$G$10&amp;"-"&amp;(ROUNDDOWN((F2984-$G$10)/5,0))*5+$G$10+4)</f>
        <v>2015-2019</v>
      </c>
      <c r="H2984" s="17">
        <v>1</v>
      </c>
      <c r="I2984" s="17">
        <v>0</v>
      </c>
      <c r="J2984" s="17">
        <v>0</v>
      </c>
      <c r="K2984" s="17">
        <f>SUM(I2984:J2984)</f>
        <v>0</v>
      </c>
      <c r="L2984" s="28">
        <f>IF(N2984&lt;7000000000,0,1)</f>
        <v>0</v>
      </c>
      <c r="M2984" s="28">
        <f>IF(N2984&gt;0,1,0)</f>
        <v>1</v>
      </c>
      <c r="N2984" s="29">
        <v>163</v>
      </c>
      <c r="O2984" s="29">
        <f>IF($R2984="Minor",1,0)</f>
        <v>1</v>
      </c>
      <c r="P2984" s="29">
        <f>IF($R2984="Medium",1,0)</f>
        <v>0</v>
      </c>
      <c r="Q2984" s="29">
        <f>IF($R2984="Major",1,0)</f>
        <v>0</v>
      </c>
      <c r="R2984" s="2" t="str">
        <f>IF('Hazard Data'!N2883&lt;VLOOKUP(B2984,Thresholds!$B$2:$I$8,2,FALSE),"Minor",IF(AND(VLOOKUP(B2984,Thresholds!$B$2:$I$8,2,FALSE)&lt;='Hazard Data'!N2883,'Hazard Data'!N2883&lt;VLOOKUP(B2984,Thresholds!$B$2:$I$8,3,FALSE)),"Medium","Major"))</f>
        <v>Minor</v>
      </c>
      <c r="S2984" s="2" t="str">
        <f>IF(N2984&gt;0,"",IF('Hazard Data'!K2883&lt;VLOOKUP(B2984,Thresholds!$B$2:$I$8,5,FALSE),"Minor",IF(AND(VLOOKUP(B2984,Thresholds!$B$2:$I$8,5,FALSE)&lt;='Hazard Data'!K2883,'Hazard Data'!K2883&lt;VLOOKUP(B2984,Thresholds!$B$2:$I$8,6,FALSE)),"Medium","Major")))</f>
        <v/>
      </c>
      <c r="T2984" s="2"/>
      <c r="U2984" s="2"/>
      <c r="V2984" s="2"/>
      <c r="W2984" s="2"/>
      <c r="X2984" s="1"/>
      <c r="Y2984" s="1"/>
      <c r="Z2984" s="1"/>
      <c r="AA2984" s="1"/>
      <c r="AB2984" s="1"/>
      <c r="AC2984" s="1"/>
      <c r="AD2984" s="1"/>
      <c r="AE2984" s="1"/>
      <c r="AF2984" s="1"/>
    </row>
    <row r="2985" spans="1:32">
      <c r="A2985" s="1"/>
      <c r="B2985" s="17">
        <v>5</v>
      </c>
      <c r="C2985" s="9" t="s">
        <v>44</v>
      </c>
      <c r="D2985" s="9" t="str">
        <f>VLOOKUP(C2985,'Hazard Categories'!$A$2:$B$52,2,FALSE)</f>
        <v>Severe Storm</v>
      </c>
      <c r="E2985" s="17">
        <v>1</v>
      </c>
      <c r="F2985" s="17">
        <v>2020</v>
      </c>
      <c r="G2985" s="17" t="str">
        <f>IF(F2985&lt;2000,(ROUNDDOWN((F2985-$G$10)/5,0))*5+$G$10&amp;"-"&amp;(ROUNDDOWN((F2985-$G$10)/5,0))*5+$G$10+4,(ROUNDDOWN((F2985-$G$10)/5,0))*5+$G$10&amp;"-"&amp;(ROUNDDOWN((F2985-$G$10)/5,0))*5+$G$10+4)</f>
        <v>2020-2024</v>
      </c>
      <c r="H2985" s="17">
        <v>1</v>
      </c>
      <c r="I2985" s="17">
        <v>0</v>
      </c>
      <c r="J2985" s="17">
        <v>0</v>
      </c>
      <c r="K2985" s="17">
        <f>SUM(I2985:J2985)</f>
        <v>0</v>
      </c>
      <c r="L2985" s="28">
        <f>IF(N2985&lt;7000000000,0,1)</f>
        <v>0</v>
      </c>
      <c r="M2985" s="28">
        <f>IF(N2985&gt;0,1,0)</f>
        <v>1</v>
      </c>
      <c r="N2985" s="29">
        <v>163</v>
      </c>
      <c r="O2985" s="29">
        <f>IF($R2985="Minor",1,0)</f>
        <v>1</v>
      </c>
      <c r="P2985" s="29">
        <f>IF($R2985="Medium",1,0)</f>
        <v>0</v>
      </c>
      <c r="Q2985" s="29">
        <f>IF($R2985="Major",1,0)</f>
        <v>0</v>
      </c>
      <c r="R2985" s="2" t="str">
        <f>IF('Hazard Data'!N3335&lt;VLOOKUP(B2985,Thresholds!$B$2:$I$8,2,FALSE),"Minor",IF(AND(VLOOKUP(B2985,Thresholds!$B$2:$I$8,2,FALSE)&lt;='Hazard Data'!N3335,'Hazard Data'!N3335&lt;VLOOKUP(B2985,Thresholds!$B$2:$I$8,3,FALSE)),"Medium","Major"))</f>
        <v>Minor</v>
      </c>
      <c r="S2985" s="2" t="str">
        <f>IF(N2985&gt;0,"",IF('Hazard Data'!K3335&lt;VLOOKUP(B2985,Thresholds!$B$2:$I$8,5,FALSE),"Minor",IF(AND(VLOOKUP(B2985,Thresholds!$B$2:$I$8,5,FALSE)&lt;='Hazard Data'!K3335,'Hazard Data'!K3335&lt;VLOOKUP(B2985,Thresholds!$B$2:$I$8,6,FALSE)),"Medium","Major")))</f>
        <v/>
      </c>
      <c r="T2985" s="2"/>
      <c r="U2985" s="2"/>
      <c r="V2985" s="2"/>
      <c r="W2985" s="2"/>
      <c r="X2985" s="1"/>
      <c r="Y2985" s="1"/>
      <c r="Z2985" s="1"/>
      <c r="AA2985" s="1"/>
      <c r="AB2985" s="1"/>
      <c r="AC2985" s="1"/>
      <c r="AD2985" s="1"/>
      <c r="AE2985" s="1"/>
      <c r="AF2985" s="1"/>
    </row>
    <row r="2986" spans="1:32">
      <c r="A2986" s="1"/>
      <c r="B2986" s="17">
        <v>2</v>
      </c>
      <c r="C2986" s="9" t="s">
        <v>58</v>
      </c>
      <c r="D2986" s="9" t="str">
        <f>VLOOKUP(C2986,'Hazard Categories'!$A$2:$B$52,2,FALSE)</f>
        <v>Heat/Drought/Fire</v>
      </c>
      <c r="E2986" s="17">
        <v>2</v>
      </c>
      <c r="F2986" s="17">
        <v>1978</v>
      </c>
      <c r="G2986" s="17" t="str">
        <f>IF(F2986&lt;2000,(ROUNDDOWN((F2986-$G$10)/5,0))*5+$G$10&amp;"-"&amp;(ROUNDDOWN((F2986-$G$10)/5,0))*5+$G$10+4,(ROUNDDOWN((F2986-$G$10)/5,0))*5+$G$10&amp;"-"&amp;(ROUNDDOWN((F2986-$G$10)/5,0))*5+$G$10+4)</f>
        <v>1975-1979</v>
      </c>
      <c r="H2986" s="17">
        <v>13</v>
      </c>
      <c r="I2986" s="17">
        <v>0</v>
      </c>
      <c r="J2986" s="17">
        <v>0</v>
      </c>
      <c r="K2986" s="17">
        <f>SUM(I2986:J2986)</f>
        <v>0</v>
      </c>
      <c r="L2986" s="28">
        <f>IF(N2986&lt;7000000000,0,1)</f>
        <v>0</v>
      </c>
      <c r="M2986" s="28">
        <f>IF(N2986&gt;0,1,0)</f>
        <v>1</v>
      </c>
      <c r="N2986" s="29">
        <v>162</v>
      </c>
      <c r="O2986" s="29">
        <f>IF($R2986="Minor",1,0)</f>
        <v>1</v>
      </c>
      <c r="P2986" s="29">
        <f>IF($R2986="Medium",1,0)</f>
        <v>0</v>
      </c>
      <c r="Q2986" s="29">
        <f>IF($R2986="Major",1,0)</f>
        <v>0</v>
      </c>
      <c r="R2986" s="2" t="str">
        <f>IF('Hazard Data'!N446&lt;VLOOKUP(B2986,Thresholds!$B$2:$I$8,2,FALSE),"Minor",IF(AND(VLOOKUP(B2986,Thresholds!$B$2:$I$8,2,FALSE)&lt;='Hazard Data'!N446,'Hazard Data'!N446&lt;VLOOKUP(B2986,Thresholds!$B$2:$I$8,3,FALSE)),"Medium","Major"))</f>
        <v>Minor</v>
      </c>
      <c r="S2986" s="2" t="str">
        <f>IF(N2986&gt;0,"",IF('Hazard Data'!K446&lt;VLOOKUP(B2986,Thresholds!$B$2:$I$8,5,FALSE),"Minor",IF(AND(VLOOKUP(B2986,Thresholds!$B$2:$I$8,5,FALSE)&lt;='Hazard Data'!K446,'Hazard Data'!K446&lt;VLOOKUP(B2986,Thresholds!$B$2:$I$8,6,FALSE)),"Medium","Major")))</f>
        <v/>
      </c>
      <c r="T2986" s="2"/>
      <c r="U2986" s="2"/>
      <c r="V2986" s="2"/>
      <c r="W2986" s="2"/>
      <c r="X2986" s="1"/>
      <c r="Y2986" s="1"/>
      <c r="Z2986" s="1"/>
      <c r="AA2986" s="1"/>
      <c r="AB2986" s="1"/>
      <c r="AC2986" s="1"/>
      <c r="AD2986" s="1"/>
      <c r="AE2986" s="1"/>
      <c r="AF2986" s="1"/>
    </row>
    <row r="2987" spans="1:32">
      <c r="A2987" s="1"/>
      <c r="B2987" s="17">
        <v>3</v>
      </c>
      <c r="C2987" s="9" t="s">
        <v>46</v>
      </c>
      <c r="D2987" s="9" t="str">
        <f>VLOOKUP(C2987,'Hazard Categories'!$A$2:$B$52,2,FALSE)</f>
        <v>Storm</v>
      </c>
      <c r="E2987" s="17">
        <v>1</v>
      </c>
      <c r="F2987" s="17">
        <v>1988</v>
      </c>
      <c r="G2987" s="17" t="str">
        <f>IF(F2987&lt;2000,(ROUNDDOWN((F2987-$G$10)/5,0))*5+$G$10&amp;"-"&amp;(ROUNDDOWN((F2987-$G$10)/5,0))*5+$G$10+4,(ROUNDDOWN((F2987-$G$10)/5,0))*5+$G$10&amp;"-"&amp;(ROUNDDOWN((F2987-$G$10)/5,0))*5+$G$10+4)</f>
        <v>1985-1989</v>
      </c>
      <c r="H2987" s="17">
        <v>1</v>
      </c>
      <c r="I2987" s="17">
        <v>0</v>
      </c>
      <c r="J2987" s="17">
        <v>0</v>
      </c>
      <c r="K2987" s="17">
        <f>SUM(I2987:J2987)</f>
        <v>0</v>
      </c>
      <c r="L2987" s="28">
        <f>IF(N2987&lt;7000000000,0,1)</f>
        <v>0</v>
      </c>
      <c r="M2987" s="28">
        <f>IF(N2987&gt;0,1,0)</f>
        <v>1</v>
      </c>
      <c r="N2987" s="29">
        <v>162</v>
      </c>
      <c r="O2987" s="29">
        <f>IF($R2987="Minor",1,0)</f>
        <v>1</v>
      </c>
      <c r="P2987" s="29">
        <f>IF($R2987="Medium",1,0)</f>
        <v>0</v>
      </c>
      <c r="Q2987" s="29">
        <f>IF($R2987="Major",1,0)</f>
        <v>0</v>
      </c>
      <c r="R2987" s="2" t="str">
        <f>IF('Hazard Data'!N1666&lt;VLOOKUP(B2987,Thresholds!$B$2:$I$8,2,FALSE),"Minor",IF(AND(VLOOKUP(B2987,Thresholds!$B$2:$I$8,2,FALSE)&lt;='Hazard Data'!N1666,'Hazard Data'!N1666&lt;VLOOKUP(B2987,Thresholds!$B$2:$I$8,3,FALSE)),"Medium","Major"))</f>
        <v>Minor</v>
      </c>
      <c r="S2987" s="2" t="str">
        <f>IF(N2987&gt;0,"",IF('Hazard Data'!K1666&lt;VLOOKUP(B2987,Thresholds!$B$2:$I$8,5,FALSE),"Minor",IF(AND(VLOOKUP(B2987,Thresholds!$B$2:$I$8,5,FALSE)&lt;='Hazard Data'!K1666,'Hazard Data'!K1666&lt;VLOOKUP(B2987,Thresholds!$B$2:$I$8,6,FALSE)),"Medium","Major")))</f>
        <v/>
      </c>
      <c r="T2987" s="2"/>
      <c r="U2987" s="2"/>
      <c r="V2987" s="2"/>
      <c r="W2987" s="2"/>
      <c r="X2987" s="1"/>
      <c r="Y2987" s="1"/>
      <c r="Z2987" s="1"/>
      <c r="AA2987" s="1"/>
      <c r="AB2987" s="1"/>
      <c r="AC2987" s="1"/>
      <c r="AD2987" s="1"/>
      <c r="AE2987" s="1"/>
      <c r="AF2987" s="1"/>
    </row>
    <row r="2988" spans="1:32">
      <c r="A2988" s="1"/>
      <c r="B2988" s="17">
        <v>1</v>
      </c>
      <c r="C2988" s="9" t="s">
        <v>44</v>
      </c>
      <c r="D2988" s="9" t="str">
        <f>VLOOKUP(C2988,'Hazard Categories'!$A$2:$B$52,2,FALSE)</f>
        <v>Severe Storm</v>
      </c>
      <c r="E2988" s="17">
        <v>1</v>
      </c>
      <c r="F2988" s="17">
        <v>1977</v>
      </c>
      <c r="G2988" s="17" t="str">
        <f>IF(F2988&lt;2000,(ROUNDDOWN((F2988-$G$10)/5,0))*5+$G$10&amp;"-"&amp;(ROUNDDOWN((F2988-$G$10)/5,0))*5+$G$10+4,(ROUNDDOWN((F2988-$G$10)/5,0))*5+$G$10&amp;"-"&amp;(ROUNDDOWN((F2988-$G$10)/5,0))*5+$G$10+4)</f>
        <v>1975-1979</v>
      </c>
      <c r="H2988" s="17">
        <v>1</v>
      </c>
      <c r="I2988" s="17">
        <v>0</v>
      </c>
      <c r="J2988" s="17">
        <v>0</v>
      </c>
      <c r="K2988" s="17">
        <f>SUM(I2988:J2988)</f>
        <v>0</v>
      </c>
      <c r="L2988" s="28">
        <f>IF(N2988&lt;7000000000,0,1)</f>
        <v>0</v>
      </c>
      <c r="M2988" s="28">
        <f>IF(N2988&gt;0,1,0)</f>
        <v>1</v>
      </c>
      <c r="N2988" s="29">
        <v>161</v>
      </c>
      <c r="O2988" s="29">
        <f>IF($R2988="Minor",1,0)</f>
        <v>1</v>
      </c>
      <c r="P2988" s="29">
        <f>IF($R2988="Medium",1,0)</f>
        <v>0</v>
      </c>
      <c r="Q2988" s="29">
        <f>IF($R2988="Major",1,0)</f>
        <v>0</v>
      </c>
      <c r="R2988" s="2" t="str">
        <f>IF('Hazard Data'!N1273&lt;VLOOKUP(B2988,Thresholds!$B$2:$I$8,2,FALSE),"Minor",IF(AND(VLOOKUP(B2988,Thresholds!$B$2:$I$8,2,FALSE)&lt;='Hazard Data'!N1273,'Hazard Data'!N1273&lt;VLOOKUP(B2988,Thresholds!$B$2:$I$8,3,FALSE)),"Medium","Major"))</f>
        <v>Minor</v>
      </c>
      <c r="S2988" s="2" t="str">
        <f>IF(N2988&gt;0,"",IF('Hazard Data'!K1273&lt;VLOOKUP(B2988,Thresholds!$B$2:$I$8,5,FALSE),"Minor",IF(AND(VLOOKUP(B2988,Thresholds!$B$2:$I$8,5,FALSE)&lt;='Hazard Data'!K1273,'Hazard Data'!K1273&lt;VLOOKUP(B2988,Thresholds!$B$2:$I$8,6,FALSE)),"Medium","Major")))</f>
        <v/>
      </c>
      <c r="T2988" s="2"/>
      <c r="U2988" s="2"/>
      <c r="V2988" s="2"/>
      <c r="W2988" s="2"/>
      <c r="X2988" s="1"/>
      <c r="Y2988" s="1"/>
      <c r="Z2988" s="1"/>
      <c r="AA2988" s="1"/>
      <c r="AB2988" s="1"/>
      <c r="AC2988" s="1"/>
      <c r="AD2988" s="1"/>
      <c r="AE2988" s="1"/>
      <c r="AF2988" s="1"/>
    </row>
    <row r="2989" spans="1:32">
      <c r="A2989" s="1"/>
      <c r="B2989" s="17">
        <v>6</v>
      </c>
      <c r="C2989" s="9" t="s">
        <v>59</v>
      </c>
      <c r="D2989" s="9" t="str">
        <f>VLOOKUP(C2989,'Hazard Categories'!$A$2:$B$52,2,FALSE)</f>
        <v>Storm</v>
      </c>
      <c r="E2989" s="17">
        <v>4</v>
      </c>
      <c r="F2989" s="17">
        <v>2020</v>
      </c>
      <c r="G2989" s="17" t="str">
        <f>IF(F2989&lt;2000,(ROUNDDOWN((F2989-$G$10)/5,0))*5+$G$10&amp;"-"&amp;(ROUNDDOWN((F2989-$G$10)/5,0))*5+$G$10+4,(ROUNDDOWN((F2989-$G$10)/5,0))*5+$G$10&amp;"-"&amp;(ROUNDDOWN((F2989-$G$10)/5,0))*5+$G$10+4)</f>
        <v>2020-2024</v>
      </c>
      <c r="H2989" s="17">
        <v>1</v>
      </c>
      <c r="I2989" s="17">
        <v>0</v>
      </c>
      <c r="J2989" s="17">
        <v>0</v>
      </c>
      <c r="K2989" s="17">
        <f>SUM(I2989:J2989)</f>
        <v>0</v>
      </c>
      <c r="L2989" s="28">
        <f>IF(N2989&lt;7000000000,0,1)</f>
        <v>0</v>
      </c>
      <c r="M2989" s="28">
        <f>IF(N2989&gt;0,1,0)</f>
        <v>1</v>
      </c>
      <c r="N2989" s="29">
        <v>160</v>
      </c>
      <c r="O2989" s="29">
        <f>IF($R2989="Minor",1,0)</f>
        <v>1</v>
      </c>
      <c r="P2989" s="29">
        <f>IF($R2989="Medium",1,0)</f>
        <v>0</v>
      </c>
      <c r="Q2989" s="29">
        <f>IF($R2989="Major",1,0)</f>
        <v>0</v>
      </c>
      <c r="R2989" s="2" t="str">
        <f>IF('Hazard Data'!N3356&lt;VLOOKUP(B2989,Thresholds!$B$2:$I$8,2,FALSE),"Minor",IF(AND(VLOOKUP(B2989,Thresholds!$B$2:$I$8,2,FALSE)&lt;='Hazard Data'!N3356,'Hazard Data'!N3356&lt;VLOOKUP(B2989,Thresholds!$B$2:$I$8,3,FALSE)),"Medium","Major"))</f>
        <v>Minor</v>
      </c>
      <c r="S2989" s="2" t="str">
        <f>IF(N2989&gt;0,"",IF('Hazard Data'!K3356&lt;VLOOKUP(B2989,Thresholds!$B$2:$I$8,5,FALSE),"Minor",IF(AND(VLOOKUP(B2989,Thresholds!$B$2:$I$8,5,FALSE)&lt;='Hazard Data'!K3356,'Hazard Data'!K3356&lt;VLOOKUP(B2989,Thresholds!$B$2:$I$8,6,FALSE)),"Medium","Major")))</f>
        <v/>
      </c>
      <c r="T2989" s="2"/>
      <c r="U2989" s="2"/>
      <c r="V2989" s="2"/>
      <c r="W2989" s="2"/>
      <c r="X2989" s="1"/>
      <c r="Y2989" s="1"/>
      <c r="Z2989" s="1"/>
      <c r="AA2989" s="1"/>
      <c r="AB2989" s="1"/>
      <c r="AC2989" s="1"/>
      <c r="AD2989" s="1"/>
      <c r="AE2989" s="1"/>
      <c r="AF2989" s="1"/>
    </row>
    <row r="2990" spans="1:32">
      <c r="A2990" s="1"/>
      <c r="B2990" s="17">
        <v>3</v>
      </c>
      <c r="C2990" s="9" t="s">
        <v>58</v>
      </c>
      <c r="D2990" s="9" t="str">
        <f>VLOOKUP(C2990,'Hazard Categories'!$A$2:$B$52,2,FALSE)</f>
        <v>Heat/Drought/Fire</v>
      </c>
      <c r="E2990" s="17">
        <v>2</v>
      </c>
      <c r="F2990" s="17">
        <v>1978</v>
      </c>
      <c r="G2990" s="17" t="str">
        <f>IF(F2990&lt;2000,(ROUNDDOWN((F2990-$G$10)/5,0))*5+$G$10&amp;"-"&amp;(ROUNDDOWN((F2990-$G$10)/5,0))*5+$G$10+4,(ROUNDDOWN((F2990-$G$10)/5,0))*5+$G$10&amp;"-"&amp;(ROUNDDOWN((F2990-$G$10)/5,0))*5+$G$10+4)</f>
        <v>1975-1979</v>
      </c>
      <c r="H2990" s="17">
        <v>13</v>
      </c>
      <c r="I2990" s="17">
        <v>0</v>
      </c>
      <c r="J2990" s="17">
        <v>0</v>
      </c>
      <c r="K2990" s="17">
        <f>SUM(I2990:J2990)</f>
        <v>0</v>
      </c>
      <c r="L2990" s="28">
        <f>IF(N2990&lt;7000000000,0,1)</f>
        <v>0</v>
      </c>
      <c r="M2990" s="28">
        <f>IF(N2990&gt;0,1,0)</f>
        <v>1</v>
      </c>
      <c r="N2990" s="29">
        <v>159</v>
      </c>
      <c r="O2990" s="29">
        <f>IF($R2990="Minor",1,0)</f>
        <v>0</v>
      </c>
      <c r="P2990" s="29">
        <f>IF($R2990="Medium",1,0)</f>
        <v>1</v>
      </c>
      <c r="Q2990" s="29">
        <f>IF($R2990="Major",1,0)</f>
        <v>0</v>
      </c>
      <c r="R2990" s="2" t="str">
        <f>IF('Hazard Data'!N448&lt;VLOOKUP(B2990,Thresholds!$B$2:$I$8,2,FALSE),"Minor",IF(AND(VLOOKUP(B2990,Thresholds!$B$2:$I$8,2,FALSE)&lt;='Hazard Data'!N448,'Hazard Data'!N448&lt;VLOOKUP(B2990,Thresholds!$B$2:$I$8,3,FALSE)),"Medium","Major"))</f>
        <v>Medium</v>
      </c>
      <c r="S2990" s="2" t="str">
        <f>IF(N2990&gt;0,"",IF('Hazard Data'!K448&lt;VLOOKUP(B2990,Thresholds!$B$2:$I$8,5,FALSE),"Minor",IF(AND(VLOOKUP(B2990,Thresholds!$B$2:$I$8,5,FALSE)&lt;='Hazard Data'!K448,'Hazard Data'!K448&lt;VLOOKUP(B2990,Thresholds!$B$2:$I$8,6,FALSE)),"Medium","Major")))</f>
        <v/>
      </c>
      <c r="T2990" s="2"/>
      <c r="U2990" s="2"/>
      <c r="V2990" s="2"/>
      <c r="W2990" s="2"/>
      <c r="X2990" s="1"/>
      <c r="Y2990" s="1"/>
      <c r="Z2990" s="1"/>
      <c r="AA2990" s="1"/>
      <c r="AB2990" s="1"/>
      <c r="AC2990" s="1"/>
      <c r="AD2990" s="1"/>
      <c r="AE2990" s="1"/>
      <c r="AF2990" s="1"/>
    </row>
    <row r="2991" spans="1:32">
      <c r="A2991" s="1"/>
      <c r="B2991" s="17">
        <v>6</v>
      </c>
      <c r="C2991" s="9" t="s">
        <v>46</v>
      </c>
      <c r="D2991" s="9" t="str">
        <f>VLOOKUP(C2991,'Hazard Categories'!$A$2:$B$52,2,FALSE)</f>
        <v>Storm</v>
      </c>
      <c r="E2991" s="17">
        <v>1</v>
      </c>
      <c r="F2991" s="17">
        <v>1977</v>
      </c>
      <c r="G2991" s="17" t="str">
        <f>IF(F2991&lt;2000,(ROUNDDOWN((F2991-$G$10)/5,0))*5+$G$10&amp;"-"&amp;(ROUNDDOWN((F2991-$G$10)/5,0))*5+$G$10+4,(ROUNDDOWN((F2991-$G$10)/5,0))*5+$G$10&amp;"-"&amp;(ROUNDDOWN((F2991-$G$10)/5,0))*5+$G$10+4)</f>
        <v>1975-1979</v>
      </c>
      <c r="H2991" s="17">
        <v>1</v>
      </c>
      <c r="I2991" s="17">
        <v>0</v>
      </c>
      <c r="J2991" s="17">
        <v>0</v>
      </c>
      <c r="K2991" s="17">
        <f>SUM(I2991:J2991)</f>
        <v>0</v>
      </c>
      <c r="L2991" s="28">
        <f>IF(N2991&lt;7000000000,0,1)</f>
        <v>0</v>
      </c>
      <c r="M2991" s="28">
        <f>IF(N2991&gt;0,1,0)</f>
        <v>1</v>
      </c>
      <c r="N2991" s="29">
        <v>159</v>
      </c>
      <c r="O2991" s="29">
        <f>IF($R2991="Minor",1,0)</f>
        <v>1</v>
      </c>
      <c r="P2991" s="29">
        <f>IF($R2991="Medium",1,0)</f>
        <v>0</v>
      </c>
      <c r="Q2991" s="29">
        <f>IF($R2991="Major",1,0)</f>
        <v>0</v>
      </c>
      <c r="R2991" s="2" t="str">
        <f>IF('Hazard Data'!N1266&lt;VLOOKUP(B2991,Thresholds!$B$2:$I$8,2,FALSE),"Minor",IF(AND(VLOOKUP(B2991,Thresholds!$B$2:$I$8,2,FALSE)&lt;='Hazard Data'!N1266,'Hazard Data'!N1266&lt;VLOOKUP(B2991,Thresholds!$B$2:$I$8,3,FALSE)),"Medium","Major"))</f>
        <v>Minor</v>
      </c>
      <c r="S2991" s="2" t="str">
        <f>IF(N2991&gt;0,"",IF('Hazard Data'!K1266&lt;VLOOKUP(B2991,Thresholds!$B$2:$I$8,5,FALSE),"Minor",IF(AND(VLOOKUP(B2991,Thresholds!$B$2:$I$8,5,FALSE)&lt;='Hazard Data'!K1266,'Hazard Data'!K1266&lt;VLOOKUP(B2991,Thresholds!$B$2:$I$8,6,FALSE)),"Medium","Major")))</f>
        <v/>
      </c>
      <c r="T2991" s="2"/>
      <c r="U2991" s="2"/>
      <c r="V2991" s="2"/>
      <c r="W2991" s="2"/>
      <c r="X2991" s="1"/>
      <c r="Y2991" s="1"/>
      <c r="Z2991" s="1"/>
      <c r="AA2991" s="1"/>
      <c r="AB2991" s="1"/>
      <c r="AC2991" s="1"/>
      <c r="AD2991" s="1"/>
      <c r="AE2991" s="1"/>
      <c r="AF2991" s="1"/>
    </row>
    <row r="2992" spans="1:32">
      <c r="A2992" s="1"/>
      <c r="B2992" s="17">
        <v>5</v>
      </c>
      <c r="C2992" s="9" t="s">
        <v>46</v>
      </c>
      <c r="D2992" s="9" t="str">
        <f>VLOOKUP(C2992,'Hazard Categories'!$A$2:$B$52,2,FALSE)</f>
        <v>Storm</v>
      </c>
      <c r="E2992" s="17">
        <v>1</v>
      </c>
      <c r="F2992" s="17">
        <v>1988</v>
      </c>
      <c r="G2992" s="17" t="str">
        <f>IF(F2992&lt;2000,(ROUNDDOWN((F2992-$G$10)/5,0))*5+$G$10&amp;"-"&amp;(ROUNDDOWN((F2992-$G$10)/5,0))*5+$G$10+4,(ROUNDDOWN((F2992-$G$10)/5,0))*5+$G$10&amp;"-"&amp;(ROUNDDOWN((F2992-$G$10)/5,0))*5+$G$10+4)</f>
        <v>1985-1989</v>
      </c>
      <c r="H2992" s="17">
        <v>1</v>
      </c>
      <c r="I2992" s="17">
        <v>0</v>
      </c>
      <c r="J2992" s="17">
        <v>0</v>
      </c>
      <c r="K2992" s="17">
        <f>SUM(I2992:J2992)</f>
        <v>0</v>
      </c>
      <c r="L2992" s="28">
        <f>IF(N2992&lt;7000000000,0,1)</f>
        <v>0</v>
      </c>
      <c r="M2992" s="28">
        <f>IF(N2992&gt;0,1,0)</f>
        <v>1</v>
      </c>
      <c r="N2992" s="29">
        <v>159</v>
      </c>
      <c r="O2992" s="29">
        <f>IF($R2992="Minor",1,0)</f>
        <v>1</v>
      </c>
      <c r="P2992" s="29">
        <f>IF($R2992="Medium",1,0)</f>
        <v>0</v>
      </c>
      <c r="Q2992" s="29">
        <f>IF($R2992="Major",1,0)</f>
        <v>0</v>
      </c>
      <c r="R2992" s="2" t="str">
        <f>IF('Hazard Data'!N1667&lt;VLOOKUP(B2992,Thresholds!$B$2:$I$8,2,FALSE),"Minor",IF(AND(VLOOKUP(B2992,Thresholds!$B$2:$I$8,2,FALSE)&lt;='Hazard Data'!N1667,'Hazard Data'!N1667&lt;VLOOKUP(B2992,Thresholds!$B$2:$I$8,3,FALSE)),"Medium","Major"))</f>
        <v>Minor</v>
      </c>
      <c r="S2992" s="2" t="str">
        <f>IF(N2992&gt;0,"",IF('Hazard Data'!K1667&lt;VLOOKUP(B2992,Thresholds!$B$2:$I$8,5,FALSE),"Minor",IF(AND(VLOOKUP(B2992,Thresholds!$B$2:$I$8,5,FALSE)&lt;='Hazard Data'!K1667,'Hazard Data'!K1667&lt;VLOOKUP(B2992,Thresholds!$B$2:$I$8,6,FALSE)),"Medium","Major")))</f>
        <v/>
      </c>
      <c r="T2992" s="2"/>
      <c r="U2992" s="2"/>
      <c r="V2992" s="2"/>
      <c r="W2992" s="2"/>
      <c r="X2992" s="1"/>
      <c r="Y2992" s="1"/>
      <c r="Z2992" s="1"/>
      <c r="AA2992" s="1"/>
      <c r="AB2992" s="1"/>
      <c r="AC2992" s="1"/>
      <c r="AD2992" s="1"/>
      <c r="AE2992" s="1"/>
      <c r="AF2992" s="1"/>
    </row>
    <row r="2993" spans="1:32">
      <c r="A2993" s="1"/>
      <c r="B2993" s="17">
        <v>1</v>
      </c>
      <c r="C2993" s="9" t="s">
        <v>58</v>
      </c>
      <c r="D2993" s="9" t="str">
        <f>VLOOKUP(C2993,'Hazard Categories'!$A$2:$B$52,2,FALSE)</f>
        <v>Heat/Drought/Fire</v>
      </c>
      <c r="E2993" s="17">
        <v>1</v>
      </c>
      <c r="F2993" s="17">
        <v>1988</v>
      </c>
      <c r="G2993" s="17" t="str">
        <f>IF(F2993&lt;2000,(ROUNDDOWN((F2993-$G$10)/5,0))*5+$G$10&amp;"-"&amp;(ROUNDDOWN((F2993-$G$10)/5,0))*5+$G$10+4,(ROUNDDOWN((F2993-$G$10)/5,0))*5+$G$10&amp;"-"&amp;(ROUNDDOWN((F2993-$G$10)/5,0))*5+$G$10+4)</f>
        <v>1985-1989</v>
      </c>
      <c r="H2993" s="17">
        <v>28</v>
      </c>
      <c r="I2993" s="17">
        <v>0</v>
      </c>
      <c r="J2993" s="17">
        <v>0</v>
      </c>
      <c r="K2993" s="17">
        <f>SUM(I2993:J2993)</f>
        <v>0</v>
      </c>
      <c r="L2993" s="28">
        <f>IF(N2993&lt;7000000000,0,1)</f>
        <v>0</v>
      </c>
      <c r="M2993" s="28">
        <f>IF(N2993&gt;0,1,0)</f>
        <v>1</v>
      </c>
      <c r="N2993" s="29">
        <v>158</v>
      </c>
      <c r="O2993" s="29">
        <f>IF($R2993="Minor",1,0)</f>
        <v>1</v>
      </c>
      <c r="P2993" s="29">
        <f>IF($R2993="Medium",1,0)</f>
        <v>0</v>
      </c>
      <c r="Q2993" s="29">
        <f>IF($R2993="Major",1,0)</f>
        <v>0</v>
      </c>
      <c r="R2993" s="2" t="str">
        <f>IF('Hazard Data'!N587&lt;VLOOKUP(B2993,Thresholds!$B$2:$I$8,2,FALSE),"Minor",IF(AND(VLOOKUP(B2993,Thresholds!$B$2:$I$8,2,FALSE)&lt;='Hazard Data'!N587,'Hazard Data'!N587&lt;VLOOKUP(B2993,Thresholds!$B$2:$I$8,3,FALSE)),"Medium","Major"))</f>
        <v>Minor</v>
      </c>
      <c r="S2993" s="2" t="str">
        <f>IF(N2993&gt;0,"",IF('Hazard Data'!K587&lt;VLOOKUP(B2993,Thresholds!$B$2:$I$8,5,FALSE),"Minor",IF(AND(VLOOKUP(B2993,Thresholds!$B$2:$I$8,5,FALSE)&lt;='Hazard Data'!K587,'Hazard Data'!K587&lt;VLOOKUP(B2993,Thresholds!$B$2:$I$8,6,FALSE)),"Medium","Major")))</f>
        <v/>
      </c>
      <c r="T2993" s="2"/>
      <c r="U2993" s="2"/>
      <c r="V2993" s="2"/>
      <c r="W2993" s="2"/>
      <c r="X2993" s="1"/>
      <c r="Y2993" s="1"/>
      <c r="Z2993" s="1"/>
      <c r="AA2993" s="1"/>
      <c r="AB2993" s="1"/>
      <c r="AC2993" s="1"/>
      <c r="AD2993" s="1"/>
      <c r="AE2993" s="1"/>
      <c r="AF2993" s="1"/>
    </row>
    <row r="2994" spans="1:32">
      <c r="A2994" s="1"/>
      <c r="B2994" s="17">
        <v>1</v>
      </c>
      <c r="C2994" s="9" t="s">
        <v>79</v>
      </c>
      <c r="D2994" s="9" t="str">
        <f>VLOOKUP(C2994,'Hazard Categories'!$A$2:$B$52,2,FALSE)</f>
        <v>Storm</v>
      </c>
      <c r="E2994" s="17">
        <v>2</v>
      </c>
      <c r="F2994" s="17">
        <v>1975</v>
      </c>
      <c r="G2994" s="17" t="str">
        <f>IF(F2994&lt;2000,(ROUNDDOWN((F2994-$G$10)/5,0))*5+$G$10&amp;"-"&amp;(ROUNDDOWN((F2994-$G$10)/5,0))*5+$G$10+4,(ROUNDDOWN((F2994-$G$10)/5,0))*5+$G$10&amp;"-"&amp;(ROUNDDOWN((F2994-$G$10)/5,0))*5+$G$10+4)</f>
        <v>1975-1979</v>
      </c>
      <c r="H2994" s="17">
        <v>1</v>
      </c>
      <c r="I2994" s="17">
        <v>0</v>
      </c>
      <c r="J2994" s="17">
        <v>0</v>
      </c>
      <c r="K2994" s="17">
        <f>SUM(I2994:J2994)</f>
        <v>0</v>
      </c>
      <c r="L2994" s="28">
        <f>IF(N2994&lt;7000000000,0,1)</f>
        <v>0</v>
      </c>
      <c r="M2994" s="28">
        <f>IF(N2994&gt;0,1,0)</f>
        <v>1</v>
      </c>
      <c r="N2994" s="29">
        <v>158</v>
      </c>
      <c r="O2994" s="29">
        <f>IF($R2994="Minor",1,0)</f>
        <v>1</v>
      </c>
      <c r="P2994" s="29">
        <f>IF($R2994="Medium",1,0)</f>
        <v>0</v>
      </c>
      <c r="Q2994" s="29">
        <f>IF($R2994="Major",1,0)</f>
        <v>0</v>
      </c>
      <c r="R2994" s="2" t="str">
        <f>IF('Hazard Data'!N701&lt;VLOOKUP(B2994,Thresholds!$B$2:$I$8,2,FALSE),"Minor",IF(AND(VLOOKUP(B2994,Thresholds!$B$2:$I$8,2,FALSE)&lt;='Hazard Data'!N701,'Hazard Data'!N701&lt;VLOOKUP(B2994,Thresholds!$B$2:$I$8,3,FALSE)),"Medium","Major"))</f>
        <v>Minor</v>
      </c>
      <c r="S2994" s="2" t="str">
        <f>IF(N2994&gt;0,"",IF('Hazard Data'!K701&lt;VLOOKUP(B2994,Thresholds!$B$2:$I$8,5,FALSE),"Minor",IF(AND(VLOOKUP(B2994,Thresholds!$B$2:$I$8,5,FALSE)&lt;='Hazard Data'!K701,'Hazard Data'!K701&lt;VLOOKUP(B2994,Thresholds!$B$2:$I$8,6,FALSE)),"Medium","Major")))</f>
        <v/>
      </c>
      <c r="T2994" s="2"/>
      <c r="U2994" s="2"/>
      <c r="V2994" s="2"/>
      <c r="W2994" s="2"/>
      <c r="X2994" s="1"/>
      <c r="Y2994" s="1"/>
      <c r="Z2994" s="1"/>
      <c r="AA2994" s="1"/>
      <c r="AB2994" s="1"/>
      <c r="AC2994" s="1"/>
      <c r="AD2994" s="1"/>
      <c r="AE2994" s="1"/>
      <c r="AF2994" s="1"/>
    </row>
    <row r="2995" spans="1:32">
      <c r="A2995" s="1"/>
      <c r="B2995" s="17">
        <v>6</v>
      </c>
      <c r="C2995" s="9" t="s">
        <v>46</v>
      </c>
      <c r="D2995" s="9" t="str">
        <f>VLOOKUP(C2995,'Hazard Categories'!$A$2:$B$52,2,FALSE)</f>
        <v>Storm</v>
      </c>
      <c r="E2995" s="17">
        <v>1</v>
      </c>
      <c r="F2995" s="17">
        <v>1988</v>
      </c>
      <c r="G2995" s="17" t="str">
        <f>IF(F2995&lt;2000,(ROUNDDOWN((F2995-$G$10)/5,0))*5+$G$10&amp;"-"&amp;(ROUNDDOWN((F2995-$G$10)/5,0))*5+$G$10+4,(ROUNDDOWN((F2995-$G$10)/5,0))*5+$G$10&amp;"-"&amp;(ROUNDDOWN((F2995-$G$10)/5,0))*5+$G$10+4)</f>
        <v>1985-1989</v>
      </c>
      <c r="H2995" s="17">
        <v>1</v>
      </c>
      <c r="I2995" s="17">
        <v>0</v>
      </c>
      <c r="J2995" s="17">
        <v>0</v>
      </c>
      <c r="K2995" s="17">
        <f>SUM(I2995:J2995)</f>
        <v>0</v>
      </c>
      <c r="L2995" s="28">
        <f>IF(N2995&lt;7000000000,0,1)</f>
        <v>0</v>
      </c>
      <c r="M2995" s="28">
        <f>IF(N2995&gt;0,1,0)</f>
        <v>1</v>
      </c>
      <c r="N2995" s="29">
        <v>158</v>
      </c>
      <c r="O2995" s="29">
        <f>IF($R2995="Minor",1,0)</f>
        <v>1</v>
      </c>
      <c r="P2995" s="29">
        <f>IF($R2995="Medium",1,0)</f>
        <v>0</v>
      </c>
      <c r="Q2995" s="29">
        <f>IF($R2995="Major",1,0)</f>
        <v>0</v>
      </c>
      <c r="R2995" s="2" t="str">
        <f>IF('Hazard Data'!N1662&lt;VLOOKUP(B2995,Thresholds!$B$2:$I$8,2,FALSE),"Minor",IF(AND(VLOOKUP(B2995,Thresholds!$B$2:$I$8,2,FALSE)&lt;='Hazard Data'!N1662,'Hazard Data'!N1662&lt;VLOOKUP(B2995,Thresholds!$B$2:$I$8,3,FALSE)),"Medium","Major"))</f>
        <v>Minor</v>
      </c>
      <c r="S2995" s="2" t="str">
        <f>IF(N2995&gt;0,"",IF('Hazard Data'!K1662&lt;VLOOKUP(B2995,Thresholds!$B$2:$I$8,5,FALSE),"Minor",IF(AND(VLOOKUP(B2995,Thresholds!$B$2:$I$8,5,FALSE)&lt;='Hazard Data'!K1662,'Hazard Data'!K1662&lt;VLOOKUP(B2995,Thresholds!$B$2:$I$8,6,FALSE)),"Medium","Major")))</f>
        <v/>
      </c>
      <c r="T2995" s="2"/>
      <c r="U2995" s="2"/>
      <c r="V2995" s="2"/>
      <c r="W2995" s="2"/>
      <c r="X2995" s="1"/>
      <c r="Y2995" s="1"/>
      <c r="Z2995" s="1"/>
      <c r="AA2995" s="1"/>
      <c r="AB2995" s="1"/>
      <c r="AC2995" s="1"/>
      <c r="AD2995" s="1"/>
      <c r="AE2995" s="1"/>
      <c r="AF2995" s="1"/>
    </row>
    <row r="2996" spans="1:32">
      <c r="A2996" s="1"/>
      <c r="B2996" s="17">
        <v>5</v>
      </c>
      <c r="C2996" s="9" t="s">
        <v>58</v>
      </c>
      <c r="D2996" s="9" t="str">
        <f>VLOOKUP(C2996,'Hazard Categories'!$A$2:$B$52,2,FALSE)</f>
        <v>Heat/Drought/Fire</v>
      </c>
      <c r="E2996" s="17">
        <v>2</v>
      </c>
      <c r="F2996" s="17">
        <v>1978</v>
      </c>
      <c r="G2996" s="17" t="str">
        <f>IF(F2996&lt;2000,(ROUNDDOWN((F2996-$G$10)/5,0))*5+$G$10&amp;"-"&amp;(ROUNDDOWN((F2996-$G$10)/5,0))*5+$G$10+4,(ROUNDDOWN((F2996-$G$10)/5,0))*5+$G$10&amp;"-"&amp;(ROUNDDOWN((F2996-$G$10)/5,0))*5+$G$10+4)</f>
        <v>1975-1979</v>
      </c>
      <c r="H2996" s="17">
        <v>13</v>
      </c>
      <c r="I2996" s="17">
        <v>0</v>
      </c>
      <c r="J2996" s="17">
        <v>0</v>
      </c>
      <c r="K2996" s="17">
        <f>SUM(I2996:J2996)</f>
        <v>0</v>
      </c>
      <c r="L2996" s="28">
        <f>IF(N2996&lt;7000000000,0,1)</f>
        <v>0</v>
      </c>
      <c r="M2996" s="28">
        <f>IF(N2996&gt;0,1,0)</f>
        <v>1</v>
      </c>
      <c r="N2996" s="29">
        <v>157</v>
      </c>
      <c r="O2996" s="29">
        <f>IF($R2996="Minor",1,0)</f>
        <v>0</v>
      </c>
      <c r="P2996" s="29">
        <f>IF($R2996="Medium",1,0)</f>
        <v>1</v>
      </c>
      <c r="Q2996" s="29">
        <f>IF($R2996="Major",1,0)</f>
        <v>0</v>
      </c>
      <c r="R2996" s="2" t="str">
        <f>IF('Hazard Data'!N449&lt;VLOOKUP(B2996,Thresholds!$B$2:$I$8,2,FALSE),"Minor",IF(AND(VLOOKUP(B2996,Thresholds!$B$2:$I$8,2,FALSE)&lt;='Hazard Data'!N449,'Hazard Data'!N449&lt;VLOOKUP(B2996,Thresholds!$B$2:$I$8,3,FALSE)),"Medium","Major"))</f>
        <v>Medium</v>
      </c>
      <c r="S2996" s="2" t="str">
        <f>IF(N2996&gt;0,"",IF('Hazard Data'!K449&lt;VLOOKUP(B2996,Thresholds!$B$2:$I$8,5,FALSE),"Minor",IF(AND(VLOOKUP(B2996,Thresholds!$B$2:$I$8,5,FALSE)&lt;='Hazard Data'!K449,'Hazard Data'!K449&lt;VLOOKUP(B2996,Thresholds!$B$2:$I$8,6,FALSE)),"Medium","Major")))</f>
        <v/>
      </c>
      <c r="T2996" s="2"/>
      <c r="U2996" s="2"/>
      <c r="V2996" s="2"/>
      <c r="W2996" s="2"/>
      <c r="X2996" s="1"/>
      <c r="Y2996" s="1"/>
      <c r="Z2996" s="1"/>
      <c r="AA2996" s="1"/>
      <c r="AB2996" s="1"/>
      <c r="AC2996" s="1"/>
      <c r="AD2996" s="1"/>
      <c r="AE2996" s="1"/>
      <c r="AF2996" s="1"/>
    </row>
    <row r="2997" spans="1:32">
      <c r="A2997" s="1"/>
      <c r="B2997" s="17">
        <v>2</v>
      </c>
      <c r="C2997" s="9" t="s">
        <v>46</v>
      </c>
      <c r="D2997" s="9" t="str">
        <f>VLOOKUP(C2997,'Hazard Categories'!$A$2:$B$52,2,FALSE)</f>
        <v>Storm</v>
      </c>
      <c r="E2997" s="17">
        <v>1</v>
      </c>
      <c r="F2997" s="17">
        <v>1988</v>
      </c>
      <c r="G2997" s="17" t="str">
        <f>IF(F2997&lt;2000,(ROUNDDOWN((F2997-$G$10)/5,0))*5+$G$10&amp;"-"&amp;(ROUNDDOWN((F2997-$G$10)/5,0))*5+$G$10+4,(ROUNDDOWN((F2997-$G$10)/5,0))*5+$G$10&amp;"-"&amp;(ROUNDDOWN((F2997-$G$10)/5,0))*5+$G$10+4)</f>
        <v>1985-1989</v>
      </c>
      <c r="H2997" s="17">
        <v>1</v>
      </c>
      <c r="I2997" s="17">
        <v>0</v>
      </c>
      <c r="J2997" s="17">
        <v>0</v>
      </c>
      <c r="K2997" s="17">
        <f>SUM(I2997:J2997)</f>
        <v>0</v>
      </c>
      <c r="L2997" s="28">
        <f>IF(N2997&lt;7000000000,0,1)</f>
        <v>0</v>
      </c>
      <c r="M2997" s="28">
        <f>IF(N2997&gt;0,1,0)</f>
        <v>1</v>
      </c>
      <c r="N2997" s="29">
        <v>157</v>
      </c>
      <c r="O2997" s="29">
        <f>IF($R2997="Minor",1,0)</f>
        <v>1</v>
      </c>
      <c r="P2997" s="29">
        <f>IF($R2997="Medium",1,0)</f>
        <v>0</v>
      </c>
      <c r="Q2997" s="29">
        <f>IF($R2997="Major",1,0)</f>
        <v>0</v>
      </c>
      <c r="R2997" s="2" t="str">
        <f>IF('Hazard Data'!N1664&lt;VLOOKUP(B2997,Thresholds!$B$2:$I$8,2,FALSE),"Minor",IF(AND(VLOOKUP(B2997,Thresholds!$B$2:$I$8,2,FALSE)&lt;='Hazard Data'!N1664,'Hazard Data'!N1664&lt;VLOOKUP(B2997,Thresholds!$B$2:$I$8,3,FALSE)),"Medium","Major"))</f>
        <v>Minor</v>
      </c>
      <c r="S2997" s="2" t="str">
        <f>IF(N2997&gt;0,"",IF('Hazard Data'!K1664&lt;VLOOKUP(B2997,Thresholds!$B$2:$I$8,5,FALSE),"Minor",IF(AND(VLOOKUP(B2997,Thresholds!$B$2:$I$8,5,FALSE)&lt;='Hazard Data'!K1664,'Hazard Data'!K1664&lt;VLOOKUP(B2997,Thresholds!$B$2:$I$8,6,FALSE)),"Medium","Major")))</f>
        <v/>
      </c>
      <c r="T2997" s="2"/>
      <c r="U2997" s="2"/>
      <c r="V2997" s="2"/>
      <c r="W2997" s="2"/>
      <c r="X2997" s="1"/>
      <c r="Y2997" s="1"/>
      <c r="Z2997" s="1"/>
      <c r="AA2997" s="1"/>
      <c r="AB2997" s="1"/>
      <c r="AC2997" s="1"/>
      <c r="AD2997" s="1"/>
      <c r="AE2997" s="1"/>
      <c r="AF2997" s="1"/>
    </row>
    <row r="2998" spans="1:32">
      <c r="A2998" s="1"/>
      <c r="B2998" s="17">
        <v>5</v>
      </c>
      <c r="C2998" s="9" t="s">
        <v>59</v>
      </c>
      <c r="D2998" s="9" t="str">
        <f>VLOOKUP(C2998,'Hazard Categories'!$A$2:$B$52,2,FALSE)</f>
        <v>Storm</v>
      </c>
      <c r="E2998" s="17">
        <v>1</v>
      </c>
      <c r="F2998" s="17">
        <v>2017</v>
      </c>
      <c r="G2998" s="17" t="str">
        <f>IF(F2998&lt;2000,(ROUNDDOWN((F2998-$G$10)/5,0))*5+$G$10&amp;"-"&amp;(ROUNDDOWN((F2998-$G$10)/5,0))*5+$G$10+4,(ROUNDDOWN((F2998-$G$10)/5,0))*5+$G$10&amp;"-"&amp;(ROUNDDOWN((F2998-$G$10)/5,0))*5+$G$10+4)</f>
        <v>2015-2019</v>
      </c>
      <c r="H2998" s="17">
        <v>1</v>
      </c>
      <c r="I2998" s="17">
        <v>0</v>
      </c>
      <c r="J2998" s="17">
        <v>0</v>
      </c>
      <c r="K2998" s="17">
        <f>SUM(I2998:J2998)</f>
        <v>0</v>
      </c>
      <c r="L2998" s="28">
        <f>IF(N2998&lt;7000000000,0,1)</f>
        <v>0</v>
      </c>
      <c r="M2998" s="28">
        <f>IF(N2998&gt;0,1,0)</f>
        <v>1</v>
      </c>
      <c r="N2998" s="29">
        <v>157</v>
      </c>
      <c r="O2998" s="29">
        <f>IF($R2998="Minor",1,0)</f>
        <v>1</v>
      </c>
      <c r="P2998" s="29">
        <f>IF($R2998="Medium",1,0)</f>
        <v>0</v>
      </c>
      <c r="Q2998" s="29">
        <f>IF($R2998="Major",1,0)</f>
        <v>0</v>
      </c>
      <c r="R2998" s="2" t="str">
        <f>IF('Hazard Data'!N2880&lt;VLOOKUP(B2998,Thresholds!$B$2:$I$8,2,FALSE),"Minor",IF(AND(VLOOKUP(B2998,Thresholds!$B$2:$I$8,2,FALSE)&lt;='Hazard Data'!N2880,'Hazard Data'!N2880&lt;VLOOKUP(B2998,Thresholds!$B$2:$I$8,3,FALSE)),"Medium","Major"))</f>
        <v>Minor</v>
      </c>
      <c r="S2998" s="2" t="str">
        <f>IF(N2998&gt;0,"",IF('Hazard Data'!K2880&lt;VLOOKUP(B2998,Thresholds!$B$2:$I$8,5,FALSE),"Minor",IF(AND(VLOOKUP(B2998,Thresholds!$B$2:$I$8,5,FALSE)&lt;='Hazard Data'!K2880,'Hazard Data'!K2880&lt;VLOOKUP(B2998,Thresholds!$B$2:$I$8,6,FALSE)),"Medium","Major")))</f>
        <v/>
      </c>
      <c r="T2998" s="2"/>
      <c r="U2998" s="2"/>
      <c r="V2998" s="2"/>
      <c r="W2998" s="2"/>
      <c r="X2998" s="1"/>
      <c r="Y2998" s="1"/>
      <c r="Z2998" s="1"/>
      <c r="AA2998" s="1"/>
      <c r="AB2998" s="1"/>
      <c r="AC2998" s="1"/>
      <c r="AD2998" s="1"/>
      <c r="AE2998" s="1"/>
      <c r="AF2998" s="1"/>
    </row>
    <row r="2999" spans="1:32">
      <c r="A2999" s="1"/>
      <c r="B2999" s="17">
        <v>4</v>
      </c>
      <c r="C2999" s="9" t="s">
        <v>59</v>
      </c>
      <c r="D2999" s="9" t="str">
        <f>VLOOKUP(C2999,'Hazard Categories'!$A$2:$B$52,2,FALSE)</f>
        <v>Storm</v>
      </c>
      <c r="E2999" s="17">
        <v>3</v>
      </c>
      <c r="F2999" s="17">
        <v>2019</v>
      </c>
      <c r="G2999" s="17" t="str">
        <f>IF(F2999&lt;2000,(ROUNDDOWN((F2999-$G$10)/5,0))*5+$G$10&amp;"-"&amp;(ROUNDDOWN((F2999-$G$10)/5,0))*5+$G$10+4,(ROUNDDOWN((F2999-$G$10)/5,0))*5+$G$10&amp;"-"&amp;(ROUNDDOWN((F2999-$G$10)/5,0))*5+$G$10+4)</f>
        <v>2015-2019</v>
      </c>
      <c r="H2999" s="17">
        <v>1</v>
      </c>
      <c r="I2999" s="17">
        <v>0</v>
      </c>
      <c r="J2999" s="17">
        <v>0</v>
      </c>
      <c r="K2999" s="17">
        <f>SUM(I2999:J2999)</f>
        <v>0</v>
      </c>
      <c r="L2999" s="28">
        <f>IF(N2999&lt;7000000000,0,1)</f>
        <v>0</v>
      </c>
      <c r="M2999" s="28">
        <f>IF(N2999&gt;0,1,0)</f>
        <v>1</v>
      </c>
      <c r="N2999" s="29">
        <v>157</v>
      </c>
      <c r="O2999" s="29">
        <f>IF($R2999="Minor",1,0)</f>
        <v>1</v>
      </c>
      <c r="P2999" s="29">
        <f>IF($R2999="Medium",1,0)</f>
        <v>0</v>
      </c>
      <c r="Q2999" s="29">
        <f>IF($R2999="Major",1,0)</f>
        <v>0</v>
      </c>
      <c r="R2999" s="2" t="str">
        <f>IF('Hazard Data'!N3289&lt;VLOOKUP(B2999,Thresholds!$B$2:$I$8,2,FALSE),"Minor",IF(AND(VLOOKUP(B2999,Thresholds!$B$2:$I$8,2,FALSE)&lt;='Hazard Data'!N3289,'Hazard Data'!N3289&lt;VLOOKUP(B2999,Thresholds!$B$2:$I$8,3,FALSE)),"Medium","Major"))</f>
        <v>Minor</v>
      </c>
      <c r="S2999" s="2" t="str">
        <f>IF(N2999&gt;0,"",IF('Hazard Data'!K3289&lt;VLOOKUP(B2999,Thresholds!$B$2:$I$8,5,FALSE),"Minor",IF(AND(VLOOKUP(B2999,Thresholds!$B$2:$I$8,5,FALSE)&lt;='Hazard Data'!K3289,'Hazard Data'!K3289&lt;VLOOKUP(B2999,Thresholds!$B$2:$I$8,6,FALSE)),"Medium","Major")))</f>
        <v/>
      </c>
      <c r="T2999" s="2"/>
      <c r="U2999" s="2"/>
      <c r="V2999" s="2"/>
      <c r="W2999" s="2"/>
      <c r="X2999" s="1"/>
      <c r="Y2999" s="1"/>
      <c r="Z2999" s="1"/>
      <c r="AA2999" s="1"/>
      <c r="AB2999" s="1"/>
      <c r="AC2999" s="1"/>
      <c r="AD2999" s="1"/>
      <c r="AE2999" s="1"/>
      <c r="AF2999" s="1"/>
    </row>
    <row r="3000" spans="1:32">
      <c r="A3000" s="1"/>
      <c r="B3000" s="17">
        <v>3</v>
      </c>
      <c r="C3000" s="9" t="s">
        <v>56</v>
      </c>
      <c r="D3000" s="9" t="str">
        <f>VLOOKUP(C3000,'Hazard Categories'!$A$2:$B$52,2,FALSE)</f>
        <v>Severe Storm</v>
      </c>
      <c r="E3000" s="17">
        <v>2</v>
      </c>
      <c r="F3000" s="17">
        <v>1982</v>
      </c>
      <c r="G3000" s="17" t="str">
        <f>IF(F3000&lt;2000,(ROUNDDOWN((F3000-$G$10)/5,0))*5+$G$10&amp;"-"&amp;(ROUNDDOWN((F3000-$G$10)/5,0))*5+$G$10+4,(ROUNDDOWN((F3000-$G$10)/5,0))*5+$G$10&amp;"-"&amp;(ROUNDDOWN((F3000-$G$10)/5,0))*5+$G$10+4)</f>
        <v>1980-1984</v>
      </c>
      <c r="H3000" s="17">
        <v>2</v>
      </c>
      <c r="I3000" s="17">
        <v>0</v>
      </c>
      <c r="J3000" s="17">
        <v>0</v>
      </c>
      <c r="K3000" s="17">
        <f>SUM(I3000:J3000)</f>
        <v>0</v>
      </c>
      <c r="L3000" s="28">
        <f>IF(N3000&lt;7000000000,0,1)</f>
        <v>0</v>
      </c>
      <c r="M3000" s="28">
        <f>IF(N3000&gt;0,1,0)</f>
        <v>1</v>
      </c>
      <c r="N3000" s="29">
        <v>156</v>
      </c>
      <c r="O3000" s="29">
        <f>IF($R3000="Minor",1,0)</f>
        <v>1</v>
      </c>
      <c r="P3000" s="29">
        <f>IF($R3000="Medium",1,0)</f>
        <v>0</v>
      </c>
      <c r="Q3000" s="29">
        <f>IF($R3000="Major",1,0)</f>
        <v>0</v>
      </c>
      <c r="R3000" s="2" t="str">
        <f>IF('Hazard Data'!N1372&lt;VLOOKUP(B3000,Thresholds!$B$2:$I$8,2,FALSE),"Minor",IF(AND(VLOOKUP(B3000,Thresholds!$B$2:$I$8,2,FALSE)&lt;='Hazard Data'!N1372,'Hazard Data'!N1372&lt;VLOOKUP(B3000,Thresholds!$B$2:$I$8,3,FALSE)),"Medium","Major"))</f>
        <v>Minor</v>
      </c>
      <c r="S3000" s="2" t="str">
        <f>IF(N3000&gt;0,"",IF('Hazard Data'!K1372&lt;VLOOKUP(B3000,Thresholds!$B$2:$I$8,5,FALSE),"Minor",IF(AND(VLOOKUP(B3000,Thresholds!$B$2:$I$8,5,FALSE)&lt;='Hazard Data'!K1372,'Hazard Data'!K1372&lt;VLOOKUP(B3000,Thresholds!$B$2:$I$8,6,FALSE)),"Medium","Major")))</f>
        <v/>
      </c>
      <c r="T3000" s="2"/>
      <c r="U3000" s="2"/>
      <c r="V3000" s="2"/>
      <c r="W3000" s="2"/>
      <c r="X3000" s="1"/>
      <c r="Y3000" s="1"/>
      <c r="Z3000" s="1"/>
      <c r="AA3000" s="1"/>
      <c r="AB3000" s="1"/>
      <c r="AC3000" s="1"/>
      <c r="AD3000" s="1"/>
      <c r="AE3000" s="1"/>
      <c r="AF3000" s="1"/>
    </row>
    <row r="3001" spans="1:32">
      <c r="A3001" s="1"/>
      <c r="B3001" s="17">
        <v>4</v>
      </c>
      <c r="C3001" s="9" t="s">
        <v>79</v>
      </c>
      <c r="D3001" s="9" t="str">
        <f>VLOOKUP(C3001,'Hazard Categories'!$A$2:$B$52,2,FALSE)</f>
        <v>Storm</v>
      </c>
      <c r="E3001" s="17">
        <v>2</v>
      </c>
      <c r="F3001" s="17">
        <v>1975</v>
      </c>
      <c r="G3001" s="17" t="str">
        <f>IF(F3001&lt;2000,(ROUNDDOWN((F3001-$G$10)/5,0))*5+$G$10&amp;"-"&amp;(ROUNDDOWN((F3001-$G$10)/5,0))*5+$G$10+4,(ROUNDDOWN((F3001-$G$10)/5,0))*5+$G$10&amp;"-"&amp;(ROUNDDOWN((F3001-$G$10)/5,0))*5+$G$10+4)</f>
        <v>1975-1979</v>
      </c>
      <c r="H3001" s="17">
        <v>1</v>
      </c>
      <c r="I3001" s="17">
        <v>0</v>
      </c>
      <c r="J3001" s="17">
        <v>0</v>
      </c>
      <c r="K3001" s="17">
        <f>SUM(I3001:J3001)</f>
        <v>0</v>
      </c>
      <c r="L3001" s="28">
        <f>IF(N3001&lt;7000000000,0,1)</f>
        <v>0</v>
      </c>
      <c r="M3001" s="28">
        <f>IF(N3001&gt;0,1,0)</f>
        <v>1</v>
      </c>
      <c r="N3001" s="29">
        <v>155</v>
      </c>
      <c r="O3001" s="29">
        <f>IF($R3001="Minor",1,0)</f>
        <v>1</v>
      </c>
      <c r="P3001" s="29">
        <f>IF($R3001="Medium",1,0)</f>
        <v>0</v>
      </c>
      <c r="Q3001" s="29">
        <f>IF($R3001="Major",1,0)</f>
        <v>0</v>
      </c>
      <c r="R3001" s="2" t="str">
        <f>IF('Hazard Data'!N703&lt;VLOOKUP(B3001,Thresholds!$B$2:$I$8,2,FALSE),"Minor",IF(AND(VLOOKUP(B3001,Thresholds!$B$2:$I$8,2,FALSE)&lt;='Hazard Data'!N703,'Hazard Data'!N703&lt;VLOOKUP(B3001,Thresholds!$B$2:$I$8,3,FALSE)),"Medium","Major"))</f>
        <v>Minor</v>
      </c>
      <c r="S3001" s="2" t="str">
        <f>IF(N3001&gt;0,"",IF('Hazard Data'!K703&lt;VLOOKUP(B3001,Thresholds!$B$2:$I$8,5,FALSE),"Minor",IF(AND(VLOOKUP(B3001,Thresholds!$B$2:$I$8,5,FALSE)&lt;='Hazard Data'!K703,'Hazard Data'!K703&lt;VLOOKUP(B3001,Thresholds!$B$2:$I$8,6,FALSE)),"Medium","Major")))</f>
        <v/>
      </c>
      <c r="T3001" s="2"/>
      <c r="U3001" s="2"/>
      <c r="V3001" s="2"/>
      <c r="W3001" s="2"/>
      <c r="X3001" s="1"/>
      <c r="Y3001" s="1"/>
      <c r="Z3001" s="1"/>
      <c r="AA3001" s="1"/>
      <c r="AB3001" s="1"/>
      <c r="AC3001" s="1"/>
      <c r="AD3001" s="1"/>
      <c r="AE3001" s="1"/>
      <c r="AF3001" s="1"/>
    </row>
    <row r="3002" spans="1:32">
      <c r="A3002" s="1"/>
      <c r="B3002" s="17">
        <v>4</v>
      </c>
      <c r="C3002" s="9" t="s">
        <v>56</v>
      </c>
      <c r="D3002" s="9" t="str">
        <f>VLOOKUP(C3002,'Hazard Categories'!$A$2:$B$52,2,FALSE)</f>
        <v>Severe Storm</v>
      </c>
      <c r="E3002" s="17">
        <v>2</v>
      </c>
      <c r="F3002" s="17">
        <v>1982</v>
      </c>
      <c r="G3002" s="17" t="str">
        <f>IF(F3002&lt;2000,(ROUNDDOWN((F3002-$G$10)/5,0))*5+$G$10&amp;"-"&amp;(ROUNDDOWN((F3002-$G$10)/5,0))*5+$G$10+4,(ROUNDDOWN((F3002-$G$10)/5,0))*5+$G$10&amp;"-"&amp;(ROUNDDOWN((F3002-$G$10)/5,0))*5+$G$10+4)</f>
        <v>1980-1984</v>
      </c>
      <c r="H3002" s="17">
        <v>2</v>
      </c>
      <c r="I3002" s="17">
        <v>0</v>
      </c>
      <c r="J3002" s="17">
        <v>0</v>
      </c>
      <c r="K3002" s="17">
        <f>SUM(I3002:J3002)</f>
        <v>0</v>
      </c>
      <c r="L3002" s="28">
        <f>IF(N3002&lt;7000000000,0,1)</f>
        <v>0</v>
      </c>
      <c r="M3002" s="28">
        <f>IF(N3002&gt;0,1,0)</f>
        <v>1</v>
      </c>
      <c r="N3002" s="29">
        <v>155</v>
      </c>
      <c r="O3002" s="29">
        <f>IF($R3002="Minor",1,0)</f>
        <v>1</v>
      </c>
      <c r="P3002" s="29">
        <f>IF($R3002="Medium",1,0)</f>
        <v>0</v>
      </c>
      <c r="Q3002" s="29">
        <f>IF($R3002="Major",1,0)</f>
        <v>0</v>
      </c>
      <c r="R3002" s="2" t="str">
        <f>IF('Hazard Data'!N1371&lt;VLOOKUP(B3002,Thresholds!$B$2:$I$8,2,FALSE),"Minor",IF(AND(VLOOKUP(B3002,Thresholds!$B$2:$I$8,2,FALSE)&lt;='Hazard Data'!N1371,'Hazard Data'!N1371&lt;VLOOKUP(B3002,Thresholds!$B$2:$I$8,3,FALSE)),"Medium","Major"))</f>
        <v>Minor</v>
      </c>
      <c r="S3002" s="2" t="str">
        <f>IF(N3002&gt;0,"",IF('Hazard Data'!K1371&lt;VLOOKUP(B3002,Thresholds!$B$2:$I$8,5,FALSE),"Minor",IF(AND(VLOOKUP(B3002,Thresholds!$B$2:$I$8,5,FALSE)&lt;='Hazard Data'!K1371,'Hazard Data'!K1371&lt;VLOOKUP(B3002,Thresholds!$B$2:$I$8,6,FALSE)),"Medium","Major")))</f>
        <v/>
      </c>
      <c r="T3002" s="2"/>
      <c r="U3002" s="2"/>
      <c r="V3002" s="2"/>
      <c r="W3002" s="2"/>
      <c r="X3002" s="1"/>
      <c r="Y3002" s="1"/>
      <c r="Z3002" s="1"/>
      <c r="AA3002" s="1"/>
      <c r="AB3002" s="1"/>
      <c r="AC3002" s="1"/>
      <c r="AD3002" s="1"/>
      <c r="AE3002" s="1"/>
      <c r="AF3002" s="1"/>
    </row>
    <row r="3003" spans="1:32">
      <c r="A3003" s="1"/>
      <c r="B3003" s="17">
        <v>4</v>
      </c>
      <c r="C3003" s="9" t="s">
        <v>59</v>
      </c>
      <c r="D3003" s="9" t="str">
        <f>VLOOKUP(C3003,'Hazard Categories'!$A$2:$B$52,2,FALSE)</f>
        <v>Storm</v>
      </c>
      <c r="E3003" s="17">
        <v>3</v>
      </c>
      <c r="F3003" s="17">
        <v>2019</v>
      </c>
      <c r="G3003" s="17" t="str">
        <f>IF(F3003&lt;2000,(ROUNDDOWN((F3003-$G$10)/5,0))*5+$G$10&amp;"-"&amp;(ROUNDDOWN((F3003-$G$10)/5,0))*5+$G$10+4,(ROUNDDOWN((F3003-$G$10)/5,0))*5+$G$10&amp;"-"&amp;(ROUNDDOWN((F3003-$G$10)/5,0))*5+$G$10+4)</f>
        <v>2015-2019</v>
      </c>
      <c r="H3003" s="17">
        <v>1</v>
      </c>
      <c r="I3003" s="17">
        <v>0</v>
      </c>
      <c r="J3003" s="17">
        <v>0</v>
      </c>
      <c r="K3003" s="17">
        <f>SUM(I3003:J3003)</f>
        <v>0</v>
      </c>
      <c r="L3003" s="28">
        <f>IF(N3003&lt;7000000000,0,1)</f>
        <v>0</v>
      </c>
      <c r="M3003" s="28">
        <f>IF(N3003&gt;0,1,0)</f>
        <v>1</v>
      </c>
      <c r="N3003" s="29">
        <v>155</v>
      </c>
      <c r="O3003" s="29">
        <f>IF($R3003="Minor",1,0)</f>
        <v>1</v>
      </c>
      <c r="P3003" s="29">
        <f>IF($R3003="Medium",1,0)</f>
        <v>0</v>
      </c>
      <c r="Q3003" s="29">
        <f>IF($R3003="Major",1,0)</f>
        <v>0</v>
      </c>
      <c r="R3003" s="2" t="str">
        <f>IF('Hazard Data'!N3290&lt;VLOOKUP(B3003,Thresholds!$B$2:$I$8,2,FALSE),"Minor",IF(AND(VLOOKUP(B3003,Thresholds!$B$2:$I$8,2,FALSE)&lt;='Hazard Data'!N3290,'Hazard Data'!N3290&lt;VLOOKUP(B3003,Thresholds!$B$2:$I$8,3,FALSE)),"Medium","Major"))</f>
        <v>Minor</v>
      </c>
      <c r="S3003" s="2" t="str">
        <f>IF(N3003&gt;0,"",IF('Hazard Data'!K3290&lt;VLOOKUP(B3003,Thresholds!$B$2:$I$8,5,FALSE),"Minor",IF(AND(VLOOKUP(B3003,Thresholds!$B$2:$I$8,5,FALSE)&lt;='Hazard Data'!K3290,'Hazard Data'!K3290&lt;VLOOKUP(B3003,Thresholds!$B$2:$I$8,6,FALSE)),"Medium","Major")))</f>
        <v/>
      </c>
      <c r="T3003" s="2"/>
      <c r="U3003" s="2"/>
      <c r="V3003" s="2"/>
      <c r="W3003" s="2"/>
      <c r="X3003" s="1"/>
      <c r="Y3003" s="1"/>
      <c r="Z3003" s="1"/>
      <c r="AA3003" s="1"/>
      <c r="AB3003" s="1"/>
      <c r="AC3003" s="1"/>
      <c r="AD3003" s="1"/>
      <c r="AE3003" s="1"/>
      <c r="AF3003" s="1"/>
    </row>
    <row r="3004" spans="1:32">
      <c r="A3004" s="1"/>
      <c r="B3004" s="17">
        <v>3</v>
      </c>
      <c r="C3004" s="9" t="s">
        <v>46</v>
      </c>
      <c r="D3004" s="9" t="str">
        <f>VLOOKUP(C3004,'Hazard Categories'!$A$2:$B$52,2,FALSE)</f>
        <v>Storm</v>
      </c>
      <c r="E3004" s="17">
        <v>2</v>
      </c>
      <c r="F3004" s="17">
        <v>2020</v>
      </c>
      <c r="G3004" s="17" t="str">
        <f>IF(F3004&lt;2000,(ROUNDDOWN((F3004-$G$10)/5,0))*5+$G$10&amp;"-"&amp;(ROUNDDOWN((F3004-$G$10)/5,0))*5+$G$10+4,(ROUNDDOWN((F3004-$G$10)/5,0))*5+$G$10&amp;"-"&amp;(ROUNDDOWN((F3004-$G$10)/5,0))*5+$G$10+4)</f>
        <v>2020-2024</v>
      </c>
      <c r="H3004" s="17">
        <v>1</v>
      </c>
      <c r="I3004" s="17">
        <v>0</v>
      </c>
      <c r="J3004" s="17">
        <v>0</v>
      </c>
      <c r="K3004" s="17">
        <f>SUM(I3004:J3004)</f>
        <v>0</v>
      </c>
      <c r="L3004" s="28">
        <f>IF(N3004&lt;7000000000,0,1)</f>
        <v>0</v>
      </c>
      <c r="M3004" s="28">
        <f>IF(N3004&gt;0,1,0)</f>
        <v>1</v>
      </c>
      <c r="N3004" s="29">
        <v>155</v>
      </c>
      <c r="O3004" s="29">
        <f>IF($R3004="Minor",1,0)</f>
        <v>1</v>
      </c>
      <c r="P3004" s="29">
        <f>IF($R3004="Medium",1,0)</f>
        <v>0</v>
      </c>
      <c r="Q3004" s="29">
        <f>IF($R3004="Major",1,0)</f>
        <v>0</v>
      </c>
      <c r="R3004" s="2" t="str">
        <f>IF('Hazard Data'!N3344&lt;VLOOKUP(B3004,Thresholds!$B$2:$I$8,2,FALSE),"Minor",IF(AND(VLOOKUP(B3004,Thresholds!$B$2:$I$8,2,FALSE)&lt;='Hazard Data'!N3344,'Hazard Data'!N3344&lt;VLOOKUP(B3004,Thresholds!$B$2:$I$8,3,FALSE)),"Medium","Major"))</f>
        <v>Minor</v>
      </c>
      <c r="S3004" s="2" t="str">
        <f>IF(N3004&gt;0,"",IF('Hazard Data'!K3344&lt;VLOOKUP(B3004,Thresholds!$B$2:$I$8,5,FALSE),"Minor",IF(AND(VLOOKUP(B3004,Thresholds!$B$2:$I$8,5,FALSE)&lt;='Hazard Data'!K3344,'Hazard Data'!K3344&lt;VLOOKUP(B3004,Thresholds!$B$2:$I$8,6,FALSE)),"Medium","Major")))</f>
        <v/>
      </c>
      <c r="T3004" s="2"/>
      <c r="U3004" s="2"/>
      <c r="V3004" s="2"/>
      <c r="W3004" s="2"/>
      <c r="X3004" s="1"/>
      <c r="Y3004" s="1"/>
      <c r="Z3004" s="1"/>
      <c r="AA3004" s="1"/>
      <c r="AB3004" s="1"/>
      <c r="AC3004" s="1"/>
      <c r="AD3004" s="1"/>
      <c r="AE3004" s="1"/>
      <c r="AF3004" s="1"/>
    </row>
    <row r="3005" spans="1:32">
      <c r="A3005" s="1"/>
      <c r="B3005" s="17">
        <v>5</v>
      </c>
      <c r="C3005" s="9" t="s">
        <v>79</v>
      </c>
      <c r="D3005" s="9" t="str">
        <f>VLOOKUP(C3005,'Hazard Categories'!$A$2:$B$52,2,FALSE)</f>
        <v>Storm</v>
      </c>
      <c r="E3005" s="17">
        <v>2</v>
      </c>
      <c r="F3005" s="17">
        <v>1975</v>
      </c>
      <c r="G3005" s="17" t="str">
        <f>IF(F3005&lt;2000,(ROUNDDOWN((F3005-$G$10)/5,0))*5+$G$10&amp;"-"&amp;(ROUNDDOWN((F3005-$G$10)/5,0))*5+$G$10+4,(ROUNDDOWN((F3005-$G$10)/5,0))*5+$G$10&amp;"-"&amp;(ROUNDDOWN((F3005-$G$10)/5,0))*5+$G$10+4)</f>
        <v>1975-1979</v>
      </c>
      <c r="H3005" s="17">
        <v>1</v>
      </c>
      <c r="I3005" s="17">
        <v>0</v>
      </c>
      <c r="J3005" s="17">
        <v>0</v>
      </c>
      <c r="K3005" s="17">
        <f>SUM(I3005:J3005)</f>
        <v>0</v>
      </c>
      <c r="L3005" s="28">
        <f>IF(N3005&lt;7000000000,0,1)</f>
        <v>0</v>
      </c>
      <c r="M3005" s="28">
        <f>IF(N3005&gt;0,1,0)</f>
        <v>1</v>
      </c>
      <c r="N3005" s="29">
        <v>154</v>
      </c>
      <c r="O3005" s="29">
        <f>IF($R3005="Minor",1,0)</f>
        <v>1</v>
      </c>
      <c r="P3005" s="29">
        <f>IF($R3005="Medium",1,0)</f>
        <v>0</v>
      </c>
      <c r="Q3005" s="29">
        <f>IF($R3005="Major",1,0)</f>
        <v>0</v>
      </c>
      <c r="R3005" s="2" t="str">
        <f>IF('Hazard Data'!N705&lt;VLOOKUP(B3005,Thresholds!$B$2:$I$8,2,FALSE),"Minor",IF(AND(VLOOKUP(B3005,Thresholds!$B$2:$I$8,2,FALSE)&lt;='Hazard Data'!N705,'Hazard Data'!N705&lt;VLOOKUP(B3005,Thresholds!$B$2:$I$8,3,FALSE)),"Medium","Major"))</f>
        <v>Minor</v>
      </c>
      <c r="S3005" s="2" t="str">
        <f>IF(N3005&gt;0,"",IF('Hazard Data'!K705&lt;VLOOKUP(B3005,Thresholds!$B$2:$I$8,5,FALSE),"Minor",IF(AND(VLOOKUP(B3005,Thresholds!$B$2:$I$8,5,FALSE)&lt;='Hazard Data'!K705,'Hazard Data'!K705&lt;VLOOKUP(B3005,Thresholds!$B$2:$I$8,6,FALSE)),"Medium","Major")))</f>
        <v/>
      </c>
      <c r="T3005" s="2"/>
      <c r="U3005" s="2"/>
      <c r="V3005" s="2"/>
      <c r="W3005" s="2"/>
      <c r="X3005" s="1"/>
      <c r="Y3005" s="1"/>
      <c r="Z3005" s="1"/>
      <c r="AA3005" s="1"/>
      <c r="AB3005" s="1"/>
      <c r="AC3005" s="1"/>
      <c r="AD3005" s="1"/>
      <c r="AE3005" s="1"/>
      <c r="AF3005" s="1"/>
    </row>
    <row r="3006" spans="1:32">
      <c r="A3006" s="1"/>
      <c r="B3006" s="17">
        <v>3</v>
      </c>
      <c r="C3006" s="9" t="s">
        <v>44</v>
      </c>
      <c r="D3006" s="9" t="str">
        <f>VLOOKUP(C3006,'Hazard Categories'!$A$2:$B$52,2,FALSE)</f>
        <v>Severe Storm</v>
      </c>
      <c r="E3006" s="17">
        <v>3</v>
      </c>
      <c r="F3006" s="17">
        <v>2016</v>
      </c>
      <c r="G3006" s="17" t="str">
        <f>IF(F3006&lt;2000,(ROUNDDOWN((F3006-$G$10)/5,0))*5+$G$10&amp;"-"&amp;(ROUNDDOWN((F3006-$G$10)/5,0))*5+$G$10+4,(ROUNDDOWN((F3006-$G$10)/5,0))*5+$G$10&amp;"-"&amp;(ROUNDDOWN((F3006-$G$10)/5,0))*5+$G$10+4)</f>
        <v>2015-2019</v>
      </c>
      <c r="H3006" s="17">
        <v>1</v>
      </c>
      <c r="I3006" s="17">
        <v>0</v>
      </c>
      <c r="J3006" s="17">
        <v>0</v>
      </c>
      <c r="K3006" s="17">
        <f>SUM(I3006:J3006)</f>
        <v>0</v>
      </c>
      <c r="L3006" s="28">
        <f>IF(N3006&lt;7000000000,0,1)</f>
        <v>0</v>
      </c>
      <c r="M3006" s="28">
        <f>IF(N3006&gt;0,1,0)</f>
        <v>1</v>
      </c>
      <c r="N3006" s="29">
        <v>154</v>
      </c>
      <c r="O3006" s="29">
        <f>IF($R3006="Minor",1,0)</f>
        <v>1</v>
      </c>
      <c r="P3006" s="29">
        <f>IF($R3006="Medium",1,0)</f>
        <v>0</v>
      </c>
      <c r="Q3006" s="29">
        <f>IF($R3006="Major",1,0)</f>
        <v>0</v>
      </c>
      <c r="R3006" s="2" t="str">
        <f>IF('Hazard Data'!N2877&lt;VLOOKUP(B3006,Thresholds!$B$2:$I$8,2,FALSE),"Minor",IF(AND(VLOOKUP(B3006,Thresholds!$B$2:$I$8,2,FALSE)&lt;='Hazard Data'!N2877,'Hazard Data'!N2877&lt;VLOOKUP(B3006,Thresholds!$B$2:$I$8,3,FALSE)),"Medium","Major"))</f>
        <v>Minor</v>
      </c>
      <c r="S3006" s="2" t="str">
        <f>IF(N3006&gt;0,"",IF('Hazard Data'!K2877&lt;VLOOKUP(B3006,Thresholds!$B$2:$I$8,5,FALSE),"Minor",IF(AND(VLOOKUP(B3006,Thresholds!$B$2:$I$8,5,FALSE)&lt;='Hazard Data'!K2877,'Hazard Data'!K2877&lt;VLOOKUP(B3006,Thresholds!$B$2:$I$8,6,FALSE)),"Medium","Major")))</f>
        <v/>
      </c>
      <c r="T3006" s="2"/>
      <c r="U3006" s="2"/>
      <c r="V3006" s="2"/>
      <c r="W3006" s="2"/>
      <c r="X3006" s="1"/>
      <c r="Y3006" s="1"/>
      <c r="Z3006" s="1"/>
      <c r="AA3006" s="1"/>
      <c r="AB3006" s="1"/>
      <c r="AC3006" s="1"/>
      <c r="AD3006" s="1"/>
      <c r="AE3006" s="1"/>
      <c r="AF3006" s="1"/>
    </row>
    <row r="3007" spans="1:32">
      <c r="A3007" s="1"/>
      <c r="B3007" s="17">
        <v>2</v>
      </c>
      <c r="C3007" s="9" t="s">
        <v>79</v>
      </c>
      <c r="D3007" s="9" t="str">
        <f>VLOOKUP(C3007,'Hazard Categories'!$A$2:$B$52,2,FALSE)</f>
        <v>Storm</v>
      </c>
      <c r="E3007" s="17">
        <v>2</v>
      </c>
      <c r="F3007" s="17">
        <v>1975</v>
      </c>
      <c r="G3007" s="17" t="str">
        <f>IF(F3007&lt;2000,(ROUNDDOWN((F3007-$G$10)/5,0))*5+$G$10&amp;"-"&amp;(ROUNDDOWN((F3007-$G$10)/5,0))*5+$G$10+4,(ROUNDDOWN((F3007-$G$10)/5,0))*5+$G$10&amp;"-"&amp;(ROUNDDOWN((F3007-$G$10)/5,0))*5+$G$10+4)</f>
        <v>1975-1979</v>
      </c>
      <c r="H3007" s="17">
        <v>1</v>
      </c>
      <c r="I3007" s="17">
        <v>0</v>
      </c>
      <c r="J3007" s="17">
        <v>0</v>
      </c>
      <c r="K3007" s="17">
        <f>SUM(I3007:J3007)</f>
        <v>0</v>
      </c>
      <c r="L3007" s="28">
        <f>IF(N3007&lt;7000000000,0,1)</f>
        <v>0</v>
      </c>
      <c r="M3007" s="28">
        <f>IF(N3007&gt;0,1,0)</f>
        <v>1</v>
      </c>
      <c r="N3007" s="29">
        <v>152</v>
      </c>
      <c r="O3007" s="29">
        <f>IF($R3007="Minor",1,0)</f>
        <v>1</v>
      </c>
      <c r="P3007" s="29">
        <f>IF($R3007="Medium",1,0)</f>
        <v>0</v>
      </c>
      <c r="Q3007" s="29">
        <f>IF($R3007="Major",1,0)</f>
        <v>0</v>
      </c>
      <c r="R3007" s="2" t="str">
        <f>IF('Hazard Data'!N702&lt;VLOOKUP(B3007,Thresholds!$B$2:$I$8,2,FALSE),"Minor",IF(AND(VLOOKUP(B3007,Thresholds!$B$2:$I$8,2,FALSE)&lt;='Hazard Data'!N702,'Hazard Data'!N702&lt;VLOOKUP(B3007,Thresholds!$B$2:$I$8,3,FALSE)),"Medium","Major"))</f>
        <v>Minor</v>
      </c>
      <c r="S3007" s="2" t="str">
        <f>IF(N3007&gt;0,"",IF('Hazard Data'!K702&lt;VLOOKUP(B3007,Thresholds!$B$2:$I$8,5,FALSE),"Minor",IF(AND(VLOOKUP(B3007,Thresholds!$B$2:$I$8,5,FALSE)&lt;='Hazard Data'!K702,'Hazard Data'!K702&lt;VLOOKUP(B3007,Thresholds!$B$2:$I$8,6,FALSE)),"Medium","Major")))</f>
        <v/>
      </c>
      <c r="T3007" s="2"/>
      <c r="U3007" s="2"/>
      <c r="V3007" s="2"/>
      <c r="W3007" s="2"/>
      <c r="X3007" s="1"/>
      <c r="Y3007" s="1"/>
      <c r="Z3007" s="1"/>
      <c r="AA3007" s="1"/>
      <c r="AB3007" s="1"/>
      <c r="AC3007" s="1"/>
      <c r="AD3007" s="1"/>
      <c r="AE3007" s="1"/>
      <c r="AF3007" s="1"/>
    </row>
    <row r="3008" spans="1:32">
      <c r="A3008" s="1"/>
      <c r="B3008" s="17">
        <v>3</v>
      </c>
      <c r="C3008" s="9" t="s">
        <v>46</v>
      </c>
      <c r="D3008" s="9" t="str">
        <f>VLOOKUP(C3008,'Hazard Categories'!$A$2:$B$52,2,FALSE)</f>
        <v>Storm</v>
      </c>
      <c r="E3008" s="17">
        <v>4</v>
      </c>
      <c r="F3008" s="17">
        <v>2020</v>
      </c>
      <c r="G3008" s="17" t="str">
        <f>IF(F3008&lt;2000,(ROUNDDOWN((F3008-$G$10)/5,0))*5+$G$10&amp;"-"&amp;(ROUNDDOWN((F3008-$G$10)/5,0))*5+$G$10+4,(ROUNDDOWN((F3008-$G$10)/5,0))*5+$G$10&amp;"-"&amp;(ROUNDDOWN((F3008-$G$10)/5,0))*5+$G$10+4)</f>
        <v>2020-2024</v>
      </c>
      <c r="H3008" s="17">
        <v>1</v>
      </c>
      <c r="I3008" s="17">
        <v>0</v>
      </c>
      <c r="J3008" s="17">
        <v>0</v>
      </c>
      <c r="K3008" s="17">
        <f>SUM(I3008:J3008)</f>
        <v>0</v>
      </c>
      <c r="L3008" s="28">
        <f>IF(N3008&lt;7000000000,0,1)</f>
        <v>0</v>
      </c>
      <c r="M3008" s="28">
        <f>IF(N3008&gt;0,1,0)</f>
        <v>1</v>
      </c>
      <c r="N3008" s="29">
        <v>152</v>
      </c>
      <c r="O3008" s="29">
        <f>IF($R3008="Minor",1,0)</f>
        <v>1</v>
      </c>
      <c r="P3008" s="29">
        <f>IF($R3008="Medium",1,0)</f>
        <v>0</v>
      </c>
      <c r="Q3008" s="29">
        <f>IF($R3008="Major",1,0)</f>
        <v>0</v>
      </c>
      <c r="R3008" s="2" t="str">
        <f>IF('Hazard Data'!N3358&lt;VLOOKUP(B3008,Thresholds!$B$2:$I$8,2,FALSE),"Minor",IF(AND(VLOOKUP(B3008,Thresholds!$B$2:$I$8,2,FALSE)&lt;='Hazard Data'!N3358,'Hazard Data'!N3358&lt;VLOOKUP(B3008,Thresholds!$B$2:$I$8,3,FALSE)),"Medium","Major"))</f>
        <v>Minor</v>
      </c>
      <c r="S3008" s="2" t="str">
        <f>IF(N3008&gt;0,"",IF('Hazard Data'!K3358&lt;VLOOKUP(B3008,Thresholds!$B$2:$I$8,5,FALSE),"Minor",IF(AND(VLOOKUP(B3008,Thresholds!$B$2:$I$8,5,FALSE)&lt;='Hazard Data'!K3358,'Hazard Data'!K3358&lt;VLOOKUP(B3008,Thresholds!$B$2:$I$8,6,FALSE)),"Medium","Major")))</f>
        <v/>
      </c>
      <c r="T3008" s="2"/>
      <c r="U3008" s="2"/>
      <c r="V3008" s="2"/>
      <c r="W3008" s="2"/>
      <c r="X3008" s="1"/>
      <c r="Y3008" s="1"/>
      <c r="Z3008" s="1"/>
      <c r="AA3008" s="1"/>
      <c r="AB3008" s="1"/>
      <c r="AC3008" s="1"/>
      <c r="AD3008" s="1"/>
      <c r="AE3008" s="1"/>
      <c r="AF3008" s="1"/>
    </row>
    <row r="3009" spans="1:32">
      <c r="A3009" s="1"/>
      <c r="B3009" s="17">
        <v>3</v>
      </c>
      <c r="C3009" s="9" t="s">
        <v>58</v>
      </c>
      <c r="D3009" s="9" t="str">
        <f>VLOOKUP(C3009,'Hazard Categories'!$A$2:$B$52,2,FALSE)</f>
        <v>Heat/Drought/Fire</v>
      </c>
      <c r="E3009" s="17">
        <v>1</v>
      </c>
      <c r="F3009" s="17">
        <v>1988</v>
      </c>
      <c r="G3009" s="17" t="str">
        <f>IF(F3009&lt;2000,(ROUNDDOWN((F3009-$G$10)/5,0))*5+$G$10&amp;"-"&amp;(ROUNDDOWN((F3009-$G$10)/5,0))*5+$G$10+4,(ROUNDDOWN((F3009-$G$10)/5,0))*5+$G$10&amp;"-"&amp;(ROUNDDOWN((F3009-$G$10)/5,0))*5+$G$10+4)</f>
        <v>1985-1989</v>
      </c>
      <c r="H3009" s="17">
        <v>28</v>
      </c>
      <c r="I3009" s="17">
        <v>0</v>
      </c>
      <c r="J3009" s="17">
        <v>0</v>
      </c>
      <c r="K3009" s="17">
        <f>SUM(I3009:J3009)</f>
        <v>0</v>
      </c>
      <c r="L3009" s="28">
        <f>IF(N3009&lt;7000000000,0,1)</f>
        <v>0</v>
      </c>
      <c r="M3009" s="28">
        <f>IF(N3009&gt;0,1,0)</f>
        <v>1</v>
      </c>
      <c r="N3009" s="29">
        <v>151</v>
      </c>
      <c r="O3009" s="29">
        <f>IF($R3009="Minor",1,0)</f>
        <v>0</v>
      </c>
      <c r="P3009" s="29">
        <f>IF($R3009="Medium",1,0)</f>
        <v>1</v>
      </c>
      <c r="Q3009" s="29">
        <f>IF($R3009="Major",1,0)</f>
        <v>0</v>
      </c>
      <c r="R3009" s="2" t="str">
        <f>IF('Hazard Data'!N590&lt;VLOOKUP(B3009,Thresholds!$B$2:$I$8,2,FALSE),"Minor",IF(AND(VLOOKUP(B3009,Thresholds!$B$2:$I$8,2,FALSE)&lt;='Hazard Data'!N590,'Hazard Data'!N590&lt;VLOOKUP(B3009,Thresholds!$B$2:$I$8,3,FALSE)),"Medium","Major"))</f>
        <v>Medium</v>
      </c>
      <c r="S3009" s="2" t="str">
        <f>IF(N3009&gt;0,"",IF('Hazard Data'!K590&lt;VLOOKUP(B3009,Thresholds!$B$2:$I$8,5,FALSE),"Minor",IF(AND(VLOOKUP(B3009,Thresholds!$B$2:$I$8,5,FALSE)&lt;='Hazard Data'!K590,'Hazard Data'!K590&lt;VLOOKUP(B3009,Thresholds!$B$2:$I$8,6,FALSE)),"Medium","Major")))</f>
        <v/>
      </c>
      <c r="T3009" s="2"/>
      <c r="U3009" s="2"/>
      <c r="V3009" s="2"/>
      <c r="W3009" s="2"/>
      <c r="X3009" s="1"/>
      <c r="Y3009" s="1"/>
      <c r="Z3009" s="1"/>
      <c r="AA3009" s="1"/>
      <c r="AB3009" s="1"/>
      <c r="AC3009" s="1"/>
      <c r="AD3009" s="1"/>
      <c r="AE3009" s="1"/>
      <c r="AF3009" s="1"/>
    </row>
    <row r="3010" spans="1:32">
      <c r="A3010" s="1"/>
      <c r="B3010" s="17">
        <v>4</v>
      </c>
      <c r="C3010" s="9" t="s">
        <v>46</v>
      </c>
      <c r="D3010" s="9" t="str">
        <f>VLOOKUP(C3010,'Hazard Categories'!$A$2:$B$52,2,FALSE)</f>
        <v>Storm</v>
      </c>
      <c r="E3010" s="17">
        <v>1</v>
      </c>
      <c r="F3010" s="17">
        <v>1988</v>
      </c>
      <c r="G3010" s="17" t="str">
        <f>IF(F3010&lt;2000,(ROUNDDOWN((F3010-$G$10)/5,0))*5+$G$10&amp;"-"&amp;(ROUNDDOWN((F3010-$G$10)/5,0))*5+$G$10+4,(ROUNDDOWN((F3010-$G$10)/5,0))*5+$G$10&amp;"-"&amp;(ROUNDDOWN((F3010-$G$10)/5,0))*5+$G$10+4)</f>
        <v>1985-1989</v>
      </c>
      <c r="H3010" s="17">
        <v>1</v>
      </c>
      <c r="I3010" s="17">
        <v>0</v>
      </c>
      <c r="J3010" s="17">
        <v>0</v>
      </c>
      <c r="K3010" s="17">
        <f>SUM(I3010:J3010)</f>
        <v>0</v>
      </c>
      <c r="L3010" s="28">
        <f>IF(N3010&lt;7000000000,0,1)</f>
        <v>0</v>
      </c>
      <c r="M3010" s="28">
        <f>IF(N3010&gt;0,1,0)</f>
        <v>1</v>
      </c>
      <c r="N3010" s="29">
        <v>151</v>
      </c>
      <c r="O3010" s="29">
        <f>IF($R3010="Minor",1,0)</f>
        <v>1</v>
      </c>
      <c r="P3010" s="29">
        <f>IF($R3010="Medium",1,0)</f>
        <v>0</v>
      </c>
      <c r="Q3010" s="29">
        <f>IF($R3010="Major",1,0)</f>
        <v>0</v>
      </c>
      <c r="R3010" s="2" t="str">
        <f>IF('Hazard Data'!N1665&lt;VLOOKUP(B3010,Thresholds!$B$2:$I$8,2,FALSE),"Minor",IF(AND(VLOOKUP(B3010,Thresholds!$B$2:$I$8,2,FALSE)&lt;='Hazard Data'!N1665,'Hazard Data'!N1665&lt;VLOOKUP(B3010,Thresholds!$B$2:$I$8,3,FALSE)),"Medium","Major"))</f>
        <v>Minor</v>
      </c>
      <c r="S3010" s="2" t="str">
        <f>IF(N3010&gt;0,"",IF('Hazard Data'!K1665&lt;VLOOKUP(B3010,Thresholds!$B$2:$I$8,5,FALSE),"Minor",IF(AND(VLOOKUP(B3010,Thresholds!$B$2:$I$8,5,FALSE)&lt;='Hazard Data'!K1665,'Hazard Data'!K1665&lt;VLOOKUP(B3010,Thresholds!$B$2:$I$8,6,FALSE)),"Medium","Major")))</f>
        <v/>
      </c>
      <c r="T3010" s="2"/>
      <c r="U3010" s="2"/>
      <c r="V3010" s="2"/>
      <c r="W3010" s="2"/>
      <c r="X3010" s="1"/>
      <c r="Y3010" s="1"/>
      <c r="Z3010" s="1"/>
      <c r="AA3010" s="1"/>
      <c r="AB3010" s="1"/>
      <c r="AC3010" s="1"/>
      <c r="AD3010" s="1"/>
      <c r="AE3010" s="1"/>
      <c r="AF3010" s="1"/>
    </row>
    <row r="3011" spans="1:32">
      <c r="A3011" s="1"/>
      <c r="B3011" s="17">
        <v>3</v>
      </c>
      <c r="C3011" s="9" t="s">
        <v>59</v>
      </c>
      <c r="D3011" s="9" t="str">
        <f>VLOOKUP(C3011,'Hazard Categories'!$A$2:$B$52,2,FALSE)</f>
        <v>Storm</v>
      </c>
      <c r="E3011" s="17">
        <v>3</v>
      </c>
      <c r="F3011" s="17">
        <v>2019</v>
      </c>
      <c r="G3011" s="17" t="str">
        <f>IF(F3011&lt;2000,(ROUNDDOWN((F3011-$G$10)/5,0))*5+$G$10&amp;"-"&amp;(ROUNDDOWN((F3011-$G$10)/5,0))*5+$G$10+4,(ROUNDDOWN((F3011-$G$10)/5,0))*5+$G$10&amp;"-"&amp;(ROUNDDOWN((F3011-$G$10)/5,0))*5+$G$10+4)</f>
        <v>2015-2019</v>
      </c>
      <c r="H3011" s="17">
        <v>1</v>
      </c>
      <c r="I3011" s="17">
        <v>0</v>
      </c>
      <c r="J3011" s="17">
        <v>0</v>
      </c>
      <c r="K3011" s="17">
        <f>SUM(I3011:J3011)</f>
        <v>0</v>
      </c>
      <c r="L3011" s="28">
        <f>IF(N3011&lt;7000000000,0,1)</f>
        <v>0</v>
      </c>
      <c r="M3011" s="28">
        <f>IF(N3011&gt;0,1,0)</f>
        <v>1</v>
      </c>
      <c r="N3011" s="29">
        <v>150</v>
      </c>
      <c r="O3011" s="29">
        <f>IF($R3011="Minor",1,0)</f>
        <v>1</v>
      </c>
      <c r="P3011" s="29">
        <f>IF($R3011="Medium",1,0)</f>
        <v>0</v>
      </c>
      <c r="Q3011" s="29">
        <f>IF($R3011="Major",1,0)</f>
        <v>0</v>
      </c>
      <c r="R3011" s="2" t="str">
        <f>IF('Hazard Data'!N3288&lt;VLOOKUP(B3011,Thresholds!$B$2:$I$8,2,FALSE),"Minor",IF(AND(VLOOKUP(B3011,Thresholds!$B$2:$I$8,2,FALSE)&lt;='Hazard Data'!N3288,'Hazard Data'!N3288&lt;VLOOKUP(B3011,Thresholds!$B$2:$I$8,3,FALSE)),"Medium","Major"))</f>
        <v>Minor</v>
      </c>
      <c r="S3011" s="2" t="str">
        <f>IF(N3011&gt;0,"",IF('Hazard Data'!K3288&lt;VLOOKUP(B3011,Thresholds!$B$2:$I$8,5,FALSE),"Minor",IF(AND(VLOOKUP(B3011,Thresholds!$B$2:$I$8,5,FALSE)&lt;='Hazard Data'!K3288,'Hazard Data'!K3288&lt;VLOOKUP(B3011,Thresholds!$B$2:$I$8,6,FALSE)),"Medium","Major")))</f>
        <v/>
      </c>
      <c r="T3011" s="2"/>
      <c r="U3011" s="2"/>
      <c r="V3011" s="2"/>
      <c r="W3011" s="2"/>
      <c r="X3011" s="1"/>
      <c r="Y3011" s="1"/>
      <c r="Z3011" s="1"/>
      <c r="AA3011" s="1"/>
      <c r="AB3011" s="1"/>
      <c r="AC3011" s="1"/>
      <c r="AD3011" s="1"/>
      <c r="AE3011" s="1"/>
      <c r="AF3011" s="1"/>
    </row>
    <row r="3012" spans="1:32">
      <c r="A3012" s="1"/>
      <c r="B3012" s="17">
        <v>5</v>
      </c>
      <c r="C3012" s="9" t="s">
        <v>46</v>
      </c>
      <c r="D3012" s="9" t="str">
        <f>VLOOKUP(C3012,'Hazard Categories'!$A$2:$B$52,2,FALSE)</f>
        <v>Storm</v>
      </c>
      <c r="E3012" s="17">
        <v>4</v>
      </c>
      <c r="F3012" s="17">
        <v>2020</v>
      </c>
      <c r="G3012" s="17" t="str">
        <f>IF(F3012&lt;2000,(ROUNDDOWN((F3012-$G$10)/5,0))*5+$G$10&amp;"-"&amp;(ROUNDDOWN((F3012-$G$10)/5,0))*5+$G$10+4,(ROUNDDOWN((F3012-$G$10)/5,0))*5+$G$10&amp;"-"&amp;(ROUNDDOWN((F3012-$G$10)/5,0))*5+$G$10+4)</f>
        <v>2020-2024</v>
      </c>
      <c r="H3012" s="17">
        <v>1</v>
      </c>
      <c r="I3012" s="17">
        <v>0</v>
      </c>
      <c r="J3012" s="17">
        <v>0</v>
      </c>
      <c r="K3012" s="17">
        <f>SUM(I3012:J3012)</f>
        <v>0</v>
      </c>
      <c r="L3012" s="28">
        <f>IF(N3012&lt;7000000000,0,1)</f>
        <v>0</v>
      </c>
      <c r="M3012" s="28">
        <f>IF(N3012&gt;0,1,0)</f>
        <v>1</v>
      </c>
      <c r="N3012" s="29">
        <v>150</v>
      </c>
      <c r="O3012" s="29">
        <f>IF($R3012="Minor",1,0)</f>
        <v>1</v>
      </c>
      <c r="P3012" s="29">
        <f>IF($R3012="Medium",1,0)</f>
        <v>0</v>
      </c>
      <c r="Q3012" s="29">
        <f>IF($R3012="Major",1,0)</f>
        <v>0</v>
      </c>
      <c r="R3012" s="2" t="str">
        <f>IF('Hazard Data'!N3304&lt;VLOOKUP(B3012,Thresholds!$B$2:$I$8,2,FALSE),"Minor",IF(AND(VLOOKUP(B3012,Thresholds!$B$2:$I$8,2,FALSE)&lt;='Hazard Data'!N3304,'Hazard Data'!N3304&lt;VLOOKUP(B3012,Thresholds!$B$2:$I$8,3,FALSE)),"Medium","Major"))</f>
        <v>Minor</v>
      </c>
      <c r="S3012" s="2" t="str">
        <f>IF(N3012&gt;0,"",IF('Hazard Data'!K3304&lt;VLOOKUP(B3012,Thresholds!$B$2:$I$8,5,FALSE),"Minor",IF(AND(VLOOKUP(B3012,Thresholds!$B$2:$I$8,5,FALSE)&lt;='Hazard Data'!K3304,'Hazard Data'!K3304&lt;VLOOKUP(B3012,Thresholds!$B$2:$I$8,6,FALSE)),"Medium","Major")))</f>
        <v/>
      </c>
      <c r="T3012" s="2"/>
      <c r="U3012" s="2"/>
      <c r="V3012" s="2"/>
      <c r="W3012" s="2"/>
      <c r="X3012" s="1"/>
      <c r="Y3012" s="1"/>
      <c r="Z3012" s="1"/>
      <c r="AA3012" s="1"/>
      <c r="AB3012" s="1"/>
      <c r="AC3012" s="1"/>
      <c r="AD3012" s="1"/>
      <c r="AE3012" s="1"/>
      <c r="AF3012" s="1"/>
    </row>
    <row r="3013" spans="1:32">
      <c r="A3013" s="1"/>
      <c r="B3013" s="17">
        <v>3</v>
      </c>
      <c r="C3013" s="9" t="s">
        <v>44</v>
      </c>
      <c r="D3013" s="9" t="str">
        <f>VLOOKUP(C3013,'Hazard Categories'!$A$2:$B$52,2,FALSE)</f>
        <v>Severe Storm</v>
      </c>
      <c r="E3013" s="17">
        <v>1</v>
      </c>
      <c r="F3013" s="17">
        <v>2020</v>
      </c>
      <c r="G3013" s="17" t="str">
        <f>IF(F3013&lt;2000,(ROUNDDOWN((F3013-$G$10)/5,0))*5+$G$10&amp;"-"&amp;(ROUNDDOWN((F3013-$G$10)/5,0))*5+$G$10+4,(ROUNDDOWN((F3013-$G$10)/5,0))*5+$G$10&amp;"-"&amp;(ROUNDDOWN((F3013-$G$10)/5,0))*5+$G$10+4)</f>
        <v>2020-2024</v>
      </c>
      <c r="H3013" s="17">
        <v>1</v>
      </c>
      <c r="I3013" s="17">
        <v>0</v>
      </c>
      <c r="J3013" s="17">
        <v>0</v>
      </c>
      <c r="K3013" s="17">
        <f>SUM(I3013:J3013)</f>
        <v>0</v>
      </c>
      <c r="L3013" s="28">
        <f>IF(N3013&lt;7000000000,0,1)</f>
        <v>0</v>
      </c>
      <c r="M3013" s="28">
        <f>IF(N3013&gt;0,1,0)</f>
        <v>1</v>
      </c>
      <c r="N3013" s="29">
        <v>148</v>
      </c>
      <c r="O3013" s="29">
        <f>IF($R3013="Minor",1,0)</f>
        <v>1</v>
      </c>
      <c r="P3013" s="29">
        <f>IF($R3013="Medium",1,0)</f>
        <v>0</v>
      </c>
      <c r="Q3013" s="29">
        <f>IF($R3013="Major",1,0)</f>
        <v>0</v>
      </c>
      <c r="R3013" s="2" t="str">
        <f>IF('Hazard Data'!N3338&lt;VLOOKUP(B3013,Thresholds!$B$2:$I$8,2,FALSE),"Minor",IF(AND(VLOOKUP(B3013,Thresholds!$B$2:$I$8,2,FALSE)&lt;='Hazard Data'!N3338,'Hazard Data'!N3338&lt;VLOOKUP(B3013,Thresholds!$B$2:$I$8,3,FALSE)),"Medium","Major"))</f>
        <v>Minor</v>
      </c>
      <c r="S3013" s="2" t="str">
        <f>IF(N3013&gt;0,"",IF('Hazard Data'!K3338&lt;VLOOKUP(B3013,Thresholds!$B$2:$I$8,5,FALSE),"Minor",IF(AND(VLOOKUP(B3013,Thresholds!$B$2:$I$8,5,FALSE)&lt;='Hazard Data'!K3338,'Hazard Data'!K3338&lt;VLOOKUP(B3013,Thresholds!$B$2:$I$8,6,FALSE)),"Medium","Major")))</f>
        <v/>
      </c>
      <c r="T3013" s="2"/>
      <c r="U3013" s="2"/>
      <c r="V3013" s="2"/>
      <c r="W3013" s="2"/>
      <c r="X3013" s="1"/>
      <c r="Y3013" s="1"/>
      <c r="Z3013" s="1"/>
      <c r="AA3013" s="1"/>
      <c r="AB3013" s="1"/>
      <c r="AC3013" s="1"/>
      <c r="AD3013" s="1"/>
      <c r="AE3013" s="1"/>
      <c r="AF3013" s="1"/>
    </row>
    <row r="3014" spans="1:32">
      <c r="A3014" s="1"/>
      <c r="B3014" s="17">
        <v>3</v>
      </c>
      <c r="C3014" s="9" t="s">
        <v>45</v>
      </c>
      <c r="D3014" s="9" t="str">
        <f>VLOOKUP(C3014,'Hazard Categories'!$A$2:$B$52,2,FALSE)</f>
        <v>Storm</v>
      </c>
      <c r="E3014" s="17">
        <v>3</v>
      </c>
      <c r="F3014" s="17">
        <v>2020</v>
      </c>
      <c r="G3014" s="17" t="str">
        <f>IF(F3014&lt;2000,(ROUNDDOWN((F3014-$G$10)/5,0))*5+$G$10&amp;"-"&amp;(ROUNDDOWN((F3014-$G$10)/5,0))*5+$G$10+4,(ROUNDDOWN((F3014-$G$10)/5,0))*5+$G$10&amp;"-"&amp;(ROUNDDOWN((F3014-$G$10)/5,0))*5+$G$10+4)</f>
        <v>2020-2024</v>
      </c>
      <c r="H3014" s="17">
        <v>1</v>
      </c>
      <c r="I3014" s="17">
        <v>0</v>
      </c>
      <c r="J3014" s="17">
        <v>0</v>
      </c>
      <c r="K3014" s="17">
        <f>SUM(I3014:J3014)</f>
        <v>0</v>
      </c>
      <c r="L3014" s="28">
        <f>IF(N3014&lt;7000000000,0,1)</f>
        <v>0</v>
      </c>
      <c r="M3014" s="28">
        <f>IF(N3014&gt;0,1,0)</f>
        <v>1</v>
      </c>
      <c r="N3014" s="29">
        <v>148</v>
      </c>
      <c r="O3014" s="29">
        <f>IF($R3014="Minor",1,0)</f>
        <v>1</v>
      </c>
      <c r="P3014" s="29">
        <f>IF($R3014="Medium",1,0)</f>
        <v>0</v>
      </c>
      <c r="Q3014" s="29">
        <f>IF($R3014="Major",1,0)</f>
        <v>0</v>
      </c>
      <c r="R3014" s="2" t="str">
        <f>IF('Hazard Data'!N3351&lt;VLOOKUP(B3014,Thresholds!$B$2:$I$8,2,FALSE),"Minor",IF(AND(VLOOKUP(B3014,Thresholds!$B$2:$I$8,2,FALSE)&lt;='Hazard Data'!N3351,'Hazard Data'!N3351&lt;VLOOKUP(B3014,Thresholds!$B$2:$I$8,3,FALSE)),"Medium","Major"))</f>
        <v>Minor</v>
      </c>
      <c r="S3014" s="2" t="str">
        <f>IF(N3014&gt;0,"",IF('Hazard Data'!K3351&lt;VLOOKUP(B3014,Thresholds!$B$2:$I$8,5,FALSE),"Minor",IF(AND(VLOOKUP(B3014,Thresholds!$B$2:$I$8,5,FALSE)&lt;='Hazard Data'!K3351,'Hazard Data'!K3351&lt;VLOOKUP(B3014,Thresholds!$B$2:$I$8,6,FALSE)),"Medium","Major")))</f>
        <v/>
      </c>
      <c r="T3014" s="2"/>
      <c r="U3014" s="2"/>
      <c r="V3014" s="2"/>
      <c r="W3014" s="2"/>
      <c r="X3014" s="1"/>
      <c r="Y3014" s="1"/>
      <c r="Z3014" s="1"/>
      <c r="AA3014" s="1"/>
      <c r="AB3014" s="1"/>
      <c r="AC3014" s="1"/>
      <c r="AD3014" s="1"/>
      <c r="AE3014" s="1"/>
      <c r="AF3014" s="1"/>
    </row>
    <row r="3015" spans="1:32">
      <c r="A3015" s="1"/>
      <c r="B3015" s="17">
        <v>3</v>
      </c>
      <c r="C3015" s="9" t="s">
        <v>44</v>
      </c>
      <c r="D3015" s="9" t="str">
        <f>VLOOKUP(C3015,'Hazard Categories'!$A$2:$B$52,2,FALSE)</f>
        <v>Severe Storm</v>
      </c>
      <c r="E3015" s="17">
        <v>1</v>
      </c>
      <c r="F3015" s="17">
        <v>2019</v>
      </c>
      <c r="G3015" s="17" t="str">
        <f>IF(F3015&lt;2000,(ROUNDDOWN((F3015-$G$10)/5,0))*5+$G$10&amp;"-"&amp;(ROUNDDOWN((F3015-$G$10)/5,0))*5+$G$10+4,(ROUNDDOWN((F3015-$G$10)/5,0))*5+$G$10&amp;"-"&amp;(ROUNDDOWN((F3015-$G$10)/5,0))*5+$G$10+4)</f>
        <v>2015-2019</v>
      </c>
      <c r="H3015" s="17">
        <v>1</v>
      </c>
      <c r="I3015" s="17">
        <v>0</v>
      </c>
      <c r="J3015" s="17">
        <v>0</v>
      </c>
      <c r="K3015" s="17">
        <f>SUM(I3015:J3015)</f>
        <v>0</v>
      </c>
      <c r="L3015" s="28">
        <f>IF(N3015&lt;7000000000,0,1)</f>
        <v>0</v>
      </c>
      <c r="M3015" s="28">
        <f>IF(N3015&gt;0,1,0)</f>
        <v>1</v>
      </c>
      <c r="N3015" s="29">
        <v>147</v>
      </c>
      <c r="O3015" s="29">
        <f>IF($R3015="Minor",1,0)</f>
        <v>1</v>
      </c>
      <c r="P3015" s="29">
        <f>IF($R3015="Medium",1,0)</f>
        <v>0</v>
      </c>
      <c r="Q3015" s="29">
        <f>IF($R3015="Major",1,0)</f>
        <v>0</v>
      </c>
      <c r="R3015" s="2" t="str">
        <f>IF('Hazard Data'!N3253&lt;VLOOKUP(B3015,Thresholds!$B$2:$I$8,2,FALSE),"Minor",IF(AND(VLOOKUP(B3015,Thresholds!$B$2:$I$8,2,FALSE)&lt;='Hazard Data'!N3253,'Hazard Data'!N3253&lt;VLOOKUP(B3015,Thresholds!$B$2:$I$8,3,FALSE)),"Medium","Major"))</f>
        <v>Minor</v>
      </c>
      <c r="S3015" s="2" t="str">
        <f>IF(N3015&gt;0,"",IF('Hazard Data'!K3253&lt;VLOOKUP(B3015,Thresholds!$B$2:$I$8,5,FALSE),"Minor",IF(AND(VLOOKUP(B3015,Thresholds!$B$2:$I$8,5,FALSE)&lt;='Hazard Data'!K3253,'Hazard Data'!K3253&lt;VLOOKUP(B3015,Thresholds!$B$2:$I$8,6,FALSE)),"Medium","Major")))</f>
        <v/>
      </c>
      <c r="T3015" s="2"/>
      <c r="U3015" s="2"/>
      <c r="V3015" s="2"/>
      <c r="W3015" s="2"/>
      <c r="X3015" s="1"/>
      <c r="Y3015" s="1"/>
      <c r="Z3015" s="1"/>
      <c r="AA3015" s="1"/>
      <c r="AB3015" s="1"/>
      <c r="AC3015" s="1"/>
      <c r="AD3015" s="1"/>
      <c r="AE3015" s="1"/>
      <c r="AF3015" s="1"/>
    </row>
    <row r="3016" spans="1:32">
      <c r="A3016" s="1"/>
      <c r="B3016" s="17">
        <v>4</v>
      </c>
      <c r="C3016" s="9" t="s">
        <v>44</v>
      </c>
      <c r="D3016" s="9" t="str">
        <f>VLOOKUP(C3016,'Hazard Categories'!$A$2:$B$52,2,FALSE)</f>
        <v>Severe Storm</v>
      </c>
      <c r="E3016" s="17">
        <v>1</v>
      </c>
      <c r="F3016" s="17">
        <v>2020</v>
      </c>
      <c r="G3016" s="17" t="str">
        <f>IF(F3016&lt;2000,(ROUNDDOWN((F3016-$G$10)/5,0))*5+$G$10&amp;"-"&amp;(ROUNDDOWN((F3016-$G$10)/5,0))*5+$G$10+4,(ROUNDDOWN((F3016-$G$10)/5,0))*5+$G$10&amp;"-"&amp;(ROUNDDOWN((F3016-$G$10)/5,0))*5+$G$10+4)</f>
        <v>2020-2024</v>
      </c>
      <c r="H3016" s="17">
        <v>1</v>
      </c>
      <c r="I3016" s="17">
        <v>0</v>
      </c>
      <c r="J3016" s="17">
        <v>0</v>
      </c>
      <c r="K3016" s="17">
        <f>SUM(I3016:J3016)</f>
        <v>0</v>
      </c>
      <c r="L3016" s="28">
        <f>IF(N3016&lt;7000000000,0,1)</f>
        <v>0</v>
      </c>
      <c r="M3016" s="28">
        <f>IF(N3016&gt;0,1,0)</f>
        <v>1</v>
      </c>
      <c r="N3016" s="29">
        <v>147</v>
      </c>
      <c r="O3016" s="29">
        <f>IF($R3016="Minor",1,0)</f>
        <v>1</v>
      </c>
      <c r="P3016" s="29">
        <f>IF($R3016="Medium",1,0)</f>
        <v>0</v>
      </c>
      <c r="Q3016" s="29">
        <f>IF($R3016="Major",1,0)</f>
        <v>0</v>
      </c>
      <c r="R3016" s="2" t="str">
        <f>IF('Hazard Data'!N3337&lt;VLOOKUP(B3016,Thresholds!$B$2:$I$8,2,FALSE),"Minor",IF(AND(VLOOKUP(B3016,Thresholds!$B$2:$I$8,2,FALSE)&lt;='Hazard Data'!N3337,'Hazard Data'!N3337&lt;VLOOKUP(B3016,Thresholds!$B$2:$I$8,3,FALSE)),"Medium","Major"))</f>
        <v>Minor</v>
      </c>
      <c r="S3016" s="2" t="str">
        <f>IF(N3016&gt;0,"",IF('Hazard Data'!K3337&lt;VLOOKUP(B3016,Thresholds!$B$2:$I$8,5,FALSE),"Minor",IF(AND(VLOOKUP(B3016,Thresholds!$B$2:$I$8,5,FALSE)&lt;='Hazard Data'!K3337,'Hazard Data'!K3337&lt;VLOOKUP(B3016,Thresholds!$B$2:$I$8,6,FALSE)),"Medium","Major")))</f>
        <v/>
      </c>
      <c r="T3016" s="2"/>
      <c r="U3016" s="2"/>
      <c r="V3016" s="2"/>
      <c r="W3016" s="2"/>
      <c r="X3016" s="1"/>
      <c r="Y3016" s="1"/>
      <c r="Z3016" s="1"/>
      <c r="AA3016" s="1"/>
      <c r="AB3016" s="1"/>
      <c r="AC3016" s="1"/>
      <c r="AD3016" s="1"/>
      <c r="AE3016" s="1"/>
      <c r="AF3016" s="1"/>
    </row>
    <row r="3017" spans="1:32">
      <c r="A3017" s="1"/>
      <c r="B3017" s="17">
        <v>3</v>
      </c>
      <c r="C3017" s="9" t="s">
        <v>59</v>
      </c>
      <c r="D3017" s="9" t="str">
        <f>VLOOKUP(C3017,'Hazard Categories'!$A$2:$B$52,2,FALSE)</f>
        <v>Storm</v>
      </c>
      <c r="E3017" s="17">
        <v>1</v>
      </c>
      <c r="F3017" s="17">
        <v>2017</v>
      </c>
      <c r="G3017" s="17" t="str">
        <f>IF(F3017&lt;2000,(ROUNDDOWN((F3017-$G$10)/5,0))*5+$G$10&amp;"-"&amp;(ROUNDDOWN((F3017-$G$10)/5,0))*5+$G$10+4,(ROUNDDOWN((F3017-$G$10)/5,0))*5+$G$10&amp;"-"&amp;(ROUNDDOWN((F3017-$G$10)/5,0))*5+$G$10+4)</f>
        <v>2015-2019</v>
      </c>
      <c r="H3017" s="17">
        <v>1</v>
      </c>
      <c r="I3017" s="17">
        <v>0</v>
      </c>
      <c r="J3017" s="17">
        <v>0</v>
      </c>
      <c r="K3017" s="17">
        <f>SUM(I3017:J3017)</f>
        <v>0</v>
      </c>
      <c r="L3017" s="28">
        <f>IF(N3017&lt;7000000000,0,1)</f>
        <v>0</v>
      </c>
      <c r="M3017" s="28">
        <f>IF(N3017&gt;0,1,0)</f>
        <v>1</v>
      </c>
      <c r="N3017" s="29">
        <v>145</v>
      </c>
      <c r="O3017" s="29">
        <f>IF($R3017="Minor",1,0)</f>
        <v>1</v>
      </c>
      <c r="P3017" s="29">
        <f>IF($R3017="Medium",1,0)</f>
        <v>0</v>
      </c>
      <c r="Q3017" s="29">
        <f>IF($R3017="Major",1,0)</f>
        <v>0</v>
      </c>
      <c r="R3017" s="2" t="str">
        <f>IF('Hazard Data'!N2881&lt;VLOOKUP(B3017,Thresholds!$B$2:$I$8,2,FALSE),"Minor",IF(AND(VLOOKUP(B3017,Thresholds!$B$2:$I$8,2,FALSE)&lt;='Hazard Data'!N2881,'Hazard Data'!N2881&lt;VLOOKUP(B3017,Thresholds!$B$2:$I$8,3,FALSE)),"Medium","Major"))</f>
        <v>Minor</v>
      </c>
      <c r="S3017" s="2" t="str">
        <f>IF(N3017&gt;0,"",IF('Hazard Data'!K2881&lt;VLOOKUP(B3017,Thresholds!$B$2:$I$8,5,FALSE),"Minor",IF(AND(VLOOKUP(B3017,Thresholds!$B$2:$I$8,5,FALSE)&lt;='Hazard Data'!K2881,'Hazard Data'!K2881&lt;VLOOKUP(B3017,Thresholds!$B$2:$I$8,6,FALSE)),"Medium","Major")))</f>
        <v/>
      </c>
      <c r="T3017" s="2"/>
      <c r="U3017" s="2"/>
      <c r="V3017" s="2"/>
      <c r="W3017" s="2"/>
      <c r="X3017" s="1"/>
      <c r="Y3017" s="1"/>
      <c r="Z3017" s="1"/>
      <c r="AA3017" s="1"/>
      <c r="AB3017" s="1"/>
      <c r="AC3017" s="1"/>
      <c r="AD3017" s="1"/>
      <c r="AE3017" s="1"/>
      <c r="AF3017" s="1"/>
    </row>
    <row r="3018" spans="1:32">
      <c r="A3018" s="1"/>
      <c r="B3018" s="17">
        <v>3</v>
      </c>
      <c r="C3018" s="9" t="s">
        <v>59</v>
      </c>
      <c r="D3018" s="9" t="str">
        <f>VLOOKUP(C3018,'Hazard Categories'!$A$2:$B$52,2,FALSE)</f>
        <v>Storm</v>
      </c>
      <c r="E3018" s="17">
        <v>1</v>
      </c>
      <c r="F3018" s="17">
        <v>2017</v>
      </c>
      <c r="G3018" s="17" t="str">
        <f>IF(F3018&lt;2000,(ROUNDDOWN((F3018-$G$10)/5,0))*5+$G$10&amp;"-"&amp;(ROUNDDOWN((F3018-$G$10)/5,0))*5+$G$10+4,(ROUNDDOWN((F3018-$G$10)/5,0))*5+$G$10&amp;"-"&amp;(ROUNDDOWN((F3018-$G$10)/5,0))*5+$G$10+4)</f>
        <v>2015-2019</v>
      </c>
      <c r="H3018" s="17">
        <v>1</v>
      </c>
      <c r="I3018" s="17">
        <v>0</v>
      </c>
      <c r="J3018" s="17">
        <v>0</v>
      </c>
      <c r="K3018" s="17">
        <f>SUM(I3018:J3018)</f>
        <v>0</v>
      </c>
      <c r="L3018" s="28">
        <f>IF(N3018&lt;7000000000,0,1)</f>
        <v>0</v>
      </c>
      <c r="M3018" s="28">
        <f>IF(N3018&gt;0,1,0)</f>
        <v>1</v>
      </c>
      <c r="N3018" s="29">
        <v>145</v>
      </c>
      <c r="O3018" s="29">
        <f>IF($R3018="Minor",1,0)</f>
        <v>1</v>
      </c>
      <c r="P3018" s="29">
        <f>IF($R3018="Medium",1,0)</f>
        <v>0</v>
      </c>
      <c r="Q3018" s="29">
        <f>IF($R3018="Major",1,0)</f>
        <v>0</v>
      </c>
      <c r="R3018" s="2" t="str">
        <f>IF('Hazard Data'!N2882&lt;VLOOKUP(B3018,Thresholds!$B$2:$I$8,2,FALSE),"Minor",IF(AND(VLOOKUP(B3018,Thresholds!$B$2:$I$8,2,FALSE)&lt;='Hazard Data'!N2882,'Hazard Data'!N2882&lt;VLOOKUP(B3018,Thresholds!$B$2:$I$8,3,FALSE)),"Medium","Major"))</f>
        <v>Minor</v>
      </c>
      <c r="S3018" s="2" t="str">
        <f>IF(N3018&gt;0,"",IF('Hazard Data'!K2882&lt;VLOOKUP(B3018,Thresholds!$B$2:$I$8,5,FALSE),"Minor",IF(AND(VLOOKUP(B3018,Thresholds!$B$2:$I$8,5,FALSE)&lt;='Hazard Data'!K2882,'Hazard Data'!K2882&lt;VLOOKUP(B3018,Thresholds!$B$2:$I$8,6,FALSE)),"Medium","Major")))</f>
        <v/>
      </c>
      <c r="T3018" s="2"/>
      <c r="U3018" s="2"/>
      <c r="V3018" s="2"/>
      <c r="W3018" s="2"/>
      <c r="X3018" s="1"/>
      <c r="Y3018" s="1"/>
      <c r="Z3018" s="1"/>
      <c r="AA3018" s="1"/>
      <c r="AB3018" s="1"/>
      <c r="AC3018" s="1"/>
      <c r="AD3018" s="1"/>
      <c r="AE3018" s="1"/>
      <c r="AF3018" s="1"/>
    </row>
    <row r="3019" spans="1:32">
      <c r="A3019" s="1"/>
      <c r="B3019" s="17">
        <v>3</v>
      </c>
      <c r="C3019" s="9" t="s">
        <v>59</v>
      </c>
      <c r="D3019" s="9" t="str">
        <f>VLOOKUP(C3019,'Hazard Categories'!$A$2:$B$52,2,FALSE)</f>
        <v>Storm</v>
      </c>
      <c r="E3019" s="17">
        <v>2</v>
      </c>
      <c r="F3019" s="17">
        <v>2020</v>
      </c>
      <c r="G3019" s="17" t="str">
        <f>IF(F3019&lt;2000,(ROUNDDOWN((F3019-$G$10)/5,0))*5+$G$10&amp;"-"&amp;(ROUNDDOWN((F3019-$G$10)/5,0))*5+$G$10+4,(ROUNDDOWN((F3019-$G$10)/5,0))*5+$G$10&amp;"-"&amp;(ROUNDDOWN((F3019-$G$10)/5,0))*5+$G$10+4)</f>
        <v>2020-2024</v>
      </c>
      <c r="H3019" s="17">
        <v>1</v>
      </c>
      <c r="I3019" s="17">
        <v>0</v>
      </c>
      <c r="J3019" s="17">
        <v>0</v>
      </c>
      <c r="K3019" s="17">
        <f>SUM(I3019:J3019)</f>
        <v>0</v>
      </c>
      <c r="L3019" s="28">
        <f>IF(N3019&lt;7000000000,0,1)</f>
        <v>0</v>
      </c>
      <c r="M3019" s="28">
        <f>IF(N3019&gt;0,1,0)</f>
        <v>1</v>
      </c>
      <c r="N3019" s="29">
        <v>144</v>
      </c>
      <c r="O3019" s="29">
        <f>IF($R3019="Minor",1,0)</f>
        <v>1</v>
      </c>
      <c r="P3019" s="29">
        <f>IF($R3019="Medium",1,0)</f>
        <v>0</v>
      </c>
      <c r="Q3019" s="29">
        <f>IF($R3019="Major",1,0)</f>
        <v>0</v>
      </c>
      <c r="R3019" s="2" t="str">
        <f>IF('Hazard Data'!N3315&lt;VLOOKUP(B3019,Thresholds!$B$2:$I$8,2,FALSE),"Minor",IF(AND(VLOOKUP(B3019,Thresholds!$B$2:$I$8,2,FALSE)&lt;='Hazard Data'!N3315,'Hazard Data'!N3315&lt;VLOOKUP(B3019,Thresholds!$B$2:$I$8,3,FALSE)),"Medium","Major"))</f>
        <v>Minor</v>
      </c>
      <c r="S3019" s="2" t="str">
        <f>IF(N3019&gt;0,"",IF('Hazard Data'!K3315&lt;VLOOKUP(B3019,Thresholds!$B$2:$I$8,5,FALSE),"Minor",IF(AND(VLOOKUP(B3019,Thresholds!$B$2:$I$8,5,FALSE)&lt;='Hazard Data'!K3315,'Hazard Data'!K3315&lt;VLOOKUP(B3019,Thresholds!$B$2:$I$8,6,FALSE)),"Medium","Major")))</f>
        <v/>
      </c>
      <c r="T3019" s="2"/>
      <c r="U3019" s="2"/>
      <c r="V3019" s="2"/>
      <c r="W3019" s="2"/>
      <c r="X3019" s="1"/>
      <c r="Y3019" s="1"/>
      <c r="Z3019" s="1"/>
      <c r="AA3019" s="1"/>
      <c r="AB3019" s="1"/>
      <c r="AC3019" s="1"/>
      <c r="AD3019" s="1"/>
      <c r="AE3019" s="1"/>
      <c r="AF3019" s="1"/>
    </row>
    <row r="3020" spans="1:32">
      <c r="A3020" s="1"/>
      <c r="B3020" s="17">
        <v>3</v>
      </c>
      <c r="C3020" s="9" t="s">
        <v>59</v>
      </c>
      <c r="D3020" s="9" t="str">
        <f>VLOOKUP(C3020,'Hazard Categories'!$A$2:$B$52,2,FALSE)</f>
        <v>Storm</v>
      </c>
      <c r="E3020" s="17">
        <v>3</v>
      </c>
      <c r="F3020" s="17">
        <v>2016</v>
      </c>
      <c r="G3020" s="17" t="str">
        <f>IF(F3020&lt;2000,(ROUNDDOWN((F3020-$G$10)/5,0))*5+$G$10&amp;"-"&amp;(ROUNDDOWN((F3020-$G$10)/5,0))*5+$G$10+4,(ROUNDDOWN((F3020-$G$10)/5,0))*5+$G$10&amp;"-"&amp;(ROUNDDOWN((F3020-$G$10)/5,0))*5+$G$10+4)</f>
        <v>2015-2019</v>
      </c>
      <c r="H3020" s="17">
        <v>1</v>
      </c>
      <c r="I3020" s="17">
        <v>0</v>
      </c>
      <c r="J3020" s="17">
        <v>0</v>
      </c>
      <c r="K3020" s="17">
        <f>SUM(I3020:J3020)</f>
        <v>0</v>
      </c>
      <c r="L3020" s="28">
        <f>IF(N3020&lt;7000000000,0,1)</f>
        <v>0</v>
      </c>
      <c r="M3020" s="28">
        <f>IF(N3020&gt;0,1,0)</f>
        <v>1</v>
      </c>
      <c r="N3020" s="29">
        <v>141</v>
      </c>
      <c r="O3020" s="29">
        <f>IF($R3020="Minor",1,0)</f>
        <v>1</v>
      </c>
      <c r="P3020" s="29">
        <f>IF($R3020="Medium",1,0)</f>
        <v>0</v>
      </c>
      <c r="Q3020" s="29">
        <f>IF($R3020="Major",1,0)</f>
        <v>0</v>
      </c>
      <c r="R3020" s="2" t="str">
        <f>IF('Hazard Data'!N2854&lt;VLOOKUP(B3020,Thresholds!$B$2:$I$8,2,FALSE),"Minor",IF(AND(VLOOKUP(B3020,Thresholds!$B$2:$I$8,2,FALSE)&lt;='Hazard Data'!N2854,'Hazard Data'!N2854&lt;VLOOKUP(B3020,Thresholds!$B$2:$I$8,3,FALSE)),"Medium","Major"))</f>
        <v>Minor</v>
      </c>
      <c r="S3020" s="2" t="str">
        <f>IF(N3020&gt;0,"",IF('Hazard Data'!K2854&lt;VLOOKUP(B3020,Thresholds!$B$2:$I$8,5,FALSE),"Minor",IF(AND(VLOOKUP(B3020,Thresholds!$B$2:$I$8,5,FALSE)&lt;='Hazard Data'!K2854,'Hazard Data'!K2854&lt;VLOOKUP(B3020,Thresholds!$B$2:$I$8,6,FALSE)),"Medium","Major")))</f>
        <v/>
      </c>
      <c r="T3020" s="2"/>
      <c r="U3020" s="2"/>
      <c r="V3020" s="2"/>
      <c r="W3020" s="2"/>
      <c r="X3020" s="1"/>
      <c r="Y3020" s="1"/>
      <c r="Z3020" s="1"/>
      <c r="AA3020" s="1"/>
      <c r="AB3020" s="1"/>
      <c r="AC3020" s="1"/>
      <c r="AD3020" s="1"/>
      <c r="AE3020" s="1"/>
      <c r="AF3020" s="1"/>
    </row>
    <row r="3021" spans="1:32">
      <c r="A3021" s="1"/>
      <c r="B3021" s="17">
        <v>3</v>
      </c>
      <c r="C3021" s="9" t="s">
        <v>59</v>
      </c>
      <c r="D3021" s="9" t="str">
        <f>VLOOKUP(C3021,'Hazard Categories'!$A$2:$B$52,2,FALSE)</f>
        <v>Storm</v>
      </c>
      <c r="E3021" s="17">
        <v>2</v>
      </c>
      <c r="F3021" s="17">
        <v>2017</v>
      </c>
      <c r="G3021" s="17" t="str">
        <f>IF(F3021&lt;2000,(ROUNDDOWN((F3021-$G$10)/5,0))*5+$G$10&amp;"-"&amp;(ROUNDDOWN((F3021-$G$10)/5,0))*5+$G$10+4,(ROUNDDOWN((F3021-$G$10)/5,0))*5+$G$10&amp;"-"&amp;(ROUNDDOWN((F3021-$G$10)/5,0))*5+$G$10+4)</f>
        <v>2015-2019</v>
      </c>
      <c r="H3021" s="17">
        <v>1</v>
      </c>
      <c r="I3021" s="17">
        <v>0</v>
      </c>
      <c r="J3021" s="17">
        <v>0</v>
      </c>
      <c r="K3021" s="17">
        <f>SUM(I3021:J3021)</f>
        <v>0</v>
      </c>
      <c r="L3021" s="28">
        <f>IF(N3021&lt;7000000000,0,1)</f>
        <v>0</v>
      </c>
      <c r="M3021" s="28">
        <f>IF(N3021&gt;0,1,0)</f>
        <v>1</v>
      </c>
      <c r="N3021" s="29">
        <v>141</v>
      </c>
      <c r="O3021" s="29">
        <f>IF($R3021="Minor",1,0)</f>
        <v>1</v>
      </c>
      <c r="P3021" s="29">
        <f>IF($R3021="Medium",1,0)</f>
        <v>0</v>
      </c>
      <c r="Q3021" s="29">
        <f>IF($R3021="Major",1,0)</f>
        <v>0</v>
      </c>
      <c r="R3021" s="2" t="str">
        <f>IF('Hazard Data'!N2896&lt;VLOOKUP(B3021,Thresholds!$B$2:$I$8,2,FALSE),"Minor",IF(AND(VLOOKUP(B3021,Thresholds!$B$2:$I$8,2,FALSE)&lt;='Hazard Data'!N2896,'Hazard Data'!N2896&lt;VLOOKUP(B3021,Thresholds!$B$2:$I$8,3,FALSE)),"Medium","Major"))</f>
        <v>Minor</v>
      </c>
      <c r="S3021" s="2" t="str">
        <f>IF(N3021&gt;0,"",IF('Hazard Data'!K2896&lt;VLOOKUP(B3021,Thresholds!$B$2:$I$8,5,FALSE),"Minor",IF(AND(VLOOKUP(B3021,Thresholds!$B$2:$I$8,5,FALSE)&lt;='Hazard Data'!K2896,'Hazard Data'!K2896&lt;VLOOKUP(B3021,Thresholds!$B$2:$I$8,6,FALSE)),"Medium","Major")))</f>
        <v/>
      </c>
      <c r="T3021" s="2"/>
      <c r="U3021" s="2"/>
      <c r="V3021" s="2"/>
      <c r="W3021" s="2"/>
      <c r="X3021" s="1"/>
      <c r="Y3021" s="1"/>
      <c r="Z3021" s="1"/>
      <c r="AA3021" s="1"/>
      <c r="AB3021" s="1"/>
      <c r="AC3021" s="1"/>
      <c r="AD3021" s="1"/>
      <c r="AE3021" s="1"/>
      <c r="AF3021" s="1"/>
    </row>
    <row r="3022" spans="1:32">
      <c r="A3022" s="1"/>
      <c r="B3022" s="17">
        <v>1</v>
      </c>
      <c r="C3022" s="9" t="s">
        <v>40</v>
      </c>
      <c r="D3022" s="9" t="str">
        <f>VLOOKUP(C3022,'Hazard Categories'!$A$2:$B$52,2,FALSE)</f>
        <v>Storm</v>
      </c>
      <c r="E3022" s="17">
        <v>1</v>
      </c>
      <c r="F3022" s="17">
        <v>1986</v>
      </c>
      <c r="G3022" s="17" t="str">
        <f>IF(F3022&lt;2000,(ROUNDDOWN((F3022-$G$10)/5,0))*5+$G$10&amp;"-"&amp;(ROUNDDOWN((F3022-$G$10)/5,0))*5+$G$10+4,(ROUNDDOWN((F3022-$G$10)/5,0))*5+$G$10&amp;"-"&amp;(ROUNDDOWN((F3022-$G$10)/5,0))*5+$G$10+4)</f>
        <v>1985-1989</v>
      </c>
      <c r="H3022" s="17">
        <v>1</v>
      </c>
      <c r="I3022" s="17">
        <v>0</v>
      </c>
      <c r="J3022" s="17">
        <v>0</v>
      </c>
      <c r="K3022" s="17">
        <f>SUM(I3022:J3022)</f>
        <v>0</v>
      </c>
      <c r="L3022" s="28">
        <f>IF(N3022&lt;7000000000,0,1)</f>
        <v>0</v>
      </c>
      <c r="M3022" s="28">
        <f>IF(N3022&gt;0,1,0)</f>
        <v>1</v>
      </c>
      <c r="N3022" s="29">
        <v>101</v>
      </c>
      <c r="O3022" s="29">
        <f>IF($R3022="Minor",1,0)</f>
        <v>1</v>
      </c>
      <c r="P3022" s="29">
        <f>IF($R3022="Medium",1,0)</f>
        <v>0</v>
      </c>
      <c r="Q3022" s="29">
        <f>IF($R3022="Major",1,0)</f>
        <v>0</v>
      </c>
      <c r="R3022" s="2" t="str">
        <f>IF('Hazard Data'!N1949&lt;VLOOKUP(B3022,Thresholds!$B$2:$I$8,2,FALSE),"Minor",IF(AND(VLOOKUP(B3022,Thresholds!$B$2:$I$8,2,FALSE)&lt;='Hazard Data'!N1949,'Hazard Data'!N1949&lt;VLOOKUP(B3022,Thresholds!$B$2:$I$8,3,FALSE)),"Medium","Major"))</f>
        <v>Minor</v>
      </c>
      <c r="S3022" s="2" t="str">
        <f>IF(N3022&gt;0,"",IF('Hazard Data'!K1949&lt;VLOOKUP(B3022,Thresholds!$B$2:$I$8,5,FALSE),"Minor",IF(AND(VLOOKUP(B3022,Thresholds!$B$2:$I$8,5,FALSE)&lt;='Hazard Data'!K1949,'Hazard Data'!K1949&lt;VLOOKUP(B3022,Thresholds!$B$2:$I$8,6,FALSE)),"Medium","Major")))</f>
        <v/>
      </c>
      <c r="T3022" s="2"/>
      <c r="U3022" s="2"/>
      <c r="V3022" s="2"/>
      <c r="W3022" s="2"/>
      <c r="X3022" s="1"/>
      <c r="Y3022" s="1"/>
      <c r="Z3022" s="1"/>
      <c r="AA3022" s="1"/>
      <c r="AB3022" s="1"/>
      <c r="AC3022" s="1"/>
      <c r="AD3022" s="1"/>
      <c r="AE3022" s="1"/>
      <c r="AF3022" s="1"/>
    </row>
    <row r="3023" spans="1:32">
      <c r="A3023" s="1"/>
      <c r="B3023" s="17">
        <v>2</v>
      </c>
      <c r="C3023" s="9" t="s">
        <v>29</v>
      </c>
      <c r="D3023" s="9" t="str">
        <f>VLOOKUP(C3023,'Hazard Categories'!$A$2:$B$52,2,FALSE)</f>
        <v>Tropical Storm</v>
      </c>
      <c r="E3023" s="17">
        <v>4</v>
      </c>
      <c r="F3023" s="17">
        <v>1987</v>
      </c>
      <c r="G3023" s="17" t="str">
        <f>IF(F3023&lt;2000,(ROUNDDOWN((F3023-$G$10)/5,0))*5+$G$10&amp;"-"&amp;(ROUNDDOWN((F3023-$G$10)/5,0))*5+$G$10+4,(ROUNDDOWN((F3023-$G$10)/5,0))*5+$G$10&amp;"-"&amp;(ROUNDDOWN((F3023-$G$10)/5,0))*5+$G$10+4)</f>
        <v>1985-1989</v>
      </c>
      <c r="H3023" s="17">
        <v>2</v>
      </c>
      <c r="I3023" s="17">
        <v>0</v>
      </c>
      <c r="J3023" s="17">
        <v>0</v>
      </c>
      <c r="K3023" s="17">
        <f>SUM(I3023:J3023)</f>
        <v>0</v>
      </c>
      <c r="L3023" s="28">
        <f>IF(N3023&lt;7000000000,0,1)</f>
        <v>0</v>
      </c>
      <c r="M3023" s="28">
        <f>IF(N3023&gt;0,1,0)</f>
        <v>1</v>
      </c>
      <c r="N3023" s="29">
        <v>77</v>
      </c>
      <c r="O3023" s="29">
        <f>IF($R3023="Minor",1,0)</f>
        <v>1</v>
      </c>
      <c r="P3023" s="29">
        <f>IF($R3023="Medium",1,0)</f>
        <v>0</v>
      </c>
      <c r="Q3023" s="29">
        <f>IF($R3023="Major",1,0)</f>
        <v>0</v>
      </c>
      <c r="R3023" s="2" t="str">
        <f>IF('Hazard Data'!N1631&lt;VLOOKUP(B3023,Thresholds!$B$2:$I$8,2,FALSE),"Minor",IF(AND(VLOOKUP(B3023,Thresholds!$B$2:$I$8,2,FALSE)&lt;='Hazard Data'!N1631,'Hazard Data'!N1631&lt;VLOOKUP(B3023,Thresholds!$B$2:$I$8,3,FALSE)),"Medium","Major"))</f>
        <v>Minor</v>
      </c>
      <c r="S3023" s="2" t="str">
        <f>IF(N3023&gt;0,"",IF('Hazard Data'!K1631&lt;VLOOKUP(B3023,Thresholds!$B$2:$I$8,5,FALSE),"Minor",IF(AND(VLOOKUP(B3023,Thresholds!$B$2:$I$8,5,FALSE)&lt;='Hazard Data'!K1631,'Hazard Data'!K1631&lt;VLOOKUP(B3023,Thresholds!$B$2:$I$8,6,FALSE)),"Medium","Major")))</f>
        <v/>
      </c>
      <c r="T3023" s="2"/>
      <c r="U3023" s="2"/>
      <c r="V3023" s="2"/>
      <c r="W3023" s="2"/>
      <c r="X3023" s="1"/>
      <c r="Y3023" s="1"/>
      <c r="Z3023" s="1"/>
      <c r="AA3023" s="1"/>
      <c r="AB3023" s="1"/>
      <c r="AC3023" s="1"/>
      <c r="AD3023" s="1"/>
      <c r="AE3023" s="1"/>
      <c r="AF3023" s="1"/>
    </row>
    <row r="3024" spans="1:32">
      <c r="A3024" s="1"/>
      <c r="B3024" s="17">
        <v>2</v>
      </c>
      <c r="C3024" s="9" t="s">
        <v>29</v>
      </c>
      <c r="D3024" s="9" t="str">
        <f>VLOOKUP(C3024,'Hazard Categories'!$A$2:$B$52,2,FALSE)</f>
        <v>Tropical Storm</v>
      </c>
      <c r="E3024" s="17">
        <v>3</v>
      </c>
      <c r="F3024" s="17">
        <v>1986</v>
      </c>
      <c r="G3024" s="17" t="str">
        <f>IF(F3024&lt;2000,(ROUNDDOWN((F3024-$G$10)/5,0))*5+$G$10&amp;"-"&amp;(ROUNDDOWN((F3024-$G$10)/5,0))*5+$G$10+4,(ROUNDDOWN((F3024-$G$10)/5,0))*5+$G$10&amp;"-"&amp;(ROUNDDOWN((F3024-$G$10)/5,0))*5+$G$10+4)</f>
        <v>1985-1989</v>
      </c>
      <c r="H3024" s="17">
        <v>1</v>
      </c>
      <c r="I3024" s="17">
        <v>0</v>
      </c>
      <c r="J3024" s="17">
        <v>0</v>
      </c>
      <c r="K3024" s="17">
        <f>SUM(I3024:J3024)</f>
        <v>0</v>
      </c>
      <c r="L3024" s="28">
        <f>IF(N3024&lt;7000000000,0,1)</f>
        <v>0</v>
      </c>
      <c r="M3024" s="28">
        <f>IF(N3024&gt;0,1,0)</f>
        <v>1</v>
      </c>
      <c r="N3024" s="29">
        <v>68</v>
      </c>
      <c r="O3024" s="29">
        <f>IF($R3024="Minor",1,0)</f>
        <v>1</v>
      </c>
      <c r="P3024" s="29">
        <f>IF($R3024="Medium",1,0)</f>
        <v>0</v>
      </c>
      <c r="Q3024" s="29">
        <f>IF($R3024="Major",1,0)</f>
        <v>0</v>
      </c>
      <c r="R3024" s="2" t="str">
        <f>IF('Hazard Data'!N1544&lt;VLOOKUP(B3024,Thresholds!$B$2:$I$8,2,FALSE),"Minor",IF(AND(VLOOKUP(B3024,Thresholds!$B$2:$I$8,2,FALSE)&lt;='Hazard Data'!N1544,'Hazard Data'!N1544&lt;VLOOKUP(B3024,Thresholds!$B$2:$I$8,3,FALSE)),"Medium","Major"))</f>
        <v>Minor</v>
      </c>
      <c r="S3024" s="2" t="str">
        <f>IF(N3024&gt;0,"",IF('Hazard Data'!K1544&lt;VLOOKUP(B3024,Thresholds!$B$2:$I$8,5,FALSE),"Minor",IF(AND(VLOOKUP(B3024,Thresholds!$B$2:$I$8,5,FALSE)&lt;='Hazard Data'!K1544,'Hazard Data'!K1544&lt;VLOOKUP(B3024,Thresholds!$B$2:$I$8,6,FALSE)),"Medium","Major")))</f>
        <v/>
      </c>
      <c r="T3024" s="2"/>
      <c r="U3024" s="2"/>
      <c r="V3024" s="2"/>
      <c r="W3024" s="2"/>
      <c r="X3024" s="1"/>
      <c r="Y3024" s="1"/>
      <c r="Z3024" s="1"/>
      <c r="AA3024" s="1"/>
      <c r="AB3024" s="1"/>
      <c r="AC3024" s="1"/>
      <c r="AD3024" s="1"/>
      <c r="AE3024" s="1"/>
      <c r="AF3024" s="1"/>
    </row>
    <row r="3025" spans="1:32">
      <c r="A3025" s="1"/>
      <c r="B3025" s="17">
        <v>1</v>
      </c>
      <c r="C3025" s="9" t="s">
        <v>40</v>
      </c>
      <c r="D3025" s="9" t="str">
        <f>VLOOKUP(C3025,'Hazard Categories'!$A$2:$B$52,2,FALSE)</f>
        <v>Storm</v>
      </c>
      <c r="E3025" s="17">
        <v>1</v>
      </c>
      <c r="F3025" s="17">
        <v>1989</v>
      </c>
      <c r="G3025" s="17" t="str">
        <f>IF(F3025&lt;2000,(ROUNDDOWN((F3025-$G$10)/5,0))*5+$G$10&amp;"-"&amp;(ROUNDDOWN((F3025-$G$10)/5,0))*5+$G$10+4,(ROUNDDOWN((F3025-$G$10)/5,0))*5+$G$10&amp;"-"&amp;(ROUNDDOWN((F3025-$G$10)/5,0))*5+$G$10+4)</f>
        <v>1985-1989</v>
      </c>
      <c r="H3025" s="17">
        <v>1</v>
      </c>
      <c r="I3025" s="17">
        <v>0</v>
      </c>
      <c r="J3025" s="17">
        <v>0</v>
      </c>
      <c r="K3025" s="17">
        <f>SUM(I3025:J3025)</f>
        <v>0</v>
      </c>
      <c r="L3025" s="28">
        <f>IF(N3025&lt;7000000000,0,1)</f>
        <v>0</v>
      </c>
      <c r="M3025" s="28">
        <f>IF(N3025&gt;0,1,0)</f>
        <v>1</v>
      </c>
      <c r="N3025" s="29">
        <v>65</v>
      </c>
      <c r="O3025" s="29">
        <f>IF($R3025="Minor",1,0)</f>
        <v>1</v>
      </c>
      <c r="P3025" s="29">
        <f>IF($R3025="Medium",1,0)</f>
        <v>0</v>
      </c>
      <c r="Q3025" s="29">
        <f>IF($R3025="Major",1,0)</f>
        <v>0</v>
      </c>
      <c r="R3025" s="2" t="str">
        <f>IF('Hazard Data'!N1445&lt;VLOOKUP(B3025,Thresholds!$B$2:$I$8,2,FALSE),"Minor",IF(AND(VLOOKUP(B3025,Thresholds!$B$2:$I$8,2,FALSE)&lt;='Hazard Data'!N1445,'Hazard Data'!N1445&lt;VLOOKUP(B3025,Thresholds!$B$2:$I$8,3,FALSE)),"Medium","Major"))</f>
        <v>Minor</v>
      </c>
      <c r="S3025" s="2" t="str">
        <f>IF(N3025&gt;0,"",IF('Hazard Data'!K1445&lt;VLOOKUP(B3025,Thresholds!$B$2:$I$8,5,FALSE),"Minor",IF(AND(VLOOKUP(B3025,Thresholds!$B$2:$I$8,5,FALSE)&lt;='Hazard Data'!K1445,'Hazard Data'!K1445&lt;VLOOKUP(B3025,Thresholds!$B$2:$I$8,6,FALSE)),"Medium","Major")))</f>
        <v/>
      </c>
      <c r="T3025" s="2"/>
      <c r="U3025" s="2"/>
      <c r="V3025" s="2"/>
      <c r="W3025" s="2"/>
      <c r="X3025" s="1"/>
      <c r="Y3025" s="1"/>
      <c r="Z3025" s="1"/>
      <c r="AA3025" s="1"/>
      <c r="AB3025" s="1"/>
      <c r="AC3025" s="1"/>
      <c r="AD3025" s="1"/>
      <c r="AE3025" s="1"/>
      <c r="AF3025" s="1"/>
    </row>
    <row r="3026" spans="1:32">
      <c r="A3026" s="1"/>
      <c r="B3026" s="17">
        <v>3</v>
      </c>
      <c r="C3026" s="9" t="s">
        <v>59</v>
      </c>
      <c r="D3026" s="9" t="str">
        <f>VLOOKUP(C3026,'Hazard Categories'!$A$2:$B$52,2,FALSE)</f>
        <v>Storm</v>
      </c>
      <c r="E3026" s="17">
        <v>2</v>
      </c>
      <c r="F3026" s="17">
        <v>1988</v>
      </c>
      <c r="G3026" s="17" t="str">
        <f>IF(F3026&lt;2000,(ROUNDDOWN((F3026-$G$10)/5,0))*5+$G$10&amp;"-"&amp;(ROUNDDOWN((F3026-$G$10)/5,0))*5+$G$10+4,(ROUNDDOWN((F3026-$G$10)/5,0))*5+$G$10&amp;"-"&amp;(ROUNDDOWN((F3026-$G$10)/5,0))*5+$G$10+4)</f>
        <v>1985-1989</v>
      </c>
      <c r="H3026" s="17">
        <v>1</v>
      </c>
      <c r="I3026" s="17">
        <v>0</v>
      </c>
      <c r="J3026" s="17">
        <v>0</v>
      </c>
      <c r="K3026" s="17">
        <f>SUM(I3026:J3026)</f>
        <v>0</v>
      </c>
      <c r="L3026" s="28">
        <f>IF(N3026&lt;7000000000,0,1)</f>
        <v>0</v>
      </c>
      <c r="M3026" s="28">
        <f>IF(N3026&gt;0,1,0)</f>
        <v>1</v>
      </c>
      <c r="N3026" s="29">
        <v>51</v>
      </c>
      <c r="O3026" s="29">
        <f>IF($R3026="Minor",1,0)</f>
        <v>1</v>
      </c>
      <c r="P3026" s="29">
        <f>IF($R3026="Medium",1,0)</f>
        <v>0</v>
      </c>
      <c r="Q3026" s="29">
        <f>IF($R3026="Major",1,0)</f>
        <v>0</v>
      </c>
      <c r="R3026" s="2" t="str">
        <f>IF('Hazard Data'!N1682&lt;VLOOKUP(B3026,Thresholds!$B$2:$I$8,2,FALSE),"Minor",IF(AND(VLOOKUP(B3026,Thresholds!$B$2:$I$8,2,FALSE)&lt;='Hazard Data'!N1682,'Hazard Data'!N1682&lt;VLOOKUP(B3026,Thresholds!$B$2:$I$8,3,FALSE)),"Medium","Major"))</f>
        <v>Minor</v>
      </c>
      <c r="S3026" s="2" t="str">
        <f>IF(N3026&gt;0,"",IF('Hazard Data'!K1682&lt;VLOOKUP(B3026,Thresholds!$B$2:$I$8,5,FALSE),"Minor",IF(AND(VLOOKUP(B3026,Thresholds!$B$2:$I$8,5,FALSE)&lt;='Hazard Data'!K1682,'Hazard Data'!K1682&lt;VLOOKUP(B3026,Thresholds!$B$2:$I$8,6,FALSE)),"Medium","Major")))</f>
        <v/>
      </c>
      <c r="T3026" s="2"/>
      <c r="U3026" s="2"/>
      <c r="V3026" s="2"/>
      <c r="W3026" s="2"/>
      <c r="X3026" s="1"/>
      <c r="Y3026" s="1"/>
      <c r="Z3026" s="1"/>
      <c r="AA3026" s="1"/>
      <c r="AB3026" s="1"/>
      <c r="AC3026" s="1"/>
      <c r="AD3026" s="1"/>
      <c r="AE3026" s="1"/>
      <c r="AF3026" s="1"/>
    </row>
    <row r="3027" spans="1:32">
      <c r="A3027" s="1"/>
      <c r="B3027" s="17">
        <v>6</v>
      </c>
      <c r="C3027" s="9" t="s">
        <v>59</v>
      </c>
      <c r="D3027" s="9" t="str">
        <f>VLOOKUP(C3027,'Hazard Categories'!$A$2:$B$52,2,FALSE)</f>
        <v>Storm</v>
      </c>
      <c r="E3027" s="17">
        <v>2</v>
      </c>
      <c r="F3027" s="17">
        <v>1988</v>
      </c>
      <c r="G3027" s="17" t="str">
        <f>IF(F3027&lt;2000,(ROUNDDOWN((F3027-$G$10)/5,0))*5+$G$10&amp;"-"&amp;(ROUNDDOWN((F3027-$G$10)/5,0))*5+$G$10+4,(ROUNDDOWN((F3027-$G$10)/5,0))*5+$G$10&amp;"-"&amp;(ROUNDDOWN((F3027-$G$10)/5,0))*5+$G$10+4)</f>
        <v>1985-1989</v>
      </c>
      <c r="H3027" s="17">
        <v>1</v>
      </c>
      <c r="I3027" s="17">
        <v>0</v>
      </c>
      <c r="J3027" s="17">
        <v>0</v>
      </c>
      <c r="K3027" s="17">
        <f>SUM(I3027:J3027)</f>
        <v>0</v>
      </c>
      <c r="L3027" s="28">
        <f>IF(N3027&lt;7000000000,0,1)</f>
        <v>0</v>
      </c>
      <c r="M3027" s="28">
        <f>IF(N3027&gt;0,1,0)</f>
        <v>1</v>
      </c>
      <c r="N3027" s="29">
        <v>46</v>
      </c>
      <c r="O3027" s="29">
        <f>IF($R3027="Minor",1,0)</f>
        <v>1</v>
      </c>
      <c r="P3027" s="29">
        <f>IF($R3027="Medium",1,0)</f>
        <v>0</v>
      </c>
      <c r="Q3027" s="29">
        <f>IF($R3027="Major",1,0)</f>
        <v>0</v>
      </c>
      <c r="R3027" s="2" t="str">
        <f>IF('Hazard Data'!N1680&lt;VLOOKUP(B3027,Thresholds!$B$2:$I$8,2,FALSE),"Minor",IF(AND(VLOOKUP(B3027,Thresholds!$B$2:$I$8,2,FALSE)&lt;='Hazard Data'!N1680,'Hazard Data'!N1680&lt;VLOOKUP(B3027,Thresholds!$B$2:$I$8,3,FALSE)),"Medium","Major"))</f>
        <v>Minor</v>
      </c>
      <c r="S3027" s="2" t="str">
        <f>IF(N3027&gt;0,"",IF('Hazard Data'!K1680&lt;VLOOKUP(B3027,Thresholds!$B$2:$I$8,5,FALSE),"Minor",IF(AND(VLOOKUP(B3027,Thresholds!$B$2:$I$8,5,FALSE)&lt;='Hazard Data'!K1680,'Hazard Data'!K1680&lt;VLOOKUP(B3027,Thresholds!$B$2:$I$8,6,FALSE)),"Medium","Major")))</f>
        <v/>
      </c>
      <c r="T3027" s="2"/>
      <c r="U3027" s="2"/>
      <c r="V3027" s="2"/>
      <c r="W3027" s="2"/>
      <c r="X3027" s="1"/>
      <c r="Y3027" s="1"/>
      <c r="Z3027" s="1"/>
      <c r="AA3027" s="1"/>
      <c r="AB3027" s="1"/>
      <c r="AC3027" s="1"/>
      <c r="AD3027" s="1"/>
      <c r="AE3027" s="1"/>
      <c r="AF3027" s="1"/>
    </row>
    <row r="3028" spans="1:32">
      <c r="A3028" s="1"/>
      <c r="B3028" s="17">
        <v>1</v>
      </c>
      <c r="C3028" s="9" t="s">
        <v>64</v>
      </c>
      <c r="D3028" s="9" t="str">
        <f>VLOOKUP(C3028,'Hazard Categories'!$A$2:$B$52,2,FALSE)</f>
        <v>Severe Storm</v>
      </c>
      <c r="E3028" s="17">
        <v>2</v>
      </c>
      <c r="F3028" s="17">
        <v>1978</v>
      </c>
      <c r="G3028" s="17" t="str">
        <f>IF(F3028&lt;2000,(ROUNDDOWN((F3028-$G$10)/5,0))*5+$G$10&amp;"-"&amp;(ROUNDDOWN((F3028-$G$10)/5,0))*5+$G$10+4,(ROUNDDOWN((F3028-$G$10)/5,0))*5+$G$10&amp;"-"&amp;(ROUNDDOWN((F3028-$G$10)/5,0))*5+$G$10+4)</f>
        <v>1975-1979</v>
      </c>
      <c r="H3028" s="17">
        <v>1</v>
      </c>
      <c r="I3028" s="17">
        <v>0</v>
      </c>
      <c r="J3028" s="17">
        <v>0</v>
      </c>
      <c r="K3028" s="17">
        <f>SUM(I3028:J3028)</f>
        <v>0</v>
      </c>
      <c r="L3028" s="28">
        <f>IF(N3028&lt;7000000000,0,1)</f>
        <v>0</v>
      </c>
      <c r="M3028" s="28">
        <f>IF(N3028&gt;0,1,0)</f>
        <v>1</v>
      </c>
      <c r="N3028" s="29">
        <v>45</v>
      </c>
      <c r="O3028" s="29">
        <f>IF($R3028="Minor",1,0)</f>
        <v>1</v>
      </c>
      <c r="P3028" s="29">
        <f>IF($R3028="Medium",1,0)</f>
        <v>0</v>
      </c>
      <c r="Q3028" s="29">
        <f>IF($R3028="Major",1,0)</f>
        <v>0</v>
      </c>
      <c r="R3028" s="2" t="str">
        <f>IF('Hazard Data'!N1322&lt;VLOOKUP(B3028,Thresholds!$B$2:$I$8,2,FALSE),"Minor",IF(AND(VLOOKUP(B3028,Thresholds!$B$2:$I$8,2,FALSE)&lt;='Hazard Data'!N1322,'Hazard Data'!N1322&lt;VLOOKUP(B3028,Thresholds!$B$2:$I$8,3,FALSE)),"Medium","Major"))</f>
        <v>Minor</v>
      </c>
      <c r="S3028" s="2" t="str">
        <f>IF(N3028&gt;0,"",IF('Hazard Data'!K1322&lt;VLOOKUP(B3028,Thresholds!$B$2:$I$8,5,FALSE),"Minor",IF(AND(VLOOKUP(B3028,Thresholds!$B$2:$I$8,5,FALSE)&lt;='Hazard Data'!K1322,'Hazard Data'!K1322&lt;VLOOKUP(B3028,Thresholds!$B$2:$I$8,6,FALSE)),"Medium","Major")))</f>
        <v/>
      </c>
      <c r="T3028" s="2"/>
      <c r="U3028" s="2"/>
      <c r="V3028" s="2"/>
      <c r="W3028" s="2"/>
      <c r="X3028" s="1"/>
      <c r="Y3028" s="1"/>
      <c r="Z3028" s="1"/>
      <c r="AA3028" s="1"/>
      <c r="AB3028" s="1"/>
      <c r="AC3028" s="1"/>
      <c r="AD3028" s="1"/>
      <c r="AE3028" s="1"/>
      <c r="AF3028" s="1"/>
    </row>
    <row r="3029" spans="1:32">
      <c r="A3029" s="1"/>
      <c r="B3029" s="17">
        <v>4</v>
      </c>
      <c r="C3029" s="9" t="s">
        <v>59</v>
      </c>
      <c r="D3029" s="9" t="str">
        <f>VLOOKUP(C3029,'Hazard Categories'!$A$2:$B$52,2,FALSE)</f>
        <v>Storm</v>
      </c>
      <c r="E3029" s="17">
        <v>2</v>
      </c>
      <c r="F3029" s="17">
        <v>1988</v>
      </c>
      <c r="G3029" s="17" t="str">
        <f>IF(F3029&lt;2000,(ROUNDDOWN((F3029-$G$10)/5,0))*5+$G$10&amp;"-"&amp;(ROUNDDOWN((F3029-$G$10)/5,0))*5+$G$10+4,(ROUNDDOWN((F3029-$G$10)/5,0))*5+$G$10&amp;"-"&amp;(ROUNDDOWN((F3029-$G$10)/5,0))*5+$G$10+4)</f>
        <v>1985-1989</v>
      </c>
      <c r="H3029" s="17">
        <v>1</v>
      </c>
      <c r="I3029" s="17">
        <v>0</v>
      </c>
      <c r="J3029" s="17">
        <v>0</v>
      </c>
      <c r="K3029" s="17">
        <f>SUM(I3029:J3029)</f>
        <v>0</v>
      </c>
      <c r="L3029" s="28">
        <f>IF(N3029&lt;7000000000,0,1)</f>
        <v>0</v>
      </c>
      <c r="M3029" s="28">
        <f>IF(N3029&gt;0,1,0)</f>
        <v>1</v>
      </c>
      <c r="N3029" s="29">
        <v>43</v>
      </c>
      <c r="O3029" s="29">
        <f>IF($R3029="Minor",1,0)</f>
        <v>1</v>
      </c>
      <c r="P3029" s="29">
        <f>IF($R3029="Medium",1,0)</f>
        <v>0</v>
      </c>
      <c r="Q3029" s="29">
        <f>IF($R3029="Major",1,0)</f>
        <v>0</v>
      </c>
      <c r="R3029" s="2" t="str">
        <f>IF('Hazard Data'!N1681&lt;VLOOKUP(B3029,Thresholds!$B$2:$I$8,2,FALSE),"Minor",IF(AND(VLOOKUP(B3029,Thresholds!$B$2:$I$8,2,FALSE)&lt;='Hazard Data'!N1681,'Hazard Data'!N1681&lt;VLOOKUP(B3029,Thresholds!$B$2:$I$8,3,FALSE)),"Medium","Major"))</f>
        <v>Minor</v>
      </c>
      <c r="S3029" s="2" t="str">
        <f>IF(N3029&gt;0,"",IF('Hazard Data'!K1681&lt;VLOOKUP(B3029,Thresholds!$B$2:$I$8,5,FALSE),"Minor",IF(AND(VLOOKUP(B3029,Thresholds!$B$2:$I$8,5,FALSE)&lt;='Hazard Data'!K1681,'Hazard Data'!K1681&lt;VLOOKUP(B3029,Thresholds!$B$2:$I$8,6,FALSE)),"Medium","Major")))</f>
        <v/>
      </c>
      <c r="T3029" s="2"/>
      <c r="U3029" s="2"/>
      <c r="V3029" s="2"/>
      <c r="W3029" s="2"/>
      <c r="X3029" s="1"/>
      <c r="Y3029" s="1"/>
      <c r="Z3029" s="1"/>
      <c r="AA3029" s="1"/>
      <c r="AB3029" s="1"/>
      <c r="AC3029" s="1"/>
      <c r="AD3029" s="1"/>
      <c r="AE3029" s="1"/>
      <c r="AF3029" s="1"/>
    </row>
    <row r="3030" spans="1:32">
      <c r="A3030" s="1"/>
      <c r="B3030" s="17">
        <v>6</v>
      </c>
      <c r="C3030" s="9" t="s">
        <v>59</v>
      </c>
      <c r="D3030" s="9" t="str">
        <f>VLOOKUP(C3030,'Hazard Categories'!$A$2:$B$52,2,FALSE)</f>
        <v>Storm</v>
      </c>
      <c r="E3030" s="17">
        <v>2</v>
      </c>
      <c r="F3030" s="17">
        <v>1988</v>
      </c>
      <c r="G3030" s="17" t="str">
        <f>IF(F3030&lt;2000,(ROUNDDOWN((F3030-$G$10)/5,0))*5+$G$10&amp;"-"&amp;(ROUNDDOWN((F3030-$G$10)/5,0))*5+$G$10+4,(ROUNDDOWN((F3030-$G$10)/5,0))*5+$G$10&amp;"-"&amp;(ROUNDDOWN((F3030-$G$10)/5,0))*5+$G$10+4)</f>
        <v>1985-1989</v>
      </c>
      <c r="H3030" s="17">
        <v>1</v>
      </c>
      <c r="I3030" s="17">
        <v>0</v>
      </c>
      <c r="J3030" s="17">
        <v>0</v>
      </c>
      <c r="K3030" s="17">
        <f>SUM(I3030:J3030)</f>
        <v>0</v>
      </c>
      <c r="L3030" s="28">
        <f>IF(N3030&lt;7000000000,0,1)</f>
        <v>0</v>
      </c>
      <c r="M3030" s="28">
        <f>IF(N3030&gt;0,1,0)</f>
        <v>1</v>
      </c>
      <c r="N3030" s="29">
        <v>26</v>
      </c>
      <c r="O3030" s="29">
        <f>IF($R3030="Minor",1,0)</f>
        <v>1</v>
      </c>
      <c r="P3030" s="29">
        <f>IF($R3030="Medium",1,0)</f>
        <v>0</v>
      </c>
      <c r="Q3030" s="29">
        <f>IF($R3030="Major",1,0)</f>
        <v>0</v>
      </c>
      <c r="R3030" s="2" t="str">
        <f>IF('Hazard Data'!N1676&lt;VLOOKUP(B3030,Thresholds!$B$2:$I$8,2,FALSE),"Minor",IF(AND(VLOOKUP(B3030,Thresholds!$B$2:$I$8,2,FALSE)&lt;='Hazard Data'!N1676,'Hazard Data'!N1676&lt;VLOOKUP(B3030,Thresholds!$B$2:$I$8,3,FALSE)),"Medium","Major"))</f>
        <v>Minor</v>
      </c>
      <c r="S3030" s="2" t="str">
        <f>IF(N3030&gt;0,"",IF('Hazard Data'!K1676&lt;VLOOKUP(B3030,Thresholds!$B$2:$I$8,5,FALSE),"Minor",IF(AND(VLOOKUP(B3030,Thresholds!$B$2:$I$8,5,FALSE)&lt;='Hazard Data'!K1676,'Hazard Data'!K1676&lt;VLOOKUP(B3030,Thresholds!$B$2:$I$8,6,FALSE)),"Medium","Major")))</f>
        <v/>
      </c>
      <c r="T3030" s="2"/>
      <c r="U3030" s="2"/>
      <c r="V3030" s="2"/>
      <c r="W3030" s="2"/>
      <c r="X3030" s="1"/>
      <c r="Y3030" s="1"/>
      <c r="Z3030" s="1"/>
      <c r="AA3030" s="1"/>
      <c r="AB3030" s="1"/>
      <c r="AC3030" s="1"/>
      <c r="AD3030" s="1"/>
      <c r="AE3030" s="1"/>
      <c r="AF3030" s="1"/>
    </row>
    <row r="3031" spans="1:32">
      <c r="A3031" s="1"/>
      <c r="B3031" s="17">
        <v>6</v>
      </c>
      <c r="C3031" s="9" t="s">
        <v>86</v>
      </c>
      <c r="D3031" s="9" t="str">
        <f>VLOOKUP(C3031,'Hazard Categories'!$A$2:$B$52,2,FALSE)</f>
        <v>Storm</v>
      </c>
      <c r="E3031" s="17">
        <v>4</v>
      </c>
      <c r="F3031" s="17">
        <v>1973</v>
      </c>
      <c r="G3031" s="17" t="str">
        <f>IF(F3031&lt;2000,(ROUNDDOWN((F3031-$G$10)/5,0))*5+$G$10&amp;"-"&amp;(ROUNDDOWN((F3031-$G$10)/5,0))*5+$G$10+4,(ROUNDDOWN((F3031-$G$10)/5,0))*5+$G$10&amp;"-"&amp;(ROUNDDOWN((F3031-$G$10)/5,0))*5+$G$10+4)</f>
        <v>1970-1974</v>
      </c>
      <c r="H3031" s="17">
        <v>1</v>
      </c>
      <c r="I3031" s="17">
        <v>0</v>
      </c>
      <c r="J3031" s="17">
        <v>0</v>
      </c>
      <c r="K3031" s="17">
        <f>SUM(I3031:J3031)</f>
        <v>0</v>
      </c>
      <c r="L3031" s="28">
        <f>IF(N3031&lt;7000000000,0,1)</f>
        <v>0</v>
      </c>
      <c r="M3031" s="28">
        <f>IF(N3031&gt;0,1,0)</f>
        <v>1</v>
      </c>
      <c r="N3031" s="29">
        <v>25</v>
      </c>
      <c r="O3031" s="29">
        <f>IF($R3031="Minor",1,0)</f>
        <v>1</v>
      </c>
      <c r="P3031" s="29">
        <f>IF($R3031="Medium",1,0)</f>
        <v>0</v>
      </c>
      <c r="Q3031" s="29">
        <f>IF($R3031="Major",1,0)</f>
        <v>0</v>
      </c>
      <c r="R3031" s="2" t="str">
        <f>IF('Hazard Data'!N1172&lt;VLOOKUP(B3031,Thresholds!$B$2:$I$8,2,FALSE),"Minor",IF(AND(VLOOKUP(B3031,Thresholds!$B$2:$I$8,2,FALSE)&lt;='Hazard Data'!N1172,'Hazard Data'!N1172&lt;VLOOKUP(B3031,Thresholds!$B$2:$I$8,3,FALSE)),"Medium","Major"))</f>
        <v>Minor</v>
      </c>
      <c r="S3031" s="2" t="str">
        <f>IF(N3031&gt;0,"",IF('Hazard Data'!K1172&lt;VLOOKUP(B3031,Thresholds!$B$2:$I$8,5,FALSE),"Minor",IF(AND(VLOOKUP(B3031,Thresholds!$B$2:$I$8,5,FALSE)&lt;='Hazard Data'!K1172,'Hazard Data'!K1172&lt;VLOOKUP(B3031,Thresholds!$B$2:$I$8,6,FALSE)),"Medium","Major")))</f>
        <v/>
      </c>
      <c r="T3031" s="2"/>
      <c r="U3031" s="2"/>
      <c r="V3031" s="2"/>
      <c r="W3031" s="2"/>
      <c r="X3031" s="1"/>
      <c r="Y3031" s="1"/>
      <c r="Z3031" s="1"/>
      <c r="AA3031" s="1"/>
      <c r="AB3031" s="1"/>
      <c r="AC3031" s="1"/>
      <c r="AD3031" s="1"/>
      <c r="AE3031" s="1"/>
      <c r="AF3031" s="1"/>
    </row>
    <row r="3032" spans="1:32">
      <c r="A3032" s="1"/>
      <c r="B3032" s="17">
        <v>1</v>
      </c>
      <c r="C3032" s="9" t="s">
        <v>86</v>
      </c>
      <c r="D3032" s="9" t="str">
        <f>VLOOKUP(C3032,'Hazard Categories'!$A$2:$B$52,2,FALSE)</f>
        <v>Storm</v>
      </c>
      <c r="E3032" s="17">
        <v>4</v>
      </c>
      <c r="F3032" s="17">
        <v>1973</v>
      </c>
      <c r="G3032" s="17" t="str">
        <f>IF(F3032&lt;2000,(ROUNDDOWN((F3032-$G$10)/5,0))*5+$G$10&amp;"-"&amp;(ROUNDDOWN((F3032-$G$10)/5,0))*5+$G$10+4,(ROUNDDOWN((F3032-$G$10)/5,0))*5+$G$10&amp;"-"&amp;(ROUNDDOWN((F3032-$G$10)/5,0))*5+$G$10+4)</f>
        <v>1970-1974</v>
      </c>
      <c r="H3032" s="17">
        <v>1</v>
      </c>
      <c r="I3032" s="17">
        <v>0</v>
      </c>
      <c r="J3032" s="17">
        <v>0</v>
      </c>
      <c r="K3032" s="17">
        <f>SUM(I3032:J3032)</f>
        <v>0</v>
      </c>
      <c r="L3032" s="28">
        <f>IF(N3032&lt;7000000000,0,1)</f>
        <v>0</v>
      </c>
      <c r="M3032" s="28">
        <f>IF(N3032&gt;0,1,0)</f>
        <v>1</v>
      </c>
      <c r="N3032" s="29">
        <v>24</v>
      </c>
      <c r="O3032" s="29">
        <f>IF($R3032="Minor",1,0)</f>
        <v>1</v>
      </c>
      <c r="P3032" s="29">
        <f>IF($R3032="Medium",1,0)</f>
        <v>0</v>
      </c>
      <c r="Q3032" s="29">
        <f>IF($R3032="Major",1,0)</f>
        <v>0</v>
      </c>
      <c r="R3032" s="2" t="str">
        <f>IF('Hazard Data'!N1173&lt;VLOOKUP(B3032,Thresholds!$B$2:$I$8,2,FALSE),"Minor",IF(AND(VLOOKUP(B3032,Thresholds!$B$2:$I$8,2,FALSE)&lt;='Hazard Data'!N1173,'Hazard Data'!N1173&lt;VLOOKUP(B3032,Thresholds!$B$2:$I$8,3,FALSE)),"Medium","Major"))</f>
        <v>Minor</v>
      </c>
      <c r="S3032" s="2" t="str">
        <f>IF(N3032&gt;0,"",IF('Hazard Data'!K1173&lt;VLOOKUP(B3032,Thresholds!$B$2:$I$8,5,FALSE),"Minor",IF(AND(VLOOKUP(B3032,Thresholds!$B$2:$I$8,5,FALSE)&lt;='Hazard Data'!K1173,'Hazard Data'!K1173&lt;VLOOKUP(B3032,Thresholds!$B$2:$I$8,6,FALSE)),"Medium","Major")))</f>
        <v/>
      </c>
      <c r="T3032" s="2"/>
      <c r="U3032" s="2"/>
      <c r="V3032" s="2"/>
      <c r="W3032" s="2"/>
      <c r="X3032" s="1"/>
      <c r="Y3032" s="1"/>
      <c r="Z3032" s="1"/>
      <c r="AA3032" s="1"/>
      <c r="AB3032" s="1"/>
      <c r="AC3032" s="1"/>
      <c r="AD3032" s="1"/>
      <c r="AE3032" s="1"/>
      <c r="AF3032" s="1"/>
    </row>
    <row r="3033" spans="1:32">
      <c r="A3033" s="1"/>
      <c r="B3033" s="17">
        <v>4</v>
      </c>
      <c r="C3033" s="9" t="s">
        <v>59</v>
      </c>
      <c r="D3033" s="9" t="str">
        <f>VLOOKUP(C3033,'Hazard Categories'!$A$2:$B$52,2,FALSE)</f>
        <v>Storm</v>
      </c>
      <c r="E3033" s="17">
        <v>2</v>
      </c>
      <c r="F3033" s="17">
        <v>1988</v>
      </c>
      <c r="G3033" s="17" t="str">
        <f>IF(F3033&lt;2000,(ROUNDDOWN((F3033-$G$10)/5,0))*5+$G$10&amp;"-"&amp;(ROUNDDOWN((F3033-$G$10)/5,0))*5+$G$10+4,(ROUNDDOWN((F3033-$G$10)/5,0))*5+$G$10&amp;"-"&amp;(ROUNDDOWN((F3033-$G$10)/5,0))*5+$G$10+4)</f>
        <v>1985-1989</v>
      </c>
      <c r="H3033" s="17">
        <v>1</v>
      </c>
      <c r="I3033" s="17">
        <v>0</v>
      </c>
      <c r="J3033" s="17">
        <v>0</v>
      </c>
      <c r="K3033" s="17">
        <f>SUM(I3033:J3033)</f>
        <v>0</v>
      </c>
      <c r="L3033" s="28">
        <f>IF(N3033&lt;7000000000,0,1)</f>
        <v>0</v>
      </c>
      <c r="M3033" s="28">
        <f>IF(N3033&gt;0,1,0)</f>
        <v>1</v>
      </c>
      <c r="N3033" s="29">
        <v>24</v>
      </c>
      <c r="O3033" s="29">
        <f>IF($R3033="Minor",1,0)</f>
        <v>1</v>
      </c>
      <c r="P3033" s="29">
        <f>IF($R3033="Medium",1,0)</f>
        <v>0</v>
      </c>
      <c r="Q3033" s="29">
        <f>IF($R3033="Major",1,0)</f>
        <v>0</v>
      </c>
      <c r="R3033" s="2" t="str">
        <f>IF('Hazard Data'!N1677&lt;VLOOKUP(B3033,Thresholds!$B$2:$I$8,2,FALSE),"Minor",IF(AND(VLOOKUP(B3033,Thresholds!$B$2:$I$8,2,FALSE)&lt;='Hazard Data'!N1677,'Hazard Data'!N1677&lt;VLOOKUP(B3033,Thresholds!$B$2:$I$8,3,FALSE)),"Medium","Major"))</f>
        <v>Minor</v>
      </c>
      <c r="S3033" s="2" t="str">
        <f>IF(N3033&gt;0,"",IF('Hazard Data'!K1677&lt;VLOOKUP(B3033,Thresholds!$B$2:$I$8,5,FALSE),"Minor",IF(AND(VLOOKUP(B3033,Thresholds!$B$2:$I$8,5,FALSE)&lt;='Hazard Data'!K1677,'Hazard Data'!K1677&lt;VLOOKUP(B3033,Thresholds!$B$2:$I$8,6,FALSE)),"Medium","Major")))</f>
        <v/>
      </c>
      <c r="T3033" s="2"/>
      <c r="U3033" s="2"/>
      <c r="V3033" s="2"/>
      <c r="W3033" s="2"/>
      <c r="X3033" s="1"/>
      <c r="Y3033" s="1"/>
      <c r="Z3033" s="1"/>
      <c r="AA3033" s="1"/>
      <c r="AB3033" s="1"/>
      <c r="AC3033" s="1"/>
      <c r="AD3033" s="1"/>
      <c r="AE3033" s="1"/>
      <c r="AF3033" s="1"/>
    </row>
    <row r="3034" spans="1:32">
      <c r="A3034" s="1"/>
      <c r="B3034" s="17">
        <v>3</v>
      </c>
      <c r="C3034" s="9" t="s">
        <v>59</v>
      </c>
      <c r="D3034" s="9" t="str">
        <f>VLOOKUP(C3034,'Hazard Categories'!$A$2:$B$52,2,FALSE)</f>
        <v>Storm</v>
      </c>
      <c r="E3034" s="17">
        <v>2</v>
      </c>
      <c r="F3034" s="17">
        <v>1988</v>
      </c>
      <c r="G3034" s="17" t="str">
        <f>IF(F3034&lt;2000,(ROUNDDOWN((F3034-$G$10)/5,0))*5+$G$10&amp;"-"&amp;(ROUNDDOWN((F3034-$G$10)/5,0))*5+$G$10+4,(ROUNDDOWN((F3034-$G$10)/5,0))*5+$G$10&amp;"-"&amp;(ROUNDDOWN((F3034-$G$10)/5,0))*5+$G$10+4)</f>
        <v>1985-1989</v>
      </c>
      <c r="H3034" s="17">
        <v>1</v>
      </c>
      <c r="I3034" s="17">
        <v>0</v>
      </c>
      <c r="J3034" s="17">
        <v>0</v>
      </c>
      <c r="K3034" s="17">
        <f>SUM(I3034:J3034)</f>
        <v>0</v>
      </c>
      <c r="L3034" s="28">
        <f>IF(N3034&lt;7000000000,0,1)</f>
        <v>0</v>
      </c>
      <c r="M3034" s="28">
        <f>IF(N3034&gt;0,1,0)</f>
        <v>1</v>
      </c>
      <c r="N3034" s="29">
        <v>24</v>
      </c>
      <c r="O3034" s="29">
        <f>IF($R3034="Minor",1,0)</f>
        <v>1</v>
      </c>
      <c r="P3034" s="29">
        <f>IF($R3034="Medium",1,0)</f>
        <v>0</v>
      </c>
      <c r="Q3034" s="29">
        <f>IF($R3034="Major",1,0)</f>
        <v>0</v>
      </c>
      <c r="R3034" s="2" t="str">
        <f>IF('Hazard Data'!N1678&lt;VLOOKUP(B3034,Thresholds!$B$2:$I$8,2,FALSE),"Minor",IF(AND(VLOOKUP(B3034,Thresholds!$B$2:$I$8,2,FALSE)&lt;='Hazard Data'!N1678,'Hazard Data'!N1678&lt;VLOOKUP(B3034,Thresholds!$B$2:$I$8,3,FALSE)),"Medium","Major"))</f>
        <v>Minor</v>
      </c>
      <c r="S3034" s="2" t="str">
        <f>IF(N3034&gt;0,"",IF('Hazard Data'!K1678&lt;VLOOKUP(B3034,Thresholds!$B$2:$I$8,5,FALSE),"Minor",IF(AND(VLOOKUP(B3034,Thresholds!$B$2:$I$8,5,FALSE)&lt;='Hazard Data'!K1678,'Hazard Data'!K1678&lt;VLOOKUP(B3034,Thresholds!$B$2:$I$8,6,FALSE)),"Medium","Major")))</f>
        <v/>
      </c>
      <c r="T3034" s="2"/>
      <c r="U3034" s="2"/>
      <c r="V3034" s="2"/>
      <c r="W3034" s="2"/>
      <c r="X3034" s="1"/>
      <c r="Y3034" s="1"/>
      <c r="Z3034" s="1"/>
      <c r="AA3034" s="1"/>
      <c r="AB3034" s="1"/>
      <c r="AC3034" s="1"/>
      <c r="AD3034" s="1"/>
      <c r="AE3034" s="1"/>
      <c r="AF3034" s="1"/>
    </row>
    <row r="3035" spans="1:32">
      <c r="A3035" s="1"/>
      <c r="B3035" s="17">
        <v>5</v>
      </c>
      <c r="C3035" s="9" t="s">
        <v>59</v>
      </c>
      <c r="D3035" s="9" t="str">
        <f>VLOOKUP(C3035,'Hazard Categories'!$A$2:$B$52,2,FALSE)</f>
        <v>Storm</v>
      </c>
      <c r="E3035" s="17">
        <v>2</v>
      </c>
      <c r="F3035" s="17">
        <v>1988</v>
      </c>
      <c r="G3035" s="17" t="str">
        <f>IF(F3035&lt;2000,(ROUNDDOWN((F3035-$G$10)/5,0))*5+$G$10&amp;"-"&amp;(ROUNDDOWN((F3035-$G$10)/5,0))*5+$G$10+4,(ROUNDDOWN((F3035-$G$10)/5,0))*5+$G$10&amp;"-"&amp;(ROUNDDOWN((F3035-$G$10)/5,0))*5+$G$10+4)</f>
        <v>1985-1989</v>
      </c>
      <c r="H3035" s="17">
        <v>1</v>
      </c>
      <c r="I3035" s="17">
        <v>0</v>
      </c>
      <c r="J3035" s="17">
        <v>0</v>
      </c>
      <c r="K3035" s="17">
        <f>SUM(I3035:J3035)</f>
        <v>0</v>
      </c>
      <c r="L3035" s="28">
        <f>IF(N3035&lt;7000000000,0,1)</f>
        <v>0</v>
      </c>
      <c r="M3035" s="28">
        <f>IF(N3035&gt;0,1,0)</f>
        <v>1</v>
      </c>
      <c r="N3035" s="29">
        <v>23</v>
      </c>
      <c r="O3035" s="29">
        <f>IF($R3035="Minor",1,0)</f>
        <v>1</v>
      </c>
      <c r="P3035" s="29">
        <f>IF($R3035="Medium",1,0)</f>
        <v>0</v>
      </c>
      <c r="Q3035" s="29">
        <f>IF($R3035="Major",1,0)</f>
        <v>0</v>
      </c>
      <c r="R3035" s="2" t="str">
        <f>IF('Hazard Data'!N1679&lt;VLOOKUP(B3035,Thresholds!$B$2:$I$8,2,FALSE),"Minor",IF(AND(VLOOKUP(B3035,Thresholds!$B$2:$I$8,2,FALSE)&lt;='Hazard Data'!N1679,'Hazard Data'!N1679&lt;VLOOKUP(B3035,Thresholds!$B$2:$I$8,3,FALSE)),"Medium","Major"))</f>
        <v>Minor</v>
      </c>
      <c r="S3035" s="2" t="str">
        <f>IF(N3035&gt;0,"",IF('Hazard Data'!K1679&lt;VLOOKUP(B3035,Thresholds!$B$2:$I$8,5,FALSE),"Minor",IF(AND(VLOOKUP(B3035,Thresholds!$B$2:$I$8,5,FALSE)&lt;='Hazard Data'!K1679,'Hazard Data'!K1679&lt;VLOOKUP(B3035,Thresholds!$B$2:$I$8,6,FALSE)),"Medium","Major")))</f>
        <v/>
      </c>
      <c r="T3035" s="2"/>
      <c r="U3035" s="2"/>
      <c r="V3035" s="2"/>
      <c r="W3035" s="2"/>
      <c r="X3035" s="1"/>
      <c r="Y3035" s="1"/>
      <c r="Z3035" s="1"/>
      <c r="AA3035" s="1"/>
      <c r="AB3035" s="1"/>
      <c r="AC3035" s="1"/>
      <c r="AD3035" s="1"/>
      <c r="AE3035" s="1"/>
      <c r="AF3035" s="1"/>
    </row>
    <row r="3036" spans="1:32">
      <c r="A3036" s="1"/>
      <c r="B3036" s="17">
        <v>6</v>
      </c>
      <c r="C3036" s="9" t="s">
        <v>40</v>
      </c>
      <c r="D3036" s="9" t="str">
        <f>VLOOKUP(C3036,'Hazard Categories'!$A$2:$B$52,2,FALSE)</f>
        <v>Storm</v>
      </c>
      <c r="E3036" s="17">
        <v>4</v>
      </c>
      <c r="F3036" s="17">
        <v>1970</v>
      </c>
      <c r="G3036" s="17" t="str">
        <f>IF(F3036&lt;2000,(ROUNDDOWN((F3036-$G$10)/5,0))*5+$G$10&amp;"-"&amp;(ROUNDDOWN((F3036-$G$10)/5,0))*5+$G$10+4,(ROUNDDOWN((F3036-$G$10)/5,0))*5+$G$10&amp;"-"&amp;(ROUNDDOWN((F3036-$G$10)/5,0))*5+$G$10+4)</f>
        <v>1970-1974</v>
      </c>
      <c r="H3036" s="17">
        <v>2</v>
      </c>
      <c r="I3036" s="17">
        <v>0</v>
      </c>
      <c r="J3036" s="17">
        <v>0</v>
      </c>
      <c r="K3036" s="17">
        <f>SUM(I3036:J3036)</f>
        <v>0</v>
      </c>
      <c r="L3036" s="28">
        <f>IF(N3036&lt;7000000000,0,1)</f>
        <v>0</v>
      </c>
      <c r="M3036" s="28">
        <f>IF(N3036&gt;0,1,0)</f>
        <v>1</v>
      </c>
      <c r="N3036" s="29">
        <v>13</v>
      </c>
      <c r="O3036" s="29">
        <f>IF($R3036="Minor",1,0)</f>
        <v>1</v>
      </c>
      <c r="P3036" s="29">
        <f>IF($R3036="Medium",1,0)</f>
        <v>0</v>
      </c>
      <c r="Q3036" s="29">
        <f>IF($R3036="Major",1,0)</f>
        <v>0</v>
      </c>
      <c r="R3036" s="2" t="str">
        <f>IF('Hazard Data'!N838&lt;VLOOKUP(B3036,Thresholds!$B$2:$I$8,2,FALSE),"Minor",IF(AND(VLOOKUP(B3036,Thresholds!$B$2:$I$8,2,FALSE)&lt;='Hazard Data'!N838,'Hazard Data'!N838&lt;VLOOKUP(B3036,Thresholds!$B$2:$I$8,3,FALSE)),"Medium","Major"))</f>
        <v>Minor</v>
      </c>
      <c r="S3036" s="2" t="str">
        <f>IF(N3036&gt;0,"",IF('Hazard Data'!K838&lt;VLOOKUP(B3036,Thresholds!$B$2:$I$8,5,FALSE),"Minor",IF(AND(VLOOKUP(B3036,Thresholds!$B$2:$I$8,5,FALSE)&lt;='Hazard Data'!K838,'Hazard Data'!K838&lt;VLOOKUP(B3036,Thresholds!$B$2:$I$8,6,FALSE)),"Medium","Major")))</f>
        <v/>
      </c>
      <c r="T3036" s="2"/>
      <c r="U3036" s="2"/>
      <c r="V3036" s="2"/>
      <c r="W3036" s="2"/>
      <c r="X3036" s="1"/>
      <c r="Y3036" s="1"/>
      <c r="Z3036" s="1"/>
      <c r="AA3036" s="1"/>
      <c r="AB3036" s="1"/>
      <c r="AC3036" s="1"/>
      <c r="AD3036" s="1"/>
      <c r="AE3036" s="1"/>
      <c r="AF3036" s="1"/>
    </row>
    <row r="3037" spans="1:32">
      <c r="A3037" s="1"/>
      <c r="B3037" s="17">
        <v>3</v>
      </c>
      <c r="C3037" s="9" t="s">
        <v>40</v>
      </c>
      <c r="D3037" s="9" t="str">
        <f>VLOOKUP(C3037,'Hazard Categories'!$A$2:$B$52,2,FALSE)</f>
        <v>Storm</v>
      </c>
      <c r="E3037" s="17">
        <v>4</v>
      </c>
      <c r="F3037" s="17">
        <v>1970</v>
      </c>
      <c r="G3037" s="17" t="str">
        <f>IF(F3037&lt;2000,(ROUNDDOWN((F3037-$G$10)/5,0))*5+$G$10&amp;"-"&amp;(ROUNDDOWN((F3037-$G$10)/5,0))*5+$G$10+4,(ROUNDDOWN((F3037-$G$10)/5,0))*5+$G$10&amp;"-"&amp;(ROUNDDOWN((F3037-$G$10)/5,0))*5+$G$10+4)</f>
        <v>1970-1974</v>
      </c>
      <c r="H3037" s="17">
        <v>2</v>
      </c>
      <c r="I3037" s="17">
        <v>0</v>
      </c>
      <c r="J3037" s="17">
        <v>0</v>
      </c>
      <c r="K3037" s="17">
        <f>SUM(I3037:J3037)</f>
        <v>0</v>
      </c>
      <c r="L3037" s="28">
        <f>IF(N3037&lt;7000000000,0,1)</f>
        <v>0</v>
      </c>
      <c r="M3037" s="28">
        <f>IF(N3037&gt;0,1,0)</f>
        <v>1</v>
      </c>
      <c r="N3037" s="29">
        <v>12</v>
      </c>
      <c r="O3037" s="29">
        <f>IF($R3037="Minor",1,0)</f>
        <v>1</v>
      </c>
      <c r="P3037" s="29">
        <f>IF($R3037="Medium",1,0)</f>
        <v>0</v>
      </c>
      <c r="Q3037" s="29">
        <f>IF($R3037="Major",1,0)</f>
        <v>0</v>
      </c>
      <c r="R3037" s="2" t="str">
        <f>IF('Hazard Data'!N842&lt;VLOOKUP(B3037,Thresholds!$B$2:$I$8,2,FALSE),"Minor",IF(AND(VLOOKUP(B3037,Thresholds!$B$2:$I$8,2,FALSE)&lt;='Hazard Data'!N842,'Hazard Data'!N842&lt;VLOOKUP(B3037,Thresholds!$B$2:$I$8,3,FALSE)),"Medium","Major"))</f>
        <v>Minor</v>
      </c>
      <c r="S3037" s="2" t="str">
        <f>IF(N3037&gt;0,"",IF('Hazard Data'!K842&lt;VLOOKUP(B3037,Thresholds!$B$2:$I$8,5,FALSE),"Minor",IF(AND(VLOOKUP(B3037,Thresholds!$B$2:$I$8,5,FALSE)&lt;='Hazard Data'!K842,'Hazard Data'!K842&lt;VLOOKUP(B3037,Thresholds!$B$2:$I$8,6,FALSE)),"Medium","Major")))</f>
        <v/>
      </c>
      <c r="T3037" s="2"/>
      <c r="U3037" s="2"/>
      <c r="V3037" s="2"/>
      <c r="W3037" s="2"/>
      <c r="X3037" s="1"/>
      <c r="Y3037" s="1"/>
      <c r="Z3037" s="1"/>
      <c r="AA3037" s="1"/>
      <c r="AB3037" s="1"/>
      <c r="AC3037" s="1"/>
      <c r="AD3037" s="1"/>
      <c r="AE3037" s="1"/>
      <c r="AF3037" s="1"/>
    </row>
    <row r="3038" spans="1:32">
      <c r="A3038" s="1"/>
      <c r="B3038" s="17">
        <v>6</v>
      </c>
      <c r="C3038" s="9" t="s">
        <v>58</v>
      </c>
      <c r="D3038" s="9" t="str">
        <f>VLOOKUP(C3038,'Hazard Categories'!$A$2:$B$52,2,FALSE)</f>
        <v>Heat/Drought/Fire</v>
      </c>
      <c r="E3038" s="17">
        <v>3</v>
      </c>
      <c r="F3038" s="17">
        <v>1988</v>
      </c>
      <c r="G3038" s="17" t="str">
        <f>IF(F3038&lt;2000,(ROUNDDOWN((F3038-$G$10)/5,0))*5+$G$10&amp;"-"&amp;(ROUNDDOWN((F3038-$G$10)/5,0))*5+$G$10+4,(ROUNDDOWN((F3038-$G$10)/5,0))*5+$G$10&amp;"-"&amp;(ROUNDDOWN((F3038-$G$10)/5,0))*5+$G$10+4)</f>
        <v>1985-1989</v>
      </c>
      <c r="H3038" s="17">
        <v>31</v>
      </c>
      <c r="I3038" s="17">
        <v>0</v>
      </c>
      <c r="J3038" s="17">
        <v>0</v>
      </c>
      <c r="K3038" s="17">
        <f>SUM(I3038:J3038)</f>
        <v>0</v>
      </c>
      <c r="L3038" s="28">
        <f>IF(N3038&lt;7000000000,0,1)</f>
        <v>0</v>
      </c>
      <c r="M3038" s="28">
        <f>IF(N3038&gt;0,1,0)</f>
        <v>1</v>
      </c>
      <c r="N3038" s="29">
        <v>12</v>
      </c>
      <c r="O3038" s="29">
        <f>IF($R3038="Minor",1,0)</f>
        <v>1</v>
      </c>
      <c r="P3038" s="29">
        <f>IF($R3038="Medium",1,0)</f>
        <v>0</v>
      </c>
      <c r="Q3038" s="29">
        <f>IF($R3038="Major",1,0)</f>
        <v>0</v>
      </c>
      <c r="R3038" s="2" t="str">
        <f>IF('Hazard Data'!N2000&lt;VLOOKUP(B3038,Thresholds!$B$2:$I$8,2,FALSE),"Minor",IF(AND(VLOOKUP(B3038,Thresholds!$B$2:$I$8,2,FALSE)&lt;='Hazard Data'!N2000,'Hazard Data'!N2000&lt;VLOOKUP(B3038,Thresholds!$B$2:$I$8,3,FALSE)),"Medium","Major"))</f>
        <v>Minor</v>
      </c>
      <c r="S3038" s="2" t="str">
        <f>IF(N3038&gt;0,"",IF('Hazard Data'!K2000&lt;VLOOKUP(B3038,Thresholds!$B$2:$I$8,5,FALSE),"Minor",IF(AND(VLOOKUP(B3038,Thresholds!$B$2:$I$8,5,FALSE)&lt;='Hazard Data'!K2000,'Hazard Data'!K2000&lt;VLOOKUP(B3038,Thresholds!$B$2:$I$8,6,FALSE)),"Medium","Major")))</f>
        <v/>
      </c>
      <c r="T3038" s="2"/>
      <c r="U3038" s="2"/>
      <c r="V3038" s="2"/>
      <c r="W3038" s="2"/>
      <c r="X3038" s="1"/>
      <c r="Y3038" s="1"/>
      <c r="Z3038" s="1"/>
      <c r="AA3038" s="1"/>
      <c r="AB3038" s="1"/>
      <c r="AC3038" s="1"/>
      <c r="AD3038" s="1"/>
      <c r="AE3038" s="1"/>
      <c r="AF3038" s="1"/>
    </row>
    <row r="3039" spans="1:32">
      <c r="A3039" s="1"/>
      <c r="B3039" s="17">
        <v>1</v>
      </c>
      <c r="C3039" s="9" t="s">
        <v>58</v>
      </c>
      <c r="D3039" s="9" t="str">
        <f>VLOOKUP(C3039,'Hazard Categories'!$A$2:$B$52,2,FALSE)</f>
        <v>Heat/Drought/Fire</v>
      </c>
      <c r="E3039" s="17">
        <v>3</v>
      </c>
      <c r="F3039" s="17">
        <v>1988</v>
      </c>
      <c r="G3039" s="17" t="str">
        <f>IF(F3039&lt;2000,(ROUNDDOWN((F3039-$G$10)/5,0))*5+$G$10&amp;"-"&amp;(ROUNDDOWN((F3039-$G$10)/5,0))*5+$G$10+4,(ROUNDDOWN((F3039-$G$10)/5,0))*5+$G$10&amp;"-"&amp;(ROUNDDOWN((F3039-$G$10)/5,0))*5+$G$10+4)</f>
        <v>1985-1989</v>
      </c>
      <c r="H3039" s="17">
        <v>31</v>
      </c>
      <c r="I3039" s="17">
        <v>0</v>
      </c>
      <c r="J3039" s="17">
        <v>0</v>
      </c>
      <c r="K3039" s="17">
        <f>SUM(I3039:J3039)</f>
        <v>0</v>
      </c>
      <c r="L3039" s="28">
        <f>IF(N3039&lt;7000000000,0,1)</f>
        <v>0</v>
      </c>
      <c r="M3039" s="28">
        <f>IF(N3039&gt;0,1,0)</f>
        <v>1</v>
      </c>
      <c r="N3039" s="29">
        <v>12</v>
      </c>
      <c r="O3039" s="29">
        <f>IF($R3039="Minor",1,0)</f>
        <v>1</v>
      </c>
      <c r="P3039" s="29">
        <f>IF($R3039="Medium",1,0)</f>
        <v>0</v>
      </c>
      <c r="Q3039" s="29">
        <f>IF($R3039="Major",1,0)</f>
        <v>0</v>
      </c>
      <c r="R3039" s="2" t="str">
        <f>IF('Hazard Data'!N2001&lt;VLOOKUP(B3039,Thresholds!$B$2:$I$8,2,FALSE),"Minor",IF(AND(VLOOKUP(B3039,Thresholds!$B$2:$I$8,2,FALSE)&lt;='Hazard Data'!N2001,'Hazard Data'!N2001&lt;VLOOKUP(B3039,Thresholds!$B$2:$I$8,3,FALSE)),"Medium","Major"))</f>
        <v>Minor</v>
      </c>
      <c r="S3039" s="2" t="str">
        <f>IF(N3039&gt;0,"",IF('Hazard Data'!K2001&lt;VLOOKUP(B3039,Thresholds!$B$2:$I$8,5,FALSE),"Minor",IF(AND(VLOOKUP(B3039,Thresholds!$B$2:$I$8,5,FALSE)&lt;='Hazard Data'!K2001,'Hazard Data'!K2001&lt;VLOOKUP(B3039,Thresholds!$B$2:$I$8,6,FALSE)),"Medium","Major")))</f>
        <v/>
      </c>
      <c r="T3039" s="2"/>
      <c r="U3039" s="2"/>
      <c r="V3039" s="2"/>
      <c r="W3039" s="2"/>
      <c r="X3039" s="1"/>
      <c r="Y3039" s="1"/>
      <c r="Z3039" s="1"/>
      <c r="AA3039" s="1"/>
      <c r="AB3039" s="1"/>
      <c r="AC3039" s="1"/>
      <c r="AD3039" s="1"/>
      <c r="AE3039" s="1"/>
      <c r="AF3039" s="1"/>
    </row>
    <row r="3040" spans="1:32">
      <c r="A3040" s="1"/>
      <c r="B3040" s="17">
        <v>3</v>
      </c>
      <c r="C3040" s="9" t="s">
        <v>58</v>
      </c>
      <c r="D3040" s="9" t="str">
        <f>VLOOKUP(C3040,'Hazard Categories'!$A$2:$B$52,2,FALSE)</f>
        <v>Heat/Drought/Fire</v>
      </c>
      <c r="E3040" s="17">
        <v>3</v>
      </c>
      <c r="F3040" s="17">
        <v>1988</v>
      </c>
      <c r="G3040" s="17" t="str">
        <f>IF(F3040&lt;2000,(ROUNDDOWN((F3040-$G$10)/5,0))*5+$G$10&amp;"-"&amp;(ROUNDDOWN((F3040-$G$10)/5,0))*5+$G$10+4,(ROUNDDOWN((F3040-$G$10)/5,0))*5+$G$10&amp;"-"&amp;(ROUNDDOWN((F3040-$G$10)/5,0))*5+$G$10+4)</f>
        <v>1985-1989</v>
      </c>
      <c r="H3040" s="17">
        <v>31</v>
      </c>
      <c r="I3040" s="17">
        <v>0</v>
      </c>
      <c r="J3040" s="17">
        <v>0</v>
      </c>
      <c r="K3040" s="17">
        <f>SUM(I3040:J3040)</f>
        <v>0</v>
      </c>
      <c r="L3040" s="28">
        <f>IF(N3040&lt;7000000000,0,1)</f>
        <v>0</v>
      </c>
      <c r="M3040" s="28">
        <f>IF(N3040&gt;0,1,0)</f>
        <v>1</v>
      </c>
      <c r="N3040" s="29">
        <v>12</v>
      </c>
      <c r="O3040" s="29">
        <f>IF($R3040="Minor",1,0)</f>
        <v>1</v>
      </c>
      <c r="P3040" s="29">
        <f>IF($R3040="Medium",1,0)</f>
        <v>0</v>
      </c>
      <c r="Q3040" s="29">
        <f>IF($R3040="Major",1,0)</f>
        <v>0</v>
      </c>
      <c r="R3040" s="2" t="str">
        <f>IF('Hazard Data'!N2003&lt;VLOOKUP(B3040,Thresholds!$B$2:$I$8,2,FALSE),"Minor",IF(AND(VLOOKUP(B3040,Thresholds!$B$2:$I$8,2,FALSE)&lt;='Hazard Data'!N2003,'Hazard Data'!N2003&lt;VLOOKUP(B3040,Thresholds!$B$2:$I$8,3,FALSE)),"Medium","Major"))</f>
        <v>Minor</v>
      </c>
      <c r="S3040" s="2" t="str">
        <f>IF(N3040&gt;0,"",IF('Hazard Data'!K2003&lt;VLOOKUP(B3040,Thresholds!$B$2:$I$8,5,FALSE),"Minor",IF(AND(VLOOKUP(B3040,Thresholds!$B$2:$I$8,5,FALSE)&lt;='Hazard Data'!K2003,'Hazard Data'!K2003&lt;VLOOKUP(B3040,Thresholds!$B$2:$I$8,6,FALSE)),"Medium","Major")))</f>
        <v/>
      </c>
      <c r="T3040" s="2"/>
      <c r="U3040" s="2"/>
      <c r="V3040" s="2"/>
      <c r="W3040" s="2"/>
      <c r="X3040" s="1"/>
      <c r="Y3040" s="1"/>
      <c r="Z3040" s="1"/>
      <c r="AA3040" s="1"/>
      <c r="AB3040" s="1"/>
      <c r="AC3040" s="1"/>
      <c r="AD3040" s="1"/>
      <c r="AE3040" s="1"/>
      <c r="AF3040" s="1"/>
    </row>
    <row r="3041" spans="1:32">
      <c r="A3041" s="1"/>
      <c r="B3041" s="17">
        <v>1</v>
      </c>
      <c r="C3041" s="9" t="s">
        <v>40</v>
      </c>
      <c r="D3041" s="9" t="str">
        <f>VLOOKUP(C3041,'Hazard Categories'!$A$2:$B$52,2,FALSE)</f>
        <v>Storm</v>
      </c>
      <c r="E3041" s="17">
        <v>4</v>
      </c>
      <c r="F3041" s="17">
        <v>1970</v>
      </c>
      <c r="G3041" s="17" t="str">
        <f>IF(F3041&lt;2000,(ROUNDDOWN((F3041-$G$10)/5,0))*5+$G$10&amp;"-"&amp;(ROUNDDOWN((F3041-$G$10)/5,0))*5+$G$10+4,(ROUNDDOWN((F3041-$G$10)/5,0))*5+$G$10&amp;"-"&amp;(ROUNDDOWN((F3041-$G$10)/5,0))*5+$G$10+4)</f>
        <v>1970-1974</v>
      </c>
      <c r="H3041" s="17">
        <v>2</v>
      </c>
      <c r="I3041" s="17">
        <v>0</v>
      </c>
      <c r="J3041" s="17">
        <v>0</v>
      </c>
      <c r="K3041" s="17">
        <f>SUM(I3041:J3041)</f>
        <v>0</v>
      </c>
      <c r="L3041" s="28">
        <f>IF(N3041&lt;7000000000,0,1)</f>
        <v>0</v>
      </c>
      <c r="M3041" s="28">
        <f>IF(N3041&gt;0,1,0)</f>
        <v>1</v>
      </c>
      <c r="N3041" s="29">
        <v>11</v>
      </c>
      <c r="O3041" s="29">
        <f>IF($R3041="Minor",1,0)</f>
        <v>1</v>
      </c>
      <c r="P3041" s="29">
        <f>IF($R3041="Medium",1,0)</f>
        <v>0</v>
      </c>
      <c r="Q3041" s="29">
        <f>IF($R3041="Major",1,0)</f>
        <v>0</v>
      </c>
      <c r="R3041" s="2" t="str">
        <f>IF('Hazard Data'!N839&lt;VLOOKUP(B3041,Thresholds!$B$2:$I$8,2,FALSE),"Minor",IF(AND(VLOOKUP(B3041,Thresholds!$B$2:$I$8,2,FALSE)&lt;='Hazard Data'!N839,'Hazard Data'!N839&lt;VLOOKUP(B3041,Thresholds!$B$2:$I$8,3,FALSE)),"Medium","Major"))</f>
        <v>Minor</v>
      </c>
      <c r="S3041" s="2" t="str">
        <f>IF(N3041&gt;0,"",IF('Hazard Data'!K839&lt;VLOOKUP(B3041,Thresholds!$B$2:$I$8,5,FALSE),"Minor",IF(AND(VLOOKUP(B3041,Thresholds!$B$2:$I$8,5,FALSE)&lt;='Hazard Data'!K839,'Hazard Data'!K839&lt;VLOOKUP(B3041,Thresholds!$B$2:$I$8,6,FALSE)),"Medium","Major")))</f>
        <v/>
      </c>
      <c r="T3041" s="2"/>
      <c r="U3041" s="2"/>
      <c r="V3041" s="2"/>
      <c r="W3041" s="2"/>
      <c r="X3041" s="1"/>
      <c r="Y3041" s="1"/>
      <c r="Z3041" s="1"/>
      <c r="AA3041" s="1"/>
      <c r="AB3041" s="1"/>
      <c r="AC3041" s="1"/>
      <c r="AD3041" s="1"/>
      <c r="AE3041" s="1"/>
      <c r="AF3041" s="1"/>
    </row>
    <row r="3042" spans="1:32">
      <c r="A3042" s="1"/>
      <c r="B3042" s="17">
        <v>2</v>
      </c>
      <c r="C3042" s="9" t="s">
        <v>40</v>
      </c>
      <c r="D3042" s="9" t="str">
        <f>VLOOKUP(C3042,'Hazard Categories'!$A$2:$B$52,2,FALSE)</f>
        <v>Storm</v>
      </c>
      <c r="E3042" s="17">
        <v>4</v>
      </c>
      <c r="F3042" s="17">
        <v>1970</v>
      </c>
      <c r="G3042" s="17" t="str">
        <f>IF(F3042&lt;2000,(ROUNDDOWN((F3042-$G$10)/5,0))*5+$G$10&amp;"-"&amp;(ROUNDDOWN((F3042-$G$10)/5,0))*5+$G$10+4,(ROUNDDOWN((F3042-$G$10)/5,0))*5+$G$10&amp;"-"&amp;(ROUNDDOWN((F3042-$G$10)/5,0))*5+$G$10+4)</f>
        <v>1970-1974</v>
      </c>
      <c r="H3042" s="17">
        <v>2</v>
      </c>
      <c r="I3042" s="17">
        <v>0</v>
      </c>
      <c r="J3042" s="17">
        <v>0</v>
      </c>
      <c r="K3042" s="17">
        <f>SUM(I3042:J3042)</f>
        <v>0</v>
      </c>
      <c r="L3042" s="28">
        <f>IF(N3042&lt;7000000000,0,1)</f>
        <v>0</v>
      </c>
      <c r="M3042" s="28">
        <f>IF(N3042&gt;0,1,0)</f>
        <v>1</v>
      </c>
      <c r="N3042" s="29">
        <v>11</v>
      </c>
      <c r="O3042" s="29">
        <f>IF($R3042="Minor",1,0)</f>
        <v>1</v>
      </c>
      <c r="P3042" s="29">
        <f>IF($R3042="Medium",1,0)</f>
        <v>0</v>
      </c>
      <c r="Q3042" s="29">
        <f>IF($R3042="Major",1,0)</f>
        <v>0</v>
      </c>
      <c r="R3042" s="2" t="str">
        <f>IF('Hazard Data'!N840&lt;VLOOKUP(B3042,Thresholds!$B$2:$I$8,2,FALSE),"Minor",IF(AND(VLOOKUP(B3042,Thresholds!$B$2:$I$8,2,FALSE)&lt;='Hazard Data'!N840,'Hazard Data'!N840&lt;VLOOKUP(B3042,Thresholds!$B$2:$I$8,3,FALSE)),"Medium","Major"))</f>
        <v>Minor</v>
      </c>
      <c r="S3042" s="2" t="str">
        <f>IF(N3042&gt;0,"",IF('Hazard Data'!K840&lt;VLOOKUP(B3042,Thresholds!$B$2:$I$8,5,FALSE),"Minor",IF(AND(VLOOKUP(B3042,Thresholds!$B$2:$I$8,5,FALSE)&lt;='Hazard Data'!K840,'Hazard Data'!K840&lt;VLOOKUP(B3042,Thresholds!$B$2:$I$8,6,FALSE)),"Medium","Major")))</f>
        <v/>
      </c>
      <c r="T3042" s="2"/>
      <c r="U3042" s="2"/>
      <c r="V3042" s="2"/>
      <c r="W3042" s="2"/>
      <c r="X3042" s="1"/>
      <c r="Y3042" s="1"/>
      <c r="Z3042" s="1"/>
      <c r="AA3042" s="1"/>
      <c r="AB3042" s="1"/>
      <c r="AC3042" s="1"/>
      <c r="AD3042" s="1"/>
      <c r="AE3042" s="1"/>
      <c r="AF3042" s="1"/>
    </row>
    <row r="3043" spans="1:32">
      <c r="A3043" s="1"/>
      <c r="B3043" s="17">
        <v>4</v>
      </c>
      <c r="C3043" s="9" t="s">
        <v>40</v>
      </c>
      <c r="D3043" s="9" t="str">
        <f>VLOOKUP(C3043,'Hazard Categories'!$A$2:$B$52,2,FALSE)</f>
        <v>Storm</v>
      </c>
      <c r="E3043" s="17">
        <v>4</v>
      </c>
      <c r="F3043" s="17">
        <v>1970</v>
      </c>
      <c r="G3043" s="17" t="str">
        <f>IF(F3043&lt;2000,(ROUNDDOWN((F3043-$G$10)/5,0))*5+$G$10&amp;"-"&amp;(ROUNDDOWN((F3043-$G$10)/5,0))*5+$G$10+4,(ROUNDDOWN((F3043-$G$10)/5,0))*5+$G$10&amp;"-"&amp;(ROUNDDOWN((F3043-$G$10)/5,0))*5+$G$10+4)</f>
        <v>1970-1974</v>
      </c>
      <c r="H3043" s="17">
        <v>2</v>
      </c>
      <c r="I3043" s="17">
        <v>0</v>
      </c>
      <c r="J3043" s="17">
        <v>0</v>
      </c>
      <c r="K3043" s="17">
        <f>SUM(I3043:J3043)</f>
        <v>0</v>
      </c>
      <c r="L3043" s="28">
        <f>IF(N3043&lt;7000000000,0,1)</f>
        <v>0</v>
      </c>
      <c r="M3043" s="28">
        <f>IF(N3043&gt;0,1,0)</f>
        <v>1</v>
      </c>
      <c r="N3043" s="29">
        <v>11</v>
      </c>
      <c r="O3043" s="29">
        <f>IF($R3043="Minor",1,0)</f>
        <v>1</v>
      </c>
      <c r="P3043" s="29">
        <f>IF($R3043="Medium",1,0)</f>
        <v>0</v>
      </c>
      <c r="Q3043" s="29">
        <f>IF($R3043="Major",1,0)</f>
        <v>0</v>
      </c>
      <c r="R3043" s="2" t="str">
        <f>IF('Hazard Data'!N841&lt;VLOOKUP(B3043,Thresholds!$B$2:$I$8,2,FALSE),"Minor",IF(AND(VLOOKUP(B3043,Thresholds!$B$2:$I$8,2,FALSE)&lt;='Hazard Data'!N841,'Hazard Data'!N841&lt;VLOOKUP(B3043,Thresholds!$B$2:$I$8,3,FALSE)),"Medium","Major"))</f>
        <v>Minor</v>
      </c>
      <c r="S3043" s="2" t="str">
        <f>IF(N3043&gt;0,"",IF('Hazard Data'!K841&lt;VLOOKUP(B3043,Thresholds!$B$2:$I$8,5,FALSE),"Minor",IF(AND(VLOOKUP(B3043,Thresholds!$B$2:$I$8,5,FALSE)&lt;='Hazard Data'!K841,'Hazard Data'!K841&lt;VLOOKUP(B3043,Thresholds!$B$2:$I$8,6,FALSE)),"Medium","Major")))</f>
        <v/>
      </c>
      <c r="T3043" s="2"/>
      <c r="U3043" s="2"/>
      <c r="V3043" s="2"/>
      <c r="W3043" s="2"/>
      <c r="X3043" s="1"/>
      <c r="Y3043" s="1"/>
      <c r="Z3043" s="1"/>
      <c r="AA3043" s="1"/>
      <c r="AB3043" s="1"/>
      <c r="AC3043" s="1"/>
      <c r="AD3043" s="1"/>
      <c r="AE3043" s="1"/>
      <c r="AF3043" s="1"/>
    </row>
    <row r="3044" spans="1:32">
      <c r="A3044" s="1"/>
      <c r="B3044" s="17">
        <v>5</v>
      </c>
      <c r="C3044" s="9" t="s">
        <v>40</v>
      </c>
      <c r="D3044" s="9" t="str">
        <f>VLOOKUP(C3044,'Hazard Categories'!$A$2:$B$52,2,FALSE)</f>
        <v>Storm</v>
      </c>
      <c r="E3044" s="17">
        <v>4</v>
      </c>
      <c r="F3044" s="17">
        <v>1970</v>
      </c>
      <c r="G3044" s="17" t="str">
        <f>IF(F3044&lt;2000,(ROUNDDOWN((F3044-$G$10)/5,0))*5+$G$10&amp;"-"&amp;(ROUNDDOWN((F3044-$G$10)/5,0))*5+$G$10+4,(ROUNDDOWN((F3044-$G$10)/5,0))*5+$G$10&amp;"-"&amp;(ROUNDDOWN((F3044-$G$10)/5,0))*5+$G$10+4)</f>
        <v>1970-1974</v>
      </c>
      <c r="H3044" s="17">
        <v>2</v>
      </c>
      <c r="I3044" s="17">
        <v>0</v>
      </c>
      <c r="J3044" s="17">
        <v>0</v>
      </c>
      <c r="K3044" s="17">
        <f>SUM(I3044:J3044)</f>
        <v>0</v>
      </c>
      <c r="L3044" s="28">
        <f>IF(N3044&lt;7000000000,0,1)</f>
        <v>0</v>
      </c>
      <c r="M3044" s="28">
        <f>IF(N3044&gt;0,1,0)</f>
        <v>1</v>
      </c>
      <c r="N3044" s="29">
        <v>11</v>
      </c>
      <c r="O3044" s="29">
        <f>IF($R3044="Minor",1,0)</f>
        <v>1</v>
      </c>
      <c r="P3044" s="29">
        <f>IF($R3044="Medium",1,0)</f>
        <v>0</v>
      </c>
      <c r="Q3044" s="29">
        <f>IF($R3044="Major",1,0)</f>
        <v>0</v>
      </c>
      <c r="R3044" s="2" t="str">
        <f>IF('Hazard Data'!N843&lt;VLOOKUP(B3044,Thresholds!$B$2:$I$8,2,FALSE),"Minor",IF(AND(VLOOKUP(B3044,Thresholds!$B$2:$I$8,2,FALSE)&lt;='Hazard Data'!N843,'Hazard Data'!N843&lt;VLOOKUP(B3044,Thresholds!$B$2:$I$8,3,FALSE)),"Medium","Major"))</f>
        <v>Minor</v>
      </c>
      <c r="S3044" s="2" t="str">
        <f>IF(N3044&gt;0,"",IF('Hazard Data'!K843&lt;VLOOKUP(B3044,Thresholds!$B$2:$I$8,5,FALSE),"Minor",IF(AND(VLOOKUP(B3044,Thresholds!$B$2:$I$8,5,FALSE)&lt;='Hazard Data'!K843,'Hazard Data'!K843&lt;VLOOKUP(B3044,Thresholds!$B$2:$I$8,6,FALSE)),"Medium","Major")))</f>
        <v/>
      </c>
      <c r="T3044" s="2"/>
      <c r="U3044" s="2"/>
      <c r="V3044" s="2"/>
      <c r="W3044" s="2"/>
      <c r="X3044" s="1"/>
      <c r="Y3044" s="1"/>
      <c r="Z3044" s="1"/>
      <c r="AA3044" s="1"/>
      <c r="AB3044" s="1"/>
      <c r="AC3044" s="1"/>
      <c r="AD3044" s="1"/>
      <c r="AE3044" s="1"/>
      <c r="AF3044" s="1"/>
    </row>
    <row r="3045" spans="1:32">
      <c r="A3045" s="1"/>
      <c r="B3045" s="17">
        <v>4</v>
      </c>
      <c r="C3045" s="9" t="s">
        <v>58</v>
      </c>
      <c r="D3045" s="9" t="str">
        <f>VLOOKUP(C3045,'Hazard Categories'!$A$2:$B$52,2,FALSE)</f>
        <v>Heat/Drought/Fire</v>
      </c>
      <c r="E3045" s="17">
        <v>3</v>
      </c>
      <c r="F3045" s="17">
        <v>1988</v>
      </c>
      <c r="G3045" s="17" t="str">
        <f>IF(F3045&lt;2000,(ROUNDDOWN((F3045-$G$10)/5,0))*5+$G$10&amp;"-"&amp;(ROUNDDOWN((F3045-$G$10)/5,0))*5+$G$10+4,(ROUNDDOWN((F3045-$G$10)/5,0))*5+$G$10&amp;"-"&amp;(ROUNDDOWN((F3045-$G$10)/5,0))*5+$G$10+4)</f>
        <v>1985-1989</v>
      </c>
      <c r="H3045" s="17">
        <v>31</v>
      </c>
      <c r="I3045" s="17">
        <v>0</v>
      </c>
      <c r="J3045" s="17">
        <v>0</v>
      </c>
      <c r="K3045" s="17">
        <f>SUM(I3045:J3045)</f>
        <v>0</v>
      </c>
      <c r="L3045" s="28">
        <f>IF(N3045&lt;7000000000,0,1)</f>
        <v>0</v>
      </c>
      <c r="M3045" s="28">
        <f>IF(N3045&gt;0,1,0)</f>
        <v>1</v>
      </c>
      <c r="N3045" s="29">
        <v>11</v>
      </c>
      <c r="O3045" s="29">
        <f>IF($R3045="Minor",1,0)</f>
        <v>1</v>
      </c>
      <c r="P3045" s="29">
        <f>IF($R3045="Medium",1,0)</f>
        <v>0</v>
      </c>
      <c r="Q3045" s="29">
        <f>IF($R3045="Major",1,0)</f>
        <v>0</v>
      </c>
      <c r="R3045" s="2" t="str">
        <f>IF('Hazard Data'!N2002&lt;VLOOKUP(B3045,Thresholds!$B$2:$I$8,2,FALSE),"Minor",IF(AND(VLOOKUP(B3045,Thresholds!$B$2:$I$8,2,FALSE)&lt;='Hazard Data'!N2002,'Hazard Data'!N2002&lt;VLOOKUP(B3045,Thresholds!$B$2:$I$8,3,FALSE)),"Medium","Major"))</f>
        <v>Minor</v>
      </c>
      <c r="S3045" s="2" t="str">
        <f>IF(N3045&gt;0,"",IF('Hazard Data'!K2002&lt;VLOOKUP(B3045,Thresholds!$B$2:$I$8,5,FALSE),"Minor",IF(AND(VLOOKUP(B3045,Thresholds!$B$2:$I$8,5,FALSE)&lt;='Hazard Data'!K2002,'Hazard Data'!K2002&lt;VLOOKUP(B3045,Thresholds!$B$2:$I$8,6,FALSE)),"Medium","Major")))</f>
        <v/>
      </c>
      <c r="T3045" s="2"/>
      <c r="U3045" s="2"/>
      <c r="V3045" s="2"/>
      <c r="W3045" s="2"/>
      <c r="X3045" s="1"/>
      <c r="Y3045" s="1"/>
      <c r="Z3045" s="1"/>
      <c r="AA3045" s="1"/>
      <c r="AB3045" s="1"/>
      <c r="AC3045" s="1"/>
      <c r="AD3045" s="1"/>
      <c r="AE3045" s="1"/>
      <c r="AF3045" s="1"/>
    </row>
    <row r="3046" spans="1:32">
      <c r="A3046" s="1"/>
      <c r="B3046" s="17">
        <v>3</v>
      </c>
      <c r="C3046" s="9" t="s">
        <v>45</v>
      </c>
      <c r="D3046" s="9" t="str">
        <f>VLOOKUP(C3046,'Hazard Categories'!$A$2:$B$52,2,FALSE)</f>
        <v>Storm</v>
      </c>
      <c r="E3046" s="17">
        <v>2</v>
      </c>
      <c r="F3046" s="17">
        <v>1999</v>
      </c>
      <c r="G3046" s="17" t="str">
        <f>IF(F3046&lt;2000,(ROUNDDOWN((F3046-$G$10)/5,0))*5+$G$10&amp;"-"&amp;(ROUNDDOWN((F3046-$G$10)/5,0))*5+$G$10+4,(ROUNDDOWN((F3046-$G$10)/5,0))*5+$G$10&amp;"-"&amp;(ROUNDDOWN((F3046-$G$10)/5,0))*5+$G$10+4)</f>
        <v>1995-1999</v>
      </c>
      <c r="H3046" s="17">
        <v>1</v>
      </c>
      <c r="I3046" s="17">
        <v>0</v>
      </c>
      <c r="J3046" s="17">
        <v>35</v>
      </c>
      <c r="K3046" s="17">
        <f>SUM(I3046:J3046)</f>
        <v>35</v>
      </c>
      <c r="L3046" s="28">
        <f>IF(N3046&lt;7000000000,0,1)</f>
        <v>0</v>
      </c>
      <c r="M3046" s="28">
        <f>IF(N3046&gt;0,1,0)</f>
        <v>0</v>
      </c>
      <c r="N3046" s="29">
        <v>0</v>
      </c>
      <c r="O3046" s="29">
        <f>IF($R3046="Minor",1,0)</f>
        <v>0</v>
      </c>
      <c r="P3046" s="29">
        <f>IF($R3046="Medium",1,0)</f>
        <v>0</v>
      </c>
      <c r="Q3046" s="29">
        <f>IF($R3046="Major",1,0)</f>
        <v>1</v>
      </c>
      <c r="R3046" s="2" t="str">
        <f>IF('Hazard Data'!N16&lt;VLOOKUP(B3046,Thresholds!$B$2:$I$8,2,FALSE),"Minor",IF(AND(VLOOKUP(B3046,Thresholds!$B$2:$I$8,2,FALSE)&lt;='Hazard Data'!N16,'Hazard Data'!N16&lt;VLOOKUP(B3046,Thresholds!$B$2:$I$8,3,FALSE)),"Medium","Major"))</f>
        <v>Major</v>
      </c>
      <c r="S3046" s="2" t="str">
        <f>IF(N3046&gt;0,"",IF('Hazard Data'!K16&lt;VLOOKUP(B3046,Thresholds!$B$2:$I$8,5,FALSE),"Minor",IF(AND(VLOOKUP(B3046,Thresholds!$B$2:$I$8,5,FALSE)&lt;='Hazard Data'!K16,'Hazard Data'!K16&lt;VLOOKUP(B3046,Thresholds!$B$2:$I$8,6,FALSE)),"Medium","Major")))</f>
        <v>Medium</v>
      </c>
      <c r="T3046" s="2"/>
      <c r="U3046" s="2"/>
      <c r="V3046" s="2"/>
      <c r="W3046" s="2"/>
      <c r="X3046" s="1"/>
      <c r="Y3046" s="1"/>
      <c r="Z3046" s="1"/>
      <c r="AA3046" s="1"/>
      <c r="AB3046" s="1"/>
      <c r="AC3046" s="1"/>
      <c r="AD3046" s="1"/>
      <c r="AE3046" s="1"/>
      <c r="AF3046" s="1"/>
    </row>
    <row r="3047" spans="1:32">
      <c r="A3047" s="1"/>
      <c r="B3047" s="17">
        <v>2</v>
      </c>
      <c r="C3047" s="9" t="s">
        <v>85</v>
      </c>
      <c r="D3047" s="9" t="str">
        <f>VLOOKUP(C3047,'Hazard Categories'!$A$2:$B$52,2,FALSE)</f>
        <v>Heat/Drought/Fire</v>
      </c>
      <c r="E3047" s="17">
        <v>3</v>
      </c>
      <c r="F3047" s="17">
        <v>1999</v>
      </c>
      <c r="G3047" s="17" t="str">
        <f>IF(F3047&lt;2000,(ROUNDDOWN((F3047-$G$10)/5,0))*5+$G$10&amp;"-"&amp;(ROUNDDOWN((F3047-$G$10)/5,0))*5+$G$10+4,(ROUNDDOWN((F3047-$G$10)/5,0))*5+$G$10&amp;"-"&amp;(ROUNDDOWN((F3047-$G$10)/5,0))*5+$G$10+4)</f>
        <v>1995-1999</v>
      </c>
      <c r="H3047" s="17">
        <v>12</v>
      </c>
      <c r="I3047" s="17">
        <v>0</v>
      </c>
      <c r="J3047" s="17">
        <v>175</v>
      </c>
      <c r="K3047" s="17">
        <f>SUM(I3047:J3047)</f>
        <v>175</v>
      </c>
      <c r="L3047" s="28">
        <f>IF(N3047&lt;7000000000,0,1)</f>
        <v>0</v>
      </c>
      <c r="M3047" s="28">
        <f>IF(N3047&gt;0,1,0)</f>
        <v>0</v>
      </c>
      <c r="N3047" s="29">
        <v>0</v>
      </c>
      <c r="O3047" s="29">
        <f>IF($R3047="Minor",1,0)</f>
        <v>0</v>
      </c>
      <c r="P3047" s="29">
        <f>IF($R3047="Medium",1,0)</f>
        <v>0</v>
      </c>
      <c r="Q3047" s="29">
        <f>IF($R3047="Major",1,0)</f>
        <v>1</v>
      </c>
      <c r="R3047" s="2" t="str">
        <f>IF('Hazard Data'!N23&lt;VLOOKUP(B3047,Thresholds!$B$2:$I$8,2,FALSE),"Minor",IF(AND(VLOOKUP(B3047,Thresholds!$B$2:$I$8,2,FALSE)&lt;='Hazard Data'!N23,'Hazard Data'!N23&lt;VLOOKUP(B3047,Thresholds!$B$2:$I$8,3,FALSE)),"Medium","Major"))</f>
        <v>Major</v>
      </c>
      <c r="S3047" s="2" t="str">
        <f>IF(N3047&gt;0,"",IF('Hazard Data'!K23&lt;VLOOKUP(B3047,Thresholds!$B$2:$I$8,5,FALSE),"Minor",IF(AND(VLOOKUP(B3047,Thresholds!$B$2:$I$8,5,FALSE)&lt;='Hazard Data'!K23,'Hazard Data'!K23&lt;VLOOKUP(B3047,Thresholds!$B$2:$I$8,6,FALSE)),"Medium","Major")))</f>
        <v>Medium</v>
      </c>
      <c r="T3047" s="2"/>
      <c r="U3047" s="2"/>
      <c r="V3047" s="2"/>
      <c r="W3047" s="2"/>
      <c r="X3047" s="1"/>
      <c r="Y3047" s="1"/>
      <c r="Z3047" s="1"/>
      <c r="AA3047" s="1"/>
      <c r="AB3047" s="1"/>
      <c r="AC3047" s="1"/>
      <c r="AD3047" s="1"/>
      <c r="AE3047" s="1"/>
      <c r="AF3047" s="1"/>
    </row>
    <row r="3048" spans="1:32">
      <c r="A3048" s="1"/>
      <c r="B3048" s="17">
        <v>1</v>
      </c>
      <c r="C3048" s="9" t="s">
        <v>85</v>
      </c>
      <c r="D3048" s="9" t="str">
        <f>VLOOKUP(C3048,'Hazard Categories'!$A$2:$B$52,2,FALSE)</f>
        <v>Heat/Drought/Fire</v>
      </c>
      <c r="E3048" s="17">
        <v>3</v>
      </c>
      <c r="F3048" s="17">
        <v>1999</v>
      </c>
      <c r="G3048" s="17" t="str">
        <f>IF(F3048&lt;2000,(ROUNDDOWN((F3048-$G$10)/5,0))*5+$G$10&amp;"-"&amp;(ROUNDDOWN((F3048-$G$10)/5,0))*5+$G$10+4,(ROUNDDOWN((F3048-$G$10)/5,0))*5+$G$10&amp;"-"&amp;(ROUNDDOWN((F3048-$G$10)/5,0))*5+$G$10+4)</f>
        <v>1995-1999</v>
      </c>
      <c r="H3048" s="17">
        <v>6</v>
      </c>
      <c r="I3048" s="17">
        <v>16</v>
      </c>
      <c r="J3048" s="17">
        <v>0</v>
      </c>
      <c r="K3048" s="17">
        <f>SUM(I3048:J3048)</f>
        <v>16</v>
      </c>
      <c r="L3048" s="28">
        <f>IF(N3048&lt;7000000000,0,1)</f>
        <v>0</v>
      </c>
      <c r="M3048" s="28">
        <f>IF(N3048&gt;0,1,0)</f>
        <v>0</v>
      </c>
      <c r="N3048" s="29">
        <v>0</v>
      </c>
      <c r="O3048" s="29">
        <f>IF($R3048="Minor",1,0)</f>
        <v>0</v>
      </c>
      <c r="P3048" s="29">
        <f>IF($R3048="Medium",1,0)</f>
        <v>0</v>
      </c>
      <c r="Q3048" s="29">
        <f>IF($R3048="Major",1,0)</f>
        <v>1</v>
      </c>
      <c r="R3048" s="2" t="str">
        <f>IF('Hazard Data'!N24&lt;VLOOKUP(B3048,Thresholds!$B$2:$I$8,2,FALSE),"Minor",IF(AND(VLOOKUP(B3048,Thresholds!$B$2:$I$8,2,FALSE)&lt;='Hazard Data'!N24,'Hazard Data'!N24&lt;VLOOKUP(B3048,Thresholds!$B$2:$I$8,3,FALSE)),"Medium","Major"))</f>
        <v>Major</v>
      </c>
      <c r="S3048" s="2" t="str">
        <f>IF(N3048&gt;0,"",IF('Hazard Data'!K24&lt;VLOOKUP(B3048,Thresholds!$B$2:$I$8,5,FALSE),"Minor",IF(AND(VLOOKUP(B3048,Thresholds!$B$2:$I$8,5,FALSE)&lt;='Hazard Data'!K24,'Hazard Data'!K24&lt;VLOOKUP(B3048,Thresholds!$B$2:$I$8,6,FALSE)),"Medium","Major")))</f>
        <v>Medium</v>
      </c>
      <c r="T3048" s="2"/>
      <c r="U3048" s="2"/>
      <c r="V3048" s="2"/>
      <c r="W3048" s="2"/>
      <c r="X3048" s="1"/>
      <c r="Y3048" s="1"/>
      <c r="Z3048" s="1"/>
      <c r="AA3048" s="1"/>
      <c r="AB3048" s="1"/>
      <c r="AC3048" s="1"/>
      <c r="AD3048" s="1"/>
      <c r="AE3048" s="1"/>
      <c r="AF3048" s="1"/>
    </row>
    <row r="3049" spans="1:32">
      <c r="A3049" s="1"/>
      <c r="B3049" s="17">
        <v>2</v>
      </c>
      <c r="C3049" s="9" t="s">
        <v>45</v>
      </c>
      <c r="D3049" s="9" t="str">
        <f>VLOOKUP(C3049,'Hazard Categories'!$A$2:$B$52,2,FALSE)</f>
        <v>Storm</v>
      </c>
      <c r="E3049" s="17">
        <v>3</v>
      </c>
      <c r="F3049" s="17">
        <v>1999</v>
      </c>
      <c r="G3049" s="17" t="str">
        <f>IF(F3049&lt;2000,(ROUNDDOWN((F3049-$G$10)/5,0))*5+$G$10&amp;"-"&amp;(ROUNDDOWN((F3049-$G$10)/5,0))*5+$G$10+4,(ROUNDDOWN((F3049-$G$10)/5,0))*5+$G$10&amp;"-"&amp;(ROUNDDOWN((F3049-$G$10)/5,0))*5+$G$10+4)</f>
        <v>1995-1999</v>
      </c>
      <c r="H3049" s="17">
        <v>1</v>
      </c>
      <c r="I3049" s="17">
        <v>0</v>
      </c>
      <c r="J3049" s="17">
        <v>12</v>
      </c>
      <c r="K3049" s="17">
        <f>SUM(I3049:J3049)</f>
        <v>12</v>
      </c>
      <c r="L3049" s="28">
        <f>IF(N3049&lt;7000000000,0,1)</f>
        <v>0</v>
      </c>
      <c r="M3049" s="28">
        <f>IF(N3049&gt;0,1,0)</f>
        <v>0</v>
      </c>
      <c r="N3049" s="29">
        <v>0</v>
      </c>
      <c r="O3049" s="29">
        <f>IF($R3049="Minor",1,0)</f>
        <v>0</v>
      </c>
      <c r="P3049" s="29">
        <f>IF($R3049="Medium",1,0)</f>
        <v>0</v>
      </c>
      <c r="Q3049" s="29">
        <f>IF($R3049="Major",1,0)</f>
        <v>1</v>
      </c>
      <c r="R3049" s="2" t="str">
        <f>IF('Hazard Data'!N26&lt;VLOOKUP(B3049,Thresholds!$B$2:$I$8,2,FALSE),"Minor",IF(AND(VLOOKUP(B3049,Thresholds!$B$2:$I$8,2,FALSE)&lt;='Hazard Data'!N26,'Hazard Data'!N26&lt;VLOOKUP(B3049,Thresholds!$B$2:$I$8,3,FALSE)),"Medium","Major"))</f>
        <v>Major</v>
      </c>
      <c r="S3049" s="2" t="str">
        <f>IF(N3049&gt;0,"",IF('Hazard Data'!K26&lt;VLOOKUP(B3049,Thresholds!$B$2:$I$8,5,FALSE),"Minor",IF(AND(VLOOKUP(B3049,Thresholds!$B$2:$I$8,5,FALSE)&lt;='Hazard Data'!K26,'Hazard Data'!K26&lt;VLOOKUP(B3049,Thresholds!$B$2:$I$8,6,FALSE)),"Medium","Major")))</f>
        <v>Medium</v>
      </c>
      <c r="T3049" s="2"/>
      <c r="U3049" s="2"/>
      <c r="V3049" s="2"/>
      <c r="W3049" s="2"/>
      <c r="X3049" s="1"/>
      <c r="Y3049" s="1"/>
      <c r="Z3049" s="1"/>
      <c r="AA3049" s="1"/>
      <c r="AB3049" s="1"/>
      <c r="AC3049" s="1"/>
      <c r="AD3049" s="1"/>
      <c r="AE3049" s="1"/>
      <c r="AF3049" s="1"/>
    </row>
    <row r="3050" spans="1:32">
      <c r="A3050" s="1"/>
      <c r="B3050" s="17">
        <v>2</v>
      </c>
      <c r="C3050" s="9" t="s">
        <v>59</v>
      </c>
      <c r="D3050" s="9" t="str">
        <f>VLOOKUP(C3050,'Hazard Categories'!$A$2:$B$52,2,FALSE)</f>
        <v>Storm</v>
      </c>
      <c r="E3050" s="17">
        <v>2</v>
      </c>
      <c r="F3050" s="17">
        <v>1997</v>
      </c>
      <c r="G3050" s="17" t="str">
        <f>IF(F3050&lt;2000,(ROUNDDOWN((F3050-$G$10)/5,0))*5+$G$10&amp;"-"&amp;(ROUNDDOWN((F3050-$G$10)/5,0))*5+$G$10+4,(ROUNDDOWN((F3050-$G$10)/5,0))*5+$G$10&amp;"-"&amp;(ROUNDDOWN((F3050-$G$10)/5,0))*5+$G$10+4)</f>
        <v>1995-1999</v>
      </c>
      <c r="H3050" s="17">
        <v>1</v>
      </c>
      <c r="I3050" s="17">
        <v>0</v>
      </c>
      <c r="J3050" s="17">
        <v>0</v>
      </c>
      <c r="K3050" s="17">
        <f>SUM(I3050:J3050)</f>
        <v>0</v>
      </c>
      <c r="L3050" s="28">
        <f>IF(N3050&lt;7000000000,0,1)</f>
        <v>0</v>
      </c>
      <c r="M3050" s="28">
        <f>IF(N3050&gt;0,1,0)</f>
        <v>0</v>
      </c>
      <c r="N3050" s="29">
        <v>0</v>
      </c>
      <c r="O3050" s="29">
        <f>IF($R3050="Minor",1,0)</f>
        <v>0</v>
      </c>
      <c r="P3050" s="29">
        <f>IF($R3050="Medium",1,0)</f>
        <v>0</v>
      </c>
      <c r="Q3050" s="29">
        <f>IF($R3050="Major",1,0)</f>
        <v>1</v>
      </c>
      <c r="R3050" s="2" t="str">
        <f>IF('Hazard Data'!N29&lt;VLOOKUP(B3050,Thresholds!$B$2:$I$8,2,FALSE),"Minor",IF(AND(VLOOKUP(B3050,Thresholds!$B$2:$I$8,2,FALSE)&lt;='Hazard Data'!N29,'Hazard Data'!N29&lt;VLOOKUP(B3050,Thresholds!$B$2:$I$8,3,FALSE)),"Medium","Major"))</f>
        <v>Major</v>
      </c>
      <c r="S3050" s="2" t="str">
        <f>IF(N3050&gt;0,"",IF('Hazard Data'!K29&lt;VLOOKUP(B3050,Thresholds!$B$2:$I$8,5,FALSE),"Minor",IF(AND(VLOOKUP(B3050,Thresholds!$B$2:$I$8,5,FALSE)&lt;='Hazard Data'!K29,'Hazard Data'!K29&lt;VLOOKUP(B3050,Thresholds!$B$2:$I$8,6,FALSE)),"Medium","Major")))</f>
        <v>Major</v>
      </c>
      <c r="T3050" s="2"/>
      <c r="U3050" s="2"/>
      <c r="V3050" s="2"/>
      <c r="W3050" s="2"/>
      <c r="X3050" s="1"/>
      <c r="Y3050" s="1"/>
      <c r="Z3050" s="1"/>
      <c r="AA3050" s="1"/>
      <c r="AB3050" s="1"/>
      <c r="AC3050" s="1"/>
      <c r="AD3050" s="1"/>
      <c r="AE3050" s="1"/>
      <c r="AF3050" s="1"/>
    </row>
    <row r="3051" spans="1:32">
      <c r="A3051" s="1"/>
      <c r="B3051" s="17">
        <v>4</v>
      </c>
      <c r="C3051" s="9" t="s">
        <v>44</v>
      </c>
      <c r="D3051" s="9" t="str">
        <f>VLOOKUP(C3051,'Hazard Categories'!$A$2:$B$52,2,FALSE)</f>
        <v>Severe Storm</v>
      </c>
      <c r="E3051" s="17">
        <v>2</v>
      </c>
      <c r="F3051" s="17">
        <v>1997</v>
      </c>
      <c r="G3051" s="17" t="str">
        <f>IF(F3051&lt;2000,(ROUNDDOWN((F3051-$G$10)/5,0))*5+$G$10&amp;"-"&amp;(ROUNDDOWN((F3051-$G$10)/5,0))*5+$G$10+4,(ROUNDDOWN((F3051-$G$10)/5,0))*5+$G$10&amp;"-"&amp;(ROUNDDOWN((F3051-$G$10)/5,0))*5+$G$10+4)</f>
        <v>1995-1999</v>
      </c>
      <c r="H3051" s="17">
        <v>1</v>
      </c>
      <c r="I3051" s="17">
        <v>0</v>
      </c>
      <c r="J3051" s="17">
        <v>49</v>
      </c>
      <c r="K3051" s="17">
        <f>SUM(I3051:J3051)</f>
        <v>49</v>
      </c>
      <c r="L3051" s="28">
        <f>IF(N3051&lt;7000000000,0,1)</f>
        <v>0</v>
      </c>
      <c r="M3051" s="28">
        <f>IF(N3051&gt;0,1,0)</f>
        <v>0</v>
      </c>
      <c r="N3051" s="29">
        <v>0</v>
      </c>
      <c r="O3051" s="29">
        <f>IF($R3051="Minor",1,0)</f>
        <v>0</v>
      </c>
      <c r="P3051" s="29">
        <f>IF($R3051="Medium",1,0)</f>
        <v>0</v>
      </c>
      <c r="Q3051" s="29">
        <f>IF($R3051="Major",1,0)</f>
        <v>1</v>
      </c>
      <c r="R3051" s="2" t="str">
        <f>IF('Hazard Data'!N37&lt;VLOOKUP(B3051,Thresholds!$B$2:$I$8,2,FALSE),"Minor",IF(AND(VLOOKUP(B3051,Thresholds!$B$2:$I$8,2,FALSE)&lt;='Hazard Data'!N37,'Hazard Data'!N37&lt;VLOOKUP(B3051,Thresholds!$B$2:$I$8,3,FALSE)),"Medium","Major"))</f>
        <v>Major</v>
      </c>
      <c r="S3051" s="2" t="str">
        <f>IF(N3051&gt;0,"",IF('Hazard Data'!K37&lt;VLOOKUP(B3051,Thresholds!$B$2:$I$8,5,FALSE),"Minor",IF(AND(VLOOKUP(B3051,Thresholds!$B$2:$I$8,5,FALSE)&lt;='Hazard Data'!K37,'Hazard Data'!K37&lt;VLOOKUP(B3051,Thresholds!$B$2:$I$8,6,FALSE)),"Medium","Major")))</f>
        <v>Medium</v>
      </c>
      <c r="T3051" s="2"/>
      <c r="U3051" s="2"/>
      <c r="V3051" s="2"/>
      <c r="W3051" s="2"/>
      <c r="X3051" s="1"/>
      <c r="Y3051" s="1"/>
      <c r="Z3051" s="1"/>
      <c r="AA3051" s="1"/>
      <c r="AB3051" s="1"/>
      <c r="AC3051" s="1"/>
      <c r="AD3051" s="1"/>
      <c r="AE3051" s="1"/>
      <c r="AF3051" s="1"/>
    </row>
    <row r="3052" spans="1:32">
      <c r="A3052" s="1"/>
      <c r="B3052" s="17">
        <v>1</v>
      </c>
      <c r="C3052" s="9" t="s">
        <v>40</v>
      </c>
      <c r="D3052" s="9" t="str">
        <f>VLOOKUP(C3052,'Hazard Categories'!$A$2:$B$52,2,FALSE)</f>
        <v>Storm</v>
      </c>
      <c r="E3052" s="17">
        <v>1</v>
      </c>
      <c r="F3052" s="17">
        <v>1996</v>
      </c>
      <c r="G3052" s="17" t="str">
        <f>IF(F3052&lt;2000,(ROUNDDOWN((F3052-$G$10)/5,0))*5+$G$10&amp;"-"&amp;(ROUNDDOWN((F3052-$G$10)/5,0))*5+$G$10+4,(ROUNDDOWN((F3052-$G$10)/5,0))*5+$G$10&amp;"-"&amp;(ROUNDDOWN((F3052-$G$10)/5,0))*5+$G$10+4)</f>
        <v>1995-1999</v>
      </c>
      <c r="H3052" s="17">
        <v>1</v>
      </c>
      <c r="I3052" s="17">
        <v>23</v>
      </c>
      <c r="J3052" s="17">
        <v>0</v>
      </c>
      <c r="K3052" s="17">
        <f>SUM(I3052:J3052)</f>
        <v>23</v>
      </c>
      <c r="L3052" s="28">
        <f>IF(N3052&lt;7000000000,0,1)</f>
        <v>0</v>
      </c>
      <c r="M3052" s="28">
        <f>IF(N3052&gt;0,1,0)</f>
        <v>0</v>
      </c>
      <c r="N3052" s="29">
        <v>0</v>
      </c>
      <c r="O3052" s="29">
        <f>IF($R3052="Minor",1,0)</f>
        <v>0</v>
      </c>
      <c r="P3052" s="29">
        <f>IF($R3052="Medium",1,0)</f>
        <v>0</v>
      </c>
      <c r="Q3052" s="29">
        <f>IF($R3052="Major",1,0)</f>
        <v>1</v>
      </c>
      <c r="R3052" s="2" t="str">
        <f>IF('Hazard Data'!N55&lt;VLOOKUP(B3052,Thresholds!$B$2:$I$8,2,FALSE),"Minor",IF(AND(VLOOKUP(B3052,Thresholds!$B$2:$I$8,2,FALSE)&lt;='Hazard Data'!N55,'Hazard Data'!N55&lt;VLOOKUP(B3052,Thresholds!$B$2:$I$8,3,FALSE)),"Medium","Major"))</f>
        <v>Major</v>
      </c>
      <c r="S3052" s="2" t="str">
        <f>IF(N3052&gt;0,"",IF('Hazard Data'!K55&lt;VLOOKUP(B3052,Thresholds!$B$2:$I$8,5,FALSE),"Minor",IF(AND(VLOOKUP(B3052,Thresholds!$B$2:$I$8,5,FALSE)&lt;='Hazard Data'!K55,'Hazard Data'!K55&lt;VLOOKUP(B3052,Thresholds!$B$2:$I$8,6,FALSE)),"Medium","Major")))</f>
        <v>Medium</v>
      </c>
      <c r="T3052" s="2"/>
      <c r="U3052" s="2"/>
      <c r="V3052" s="2"/>
      <c r="W3052" s="2"/>
      <c r="X3052" s="1"/>
      <c r="Y3052" s="1"/>
      <c r="Z3052" s="1"/>
      <c r="AA3052" s="1"/>
      <c r="AB3052" s="1"/>
      <c r="AC3052" s="1"/>
      <c r="AD3052" s="1"/>
      <c r="AE3052" s="1"/>
      <c r="AF3052" s="1"/>
    </row>
    <row r="3053" spans="1:32">
      <c r="A3053" s="1"/>
      <c r="B3053" s="17">
        <v>4</v>
      </c>
      <c r="C3053" s="9" t="s">
        <v>45</v>
      </c>
      <c r="D3053" s="9" t="str">
        <f>VLOOKUP(C3053,'Hazard Categories'!$A$2:$B$52,2,FALSE)</f>
        <v>Storm</v>
      </c>
      <c r="E3053" s="17">
        <v>2</v>
      </c>
      <c r="F3053" s="17">
        <v>1996</v>
      </c>
      <c r="G3053" s="17" t="str">
        <f>IF(F3053&lt;2000,(ROUNDDOWN((F3053-$G$10)/5,0))*5+$G$10&amp;"-"&amp;(ROUNDDOWN((F3053-$G$10)/5,0))*5+$G$10+4,(ROUNDDOWN((F3053-$G$10)/5,0))*5+$G$10&amp;"-"&amp;(ROUNDDOWN((F3053-$G$10)/5,0))*5+$G$10+4)</f>
        <v>1995-1999</v>
      </c>
      <c r="H3053" s="17">
        <v>1</v>
      </c>
      <c r="I3053" s="17">
        <v>0</v>
      </c>
      <c r="J3053" s="17">
        <v>11</v>
      </c>
      <c r="K3053" s="17">
        <f>SUM(I3053:J3053)</f>
        <v>11</v>
      </c>
      <c r="L3053" s="28">
        <f>IF(N3053&lt;7000000000,0,1)</f>
        <v>0</v>
      </c>
      <c r="M3053" s="28">
        <f>IF(N3053&gt;0,1,0)</f>
        <v>0</v>
      </c>
      <c r="N3053" s="29">
        <v>0</v>
      </c>
      <c r="O3053" s="29">
        <f>IF($R3053="Minor",1,0)</f>
        <v>0</v>
      </c>
      <c r="P3053" s="29">
        <f>IF($R3053="Medium",1,0)</f>
        <v>0</v>
      </c>
      <c r="Q3053" s="29">
        <f>IF($R3053="Major",1,0)</f>
        <v>1</v>
      </c>
      <c r="R3053" s="2" t="str">
        <f>IF('Hazard Data'!N61&lt;VLOOKUP(B3053,Thresholds!$B$2:$I$8,2,FALSE),"Minor",IF(AND(VLOOKUP(B3053,Thresholds!$B$2:$I$8,2,FALSE)&lt;='Hazard Data'!N61,'Hazard Data'!N61&lt;VLOOKUP(B3053,Thresholds!$B$2:$I$8,3,FALSE)),"Medium","Major"))</f>
        <v>Major</v>
      </c>
      <c r="S3053" s="2" t="str">
        <f>IF(N3053&gt;0,"",IF('Hazard Data'!K61&lt;VLOOKUP(B3053,Thresholds!$B$2:$I$8,5,FALSE),"Minor",IF(AND(VLOOKUP(B3053,Thresholds!$B$2:$I$8,5,FALSE)&lt;='Hazard Data'!K61,'Hazard Data'!K61&lt;VLOOKUP(B3053,Thresholds!$B$2:$I$8,6,FALSE)),"Medium","Major")))</f>
        <v>Medium</v>
      </c>
      <c r="T3053" s="2"/>
      <c r="U3053" s="2"/>
      <c r="V3053" s="2"/>
      <c r="W3053" s="2"/>
      <c r="X3053" s="1"/>
      <c r="Y3053" s="1"/>
      <c r="Z3053" s="1"/>
      <c r="AA3053" s="1"/>
      <c r="AB3053" s="1"/>
      <c r="AC3053" s="1"/>
      <c r="AD3053" s="1"/>
      <c r="AE3053" s="1"/>
      <c r="AF3053" s="1"/>
    </row>
    <row r="3054" spans="1:32">
      <c r="A3054" s="1"/>
      <c r="B3054" s="17">
        <v>6</v>
      </c>
      <c r="C3054" s="9" t="s">
        <v>85</v>
      </c>
      <c r="D3054" s="9" t="str">
        <f>VLOOKUP(C3054,'Hazard Categories'!$A$2:$B$52,2,FALSE)</f>
        <v>Heat/Drought/Fire</v>
      </c>
      <c r="E3054" s="17">
        <v>2</v>
      </c>
      <c r="F3054" s="17">
        <v>1993</v>
      </c>
      <c r="G3054" s="17" t="str">
        <f>IF(F3054&lt;2000,(ROUNDDOWN((F3054-$G$10)/5,0))*5+$G$10&amp;"-"&amp;(ROUNDDOWN((F3054-$G$10)/5,0))*5+$G$10+4,(ROUNDDOWN((F3054-$G$10)/5,0))*5+$G$10&amp;"-"&amp;(ROUNDDOWN((F3054-$G$10)/5,0))*5+$G$10+4)</f>
        <v>1990-1994</v>
      </c>
      <c r="H3054" s="17">
        <v>30</v>
      </c>
      <c r="I3054" s="17">
        <v>0</v>
      </c>
      <c r="J3054" s="17">
        <v>0</v>
      </c>
      <c r="K3054" s="17">
        <f>SUM(I3054:J3054)</f>
        <v>0</v>
      </c>
      <c r="L3054" s="28">
        <f>IF(N3054&lt;7000000000,0,1)</f>
        <v>0</v>
      </c>
      <c r="M3054" s="28">
        <f>IF(N3054&gt;0,1,0)</f>
        <v>0</v>
      </c>
      <c r="N3054" s="29">
        <v>0</v>
      </c>
      <c r="O3054" s="29">
        <f>IF($R3054="Minor",1,0)</f>
        <v>0</v>
      </c>
      <c r="P3054" s="29">
        <f>IF($R3054="Medium",1,0)</f>
        <v>0</v>
      </c>
      <c r="Q3054" s="29">
        <f>IF($R3054="Major",1,0)</f>
        <v>1</v>
      </c>
      <c r="R3054" s="2" t="str">
        <f>IF('Hazard Data'!N68&lt;VLOOKUP(B3054,Thresholds!$B$2:$I$8,2,FALSE),"Minor",IF(AND(VLOOKUP(B3054,Thresholds!$B$2:$I$8,2,FALSE)&lt;='Hazard Data'!N68,'Hazard Data'!N68&lt;VLOOKUP(B3054,Thresholds!$B$2:$I$8,3,FALSE)),"Medium","Major"))</f>
        <v>Major</v>
      </c>
      <c r="S3054" s="2" t="str">
        <f>IF(N3054&gt;0,"",IF('Hazard Data'!K68&lt;VLOOKUP(B3054,Thresholds!$B$2:$I$8,5,FALSE),"Minor",IF(AND(VLOOKUP(B3054,Thresholds!$B$2:$I$8,5,FALSE)&lt;='Hazard Data'!K68,'Hazard Data'!K68&lt;VLOOKUP(B3054,Thresholds!$B$2:$I$8,6,FALSE)),"Medium","Major")))</f>
        <v>Medium</v>
      </c>
      <c r="T3054" s="2"/>
      <c r="U3054" s="2"/>
      <c r="V3054" s="2"/>
      <c r="W3054" s="2"/>
      <c r="X3054" s="1"/>
      <c r="Y3054" s="1"/>
      <c r="Z3054" s="1"/>
      <c r="AA3054" s="1"/>
      <c r="AB3054" s="1"/>
      <c r="AC3054" s="1"/>
      <c r="AD3054" s="1"/>
      <c r="AE3054" s="1"/>
      <c r="AF3054" s="1"/>
    </row>
    <row r="3055" spans="1:32">
      <c r="A3055" s="1"/>
      <c r="B3055" s="17">
        <v>1</v>
      </c>
      <c r="C3055" s="9" t="s">
        <v>85</v>
      </c>
      <c r="D3055" s="9" t="str">
        <f>VLOOKUP(C3055,'Hazard Categories'!$A$2:$B$52,2,FALSE)</f>
        <v>Heat/Drought/Fire</v>
      </c>
      <c r="E3055" s="17">
        <v>2</v>
      </c>
      <c r="F3055" s="17">
        <v>1993</v>
      </c>
      <c r="G3055" s="17" t="str">
        <f>IF(F3055&lt;2000,(ROUNDDOWN((F3055-$G$10)/5,0))*5+$G$10&amp;"-"&amp;(ROUNDDOWN((F3055-$G$10)/5,0))*5+$G$10+4,(ROUNDDOWN((F3055-$G$10)/5,0))*5+$G$10&amp;"-"&amp;(ROUNDDOWN((F3055-$G$10)/5,0))*5+$G$10+4)</f>
        <v>1990-1994</v>
      </c>
      <c r="H3055" s="17">
        <v>30</v>
      </c>
      <c r="I3055" s="17">
        <v>0</v>
      </c>
      <c r="J3055" s="17">
        <v>0</v>
      </c>
      <c r="K3055" s="17">
        <f>SUM(I3055:J3055)</f>
        <v>0</v>
      </c>
      <c r="L3055" s="28">
        <f>IF(N3055&lt;7000000000,0,1)</f>
        <v>0</v>
      </c>
      <c r="M3055" s="28">
        <f>IF(N3055&gt;0,1,0)</f>
        <v>0</v>
      </c>
      <c r="N3055" s="29">
        <v>0</v>
      </c>
      <c r="O3055" s="29">
        <f>IF($R3055="Minor",1,0)</f>
        <v>0</v>
      </c>
      <c r="P3055" s="29">
        <f>IF($R3055="Medium",1,0)</f>
        <v>0</v>
      </c>
      <c r="Q3055" s="29">
        <f>IF($R3055="Major",1,0)</f>
        <v>1</v>
      </c>
      <c r="R3055" s="2" t="str">
        <f>IF('Hazard Data'!N69&lt;VLOOKUP(B3055,Thresholds!$B$2:$I$8,2,FALSE),"Minor",IF(AND(VLOOKUP(B3055,Thresholds!$B$2:$I$8,2,FALSE)&lt;='Hazard Data'!N69,'Hazard Data'!N69&lt;VLOOKUP(B3055,Thresholds!$B$2:$I$8,3,FALSE)),"Medium","Major"))</f>
        <v>Major</v>
      </c>
      <c r="S3055" s="2" t="str">
        <f>IF(N3055&gt;0,"",IF('Hazard Data'!K69&lt;VLOOKUP(B3055,Thresholds!$B$2:$I$8,5,FALSE),"Minor",IF(AND(VLOOKUP(B3055,Thresholds!$B$2:$I$8,5,FALSE)&lt;='Hazard Data'!K69,'Hazard Data'!K69&lt;VLOOKUP(B3055,Thresholds!$B$2:$I$8,6,FALSE)),"Medium","Major")))</f>
        <v>Medium</v>
      </c>
      <c r="T3055" s="2"/>
      <c r="U3055" s="2"/>
      <c r="V3055" s="2"/>
      <c r="W3055" s="2"/>
      <c r="X3055" s="1"/>
      <c r="Y3055" s="1"/>
      <c r="Z3055" s="1"/>
      <c r="AA3055" s="1"/>
      <c r="AB3055" s="1"/>
      <c r="AC3055" s="1"/>
      <c r="AD3055" s="1"/>
      <c r="AE3055" s="1"/>
      <c r="AF3055" s="1"/>
    </row>
    <row r="3056" spans="1:32">
      <c r="A3056" s="1"/>
      <c r="B3056" s="17">
        <v>2</v>
      </c>
      <c r="C3056" s="9" t="s">
        <v>85</v>
      </c>
      <c r="D3056" s="9" t="str">
        <f>VLOOKUP(C3056,'Hazard Categories'!$A$2:$B$52,2,FALSE)</f>
        <v>Heat/Drought/Fire</v>
      </c>
      <c r="E3056" s="17">
        <v>2</v>
      </c>
      <c r="F3056" s="17">
        <v>1993</v>
      </c>
      <c r="G3056" s="17" t="str">
        <f>IF(F3056&lt;2000,(ROUNDDOWN((F3056-$G$10)/5,0))*5+$G$10&amp;"-"&amp;(ROUNDDOWN((F3056-$G$10)/5,0))*5+$G$10+4,(ROUNDDOWN((F3056-$G$10)/5,0))*5+$G$10&amp;"-"&amp;(ROUNDDOWN((F3056-$G$10)/5,0))*5+$G$10+4)</f>
        <v>1990-1994</v>
      </c>
      <c r="H3056" s="17">
        <v>30</v>
      </c>
      <c r="I3056" s="17">
        <v>0</v>
      </c>
      <c r="J3056" s="17">
        <v>0</v>
      </c>
      <c r="K3056" s="17">
        <f>SUM(I3056:J3056)</f>
        <v>0</v>
      </c>
      <c r="L3056" s="28">
        <f>IF(N3056&lt;7000000000,0,1)</f>
        <v>0</v>
      </c>
      <c r="M3056" s="28">
        <f>IF(N3056&gt;0,1,0)</f>
        <v>0</v>
      </c>
      <c r="N3056" s="29">
        <v>0</v>
      </c>
      <c r="O3056" s="29">
        <f>IF($R3056="Minor",1,0)</f>
        <v>0</v>
      </c>
      <c r="P3056" s="29">
        <f>IF($R3056="Medium",1,0)</f>
        <v>0</v>
      </c>
      <c r="Q3056" s="29">
        <f>IF($R3056="Major",1,0)</f>
        <v>1</v>
      </c>
      <c r="R3056" s="2" t="str">
        <f>IF('Hazard Data'!N70&lt;VLOOKUP(B3056,Thresholds!$B$2:$I$8,2,FALSE),"Minor",IF(AND(VLOOKUP(B3056,Thresholds!$B$2:$I$8,2,FALSE)&lt;='Hazard Data'!N70,'Hazard Data'!N70&lt;VLOOKUP(B3056,Thresholds!$B$2:$I$8,3,FALSE)),"Medium","Major"))</f>
        <v>Major</v>
      </c>
      <c r="S3056" s="2" t="str">
        <f>IF(N3056&gt;0,"",IF('Hazard Data'!K70&lt;VLOOKUP(B3056,Thresholds!$B$2:$I$8,5,FALSE),"Minor",IF(AND(VLOOKUP(B3056,Thresholds!$B$2:$I$8,5,FALSE)&lt;='Hazard Data'!K70,'Hazard Data'!K70&lt;VLOOKUP(B3056,Thresholds!$B$2:$I$8,6,FALSE)),"Medium","Major")))</f>
        <v>Medium</v>
      </c>
      <c r="T3056" s="2"/>
      <c r="U3056" s="2"/>
      <c r="V3056" s="2"/>
      <c r="W3056" s="2"/>
      <c r="X3056" s="1"/>
      <c r="Y3056" s="1"/>
      <c r="Z3056" s="1"/>
      <c r="AA3056" s="1"/>
      <c r="AB3056" s="1"/>
      <c r="AC3056" s="1"/>
      <c r="AD3056" s="1"/>
      <c r="AE3056" s="1"/>
      <c r="AF3056" s="1"/>
    </row>
    <row r="3057" spans="1:32">
      <c r="A3057" s="1"/>
      <c r="B3057" s="17">
        <v>4</v>
      </c>
      <c r="C3057" s="9" t="s">
        <v>85</v>
      </c>
      <c r="D3057" s="9" t="str">
        <f>VLOOKUP(C3057,'Hazard Categories'!$A$2:$B$52,2,FALSE)</f>
        <v>Heat/Drought/Fire</v>
      </c>
      <c r="E3057" s="17">
        <v>2</v>
      </c>
      <c r="F3057" s="17">
        <v>1993</v>
      </c>
      <c r="G3057" s="17" t="str">
        <f>IF(F3057&lt;2000,(ROUNDDOWN((F3057-$G$10)/5,0))*5+$G$10&amp;"-"&amp;(ROUNDDOWN((F3057-$G$10)/5,0))*5+$G$10+4,(ROUNDDOWN((F3057-$G$10)/5,0))*5+$G$10&amp;"-"&amp;(ROUNDDOWN((F3057-$G$10)/5,0))*5+$G$10+4)</f>
        <v>1990-1994</v>
      </c>
      <c r="H3057" s="17">
        <v>30</v>
      </c>
      <c r="I3057" s="17">
        <v>0</v>
      </c>
      <c r="J3057" s="17">
        <v>0</v>
      </c>
      <c r="K3057" s="17">
        <f>SUM(I3057:J3057)</f>
        <v>0</v>
      </c>
      <c r="L3057" s="28">
        <f>IF(N3057&lt;7000000000,0,1)</f>
        <v>0</v>
      </c>
      <c r="M3057" s="28">
        <f>IF(N3057&gt;0,1,0)</f>
        <v>0</v>
      </c>
      <c r="N3057" s="29">
        <v>0</v>
      </c>
      <c r="O3057" s="29">
        <f>IF($R3057="Minor",1,0)</f>
        <v>0</v>
      </c>
      <c r="P3057" s="29">
        <f>IF($R3057="Medium",1,0)</f>
        <v>0</v>
      </c>
      <c r="Q3057" s="29">
        <f>IF($R3057="Major",1,0)</f>
        <v>1</v>
      </c>
      <c r="R3057" s="2" t="str">
        <f>IF('Hazard Data'!N71&lt;VLOOKUP(B3057,Thresholds!$B$2:$I$8,2,FALSE),"Minor",IF(AND(VLOOKUP(B3057,Thresholds!$B$2:$I$8,2,FALSE)&lt;='Hazard Data'!N71,'Hazard Data'!N71&lt;VLOOKUP(B3057,Thresholds!$B$2:$I$8,3,FALSE)),"Medium","Major"))</f>
        <v>Major</v>
      </c>
      <c r="S3057" s="2" t="str">
        <f>IF(N3057&gt;0,"",IF('Hazard Data'!K71&lt;VLOOKUP(B3057,Thresholds!$B$2:$I$8,5,FALSE),"Minor",IF(AND(VLOOKUP(B3057,Thresholds!$B$2:$I$8,5,FALSE)&lt;='Hazard Data'!K71,'Hazard Data'!K71&lt;VLOOKUP(B3057,Thresholds!$B$2:$I$8,6,FALSE)),"Medium","Major")))</f>
        <v>Medium</v>
      </c>
      <c r="T3057" s="2"/>
      <c r="U3057" s="2"/>
      <c r="V3057" s="2"/>
      <c r="W3057" s="2"/>
      <c r="X3057" s="1"/>
      <c r="Y3057" s="1"/>
      <c r="Z3057" s="1"/>
      <c r="AA3057" s="1"/>
      <c r="AB3057" s="1"/>
      <c r="AC3057" s="1"/>
      <c r="AD3057" s="1"/>
      <c r="AE3057" s="1"/>
      <c r="AF3057" s="1"/>
    </row>
    <row r="3058" spans="1:32">
      <c r="A3058" s="1"/>
      <c r="B3058" s="17">
        <v>3</v>
      </c>
      <c r="C3058" s="9" t="s">
        <v>85</v>
      </c>
      <c r="D3058" s="9" t="str">
        <f>VLOOKUP(C3058,'Hazard Categories'!$A$2:$B$52,2,FALSE)</f>
        <v>Heat/Drought/Fire</v>
      </c>
      <c r="E3058" s="17">
        <v>2</v>
      </c>
      <c r="F3058" s="17">
        <v>1993</v>
      </c>
      <c r="G3058" s="17" t="str">
        <f>IF(F3058&lt;2000,(ROUNDDOWN((F3058-$G$10)/5,0))*5+$G$10&amp;"-"&amp;(ROUNDDOWN((F3058-$G$10)/5,0))*5+$G$10+4,(ROUNDDOWN((F3058-$G$10)/5,0))*5+$G$10&amp;"-"&amp;(ROUNDDOWN((F3058-$G$10)/5,0))*5+$G$10+4)</f>
        <v>1990-1994</v>
      </c>
      <c r="H3058" s="17">
        <v>30</v>
      </c>
      <c r="I3058" s="17">
        <v>0</v>
      </c>
      <c r="J3058" s="17">
        <v>0</v>
      </c>
      <c r="K3058" s="17">
        <f>SUM(I3058:J3058)</f>
        <v>0</v>
      </c>
      <c r="L3058" s="28">
        <f>IF(N3058&lt;7000000000,0,1)</f>
        <v>0</v>
      </c>
      <c r="M3058" s="28">
        <f>IF(N3058&gt;0,1,0)</f>
        <v>0</v>
      </c>
      <c r="N3058" s="29">
        <v>0</v>
      </c>
      <c r="O3058" s="29">
        <f>IF($R3058="Minor",1,0)</f>
        <v>0</v>
      </c>
      <c r="P3058" s="29">
        <f>IF($R3058="Medium",1,0)</f>
        <v>0</v>
      </c>
      <c r="Q3058" s="29">
        <f>IF($R3058="Major",1,0)</f>
        <v>1</v>
      </c>
      <c r="R3058" s="2" t="str">
        <f>IF('Hazard Data'!N72&lt;VLOOKUP(B3058,Thresholds!$B$2:$I$8,2,FALSE),"Minor",IF(AND(VLOOKUP(B3058,Thresholds!$B$2:$I$8,2,FALSE)&lt;='Hazard Data'!N72,'Hazard Data'!N72&lt;VLOOKUP(B3058,Thresholds!$B$2:$I$8,3,FALSE)),"Medium","Major"))</f>
        <v>Major</v>
      </c>
      <c r="S3058" s="2" t="str">
        <f>IF(N3058&gt;0,"",IF('Hazard Data'!K72&lt;VLOOKUP(B3058,Thresholds!$B$2:$I$8,5,FALSE),"Minor",IF(AND(VLOOKUP(B3058,Thresholds!$B$2:$I$8,5,FALSE)&lt;='Hazard Data'!K72,'Hazard Data'!K72&lt;VLOOKUP(B3058,Thresholds!$B$2:$I$8,6,FALSE)),"Medium","Major")))</f>
        <v>Medium</v>
      </c>
      <c r="T3058" s="2"/>
      <c r="U3058" s="2"/>
      <c r="V3058" s="2"/>
      <c r="W3058" s="2"/>
      <c r="X3058" s="1"/>
      <c r="Y3058" s="1"/>
      <c r="Z3058" s="1"/>
      <c r="AA3058" s="1"/>
      <c r="AB3058" s="1"/>
      <c r="AC3058" s="1"/>
      <c r="AD3058" s="1"/>
      <c r="AE3058" s="1"/>
      <c r="AF3058" s="1"/>
    </row>
    <row r="3059" spans="1:32">
      <c r="A3059" s="1"/>
      <c r="B3059" s="17">
        <v>5</v>
      </c>
      <c r="C3059" s="9" t="s">
        <v>85</v>
      </c>
      <c r="D3059" s="9" t="str">
        <f>VLOOKUP(C3059,'Hazard Categories'!$A$2:$B$52,2,FALSE)</f>
        <v>Heat/Drought/Fire</v>
      </c>
      <c r="E3059" s="17">
        <v>2</v>
      </c>
      <c r="F3059" s="17">
        <v>1993</v>
      </c>
      <c r="G3059" s="17" t="str">
        <f>IF(F3059&lt;2000,(ROUNDDOWN((F3059-$G$10)/5,0))*5+$G$10&amp;"-"&amp;(ROUNDDOWN((F3059-$G$10)/5,0))*5+$G$10+4,(ROUNDDOWN((F3059-$G$10)/5,0))*5+$G$10&amp;"-"&amp;(ROUNDDOWN((F3059-$G$10)/5,0))*5+$G$10+4)</f>
        <v>1990-1994</v>
      </c>
      <c r="H3059" s="17">
        <v>30</v>
      </c>
      <c r="I3059" s="17">
        <v>0</v>
      </c>
      <c r="J3059" s="17">
        <v>0</v>
      </c>
      <c r="K3059" s="17">
        <f>SUM(I3059:J3059)</f>
        <v>0</v>
      </c>
      <c r="L3059" s="28">
        <f>IF(N3059&lt;7000000000,0,1)</f>
        <v>0</v>
      </c>
      <c r="M3059" s="28">
        <f>IF(N3059&gt;0,1,0)</f>
        <v>0</v>
      </c>
      <c r="N3059" s="29">
        <v>0</v>
      </c>
      <c r="O3059" s="29">
        <f>IF($R3059="Minor",1,0)</f>
        <v>0</v>
      </c>
      <c r="P3059" s="29">
        <f>IF($R3059="Medium",1,0)</f>
        <v>0</v>
      </c>
      <c r="Q3059" s="29">
        <f>IF($R3059="Major",1,0)</f>
        <v>1</v>
      </c>
      <c r="R3059" s="2" t="str">
        <f>IF('Hazard Data'!N73&lt;VLOOKUP(B3059,Thresholds!$B$2:$I$8,2,FALSE),"Minor",IF(AND(VLOOKUP(B3059,Thresholds!$B$2:$I$8,2,FALSE)&lt;='Hazard Data'!N73,'Hazard Data'!N73&lt;VLOOKUP(B3059,Thresholds!$B$2:$I$8,3,FALSE)),"Medium","Major"))</f>
        <v>Major</v>
      </c>
      <c r="S3059" s="2" t="str">
        <f>IF(N3059&gt;0,"",IF('Hazard Data'!K73&lt;VLOOKUP(B3059,Thresholds!$B$2:$I$8,5,FALSE),"Minor",IF(AND(VLOOKUP(B3059,Thresholds!$B$2:$I$8,5,FALSE)&lt;='Hazard Data'!K73,'Hazard Data'!K73&lt;VLOOKUP(B3059,Thresholds!$B$2:$I$8,6,FALSE)),"Medium","Major")))</f>
        <v>Medium</v>
      </c>
      <c r="T3059" s="2"/>
      <c r="U3059" s="2"/>
      <c r="V3059" s="2"/>
      <c r="W3059" s="2"/>
      <c r="X3059" s="1"/>
      <c r="Y3059" s="1"/>
      <c r="Z3059" s="1"/>
      <c r="AA3059" s="1"/>
      <c r="AB3059" s="1"/>
      <c r="AC3059" s="1"/>
      <c r="AD3059" s="1"/>
      <c r="AE3059" s="1"/>
      <c r="AF3059" s="1"/>
    </row>
    <row r="3060" spans="1:32">
      <c r="A3060" s="1"/>
      <c r="B3060" s="17">
        <v>6</v>
      </c>
      <c r="C3060" s="9" t="s">
        <v>40</v>
      </c>
      <c r="D3060" s="9" t="str">
        <f>VLOOKUP(C3060,'Hazard Categories'!$A$2:$B$52,2,FALSE)</f>
        <v>Storm</v>
      </c>
      <c r="E3060" s="17">
        <v>1</v>
      </c>
      <c r="F3060" s="17">
        <v>1994</v>
      </c>
      <c r="G3060" s="17" t="str">
        <f>IF(F3060&lt;2000,(ROUNDDOWN((F3060-$G$10)/5,0))*5+$G$10&amp;"-"&amp;(ROUNDDOWN((F3060-$G$10)/5,0))*5+$G$10+4,(ROUNDDOWN((F3060-$G$10)/5,0))*5+$G$10&amp;"-"&amp;(ROUNDDOWN((F3060-$G$10)/5,0))*5+$G$10+4)</f>
        <v>1990-1994</v>
      </c>
      <c r="H3060" s="17">
        <v>1</v>
      </c>
      <c r="I3060" s="17">
        <v>12</v>
      </c>
      <c r="J3060" s="17">
        <v>0</v>
      </c>
      <c r="K3060" s="17">
        <f>SUM(I3060:J3060)</f>
        <v>12</v>
      </c>
      <c r="L3060" s="28">
        <f>IF(N3060&lt;7000000000,0,1)</f>
        <v>0</v>
      </c>
      <c r="M3060" s="28">
        <f>IF(N3060&gt;0,1,0)</f>
        <v>0</v>
      </c>
      <c r="N3060" s="29">
        <v>0</v>
      </c>
      <c r="O3060" s="29">
        <f>IF($R3060="Minor",1,0)</f>
        <v>0</v>
      </c>
      <c r="P3060" s="29">
        <f>IF($R3060="Medium",1,0)</f>
        <v>0</v>
      </c>
      <c r="Q3060" s="29">
        <f>IF($R3060="Major",1,0)</f>
        <v>1</v>
      </c>
      <c r="R3060" s="2" t="str">
        <f>IF('Hazard Data'!N83&lt;VLOOKUP(B3060,Thresholds!$B$2:$I$8,2,FALSE),"Minor",IF(AND(VLOOKUP(B3060,Thresholds!$B$2:$I$8,2,FALSE)&lt;='Hazard Data'!N83,'Hazard Data'!N83&lt;VLOOKUP(B3060,Thresholds!$B$2:$I$8,3,FALSE)),"Medium","Major"))</f>
        <v>Major</v>
      </c>
      <c r="S3060" s="2" t="str">
        <f>IF(N3060&gt;0,"",IF('Hazard Data'!K83&lt;VLOOKUP(B3060,Thresholds!$B$2:$I$8,5,FALSE),"Minor",IF(AND(VLOOKUP(B3060,Thresholds!$B$2:$I$8,5,FALSE)&lt;='Hazard Data'!K83,'Hazard Data'!K83&lt;VLOOKUP(B3060,Thresholds!$B$2:$I$8,6,FALSE)),"Medium","Major")))</f>
        <v>Medium</v>
      </c>
      <c r="T3060" s="2"/>
      <c r="U3060" s="2"/>
      <c r="V3060" s="2"/>
      <c r="W3060" s="2"/>
      <c r="X3060" s="1"/>
      <c r="Y3060" s="1"/>
      <c r="Z3060" s="1"/>
      <c r="AA3060" s="1"/>
      <c r="AB3060" s="1"/>
      <c r="AC3060" s="1"/>
      <c r="AD3060" s="1"/>
      <c r="AE3060" s="1"/>
      <c r="AF3060" s="1"/>
    </row>
    <row r="3061" spans="1:32">
      <c r="A3061" s="1"/>
      <c r="B3061" s="17">
        <v>6</v>
      </c>
      <c r="C3061" s="9" t="s">
        <v>58</v>
      </c>
      <c r="D3061" s="9" t="str">
        <f>VLOOKUP(C3061,'Hazard Categories'!$A$2:$B$52,2,FALSE)</f>
        <v>Heat/Drought/Fire</v>
      </c>
      <c r="E3061" s="17">
        <v>2</v>
      </c>
      <c r="F3061" s="17">
        <v>1994</v>
      </c>
      <c r="G3061" s="17" t="str">
        <f>IF(F3061&lt;2000,(ROUNDDOWN((F3061-$G$10)/5,0))*5+$G$10&amp;"-"&amp;(ROUNDDOWN((F3061-$G$10)/5,0))*5+$G$10+4,(ROUNDDOWN((F3061-$G$10)/5,0))*5+$G$10&amp;"-"&amp;(ROUNDDOWN((F3061-$G$10)/5,0))*5+$G$10+4)</f>
        <v>1990-1994</v>
      </c>
      <c r="H3061" s="17">
        <v>31</v>
      </c>
      <c r="I3061" s="17">
        <v>0</v>
      </c>
      <c r="J3061" s="17">
        <v>0</v>
      </c>
      <c r="K3061" s="17">
        <f>SUM(I3061:J3061)</f>
        <v>0</v>
      </c>
      <c r="L3061" s="28">
        <f>IF(N3061&lt;7000000000,0,1)</f>
        <v>0</v>
      </c>
      <c r="M3061" s="28">
        <f>IF(N3061&gt;0,1,0)</f>
        <v>0</v>
      </c>
      <c r="N3061" s="29">
        <v>0</v>
      </c>
      <c r="O3061" s="29">
        <f>IF($R3061="Minor",1,0)</f>
        <v>0</v>
      </c>
      <c r="P3061" s="29">
        <f>IF($R3061="Medium",1,0)</f>
        <v>0</v>
      </c>
      <c r="Q3061" s="29">
        <f>IF($R3061="Major",1,0)</f>
        <v>1</v>
      </c>
      <c r="R3061" s="2" t="str">
        <f>IF('Hazard Data'!N84&lt;VLOOKUP(B3061,Thresholds!$B$2:$I$8,2,FALSE),"Minor",IF(AND(VLOOKUP(B3061,Thresholds!$B$2:$I$8,2,FALSE)&lt;='Hazard Data'!N84,'Hazard Data'!N84&lt;VLOOKUP(B3061,Thresholds!$B$2:$I$8,3,FALSE)),"Medium","Major"))</f>
        <v>Major</v>
      </c>
      <c r="S3061" s="2" t="str">
        <f>IF(N3061&gt;0,"",IF('Hazard Data'!K84&lt;VLOOKUP(B3061,Thresholds!$B$2:$I$8,5,FALSE),"Minor",IF(AND(VLOOKUP(B3061,Thresholds!$B$2:$I$8,5,FALSE)&lt;='Hazard Data'!K84,'Hazard Data'!K84&lt;VLOOKUP(B3061,Thresholds!$B$2:$I$8,6,FALSE)),"Medium","Major")))</f>
        <v>Medium</v>
      </c>
      <c r="T3061" s="2"/>
      <c r="U3061" s="2"/>
      <c r="V3061" s="2"/>
      <c r="W3061" s="2"/>
      <c r="X3061" s="1"/>
      <c r="Y3061" s="1"/>
      <c r="Z3061" s="1"/>
      <c r="AA3061" s="1"/>
      <c r="AB3061" s="1"/>
      <c r="AC3061" s="1"/>
      <c r="AD3061" s="1"/>
      <c r="AE3061" s="1"/>
      <c r="AF3061" s="1"/>
    </row>
    <row r="3062" spans="1:32">
      <c r="A3062" s="1"/>
      <c r="B3062" s="17">
        <v>1</v>
      </c>
      <c r="C3062" s="9" t="s">
        <v>58</v>
      </c>
      <c r="D3062" s="9" t="str">
        <f>VLOOKUP(C3062,'Hazard Categories'!$A$2:$B$52,2,FALSE)</f>
        <v>Heat/Drought/Fire</v>
      </c>
      <c r="E3062" s="17">
        <v>2</v>
      </c>
      <c r="F3062" s="17">
        <v>1994</v>
      </c>
      <c r="G3062" s="17" t="str">
        <f>IF(F3062&lt;2000,(ROUNDDOWN((F3062-$G$10)/5,0))*5+$G$10&amp;"-"&amp;(ROUNDDOWN((F3062-$G$10)/5,0))*5+$G$10+4,(ROUNDDOWN((F3062-$G$10)/5,0))*5+$G$10&amp;"-"&amp;(ROUNDDOWN((F3062-$G$10)/5,0))*5+$G$10+4)</f>
        <v>1990-1994</v>
      </c>
      <c r="H3062" s="17">
        <v>31</v>
      </c>
      <c r="I3062" s="17">
        <v>0</v>
      </c>
      <c r="J3062" s="17">
        <v>0</v>
      </c>
      <c r="K3062" s="17">
        <f>SUM(I3062:J3062)</f>
        <v>0</v>
      </c>
      <c r="L3062" s="28">
        <f>IF(N3062&lt;7000000000,0,1)</f>
        <v>0</v>
      </c>
      <c r="M3062" s="28">
        <f>IF(N3062&gt;0,1,0)</f>
        <v>0</v>
      </c>
      <c r="N3062" s="29">
        <v>0</v>
      </c>
      <c r="O3062" s="29">
        <f>IF($R3062="Minor",1,0)</f>
        <v>0</v>
      </c>
      <c r="P3062" s="29">
        <f>IF($R3062="Medium",1,0)</f>
        <v>0</v>
      </c>
      <c r="Q3062" s="29">
        <f>IF($R3062="Major",1,0)</f>
        <v>1</v>
      </c>
      <c r="R3062" s="2" t="str">
        <f>IF('Hazard Data'!N85&lt;VLOOKUP(B3062,Thresholds!$B$2:$I$8,2,FALSE),"Minor",IF(AND(VLOOKUP(B3062,Thresholds!$B$2:$I$8,2,FALSE)&lt;='Hazard Data'!N85,'Hazard Data'!N85&lt;VLOOKUP(B3062,Thresholds!$B$2:$I$8,3,FALSE)),"Medium","Major"))</f>
        <v>Major</v>
      </c>
      <c r="S3062" s="2" t="str">
        <f>IF(N3062&gt;0,"",IF('Hazard Data'!K85&lt;VLOOKUP(B3062,Thresholds!$B$2:$I$8,5,FALSE),"Minor",IF(AND(VLOOKUP(B3062,Thresholds!$B$2:$I$8,5,FALSE)&lt;='Hazard Data'!K85,'Hazard Data'!K85&lt;VLOOKUP(B3062,Thresholds!$B$2:$I$8,6,FALSE)),"Medium","Major")))</f>
        <v>Medium</v>
      </c>
      <c r="T3062" s="2"/>
      <c r="U3062" s="2"/>
      <c r="V3062" s="2"/>
      <c r="W3062" s="2"/>
      <c r="X3062" s="1"/>
      <c r="Y3062" s="1"/>
      <c r="Z3062" s="1"/>
      <c r="AA3062" s="1"/>
      <c r="AB3062" s="1"/>
      <c r="AC3062" s="1"/>
      <c r="AD3062" s="1"/>
      <c r="AE3062" s="1"/>
      <c r="AF3062" s="1"/>
    </row>
    <row r="3063" spans="1:32">
      <c r="A3063" s="1"/>
      <c r="B3063" s="17">
        <v>2</v>
      </c>
      <c r="C3063" s="9" t="s">
        <v>58</v>
      </c>
      <c r="D3063" s="9" t="str">
        <f>VLOOKUP(C3063,'Hazard Categories'!$A$2:$B$52,2,FALSE)</f>
        <v>Heat/Drought/Fire</v>
      </c>
      <c r="E3063" s="17">
        <v>2</v>
      </c>
      <c r="F3063" s="17">
        <v>1994</v>
      </c>
      <c r="G3063" s="17" t="str">
        <f>IF(F3063&lt;2000,(ROUNDDOWN((F3063-$G$10)/5,0))*5+$G$10&amp;"-"&amp;(ROUNDDOWN((F3063-$G$10)/5,0))*5+$G$10+4,(ROUNDDOWN((F3063-$G$10)/5,0))*5+$G$10&amp;"-"&amp;(ROUNDDOWN((F3063-$G$10)/5,0))*5+$G$10+4)</f>
        <v>1990-1994</v>
      </c>
      <c r="H3063" s="17">
        <v>31</v>
      </c>
      <c r="I3063" s="17">
        <v>0</v>
      </c>
      <c r="J3063" s="17">
        <v>0</v>
      </c>
      <c r="K3063" s="17">
        <f>SUM(I3063:J3063)</f>
        <v>0</v>
      </c>
      <c r="L3063" s="28">
        <f>IF(N3063&lt;7000000000,0,1)</f>
        <v>0</v>
      </c>
      <c r="M3063" s="28">
        <f>IF(N3063&gt;0,1,0)</f>
        <v>0</v>
      </c>
      <c r="N3063" s="29">
        <v>0</v>
      </c>
      <c r="O3063" s="29">
        <f>IF($R3063="Minor",1,0)</f>
        <v>0</v>
      </c>
      <c r="P3063" s="29">
        <f>IF($R3063="Medium",1,0)</f>
        <v>0</v>
      </c>
      <c r="Q3063" s="29">
        <f>IF($R3063="Major",1,0)</f>
        <v>1</v>
      </c>
      <c r="R3063" s="2" t="str">
        <f>IF('Hazard Data'!N86&lt;VLOOKUP(B3063,Thresholds!$B$2:$I$8,2,FALSE),"Minor",IF(AND(VLOOKUP(B3063,Thresholds!$B$2:$I$8,2,FALSE)&lt;='Hazard Data'!N86,'Hazard Data'!N86&lt;VLOOKUP(B3063,Thresholds!$B$2:$I$8,3,FALSE)),"Medium","Major"))</f>
        <v>Major</v>
      </c>
      <c r="S3063" s="2" t="str">
        <f>IF(N3063&gt;0,"",IF('Hazard Data'!K86&lt;VLOOKUP(B3063,Thresholds!$B$2:$I$8,5,FALSE),"Minor",IF(AND(VLOOKUP(B3063,Thresholds!$B$2:$I$8,5,FALSE)&lt;='Hazard Data'!K86,'Hazard Data'!K86&lt;VLOOKUP(B3063,Thresholds!$B$2:$I$8,6,FALSE)),"Medium","Major")))</f>
        <v>Medium</v>
      </c>
      <c r="T3063" s="2"/>
      <c r="U3063" s="2"/>
      <c r="V3063" s="2"/>
      <c r="W3063" s="2"/>
      <c r="X3063" s="1"/>
      <c r="Y3063" s="1"/>
      <c r="Z3063" s="1"/>
      <c r="AA3063" s="1"/>
      <c r="AB3063" s="1"/>
      <c r="AC3063" s="1"/>
      <c r="AD3063" s="1"/>
      <c r="AE3063" s="1"/>
      <c r="AF3063" s="1"/>
    </row>
    <row r="3064" spans="1:32">
      <c r="A3064" s="1"/>
      <c r="B3064" s="17">
        <v>4</v>
      </c>
      <c r="C3064" s="9" t="s">
        <v>58</v>
      </c>
      <c r="D3064" s="9" t="str">
        <f>VLOOKUP(C3064,'Hazard Categories'!$A$2:$B$52,2,FALSE)</f>
        <v>Heat/Drought/Fire</v>
      </c>
      <c r="E3064" s="17">
        <v>2</v>
      </c>
      <c r="F3064" s="17">
        <v>1994</v>
      </c>
      <c r="G3064" s="17" t="str">
        <f>IF(F3064&lt;2000,(ROUNDDOWN((F3064-$G$10)/5,0))*5+$G$10&amp;"-"&amp;(ROUNDDOWN((F3064-$G$10)/5,0))*5+$G$10+4,(ROUNDDOWN((F3064-$G$10)/5,0))*5+$G$10&amp;"-"&amp;(ROUNDDOWN((F3064-$G$10)/5,0))*5+$G$10+4)</f>
        <v>1990-1994</v>
      </c>
      <c r="H3064" s="17">
        <v>31</v>
      </c>
      <c r="I3064" s="17">
        <v>0</v>
      </c>
      <c r="J3064" s="17">
        <v>0</v>
      </c>
      <c r="K3064" s="17">
        <f>SUM(I3064:J3064)</f>
        <v>0</v>
      </c>
      <c r="L3064" s="28">
        <f>IF(N3064&lt;7000000000,0,1)</f>
        <v>0</v>
      </c>
      <c r="M3064" s="28">
        <f>IF(N3064&gt;0,1,0)</f>
        <v>0</v>
      </c>
      <c r="N3064" s="29">
        <v>0</v>
      </c>
      <c r="O3064" s="29">
        <f>IF($R3064="Minor",1,0)</f>
        <v>0</v>
      </c>
      <c r="P3064" s="29">
        <f>IF($R3064="Medium",1,0)</f>
        <v>0</v>
      </c>
      <c r="Q3064" s="29">
        <f>IF($R3064="Major",1,0)</f>
        <v>1</v>
      </c>
      <c r="R3064" s="2" t="str">
        <f>IF('Hazard Data'!N87&lt;VLOOKUP(B3064,Thresholds!$B$2:$I$8,2,FALSE),"Minor",IF(AND(VLOOKUP(B3064,Thresholds!$B$2:$I$8,2,FALSE)&lt;='Hazard Data'!N87,'Hazard Data'!N87&lt;VLOOKUP(B3064,Thresholds!$B$2:$I$8,3,FALSE)),"Medium","Major"))</f>
        <v>Major</v>
      </c>
      <c r="S3064" s="2" t="str">
        <f>IF(N3064&gt;0,"",IF('Hazard Data'!K87&lt;VLOOKUP(B3064,Thresholds!$B$2:$I$8,5,FALSE),"Minor",IF(AND(VLOOKUP(B3064,Thresholds!$B$2:$I$8,5,FALSE)&lt;='Hazard Data'!K87,'Hazard Data'!K87&lt;VLOOKUP(B3064,Thresholds!$B$2:$I$8,6,FALSE)),"Medium","Major")))</f>
        <v>Medium</v>
      </c>
      <c r="T3064" s="2"/>
      <c r="U3064" s="2"/>
      <c r="V3064" s="2"/>
      <c r="W3064" s="2"/>
      <c r="X3064" s="1"/>
      <c r="Y3064" s="1"/>
      <c r="Z3064" s="1"/>
      <c r="AA3064" s="1"/>
      <c r="AB3064" s="1"/>
      <c r="AC3064" s="1"/>
      <c r="AD3064" s="1"/>
      <c r="AE3064" s="1"/>
      <c r="AF3064" s="1"/>
    </row>
    <row r="3065" spans="1:32">
      <c r="A3065" s="1"/>
      <c r="B3065" s="17">
        <v>3</v>
      </c>
      <c r="C3065" s="9" t="s">
        <v>58</v>
      </c>
      <c r="D3065" s="9" t="str">
        <f>VLOOKUP(C3065,'Hazard Categories'!$A$2:$B$52,2,FALSE)</f>
        <v>Heat/Drought/Fire</v>
      </c>
      <c r="E3065" s="17">
        <v>2</v>
      </c>
      <c r="F3065" s="17">
        <v>1994</v>
      </c>
      <c r="G3065" s="17" t="str">
        <f>IF(F3065&lt;2000,(ROUNDDOWN((F3065-$G$10)/5,0))*5+$G$10&amp;"-"&amp;(ROUNDDOWN((F3065-$G$10)/5,0))*5+$G$10+4,(ROUNDDOWN((F3065-$G$10)/5,0))*5+$G$10&amp;"-"&amp;(ROUNDDOWN((F3065-$G$10)/5,0))*5+$G$10+4)</f>
        <v>1990-1994</v>
      </c>
      <c r="H3065" s="17">
        <v>31</v>
      </c>
      <c r="I3065" s="17">
        <v>0</v>
      </c>
      <c r="J3065" s="17">
        <v>0</v>
      </c>
      <c r="K3065" s="17">
        <f>SUM(I3065:J3065)</f>
        <v>0</v>
      </c>
      <c r="L3065" s="28">
        <f>IF(N3065&lt;7000000000,0,1)</f>
        <v>0</v>
      </c>
      <c r="M3065" s="28">
        <f>IF(N3065&gt;0,1,0)</f>
        <v>0</v>
      </c>
      <c r="N3065" s="29">
        <v>0</v>
      </c>
      <c r="O3065" s="29">
        <f>IF($R3065="Minor",1,0)</f>
        <v>0</v>
      </c>
      <c r="P3065" s="29">
        <f>IF($R3065="Medium",1,0)</f>
        <v>0</v>
      </c>
      <c r="Q3065" s="29">
        <f>IF($R3065="Major",1,0)</f>
        <v>1</v>
      </c>
      <c r="R3065" s="2" t="str">
        <f>IF('Hazard Data'!N88&lt;VLOOKUP(B3065,Thresholds!$B$2:$I$8,2,FALSE),"Minor",IF(AND(VLOOKUP(B3065,Thresholds!$B$2:$I$8,2,FALSE)&lt;='Hazard Data'!N88,'Hazard Data'!N88&lt;VLOOKUP(B3065,Thresholds!$B$2:$I$8,3,FALSE)),"Medium","Major"))</f>
        <v>Major</v>
      </c>
      <c r="S3065" s="2" t="str">
        <f>IF(N3065&gt;0,"",IF('Hazard Data'!K88&lt;VLOOKUP(B3065,Thresholds!$B$2:$I$8,5,FALSE),"Minor",IF(AND(VLOOKUP(B3065,Thresholds!$B$2:$I$8,5,FALSE)&lt;='Hazard Data'!K88,'Hazard Data'!K88&lt;VLOOKUP(B3065,Thresholds!$B$2:$I$8,6,FALSE)),"Medium","Major")))</f>
        <v>Medium</v>
      </c>
      <c r="T3065" s="2"/>
      <c r="U3065" s="2"/>
      <c r="V3065" s="2"/>
      <c r="W3065" s="2"/>
      <c r="X3065" s="1"/>
      <c r="Y3065" s="1"/>
      <c r="Z3065" s="1"/>
      <c r="AA3065" s="1"/>
      <c r="AB3065" s="1"/>
      <c r="AC3065" s="1"/>
      <c r="AD3065" s="1"/>
      <c r="AE3065" s="1"/>
      <c r="AF3065" s="1"/>
    </row>
    <row r="3066" spans="1:32">
      <c r="A3066" s="1"/>
      <c r="B3066" s="17">
        <v>5</v>
      </c>
      <c r="C3066" s="9" t="s">
        <v>58</v>
      </c>
      <c r="D3066" s="9" t="str">
        <f>VLOOKUP(C3066,'Hazard Categories'!$A$2:$B$52,2,FALSE)</f>
        <v>Heat/Drought/Fire</v>
      </c>
      <c r="E3066" s="17">
        <v>2</v>
      </c>
      <c r="F3066" s="17">
        <v>1994</v>
      </c>
      <c r="G3066" s="17" t="str">
        <f>IF(F3066&lt;2000,(ROUNDDOWN((F3066-$G$10)/5,0))*5+$G$10&amp;"-"&amp;(ROUNDDOWN((F3066-$G$10)/5,0))*5+$G$10+4,(ROUNDDOWN((F3066-$G$10)/5,0))*5+$G$10&amp;"-"&amp;(ROUNDDOWN((F3066-$G$10)/5,0))*5+$G$10+4)</f>
        <v>1990-1994</v>
      </c>
      <c r="H3066" s="17">
        <v>31</v>
      </c>
      <c r="I3066" s="17">
        <v>0</v>
      </c>
      <c r="J3066" s="17">
        <v>0</v>
      </c>
      <c r="K3066" s="17">
        <f>SUM(I3066:J3066)</f>
        <v>0</v>
      </c>
      <c r="L3066" s="28">
        <f>IF(N3066&lt;7000000000,0,1)</f>
        <v>0</v>
      </c>
      <c r="M3066" s="28">
        <f>IF(N3066&gt;0,1,0)</f>
        <v>0</v>
      </c>
      <c r="N3066" s="29">
        <v>0</v>
      </c>
      <c r="O3066" s="29">
        <f>IF($R3066="Minor",1,0)</f>
        <v>0</v>
      </c>
      <c r="P3066" s="29">
        <f>IF($R3066="Medium",1,0)</f>
        <v>0</v>
      </c>
      <c r="Q3066" s="29">
        <f>IF($R3066="Major",1,0)</f>
        <v>1</v>
      </c>
      <c r="R3066" s="2" t="str">
        <f>IF('Hazard Data'!N89&lt;VLOOKUP(B3066,Thresholds!$B$2:$I$8,2,FALSE),"Minor",IF(AND(VLOOKUP(B3066,Thresholds!$B$2:$I$8,2,FALSE)&lt;='Hazard Data'!N89,'Hazard Data'!N89&lt;VLOOKUP(B3066,Thresholds!$B$2:$I$8,3,FALSE)),"Medium","Major"))</f>
        <v>Major</v>
      </c>
      <c r="S3066" s="2" t="str">
        <f>IF(N3066&gt;0,"",IF('Hazard Data'!K89&lt;VLOOKUP(B3066,Thresholds!$B$2:$I$8,5,FALSE),"Minor",IF(AND(VLOOKUP(B3066,Thresholds!$B$2:$I$8,5,FALSE)&lt;='Hazard Data'!K89,'Hazard Data'!K89&lt;VLOOKUP(B3066,Thresholds!$B$2:$I$8,6,FALSE)),"Medium","Major")))</f>
        <v>Medium</v>
      </c>
      <c r="T3066" s="2"/>
      <c r="U3066" s="2"/>
      <c r="V3066" s="2"/>
      <c r="W3066" s="2"/>
      <c r="X3066" s="1"/>
      <c r="Y3066" s="1"/>
      <c r="Z3066" s="1"/>
      <c r="AA3066" s="1"/>
      <c r="AB3066" s="1"/>
      <c r="AC3066" s="1"/>
      <c r="AD3066" s="1"/>
      <c r="AE3066" s="1"/>
      <c r="AF3066" s="1"/>
    </row>
    <row r="3067" spans="1:32">
      <c r="A3067" s="1"/>
      <c r="B3067" s="17">
        <v>6</v>
      </c>
      <c r="C3067" s="9" t="s">
        <v>58</v>
      </c>
      <c r="D3067" s="9" t="str">
        <f>VLOOKUP(C3067,'Hazard Categories'!$A$2:$B$52,2,FALSE)</f>
        <v>Heat/Drought/Fire</v>
      </c>
      <c r="E3067" s="17">
        <v>2</v>
      </c>
      <c r="F3067" s="17">
        <v>1995</v>
      </c>
      <c r="G3067" s="17" t="str">
        <f>IF(F3067&lt;2000,(ROUNDDOWN((F3067-$G$10)/5,0))*5+$G$10&amp;"-"&amp;(ROUNDDOWN((F3067-$G$10)/5,0))*5+$G$10+4,(ROUNDDOWN((F3067-$G$10)/5,0))*5+$G$10&amp;"-"&amp;(ROUNDDOWN((F3067-$G$10)/5,0))*5+$G$10+4)</f>
        <v>1995-1999</v>
      </c>
      <c r="H3067" s="17">
        <v>31</v>
      </c>
      <c r="I3067" s="17">
        <v>0</v>
      </c>
      <c r="J3067" s="17">
        <v>0</v>
      </c>
      <c r="K3067" s="17">
        <f>SUM(I3067:J3067)</f>
        <v>0</v>
      </c>
      <c r="L3067" s="28">
        <f>IF(N3067&lt;7000000000,0,1)</f>
        <v>0</v>
      </c>
      <c r="M3067" s="28">
        <f>IF(N3067&gt;0,1,0)</f>
        <v>0</v>
      </c>
      <c r="N3067" s="29">
        <v>0</v>
      </c>
      <c r="O3067" s="29">
        <f>IF($R3067="Minor",1,0)</f>
        <v>0</v>
      </c>
      <c r="P3067" s="29">
        <f>IF($R3067="Medium",1,0)</f>
        <v>0</v>
      </c>
      <c r="Q3067" s="29">
        <f>IF($R3067="Major",1,0)</f>
        <v>1</v>
      </c>
      <c r="R3067" s="2" t="str">
        <f>IF('Hazard Data'!N112&lt;VLOOKUP(B3067,Thresholds!$B$2:$I$8,2,FALSE),"Minor",IF(AND(VLOOKUP(B3067,Thresholds!$B$2:$I$8,2,FALSE)&lt;='Hazard Data'!N112,'Hazard Data'!N112&lt;VLOOKUP(B3067,Thresholds!$B$2:$I$8,3,FALSE)),"Medium","Major"))</f>
        <v>Major</v>
      </c>
      <c r="S3067" s="2" t="str">
        <f>IF(N3067&gt;0,"",IF('Hazard Data'!K112&lt;VLOOKUP(B3067,Thresholds!$B$2:$I$8,5,FALSE),"Minor",IF(AND(VLOOKUP(B3067,Thresholds!$B$2:$I$8,5,FALSE)&lt;='Hazard Data'!K112,'Hazard Data'!K112&lt;VLOOKUP(B3067,Thresholds!$B$2:$I$8,6,FALSE)),"Medium","Major")))</f>
        <v>Medium</v>
      </c>
      <c r="T3067" s="2"/>
      <c r="U3067" s="2"/>
      <c r="V3067" s="2"/>
      <c r="W3067" s="2"/>
      <c r="X3067" s="1"/>
      <c r="Y3067" s="1"/>
      <c r="Z3067" s="1"/>
      <c r="AA3067" s="1"/>
      <c r="AB3067" s="1"/>
      <c r="AC3067" s="1"/>
      <c r="AD3067" s="1"/>
      <c r="AE3067" s="1"/>
      <c r="AF3067" s="1"/>
    </row>
    <row r="3068" spans="1:32">
      <c r="A3068" s="1"/>
      <c r="B3068" s="17">
        <v>1</v>
      </c>
      <c r="C3068" s="9" t="s">
        <v>58</v>
      </c>
      <c r="D3068" s="9" t="str">
        <f>VLOOKUP(C3068,'Hazard Categories'!$A$2:$B$52,2,FALSE)</f>
        <v>Heat/Drought/Fire</v>
      </c>
      <c r="E3068" s="17">
        <v>2</v>
      </c>
      <c r="F3068" s="17">
        <v>1995</v>
      </c>
      <c r="G3068" s="17" t="str">
        <f>IF(F3068&lt;2000,(ROUNDDOWN((F3068-$G$10)/5,0))*5+$G$10&amp;"-"&amp;(ROUNDDOWN((F3068-$G$10)/5,0))*5+$G$10+4,(ROUNDDOWN((F3068-$G$10)/5,0))*5+$G$10&amp;"-"&amp;(ROUNDDOWN((F3068-$G$10)/5,0))*5+$G$10+4)</f>
        <v>1995-1999</v>
      </c>
      <c r="H3068" s="17">
        <v>31</v>
      </c>
      <c r="I3068" s="17">
        <v>0</v>
      </c>
      <c r="J3068" s="17">
        <v>0</v>
      </c>
      <c r="K3068" s="17">
        <f>SUM(I3068:J3068)</f>
        <v>0</v>
      </c>
      <c r="L3068" s="28">
        <f>IF(N3068&lt;7000000000,0,1)</f>
        <v>0</v>
      </c>
      <c r="M3068" s="28">
        <f>IF(N3068&gt;0,1,0)</f>
        <v>0</v>
      </c>
      <c r="N3068" s="29">
        <v>0</v>
      </c>
      <c r="O3068" s="29">
        <f>IF($R3068="Minor",1,0)</f>
        <v>0</v>
      </c>
      <c r="P3068" s="29">
        <f>IF($R3068="Medium",1,0)</f>
        <v>0</v>
      </c>
      <c r="Q3068" s="29">
        <f>IF($R3068="Major",1,0)</f>
        <v>1</v>
      </c>
      <c r="R3068" s="2" t="str">
        <f>IF('Hazard Data'!N113&lt;VLOOKUP(B3068,Thresholds!$B$2:$I$8,2,FALSE),"Minor",IF(AND(VLOOKUP(B3068,Thresholds!$B$2:$I$8,2,FALSE)&lt;='Hazard Data'!N113,'Hazard Data'!N113&lt;VLOOKUP(B3068,Thresholds!$B$2:$I$8,3,FALSE)),"Medium","Major"))</f>
        <v>Major</v>
      </c>
      <c r="S3068" s="2" t="str">
        <f>IF(N3068&gt;0,"",IF('Hazard Data'!K113&lt;VLOOKUP(B3068,Thresholds!$B$2:$I$8,5,FALSE),"Minor",IF(AND(VLOOKUP(B3068,Thresholds!$B$2:$I$8,5,FALSE)&lt;='Hazard Data'!K113,'Hazard Data'!K113&lt;VLOOKUP(B3068,Thresholds!$B$2:$I$8,6,FALSE)),"Medium","Major")))</f>
        <v>Major</v>
      </c>
      <c r="T3068" s="2"/>
      <c r="U3068" s="2"/>
      <c r="V3068" s="2"/>
      <c r="W3068" s="2"/>
      <c r="X3068" s="1"/>
      <c r="Y3068" s="1"/>
      <c r="Z3068" s="1"/>
      <c r="AA3068" s="1"/>
      <c r="AB3068" s="1"/>
      <c r="AC3068" s="1"/>
      <c r="AD3068" s="1"/>
      <c r="AE3068" s="1"/>
      <c r="AF3068" s="1"/>
    </row>
    <row r="3069" spans="1:32">
      <c r="A3069" s="1"/>
      <c r="B3069" s="17">
        <v>2</v>
      </c>
      <c r="C3069" s="9" t="s">
        <v>58</v>
      </c>
      <c r="D3069" s="9" t="str">
        <f>VLOOKUP(C3069,'Hazard Categories'!$A$2:$B$52,2,FALSE)</f>
        <v>Heat/Drought/Fire</v>
      </c>
      <c r="E3069" s="17">
        <v>2</v>
      </c>
      <c r="F3069" s="17">
        <v>1995</v>
      </c>
      <c r="G3069" s="17" t="str">
        <f>IF(F3069&lt;2000,(ROUNDDOWN((F3069-$G$10)/5,0))*5+$G$10&amp;"-"&amp;(ROUNDDOWN((F3069-$G$10)/5,0))*5+$G$10+4,(ROUNDDOWN((F3069-$G$10)/5,0))*5+$G$10&amp;"-"&amp;(ROUNDDOWN((F3069-$G$10)/5,0))*5+$G$10+4)</f>
        <v>1995-1999</v>
      </c>
      <c r="H3069" s="17">
        <v>31</v>
      </c>
      <c r="I3069" s="17">
        <v>0</v>
      </c>
      <c r="J3069" s="17">
        <v>0</v>
      </c>
      <c r="K3069" s="17">
        <f>SUM(I3069:J3069)</f>
        <v>0</v>
      </c>
      <c r="L3069" s="28">
        <f>IF(N3069&lt;7000000000,0,1)</f>
        <v>0</v>
      </c>
      <c r="M3069" s="28">
        <f>IF(N3069&gt;0,1,0)</f>
        <v>0</v>
      </c>
      <c r="N3069" s="29">
        <v>0</v>
      </c>
      <c r="O3069" s="29">
        <f>IF($R3069="Minor",1,0)</f>
        <v>0</v>
      </c>
      <c r="P3069" s="29">
        <f>IF($R3069="Medium",1,0)</f>
        <v>1</v>
      </c>
      <c r="Q3069" s="29">
        <f>IF($R3069="Major",1,0)</f>
        <v>0</v>
      </c>
      <c r="R3069" s="2" t="str">
        <f>IF('Hazard Data'!N114&lt;VLOOKUP(B3069,Thresholds!$B$2:$I$8,2,FALSE),"Minor",IF(AND(VLOOKUP(B3069,Thresholds!$B$2:$I$8,2,FALSE)&lt;='Hazard Data'!N114,'Hazard Data'!N114&lt;VLOOKUP(B3069,Thresholds!$B$2:$I$8,3,FALSE)),"Medium","Major"))</f>
        <v>Medium</v>
      </c>
      <c r="S3069" s="2" t="str">
        <f>IF(N3069&gt;0,"",IF('Hazard Data'!K114&lt;VLOOKUP(B3069,Thresholds!$B$2:$I$8,5,FALSE),"Minor",IF(AND(VLOOKUP(B3069,Thresholds!$B$2:$I$8,5,FALSE)&lt;='Hazard Data'!K114,'Hazard Data'!K114&lt;VLOOKUP(B3069,Thresholds!$B$2:$I$8,6,FALSE)),"Medium","Major")))</f>
        <v>Medium</v>
      </c>
      <c r="T3069" s="2"/>
      <c r="U3069" s="2"/>
      <c r="V3069" s="2"/>
      <c r="W3069" s="2"/>
      <c r="X3069" s="1"/>
      <c r="Y3069" s="1"/>
      <c r="Z3069" s="1"/>
      <c r="AA3069" s="1"/>
      <c r="AB3069" s="1"/>
      <c r="AC3069" s="1"/>
      <c r="AD3069" s="1"/>
      <c r="AE3069" s="1"/>
      <c r="AF3069" s="1"/>
    </row>
    <row r="3070" spans="1:32">
      <c r="A3070" s="1"/>
      <c r="B3070" s="17">
        <v>4</v>
      </c>
      <c r="C3070" s="9" t="s">
        <v>58</v>
      </c>
      <c r="D3070" s="9" t="str">
        <f>VLOOKUP(C3070,'Hazard Categories'!$A$2:$B$52,2,FALSE)</f>
        <v>Heat/Drought/Fire</v>
      </c>
      <c r="E3070" s="17">
        <v>2</v>
      </c>
      <c r="F3070" s="17">
        <v>1995</v>
      </c>
      <c r="G3070" s="17" t="str">
        <f>IF(F3070&lt;2000,(ROUNDDOWN((F3070-$G$10)/5,0))*5+$G$10&amp;"-"&amp;(ROUNDDOWN((F3070-$G$10)/5,0))*5+$G$10+4,(ROUNDDOWN((F3070-$G$10)/5,0))*5+$G$10&amp;"-"&amp;(ROUNDDOWN((F3070-$G$10)/5,0))*5+$G$10+4)</f>
        <v>1995-1999</v>
      </c>
      <c r="H3070" s="17">
        <v>31</v>
      </c>
      <c r="I3070" s="17">
        <v>0</v>
      </c>
      <c r="J3070" s="17">
        <v>0</v>
      </c>
      <c r="K3070" s="17">
        <f>SUM(I3070:J3070)</f>
        <v>0</v>
      </c>
      <c r="L3070" s="28">
        <f>IF(N3070&lt;7000000000,0,1)</f>
        <v>0</v>
      </c>
      <c r="M3070" s="28">
        <f>IF(N3070&gt;0,1,0)</f>
        <v>0</v>
      </c>
      <c r="N3070" s="29">
        <v>0</v>
      </c>
      <c r="O3070" s="29">
        <f>IF($R3070="Minor",1,0)</f>
        <v>0</v>
      </c>
      <c r="P3070" s="29">
        <f>IF($R3070="Medium",1,0)</f>
        <v>0</v>
      </c>
      <c r="Q3070" s="29">
        <f>IF($R3070="Major",1,0)</f>
        <v>1</v>
      </c>
      <c r="R3070" s="2" t="str">
        <f>IF('Hazard Data'!N115&lt;VLOOKUP(B3070,Thresholds!$B$2:$I$8,2,FALSE),"Minor",IF(AND(VLOOKUP(B3070,Thresholds!$B$2:$I$8,2,FALSE)&lt;='Hazard Data'!N115,'Hazard Data'!N115&lt;VLOOKUP(B3070,Thresholds!$B$2:$I$8,3,FALSE)),"Medium","Major"))</f>
        <v>Major</v>
      </c>
      <c r="S3070" s="2" t="str">
        <f>IF(N3070&gt;0,"",IF('Hazard Data'!K115&lt;VLOOKUP(B3070,Thresholds!$B$2:$I$8,5,FALSE),"Minor",IF(AND(VLOOKUP(B3070,Thresholds!$B$2:$I$8,5,FALSE)&lt;='Hazard Data'!K115,'Hazard Data'!K115&lt;VLOOKUP(B3070,Thresholds!$B$2:$I$8,6,FALSE)),"Medium","Major")))</f>
        <v>Medium</v>
      </c>
      <c r="T3070" s="2"/>
      <c r="U3070" s="2"/>
      <c r="V3070" s="2"/>
      <c r="W3070" s="2"/>
      <c r="X3070" s="1"/>
      <c r="Y3070" s="1"/>
      <c r="Z3070" s="1"/>
      <c r="AA3070" s="1"/>
      <c r="AB3070" s="1"/>
      <c r="AC3070" s="1"/>
      <c r="AD3070" s="1"/>
      <c r="AE3070" s="1"/>
      <c r="AF3070" s="1"/>
    </row>
    <row r="3071" spans="1:32">
      <c r="A3071" s="1"/>
      <c r="B3071" s="17">
        <v>3</v>
      </c>
      <c r="C3071" s="9" t="s">
        <v>58</v>
      </c>
      <c r="D3071" s="9" t="str">
        <f>VLOOKUP(C3071,'Hazard Categories'!$A$2:$B$52,2,FALSE)</f>
        <v>Heat/Drought/Fire</v>
      </c>
      <c r="E3071" s="17">
        <v>2</v>
      </c>
      <c r="F3071" s="17">
        <v>1995</v>
      </c>
      <c r="G3071" s="17" t="str">
        <f>IF(F3071&lt;2000,(ROUNDDOWN((F3071-$G$10)/5,0))*5+$G$10&amp;"-"&amp;(ROUNDDOWN((F3071-$G$10)/5,0))*5+$G$10+4,(ROUNDDOWN((F3071-$G$10)/5,0))*5+$G$10&amp;"-"&amp;(ROUNDDOWN((F3071-$G$10)/5,0))*5+$G$10+4)</f>
        <v>1995-1999</v>
      </c>
      <c r="H3071" s="17">
        <v>31</v>
      </c>
      <c r="I3071" s="17">
        <v>0</v>
      </c>
      <c r="J3071" s="17">
        <v>0</v>
      </c>
      <c r="K3071" s="17">
        <f>SUM(I3071:J3071)</f>
        <v>0</v>
      </c>
      <c r="L3071" s="28">
        <f>IF(N3071&lt;7000000000,0,1)</f>
        <v>0</v>
      </c>
      <c r="M3071" s="28">
        <f>IF(N3071&gt;0,1,0)</f>
        <v>0</v>
      </c>
      <c r="N3071" s="29">
        <v>0</v>
      </c>
      <c r="O3071" s="29">
        <f>IF($R3071="Minor",1,0)</f>
        <v>0</v>
      </c>
      <c r="P3071" s="29">
        <f>IF($R3071="Medium",1,0)</f>
        <v>0</v>
      </c>
      <c r="Q3071" s="29">
        <f>IF($R3071="Major",1,0)</f>
        <v>1</v>
      </c>
      <c r="R3071" s="2" t="str">
        <f>IF('Hazard Data'!N116&lt;VLOOKUP(B3071,Thresholds!$B$2:$I$8,2,FALSE),"Minor",IF(AND(VLOOKUP(B3071,Thresholds!$B$2:$I$8,2,FALSE)&lt;='Hazard Data'!N116,'Hazard Data'!N116&lt;VLOOKUP(B3071,Thresholds!$B$2:$I$8,3,FALSE)),"Medium","Major"))</f>
        <v>Major</v>
      </c>
      <c r="S3071" s="2" t="str">
        <f>IF(N3071&gt;0,"",IF('Hazard Data'!K116&lt;VLOOKUP(B3071,Thresholds!$B$2:$I$8,5,FALSE),"Minor",IF(AND(VLOOKUP(B3071,Thresholds!$B$2:$I$8,5,FALSE)&lt;='Hazard Data'!K116,'Hazard Data'!K116&lt;VLOOKUP(B3071,Thresholds!$B$2:$I$8,6,FALSE)),"Medium","Major")))</f>
        <v>Medium</v>
      </c>
      <c r="T3071" s="2"/>
      <c r="U3071" s="2"/>
      <c r="V3071" s="2"/>
      <c r="W3071" s="2"/>
      <c r="X3071" s="1"/>
      <c r="Y3071" s="1"/>
      <c r="Z3071" s="1"/>
      <c r="AA3071" s="1"/>
      <c r="AB3071" s="1"/>
      <c r="AC3071" s="1"/>
      <c r="AD3071" s="1"/>
      <c r="AE3071" s="1"/>
      <c r="AF3071" s="1"/>
    </row>
    <row r="3072" spans="1:32">
      <c r="A3072" s="1"/>
      <c r="B3072" s="17">
        <v>5</v>
      </c>
      <c r="C3072" s="9" t="s">
        <v>58</v>
      </c>
      <c r="D3072" s="9" t="str">
        <f>VLOOKUP(C3072,'Hazard Categories'!$A$2:$B$52,2,FALSE)</f>
        <v>Heat/Drought/Fire</v>
      </c>
      <c r="E3072" s="17">
        <v>2</v>
      </c>
      <c r="F3072" s="17">
        <v>1995</v>
      </c>
      <c r="G3072" s="17" t="str">
        <f>IF(F3072&lt;2000,(ROUNDDOWN((F3072-$G$10)/5,0))*5+$G$10&amp;"-"&amp;(ROUNDDOWN((F3072-$G$10)/5,0))*5+$G$10+4,(ROUNDDOWN((F3072-$G$10)/5,0))*5+$G$10&amp;"-"&amp;(ROUNDDOWN((F3072-$G$10)/5,0))*5+$G$10+4)</f>
        <v>1995-1999</v>
      </c>
      <c r="H3072" s="17">
        <v>31</v>
      </c>
      <c r="I3072" s="17">
        <v>0</v>
      </c>
      <c r="J3072" s="17">
        <v>0</v>
      </c>
      <c r="K3072" s="17">
        <f>SUM(I3072:J3072)</f>
        <v>0</v>
      </c>
      <c r="L3072" s="28">
        <f>IF(N3072&lt;7000000000,0,1)</f>
        <v>0</v>
      </c>
      <c r="M3072" s="28">
        <f>IF(N3072&gt;0,1,0)</f>
        <v>0</v>
      </c>
      <c r="N3072" s="29">
        <v>0</v>
      </c>
      <c r="O3072" s="29">
        <f>IF($R3072="Minor",1,0)</f>
        <v>0</v>
      </c>
      <c r="P3072" s="29">
        <f>IF($R3072="Medium",1,0)</f>
        <v>0</v>
      </c>
      <c r="Q3072" s="29">
        <f>IF($R3072="Major",1,0)</f>
        <v>1</v>
      </c>
      <c r="R3072" s="2" t="str">
        <f>IF('Hazard Data'!N117&lt;VLOOKUP(B3072,Thresholds!$B$2:$I$8,2,FALSE),"Minor",IF(AND(VLOOKUP(B3072,Thresholds!$B$2:$I$8,2,FALSE)&lt;='Hazard Data'!N117,'Hazard Data'!N117&lt;VLOOKUP(B3072,Thresholds!$B$2:$I$8,3,FALSE)),"Medium","Major"))</f>
        <v>Major</v>
      </c>
      <c r="S3072" s="2" t="str">
        <f>IF(N3072&gt;0,"",IF('Hazard Data'!K117&lt;VLOOKUP(B3072,Thresholds!$B$2:$I$8,5,FALSE),"Minor",IF(AND(VLOOKUP(B3072,Thresholds!$B$2:$I$8,5,FALSE)&lt;='Hazard Data'!K117,'Hazard Data'!K117&lt;VLOOKUP(B3072,Thresholds!$B$2:$I$8,6,FALSE)),"Medium","Major")))</f>
        <v>Major</v>
      </c>
      <c r="T3072" s="2"/>
      <c r="U3072" s="2"/>
      <c r="V3072" s="2"/>
      <c r="W3072" s="2"/>
      <c r="X3072" s="1"/>
      <c r="Y3072" s="1"/>
      <c r="Z3072" s="1"/>
      <c r="AA3072" s="1"/>
      <c r="AB3072" s="1"/>
      <c r="AC3072" s="1"/>
      <c r="AD3072" s="1"/>
      <c r="AE3072" s="1"/>
      <c r="AF3072" s="1"/>
    </row>
    <row r="3073" spans="1:32">
      <c r="A3073" s="1"/>
      <c r="B3073" s="17">
        <v>2</v>
      </c>
      <c r="C3073" s="9" t="s">
        <v>44</v>
      </c>
      <c r="D3073" s="9" t="str">
        <f>VLOOKUP(C3073,'Hazard Categories'!$A$2:$B$52,2,FALSE)</f>
        <v>Severe Storm</v>
      </c>
      <c r="E3073" s="17">
        <v>2</v>
      </c>
      <c r="F3073" s="17">
        <v>1995</v>
      </c>
      <c r="G3073" s="17" t="str">
        <f>IF(F3073&lt;2000,(ROUNDDOWN((F3073-$G$10)/5,0))*5+$G$10&amp;"-"&amp;(ROUNDDOWN((F3073-$G$10)/5,0))*5+$G$10+4,(ROUNDDOWN((F3073-$G$10)/5,0))*5+$G$10&amp;"-"&amp;(ROUNDDOWN((F3073-$G$10)/5,0))*5+$G$10+4)</f>
        <v>1995-1999</v>
      </c>
      <c r="H3073" s="17">
        <v>1</v>
      </c>
      <c r="I3073" s="17">
        <v>0</v>
      </c>
      <c r="J3073" s="17">
        <v>23</v>
      </c>
      <c r="K3073" s="17">
        <f>SUM(I3073:J3073)</f>
        <v>23</v>
      </c>
      <c r="L3073" s="28">
        <f>IF(N3073&lt;7000000000,0,1)</f>
        <v>0</v>
      </c>
      <c r="M3073" s="28">
        <f>IF(N3073&gt;0,1,0)</f>
        <v>0</v>
      </c>
      <c r="N3073" s="29">
        <v>0</v>
      </c>
      <c r="O3073" s="29">
        <f>IF($R3073="Minor",1,0)</f>
        <v>0</v>
      </c>
      <c r="P3073" s="29">
        <f>IF($R3073="Medium",1,0)</f>
        <v>1</v>
      </c>
      <c r="Q3073" s="29">
        <f>IF($R3073="Major",1,0)</f>
        <v>0</v>
      </c>
      <c r="R3073" s="2" t="str">
        <f>IF('Hazard Data'!N119&lt;VLOOKUP(B3073,Thresholds!$B$2:$I$8,2,FALSE),"Minor",IF(AND(VLOOKUP(B3073,Thresholds!$B$2:$I$8,2,FALSE)&lt;='Hazard Data'!N119,'Hazard Data'!N119&lt;VLOOKUP(B3073,Thresholds!$B$2:$I$8,3,FALSE)),"Medium","Major"))</f>
        <v>Medium</v>
      </c>
      <c r="S3073" s="2" t="str">
        <f>IF(N3073&gt;0,"",IF('Hazard Data'!K119&lt;VLOOKUP(B3073,Thresholds!$B$2:$I$8,5,FALSE),"Minor",IF(AND(VLOOKUP(B3073,Thresholds!$B$2:$I$8,5,FALSE)&lt;='Hazard Data'!K119,'Hazard Data'!K119&lt;VLOOKUP(B3073,Thresholds!$B$2:$I$8,6,FALSE)),"Medium","Major")))</f>
        <v>Medium</v>
      </c>
      <c r="T3073" s="2"/>
      <c r="U3073" s="2"/>
      <c r="V3073" s="2"/>
      <c r="W3073" s="2"/>
      <c r="X3073" s="1"/>
      <c r="Y3073" s="1"/>
      <c r="Z3073" s="1"/>
      <c r="AA3073" s="1"/>
      <c r="AB3073" s="1"/>
      <c r="AC3073" s="1"/>
      <c r="AD3073" s="1"/>
      <c r="AE3073" s="1"/>
      <c r="AF3073" s="1"/>
    </row>
    <row r="3074" spans="1:32">
      <c r="A3074" s="1"/>
      <c r="B3074" s="17">
        <v>2</v>
      </c>
      <c r="C3074" s="9" t="s">
        <v>45</v>
      </c>
      <c r="D3074" s="9" t="str">
        <f>VLOOKUP(C3074,'Hazard Categories'!$A$2:$B$52,2,FALSE)</f>
        <v>Storm</v>
      </c>
      <c r="E3074" s="17">
        <v>2</v>
      </c>
      <c r="F3074" s="17">
        <v>1995</v>
      </c>
      <c r="G3074" s="17" t="str">
        <f>IF(F3074&lt;2000,(ROUNDDOWN((F3074-$G$10)/5,0))*5+$G$10&amp;"-"&amp;(ROUNDDOWN((F3074-$G$10)/5,0))*5+$G$10+4,(ROUNDDOWN((F3074-$G$10)/5,0))*5+$G$10&amp;"-"&amp;(ROUNDDOWN((F3074-$G$10)/5,0))*5+$G$10+4)</f>
        <v>1995-1999</v>
      </c>
      <c r="H3074" s="17">
        <v>1</v>
      </c>
      <c r="I3074" s="17">
        <v>0</v>
      </c>
      <c r="J3074" s="17">
        <v>12</v>
      </c>
      <c r="K3074" s="17">
        <f>SUM(I3074:J3074)</f>
        <v>12</v>
      </c>
      <c r="L3074" s="28">
        <f>IF(N3074&lt;7000000000,0,1)</f>
        <v>0</v>
      </c>
      <c r="M3074" s="28">
        <f>IF(N3074&gt;0,1,0)</f>
        <v>0</v>
      </c>
      <c r="N3074" s="29">
        <v>0</v>
      </c>
      <c r="O3074" s="29">
        <f>IF($R3074="Minor",1,0)</f>
        <v>0</v>
      </c>
      <c r="P3074" s="29">
        <f>IF($R3074="Medium",1,0)</f>
        <v>1</v>
      </c>
      <c r="Q3074" s="29">
        <f>IF($R3074="Major",1,0)</f>
        <v>0</v>
      </c>
      <c r="R3074" s="2" t="str">
        <f>IF('Hazard Data'!N134&lt;VLOOKUP(B3074,Thresholds!$B$2:$I$8,2,FALSE),"Minor",IF(AND(VLOOKUP(B3074,Thresholds!$B$2:$I$8,2,FALSE)&lt;='Hazard Data'!N134,'Hazard Data'!N134&lt;VLOOKUP(B3074,Thresholds!$B$2:$I$8,3,FALSE)),"Medium","Major"))</f>
        <v>Medium</v>
      </c>
      <c r="S3074" s="2" t="str">
        <f>IF(N3074&gt;0,"",IF('Hazard Data'!K134&lt;VLOOKUP(B3074,Thresholds!$B$2:$I$8,5,FALSE),"Minor",IF(AND(VLOOKUP(B3074,Thresholds!$B$2:$I$8,5,FALSE)&lt;='Hazard Data'!K134,'Hazard Data'!K134&lt;VLOOKUP(B3074,Thresholds!$B$2:$I$8,6,FALSE)),"Medium","Major")))</f>
        <v>Medium</v>
      </c>
      <c r="T3074" s="2"/>
      <c r="U3074" s="2"/>
      <c r="V3074" s="2"/>
      <c r="W3074" s="2"/>
      <c r="X3074" s="1"/>
      <c r="Y3074" s="1"/>
      <c r="Z3074" s="1"/>
      <c r="AA3074" s="1"/>
      <c r="AB3074" s="1"/>
      <c r="AC3074" s="1"/>
      <c r="AD3074" s="1"/>
      <c r="AE3074" s="1"/>
      <c r="AF3074" s="1"/>
    </row>
    <row r="3075" spans="1:32">
      <c r="A3075" s="1"/>
      <c r="B3075" s="17">
        <v>3</v>
      </c>
      <c r="C3075" s="9" t="s">
        <v>45</v>
      </c>
      <c r="D3075" s="9" t="str">
        <f>VLOOKUP(C3075,'Hazard Categories'!$A$2:$B$52,2,FALSE)</f>
        <v>Storm</v>
      </c>
      <c r="E3075" s="17">
        <v>3</v>
      </c>
      <c r="F3075" s="17">
        <v>1995</v>
      </c>
      <c r="G3075" s="17" t="str">
        <f>IF(F3075&lt;2000,(ROUNDDOWN((F3075-$G$10)/5,0))*5+$G$10&amp;"-"&amp;(ROUNDDOWN((F3075-$G$10)/5,0))*5+$G$10+4,(ROUNDDOWN((F3075-$G$10)/5,0))*5+$G$10&amp;"-"&amp;(ROUNDDOWN((F3075-$G$10)/5,0))*5+$G$10+4)</f>
        <v>1995-1999</v>
      </c>
      <c r="H3075" s="17">
        <v>1</v>
      </c>
      <c r="I3075" s="17">
        <v>11</v>
      </c>
      <c r="J3075" s="17">
        <v>44</v>
      </c>
      <c r="K3075" s="17">
        <f>SUM(I3075:J3075)</f>
        <v>55</v>
      </c>
      <c r="L3075" s="28">
        <f>IF(N3075&lt;7000000000,0,1)</f>
        <v>0</v>
      </c>
      <c r="M3075" s="28">
        <f>IF(N3075&gt;0,1,0)</f>
        <v>0</v>
      </c>
      <c r="N3075" s="29">
        <v>0</v>
      </c>
      <c r="O3075" s="29">
        <f>IF($R3075="Minor",1,0)</f>
        <v>0</v>
      </c>
      <c r="P3075" s="29">
        <f>IF($R3075="Medium",1,0)</f>
        <v>0</v>
      </c>
      <c r="Q3075" s="29">
        <f>IF($R3075="Major",1,0)</f>
        <v>1</v>
      </c>
      <c r="R3075" s="2" t="str">
        <f>IF('Hazard Data'!N137&lt;VLOOKUP(B3075,Thresholds!$B$2:$I$8,2,FALSE),"Minor",IF(AND(VLOOKUP(B3075,Thresholds!$B$2:$I$8,2,FALSE)&lt;='Hazard Data'!N137,'Hazard Data'!N137&lt;VLOOKUP(B3075,Thresholds!$B$2:$I$8,3,FALSE)),"Medium","Major"))</f>
        <v>Major</v>
      </c>
      <c r="S3075" s="2" t="str">
        <f>IF(N3075&gt;0,"",IF('Hazard Data'!K137&lt;VLOOKUP(B3075,Thresholds!$B$2:$I$8,5,FALSE),"Minor",IF(AND(VLOOKUP(B3075,Thresholds!$B$2:$I$8,5,FALSE)&lt;='Hazard Data'!K137,'Hazard Data'!K137&lt;VLOOKUP(B3075,Thresholds!$B$2:$I$8,6,FALSE)),"Medium","Major")))</f>
        <v>Medium</v>
      </c>
      <c r="T3075" s="2"/>
      <c r="U3075" s="2"/>
      <c r="V3075" s="2"/>
      <c r="W3075" s="2"/>
      <c r="X3075" s="1"/>
      <c r="Y3075" s="1"/>
      <c r="Z3075" s="1"/>
      <c r="AA3075" s="1"/>
      <c r="AB3075" s="1"/>
      <c r="AC3075" s="1"/>
      <c r="AD3075" s="1"/>
      <c r="AE3075" s="1"/>
      <c r="AF3075" s="1"/>
    </row>
    <row r="3076" spans="1:32">
      <c r="A3076" s="1"/>
      <c r="B3076" s="17">
        <v>2</v>
      </c>
      <c r="C3076" s="9" t="s">
        <v>45</v>
      </c>
      <c r="D3076" s="9" t="str">
        <f>VLOOKUP(C3076,'Hazard Categories'!$A$2:$B$52,2,FALSE)</f>
        <v>Storm</v>
      </c>
      <c r="E3076" s="17">
        <v>3</v>
      </c>
      <c r="F3076" s="17">
        <v>1995</v>
      </c>
      <c r="G3076" s="17" t="str">
        <f>IF(F3076&lt;2000,(ROUNDDOWN((F3076-$G$10)/5,0))*5+$G$10&amp;"-"&amp;(ROUNDDOWN((F3076-$G$10)/5,0))*5+$G$10+4,(ROUNDDOWN((F3076-$G$10)/5,0))*5+$G$10&amp;"-"&amp;(ROUNDDOWN((F3076-$G$10)/5,0))*5+$G$10+4)</f>
        <v>1995-1999</v>
      </c>
      <c r="H3076" s="17">
        <v>1</v>
      </c>
      <c r="I3076" s="17">
        <v>0</v>
      </c>
      <c r="J3076" s="17">
        <v>21</v>
      </c>
      <c r="K3076" s="17">
        <f>SUM(I3076:J3076)</f>
        <v>21</v>
      </c>
      <c r="L3076" s="28">
        <f>IF(N3076&lt;7000000000,0,1)</f>
        <v>0</v>
      </c>
      <c r="M3076" s="28">
        <f>IF(N3076&gt;0,1,0)</f>
        <v>0</v>
      </c>
      <c r="N3076" s="29">
        <v>0</v>
      </c>
      <c r="O3076" s="29">
        <f>IF($R3076="Minor",1,0)</f>
        <v>0</v>
      </c>
      <c r="P3076" s="29">
        <f>IF($R3076="Medium",1,0)</f>
        <v>1</v>
      </c>
      <c r="Q3076" s="29">
        <f>IF($R3076="Major",1,0)</f>
        <v>0</v>
      </c>
      <c r="R3076" s="2" t="str">
        <f>IF('Hazard Data'!N139&lt;VLOOKUP(B3076,Thresholds!$B$2:$I$8,2,FALSE),"Minor",IF(AND(VLOOKUP(B3076,Thresholds!$B$2:$I$8,2,FALSE)&lt;='Hazard Data'!N139,'Hazard Data'!N139&lt;VLOOKUP(B3076,Thresholds!$B$2:$I$8,3,FALSE)),"Medium","Major"))</f>
        <v>Medium</v>
      </c>
      <c r="S3076" s="2" t="str">
        <f>IF(N3076&gt;0,"",IF('Hazard Data'!K139&lt;VLOOKUP(B3076,Thresholds!$B$2:$I$8,5,FALSE),"Minor",IF(AND(VLOOKUP(B3076,Thresholds!$B$2:$I$8,5,FALSE)&lt;='Hazard Data'!K139,'Hazard Data'!K139&lt;VLOOKUP(B3076,Thresholds!$B$2:$I$8,6,FALSE)),"Medium","Major")))</f>
        <v>Medium</v>
      </c>
      <c r="T3076" s="2"/>
      <c r="U3076" s="2"/>
      <c r="V3076" s="2"/>
      <c r="W3076" s="2"/>
      <c r="X3076" s="1"/>
      <c r="Y3076" s="1"/>
      <c r="Z3076" s="1"/>
      <c r="AA3076" s="1"/>
      <c r="AB3076" s="1"/>
      <c r="AC3076" s="1"/>
      <c r="AD3076" s="1"/>
      <c r="AE3076" s="1"/>
      <c r="AF3076" s="1"/>
    </row>
    <row r="3077" spans="1:32">
      <c r="A3077" s="1"/>
      <c r="B3077" s="17">
        <v>2</v>
      </c>
      <c r="C3077" s="9" t="s">
        <v>85</v>
      </c>
      <c r="D3077" s="9" t="str">
        <f>VLOOKUP(C3077,'Hazard Categories'!$A$2:$B$52,2,FALSE)</f>
        <v>Heat/Drought/Fire</v>
      </c>
      <c r="E3077" s="17">
        <v>3</v>
      </c>
      <c r="F3077" s="17">
        <v>1995</v>
      </c>
      <c r="G3077" s="17" t="str">
        <f>IF(F3077&lt;2000,(ROUNDDOWN((F3077-$G$10)/5,0))*5+$G$10&amp;"-"&amp;(ROUNDDOWN((F3077-$G$10)/5,0))*5+$G$10+4,(ROUNDDOWN((F3077-$G$10)/5,0))*5+$G$10&amp;"-"&amp;(ROUNDDOWN((F3077-$G$10)/5,0))*5+$G$10+4)</f>
        <v>1995-1999</v>
      </c>
      <c r="H3077" s="17">
        <v>1</v>
      </c>
      <c r="I3077" s="17">
        <v>12</v>
      </c>
      <c r="J3077" s="17">
        <v>0</v>
      </c>
      <c r="K3077" s="17">
        <f>SUM(I3077:J3077)</f>
        <v>12</v>
      </c>
      <c r="L3077" s="28">
        <f>IF(N3077&lt;7000000000,0,1)</f>
        <v>0</v>
      </c>
      <c r="M3077" s="28">
        <f>IF(N3077&gt;0,1,0)</f>
        <v>0</v>
      </c>
      <c r="N3077" s="29">
        <v>0</v>
      </c>
      <c r="O3077" s="29">
        <f>IF($R3077="Minor",1,0)</f>
        <v>0</v>
      </c>
      <c r="P3077" s="29">
        <f>IF($R3077="Medium",1,0)</f>
        <v>1</v>
      </c>
      <c r="Q3077" s="29">
        <f>IF($R3077="Major",1,0)</f>
        <v>0</v>
      </c>
      <c r="R3077" s="2" t="str">
        <f>IF('Hazard Data'!N141&lt;VLOOKUP(B3077,Thresholds!$B$2:$I$8,2,FALSE),"Minor",IF(AND(VLOOKUP(B3077,Thresholds!$B$2:$I$8,2,FALSE)&lt;='Hazard Data'!N141,'Hazard Data'!N141&lt;VLOOKUP(B3077,Thresholds!$B$2:$I$8,3,FALSE)),"Medium","Major"))</f>
        <v>Medium</v>
      </c>
      <c r="S3077" s="2" t="str">
        <f>IF(N3077&gt;0,"",IF('Hazard Data'!K141&lt;VLOOKUP(B3077,Thresholds!$B$2:$I$8,5,FALSE),"Minor",IF(AND(VLOOKUP(B3077,Thresholds!$B$2:$I$8,5,FALSE)&lt;='Hazard Data'!K141,'Hazard Data'!K141&lt;VLOOKUP(B3077,Thresholds!$B$2:$I$8,6,FALSE)),"Medium","Major")))</f>
        <v>Medium</v>
      </c>
      <c r="T3077" s="2"/>
      <c r="U3077" s="2"/>
      <c r="V3077" s="2"/>
      <c r="W3077" s="2"/>
      <c r="X3077" s="1"/>
      <c r="Y3077" s="1"/>
      <c r="Z3077" s="1"/>
      <c r="AA3077" s="1"/>
      <c r="AB3077" s="1"/>
      <c r="AC3077" s="1"/>
      <c r="AD3077" s="1"/>
      <c r="AE3077" s="1"/>
      <c r="AF3077" s="1"/>
    </row>
    <row r="3078" spans="1:32">
      <c r="A3078" s="1"/>
      <c r="B3078" s="17">
        <v>1</v>
      </c>
      <c r="C3078" s="9" t="s">
        <v>85</v>
      </c>
      <c r="D3078" s="9" t="str">
        <f>VLOOKUP(C3078,'Hazard Categories'!$A$2:$B$52,2,FALSE)</f>
        <v>Heat/Drought/Fire</v>
      </c>
      <c r="E3078" s="17">
        <v>3</v>
      </c>
      <c r="F3078" s="17">
        <v>1995</v>
      </c>
      <c r="G3078" s="17" t="str">
        <f>IF(F3078&lt;2000,(ROUNDDOWN((F3078-$G$10)/5,0))*5+$G$10&amp;"-"&amp;(ROUNDDOWN((F3078-$G$10)/5,0))*5+$G$10+4,(ROUNDDOWN((F3078-$G$10)/5,0))*5+$G$10&amp;"-"&amp;(ROUNDDOWN((F3078-$G$10)/5,0))*5+$G$10+4)</f>
        <v>1995-1999</v>
      </c>
      <c r="H3078" s="17">
        <v>1</v>
      </c>
      <c r="I3078" s="17">
        <v>13</v>
      </c>
      <c r="J3078" s="17">
        <v>0</v>
      </c>
      <c r="K3078" s="17">
        <f>SUM(I3078:J3078)</f>
        <v>13</v>
      </c>
      <c r="L3078" s="28">
        <f>IF(N3078&lt;7000000000,0,1)</f>
        <v>0</v>
      </c>
      <c r="M3078" s="28">
        <f>IF(N3078&gt;0,1,0)</f>
        <v>0</v>
      </c>
      <c r="N3078" s="29">
        <v>0</v>
      </c>
      <c r="O3078" s="29">
        <f>IF($R3078="Minor",1,0)</f>
        <v>0</v>
      </c>
      <c r="P3078" s="29">
        <f>IF($R3078="Medium",1,0)</f>
        <v>1</v>
      </c>
      <c r="Q3078" s="29">
        <f>IF($R3078="Major",1,0)</f>
        <v>0</v>
      </c>
      <c r="R3078" s="2" t="str">
        <f>IF('Hazard Data'!N142&lt;VLOOKUP(B3078,Thresholds!$B$2:$I$8,2,FALSE),"Minor",IF(AND(VLOOKUP(B3078,Thresholds!$B$2:$I$8,2,FALSE)&lt;='Hazard Data'!N142,'Hazard Data'!N142&lt;VLOOKUP(B3078,Thresholds!$B$2:$I$8,3,FALSE)),"Medium","Major"))</f>
        <v>Medium</v>
      </c>
      <c r="S3078" s="2" t="str">
        <f>IF(N3078&gt;0,"",IF('Hazard Data'!K142&lt;VLOOKUP(B3078,Thresholds!$B$2:$I$8,5,FALSE),"Minor",IF(AND(VLOOKUP(B3078,Thresholds!$B$2:$I$8,5,FALSE)&lt;='Hazard Data'!K142,'Hazard Data'!K142&lt;VLOOKUP(B3078,Thresholds!$B$2:$I$8,6,FALSE)),"Medium","Major")))</f>
        <v>Medium</v>
      </c>
      <c r="T3078" s="2"/>
      <c r="U3078" s="2"/>
      <c r="V3078" s="2"/>
      <c r="W3078" s="2"/>
      <c r="X3078" s="1"/>
      <c r="Y3078" s="1"/>
      <c r="Z3078" s="1"/>
      <c r="AA3078" s="1"/>
      <c r="AB3078" s="1"/>
      <c r="AC3078" s="1"/>
      <c r="AD3078" s="1"/>
      <c r="AE3078" s="1"/>
      <c r="AF3078" s="1"/>
    </row>
    <row r="3079" spans="1:32">
      <c r="A3079" s="1"/>
      <c r="B3079" s="17">
        <v>1</v>
      </c>
      <c r="C3079" s="9" t="s">
        <v>40</v>
      </c>
      <c r="D3079" s="9" t="str">
        <f>VLOOKUP(C3079,'Hazard Categories'!$A$2:$B$52,2,FALSE)</f>
        <v>Storm</v>
      </c>
      <c r="E3079" s="17">
        <v>4</v>
      </c>
      <c r="F3079" s="17">
        <v>1995</v>
      </c>
      <c r="G3079" s="17" t="str">
        <f>IF(F3079&lt;2000,(ROUNDDOWN((F3079-$G$10)/5,0))*5+$G$10&amp;"-"&amp;(ROUNDDOWN((F3079-$G$10)/5,0))*5+$G$10+4,(ROUNDDOWN((F3079-$G$10)/5,0))*5+$G$10&amp;"-"&amp;(ROUNDDOWN((F3079-$G$10)/5,0))*5+$G$10+4)</f>
        <v>1995-1999</v>
      </c>
      <c r="H3079" s="17">
        <v>1</v>
      </c>
      <c r="I3079" s="17">
        <v>12</v>
      </c>
      <c r="J3079" s="17">
        <v>0</v>
      </c>
      <c r="K3079" s="17">
        <f>SUM(I3079:J3079)</f>
        <v>12</v>
      </c>
      <c r="L3079" s="28">
        <f>IF(N3079&lt;7000000000,0,1)</f>
        <v>0</v>
      </c>
      <c r="M3079" s="28">
        <f>IF(N3079&gt;0,1,0)</f>
        <v>0</v>
      </c>
      <c r="N3079" s="29">
        <v>0</v>
      </c>
      <c r="O3079" s="29">
        <f>IF($R3079="Minor",1,0)</f>
        <v>0</v>
      </c>
      <c r="P3079" s="29">
        <f>IF($R3079="Medium",1,0)</f>
        <v>1</v>
      </c>
      <c r="Q3079" s="29">
        <f>IF($R3079="Major",1,0)</f>
        <v>0</v>
      </c>
      <c r="R3079" s="2" t="str">
        <f>IF('Hazard Data'!N147&lt;VLOOKUP(B3079,Thresholds!$B$2:$I$8,2,FALSE),"Minor",IF(AND(VLOOKUP(B3079,Thresholds!$B$2:$I$8,2,FALSE)&lt;='Hazard Data'!N147,'Hazard Data'!N147&lt;VLOOKUP(B3079,Thresholds!$B$2:$I$8,3,FALSE)),"Medium","Major"))</f>
        <v>Medium</v>
      </c>
      <c r="S3079" s="2" t="str">
        <f>IF(N3079&gt;0,"",IF('Hazard Data'!K147&lt;VLOOKUP(B3079,Thresholds!$B$2:$I$8,5,FALSE),"Minor",IF(AND(VLOOKUP(B3079,Thresholds!$B$2:$I$8,5,FALSE)&lt;='Hazard Data'!K147,'Hazard Data'!K147&lt;VLOOKUP(B3079,Thresholds!$B$2:$I$8,6,FALSE)),"Medium","Major")))</f>
        <v>Major</v>
      </c>
      <c r="T3079" s="2"/>
      <c r="U3079" s="2"/>
      <c r="V3079" s="2"/>
      <c r="W3079" s="2"/>
      <c r="X3079" s="1"/>
      <c r="Y3079" s="1"/>
      <c r="Z3079" s="1"/>
      <c r="AA3079" s="1"/>
      <c r="AB3079" s="1"/>
      <c r="AC3079" s="1"/>
      <c r="AD3079" s="1"/>
      <c r="AE3079" s="1"/>
      <c r="AF3079" s="1"/>
    </row>
    <row r="3080" spans="1:32">
      <c r="A3080" s="1"/>
      <c r="B3080" s="17">
        <v>1</v>
      </c>
      <c r="C3080" s="9" t="s">
        <v>44</v>
      </c>
      <c r="D3080" s="9" t="str">
        <f>VLOOKUP(C3080,'Hazard Categories'!$A$2:$B$52,2,FALSE)</f>
        <v>Severe Storm</v>
      </c>
      <c r="E3080" s="17">
        <v>2</v>
      </c>
      <c r="F3080" s="17">
        <v>1998</v>
      </c>
      <c r="G3080" s="17" t="str">
        <f>IF(F3080&lt;2000,(ROUNDDOWN((F3080-$G$10)/5,0))*5+$G$10&amp;"-"&amp;(ROUNDDOWN((F3080-$G$10)/5,0))*5+$G$10+4,(ROUNDDOWN((F3080-$G$10)/5,0))*5+$G$10&amp;"-"&amp;(ROUNDDOWN((F3080-$G$10)/5,0))*5+$G$10+4)</f>
        <v>1995-1999</v>
      </c>
      <c r="H3080" s="17">
        <v>1</v>
      </c>
      <c r="I3080" s="17">
        <v>0</v>
      </c>
      <c r="J3080" s="17">
        <v>36</v>
      </c>
      <c r="K3080" s="17">
        <f>SUM(I3080:J3080)</f>
        <v>36</v>
      </c>
      <c r="L3080" s="28">
        <f>IF(N3080&lt;7000000000,0,1)</f>
        <v>0</v>
      </c>
      <c r="M3080" s="28">
        <f>IF(N3080&gt;0,1,0)</f>
        <v>0</v>
      </c>
      <c r="N3080" s="29">
        <v>0</v>
      </c>
      <c r="O3080" s="29">
        <f>IF($R3080="Minor",1,0)</f>
        <v>0</v>
      </c>
      <c r="P3080" s="29">
        <f>IF($R3080="Medium",1,0)</f>
        <v>1</v>
      </c>
      <c r="Q3080" s="29">
        <f>IF($R3080="Major",1,0)</f>
        <v>0</v>
      </c>
      <c r="R3080" s="2" t="str">
        <f>IF('Hazard Data'!N153&lt;VLOOKUP(B3080,Thresholds!$B$2:$I$8,2,FALSE),"Minor",IF(AND(VLOOKUP(B3080,Thresholds!$B$2:$I$8,2,FALSE)&lt;='Hazard Data'!N153,'Hazard Data'!N153&lt;VLOOKUP(B3080,Thresholds!$B$2:$I$8,3,FALSE)),"Medium","Major"))</f>
        <v>Medium</v>
      </c>
      <c r="S3080" s="2" t="str">
        <f>IF(N3080&gt;0,"",IF('Hazard Data'!K153&lt;VLOOKUP(B3080,Thresholds!$B$2:$I$8,5,FALSE),"Minor",IF(AND(VLOOKUP(B3080,Thresholds!$B$2:$I$8,5,FALSE)&lt;='Hazard Data'!K153,'Hazard Data'!K153&lt;VLOOKUP(B3080,Thresholds!$B$2:$I$8,6,FALSE)),"Medium","Major")))</f>
        <v>Medium</v>
      </c>
      <c r="T3080" s="2"/>
      <c r="U3080" s="2"/>
      <c r="V3080" s="2"/>
      <c r="W3080" s="2"/>
      <c r="X3080" s="1"/>
      <c r="Y3080" s="1"/>
      <c r="Z3080" s="1"/>
      <c r="AA3080" s="1"/>
      <c r="AB3080" s="1"/>
      <c r="AC3080" s="1"/>
      <c r="AD3080" s="1"/>
      <c r="AE3080" s="1"/>
      <c r="AF3080" s="1"/>
    </row>
    <row r="3081" spans="1:32">
      <c r="A3081" s="1"/>
      <c r="B3081" s="17">
        <v>2</v>
      </c>
      <c r="C3081" s="9" t="s">
        <v>45</v>
      </c>
      <c r="D3081" s="9" t="str">
        <f>VLOOKUP(C3081,'Hazard Categories'!$A$2:$B$52,2,FALSE)</f>
        <v>Storm</v>
      </c>
      <c r="E3081" s="17">
        <v>3</v>
      </c>
      <c r="F3081" s="17">
        <v>1998</v>
      </c>
      <c r="G3081" s="17" t="str">
        <f>IF(F3081&lt;2000,(ROUNDDOWN((F3081-$G$10)/5,0))*5+$G$10&amp;"-"&amp;(ROUNDDOWN((F3081-$G$10)/5,0))*5+$G$10+4,(ROUNDDOWN((F3081-$G$10)/5,0))*5+$G$10&amp;"-"&amp;(ROUNDDOWN((F3081-$G$10)/5,0))*5+$G$10+4)</f>
        <v>1995-1999</v>
      </c>
      <c r="H3081" s="17">
        <v>1</v>
      </c>
      <c r="I3081" s="17">
        <v>11</v>
      </c>
      <c r="J3081" s="17">
        <v>11</v>
      </c>
      <c r="K3081" s="17">
        <f>SUM(I3081:J3081)</f>
        <v>22</v>
      </c>
      <c r="L3081" s="28">
        <f>IF(N3081&lt;7000000000,0,1)</f>
        <v>0</v>
      </c>
      <c r="M3081" s="28">
        <f>IF(N3081&gt;0,1,0)</f>
        <v>0</v>
      </c>
      <c r="N3081" s="29">
        <v>0</v>
      </c>
      <c r="O3081" s="29">
        <f>IF($R3081="Minor",1,0)</f>
        <v>0</v>
      </c>
      <c r="P3081" s="29">
        <f>IF($R3081="Medium",1,0)</f>
        <v>1</v>
      </c>
      <c r="Q3081" s="29">
        <f>IF($R3081="Major",1,0)</f>
        <v>0</v>
      </c>
      <c r="R3081" s="2" t="str">
        <f>IF('Hazard Data'!N161&lt;VLOOKUP(B3081,Thresholds!$B$2:$I$8,2,FALSE),"Minor",IF(AND(VLOOKUP(B3081,Thresholds!$B$2:$I$8,2,FALSE)&lt;='Hazard Data'!N161,'Hazard Data'!N161&lt;VLOOKUP(B3081,Thresholds!$B$2:$I$8,3,FALSE)),"Medium","Major"))</f>
        <v>Medium</v>
      </c>
      <c r="S3081" s="2" t="str">
        <f>IF(N3081&gt;0,"",IF('Hazard Data'!K161&lt;VLOOKUP(B3081,Thresholds!$B$2:$I$8,5,FALSE),"Minor",IF(AND(VLOOKUP(B3081,Thresholds!$B$2:$I$8,5,FALSE)&lt;='Hazard Data'!K161,'Hazard Data'!K161&lt;VLOOKUP(B3081,Thresholds!$B$2:$I$8,6,FALSE)),"Medium","Major")))</f>
        <v>Medium</v>
      </c>
      <c r="T3081" s="2"/>
      <c r="U3081" s="2"/>
      <c r="V3081" s="2"/>
      <c r="W3081" s="2"/>
      <c r="X3081" s="1"/>
      <c r="Y3081" s="1"/>
      <c r="Z3081" s="1"/>
      <c r="AA3081" s="1"/>
      <c r="AB3081" s="1"/>
      <c r="AC3081" s="1"/>
      <c r="AD3081" s="1"/>
      <c r="AE3081" s="1"/>
      <c r="AF3081" s="1"/>
    </row>
    <row r="3082" spans="1:32">
      <c r="A3082" s="1"/>
      <c r="B3082" s="17">
        <v>6</v>
      </c>
      <c r="C3082" s="9" t="s">
        <v>59</v>
      </c>
      <c r="D3082" s="9" t="str">
        <f>VLOOKUP(C3082,'Hazard Categories'!$A$2:$B$52,2,FALSE)</f>
        <v>Storm</v>
      </c>
      <c r="E3082" s="17">
        <v>2</v>
      </c>
      <c r="F3082" s="17">
        <v>1963</v>
      </c>
      <c r="G3082" s="17" t="str">
        <f>IF(F3082&lt;2000,(ROUNDDOWN((F3082-$G$10)/5,0))*5+$G$10&amp;"-"&amp;(ROUNDDOWN((F3082-$G$10)/5,0))*5+$G$10+4,(ROUNDDOWN((F3082-$G$10)/5,0))*5+$G$10&amp;"-"&amp;(ROUNDDOWN((F3082-$G$10)/5,0))*5+$G$10+4)</f>
        <v>1960-1964</v>
      </c>
      <c r="H3082" s="17">
        <v>1</v>
      </c>
      <c r="I3082" s="17">
        <v>0</v>
      </c>
      <c r="J3082" s="17">
        <v>0</v>
      </c>
      <c r="K3082" s="17">
        <f>SUM(I3082:J3082)</f>
        <v>0</v>
      </c>
      <c r="L3082" s="28">
        <f>IF(N3082&lt;7000000000,0,1)</f>
        <v>0</v>
      </c>
      <c r="M3082" s="28">
        <f>IF(N3082&gt;0,1,0)</f>
        <v>0</v>
      </c>
      <c r="N3082" s="29">
        <v>0</v>
      </c>
      <c r="O3082" s="29">
        <f>IF($R3082="Minor",1,0)</f>
        <v>0</v>
      </c>
      <c r="P3082" s="29">
        <f>IF($R3082="Medium",1,0)</f>
        <v>1</v>
      </c>
      <c r="Q3082" s="29">
        <f>IF($R3082="Major",1,0)</f>
        <v>0</v>
      </c>
      <c r="R3082" s="2" t="str">
        <f>IF('Hazard Data'!N237&lt;VLOOKUP(B3082,Thresholds!$B$2:$I$8,2,FALSE),"Minor",IF(AND(VLOOKUP(B3082,Thresholds!$B$2:$I$8,2,FALSE)&lt;='Hazard Data'!N237,'Hazard Data'!N237&lt;VLOOKUP(B3082,Thresholds!$B$2:$I$8,3,FALSE)),"Medium","Major"))</f>
        <v>Medium</v>
      </c>
      <c r="S3082" s="2" t="str">
        <f>IF(N3082&gt;0,"",IF('Hazard Data'!K237&lt;VLOOKUP(B3082,Thresholds!$B$2:$I$8,5,FALSE),"Minor",IF(AND(VLOOKUP(B3082,Thresholds!$B$2:$I$8,5,FALSE)&lt;='Hazard Data'!K237,'Hazard Data'!K237&lt;VLOOKUP(B3082,Thresholds!$B$2:$I$8,6,FALSE)),"Medium","Major")))</f>
        <v>Major</v>
      </c>
      <c r="T3082" s="2"/>
      <c r="U3082" s="2"/>
      <c r="V3082" s="2"/>
      <c r="W3082" s="2"/>
      <c r="X3082" s="1"/>
      <c r="Y3082" s="1"/>
      <c r="Z3082" s="1"/>
      <c r="AA3082" s="1"/>
      <c r="AB3082" s="1"/>
      <c r="AC3082" s="1"/>
      <c r="AD3082" s="1"/>
      <c r="AE3082" s="1"/>
      <c r="AF3082" s="1"/>
    </row>
    <row r="3083" spans="1:32">
      <c r="A3083" s="1"/>
      <c r="B3083" s="17">
        <v>1</v>
      </c>
      <c r="C3083" s="9" t="s">
        <v>59</v>
      </c>
      <c r="D3083" s="9" t="str">
        <f>VLOOKUP(C3083,'Hazard Categories'!$A$2:$B$52,2,FALSE)</f>
        <v>Storm</v>
      </c>
      <c r="E3083" s="17">
        <v>2</v>
      </c>
      <c r="F3083" s="17">
        <v>1963</v>
      </c>
      <c r="G3083" s="17" t="str">
        <f>IF(F3083&lt;2000,(ROUNDDOWN((F3083-$G$10)/5,0))*5+$G$10&amp;"-"&amp;(ROUNDDOWN((F3083-$G$10)/5,0))*5+$G$10+4,(ROUNDDOWN((F3083-$G$10)/5,0))*5+$G$10&amp;"-"&amp;(ROUNDDOWN((F3083-$G$10)/5,0))*5+$G$10+4)</f>
        <v>1960-1964</v>
      </c>
      <c r="H3083" s="17">
        <v>1</v>
      </c>
      <c r="I3083" s="17">
        <v>0</v>
      </c>
      <c r="J3083" s="17">
        <v>0</v>
      </c>
      <c r="K3083" s="17">
        <f>SUM(I3083:J3083)</f>
        <v>0</v>
      </c>
      <c r="L3083" s="28">
        <f>IF(N3083&lt;7000000000,0,1)</f>
        <v>0</v>
      </c>
      <c r="M3083" s="28">
        <f>IF(N3083&gt;0,1,0)</f>
        <v>0</v>
      </c>
      <c r="N3083" s="29">
        <v>0</v>
      </c>
      <c r="O3083" s="29">
        <f>IF($R3083="Minor",1,0)</f>
        <v>0</v>
      </c>
      <c r="P3083" s="29">
        <f>IF($R3083="Medium",1,0)</f>
        <v>1</v>
      </c>
      <c r="Q3083" s="29">
        <f>IF($R3083="Major",1,0)</f>
        <v>0</v>
      </c>
      <c r="R3083" s="2" t="str">
        <f>IF('Hazard Data'!N239&lt;VLOOKUP(B3083,Thresholds!$B$2:$I$8,2,FALSE),"Minor",IF(AND(VLOOKUP(B3083,Thresholds!$B$2:$I$8,2,FALSE)&lt;='Hazard Data'!N239,'Hazard Data'!N239&lt;VLOOKUP(B3083,Thresholds!$B$2:$I$8,3,FALSE)),"Medium","Major"))</f>
        <v>Medium</v>
      </c>
      <c r="S3083" s="2" t="str">
        <f>IF(N3083&gt;0,"",IF('Hazard Data'!K239&lt;VLOOKUP(B3083,Thresholds!$B$2:$I$8,5,FALSE),"Minor",IF(AND(VLOOKUP(B3083,Thresholds!$B$2:$I$8,5,FALSE)&lt;='Hazard Data'!K239,'Hazard Data'!K239&lt;VLOOKUP(B3083,Thresholds!$B$2:$I$8,6,FALSE)),"Medium","Major")))</f>
        <v>Medium</v>
      </c>
      <c r="T3083" s="2"/>
      <c r="U3083" s="2"/>
      <c r="V3083" s="2"/>
      <c r="W3083" s="2"/>
      <c r="X3083" s="1"/>
      <c r="Y3083" s="1"/>
      <c r="Z3083" s="1"/>
      <c r="AA3083" s="1"/>
      <c r="AB3083" s="1"/>
      <c r="AC3083" s="1"/>
      <c r="AD3083" s="1"/>
      <c r="AE3083" s="1"/>
      <c r="AF3083" s="1"/>
    </row>
    <row r="3084" spans="1:32">
      <c r="A3084" s="1"/>
      <c r="B3084" s="17">
        <v>1</v>
      </c>
      <c r="C3084" s="9" t="s">
        <v>66</v>
      </c>
      <c r="D3084" s="9" t="str">
        <f>VLOOKUP(C3084,'Hazard Categories'!$A$2:$B$52,2,FALSE)</f>
        <v>Storm</v>
      </c>
      <c r="E3084" s="17">
        <v>2</v>
      </c>
      <c r="F3084" s="17">
        <v>1963</v>
      </c>
      <c r="G3084" s="17" t="str">
        <f>IF(F3084&lt;2000,(ROUNDDOWN((F3084-$G$10)/5,0))*5+$G$10&amp;"-"&amp;(ROUNDDOWN((F3084-$G$10)/5,0))*5+$G$10+4,(ROUNDDOWN((F3084-$G$10)/5,0))*5+$G$10&amp;"-"&amp;(ROUNDDOWN((F3084-$G$10)/5,0))*5+$G$10+4)</f>
        <v>1960-1964</v>
      </c>
      <c r="H3084" s="17">
        <v>1</v>
      </c>
      <c r="I3084" s="17">
        <v>0</v>
      </c>
      <c r="J3084" s="17">
        <v>0</v>
      </c>
      <c r="K3084" s="17">
        <f>SUM(I3084:J3084)</f>
        <v>0</v>
      </c>
      <c r="L3084" s="28">
        <f>IF(N3084&lt;7000000000,0,1)</f>
        <v>0</v>
      </c>
      <c r="M3084" s="28">
        <f>IF(N3084&gt;0,1,0)</f>
        <v>0</v>
      </c>
      <c r="N3084" s="29">
        <v>0</v>
      </c>
      <c r="O3084" s="29">
        <f>IF($R3084="Minor",1,0)</f>
        <v>0</v>
      </c>
      <c r="P3084" s="29">
        <f>IF($R3084="Medium",1,0)</f>
        <v>1</v>
      </c>
      <c r="Q3084" s="29">
        <f>IF($R3084="Major",1,0)</f>
        <v>0</v>
      </c>
      <c r="R3084" s="2" t="str">
        <f>IF('Hazard Data'!N241&lt;VLOOKUP(B3084,Thresholds!$B$2:$I$8,2,FALSE),"Minor",IF(AND(VLOOKUP(B3084,Thresholds!$B$2:$I$8,2,FALSE)&lt;='Hazard Data'!N241,'Hazard Data'!N241&lt;VLOOKUP(B3084,Thresholds!$B$2:$I$8,3,FALSE)),"Medium","Major"))</f>
        <v>Medium</v>
      </c>
      <c r="S3084" s="2" t="str">
        <f>IF(N3084&gt;0,"",IF('Hazard Data'!K241&lt;VLOOKUP(B3084,Thresholds!$B$2:$I$8,5,FALSE),"Minor",IF(AND(VLOOKUP(B3084,Thresholds!$B$2:$I$8,5,FALSE)&lt;='Hazard Data'!K241,'Hazard Data'!K241&lt;VLOOKUP(B3084,Thresholds!$B$2:$I$8,6,FALSE)),"Medium","Major")))</f>
        <v>Medium</v>
      </c>
      <c r="T3084" s="2"/>
      <c r="U3084" s="2"/>
      <c r="V3084" s="2"/>
      <c r="W3084" s="2"/>
      <c r="X3084" s="1"/>
      <c r="Y3084" s="1"/>
      <c r="Z3084" s="1"/>
      <c r="AA3084" s="1"/>
      <c r="AB3084" s="1"/>
      <c r="AC3084" s="1"/>
      <c r="AD3084" s="1"/>
      <c r="AE3084" s="1"/>
      <c r="AF3084" s="1"/>
    </row>
    <row r="3085" spans="1:32">
      <c r="A3085" s="1"/>
      <c r="B3085" s="17">
        <v>2</v>
      </c>
      <c r="C3085" s="9" t="s">
        <v>59</v>
      </c>
      <c r="D3085" s="9" t="str">
        <f>VLOOKUP(C3085,'Hazard Categories'!$A$2:$B$52,2,FALSE)</f>
        <v>Storm</v>
      </c>
      <c r="E3085" s="17">
        <v>2</v>
      </c>
      <c r="F3085" s="17">
        <v>1963</v>
      </c>
      <c r="G3085" s="17" t="str">
        <f>IF(F3085&lt;2000,(ROUNDDOWN((F3085-$G$10)/5,0))*5+$G$10&amp;"-"&amp;(ROUNDDOWN((F3085-$G$10)/5,0))*5+$G$10+4,(ROUNDDOWN((F3085-$G$10)/5,0))*5+$G$10&amp;"-"&amp;(ROUNDDOWN((F3085-$G$10)/5,0))*5+$G$10+4)</f>
        <v>1960-1964</v>
      </c>
      <c r="H3085" s="17">
        <v>1</v>
      </c>
      <c r="I3085" s="17">
        <v>0</v>
      </c>
      <c r="J3085" s="17">
        <v>0</v>
      </c>
      <c r="K3085" s="17">
        <f>SUM(I3085:J3085)</f>
        <v>0</v>
      </c>
      <c r="L3085" s="28">
        <f>IF(N3085&lt;7000000000,0,1)</f>
        <v>0</v>
      </c>
      <c r="M3085" s="28">
        <f>IF(N3085&gt;0,1,0)</f>
        <v>0</v>
      </c>
      <c r="N3085" s="29">
        <v>0</v>
      </c>
      <c r="O3085" s="29">
        <f>IF($R3085="Minor",1,0)</f>
        <v>0</v>
      </c>
      <c r="P3085" s="29">
        <f>IF($R3085="Medium",1,0)</f>
        <v>1</v>
      </c>
      <c r="Q3085" s="29">
        <f>IF($R3085="Major",1,0)</f>
        <v>0</v>
      </c>
      <c r="R3085" s="2" t="str">
        <f>IF('Hazard Data'!N244&lt;VLOOKUP(B3085,Thresholds!$B$2:$I$8,2,FALSE),"Minor",IF(AND(VLOOKUP(B3085,Thresholds!$B$2:$I$8,2,FALSE)&lt;='Hazard Data'!N244,'Hazard Data'!N244&lt;VLOOKUP(B3085,Thresholds!$B$2:$I$8,3,FALSE)),"Medium","Major"))</f>
        <v>Medium</v>
      </c>
      <c r="S3085" s="2" t="str">
        <f>IF(N3085&gt;0,"",IF('Hazard Data'!K244&lt;VLOOKUP(B3085,Thresholds!$B$2:$I$8,5,FALSE),"Minor",IF(AND(VLOOKUP(B3085,Thresholds!$B$2:$I$8,5,FALSE)&lt;='Hazard Data'!K244,'Hazard Data'!K244&lt;VLOOKUP(B3085,Thresholds!$B$2:$I$8,6,FALSE)),"Medium","Major")))</f>
        <v>Medium</v>
      </c>
      <c r="T3085" s="2"/>
      <c r="U3085" s="2"/>
      <c r="V3085" s="2"/>
      <c r="W3085" s="2"/>
      <c r="X3085" s="1"/>
      <c r="Y3085" s="1"/>
      <c r="Z3085" s="1"/>
      <c r="AA3085" s="1"/>
      <c r="AB3085" s="1"/>
      <c r="AC3085" s="1"/>
      <c r="AD3085" s="1"/>
      <c r="AE3085" s="1"/>
      <c r="AF3085" s="1"/>
    </row>
    <row r="3086" spans="1:32">
      <c r="A3086" s="1"/>
      <c r="B3086" s="17">
        <v>4</v>
      </c>
      <c r="C3086" s="9" t="s">
        <v>59</v>
      </c>
      <c r="D3086" s="9" t="str">
        <f>VLOOKUP(C3086,'Hazard Categories'!$A$2:$B$52,2,FALSE)</f>
        <v>Storm</v>
      </c>
      <c r="E3086" s="17">
        <v>2</v>
      </c>
      <c r="F3086" s="17">
        <v>1963</v>
      </c>
      <c r="G3086" s="17" t="str">
        <f>IF(F3086&lt;2000,(ROUNDDOWN((F3086-$G$10)/5,0))*5+$G$10&amp;"-"&amp;(ROUNDDOWN((F3086-$G$10)/5,0))*5+$G$10+4,(ROUNDDOWN((F3086-$G$10)/5,0))*5+$G$10&amp;"-"&amp;(ROUNDDOWN((F3086-$G$10)/5,0))*5+$G$10+4)</f>
        <v>1960-1964</v>
      </c>
      <c r="H3086" s="17">
        <v>1</v>
      </c>
      <c r="I3086" s="17">
        <v>0</v>
      </c>
      <c r="J3086" s="17">
        <v>0</v>
      </c>
      <c r="K3086" s="17">
        <f>SUM(I3086:J3086)</f>
        <v>0</v>
      </c>
      <c r="L3086" s="28">
        <f>IF(N3086&lt;7000000000,0,1)</f>
        <v>0</v>
      </c>
      <c r="M3086" s="28">
        <f>IF(N3086&gt;0,1,0)</f>
        <v>0</v>
      </c>
      <c r="N3086" s="29">
        <v>0</v>
      </c>
      <c r="O3086" s="29">
        <f>IF($R3086="Minor",1,0)</f>
        <v>0</v>
      </c>
      <c r="P3086" s="29">
        <f>IF($R3086="Medium",1,0)</f>
        <v>1</v>
      </c>
      <c r="Q3086" s="29">
        <f>IF($R3086="Major",1,0)</f>
        <v>0</v>
      </c>
      <c r="R3086" s="2" t="str">
        <f>IF('Hazard Data'!N246&lt;VLOOKUP(B3086,Thresholds!$B$2:$I$8,2,FALSE),"Minor",IF(AND(VLOOKUP(B3086,Thresholds!$B$2:$I$8,2,FALSE)&lt;='Hazard Data'!N246,'Hazard Data'!N246&lt;VLOOKUP(B3086,Thresholds!$B$2:$I$8,3,FALSE)),"Medium","Major"))</f>
        <v>Medium</v>
      </c>
      <c r="S3086" s="2" t="str">
        <f>IF(N3086&gt;0,"",IF('Hazard Data'!K246&lt;VLOOKUP(B3086,Thresholds!$B$2:$I$8,5,FALSE),"Minor",IF(AND(VLOOKUP(B3086,Thresholds!$B$2:$I$8,5,FALSE)&lt;='Hazard Data'!K246,'Hazard Data'!K246&lt;VLOOKUP(B3086,Thresholds!$B$2:$I$8,6,FALSE)),"Medium","Major")))</f>
        <v>Medium</v>
      </c>
      <c r="T3086" s="2"/>
      <c r="U3086" s="2"/>
      <c r="V3086" s="2"/>
      <c r="W3086" s="2"/>
      <c r="X3086" s="1"/>
      <c r="Y3086" s="1"/>
      <c r="Z3086" s="1"/>
      <c r="AA3086" s="1"/>
      <c r="AB3086" s="1"/>
      <c r="AC3086" s="1"/>
      <c r="AD3086" s="1"/>
      <c r="AE3086" s="1"/>
      <c r="AF3086" s="1"/>
    </row>
    <row r="3087" spans="1:32">
      <c r="A3087" s="1"/>
      <c r="B3087" s="17">
        <v>3</v>
      </c>
      <c r="C3087" s="9" t="s">
        <v>59</v>
      </c>
      <c r="D3087" s="9" t="str">
        <f>VLOOKUP(C3087,'Hazard Categories'!$A$2:$B$52,2,FALSE)</f>
        <v>Storm</v>
      </c>
      <c r="E3087" s="17">
        <v>2</v>
      </c>
      <c r="F3087" s="17">
        <v>1963</v>
      </c>
      <c r="G3087" s="17" t="str">
        <f>IF(F3087&lt;2000,(ROUNDDOWN((F3087-$G$10)/5,0))*5+$G$10&amp;"-"&amp;(ROUNDDOWN((F3087-$G$10)/5,0))*5+$G$10+4,(ROUNDDOWN((F3087-$G$10)/5,0))*5+$G$10&amp;"-"&amp;(ROUNDDOWN((F3087-$G$10)/5,0))*5+$G$10+4)</f>
        <v>1960-1964</v>
      </c>
      <c r="H3087" s="17">
        <v>1</v>
      </c>
      <c r="I3087" s="17">
        <v>0</v>
      </c>
      <c r="J3087" s="17">
        <v>0</v>
      </c>
      <c r="K3087" s="17">
        <f>SUM(I3087:J3087)</f>
        <v>0</v>
      </c>
      <c r="L3087" s="28">
        <f>IF(N3087&lt;7000000000,0,1)</f>
        <v>0</v>
      </c>
      <c r="M3087" s="28">
        <f>IF(N3087&gt;0,1,0)</f>
        <v>0</v>
      </c>
      <c r="N3087" s="29">
        <v>0</v>
      </c>
      <c r="O3087" s="29">
        <f>IF($R3087="Minor",1,0)</f>
        <v>0</v>
      </c>
      <c r="P3087" s="29">
        <f>IF($R3087="Medium",1,0)</f>
        <v>1</v>
      </c>
      <c r="Q3087" s="29">
        <f>IF($R3087="Major",1,0)</f>
        <v>0</v>
      </c>
      <c r="R3087" s="2" t="str">
        <f>IF('Hazard Data'!N249&lt;VLOOKUP(B3087,Thresholds!$B$2:$I$8,2,FALSE),"Minor",IF(AND(VLOOKUP(B3087,Thresholds!$B$2:$I$8,2,FALSE)&lt;='Hazard Data'!N249,'Hazard Data'!N249&lt;VLOOKUP(B3087,Thresholds!$B$2:$I$8,3,FALSE)),"Medium","Major"))</f>
        <v>Medium</v>
      </c>
      <c r="S3087" s="2" t="str">
        <f>IF(N3087&gt;0,"",IF('Hazard Data'!K249&lt;VLOOKUP(B3087,Thresholds!$B$2:$I$8,5,FALSE),"Minor",IF(AND(VLOOKUP(B3087,Thresholds!$B$2:$I$8,5,FALSE)&lt;='Hazard Data'!K249,'Hazard Data'!K249&lt;VLOOKUP(B3087,Thresholds!$B$2:$I$8,6,FALSE)),"Medium","Major")))</f>
        <v>Medium</v>
      </c>
      <c r="T3087" s="2"/>
      <c r="U3087" s="2"/>
      <c r="V3087" s="2"/>
      <c r="W3087" s="2"/>
      <c r="X3087" s="1"/>
      <c r="Y3087" s="1"/>
      <c r="Z3087" s="1"/>
      <c r="AA3087" s="1"/>
      <c r="AB3087" s="1"/>
      <c r="AC3087" s="1"/>
      <c r="AD3087" s="1"/>
      <c r="AE3087" s="1"/>
      <c r="AF3087" s="1"/>
    </row>
    <row r="3088" spans="1:32">
      <c r="A3088" s="1"/>
      <c r="B3088" s="17">
        <v>5</v>
      </c>
      <c r="C3088" s="9" t="s">
        <v>59</v>
      </c>
      <c r="D3088" s="9" t="str">
        <f>VLOOKUP(C3088,'Hazard Categories'!$A$2:$B$52,2,FALSE)</f>
        <v>Storm</v>
      </c>
      <c r="E3088" s="17">
        <v>2</v>
      </c>
      <c r="F3088" s="17">
        <v>1963</v>
      </c>
      <c r="G3088" s="17" t="str">
        <f>IF(F3088&lt;2000,(ROUNDDOWN((F3088-$G$10)/5,0))*5+$G$10&amp;"-"&amp;(ROUNDDOWN((F3088-$G$10)/5,0))*5+$G$10+4,(ROUNDDOWN((F3088-$G$10)/5,0))*5+$G$10&amp;"-"&amp;(ROUNDDOWN((F3088-$G$10)/5,0))*5+$G$10+4)</f>
        <v>1960-1964</v>
      </c>
      <c r="H3088" s="17">
        <v>1</v>
      </c>
      <c r="I3088" s="17">
        <v>0</v>
      </c>
      <c r="J3088" s="17">
        <v>0</v>
      </c>
      <c r="K3088" s="17">
        <f>SUM(I3088:J3088)</f>
        <v>0</v>
      </c>
      <c r="L3088" s="28">
        <f>IF(N3088&lt;7000000000,0,1)</f>
        <v>0</v>
      </c>
      <c r="M3088" s="28">
        <f>IF(N3088&gt;0,1,0)</f>
        <v>0</v>
      </c>
      <c r="N3088" s="29">
        <v>0</v>
      </c>
      <c r="O3088" s="29">
        <f>IF($R3088="Minor",1,0)</f>
        <v>0</v>
      </c>
      <c r="P3088" s="29">
        <f>IF($R3088="Medium",1,0)</f>
        <v>1</v>
      </c>
      <c r="Q3088" s="29">
        <f>IF($R3088="Major",1,0)</f>
        <v>0</v>
      </c>
      <c r="R3088" s="2" t="str">
        <f>IF('Hazard Data'!N251&lt;VLOOKUP(B3088,Thresholds!$B$2:$I$8,2,FALSE),"Minor",IF(AND(VLOOKUP(B3088,Thresholds!$B$2:$I$8,2,FALSE)&lt;='Hazard Data'!N251,'Hazard Data'!N251&lt;VLOOKUP(B3088,Thresholds!$B$2:$I$8,3,FALSE)),"Medium","Major"))</f>
        <v>Medium</v>
      </c>
      <c r="S3088" s="2" t="str">
        <f>IF(N3088&gt;0,"",IF('Hazard Data'!K251&lt;VLOOKUP(B3088,Thresholds!$B$2:$I$8,5,FALSE),"Minor",IF(AND(VLOOKUP(B3088,Thresholds!$B$2:$I$8,5,FALSE)&lt;='Hazard Data'!K251,'Hazard Data'!K251&lt;VLOOKUP(B3088,Thresholds!$B$2:$I$8,6,FALSE)),"Medium","Major")))</f>
        <v>Medium</v>
      </c>
      <c r="T3088" s="2"/>
      <c r="U3088" s="2"/>
      <c r="V3088" s="2"/>
      <c r="W3088" s="2"/>
      <c r="X3088" s="1"/>
      <c r="Y3088" s="1"/>
      <c r="Z3088" s="1"/>
      <c r="AA3088" s="1"/>
      <c r="AB3088" s="1"/>
      <c r="AC3088" s="1"/>
      <c r="AD3088" s="1"/>
      <c r="AE3088" s="1"/>
      <c r="AF3088" s="1"/>
    </row>
    <row r="3089" spans="1:32">
      <c r="A3089" s="1"/>
      <c r="B3089" s="17">
        <v>6</v>
      </c>
      <c r="C3089" s="9" t="s">
        <v>47</v>
      </c>
      <c r="D3089" s="9" t="str">
        <f>VLOOKUP(C3089,'Hazard Categories'!$A$2:$B$52,2,FALSE)</f>
        <v>Severe Storm</v>
      </c>
      <c r="E3089" s="17">
        <v>4</v>
      </c>
      <c r="F3089" s="17">
        <v>1964</v>
      </c>
      <c r="G3089" s="17" t="str">
        <f>IF(F3089&lt;2000,(ROUNDDOWN((F3089-$G$10)/5,0))*5+$G$10&amp;"-"&amp;(ROUNDDOWN((F3089-$G$10)/5,0))*5+$G$10+4,(ROUNDDOWN((F3089-$G$10)/5,0))*5+$G$10&amp;"-"&amp;(ROUNDDOWN((F3089-$G$10)/5,0))*5+$G$10+4)</f>
        <v>1960-1964</v>
      </c>
      <c r="H3089" s="17">
        <v>2</v>
      </c>
      <c r="I3089" s="17">
        <v>0</v>
      </c>
      <c r="J3089" s="17">
        <v>0</v>
      </c>
      <c r="K3089" s="17">
        <f>SUM(I3089:J3089)</f>
        <v>0</v>
      </c>
      <c r="L3089" s="28">
        <f>IF(N3089&lt;7000000000,0,1)</f>
        <v>0</v>
      </c>
      <c r="M3089" s="28">
        <f>IF(N3089&gt;0,1,0)</f>
        <v>0</v>
      </c>
      <c r="N3089" s="29">
        <v>0</v>
      </c>
      <c r="O3089" s="29">
        <f>IF($R3089="Minor",1,0)</f>
        <v>0</v>
      </c>
      <c r="P3089" s="29">
        <f>IF($R3089="Medium",1,0)</f>
        <v>1</v>
      </c>
      <c r="Q3089" s="29">
        <f>IF($R3089="Major",1,0)</f>
        <v>0</v>
      </c>
      <c r="R3089" s="2" t="str">
        <f>IF('Hazard Data'!N264&lt;VLOOKUP(B3089,Thresholds!$B$2:$I$8,2,FALSE),"Minor",IF(AND(VLOOKUP(B3089,Thresholds!$B$2:$I$8,2,FALSE)&lt;='Hazard Data'!N264,'Hazard Data'!N264&lt;VLOOKUP(B3089,Thresholds!$B$2:$I$8,3,FALSE)),"Medium","Major"))</f>
        <v>Medium</v>
      </c>
      <c r="S3089" s="2" t="str">
        <f>IF(N3089&gt;0,"",IF('Hazard Data'!K264&lt;VLOOKUP(B3089,Thresholds!$B$2:$I$8,5,FALSE),"Minor",IF(AND(VLOOKUP(B3089,Thresholds!$B$2:$I$8,5,FALSE)&lt;='Hazard Data'!K264,'Hazard Data'!K264&lt;VLOOKUP(B3089,Thresholds!$B$2:$I$8,6,FALSE)),"Medium","Major")))</f>
        <v>Medium</v>
      </c>
      <c r="T3089" s="2"/>
      <c r="U3089" s="2"/>
      <c r="V3089" s="2"/>
      <c r="W3089" s="2"/>
      <c r="X3089" s="1"/>
      <c r="Y3089" s="1"/>
      <c r="Z3089" s="1"/>
      <c r="AA3089" s="1"/>
      <c r="AB3089" s="1"/>
      <c r="AC3089" s="1"/>
      <c r="AD3089" s="1"/>
      <c r="AE3089" s="1"/>
      <c r="AF3089" s="1"/>
    </row>
    <row r="3090" spans="1:32">
      <c r="A3090" s="1"/>
      <c r="B3090" s="17">
        <v>1</v>
      </c>
      <c r="C3090" s="9" t="s">
        <v>47</v>
      </c>
      <c r="D3090" s="9" t="str">
        <f>VLOOKUP(C3090,'Hazard Categories'!$A$2:$B$52,2,FALSE)</f>
        <v>Severe Storm</v>
      </c>
      <c r="E3090" s="17">
        <v>4</v>
      </c>
      <c r="F3090" s="17">
        <v>1964</v>
      </c>
      <c r="G3090" s="17" t="str">
        <f>IF(F3090&lt;2000,(ROUNDDOWN((F3090-$G$10)/5,0))*5+$G$10&amp;"-"&amp;(ROUNDDOWN((F3090-$G$10)/5,0))*5+$G$10+4,(ROUNDDOWN((F3090-$G$10)/5,0))*5+$G$10&amp;"-"&amp;(ROUNDDOWN((F3090-$G$10)/5,0))*5+$G$10+4)</f>
        <v>1960-1964</v>
      </c>
      <c r="H3090" s="17">
        <v>2</v>
      </c>
      <c r="I3090" s="17">
        <v>0</v>
      </c>
      <c r="J3090" s="17">
        <v>0</v>
      </c>
      <c r="K3090" s="17">
        <f>SUM(I3090:J3090)</f>
        <v>0</v>
      </c>
      <c r="L3090" s="28">
        <f>IF(N3090&lt;7000000000,0,1)</f>
        <v>0</v>
      </c>
      <c r="M3090" s="28">
        <f>IF(N3090&gt;0,1,0)</f>
        <v>0</v>
      </c>
      <c r="N3090" s="29">
        <v>0</v>
      </c>
      <c r="O3090" s="29">
        <f>IF($R3090="Minor",1,0)</f>
        <v>0</v>
      </c>
      <c r="P3090" s="29">
        <f>IF($R3090="Medium",1,0)</f>
        <v>1</v>
      </c>
      <c r="Q3090" s="29">
        <f>IF($R3090="Major",1,0)</f>
        <v>0</v>
      </c>
      <c r="R3090" s="2" t="str">
        <f>IF('Hazard Data'!N265&lt;VLOOKUP(B3090,Thresholds!$B$2:$I$8,2,FALSE),"Minor",IF(AND(VLOOKUP(B3090,Thresholds!$B$2:$I$8,2,FALSE)&lt;='Hazard Data'!N265,'Hazard Data'!N265&lt;VLOOKUP(B3090,Thresholds!$B$2:$I$8,3,FALSE)),"Medium","Major"))</f>
        <v>Medium</v>
      </c>
      <c r="S3090" s="2" t="str">
        <f>IF(N3090&gt;0,"",IF('Hazard Data'!K265&lt;VLOOKUP(B3090,Thresholds!$B$2:$I$8,5,FALSE),"Minor",IF(AND(VLOOKUP(B3090,Thresholds!$B$2:$I$8,5,FALSE)&lt;='Hazard Data'!K265,'Hazard Data'!K265&lt;VLOOKUP(B3090,Thresholds!$B$2:$I$8,6,FALSE)),"Medium","Major")))</f>
        <v>Medium</v>
      </c>
      <c r="T3090" s="2"/>
      <c r="U3090" s="2"/>
      <c r="V3090" s="2"/>
      <c r="W3090" s="2"/>
      <c r="X3090" s="1"/>
      <c r="Y3090" s="1"/>
      <c r="Z3090" s="1"/>
      <c r="AA3090" s="1"/>
      <c r="AB3090" s="1"/>
      <c r="AC3090" s="1"/>
      <c r="AD3090" s="1"/>
      <c r="AE3090" s="1"/>
      <c r="AF3090" s="1"/>
    </row>
    <row r="3091" spans="1:32">
      <c r="A3091" s="1"/>
      <c r="B3091" s="17">
        <v>2</v>
      </c>
      <c r="C3091" s="9" t="s">
        <v>47</v>
      </c>
      <c r="D3091" s="9" t="str">
        <f>VLOOKUP(C3091,'Hazard Categories'!$A$2:$B$52,2,FALSE)</f>
        <v>Severe Storm</v>
      </c>
      <c r="E3091" s="17">
        <v>4</v>
      </c>
      <c r="F3091" s="17">
        <v>1964</v>
      </c>
      <c r="G3091" s="17" t="str">
        <f>IF(F3091&lt;2000,(ROUNDDOWN((F3091-$G$10)/5,0))*5+$G$10&amp;"-"&amp;(ROUNDDOWN((F3091-$G$10)/5,0))*5+$G$10+4,(ROUNDDOWN((F3091-$G$10)/5,0))*5+$G$10&amp;"-"&amp;(ROUNDDOWN((F3091-$G$10)/5,0))*5+$G$10+4)</f>
        <v>1960-1964</v>
      </c>
      <c r="H3091" s="17">
        <v>2</v>
      </c>
      <c r="I3091" s="17">
        <v>0</v>
      </c>
      <c r="J3091" s="17">
        <v>0</v>
      </c>
      <c r="K3091" s="17">
        <f>SUM(I3091:J3091)</f>
        <v>0</v>
      </c>
      <c r="L3091" s="28">
        <f>IF(N3091&lt;7000000000,0,1)</f>
        <v>0</v>
      </c>
      <c r="M3091" s="28">
        <f>IF(N3091&gt;0,1,0)</f>
        <v>0</v>
      </c>
      <c r="N3091" s="29">
        <v>0</v>
      </c>
      <c r="O3091" s="29">
        <f>IF($R3091="Minor",1,0)</f>
        <v>0</v>
      </c>
      <c r="P3091" s="29">
        <f>IF($R3091="Medium",1,0)</f>
        <v>1</v>
      </c>
      <c r="Q3091" s="29">
        <f>IF($R3091="Major",1,0)</f>
        <v>0</v>
      </c>
      <c r="R3091" s="2" t="str">
        <f>IF('Hazard Data'!N266&lt;VLOOKUP(B3091,Thresholds!$B$2:$I$8,2,FALSE),"Minor",IF(AND(VLOOKUP(B3091,Thresholds!$B$2:$I$8,2,FALSE)&lt;='Hazard Data'!N266,'Hazard Data'!N266&lt;VLOOKUP(B3091,Thresholds!$B$2:$I$8,3,FALSE)),"Medium","Major"))</f>
        <v>Medium</v>
      </c>
      <c r="S3091" s="2" t="str">
        <f>IF(N3091&gt;0,"",IF('Hazard Data'!K266&lt;VLOOKUP(B3091,Thresholds!$B$2:$I$8,5,FALSE),"Minor",IF(AND(VLOOKUP(B3091,Thresholds!$B$2:$I$8,5,FALSE)&lt;='Hazard Data'!K266,'Hazard Data'!K266&lt;VLOOKUP(B3091,Thresholds!$B$2:$I$8,6,FALSE)),"Medium","Major")))</f>
        <v>Medium</v>
      </c>
      <c r="T3091" s="2"/>
      <c r="U3091" s="2"/>
      <c r="V3091" s="2"/>
      <c r="W3091" s="2"/>
      <c r="X3091" s="1"/>
      <c r="Y3091" s="1"/>
      <c r="Z3091" s="1"/>
      <c r="AA3091" s="1"/>
      <c r="AB3091" s="1"/>
      <c r="AC3091" s="1"/>
      <c r="AD3091" s="1"/>
      <c r="AE3091" s="1"/>
      <c r="AF3091" s="1"/>
    </row>
    <row r="3092" spans="1:32">
      <c r="A3092" s="1"/>
      <c r="B3092" s="17">
        <v>4</v>
      </c>
      <c r="C3092" s="9" t="s">
        <v>47</v>
      </c>
      <c r="D3092" s="9" t="str">
        <f>VLOOKUP(C3092,'Hazard Categories'!$A$2:$B$52,2,FALSE)</f>
        <v>Severe Storm</v>
      </c>
      <c r="E3092" s="17">
        <v>4</v>
      </c>
      <c r="F3092" s="17">
        <v>1964</v>
      </c>
      <c r="G3092" s="17" t="str">
        <f>IF(F3092&lt;2000,(ROUNDDOWN((F3092-$G$10)/5,0))*5+$G$10&amp;"-"&amp;(ROUNDDOWN((F3092-$G$10)/5,0))*5+$G$10+4,(ROUNDDOWN((F3092-$G$10)/5,0))*5+$G$10&amp;"-"&amp;(ROUNDDOWN((F3092-$G$10)/5,0))*5+$G$10+4)</f>
        <v>1960-1964</v>
      </c>
      <c r="H3092" s="17">
        <v>2</v>
      </c>
      <c r="I3092" s="17">
        <v>0</v>
      </c>
      <c r="J3092" s="17">
        <v>0</v>
      </c>
      <c r="K3092" s="17">
        <f>SUM(I3092:J3092)</f>
        <v>0</v>
      </c>
      <c r="L3092" s="28">
        <f>IF(N3092&lt;7000000000,0,1)</f>
        <v>0</v>
      </c>
      <c r="M3092" s="28">
        <f>IF(N3092&gt;0,1,0)</f>
        <v>0</v>
      </c>
      <c r="N3092" s="29">
        <v>0</v>
      </c>
      <c r="O3092" s="29">
        <f>IF($R3092="Minor",1,0)</f>
        <v>0</v>
      </c>
      <c r="P3092" s="29">
        <f>IF($R3092="Medium",1,0)</f>
        <v>1</v>
      </c>
      <c r="Q3092" s="29">
        <f>IF($R3092="Major",1,0)</f>
        <v>0</v>
      </c>
      <c r="R3092" s="2" t="str">
        <f>IF('Hazard Data'!N267&lt;VLOOKUP(B3092,Thresholds!$B$2:$I$8,2,FALSE),"Minor",IF(AND(VLOOKUP(B3092,Thresholds!$B$2:$I$8,2,FALSE)&lt;='Hazard Data'!N267,'Hazard Data'!N267&lt;VLOOKUP(B3092,Thresholds!$B$2:$I$8,3,FALSE)),"Medium","Major"))</f>
        <v>Medium</v>
      </c>
      <c r="S3092" s="2" t="str">
        <f>IF(N3092&gt;0,"",IF('Hazard Data'!K267&lt;VLOOKUP(B3092,Thresholds!$B$2:$I$8,5,FALSE),"Minor",IF(AND(VLOOKUP(B3092,Thresholds!$B$2:$I$8,5,FALSE)&lt;='Hazard Data'!K267,'Hazard Data'!K267&lt;VLOOKUP(B3092,Thresholds!$B$2:$I$8,6,FALSE)),"Medium","Major")))</f>
        <v>Medium</v>
      </c>
      <c r="T3092" s="2"/>
      <c r="U3092" s="2"/>
      <c r="V3092" s="2"/>
      <c r="W3092" s="2"/>
      <c r="X3092" s="1"/>
      <c r="Y3092" s="1"/>
      <c r="Z3092" s="1"/>
      <c r="AA3092" s="1"/>
      <c r="AB3092" s="1"/>
      <c r="AC3092" s="1"/>
      <c r="AD3092" s="1"/>
      <c r="AE3092" s="1"/>
      <c r="AF3092" s="1"/>
    </row>
    <row r="3093" spans="1:32">
      <c r="A3093" s="1"/>
      <c r="B3093" s="17">
        <v>3</v>
      </c>
      <c r="C3093" s="9" t="s">
        <v>47</v>
      </c>
      <c r="D3093" s="9" t="str">
        <f>VLOOKUP(C3093,'Hazard Categories'!$A$2:$B$52,2,FALSE)</f>
        <v>Severe Storm</v>
      </c>
      <c r="E3093" s="17">
        <v>4</v>
      </c>
      <c r="F3093" s="17">
        <v>1964</v>
      </c>
      <c r="G3093" s="17" t="str">
        <f>IF(F3093&lt;2000,(ROUNDDOWN((F3093-$G$10)/5,0))*5+$G$10&amp;"-"&amp;(ROUNDDOWN((F3093-$G$10)/5,0))*5+$G$10+4,(ROUNDDOWN((F3093-$G$10)/5,0))*5+$G$10&amp;"-"&amp;(ROUNDDOWN((F3093-$G$10)/5,0))*5+$G$10+4)</f>
        <v>1960-1964</v>
      </c>
      <c r="H3093" s="17">
        <v>2</v>
      </c>
      <c r="I3093" s="17">
        <v>0</v>
      </c>
      <c r="J3093" s="17">
        <v>0</v>
      </c>
      <c r="K3093" s="17">
        <f>SUM(I3093:J3093)</f>
        <v>0</v>
      </c>
      <c r="L3093" s="28">
        <f>IF(N3093&lt;7000000000,0,1)</f>
        <v>0</v>
      </c>
      <c r="M3093" s="28">
        <f>IF(N3093&gt;0,1,0)</f>
        <v>0</v>
      </c>
      <c r="N3093" s="29">
        <v>0</v>
      </c>
      <c r="O3093" s="29">
        <f>IF($R3093="Minor",1,0)</f>
        <v>0</v>
      </c>
      <c r="P3093" s="29">
        <f>IF($R3093="Medium",1,0)</f>
        <v>1</v>
      </c>
      <c r="Q3093" s="29">
        <f>IF($R3093="Major",1,0)</f>
        <v>0</v>
      </c>
      <c r="R3093" s="2" t="str">
        <f>IF('Hazard Data'!N268&lt;VLOOKUP(B3093,Thresholds!$B$2:$I$8,2,FALSE),"Minor",IF(AND(VLOOKUP(B3093,Thresholds!$B$2:$I$8,2,FALSE)&lt;='Hazard Data'!N268,'Hazard Data'!N268&lt;VLOOKUP(B3093,Thresholds!$B$2:$I$8,3,FALSE)),"Medium","Major"))</f>
        <v>Medium</v>
      </c>
      <c r="S3093" s="2" t="str">
        <f>IF(N3093&gt;0,"",IF('Hazard Data'!K268&lt;VLOOKUP(B3093,Thresholds!$B$2:$I$8,5,FALSE),"Minor",IF(AND(VLOOKUP(B3093,Thresholds!$B$2:$I$8,5,FALSE)&lt;='Hazard Data'!K268,'Hazard Data'!K268&lt;VLOOKUP(B3093,Thresholds!$B$2:$I$8,6,FALSE)),"Medium","Major")))</f>
        <v>Medium</v>
      </c>
      <c r="T3093" s="2"/>
      <c r="U3093" s="2"/>
      <c r="V3093" s="2"/>
      <c r="W3093" s="2"/>
      <c r="X3093" s="1"/>
      <c r="Y3093" s="1"/>
      <c r="Z3093" s="1"/>
      <c r="AA3093" s="1"/>
      <c r="AB3093" s="1"/>
      <c r="AC3093" s="1"/>
      <c r="AD3093" s="1"/>
      <c r="AE3093" s="1"/>
      <c r="AF3093" s="1"/>
    </row>
    <row r="3094" spans="1:32">
      <c r="A3094" s="1"/>
      <c r="B3094" s="17">
        <v>5</v>
      </c>
      <c r="C3094" s="9" t="s">
        <v>47</v>
      </c>
      <c r="D3094" s="9" t="str">
        <f>VLOOKUP(C3094,'Hazard Categories'!$A$2:$B$52,2,FALSE)</f>
        <v>Severe Storm</v>
      </c>
      <c r="E3094" s="17">
        <v>4</v>
      </c>
      <c r="F3094" s="17">
        <v>1964</v>
      </c>
      <c r="G3094" s="17" t="str">
        <f>IF(F3094&lt;2000,(ROUNDDOWN((F3094-$G$10)/5,0))*5+$G$10&amp;"-"&amp;(ROUNDDOWN((F3094-$G$10)/5,0))*5+$G$10+4,(ROUNDDOWN((F3094-$G$10)/5,0))*5+$G$10&amp;"-"&amp;(ROUNDDOWN((F3094-$G$10)/5,0))*5+$G$10+4)</f>
        <v>1960-1964</v>
      </c>
      <c r="H3094" s="17">
        <v>2</v>
      </c>
      <c r="I3094" s="17">
        <v>0</v>
      </c>
      <c r="J3094" s="17">
        <v>0</v>
      </c>
      <c r="K3094" s="17">
        <f>SUM(I3094:J3094)</f>
        <v>0</v>
      </c>
      <c r="L3094" s="28">
        <f>IF(N3094&lt;7000000000,0,1)</f>
        <v>0</v>
      </c>
      <c r="M3094" s="28">
        <f>IF(N3094&gt;0,1,0)</f>
        <v>0</v>
      </c>
      <c r="N3094" s="29">
        <v>0</v>
      </c>
      <c r="O3094" s="29">
        <f>IF($R3094="Minor",1,0)</f>
        <v>0</v>
      </c>
      <c r="P3094" s="29">
        <f>IF($R3094="Medium",1,0)</f>
        <v>1</v>
      </c>
      <c r="Q3094" s="29">
        <f>IF($R3094="Major",1,0)</f>
        <v>0</v>
      </c>
      <c r="R3094" s="2" t="str">
        <f>IF('Hazard Data'!N269&lt;VLOOKUP(B3094,Thresholds!$B$2:$I$8,2,FALSE),"Minor",IF(AND(VLOOKUP(B3094,Thresholds!$B$2:$I$8,2,FALSE)&lt;='Hazard Data'!N269,'Hazard Data'!N269&lt;VLOOKUP(B3094,Thresholds!$B$2:$I$8,3,FALSE)),"Medium","Major"))</f>
        <v>Medium</v>
      </c>
      <c r="S3094" s="2" t="str">
        <f>IF(N3094&gt;0,"",IF('Hazard Data'!K269&lt;VLOOKUP(B3094,Thresholds!$B$2:$I$8,5,FALSE),"Minor",IF(AND(VLOOKUP(B3094,Thresholds!$B$2:$I$8,5,FALSE)&lt;='Hazard Data'!K269,'Hazard Data'!K269&lt;VLOOKUP(B3094,Thresholds!$B$2:$I$8,6,FALSE)),"Medium","Major")))</f>
        <v>Medium</v>
      </c>
      <c r="T3094" s="2"/>
      <c r="U3094" s="2"/>
      <c r="V3094" s="2"/>
      <c r="W3094" s="2"/>
      <c r="X3094" s="1"/>
      <c r="Y3094" s="1"/>
      <c r="Z3094" s="1"/>
      <c r="AA3094" s="1"/>
      <c r="AB3094" s="1"/>
      <c r="AC3094" s="1"/>
      <c r="AD3094" s="1"/>
      <c r="AE3094" s="1"/>
      <c r="AF3094" s="1"/>
    </row>
    <row r="3095" spans="1:32">
      <c r="A3095" s="1"/>
      <c r="B3095" s="17">
        <v>6</v>
      </c>
      <c r="C3095" s="9" t="s">
        <v>40</v>
      </c>
      <c r="D3095" s="9" t="str">
        <f>VLOOKUP(C3095,'Hazard Categories'!$A$2:$B$52,2,FALSE)</f>
        <v>Storm</v>
      </c>
      <c r="E3095" s="17">
        <v>1</v>
      </c>
      <c r="F3095" s="17">
        <v>1966</v>
      </c>
      <c r="G3095" s="17" t="str">
        <f>IF(F3095&lt;2000,(ROUNDDOWN((F3095-$G$10)/5,0))*5+$G$10&amp;"-"&amp;(ROUNDDOWN((F3095-$G$10)/5,0))*5+$G$10+4,(ROUNDDOWN((F3095-$G$10)/5,0))*5+$G$10&amp;"-"&amp;(ROUNDDOWN((F3095-$G$10)/5,0))*5+$G$10+4)</f>
        <v>1965-1969</v>
      </c>
      <c r="H3095" s="17">
        <v>2</v>
      </c>
      <c r="I3095" s="17">
        <v>1</v>
      </c>
      <c r="J3095" s="17">
        <v>0</v>
      </c>
      <c r="K3095" s="17">
        <f>SUM(I3095:J3095)</f>
        <v>1</v>
      </c>
      <c r="L3095" s="28">
        <f>IF(N3095&lt;7000000000,0,1)</f>
        <v>0</v>
      </c>
      <c r="M3095" s="28">
        <f>IF(N3095&gt;0,1,0)</f>
        <v>0</v>
      </c>
      <c r="N3095" s="29">
        <v>0</v>
      </c>
      <c r="O3095" s="29">
        <f>IF($R3095="Minor",1,0)</f>
        <v>0</v>
      </c>
      <c r="P3095" s="29">
        <f>IF($R3095="Medium",1,0)</f>
        <v>1</v>
      </c>
      <c r="Q3095" s="29">
        <f>IF($R3095="Major",1,0)</f>
        <v>0</v>
      </c>
      <c r="R3095" s="2" t="str">
        <f>IF('Hazard Data'!N278&lt;VLOOKUP(B3095,Thresholds!$B$2:$I$8,2,FALSE),"Minor",IF(AND(VLOOKUP(B3095,Thresholds!$B$2:$I$8,2,FALSE)&lt;='Hazard Data'!N278,'Hazard Data'!N278&lt;VLOOKUP(B3095,Thresholds!$B$2:$I$8,3,FALSE)),"Medium","Major"))</f>
        <v>Medium</v>
      </c>
      <c r="S3095" s="2" t="str">
        <f>IF(N3095&gt;0,"",IF('Hazard Data'!K278&lt;VLOOKUP(B3095,Thresholds!$B$2:$I$8,5,FALSE),"Minor",IF(AND(VLOOKUP(B3095,Thresholds!$B$2:$I$8,5,FALSE)&lt;='Hazard Data'!K278,'Hazard Data'!K278&lt;VLOOKUP(B3095,Thresholds!$B$2:$I$8,6,FALSE)),"Medium","Major")))</f>
        <v>Medium</v>
      </c>
      <c r="T3095" s="2"/>
      <c r="U3095" s="2"/>
      <c r="V3095" s="2"/>
      <c r="W3095" s="2"/>
      <c r="X3095" s="1"/>
      <c r="Y3095" s="1"/>
      <c r="Z3095" s="1"/>
      <c r="AA3095" s="1"/>
      <c r="AB3095" s="1"/>
      <c r="AC3095" s="1"/>
      <c r="AD3095" s="1"/>
      <c r="AE3095" s="1"/>
      <c r="AF3095" s="1"/>
    </row>
    <row r="3096" spans="1:32">
      <c r="A3096" s="1"/>
      <c r="B3096" s="17">
        <v>1</v>
      </c>
      <c r="C3096" s="9" t="s">
        <v>40</v>
      </c>
      <c r="D3096" s="9" t="str">
        <f>VLOOKUP(C3096,'Hazard Categories'!$A$2:$B$52,2,FALSE)</f>
        <v>Storm</v>
      </c>
      <c r="E3096" s="17">
        <v>1</v>
      </c>
      <c r="F3096" s="17">
        <v>1966</v>
      </c>
      <c r="G3096" s="17" t="str">
        <f>IF(F3096&lt;2000,(ROUNDDOWN((F3096-$G$10)/5,0))*5+$G$10&amp;"-"&amp;(ROUNDDOWN((F3096-$G$10)/5,0))*5+$G$10+4,(ROUNDDOWN((F3096-$G$10)/5,0))*5+$G$10&amp;"-"&amp;(ROUNDDOWN((F3096-$G$10)/5,0))*5+$G$10+4)</f>
        <v>1965-1969</v>
      </c>
      <c r="H3096" s="17">
        <v>2</v>
      </c>
      <c r="I3096" s="17">
        <v>2</v>
      </c>
      <c r="J3096" s="17">
        <v>0</v>
      </c>
      <c r="K3096" s="17">
        <f>SUM(I3096:J3096)</f>
        <v>2</v>
      </c>
      <c r="L3096" s="28">
        <f>IF(N3096&lt;7000000000,0,1)</f>
        <v>0</v>
      </c>
      <c r="M3096" s="28">
        <f>IF(N3096&gt;0,1,0)</f>
        <v>0</v>
      </c>
      <c r="N3096" s="29">
        <v>0</v>
      </c>
      <c r="O3096" s="29">
        <f>IF($R3096="Minor",1,0)</f>
        <v>0</v>
      </c>
      <c r="P3096" s="29">
        <f>IF($R3096="Medium",1,0)</f>
        <v>1</v>
      </c>
      <c r="Q3096" s="29">
        <f>IF($R3096="Major",1,0)</f>
        <v>0</v>
      </c>
      <c r="R3096" s="2" t="str">
        <f>IF('Hazard Data'!N282&lt;VLOOKUP(B3096,Thresholds!$B$2:$I$8,2,FALSE),"Minor",IF(AND(VLOOKUP(B3096,Thresholds!$B$2:$I$8,2,FALSE)&lt;='Hazard Data'!N282,'Hazard Data'!N282&lt;VLOOKUP(B3096,Thresholds!$B$2:$I$8,3,FALSE)),"Medium","Major"))</f>
        <v>Medium</v>
      </c>
      <c r="S3096" s="2" t="str">
        <f>IF(N3096&gt;0,"",IF('Hazard Data'!K282&lt;VLOOKUP(B3096,Thresholds!$B$2:$I$8,5,FALSE),"Minor",IF(AND(VLOOKUP(B3096,Thresholds!$B$2:$I$8,5,FALSE)&lt;='Hazard Data'!K282,'Hazard Data'!K282&lt;VLOOKUP(B3096,Thresholds!$B$2:$I$8,6,FALSE)),"Medium","Major")))</f>
        <v>Medium</v>
      </c>
      <c r="T3096" s="2"/>
      <c r="U3096" s="2"/>
      <c r="V3096" s="2"/>
      <c r="W3096" s="2"/>
      <c r="X3096" s="1"/>
      <c r="Y3096" s="1"/>
      <c r="Z3096" s="1"/>
      <c r="AA3096" s="1"/>
      <c r="AB3096" s="1"/>
      <c r="AC3096" s="1"/>
      <c r="AD3096" s="1"/>
      <c r="AE3096" s="1"/>
      <c r="AF3096" s="1"/>
    </row>
    <row r="3097" spans="1:32">
      <c r="A3097" s="1"/>
      <c r="B3097" s="17">
        <v>2</v>
      </c>
      <c r="C3097" s="9" t="s">
        <v>40</v>
      </c>
      <c r="D3097" s="9" t="str">
        <f>VLOOKUP(C3097,'Hazard Categories'!$A$2:$B$52,2,FALSE)</f>
        <v>Storm</v>
      </c>
      <c r="E3097" s="17">
        <v>1</v>
      </c>
      <c r="F3097" s="17">
        <v>1966</v>
      </c>
      <c r="G3097" s="17" t="str">
        <f>IF(F3097&lt;2000,(ROUNDDOWN((F3097-$G$10)/5,0))*5+$G$10&amp;"-"&amp;(ROUNDDOWN((F3097-$G$10)/5,0))*5+$G$10+4,(ROUNDDOWN((F3097-$G$10)/5,0))*5+$G$10&amp;"-"&amp;(ROUNDDOWN((F3097-$G$10)/5,0))*5+$G$10+4)</f>
        <v>1965-1969</v>
      </c>
      <c r="H3097" s="17">
        <v>2</v>
      </c>
      <c r="I3097" s="17">
        <v>3</v>
      </c>
      <c r="J3097" s="17">
        <v>0</v>
      </c>
      <c r="K3097" s="17">
        <f>SUM(I3097:J3097)</f>
        <v>3</v>
      </c>
      <c r="L3097" s="28">
        <f>IF(N3097&lt;7000000000,0,1)</f>
        <v>0</v>
      </c>
      <c r="M3097" s="28">
        <f>IF(N3097&gt;0,1,0)</f>
        <v>0</v>
      </c>
      <c r="N3097" s="29">
        <v>0</v>
      </c>
      <c r="O3097" s="29">
        <f>IF($R3097="Minor",1,0)</f>
        <v>0</v>
      </c>
      <c r="P3097" s="29">
        <f>IF($R3097="Medium",1,0)</f>
        <v>1</v>
      </c>
      <c r="Q3097" s="29">
        <f>IF($R3097="Major",1,0)</f>
        <v>0</v>
      </c>
      <c r="R3097" s="2" t="str">
        <f>IF('Hazard Data'!N285&lt;VLOOKUP(B3097,Thresholds!$B$2:$I$8,2,FALSE),"Minor",IF(AND(VLOOKUP(B3097,Thresholds!$B$2:$I$8,2,FALSE)&lt;='Hazard Data'!N285,'Hazard Data'!N285&lt;VLOOKUP(B3097,Thresholds!$B$2:$I$8,3,FALSE)),"Medium","Major"))</f>
        <v>Medium</v>
      </c>
      <c r="S3097" s="2" t="str">
        <f>IF(N3097&gt;0,"",IF('Hazard Data'!K285&lt;VLOOKUP(B3097,Thresholds!$B$2:$I$8,5,FALSE),"Minor",IF(AND(VLOOKUP(B3097,Thresholds!$B$2:$I$8,5,FALSE)&lt;='Hazard Data'!K285,'Hazard Data'!K285&lt;VLOOKUP(B3097,Thresholds!$B$2:$I$8,6,FALSE)),"Medium","Major")))</f>
        <v>Medium</v>
      </c>
      <c r="T3097" s="2"/>
      <c r="U3097" s="2"/>
      <c r="V3097" s="2"/>
      <c r="W3097" s="2"/>
      <c r="X3097" s="1"/>
      <c r="Y3097" s="1"/>
      <c r="Z3097" s="1"/>
      <c r="AA3097" s="1"/>
      <c r="AB3097" s="1"/>
      <c r="AC3097" s="1"/>
      <c r="AD3097" s="1"/>
      <c r="AE3097" s="1"/>
      <c r="AF3097" s="1"/>
    </row>
    <row r="3098" spans="1:32">
      <c r="A3098" s="1"/>
      <c r="B3098" s="17">
        <v>4</v>
      </c>
      <c r="C3098" s="9" t="s">
        <v>40</v>
      </c>
      <c r="D3098" s="9" t="str">
        <f>VLOOKUP(C3098,'Hazard Categories'!$A$2:$B$52,2,FALSE)</f>
        <v>Storm</v>
      </c>
      <c r="E3098" s="17">
        <v>1</v>
      </c>
      <c r="F3098" s="17">
        <v>1966</v>
      </c>
      <c r="G3098" s="17" t="str">
        <f>IF(F3098&lt;2000,(ROUNDDOWN((F3098-$G$10)/5,0))*5+$G$10&amp;"-"&amp;(ROUNDDOWN((F3098-$G$10)/5,0))*5+$G$10+4,(ROUNDDOWN((F3098-$G$10)/5,0))*5+$G$10&amp;"-"&amp;(ROUNDDOWN((F3098-$G$10)/5,0))*5+$G$10+4)</f>
        <v>1965-1969</v>
      </c>
      <c r="H3098" s="17">
        <v>2</v>
      </c>
      <c r="I3098" s="17">
        <v>1</v>
      </c>
      <c r="J3098" s="17">
        <v>0</v>
      </c>
      <c r="K3098" s="17">
        <f>SUM(I3098:J3098)</f>
        <v>1</v>
      </c>
      <c r="L3098" s="28">
        <f>IF(N3098&lt;7000000000,0,1)</f>
        <v>0</v>
      </c>
      <c r="M3098" s="28">
        <f>IF(N3098&gt;0,1,0)</f>
        <v>0</v>
      </c>
      <c r="N3098" s="29">
        <v>0</v>
      </c>
      <c r="O3098" s="29">
        <f>IF($R3098="Minor",1,0)</f>
        <v>0</v>
      </c>
      <c r="P3098" s="29">
        <f>IF($R3098="Medium",1,0)</f>
        <v>1</v>
      </c>
      <c r="Q3098" s="29">
        <f>IF($R3098="Major",1,0)</f>
        <v>0</v>
      </c>
      <c r="R3098" s="2" t="str">
        <f>IF('Hazard Data'!N289&lt;VLOOKUP(B3098,Thresholds!$B$2:$I$8,2,FALSE),"Minor",IF(AND(VLOOKUP(B3098,Thresholds!$B$2:$I$8,2,FALSE)&lt;='Hazard Data'!N289,'Hazard Data'!N289&lt;VLOOKUP(B3098,Thresholds!$B$2:$I$8,3,FALSE)),"Medium","Major"))</f>
        <v>Medium</v>
      </c>
      <c r="S3098" s="2" t="str">
        <f>IF(N3098&gt;0,"",IF('Hazard Data'!K289&lt;VLOOKUP(B3098,Thresholds!$B$2:$I$8,5,FALSE),"Minor",IF(AND(VLOOKUP(B3098,Thresholds!$B$2:$I$8,5,FALSE)&lt;='Hazard Data'!K289,'Hazard Data'!K289&lt;VLOOKUP(B3098,Thresholds!$B$2:$I$8,6,FALSE)),"Medium","Major")))</f>
        <v>Medium</v>
      </c>
      <c r="T3098" s="2"/>
      <c r="U3098" s="2"/>
      <c r="V3098" s="2"/>
      <c r="W3098" s="2"/>
      <c r="X3098" s="1"/>
      <c r="Y3098" s="1"/>
      <c r="Z3098" s="1"/>
      <c r="AA3098" s="1"/>
      <c r="AB3098" s="1"/>
      <c r="AC3098" s="1"/>
      <c r="AD3098" s="1"/>
      <c r="AE3098" s="1"/>
      <c r="AF3098" s="1"/>
    </row>
    <row r="3099" spans="1:32">
      <c r="A3099" s="1"/>
      <c r="B3099" s="17">
        <v>3</v>
      </c>
      <c r="C3099" s="9" t="s">
        <v>40</v>
      </c>
      <c r="D3099" s="9" t="str">
        <f>VLOOKUP(C3099,'Hazard Categories'!$A$2:$B$52,2,FALSE)</f>
        <v>Storm</v>
      </c>
      <c r="E3099" s="17">
        <v>1</v>
      </c>
      <c r="F3099" s="17">
        <v>1966</v>
      </c>
      <c r="G3099" s="17" t="str">
        <f>IF(F3099&lt;2000,(ROUNDDOWN((F3099-$G$10)/5,0))*5+$G$10&amp;"-"&amp;(ROUNDDOWN((F3099-$G$10)/5,0))*5+$G$10+4,(ROUNDDOWN((F3099-$G$10)/5,0))*5+$G$10&amp;"-"&amp;(ROUNDDOWN((F3099-$G$10)/5,0))*5+$G$10+4)</f>
        <v>1965-1969</v>
      </c>
      <c r="H3099" s="17">
        <v>2</v>
      </c>
      <c r="I3099" s="17">
        <v>2</v>
      </c>
      <c r="J3099" s="17">
        <v>0</v>
      </c>
      <c r="K3099" s="17">
        <f>SUM(I3099:J3099)</f>
        <v>2</v>
      </c>
      <c r="L3099" s="28">
        <f>IF(N3099&lt;7000000000,0,1)</f>
        <v>0</v>
      </c>
      <c r="M3099" s="28">
        <f>IF(N3099&gt;0,1,0)</f>
        <v>0</v>
      </c>
      <c r="N3099" s="29">
        <v>0</v>
      </c>
      <c r="O3099" s="29">
        <f>IF($R3099="Minor",1,0)</f>
        <v>0</v>
      </c>
      <c r="P3099" s="29">
        <f>IF($R3099="Medium",1,0)</f>
        <v>1</v>
      </c>
      <c r="Q3099" s="29">
        <f>IF($R3099="Major",1,0)</f>
        <v>0</v>
      </c>
      <c r="R3099" s="2" t="str">
        <f>IF('Hazard Data'!N293&lt;VLOOKUP(B3099,Thresholds!$B$2:$I$8,2,FALSE),"Minor",IF(AND(VLOOKUP(B3099,Thresholds!$B$2:$I$8,2,FALSE)&lt;='Hazard Data'!N293,'Hazard Data'!N293&lt;VLOOKUP(B3099,Thresholds!$B$2:$I$8,3,FALSE)),"Medium","Major"))</f>
        <v>Medium</v>
      </c>
      <c r="S3099" s="2" t="str">
        <f>IF(N3099&gt;0,"",IF('Hazard Data'!K293&lt;VLOOKUP(B3099,Thresholds!$B$2:$I$8,5,FALSE),"Minor",IF(AND(VLOOKUP(B3099,Thresholds!$B$2:$I$8,5,FALSE)&lt;='Hazard Data'!K293,'Hazard Data'!K293&lt;VLOOKUP(B3099,Thresholds!$B$2:$I$8,6,FALSE)),"Medium","Major")))</f>
        <v>Medium</v>
      </c>
      <c r="T3099" s="2"/>
      <c r="U3099" s="2"/>
      <c r="V3099" s="2"/>
      <c r="W3099" s="2"/>
      <c r="X3099" s="1"/>
      <c r="Y3099" s="1"/>
      <c r="Z3099" s="1"/>
      <c r="AA3099" s="1"/>
      <c r="AB3099" s="1"/>
      <c r="AC3099" s="1"/>
      <c r="AD3099" s="1"/>
      <c r="AE3099" s="1"/>
      <c r="AF3099" s="1"/>
    </row>
    <row r="3100" spans="1:32">
      <c r="A3100" s="1"/>
      <c r="B3100" s="17">
        <v>5</v>
      </c>
      <c r="C3100" s="9" t="s">
        <v>40</v>
      </c>
      <c r="D3100" s="9" t="str">
        <f>VLOOKUP(C3100,'Hazard Categories'!$A$2:$B$52,2,FALSE)</f>
        <v>Storm</v>
      </c>
      <c r="E3100" s="17">
        <v>1</v>
      </c>
      <c r="F3100" s="17">
        <v>1966</v>
      </c>
      <c r="G3100" s="17" t="str">
        <f>IF(F3100&lt;2000,(ROUNDDOWN((F3100-$G$10)/5,0))*5+$G$10&amp;"-"&amp;(ROUNDDOWN((F3100-$G$10)/5,0))*5+$G$10+4,(ROUNDDOWN((F3100-$G$10)/5,0))*5+$G$10&amp;"-"&amp;(ROUNDDOWN((F3100-$G$10)/5,0))*5+$G$10+4)</f>
        <v>1965-1969</v>
      </c>
      <c r="H3100" s="17">
        <v>2</v>
      </c>
      <c r="I3100" s="17">
        <v>1</v>
      </c>
      <c r="J3100" s="17">
        <v>0</v>
      </c>
      <c r="K3100" s="17">
        <f>SUM(I3100:J3100)</f>
        <v>1</v>
      </c>
      <c r="L3100" s="28">
        <f>IF(N3100&lt;7000000000,0,1)</f>
        <v>0</v>
      </c>
      <c r="M3100" s="28">
        <f>IF(N3100&gt;0,1,0)</f>
        <v>0</v>
      </c>
      <c r="N3100" s="29">
        <v>0</v>
      </c>
      <c r="O3100" s="29">
        <f>IF($R3100="Minor",1,0)</f>
        <v>0</v>
      </c>
      <c r="P3100" s="29">
        <f>IF($R3100="Medium",1,0)</f>
        <v>1</v>
      </c>
      <c r="Q3100" s="29">
        <f>IF($R3100="Major",1,0)</f>
        <v>0</v>
      </c>
      <c r="R3100" s="2" t="str">
        <f>IF('Hazard Data'!N297&lt;VLOOKUP(B3100,Thresholds!$B$2:$I$8,2,FALSE),"Minor",IF(AND(VLOOKUP(B3100,Thresholds!$B$2:$I$8,2,FALSE)&lt;='Hazard Data'!N297,'Hazard Data'!N297&lt;VLOOKUP(B3100,Thresholds!$B$2:$I$8,3,FALSE)),"Medium","Major"))</f>
        <v>Medium</v>
      </c>
      <c r="S3100" s="2" t="str">
        <f>IF(N3100&gt;0,"",IF('Hazard Data'!K297&lt;VLOOKUP(B3100,Thresholds!$B$2:$I$8,5,FALSE),"Minor",IF(AND(VLOOKUP(B3100,Thresholds!$B$2:$I$8,5,FALSE)&lt;='Hazard Data'!K297,'Hazard Data'!K297&lt;VLOOKUP(B3100,Thresholds!$B$2:$I$8,6,FALSE)),"Medium","Major")))</f>
        <v>Medium</v>
      </c>
      <c r="T3100" s="2"/>
      <c r="U3100" s="2"/>
      <c r="V3100" s="2"/>
      <c r="W3100" s="2"/>
      <c r="X3100" s="1"/>
      <c r="Y3100" s="1"/>
      <c r="Z3100" s="1"/>
      <c r="AA3100" s="1"/>
      <c r="AB3100" s="1"/>
      <c r="AC3100" s="1"/>
      <c r="AD3100" s="1"/>
      <c r="AE3100" s="1"/>
      <c r="AF3100" s="1"/>
    </row>
    <row r="3101" spans="1:32">
      <c r="A3101" s="1"/>
      <c r="B3101" s="17">
        <v>2</v>
      </c>
      <c r="C3101" s="9" t="s">
        <v>52</v>
      </c>
      <c r="D3101" s="9" t="str">
        <f>VLOOKUP(C3101,'Hazard Categories'!$A$2:$B$52,2,FALSE)</f>
        <v>Severe Storm</v>
      </c>
      <c r="E3101" s="17">
        <v>3</v>
      </c>
      <c r="F3101" s="17">
        <v>1970</v>
      </c>
      <c r="G3101" s="17" t="str">
        <f>IF(F3101&lt;2000,(ROUNDDOWN((F3101-$G$10)/5,0))*5+$G$10&amp;"-"&amp;(ROUNDDOWN((F3101-$G$10)/5,0))*5+$G$10+4,(ROUNDDOWN((F3101-$G$10)/5,0))*5+$G$10&amp;"-"&amp;(ROUNDDOWN((F3101-$G$10)/5,0))*5+$G$10+4)</f>
        <v>1970-1974</v>
      </c>
      <c r="H3101" s="17">
        <v>2</v>
      </c>
      <c r="I3101" s="17">
        <v>0</v>
      </c>
      <c r="J3101" s="17">
        <v>0</v>
      </c>
      <c r="K3101" s="17">
        <f>SUM(I3101:J3101)</f>
        <v>0</v>
      </c>
      <c r="L3101" s="28">
        <f>IF(N3101&lt;7000000000,0,1)</f>
        <v>0</v>
      </c>
      <c r="M3101" s="28">
        <f>IF(N3101&gt;0,1,0)</f>
        <v>0</v>
      </c>
      <c r="N3101" s="29">
        <v>0</v>
      </c>
      <c r="O3101" s="29">
        <f>IF($R3101="Minor",1,0)</f>
        <v>0</v>
      </c>
      <c r="P3101" s="29">
        <f>IF($R3101="Medium",1,0)</f>
        <v>1</v>
      </c>
      <c r="Q3101" s="29">
        <f>IF($R3101="Major",1,0)</f>
        <v>0</v>
      </c>
      <c r="R3101" s="2" t="str">
        <f>IF('Hazard Data'!N321&lt;VLOOKUP(B3101,Thresholds!$B$2:$I$8,2,FALSE),"Minor",IF(AND(VLOOKUP(B3101,Thresholds!$B$2:$I$8,2,FALSE)&lt;='Hazard Data'!N321,'Hazard Data'!N321&lt;VLOOKUP(B3101,Thresholds!$B$2:$I$8,3,FALSE)),"Medium","Major"))</f>
        <v>Medium</v>
      </c>
      <c r="S3101" s="2" t="str">
        <f>IF(N3101&gt;0,"",IF('Hazard Data'!K321&lt;VLOOKUP(B3101,Thresholds!$B$2:$I$8,5,FALSE),"Minor",IF(AND(VLOOKUP(B3101,Thresholds!$B$2:$I$8,5,FALSE)&lt;='Hazard Data'!K321,'Hazard Data'!K321&lt;VLOOKUP(B3101,Thresholds!$B$2:$I$8,6,FALSE)),"Medium","Major")))</f>
        <v>Medium</v>
      </c>
      <c r="T3101" s="2"/>
      <c r="U3101" s="2"/>
      <c r="V3101" s="2"/>
      <c r="W3101" s="2"/>
      <c r="X3101" s="1"/>
      <c r="Y3101" s="1"/>
      <c r="Z3101" s="1"/>
      <c r="AA3101" s="1"/>
      <c r="AB3101" s="1"/>
      <c r="AC3101" s="1"/>
      <c r="AD3101" s="1"/>
      <c r="AE3101" s="1"/>
      <c r="AF3101" s="1"/>
    </row>
    <row r="3102" spans="1:32">
      <c r="A3102" s="1"/>
      <c r="B3102" s="17">
        <v>6</v>
      </c>
      <c r="C3102" s="9" t="s">
        <v>40</v>
      </c>
      <c r="D3102" s="9" t="str">
        <f>VLOOKUP(C3102,'Hazard Categories'!$A$2:$B$52,2,FALSE)</f>
        <v>Storm</v>
      </c>
      <c r="E3102" s="17">
        <v>2</v>
      </c>
      <c r="F3102" s="17">
        <v>1972</v>
      </c>
      <c r="G3102" s="17" t="str">
        <f>IF(F3102&lt;2000,(ROUNDDOWN((F3102-$G$10)/5,0))*5+$G$10&amp;"-"&amp;(ROUNDDOWN((F3102-$G$10)/5,0))*5+$G$10+4,(ROUNDDOWN((F3102-$G$10)/5,0))*5+$G$10&amp;"-"&amp;(ROUNDDOWN((F3102-$G$10)/5,0))*5+$G$10+4)</f>
        <v>1970-1974</v>
      </c>
      <c r="H3102" s="17">
        <v>30</v>
      </c>
      <c r="I3102" s="17">
        <v>0</v>
      </c>
      <c r="J3102" s="17">
        <v>0</v>
      </c>
      <c r="K3102" s="17">
        <f>SUM(I3102:J3102)</f>
        <v>0</v>
      </c>
      <c r="L3102" s="28">
        <f>IF(N3102&lt;7000000000,0,1)</f>
        <v>0</v>
      </c>
      <c r="M3102" s="28">
        <f>IF(N3102&gt;0,1,0)</f>
        <v>0</v>
      </c>
      <c r="N3102" s="29">
        <v>0</v>
      </c>
      <c r="O3102" s="29">
        <f>IF($R3102="Minor",1,0)</f>
        <v>0</v>
      </c>
      <c r="P3102" s="29">
        <f>IF($R3102="Medium",1,0)</f>
        <v>1</v>
      </c>
      <c r="Q3102" s="29">
        <f>IF($R3102="Major",1,0)</f>
        <v>0</v>
      </c>
      <c r="R3102" s="2" t="str">
        <f>IF('Hazard Data'!N336&lt;VLOOKUP(B3102,Thresholds!$B$2:$I$8,2,FALSE),"Minor",IF(AND(VLOOKUP(B3102,Thresholds!$B$2:$I$8,2,FALSE)&lt;='Hazard Data'!N336,'Hazard Data'!N336&lt;VLOOKUP(B3102,Thresholds!$B$2:$I$8,3,FALSE)),"Medium","Major"))</f>
        <v>Medium</v>
      </c>
      <c r="S3102" s="2" t="str">
        <f>IF(N3102&gt;0,"",IF('Hazard Data'!K336&lt;VLOOKUP(B3102,Thresholds!$B$2:$I$8,5,FALSE),"Minor",IF(AND(VLOOKUP(B3102,Thresholds!$B$2:$I$8,5,FALSE)&lt;='Hazard Data'!K336,'Hazard Data'!K336&lt;VLOOKUP(B3102,Thresholds!$B$2:$I$8,6,FALSE)),"Medium","Major")))</f>
        <v>Medium</v>
      </c>
      <c r="T3102" s="2"/>
      <c r="U3102" s="2"/>
      <c r="V3102" s="2"/>
      <c r="W3102" s="2"/>
      <c r="X3102" s="1"/>
      <c r="Y3102" s="1"/>
      <c r="Z3102" s="1"/>
      <c r="AA3102" s="1"/>
      <c r="AB3102" s="1"/>
      <c r="AC3102" s="1"/>
      <c r="AD3102" s="1"/>
      <c r="AE3102" s="1"/>
      <c r="AF3102" s="1"/>
    </row>
    <row r="3103" spans="1:32">
      <c r="A3103" s="1"/>
      <c r="B3103" s="17">
        <v>1</v>
      </c>
      <c r="C3103" s="9" t="s">
        <v>40</v>
      </c>
      <c r="D3103" s="9" t="str">
        <f>VLOOKUP(C3103,'Hazard Categories'!$A$2:$B$52,2,FALSE)</f>
        <v>Storm</v>
      </c>
      <c r="E3103" s="17">
        <v>2</v>
      </c>
      <c r="F3103" s="17">
        <v>1972</v>
      </c>
      <c r="G3103" s="17" t="str">
        <f>IF(F3103&lt;2000,(ROUNDDOWN((F3103-$G$10)/5,0))*5+$G$10&amp;"-"&amp;(ROUNDDOWN((F3103-$G$10)/5,0))*5+$G$10+4,(ROUNDDOWN((F3103-$G$10)/5,0))*5+$G$10&amp;"-"&amp;(ROUNDDOWN((F3103-$G$10)/5,0))*5+$G$10+4)</f>
        <v>1970-1974</v>
      </c>
      <c r="H3103" s="17">
        <v>30</v>
      </c>
      <c r="I3103" s="17">
        <v>0</v>
      </c>
      <c r="J3103" s="17">
        <v>0</v>
      </c>
      <c r="K3103" s="17">
        <f>SUM(I3103:J3103)</f>
        <v>0</v>
      </c>
      <c r="L3103" s="28">
        <f>IF(N3103&lt;7000000000,0,1)</f>
        <v>0</v>
      </c>
      <c r="M3103" s="28">
        <f>IF(N3103&gt;0,1,0)</f>
        <v>0</v>
      </c>
      <c r="N3103" s="29">
        <v>0</v>
      </c>
      <c r="O3103" s="29">
        <f>IF($R3103="Minor",1,0)</f>
        <v>0</v>
      </c>
      <c r="P3103" s="29">
        <f>IF($R3103="Medium",1,0)</f>
        <v>1</v>
      </c>
      <c r="Q3103" s="29">
        <f>IF($R3103="Major",1,0)</f>
        <v>0</v>
      </c>
      <c r="R3103" s="2" t="str">
        <f>IF('Hazard Data'!N338&lt;VLOOKUP(B3103,Thresholds!$B$2:$I$8,2,FALSE),"Minor",IF(AND(VLOOKUP(B3103,Thresholds!$B$2:$I$8,2,FALSE)&lt;='Hazard Data'!N338,'Hazard Data'!N338&lt;VLOOKUP(B3103,Thresholds!$B$2:$I$8,3,FALSE)),"Medium","Major"))</f>
        <v>Medium</v>
      </c>
      <c r="S3103" s="2" t="str">
        <f>IF(N3103&gt;0,"",IF('Hazard Data'!K338&lt;VLOOKUP(B3103,Thresholds!$B$2:$I$8,5,FALSE),"Minor",IF(AND(VLOOKUP(B3103,Thresholds!$B$2:$I$8,5,FALSE)&lt;='Hazard Data'!K338,'Hazard Data'!K338&lt;VLOOKUP(B3103,Thresholds!$B$2:$I$8,6,FALSE)),"Medium","Major")))</f>
        <v>Medium</v>
      </c>
      <c r="T3103" s="2"/>
      <c r="U3103" s="2"/>
      <c r="V3103" s="2"/>
      <c r="W3103" s="2"/>
      <c r="X3103" s="1"/>
      <c r="Y3103" s="1"/>
      <c r="Z3103" s="1"/>
      <c r="AA3103" s="1"/>
      <c r="AB3103" s="1"/>
      <c r="AC3103" s="1"/>
      <c r="AD3103" s="1"/>
      <c r="AE3103" s="1"/>
      <c r="AF3103" s="1"/>
    </row>
    <row r="3104" spans="1:32">
      <c r="A3104" s="1"/>
      <c r="B3104" s="17">
        <v>2</v>
      </c>
      <c r="C3104" s="9" t="s">
        <v>40</v>
      </c>
      <c r="D3104" s="9" t="str">
        <f>VLOOKUP(C3104,'Hazard Categories'!$A$2:$B$52,2,FALSE)</f>
        <v>Storm</v>
      </c>
      <c r="E3104" s="17">
        <v>2</v>
      </c>
      <c r="F3104" s="17">
        <v>1972</v>
      </c>
      <c r="G3104" s="17" t="str">
        <f>IF(F3104&lt;2000,(ROUNDDOWN((F3104-$G$10)/5,0))*5+$G$10&amp;"-"&amp;(ROUNDDOWN((F3104-$G$10)/5,0))*5+$G$10+4,(ROUNDDOWN((F3104-$G$10)/5,0))*5+$G$10&amp;"-"&amp;(ROUNDDOWN((F3104-$G$10)/5,0))*5+$G$10+4)</f>
        <v>1970-1974</v>
      </c>
      <c r="H3104" s="17">
        <v>30</v>
      </c>
      <c r="I3104" s="17">
        <v>0</v>
      </c>
      <c r="J3104" s="17">
        <v>0</v>
      </c>
      <c r="K3104" s="17">
        <f>SUM(I3104:J3104)</f>
        <v>0</v>
      </c>
      <c r="L3104" s="28">
        <f>IF(N3104&lt;7000000000,0,1)</f>
        <v>0</v>
      </c>
      <c r="M3104" s="28">
        <f>IF(N3104&gt;0,1,0)</f>
        <v>0</v>
      </c>
      <c r="N3104" s="29">
        <v>0</v>
      </c>
      <c r="O3104" s="29">
        <f>IF($R3104="Minor",1,0)</f>
        <v>0</v>
      </c>
      <c r="P3104" s="29">
        <f>IF($R3104="Medium",1,0)</f>
        <v>1</v>
      </c>
      <c r="Q3104" s="29">
        <f>IF($R3104="Major",1,0)</f>
        <v>0</v>
      </c>
      <c r="R3104" s="2" t="str">
        <f>IF('Hazard Data'!N341&lt;VLOOKUP(B3104,Thresholds!$B$2:$I$8,2,FALSE),"Minor",IF(AND(VLOOKUP(B3104,Thresholds!$B$2:$I$8,2,FALSE)&lt;='Hazard Data'!N341,'Hazard Data'!N341&lt;VLOOKUP(B3104,Thresholds!$B$2:$I$8,3,FALSE)),"Medium","Major"))</f>
        <v>Medium</v>
      </c>
      <c r="S3104" s="2" t="str">
        <f>IF(N3104&gt;0,"",IF('Hazard Data'!K341&lt;VLOOKUP(B3104,Thresholds!$B$2:$I$8,5,FALSE),"Minor",IF(AND(VLOOKUP(B3104,Thresholds!$B$2:$I$8,5,FALSE)&lt;='Hazard Data'!K341,'Hazard Data'!K341&lt;VLOOKUP(B3104,Thresholds!$B$2:$I$8,6,FALSE)),"Medium","Major")))</f>
        <v>Medium</v>
      </c>
      <c r="T3104" s="2"/>
      <c r="U3104" s="2"/>
      <c r="V3104" s="2"/>
      <c r="W3104" s="2"/>
      <c r="X3104" s="1"/>
      <c r="Y3104" s="1"/>
      <c r="Z3104" s="1"/>
      <c r="AA3104" s="1"/>
      <c r="AB3104" s="1"/>
      <c r="AC3104" s="1"/>
      <c r="AD3104" s="1"/>
      <c r="AE3104" s="1"/>
      <c r="AF3104" s="1"/>
    </row>
    <row r="3105" spans="1:32">
      <c r="A3105" s="1"/>
      <c r="B3105" s="17">
        <v>4</v>
      </c>
      <c r="C3105" s="9" t="s">
        <v>40</v>
      </c>
      <c r="D3105" s="9" t="str">
        <f>VLOOKUP(C3105,'Hazard Categories'!$A$2:$B$52,2,FALSE)</f>
        <v>Storm</v>
      </c>
      <c r="E3105" s="17">
        <v>2</v>
      </c>
      <c r="F3105" s="17">
        <v>1972</v>
      </c>
      <c r="G3105" s="17" t="str">
        <f>IF(F3105&lt;2000,(ROUNDDOWN((F3105-$G$10)/5,0))*5+$G$10&amp;"-"&amp;(ROUNDDOWN((F3105-$G$10)/5,0))*5+$G$10+4,(ROUNDDOWN((F3105-$G$10)/5,0))*5+$G$10&amp;"-"&amp;(ROUNDDOWN((F3105-$G$10)/5,0))*5+$G$10+4)</f>
        <v>1970-1974</v>
      </c>
      <c r="H3105" s="17">
        <v>30</v>
      </c>
      <c r="I3105" s="17">
        <v>0</v>
      </c>
      <c r="J3105" s="17">
        <v>0</v>
      </c>
      <c r="K3105" s="17">
        <f>SUM(I3105:J3105)</f>
        <v>0</v>
      </c>
      <c r="L3105" s="28">
        <f>IF(N3105&lt;7000000000,0,1)</f>
        <v>0</v>
      </c>
      <c r="M3105" s="28">
        <f>IF(N3105&gt;0,1,0)</f>
        <v>0</v>
      </c>
      <c r="N3105" s="29">
        <v>0</v>
      </c>
      <c r="O3105" s="29">
        <f>IF($R3105="Minor",1,0)</f>
        <v>0</v>
      </c>
      <c r="P3105" s="29">
        <f>IF($R3105="Medium",1,0)</f>
        <v>1</v>
      </c>
      <c r="Q3105" s="29">
        <f>IF($R3105="Major",1,0)</f>
        <v>0</v>
      </c>
      <c r="R3105" s="2" t="str">
        <f>IF('Hazard Data'!N343&lt;VLOOKUP(B3105,Thresholds!$B$2:$I$8,2,FALSE),"Minor",IF(AND(VLOOKUP(B3105,Thresholds!$B$2:$I$8,2,FALSE)&lt;='Hazard Data'!N343,'Hazard Data'!N343&lt;VLOOKUP(B3105,Thresholds!$B$2:$I$8,3,FALSE)),"Medium","Major"))</f>
        <v>Medium</v>
      </c>
      <c r="S3105" s="2" t="str">
        <f>IF(N3105&gt;0,"",IF('Hazard Data'!K343&lt;VLOOKUP(B3105,Thresholds!$B$2:$I$8,5,FALSE),"Minor",IF(AND(VLOOKUP(B3105,Thresholds!$B$2:$I$8,5,FALSE)&lt;='Hazard Data'!K343,'Hazard Data'!K343&lt;VLOOKUP(B3105,Thresholds!$B$2:$I$8,6,FALSE)),"Medium","Major")))</f>
        <v>Medium</v>
      </c>
      <c r="T3105" s="2"/>
      <c r="U3105" s="2"/>
      <c r="V3105" s="2"/>
      <c r="W3105" s="2"/>
      <c r="X3105" s="1"/>
      <c r="Y3105" s="1"/>
      <c r="Z3105" s="1"/>
      <c r="AA3105" s="1"/>
      <c r="AB3105" s="1"/>
      <c r="AC3105" s="1"/>
      <c r="AD3105" s="1"/>
      <c r="AE3105" s="1"/>
      <c r="AF3105" s="1"/>
    </row>
    <row r="3106" spans="1:32">
      <c r="A3106" s="1"/>
      <c r="B3106" s="17">
        <v>3</v>
      </c>
      <c r="C3106" s="9" t="s">
        <v>40</v>
      </c>
      <c r="D3106" s="9" t="str">
        <f>VLOOKUP(C3106,'Hazard Categories'!$A$2:$B$52,2,FALSE)</f>
        <v>Storm</v>
      </c>
      <c r="E3106" s="17">
        <v>2</v>
      </c>
      <c r="F3106" s="17">
        <v>1972</v>
      </c>
      <c r="G3106" s="17" t="str">
        <f>IF(F3106&lt;2000,(ROUNDDOWN((F3106-$G$10)/5,0))*5+$G$10&amp;"-"&amp;(ROUNDDOWN((F3106-$G$10)/5,0))*5+$G$10+4,(ROUNDDOWN((F3106-$G$10)/5,0))*5+$G$10&amp;"-"&amp;(ROUNDDOWN((F3106-$G$10)/5,0))*5+$G$10+4)</f>
        <v>1970-1974</v>
      </c>
      <c r="H3106" s="17">
        <v>30</v>
      </c>
      <c r="I3106" s="17">
        <v>0</v>
      </c>
      <c r="J3106" s="17">
        <v>0</v>
      </c>
      <c r="K3106" s="17">
        <f>SUM(I3106:J3106)</f>
        <v>0</v>
      </c>
      <c r="L3106" s="28">
        <f>IF(N3106&lt;7000000000,0,1)</f>
        <v>0</v>
      </c>
      <c r="M3106" s="28">
        <f>IF(N3106&gt;0,1,0)</f>
        <v>0</v>
      </c>
      <c r="N3106" s="29">
        <v>0</v>
      </c>
      <c r="O3106" s="29">
        <f>IF($R3106="Minor",1,0)</f>
        <v>0</v>
      </c>
      <c r="P3106" s="29">
        <f>IF($R3106="Medium",1,0)</f>
        <v>1</v>
      </c>
      <c r="Q3106" s="29">
        <f>IF($R3106="Major",1,0)</f>
        <v>0</v>
      </c>
      <c r="R3106" s="2" t="str">
        <f>IF('Hazard Data'!N345&lt;VLOOKUP(B3106,Thresholds!$B$2:$I$8,2,FALSE),"Minor",IF(AND(VLOOKUP(B3106,Thresholds!$B$2:$I$8,2,FALSE)&lt;='Hazard Data'!N345,'Hazard Data'!N345&lt;VLOOKUP(B3106,Thresholds!$B$2:$I$8,3,FALSE)),"Medium","Major"))</f>
        <v>Medium</v>
      </c>
      <c r="S3106" s="2" t="str">
        <f>IF(N3106&gt;0,"",IF('Hazard Data'!K345&lt;VLOOKUP(B3106,Thresholds!$B$2:$I$8,5,FALSE),"Minor",IF(AND(VLOOKUP(B3106,Thresholds!$B$2:$I$8,5,FALSE)&lt;='Hazard Data'!K345,'Hazard Data'!K345&lt;VLOOKUP(B3106,Thresholds!$B$2:$I$8,6,FALSE)),"Medium","Major")))</f>
        <v>Medium</v>
      </c>
      <c r="T3106" s="2"/>
      <c r="U3106" s="2"/>
      <c r="V3106" s="2"/>
      <c r="W3106" s="2"/>
      <c r="X3106" s="1"/>
      <c r="Y3106" s="1"/>
      <c r="Z3106" s="1"/>
      <c r="AA3106" s="1"/>
      <c r="AB3106" s="1"/>
      <c r="AC3106" s="1"/>
      <c r="AD3106" s="1"/>
      <c r="AE3106" s="1"/>
      <c r="AF3106" s="1"/>
    </row>
    <row r="3107" spans="1:32">
      <c r="A3107" s="1"/>
      <c r="B3107" s="17">
        <v>5</v>
      </c>
      <c r="C3107" s="9" t="s">
        <v>40</v>
      </c>
      <c r="D3107" s="9" t="str">
        <f>VLOOKUP(C3107,'Hazard Categories'!$A$2:$B$52,2,FALSE)</f>
        <v>Storm</v>
      </c>
      <c r="E3107" s="17">
        <v>2</v>
      </c>
      <c r="F3107" s="17">
        <v>1972</v>
      </c>
      <c r="G3107" s="17" t="str">
        <f>IF(F3107&lt;2000,(ROUNDDOWN((F3107-$G$10)/5,0))*5+$G$10&amp;"-"&amp;(ROUNDDOWN((F3107-$G$10)/5,0))*5+$G$10+4,(ROUNDDOWN((F3107-$G$10)/5,0))*5+$G$10&amp;"-"&amp;(ROUNDDOWN((F3107-$G$10)/5,0))*5+$G$10+4)</f>
        <v>1970-1974</v>
      </c>
      <c r="H3107" s="17">
        <v>30</v>
      </c>
      <c r="I3107" s="17">
        <v>0</v>
      </c>
      <c r="J3107" s="17">
        <v>0</v>
      </c>
      <c r="K3107" s="17">
        <f>SUM(I3107:J3107)</f>
        <v>0</v>
      </c>
      <c r="L3107" s="28">
        <f>IF(N3107&lt;7000000000,0,1)</f>
        <v>0</v>
      </c>
      <c r="M3107" s="28">
        <f>IF(N3107&gt;0,1,0)</f>
        <v>0</v>
      </c>
      <c r="N3107" s="29">
        <v>0</v>
      </c>
      <c r="O3107" s="29">
        <f>IF($R3107="Minor",1,0)</f>
        <v>0</v>
      </c>
      <c r="P3107" s="29">
        <f>IF($R3107="Medium",1,0)</f>
        <v>1</v>
      </c>
      <c r="Q3107" s="29">
        <f>IF($R3107="Major",1,0)</f>
        <v>0</v>
      </c>
      <c r="R3107" s="2" t="str">
        <f>IF('Hazard Data'!N347&lt;VLOOKUP(B3107,Thresholds!$B$2:$I$8,2,FALSE),"Minor",IF(AND(VLOOKUP(B3107,Thresholds!$B$2:$I$8,2,FALSE)&lt;='Hazard Data'!N347,'Hazard Data'!N347&lt;VLOOKUP(B3107,Thresholds!$B$2:$I$8,3,FALSE)),"Medium","Major"))</f>
        <v>Medium</v>
      </c>
      <c r="S3107" s="2" t="str">
        <f>IF(N3107&gt;0,"",IF('Hazard Data'!K347&lt;VLOOKUP(B3107,Thresholds!$B$2:$I$8,5,FALSE),"Minor",IF(AND(VLOOKUP(B3107,Thresholds!$B$2:$I$8,5,FALSE)&lt;='Hazard Data'!K347,'Hazard Data'!K347&lt;VLOOKUP(B3107,Thresholds!$B$2:$I$8,6,FALSE)),"Medium","Major")))</f>
        <v>Medium</v>
      </c>
      <c r="T3107" s="2"/>
      <c r="U3107" s="2"/>
      <c r="V3107" s="2"/>
      <c r="W3107" s="2"/>
      <c r="X3107" s="1"/>
      <c r="Y3107" s="1"/>
      <c r="Z3107" s="1"/>
      <c r="AA3107" s="1"/>
      <c r="AB3107" s="1"/>
      <c r="AC3107" s="1"/>
      <c r="AD3107" s="1"/>
      <c r="AE3107" s="1"/>
      <c r="AF3107" s="1"/>
    </row>
    <row r="3108" spans="1:32">
      <c r="A3108" s="1"/>
      <c r="B3108" s="17">
        <v>1</v>
      </c>
      <c r="C3108" s="9" t="s">
        <v>40</v>
      </c>
      <c r="D3108" s="9" t="str">
        <f>VLOOKUP(C3108,'Hazard Categories'!$A$2:$B$52,2,FALSE)</f>
        <v>Storm</v>
      </c>
      <c r="E3108" s="17">
        <v>2</v>
      </c>
      <c r="F3108" s="17">
        <v>1973</v>
      </c>
      <c r="G3108" s="17" t="str">
        <f>IF(F3108&lt;2000,(ROUNDDOWN((F3108-$G$10)/5,0))*5+$G$10&amp;"-"&amp;(ROUNDDOWN((F3108-$G$10)/5,0))*5+$G$10+4,(ROUNDDOWN((F3108-$G$10)/5,0))*5+$G$10&amp;"-"&amp;(ROUNDDOWN((F3108-$G$10)/5,0))*5+$G$10+4)</f>
        <v>1970-1974</v>
      </c>
      <c r="H3108" s="17">
        <v>2</v>
      </c>
      <c r="I3108" s="17">
        <v>0</v>
      </c>
      <c r="J3108" s="17">
        <v>0</v>
      </c>
      <c r="K3108" s="17">
        <f>SUM(I3108:J3108)</f>
        <v>0</v>
      </c>
      <c r="L3108" s="28">
        <f>IF(N3108&lt;7000000000,0,1)</f>
        <v>0</v>
      </c>
      <c r="M3108" s="28">
        <f>IF(N3108&gt;0,1,0)</f>
        <v>0</v>
      </c>
      <c r="N3108" s="29">
        <v>0</v>
      </c>
      <c r="O3108" s="29">
        <f>IF($R3108="Minor",1,0)</f>
        <v>0</v>
      </c>
      <c r="P3108" s="29">
        <f>IF($R3108="Medium",1,0)</f>
        <v>1</v>
      </c>
      <c r="Q3108" s="29">
        <f>IF($R3108="Major",1,0)</f>
        <v>0</v>
      </c>
      <c r="R3108" s="2" t="str">
        <f>IF('Hazard Data'!N356&lt;VLOOKUP(B3108,Thresholds!$B$2:$I$8,2,FALSE),"Minor",IF(AND(VLOOKUP(B3108,Thresholds!$B$2:$I$8,2,FALSE)&lt;='Hazard Data'!N356,'Hazard Data'!N356&lt;VLOOKUP(B3108,Thresholds!$B$2:$I$8,3,FALSE)),"Medium","Major"))</f>
        <v>Medium</v>
      </c>
      <c r="S3108" s="2" t="str">
        <f>IF(N3108&gt;0,"",IF('Hazard Data'!K356&lt;VLOOKUP(B3108,Thresholds!$B$2:$I$8,5,FALSE),"Minor",IF(AND(VLOOKUP(B3108,Thresholds!$B$2:$I$8,5,FALSE)&lt;='Hazard Data'!K356,'Hazard Data'!K356&lt;VLOOKUP(B3108,Thresholds!$B$2:$I$8,6,FALSE)),"Medium","Major")))</f>
        <v>Medium</v>
      </c>
      <c r="T3108" s="2"/>
      <c r="U3108" s="2"/>
      <c r="V3108" s="2"/>
      <c r="W3108" s="2"/>
      <c r="X3108" s="1"/>
      <c r="Y3108" s="1"/>
      <c r="Z3108" s="1"/>
      <c r="AA3108" s="1"/>
      <c r="AB3108" s="1"/>
      <c r="AC3108" s="1"/>
      <c r="AD3108" s="1"/>
      <c r="AE3108" s="1"/>
      <c r="AF3108" s="1"/>
    </row>
    <row r="3109" spans="1:32">
      <c r="A3109" s="1"/>
      <c r="B3109" s="17">
        <v>1</v>
      </c>
      <c r="C3109" s="9" t="s">
        <v>40</v>
      </c>
      <c r="D3109" s="9" t="str">
        <f>VLOOKUP(C3109,'Hazard Categories'!$A$2:$B$52,2,FALSE)</f>
        <v>Storm</v>
      </c>
      <c r="E3109" s="17">
        <v>1</v>
      </c>
      <c r="F3109" s="17">
        <v>1974</v>
      </c>
      <c r="G3109" s="17" t="str">
        <f>IF(F3109&lt;2000,(ROUNDDOWN((F3109-$G$10)/5,0))*5+$G$10&amp;"-"&amp;(ROUNDDOWN((F3109-$G$10)/5,0))*5+$G$10+4,(ROUNDDOWN((F3109-$G$10)/5,0))*5+$G$10&amp;"-"&amp;(ROUNDDOWN((F3109-$G$10)/5,0))*5+$G$10+4)</f>
        <v>1970-1974</v>
      </c>
      <c r="H3109" s="17">
        <v>1</v>
      </c>
      <c r="I3109" s="17">
        <v>0</v>
      </c>
      <c r="J3109" s="17">
        <v>0</v>
      </c>
      <c r="K3109" s="17">
        <f>SUM(I3109:J3109)</f>
        <v>0</v>
      </c>
      <c r="L3109" s="28">
        <f>IF(N3109&lt;7000000000,0,1)</f>
        <v>0</v>
      </c>
      <c r="M3109" s="28">
        <f>IF(N3109&gt;0,1,0)</f>
        <v>0</v>
      </c>
      <c r="N3109" s="29">
        <v>0</v>
      </c>
      <c r="O3109" s="29">
        <f>IF($R3109="Minor",1,0)</f>
        <v>0</v>
      </c>
      <c r="P3109" s="29">
        <f>IF($R3109="Medium",1,0)</f>
        <v>1</v>
      </c>
      <c r="Q3109" s="29">
        <f>IF($R3109="Major",1,0)</f>
        <v>0</v>
      </c>
      <c r="R3109" s="2" t="str">
        <f>IF('Hazard Data'!N374&lt;VLOOKUP(B3109,Thresholds!$B$2:$I$8,2,FALSE),"Minor",IF(AND(VLOOKUP(B3109,Thresholds!$B$2:$I$8,2,FALSE)&lt;='Hazard Data'!N374,'Hazard Data'!N374&lt;VLOOKUP(B3109,Thresholds!$B$2:$I$8,3,FALSE)),"Medium","Major"))</f>
        <v>Medium</v>
      </c>
      <c r="S3109" s="2" t="str">
        <f>IF(N3109&gt;0,"",IF('Hazard Data'!K374&lt;VLOOKUP(B3109,Thresholds!$B$2:$I$8,5,FALSE),"Minor",IF(AND(VLOOKUP(B3109,Thresholds!$B$2:$I$8,5,FALSE)&lt;='Hazard Data'!K374,'Hazard Data'!K374&lt;VLOOKUP(B3109,Thresholds!$B$2:$I$8,6,FALSE)),"Medium","Major")))</f>
        <v>Major</v>
      </c>
      <c r="T3109" s="2"/>
      <c r="U3109" s="2"/>
      <c r="V3109" s="2"/>
      <c r="W3109" s="2"/>
      <c r="X3109" s="1"/>
      <c r="Y3109" s="1"/>
      <c r="Z3109" s="1"/>
      <c r="AA3109" s="1"/>
      <c r="AB3109" s="1"/>
      <c r="AC3109" s="1"/>
      <c r="AD3109" s="1"/>
      <c r="AE3109" s="1"/>
      <c r="AF3109" s="1"/>
    </row>
    <row r="3110" spans="1:32">
      <c r="A3110" s="1"/>
      <c r="B3110" s="17">
        <v>6</v>
      </c>
      <c r="C3110" s="9" t="s">
        <v>58</v>
      </c>
      <c r="D3110" s="9" t="str">
        <f>VLOOKUP(C3110,'Hazard Categories'!$A$2:$B$52,2,FALSE)</f>
        <v>Heat/Drought/Fire</v>
      </c>
      <c r="E3110" s="17">
        <v>2</v>
      </c>
      <c r="F3110" s="17">
        <v>1984</v>
      </c>
      <c r="G3110" s="17" t="str">
        <f>IF(F3110&lt;2000,(ROUNDDOWN((F3110-$G$10)/5,0))*5+$G$10&amp;"-"&amp;(ROUNDDOWN((F3110-$G$10)/5,0))*5+$G$10+4,(ROUNDDOWN((F3110-$G$10)/5,0))*5+$G$10&amp;"-"&amp;(ROUNDDOWN((F3110-$G$10)/5,0))*5+$G$10+4)</f>
        <v>1980-1984</v>
      </c>
      <c r="H3110" s="17">
        <v>20</v>
      </c>
      <c r="I3110" s="17">
        <v>0</v>
      </c>
      <c r="J3110" s="17">
        <v>0</v>
      </c>
      <c r="K3110" s="17">
        <f>SUM(I3110:J3110)</f>
        <v>0</v>
      </c>
      <c r="L3110" s="28">
        <f>IF(N3110&lt;7000000000,0,1)</f>
        <v>0</v>
      </c>
      <c r="M3110" s="28">
        <f>IF(N3110&gt;0,1,0)</f>
        <v>0</v>
      </c>
      <c r="N3110" s="29">
        <v>0</v>
      </c>
      <c r="O3110" s="29">
        <f>IF($R3110="Minor",1,0)</f>
        <v>0</v>
      </c>
      <c r="P3110" s="29">
        <f>IF($R3110="Medium",1,0)</f>
        <v>1</v>
      </c>
      <c r="Q3110" s="29">
        <f>IF($R3110="Major",1,0)</f>
        <v>0</v>
      </c>
      <c r="R3110" s="2" t="str">
        <f>IF('Hazard Data'!N482&lt;VLOOKUP(B3110,Thresholds!$B$2:$I$8,2,FALSE),"Minor",IF(AND(VLOOKUP(B3110,Thresholds!$B$2:$I$8,2,FALSE)&lt;='Hazard Data'!N482,'Hazard Data'!N482&lt;VLOOKUP(B3110,Thresholds!$B$2:$I$8,3,FALSE)),"Medium","Major"))</f>
        <v>Medium</v>
      </c>
      <c r="S3110" s="2" t="str">
        <f>IF(N3110&gt;0,"",IF('Hazard Data'!K482&lt;VLOOKUP(B3110,Thresholds!$B$2:$I$8,5,FALSE),"Minor",IF(AND(VLOOKUP(B3110,Thresholds!$B$2:$I$8,5,FALSE)&lt;='Hazard Data'!K482,'Hazard Data'!K482&lt;VLOOKUP(B3110,Thresholds!$B$2:$I$8,6,FALSE)),"Medium","Major")))</f>
        <v>Medium</v>
      </c>
      <c r="T3110" s="2"/>
      <c r="U3110" s="2"/>
      <c r="V3110" s="2"/>
      <c r="W3110" s="2"/>
      <c r="X3110" s="1"/>
      <c r="Y3110" s="1"/>
      <c r="Z3110" s="1"/>
      <c r="AA3110" s="1"/>
      <c r="AB3110" s="1"/>
      <c r="AC3110" s="1"/>
      <c r="AD3110" s="1"/>
      <c r="AE3110" s="1"/>
      <c r="AF3110" s="1"/>
    </row>
    <row r="3111" spans="1:32">
      <c r="A3111" s="1"/>
      <c r="B3111" s="17">
        <v>1</v>
      </c>
      <c r="C3111" s="9" t="s">
        <v>58</v>
      </c>
      <c r="D3111" s="9" t="str">
        <f>VLOOKUP(C3111,'Hazard Categories'!$A$2:$B$52,2,FALSE)</f>
        <v>Heat/Drought/Fire</v>
      </c>
      <c r="E3111" s="17">
        <v>2</v>
      </c>
      <c r="F3111" s="17">
        <v>1984</v>
      </c>
      <c r="G3111" s="17" t="str">
        <f>IF(F3111&lt;2000,(ROUNDDOWN((F3111-$G$10)/5,0))*5+$G$10&amp;"-"&amp;(ROUNDDOWN((F3111-$G$10)/5,0))*5+$G$10+4,(ROUNDDOWN((F3111-$G$10)/5,0))*5+$G$10&amp;"-"&amp;(ROUNDDOWN((F3111-$G$10)/5,0))*5+$G$10+4)</f>
        <v>1980-1984</v>
      </c>
      <c r="H3111" s="17">
        <v>20</v>
      </c>
      <c r="I3111" s="17">
        <v>0</v>
      </c>
      <c r="J3111" s="17">
        <v>0</v>
      </c>
      <c r="K3111" s="17">
        <f>SUM(I3111:J3111)</f>
        <v>0</v>
      </c>
      <c r="L3111" s="28">
        <f>IF(N3111&lt;7000000000,0,1)</f>
        <v>0</v>
      </c>
      <c r="M3111" s="28">
        <f>IF(N3111&gt;0,1,0)</f>
        <v>0</v>
      </c>
      <c r="N3111" s="29">
        <v>0</v>
      </c>
      <c r="O3111" s="29">
        <f>IF($R3111="Minor",1,0)</f>
        <v>1</v>
      </c>
      <c r="P3111" s="29">
        <f>IF($R3111="Medium",1,0)</f>
        <v>0</v>
      </c>
      <c r="Q3111" s="29">
        <f>IF($R3111="Major",1,0)</f>
        <v>0</v>
      </c>
      <c r="R3111" s="2" t="str">
        <f>IF('Hazard Data'!N483&lt;VLOOKUP(B3111,Thresholds!$B$2:$I$8,2,FALSE),"Minor",IF(AND(VLOOKUP(B3111,Thresholds!$B$2:$I$8,2,FALSE)&lt;='Hazard Data'!N483,'Hazard Data'!N483&lt;VLOOKUP(B3111,Thresholds!$B$2:$I$8,3,FALSE)),"Medium","Major"))</f>
        <v>Minor</v>
      </c>
      <c r="S3111" s="2" t="str">
        <f>IF(N3111&gt;0,"",IF('Hazard Data'!K483&lt;VLOOKUP(B3111,Thresholds!$B$2:$I$8,5,FALSE),"Minor",IF(AND(VLOOKUP(B3111,Thresholds!$B$2:$I$8,5,FALSE)&lt;='Hazard Data'!K483,'Hazard Data'!K483&lt;VLOOKUP(B3111,Thresholds!$B$2:$I$8,6,FALSE)),"Medium","Major")))</f>
        <v>Medium</v>
      </c>
      <c r="T3111" s="2"/>
      <c r="U3111" s="2"/>
      <c r="V3111" s="2"/>
      <c r="W3111" s="2"/>
      <c r="X3111" s="1"/>
      <c r="Y3111" s="1"/>
      <c r="Z3111" s="1"/>
      <c r="AA3111" s="1"/>
      <c r="AB3111" s="1"/>
      <c r="AC3111" s="1"/>
      <c r="AD3111" s="1"/>
      <c r="AE3111" s="1"/>
      <c r="AF3111" s="1"/>
    </row>
    <row r="3112" spans="1:32">
      <c r="A3112" s="1"/>
      <c r="B3112" s="17">
        <v>2</v>
      </c>
      <c r="C3112" s="9" t="s">
        <v>58</v>
      </c>
      <c r="D3112" s="9" t="str">
        <f>VLOOKUP(C3112,'Hazard Categories'!$A$2:$B$52,2,FALSE)</f>
        <v>Heat/Drought/Fire</v>
      </c>
      <c r="E3112" s="17">
        <v>2</v>
      </c>
      <c r="F3112" s="17">
        <v>1984</v>
      </c>
      <c r="G3112" s="17" t="str">
        <f>IF(F3112&lt;2000,(ROUNDDOWN((F3112-$G$10)/5,0))*5+$G$10&amp;"-"&amp;(ROUNDDOWN((F3112-$G$10)/5,0))*5+$G$10+4,(ROUNDDOWN((F3112-$G$10)/5,0))*5+$G$10&amp;"-"&amp;(ROUNDDOWN((F3112-$G$10)/5,0))*5+$G$10+4)</f>
        <v>1980-1984</v>
      </c>
      <c r="H3112" s="17">
        <v>20</v>
      </c>
      <c r="I3112" s="17">
        <v>0</v>
      </c>
      <c r="J3112" s="17">
        <v>0</v>
      </c>
      <c r="K3112" s="17">
        <f>SUM(I3112:J3112)</f>
        <v>0</v>
      </c>
      <c r="L3112" s="28">
        <f>IF(N3112&lt;7000000000,0,1)</f>
        <v>0</v>
      </c>
      <c r="M3112" s="28">
        <f>IF(N3112&gt;0,1,0)</f>
        <v>0</v>
      </c>
      <c r="N3112" s="29">
        <v>0</v>
      </c>
      <c r="O3112" s="29">
        <f>IF($R3112="Minor",1,0)</f>
        <v>1</v>
      </c>
      <c r="P3112" s="29">
        <f>IF($R3112="Medium",1,0)</f>
        <v>0</v>
      </c>
      <c r="Q3112" s="29">
        <f>IF($R3112="Major",1,0)</f>
        <v>0</v>
      </c>
      <c r="R3112" s="2" t="str">
        <f>IF('Hazard Data'!N484&lt;VLOOKUP(B3112,Thresholds!$B$2:$I$8,2,FALSE),"Minor",IF(AND(VLOOKUP(B3112,Thresholds!$B$2:$I$8,2,FALSE)&lt;='Hazard Data'!N484,'Hazard Data'!N484&lt;VLOOKUP(B3112,Thresholds!$B$2:$I$8,3,FALSE)),"Medium","Major"))</f>
        <v>Minor</v>
      </c>
      <c r="S3112" s="2" t="str">
        <f>IF(N3112&gt;0,"",IF('Hazard Data'!K484&lt;VLOOKUP(B3112,Thresholds!$B$2:$I$8,5,FALSE),"Minor",IF(AND(VLOOKUP(B3112,Thresholds!$B$2:$I$8,5,FALSE)&lt;='Hazard Data'!K484,'Hazard Data'!K484&lt;VLOOKUP(B3112,Thresholds!$B$2:$I$8,6,FALSE)),"Medium","Major")))</f>
        <v>Major</v>
      </c>
      <c r="T3112" s="2"/>
      <c r="U3112" s="2"/>
      <c r="V3112" s="2"/>
      <c r="W3112" s="2"/>
      <c r="X3112" s="1"/>
      <c r="Y3112" s="1"/>
      <c r="Z3112" s="1"/>
      <c r="AA3112" s="1"/>
      <c r="AB3112" s="1"/>
      <c r="AC3112" s="1"/>
      <c r="AD3112" s="1"/>
      <c r="AE3112" s="1"/>
      <c r="AF3112" s="1"/>
    </row>
    <row r="3113" spans="1:32">
      <c r="A3113" s="1"/>
      <c r="B3113" s="17">
        <v>4</v>
      </c>
      <c r="C3113" s="9" t="s">
        <v>58</v>
      </c>
      <c r="D3113" s="9" t="str">
        <f>VLOOKUP(C3113,'Hazard Categories'!$A$2:$B$52,2,FALSE)</f>
        <v>Heat/Drought/Fire</v>
      </c>
      <c r="E3113" s="17">
        <v>2</v>
      </c>
      <c r="F3113" s="17">
        <v>1984</v>
      </c>
      <c r="G3113" s="17" t="str">
        <f>IF(F3113&lt;2000,(ROUNDDOWN((F3113-$G$10)/5,0))*5+$G$10&amp;"-"&amp;(ROUNDDOWN((F3113-$G$10)/5,0))*5+$G$10+4,(ROUNDDOWN((F3113-$G$10)/5,0))*5+$G$10&amp;"-"&amp;(ROUNDDOWN((F3113-$G$10)/5,0))*5+$G$10+4)</f>
        <v>1980-1984</v>
      </c>
      <c r="H3113" s="17">
        <v>20</v>
      </c>
      <c r="I3113" s="17">
        <v>0</v>
      </c>
      <c r="J3113" s="17">
        <v>0</v>
      </c>
      <c r="K3113" s="17">
        <f>SUM(I3113:J3113)</f>
        <v>0</v>
      </c>
      <c r="L3113" s="28">
        <f>IF(N3113&lt;7000000000,0,1)</f>
        <v>0</v>
      </c>
      <c r="M3113" s="28">
        <f>IF(N3113&gt;0,1,0)</f>
        <v>0</v>
      </c>
      <c r="N3113" s="29">
        <v>0</v>
      </c>
      <c r="O3113" s="29">
        <f>IF($R3113="Minor",1,0)</f>
        <v>0</v>
      </c>
      <c r="P3113" s="29">
        <f>IF($R3113="Medium",1,0)</f>
        <v>1</v>
      </c>
      <c r="Q3113" s="29">
        <f>IF($R3113="Major",1,0)</f>
        <v>0</v>
      </c>
      <c r="R3113" s="2" t="str">
        <f>IF('Hazard Data'!N485&lt;VLOOKUP(B3113,Thresholds!$B$2:$I$8,2,FALSE),"Minor",IF(AND(VLOOKUP(B3113,Thresholds!$B$2:$I$8,2,FALSE)&lt;='Hazard Data'!N485,'Hazard Data'!N485&lt;VLOOKUP(B3113,Thresholds!$B$2:$I$8,3,FALSE)),"Medium","Major"))</f>
        <v>Medium</v>
      </c>
      <c r="S3113" s="2" t="str">
        <f>IF(N3113&gt;0,"",IF('Hazard Data'!K485&lt;VLOOKUP(B3113,Thresholds!$B$2:$I$8,5,FALSE),"Minor",IF(AND(VLOOKUP(B3113,Thresholds!$B$2:$I$8,5,FALSE)&lt;='Hazard Data'!K485,'Hazard Data'!K485&lt;VLOOKUP(B3113,Thresholds!$B$2:$I$8,6,FALSE)),"Medium","Major")))</f>
        <v>Medium</v>
      </c>
      <c r="T3113" s="2"/>
      <c r="U3113" s="2"/>
      <c r="V3113" s="2"/>
      <c r="W3113" s="2"/>
      <c r="X3113" s="1"/>
      <c r="Y3113" s="1"/>
      <c r="Z3113" s="1"/>
      <c r="AA3113" s="1"/>
      <c r="AB3113" s="1"/>
      <c r="AC3113" s="1"/>
      <c r="AD3113" s="1"/>
      <c r="AE3113" s="1"/>
      <c r="AF3113" s="1"/>
    </row>
    <row r="3114" spans="1:32">
      <c r="A3114" s="1"/>
      <c r="B3114" s="17">
        <v>3</v>
      </c>
      <c r="C3114" s="9" t="s">
        <v>58</v>
      </c>
      <c r="D3114" s="9" t="str">
        <f>VLOOKUP(C3114,'Hazard Categories'!$A$2:$B$52,2,FALSE)</f>
        <v>Heat/Drought/Fire</v>
      </c>
      <c r="E3114" s="17">
        <v>2</v>
      </c>
      <c r="F3114" s="17">
        <v>1984</v>
      </c>
      <c r="G3114" s="17" t="str">
        <f>IF(F3114&lt;2000,(ROUNDDOWN((F3114-$G$10)/5,0))*5+$G$10&amp;"-"&amp;(ROUNDDOWN((F3114-$G$10)/5,0))*5+$G$10+4,(ROUNDDOWN((F3114-$G$10)/5,0))*5+$G$10&amp;"-"&amp;(ROUNDDOWN((F3114-$G$10)/5,0))*5+$G$10+4)</f>
        <v>1980-1984</v>
      </c>
      <c r="H3114" s="17">
        <v>20</v>
      </c>
      <c r="I3114" s="17">
        <v>0</v>
      </c>
      <c r="J3114" s="17">
        <v>0</v>
      </c>
      <c r="K3114" s="17">
        <f>SUM(I3114:J3114)</f>
        <v>0</v>
      </c>
      <c r="L3114" s="28">
        <f>IF(N3114&lt;7000000000,0,1)</f>
        <v>0</v>
      </c>
      <c r="M3114" s="28">
        <f>IF(N3114&gt;0,1,0)</f>
        <v>0</v>
      </c>
      <c r="N3114" s="29">
        <v>0</v>
      </c>
      <c r="O3114" s="29">
        <f>IF($R3114="Minor",1,0)</f>
        <v>0</v>
      </c>
      <c r="P3114" s="29">
        <f>IF($R3114="Medium",1,0)</f>
        <v>1</v>
      </c>
      <c r="Q3114" s="29">
        <f>IF($R3114="Major",1,0)</f>
        <v>0</v>
      </c>
      <c r="R3114" s="2" t="str">
        <f>IF('Hazard Data'!N486&lt;VLOOKUP(B3114,Thresholds!$B$2:$I$8,2,FALSE),"Minor",IF(AND(VLOOKUP(B3114,Thresholds!$B$2:$I$8,2,FALSE)&lt;='Hazard Data'!N486,'Hazard Data'!N486&lt;VLOOKUP(B3114,Thresholds!$B$2:$I$8,3,FALSE)),"Medium","Major"))</f>
        <v>Medium</v>
      </c>
      <c r="S3114" s="2" t="str">
        <f>IF(N3114&gt;0,"",IF('Hazard Data'!K486&lt;VLOOKUP(B3114,Thresholds!$B$2:$I$8,5,FALSE),"Minor",IF(AND(VLOOKUP(B3114,Thresholds!$B$2:$I$8,5,FALSE)&lt;='Hazard Data'!K486,'Hazard Data'!K486&lt;VLOOKUP(B3114,Thresholds!$B$2:$I$8,6,FALSE)),"Medium","Major")))</f>
        <v>Medium</v>
      </c>
      <c r="T3114" s="2"/>
      <c r="U3114" s="2"/>
      <c r="V3114" s="2"/>
      <c r="W3114" s="2"/>
      <c r="X3114" s="1"/>
      <c r="Y3114" s="1"/>
      <c r="Z3114" s="1"/>
      <c r="AA3114" s="1"/>
      <c r="AB3114" s="1"/>
      <c r="AC3114" s="1"/>
      <c r="AD3114" s="1"/>
      <c r="AE3114" s="1"/>
      <c r="AF3114" s="1"/>
    </row>
    <row r="3115" spans="1:32">
      <c r="A3115" s="1"/>
      <c r="B3115" s="17">
        <v>5</v>
      </c>
      <c r="C3115" s="9" t="s">
        <v>58</v>
      </c>
      <c r="D3115" s="9" t="str">
        <f>VLOOKUP(C3115,'Hazard Categories'!$A$2:$B$52,2,FALSE)</f>
        <v>Heat/Drought/Fire</v>
      </c>
      <c r="E3115" s="17">
        <v>2</v>
      </c>
      <c r="F3115" s="17">
        <v>1984</v>
      </c>
      <c r="G3115" s="17" t="str">
        <f>IF(F3115&lt;2000,(ROUNDDOWN((F3115-$G$10)/5,0))*5+$G$10&amp;"-"&amp;(ROUNDDOWN((F3115-$G$10)/5,0))*5+$G$10+4,(ROUNDDOWN((F3115-$G$10)/5,0))*5+$G$10&amp;"-"&amp;(ROUNDDOWN((F3115-$G$10)/5,0))*5+$G$10+4)</f>
        <v>1980-1984</v>
      </c>
      <c r="H3115" s="17">
        <v>20</v>
      </c>
      <c r="I3115" s="17">
        <v>0</v>
      </c>
      <c r="J3115" s="17">
        <v>0</v>
      </c>
      <c r="K3115" s="17">
        <f>SUM(I3115:J3115)</f>
        <v>0</v>
      </c>
      <c r="L3115" s="28">
        <f>IF(N3115&lt;7000000000,0,1)</f>
        <v>0</v>
      </c>
      <c r="M3115" s="28">
        <f>IF(N3115&gt;0,1,0)</f>
        <v>0</v>
      </c>
      <c r="N3115" s="29">
        <v>0</v>
      </c>
      <c r="O3115" s="29">
        <f>IF($R3115="Minor",1,0)</f>
        <v>0</v>
      </c>
      <c r="P3115" s="29">
        <f>IF($R3115="Medium",1,0)</f>
        <v>1</v>
      </c>
      <c r="Q3115" s="29">
        <f>IF($R3115="Major",1,0)</f>
        <v>0</v>
      </c>
      <c r="R3115" s="2" t="str">
        <f>IF('Hazard Data'!N487&lt;VLOOKUP(B3115,Thresholds!$B$2:$I$8,2,FALSE),"Minor",IF(AND(VLOOKUP(B3115,Thresholds!$B$2:$I$8,2,FALSE)&lt;='Hazard Data'!N487,'Hazard Data'!N487&lt;VLOOKUP(B3115,Thresholds!$B$2:$I$8,3,FALSE)),"Medium","Major"))</f>
        <v>Medium</v>
      </c>
      <c r="S3115" s="2" t="str">
        <f>IF(N3115&gt;0,"",IF('Hazard Data'!K487&lt;VLOOKUP(B3115,Thresholds!$B$2:$I$8,5,FALSE),"Minor",IF(AND(VLOOKUP(B3115,Thresholds!$B$2:$I$8,5,FALSE)&lt;='Hazard Data'!K487,'Hazard Data'!K487&lt;VLOOKUP(B3115,Thresholds!$B$2:$I$8,6,FALSE)),"Medium","Major")))</f>
        <v>Major</v>
      </c>
      <c r="T3115" s="2"/>
      <c r="U3115" s="2"/>
      <c r="V3115" s="2"/>
      <c r="W3115" s="2"/>
      <c r="X3115" s="1"/>
      <c r="Y3115" s="1"/>
      <c r="Z3115" s="1"/>
      <c r="AA3115" s="1"/>
      <c r="AB3115" s="1"/>
      <c r="AC3115" s="1"/>
      <c r="AD3115" s="1"/>
      <c r="AE3115" s="1"/>
      <c r="AF3115" s="1"/>
    </row>
    <row r="3116" spans="1:32">
      <c r="A3116" s="1"/>
      <c r="B3116" s="17">
        <v>6</v>
      </c>
      <c r="C3116" s="9" t="s">
        <v>40</v>
      </c>
      <c r="D3116" s="9" t="str">
        <f>VLOOKUP(C3116,'Hazard Categories'!$A$2:$B$52,2,FALSE)</f>
        <v>Storm</v>
      </c>
      <c r="E3116" s="17">
        <v>1</v>
      </c>
      <c r="F3116" s="17">
        <v>1985</v>
      </c>
      <c r="G3116" s="17" t="str">
        <f>IF(F3116&lt;2000,(ROUNDDOWN((F3116-$G$10)/5,0))*5+$G$10&amp;"-"&amp;(ROUNDDOWN((F3116-$G$10)/5,0))*5+$G$10+4,(ROUNDDOWN((F3116-$G$10)/5,0))*5+$G$10&amp;"-"&amp;(ROUNDDOWN((F3116-$G$10)/5,0))*5+$G$10+4)</f>
        <v>1985-1989</v>
      </c>
      <c r="H3116" s="17">
        <v>1</v>
      </c>
      <c r="I3116" s="17">
        <v>0</v>
      </c>
      <c r="J3116" s="17">
        <v>0</v>
      </c>
      <c r="K3116" s="17">
        <f>SUM(I3116:J3116)</f>
        <v>0</v>
      </c>
      <c r="L3116" s="28">
        <f>IF(N3116&lt;7000000000,0,1)</f>
        <v>0</v>
      </c>
      <c r="M3116" s="28">
        <f>IF(N3116&gt;0,1,0)</f>
        <v>0</v>
      </c>
      <c r="N3116" s="29">
        <v>0</v>
      </c>
      <c r="O3116" s="29">
        <f>IF($R3116="Minor",1,0)</f>
        <v>0</v>
      </c>
      <c r="P3116" s="29">
        <f>IF($R3116="Medium",1,0)</f>
        <v>1</v>
      </c>
      <c r="Q3116" s="29">
        <f>IF($R3116="Major",1,0)</f>
        <v>0</v>
      </c>
      <c r="R3116" s="2" t="str">
        <f>IF('Hazard Data'!N532&lt;VLOOKUP(B3116,Thresholds!$B$2:$I$8,2,FALSE),"Minor",IF(AND(VLOOKUP(B3116,Thresholds!$B$2:$I$8,2,FALSE)&lt;='Hazard Data'!N532,'Hazard Data'!N532&lt;VLOOKUP(B3116,Thresholds!$B$2:$I$8,3,FALSE)),"Medium","Major"))</f>
        <v>Medium</v>
      </c>
      <c r="S3116" s="2" t="str">
        <f>IF(N3116&gt;0,"",IF('Hazard Data'!K532&lt;VLOOKUP(B3116,Thresholds!$B$2:$I$8,5,FALSE),"Minor",IF(AND(VLOOKUP(B3116,Thresholds!$B$2:$I$8,5,FALSE)&lt;='Hazard Data'!K532,'Hazard Data'!K532&lt;VLOOKUP(B3116,Thresholds!$B$2:$I$8,6,FALSE)),"Medium","Major")))</f>
        <v>Medium</v>
      </c>
      <c r="T3116" s="2"/>
      <c r="U3116" s="2"/>
      <c r="V3116" s="2"/>
      <c r="W3116" s="2"/>
      <c r="X3116" s="1"/>
      <c r="Y3116" s="1"/>
      <c r="Z3116" s="1"/>
      <c r="AA3116" s="1"/>
      <c r="AB3116" s="1"/>
      <c r="AC3116" s="1"/>
      <c r="AD3116" s="1"/>
      <c r="AE3116" s="1"/>
      <c r="AF3116" s="1"/>
    </row>
    <row r="3117" spans="1:32">
      <c r="A3117" s="1"/>
      <c r="B3117" s="17">
        <v>1</v>
      </c>
      <c r="C3117" s="9" t="s">
        <v>40</v>
      </c>
      <c r="D3117" s="9" t="str">
        <f>VLOOKUP(C3117,'Hazard Categories'!$A$2:$B$52,2,FALSE)</f>
        <v>Storm</v>
      </c>
      <c r="E3117" s="17">
        <v>1</v>
      </c>
      <c r="F3117" s="17">
        <v>1985</v>
      </c>
      <c r="G3117" s="17" t="str">
        <f>IF(F3117&lt;2000,(ROUNDDOWN((F3117-$G$10)/5,0))*5+$G$10&amp;"-"&amp;(ROUNDDOWN((F3117-$G$10)/5,0))*5+$G$10+4,(ROUNDDOWN((F3117-$G$10)/5,0))*5+$G$10&amp;"-"&amp;(ROUNDDOWN((F3117-$G$10)/5,0))*5+$G$10+4)</f>
        <v>1985-1989</v>
      </c>
      <c r="H3117" s="17">
        <v>1</v>
      </c>
      <c r="I3117" s="17">
        <v>0</v>
      </c>
      <c r="J3117" s="17">
        <v>0</v>
      </c>
      <c r="K3117" s="17">
        <f>SUM(I3117:J3117)</f>
        <v>0</v>
      </c>
      <c r="L3117" s="28">
        <f>IF(N3117&lt;7000000000,0,1)</f>
        <v>0</v>
      </c>
      <c r="M3117" s="28">
        <f>IF(N3117&gt;0,1,0)</f>
        <v>0</v>
      </c>
      <c r="N3117" s="29">
        <v>0</v>
      </c>
      <c r="O3117" s="29">
        <f>IF($R3117="Minor",1,0)</f>
        <v>1</v>
      </c>
      <c r="P3117" s="29">
        <f>IF($R3117="Medium",1,0)</f>
        <v>0</v>
      </c>
      <c r="Q3117" s="29">
        <f>IF($R3117="Major",1,0)</f>
        <v>0</v>
      </c>
      <c r="R3117" s="2" t="str">
        <f>IF('Hazard Data'!N533&lt;VLOOKUP(B3117,Thresholds!$B$2:$I$8,2,FALSE),"Minor",IF(AND(VLOOKUP(B3117,Thresholds!$B$2:$I$8,2,FALSE)&lt;='Hazard Data'!N533,'Hazard Data'!N533&lt;VLOOKUP(B3117,Thresholds!$B$2:$I$8,3,FALSE)),"Medium","Major"))</f>
        <v>Minor</v>
      </c>
      <c r="S3117" s="2" t="str">
        <f>IF(N3117&gt;0,"",IF('Hazard Data'!K533&lt;VLOOKUP(B3117,Thresholds!$B$2:$I$8,5,FALSE),"Minor",IF(AND(VLOOKUP(B3117,Thresholds!$B$2:$I$8,5,FALSE)&lt;='Hazard Data'!K533,'Hazard Data'!K533&lt;VLOOKUP(B3117,Thresholds!$B$2:$I$8,6,FALSE)),"Medium","Major")))</f>
        <v>Medium</v>
      </c>
      <c r="T3117" s="2"/>
      <c r="U3117" s="2"/>
      <c r="V3117" s="2"/>
      <c r="W3117" s="2"/>
      <c r="X3117" s="1"/>
      <c r="Y3117" s="1"/>
      <c r="Z3117" s="1"/>
      <c r="AA3117" s="1"/>
      <c r="AB3117" s="1"/>
      <c r="AC3117" s="1"/>
      <c r="AD3117" s="1"/>
      <c r="AE3117" s="1"/>
      <c r="AF3117" s="1"/>
    </row>
    <row r="3118" spans="1:32">
      <c r="A3118" s="1"/>
      <c r="B3118" s="17">
        <v>2</v>
      </c>
      <c r="C3118" s="9" t="s">
        <v>40</v>
      </c>
      <c r="D3118" s="9" t="str">
        <f>VLOOKUP(C3118,'Hazard Categories'!$A$2:$B$52,2,FALSE)</f>
        <v>Storm</v>
      </c>
      <c r="E3118" s="17">
        <v>1</v>
      </c>
      <c r="F3118" s="17">
        <v>1985</v>
      </c>
      <c r="G3118" s="17" t="str">
        <f>IF(F3118&lt;2000,(ROUNDDOWN((F3118-$G$10)/5,0))*5+$G$10&amp;"-"&amp;(ROUNDDOWN((F3118-$G$10)/5,0))*5+$G$10+4,(ROUNDDOWN((F3118-$G$10)/5,0))*5+$G$10&amp;"-"&amp;(ROUNDDOWN((F3118-$G$10)/5,0))*5+$G$10+4)</f>
        <v>1985-1989</v>
      </c>
      <c r="H3118" s="17">
        <v>1</v>
      </c>
      <c r="I3118" s="17">
        <v>0</v>
      </c>
      <c r="J3118" s="17">
        <v>0</v>
      </c>
      <c r="K3118" s="17">
        <f>SUM(I3118:J3118)</f>
        <v>0</v>
      </c>
      <c r="L3118" s="28">
        <f>IF(N3118&lt;7000000000,0,1)</f>
        <v>0</v>
      </c>
      <c r="M3118" s="28">
        <f>IF(N3118&gt;0,1,0)</f>
        <v>0</v>
      </c>
      <c r="N3118" s="29">
        <v>0</v>
      </c>
      <c r="O3118" s="29">
        <f>IF($R3118="Minor",1,0)</f>
        <v>1</v>
      </c>
      <c r="P3118" s="29">
        <f>IF($R3118="Medium",1,0)</f>
        <v>0</v>
      </c>
      <c r="Q3118" s="29">
        <f>IF($R3118="Major",1,0)</f>
        <v>0</v>
      </c>
      <c r="R3118" s="2" t="str">
        <f>IF('Hazard Data'!N534&lt;VLOOKUP(B3118,Thresholds!$B$2:$I$8,2,FALSE),"Minor",IF(AND(VLOOKUP(B3118,Thresholds!$B$2:$I$8,2,FALSE)&lt;='Hazard Data'!N534,'Hazard Data'!N534&lt;VLOOKUP(B3118,Thresholds!$B$2:$I$8,3,FALSE)),"Medium","Major"))</f>
        <v>Minor</v>
      </c>
      <c r="S3118" s="2" t="str">
        <f>IF(N3118&gt;0,"",IF('Hazard Data'!K534&lt;VLOOKUP(B3118,Thresholds!$B$2:$I$8,5,FALSE),"Minor",IF(AND(VLOOKUP(B3118,Thresholds!$B$2:$I$8,5,FALSE)&lt;='Hazard Data'!K534,'Hazard Data'!K534&lt;VLOOKUP(B3118,Thresholds!$B$2:$I$8,6,FALSE)),"Medium","Major")))</f>
        <v>Medium</v>
      </c>
      <c r="T3118" s="2"/>
      <c r="U3118" s="2"/>
      <c r="V3118" s="2"/>
      <c r="W3118" s="2"/>
      <c r="X3118" s="1"/>
      <c r="Y3118" s="1"/>
      <c r="Z3118" s="1"/>
      <c r="AA3118" s="1"/>
      <c r="AB3118" s="1"/>
      <c r="AC3118" s="1"/>
      <c r="AD3118" s="1"/>
      <c r="AE3118" s="1"/>
      <c r="AF3118" s="1"/>
    </row>
    <row r="3119" spans="1:32">
      <c r="A3119" s="1"/>
      <c r="B3119" s="17">
        <v>4</v>
      </c>
      <c r="C3119" s="9" t="s">
        <v>40</v>
      </c>
      <c r="D3119" s="9" t="str">
        <f>VLOOKUP(C3119,'Hazard Categories'!$A$2:$B$52,2,FALSE)</f>
        <v>Storm</v>
      </c>
      <c r="E3119" s="17">
        <v>1</v>
      </c>
      <c r="F3119" s="17">
        <v>1985</v>
      </c>
      <c r="G3119" s="17" t="str">
        <f>IF(F3119&lt;2000,(ROUNDDOWN((F3119-$G$10)/5,0))*5+$G$10&amp;"-"&amp;(ROUNDDOWN((F3119-$G$10)/5,0))*5+$G$10+4,(ROUNDDOWN((F3119-$G$10)/5,0))*5+$G$10&amp;"-"&amp;(ROUNDDOWN((F3119-$G$10)/5,0))*5+$G$10+4)</f>
        <v>1985-1989</v>
      </c>
      <c r="H3119" s="17">
        <v>1</v>
      </c>
      <c r="I3119" s="17">
        <v>0</v>
      </c>
      <c r="J3119" s="17">
        <v>0</v>
      </c>
      <c r="K3119" s="17">
        <f>SUM(I3119:J3119)</f>
        <v>0</v>
      </c>
      <c r="L3119" s="28">
        <f>IF(N3119&lt;7000000000,0,1)</f>
        <v>0</v>
      </c>
      <c r="M3119" s="28">
        <f>IF(N3119&gt;0,1,0)</f>
        <v>0</v>
      </c>
      <c r="N3119" s="29">
        <v>0</v>
      </c>
      <c r="O3119" s="29">
        <f>IF($R3119="Minor",1,0)</f>
        <v>0</v>
      </c>
      <c r="P3119" s="29">
        <f>IF($R3119="Medium",1,0)</f>
        <v>1</v>
      </c>
      <c r="Q3119" s="29">
        <f>IF($R3119="Major",1,0)</f>
        <v>0</v>
      </c>
      <c r="R3119" s="2" t="str">
        <f>IF('Hazard Data'!N535&lt;VLOOKUP(B3119,Thresholds!$B$2:$I$8,2,FALSE),"Minor",IF(AND(VLOOKUP(B3119,Thresholds!$B$2:$I$8,2,FALSE)&lt;='Hazard Data'!N535,'Hazard Data'!N535&lt;VLOOKUP(B3119,Thresholds!$B$2:$I$8,3,FALSE)),"Medium","Major"))</f>
        <v>Medium</v>
      </c>
      <c r="S3119" s="2" t="str">
        <f>IF(N3119&gt;0,"",IF('Hazard Data'!K535&lt;VLOOKUP(B3119,Thresholds!$B$2:$I$8,5,FALSE),"Minor",IF(AND(VLOOKUP(B3119,Thresholds!$B$2:$I$8,5,FALSE)&lt;='Hazard Data'!K535,'Hazard Data'!K535&lt;VLOOKUP(B3119,Thresholds!$B$2:$I$8,6,FALSE)),"Medium","Major")))</f>
        <v>Medium</v>
      </c>
      <c r="T3119" s="2"/>
      <c r="U3119" s="2"/>
      <c r="V3119" s="2"/>
      <c r="W3119" s="2"/>
      <c r="X3119" s="1"/>
      <c r="Y3119" s="1"/>
      <c r="Z3119" s="1"/>
      <c r="AA3119" s="1"/>
      <c r="AB3119" s="1"/>
      <c r="AC3119" s="1"/>
      <c r="AD3119" s="1"/>
      <c r="AE3119" s="1"/>
      <c r="AF3119" s="1"/>
    </row>
    <row r="3120" spans="1:32">
      <c r="A3120" s="1"/>
      <c r="B3120" s="17">
        <v>3</v>
      </c>
      <c r="C3120" s="9" t="s">
        <v>40</v>
      </c>
      <c r="D3120" s="9" t="str">
        <f>VLOOKUP(C3120,'Hazard Categories'!$A$2:$B$52,2,FALSE)</f>
        <v>Storm</v>
      </c>
      <c r="E3120" s="17">
        <v>1</v>
      </c>
      <c r="F3120" s="17">
        <v>1985</v>
      </c>
      <c r="G3120" s="17" t="str">
        <f>IF(F3120&lt;2000,(ROUNDDOWN((F3120-$G$10)/5,0))*5+$G$10&amp;"-"&amp;(ROUNDDOWN((F3120-$G$10)/5,0))*5+$G$10+4,(ROUNDDOWN((F3120-$G$10)/5,0))*5+$G$10&amp;"-"&amp;(ROUNDDOWN((F3120-$G$10)/5,0))*5+$G$10+4)</f>
        <v>1985-1989</v>
      </c>
      <c r="H3120" s="17">
        <v>1</v>
      </c>
      <c r="I3120" s="17">
        <v>0</v>
      </c>
      <c r="J3120" s="17">
        <v>0</v>
      </c>
      <c r="K3120" s="17">
        <f>SUM(I3120:J3120)</f>
        <v>0</v>
      </c>
      <c r="L3120" s="28">
        <f>IF(N3120&lt;7000000000,0,1)</f>
        <v>0</v>
      </c>
      <c r="M3120" s="28">
        <f>IF(N3120&gt;0,1,0)</f>
        <v>0</v>
      </c>
      <c r="N3120" s="29">
        <v>0</v>
      </c>
      <c r="O3120" s="29">
        <f>IF($R3120="Minor",1,0)</f>
        <v>0</v>
      </c>
      <c r="P3120" s="29">
        <f>IF($R3120="Medium",1,0)</f>
        <v>1</v>
      </c>
      <c r="Q3120" s="29">
        <f>IF($R3120="Major",1,0)</f>
        <v>0</v>
      </c>
      <c r="R3120" s="2" t="str">
        <f>IF('Hazard Data'!N536&lt;VLOOKUP(B3120,Thresholds!$B$2:$I$8,2,FALSE),"Minor",IF(AND(VLOOKUP(B3120,Thresholds!$B$2:$I$8,2,FALSE)&lt;='Hazard Data'!N536,'Hazard Data'!N536&lt;VLOOKUP(B3120,Thresholds!$B$2:$I$8,3,FALSE)),"Medium","Major"))</f>
        <v>Medium</v>
      </c>
      <c r="S3120" s="2" t="str">
        <f>IF(N3120&gt;0,"",IF('Hazard Data'!K536&lt;VLOOKUP(B3120,Thresholds!$B$2:$I$8,5,FALSE),"Minor",IF(AND(VLOOKUP(B3120,Thresholds!$B$2:$I$8,5,FALSE)&lt;='Hazard Data'!K536,'Hazard Data'!K536&lt;VLOOKUP(B3120,Thresholds!$B$2:$I$8,6,FALSE)),"Medium","Major")))</f>
        <v>Medium</v>
      </c>
      <c r="T3120" s="2"/>
      <c r="U3120" s="2"/>
      <c r="V3120" s="2"/>
      <c r="W3120" s="2"/>
      <c r="X3120" s="1"/>
      <c r="Y3120" s="1"/>
      <c r="Z3120" s="1"/>
      <c r="AA3120" s="1"/>
      <c r="AB3120" s="1"/>
      <c r="AC3120" s="1"/>
      <c r="AD3120" s="1"/>
      <c r="AE3120" s="1"/>
      <c r="AF3120" s="1"/>
    </row>
    <row r="3121" spans="1:32">
      <c r="A3121" s="1"/>
      <c r="B3121" s="17">
        <v>5</v>
      </c>
      <c r="C3121" s="9" t="s">
        <v>40</v>
      </c>
      <c r="D3121" s="9" t="str">
        <f>VLOOKUP(C3121,'Hazard Categories'!$A$2:$B$52,2,FALSE)</f>
        <v>Storm</v>
      </c>
      <c r="E3121" s="17">
        <v>1</v>
      </c>
      <c r="F3121" s="17">
        <v>1985</v>
      </c>
      <c r="G3121" s="17" t="str">
        <f>IF(F3121&lt;2000,(ROUNDDOWN((F3121-$G$10)/5,0))*5+$G$10&amp;"-"&amp;(ROUNDDOWN((F3121-$G$10)/5,0))*5+$G$10+4,(ROUNDDOWN((F3121-$G$10)/5,0))*5+$G$10&amp;"-"&amp;(ROUNDDOWN((F3121-$G$10)/5,0))*5+$G$10+4)</f>
        <v>1985-1989</v>
      </c>
      <c r="H3121" s="17">
        <v>1</v>
      </c>
      <c r="I3121" s="17">
        <v>0</v>
      </c>
      <c r="J3121" s="17">
        <v>0</v>
      </c>
      <c r="K3121" s="17">
        <f>SUM(I3121:J3121)</f>
        <v>0</v>
      </c>
      <c r="L3121" s="28">
        <f>IF(N3121&lt;7000000000,0,1)</f>
        <v>0</v>
      </c>
      <c r="M3121" s="28">
        <f>IF(N3121&gt;0,1,0)</f>
        <v>0</v>
      </c>
      <c r="N3121" s="29">
        <v>0</v>
      </c>
      <c r="O3121" s="29">
        <f>IF($R3121="Minor",1,0)</f>
        <v>0</v>
      </c>
      <c r="P3121" s="29">
        <f>IF($R3121="Medium",1,0)</f>
        <v>1</v>
      </c>
      <c r="Q3121" s="29">
        <f>IF($R3121="Major",1,0)</f>
        <v>0</v>
      </c>
      <c r="R3121" s="2" t="str">
        <f>IF('Hazard Data'!N537&lt;VLOOKUP(B3121,Thresholds!$B$2:$I$8,2,FALSE),"Minor",IF(AND(VLOOKUP(B3121,Thresholds!$B$2:$I$8,2,FALSE)&lt;='Hazard Data'!N537,'Hazard Data'!N537&lt;VLOOKUP(B3121,Thresholds!$B$2:$I$8,3,FALSE)),"Medium","Major"))</f>
        <v>Medium</v>
      </c>
      <c r="S3121" s="2" t="str">
        <f>IF(N3121&gt;0,"",IF('Hazard Data'!K537&lt;VLOOKUP(B3121,Thresholds!$B$2:$I$8,5,FALSE),"Minor",IF(AND(VLOOKUP(B3121,Thresholds!$B$2:$I$8,5,FALSE)&lt;='Hazard Data'!K537,'Hazard Data'!K537&lt;VLOOKUP(B3121,Thresholds!$B$2:$I$8,6,FALSE)),"Medium","Major")))</f>
        <v>Medium</v>
      </c>
      <c r="T3121" s="2"/>
      <c r="U3121" s="2"/>
      <c r="V3121" s="2"/>
      <c r="W3121" s="2"/>
      <c r="X3121" s="1"/>
      <c r="Y3121" s="1"/>
      <c r="Z3121" s="1"/>
      <c r="AA3121" s="1"/>
      <c r="AB3121" s="1"/>
      <c r="AC3121" s="1"/>
      <c r="AD3121" s="1"/>
      <c r="AE3121" s="1"/>
      <c r="AF3121" s="1"/>
    </row>
    <row r="3122" spans="1:32">
      <c r="A3122" s="1"/>
      <c r="B3122" s="17">
        <v>1</v>
      </c>
      <c r="C3122" s="9" t="s">
        <v>40</v>
      </c>
      <c r="D3122" s="9" t="str">
        <f>VLOOKUP(C3122,'Hazard Categories'!$A$2:$B$52,2,FALSE)</f>
        <v>Storm</v>
      </c>
      <c r="E3122" s="17">
        <v>2</v>
      </c>
      <c r="F3122" s="17">
        <v>1985</v>
      </c>
      <c r="G3122" s="17" t="str">
        <f>IF(F3122&lt;2000,(ROUNDDOWN((F3122-$G$10)/5,0))*5+$G$10&amp;"-"&amp;(ROUNDDOWN((F3122-$G$10)/5,0))*5+$G$10+4,(ROUNDDOWN((F3122-$G$10)/5,0))*5+$G$10&amp;"-"&amp;(ROUNDDOWN((F3122-$G$10)/5,0))*5+$G$10+4)</f>
        <v>1985-1989</v>
      </c>
      <c r="H3122" s="17">
        <v>1</v>
      </c>
      <c r="I3122" s="17">
        <v>0</v>
      </c>
      <c r="J3122" s="17">
        <v>0</v>
      </c>
      <c r="K3122" s="17">
        <f>SUM(I3122:J3122)</f>
        <v>0</v>
      </c>
      <c r="L3122" s="28">
        <f>IF(N3122&lt;7000000000,0,1)</f>
        <v>0</v>
      </c>
      <c r="M3122" s="28">
        <f>IF(N3122&gt;0,1,0)</f>
        <v>0</v>
      </c>
      <c r="N3122" s="29">
        <v>0</v>
      </c>
      <c r="O3122" s="29">
        <f>IF($R3122="Minor",1,0)</f>
        <v>1</v>
      </c>
      <c r="P3122" s="29">
        <f>IF($R3122="Medium",1,0)</f>
        <v>0</v>
      </c>
      <c r="Q3122" s="29">
        <f>IF($R3122="Major",1,0)</f>
        <v>0</v>
      </c>
      <c r="R3122" s="2" t="str">
        <f>IF('Hazard Data'!N544&lt;VLOOKUP(B3122,Thresholds!$B$2:$I$8,2,FALSE),"Minor",IF(AND(VLOOKUP(B3122,Thresholds!$B$2:$I$8,2,FALSE)&lt;='Hazard Data'!N544,'Hazard Data'!N544&lt;VLOOKUP(B3122,Thresholds!$B$2:$I$8,3,FALSE)),"Medium","Major"))</f>
        <v>Minor</v>
      </c>
      <c r="S3122" s="2" t="str">
        <f>IF(N3122&gt;0,"",IF('Hazard Data'!K544&lt;VLOOKUP(B3122,Thresholds!$B$2:$I$8,5,FALSE),"Minor",IF(AND(VLOOKUP(B3122,Thresholds!$B$2:$I$8,5,FALSE)&lt;='Hazard Data'!K544,'Hazard Data'!K544&lt;VLOOKUP(B3122,Thresholds!$B$2:$I$8,6,FALSE)),"Medium","Major")))</f>
        <v>Medium</v>
      </c>
      <c r="T3122" s="2"/>
      <c r="U3122" s="2"/>
      <c r="V3122" s="2"/>
      <c r="W3122" s="2"/>
      <c r="X3122" s="1"/>
      <c r="Y3122" s="1"/>
      <c r="Z3122" s="1"/>
      <c r="AA3122" s="1"/>
      <c r="AB3122" s="1"/>
      <c r="AC3122" s="1"/>
      <c r="AD3122" s="1"/>
      <c r="AE3122" s="1"/>
      <c r="AF3122" s="1"/>
    </row>
    <row r="3123" spans="1:32">
      <c r="A3123" s="1"/>
      <c r="B3123" s="17">
        <v>6</v>
      </c>
      <c r="C3123" s="9" t="s">
        <v>85</v>
      </c>
      <c r="D3123" s="9" t="str">
        <f>VLOOKUP(C3123,'Hazard Categories'!$A$2:$B$52,2,FALSE)</f>
        <v>Heat/Drought/Fire</v>
      </c>
      <c r="E3123" s="17">
        <v>2</v>
      </c>
      <c r="F3123" s="17">
        <v>1985</v>
      </c>
      <c r="G3123" s="17" t="str">
        <f>IF(F3123&lt;2000,(ROUNDDOWN((F3123-$G$10)/5,0))*5+$G$10&amp;"-"&amp;(ROUNDDOWN((F3123-$G$10)/5,0))*5+$G$10+4,(ROUNDDOWN((F3123-$G$10)/5,0))*5+$G$10&amp;"-"&amp;(ROUNDDOWN((F3123-$G$10)/5,0))*5+$G$10+4)</f>
        <v>1985-1989</v>
      </c>
      <c r="H3123" s="17">
        <v>7</v>
      </c>
      <c r="I3123" s="17">
        <v>0</v>
      </c>
      <c r="J3123" s="17">
        <v>0</v>
      </c>
      <c r="K3123" s="17">
        <f>SUM(I3123:J3123)</f>
        <v>0</v>
      </c>
      <c r="L3123" s="28">
        <f>IF(N3123&lt;7000000000,0,1)</f>
        <v>0</v>
      </c>
      <c r="M3123" s="28">
        <f>IF(N3123&gt;0,1,0)</f>
        <v>0</v>
      </c>
      <c r="N3123" s="29">
        <v>0</v>
      </c>
      <c r="O3123" s="29">
        <f>IF($R3123="Minor",1,0)</f>
        <v>0</v>
      </c>
      <c r="P3123" s="29">
        <f>IF($R3123="Medium",1,0)</f>
        <v>1</v>
      </c>
      <c r="Q3123" s="29">
        <f>IF($R3123="Major",1,0)</f>
        <v>0</v>
      </c>
      <c r="R3123" s="2" t="str">
        <f>IF('Hazard Data'!N545&lt;VLOOKUP(B3123,Thresholds!$B$2:$I$8,2,FALSE),"Minor",IF(AND(VLOOKUP(B3123,Thresholds!$B$2:$I$8,2,FALSE)&lt;='Hazard Data'!N545,'Hazard Data'!N545&lt;VLOOKUP(B3123,Thresholds!$B$2:$I$8,3,FALSE)),"Medium","Major"))</f>
        <v>Medium</v>
      </c>
      <c r="S3123" s="2" t="str">
        <f>IF(N3123&gt;0,"",IF('Hazard Data'!K545&lt;VLOOKUP(B3123,Thresholds!$B$2:$I$8,5,FALSE),"Minor",IF(AND(VLOOKUP(B3123,Thresholds!$B$2:$I$8,5,FALSE)&lt;='Hazard Data'!K545,'Hazard Data'!K545&lt;VLOOKUP(B3123,Thresholds!$B$2:$I$8,6,FALSE)),"Medium","Major")))</f>
        <v>Medium</v>
      </c>
      <c r="T3123" s="2"/>
      <c r="U3123" s="2"/>
      <c r="V3123" s="2"/>
      <c r="W3123" s="2"/>
      <c r="X3123" s="1"/>
      <c r="Y3123" s="1"/>
      <c r="Z3123" s="1"/>
      <c r="AA3123" s="1"/>
      <c r="AB3123" s="1"/>
      <c r="AC3123" s="1"/>
      <c r="AD3123" s="1"/>
      <c r="AE3123" s="1"/>
      <c r="AF3123" s="1"/>
    </row>
    <row r="3124" spans="1:32">
      <c r="A3124" s="1"/>
      <c r="B3124" s="17">
        <v>1</v>
      </c>
      <c r="C3124" s="9" t="s">
        <v>85</v>
      </c>
      <c r="D3124" s="9" t="str">
        <f>VLOOKUP(C3124,'Hazard Categories'!$A$2:$B$52,2,FALSE)</f>
        <v>Heat/Drought/Fire</v>
      </c>
      <c r="E3124" s="17">
        <v>2</v>
      </c>
      <c r="F3124" s="17">
        <v>1985</v>
      </c>
      <c r="G3124" s="17" t="str">
        <f>IF(F3124&lt;2000,(ROUNDDOWN((F3124-$G$10)/5,0))*5+$G$10&amp;"-"&amp;(ROUNDDOWN((F3124-$G$10)/5,0))*5+$G$10+4,(ROUNDDOWN((F3124-$G$10)/5,0))*5+$G$10&amp;"-"&amp;(ROUNDDOWN((F3124-$G$10)/5,0))*5+$G$10+4)</f>
        <v>1985-1989</v>
      </c>
      <c r="H3124" s="17">
        <v>7</v>
      </c>
      <c r="I3124" s="17">
        <v>0</v>
      </c>
      <c r="J3124" s="17">
        <v>0</v>
      </c>
      <c r="K3124" s="17">
        <f>SUM(I3124:J3124)</f>
        <v>0</v>
      </c>
      <c r="L3124" s="28">
        <f>IF(N3124&lt;7000000000,0,1)</f>
        <v>0</v>
      </c>
      <c r="M3124" s="28">
        <f>IF(N3124&gt;0,1,0)</f>
        <v>0</v>
      </c>
      <c r="N3124" s="29">
        <v>0</v>
      </c>
      <c r="O3124" s="29">
        <f>IF($R3124="Minor",1,0)</f>
        <v>1</v>
      </c>
      <c r="P3124" s="29">
        <f>IF($R3124="Medium",1,0)</f>
        <v>0</v>
      </c>
      <c r="Q3124" s="29">
        <f>IF($R3124="Major",1,0)</f>
        <v>0</v>
      </c>
      <c r="R3124" s="2" t="str">
        <f>IF('Hazard Data'!N546&lt;VLOOKUP(B3124,Thresholds!$B$2:$I$8,2,FALSE),"Minor",IF(AND(VLOOKUP(B3124,Thresholds!$B$2:$I$8,2,FALSE)&lt;='Hazard Data'!N546,'Hazard Data'!N546&lt;VLOOKUP(B3124,Thresholds!$B$2:$I$8,3,FALSE)),"Medium","Major"))</f>
        <v>Minor</v>
      </c>
      <c r="S3124" s="2" t="str">
        <f>IF(N3124&gt;0,"",IF('Hazard Data'!K546&lt;VLOOKUP(B3124,Thresholds!$B$2:$I$8,5,FALSE),"Minor",IF(AND(VLOOKUP(B3124,Thresholds!$B$2:$I$8,5,FALSE)&lt;='Hazard Data'!K546,'Hazard Data'!K546&lt;VLOOKUP(B3124,Thresholds!$B$2:$I$8,6,FALSE)),"Medium","Major")))</f>
        <v>Medium</v>
      </c>
      <c r="T3124" s="2"/>
      <c r="U3124" s="2"/>
      <c r="V3124" s="2"/>
      <c r="W3124" s="2"/>
      <c r="X3124" s="1"/>
      <c r="Y3124" s="1"/>
      <c r="Z3124" s="1"/>
      <c r="AA3124" s="1"/>
      <c r="AB3124" s="1"/>
      <c r="AC3124" s="1"/>
      <c r="AD3124" s="1"/>
      <c r="AE3124" s="1"/>
      <c r="AF3124" s="1"/>
    </row>
    <row r="3125" spans="1:32">
      <c r="A3125" s="1"/>
      <c r="B3125" s="17">
        <v>2</v>
      </c>
      <c r="C3125" s="9" t="s">
        <v>85</v>
      </c>
      <c r="D3125" s="9" t="str">
        <f>VLOOKUP(C3125,'Hazard Categories'!$A$2:$B$52,2,FALSE)</f>
        <v>Heat/Drought/Fire</v>
      </c>
      <c r="E3125" s="17">
        <v>2</v>
      </c>
      <c r="F3125" s="17">
        <v>1985</v>
      </c>
      <c r="G3125" s="17" t="str">
        <f>IF(F3125&lt;2000,(ROUNDDOWN((F3125-$G$10)/5,0))*5+$G$10&amp;"-"&amp;(ROUNDDOWN((F3125-$G$10)/5,0))*5+$G$10+4,(ROUNDDOWN((F3125-$G$10)/5,0))*5+$G$10&amp;"-"&amp;(ROUNDDOWN((F3125-$G$10)/5,0))*5+$G$10+4)</f>
        <v>1985-1989</v>
      </c>
      <c r="H3125" s="17">
        <v>7</v>
      </c>
      <c r="I3125" s="17">
        <v>0</v>
      </c>
      <c r="J3125" s="17">
        <v>0</v>
      </c>
      <c r="K3125" s="17">
        <f>SUM(I3125:J3125)</f>
        <v>0</v>
      </c>
      <c r="L3125" s="28">
        <f>IF(N3125&lt;7000000000,0,1)</f>
        <v>0</v>
      </c>
      <c r="M3125" s="28">
        <f>IF(N3125&gt;0,1,0)</f>
        <v>0</v>
      </c>
      <c r="N3125" s="29">
        <v>0</v>
      </c>
      <c r="O3125" s="29">
        <f>IF($R3125="Minor",1,0)</f>
        <v>1</v>
      </c>
      <c r="P3125" s="29">
        <f>IF($R3125="Medium",1,0)</f>
        <v>0</v>
      </c>
      <c r="Q3125" s="29">
        <f>IF($R3125="Major",1,0)</f>
        <v>0</v>
      </c>
      <c r="R3125" s="2" t="str">
        <f>IF('Hazard Data'!N547&lt;VLOOKUP(B3125,Thresholds!$B$2:$I$8,2,FALSE),"Minor",IF(AND(VLOOKUP(B3125,Thresholds!$B$2:$I$8,2,FALSE)&lt;='Hazard Data'!N547,'Hazard Data'!N547&lt;VLOOKUP(B3125,Thresholds!$B$2:$I$8,3,FALSE)),"Medium","Major"))</f>
        <v>Minor</v>
      </c>
      <c r="S3125" s="2" t="str">
        <f>IF(N3125&gt;0,"",IF('Hazard Data'!K547&lt;VLOOKUP(B3125,Thresholds!$B$2:$I$8,5,FALSE),"Minor",IF(AND(VLOOKUP(B3125,Thresholds!$B$2:$I$8,5,FALSE)&lt;='Hazard Data'!K547,'Hazard Data'!K547&lt;VLOOKUP(B3125,Thresholds!$B$2:$I$8,6,FALSE)),"Medium","Major")))</f>
        <v>Medium</v>
      </c>
      <c r="T3125" s="2"/>
      <c r="U3125" s="2"/>
      <c r="V3125" s="2"/>
      <c r="W3125" s="2"/>
      <c r="X3125" s="1"/>
      <c r="Y3125" s="1"/>
      <c r="Z3125" s="1"/>
      <c r="AA3125" s="1"/>
      <c r="AB3125" s="1"/>
      <c r="AC3125" s="1"/>
      <c r="AD3125" s="1"/>
      <c r="AE3125" s="1"/>
      <c r="AF3125" s="1"/>
    </row>
    <row r="3126" spans="1:32">
      <c r="A3126" s="1"/>
      <c r="B3126" s="17">
        <v>4</v>
      </c>
      <c r="C3126" s="9" t="s">
        <v>85</v>
      </c>
      <c r="D3126" s="9" t="str">
        <f>VLOOKUP(C3126,'Hazard Categories'!$A$2:$B$52,2,FALSE)</f>
        <v>Heat/Drought/Fire</v>
      </c>
      <c r="E3126" s="17">
        <v>2</v>
      </c>
      <c r="F3126" s="17">
        <v>1985</v>
      </c>
      <c r="G3126" s="17" t="str">
        <f>IF(F3126&lt;2000,(ROUNDDOWN((F3126-$G$10)/5,0))*5+$G$10&amp;"-"&amp;(ROUNDDOWN((F3126-$G$10)/5,0))*5+$G$10+4,(ROUNDDOWN((F3126-$G$10)/5,0))*5+$G$10&amp;"-"&amp;(ROUNDDOWN((F3126-$G$10)/5,0))*5+$G$10+4)</f>
        <v>1985-1989</v>
      </c>
      <c r="H3126" s="17">
        <v>7</v>
      </c>
      <c r="I3126" s="17">
        <v>0</v>
      </c>
      <c r="J3126" s="17">
        <v>0</v>
      </c>
      <c r="K3126" s="17">
        <f>SUM(I3126:J3126)</f>
        <v>0</v>
      </c>
      <c r="L3126" s="28">
        <f>IF(N3126&lt;7000000000,0,1)</f>
        <v>0</v>
      </c>
      <c r="M3126" s="28">
        <f>IF(N3126&gt;0,1,0)</f>
        <v>0</v>
      </c>
      <c r="N3126" s="29">
        <v>0</v>
      </c>
      <c r="O3126" s="29">
        <f>IF($R3126="Minor",1,0)</f>
        <v>0</v>
      </c>
      <c r="P3126" s="29">
        <f>IF($R3126="Medium",1,0)</f>
        <v>1</v>
      </c>
      <c r="Q3126" s="29">
        <f>IF($R3126="Major",1,0)</f>
        <v>0</v>
      </c>
      <c r="R3126" s="2" t="str">
        <f>IF('Hazard Data'!N548&lt;VLOOKUP(B3126,Thresholds!$B$2:$I$8,2,FALSE),"Minor",IF(AND(VLOOKUP(B3126,Thresholds!$B$2:$I$8,2,FALSE)&lt;='Hazard Data'!N548,'Hazard Data'!N548&lt;VLOOKUP(B3126,Thresholds!$B$2:$I$8,3,FALSE)),"Medium","Major"))</f>
        <v>Medium</v>
      </c>
      <c r="S3126" s="2" t="str">
        <f>IF(N3126&gt;0,"",IF('Hazard Data'!K548&lt;VLOOKUP(B3126,Thresholds!$B$2:$I$8,5,FALSE),"Minor",IF(AND(VLOOKUP(B3126,Thresholds!$B$2:$I$8,5,FALSE)&lt;='Hazard Data'!K548,'Hazard Data'!K548&lt;VLOOKUP(B3126,Thresholds!$B$2:$I$8,6,FALSE)),"Medium","Major")))</f>
        <v>Medium</v>
      </c>
      <c r="T3126" s="2"/>
      <c r="U3126" s="2"/>
      <c r="V3126" s="2"/>
      <c r="W3126" s="2"/>
      <c r="X3126" s="1"/>
      <c r="Y3126" s="1"/>
      <c r="Z3126" s="1"/>
      <c r="AA3126" s="1"/>
      <c r="AB3126" s="1"/>
      <c r="AC3126" s="1"/>
      <c r="AD3126" s="1"/>
      <c r="AE3126" s="1"/>
      <c r="AF3126" s="1"/>
    </row>
    <row r="3127" spans="1:32">
      <c r="A3127" s="1"/>
      <c r="B3127" s="17">
        <v>3</v>
      </c>
      <c r="C3127" s="9" t="s">
        <v>85</v>
      </c>
      <c r="D3127" s="9" t="str">
        <f>VLOOKUP(C3127,'Hazard Categories'!$A$2:$B$52,2,FALSE)</f>
        <v>Heat/Drought/Fire</v>
      </c>
      <c r="E3127" s="17">
        <v>2</v>
      </c>
      <c r="F3127" s="17">
        <v>1985</v>
      </c>
      <c r="G3127" s="17" t="str">
        <f>IF(F3127&lt;2000,(ROUNDDOWN((F3127-$G$10)/5,0))*5+$G$10&amp;"-"&amp;(ROUNDDOWN((F3127-$G$10)/5,0))*5+$G$10+4,(ROUNDDOWN((F3127-$G$10)/5,0))*5+$G$10&amp;"-"&amp;(ROUNDDOWN((F3127-$G$10)/5,0))*5+$G$10+4)</f>
        <v>1985-1989</v>
      </c>
      <c r="H3127" s="17">
        <v>7</v>
      </c>
      <c r="I3127" s="17">
        <v>0</v>
      </c>
      <c r="J3127" s="17">
        <v>0</v>
      </c>
      <c r="K3127" s="17">
        <f>SUM(I3127:J3127)</f>
        <v>0</v>
      </c>
      <c r="L3127" s="28">
        <f>IF(N3127&lt;7000000000,0,1)</f>
        <v>0</v>
      </c>
      <c r="M3127" s="28">
        <f>IF(N3127&gt;0,1,0)</f>
        <v>0</v>
      </c>
      <c r="N3127" s="29">
        <v>0</v>
      </c>
      <c r="O3127" s="29">
        <f>IF($R3127="Minor",1,0)</f>
        <v>0</v>
      </c>
      <c r="P3127" s="29">
        <f>IF($R3127="Medium",1,0)</f>
        <v>1</v>
      </c>
      <c r="Q3127" s="29">
        <f>IF($R3127="Major",1,0)</f>
        <v>0</v>
      </c>
      <c r="R3127" s="2" t="str">
        <f>IF('Hazard Data'!N549&lt;VLOOKUP(B3127,Thresholds!$B$2:$I$8,2,FALSE),"Minor",IF(AND(VLOOKUP(B3127,Thresholds!$B$2:$I$8,2,FALSE)&lt;='Hazard Data'!N549,'Hazard Data'!N549&lt;VLOOKUP(B3127,Thresholds!$B$2:$I$8,3,FALSE)),"Medium","Major"))</f>
        <v>Medium</v>
      </c>
      <c r="S3127" s="2" t="str">
        <f>IF(N3127&gt;0,"",IF('Hazard Data'!K549&lt;VLOOKUP(B3127,Thresholds!$B$2:$I$8,5,FALSE),"Minor",IF(AND(VLOOKUP(B3127,Thresholds!$B$2:$I$8,5,FALSE)&lt;='Hazard Data'!K549,'Hazard Data'!K549&lt;VLOOKUP(B3127,Thresholds!$B$2:$I$8,6,FALSE)),"Medium","Major")))</f>
        <v>Medium</v>
      </c>
      <c r="T3127" s="2"/>
      <c r="U3127" s="2"/>
      <c r="V3127" s="2"/>
      <c r="W3127" s="2"/>
      <c r="X3127" s="1"/>
      <c r="Y3127" s="1"/>
      <c r="Z3127" s="1"/>
      <c r="AA3127" s="1"/>
      <c r="AB3127" s="1"/>
      <c r="AC3127" s="1"/>
      <c r="AD3127" s="1"/>
      <c r="AE3127" s="1"/>
      <c r="AF3127" s="1"/>
    </row>
    <row r="3128" spans="1:32">
      <c r="A3128" s="1"/>
      <c r="B3128" s="17">
        <v>5</v>
      </c>
      <c r="C3128" s="9" t="s">
        <v>85</v>
      </c>
      <c r="D3128" s="9" t="str">
        <f>VLOOKUP(C3128,'Hazard Categories'!$A$2:$B$52,2,FALSE)</f>
        <v>Heat/Drought/Fire</v>
      </c>
      <c r="E3128" s="17">
        <v>2</v>
      </c>
      <c r="F3128" s="17">
        <v>1985</v>
      </c>
      <c r="G3128" s="17" t="str">
        <f>IF(F3128&lt;2000,(ROUNDDOWN((F3128-$G$10)/5,0))*5+$G$10&amp;"-"&amp;(ROUNDDOWN((F3128-$G$10)/5,0))*5+$G$10+4,(ROUNDDOWN((F3128-$G$10)/5,0))*5+$G$10&amp;"-"&amp;(ROUNDDOWN((F3128-$G$10)/5,0))*5+$G$10+4)</f>
        <v>1985-1989</v>
      </c>
      <c r="H3128" s="17">
        <v>7</v>
      </c>
      <c r="I3128" s="17">
        <v>0</v>
      </c>
      <c r="J3128" s="17">
        <v>0</v>
      </c>
      <c r="K3128" s="17">
        <f>SUM(I3128:J3128)</f>
        <v>0</v>
      </c>
      <c r="L3128" s="28">
        <f>IF(N3128&lt;7000000000,0,1)</f>
        <v>0</v>
      </c>
      <c r="M3128" s="28">
        <f>IF(N3128&gt;0,1,0)</f>
        <v>0</v>
      </c>
      <c r="N3128" s="29">
        <v>0</v>
      </c>
      <c r="O3128" s="29">
        <f>IF($R3128="Minor",1,0)</f>
        <v>0</v>
      </c>
      <c r="P3128" s="29">
        <f>IF($R3128="Medium",1,0)</f>
        <v>1</v>
      </c>
      <c r="Q3128" s="29">
        <f>IF($R3128="Major",1,0)</f>
        <v>0</v>
      </c>
      <c r="R3128" s="2" t="str">
        <f>IF('Hazard Data'!N550&lt;VLOOKUP(B3128,Thresholds!$B$2:$I$8,2,FALSE),"Minor",IF(AND(VLOOKUP(B3128,Thresholds!$B$2:$I$8,2,FALSE)&lt;='Hazard Data'!N550,'Hazard Data'!N550&lt;VLOOKUP(B3128,Thresholds!$B$2:$I$8,3,FALSE)),"Medium","Major"))</f>
        <v>Medium</v>
      </c>
      <c r="S3128" s="2" t="str">
        <f>IF(N3128&gt;0,"",IF('Hazard Data'!K550&lt;VLOOKUP(B3128,Thresholds!$B$2:$I$8,5,FALSE),"Minor",IF(AND(VLOOKUP(B3128,Thresholds!$B$2:$I$8,5,FALSE)&lt;='Hazard Data'!K550,'Hazard Data'!K550&lt;VLOOKUP(B3128,Thresholds!$B$2:$I$8,6,FALSE)),"Medium","Major")))</f>
        <v>Medium</v>
      </c>
      <c r="T3128" s="2"/>
      <c r="U3128" s="2"/>
      <c r="V3128" s="2"/>
      <c r="W3128" s="2"/>
      <c r="X3128" s="1"/>
      <c r="Y3128" s="1"/>
      <c r="Z3128" s="1"/>
      <c r="AA3128" s="1"/>
      <c r="AB3128" s="1"/>
      <c r="AC3128" s="1"/>
      <c r="AD3128" s="1"/>
      <c r="AE3128" s="1"/>
      <c r="AF3128" s="1"/>
    </row>
    <row r="3129" spans="1:32">
      <c r="A3129" s="1"/>
      <c r="B3129" s="17">
        <v>6</v>
      </c>
      <c r="C3129" s="9" t="s">
        <v>40</v>
      </c>
      <c r="D3129" s="9" t="str">
        <f>VLOOKUP(C3129,'Hazard Categories'!$A$2:$B$52,2,FALSE)</f>
        <v>Storm</v>
      </c>
      <c r="E3129" s="17">
        <v>1</v>
      </c>
      <c r="F3129" s="17">
        <v>1975</v>
      </c>
      <c r="G3129" s="17" t="str">
        <f>IF(F3129&lt;2000,(ROUNDDOWN((F3129-$G$10)/5,0))*5+$G$10&amp;"-"&amp;(ROUNDDOWN((F3129-$G$10)/5,0))*5+$G$10+4,(ROUNDDOWN((F3129-$G$10)/5,0))*5+$G$10&amp;"-"&amp;(ROUNDDOWN((F3129-$G$10)/5,0))*5+$G$10+4)</f>
        <v>1975-1979</v>
      </c>
      <c r="H3129" s="17">
        <v>2</v>
      </c>
      <c r="I3129" s="17">
        <v>0</v>
      </c>
      <c r="J3129" s="17">
        <v>0</v>
      </c>
      <c r="K3129" s="17">
        <f>SUM(I3129:J3129)</f>
        <v>0</v>
      </c>
      <c r="L3129" s="28">
        <f>IF(N3129&lt;7000000000,0,1)</f>
        <v>0</v>
      </c>
      <c r="M3129" s="28">
        <f>IF(N3129&gt;0,1,0)</f>
        <v>0</v>
      </c>
      <c r="N3129" s="29">
        <v>0</v>
      </c>
      <c r="O3129" s="29">
        <f>IF($R3129="Minor",1,0)</f>
        <v>0</v>
      </c>
      <c r="P3129" s="29">
        <f>IF($R3129="Medium",1,0)</f>
        <v>1</v>
      </c>
      <c r="Q3129" s="29">
        <f>IF($R3129="Major",1,0)</f>
        <v>0</v>
      </c>
      <c r="R3129" s="2" t="str">
        <f>IF('Hazard Data'!N673&lt;VLOOKUP(B3129,Thresholds!$B$2:$I$8,2,FALSE),"Minor",IF(AND(VLOOKUP(B3129,Thresholds!$B$2:$I$8,2,FALSE)&lt;='Hazard Data'!N673,'Hazard Data'!N673&lt;VLOOKUP(B3129,Thresholds!$B$2:$I$8,3,FALSE)),"Medium","Major"))</f>
        <v>Medium</v>
      </c>
      <c r="S3129" s="2" t="str">
        <f>IF(N3129&gt;0,"",IF('Hazard Data'!K673&lt;VLOOKUP(B3129,Thresholds!$B$2:$I$8,5,FALSE),"Minor",IF(AND(VLOOKUP(B3129,Thresholds!$B$2:$I$8,5,FALSE)&lt;='Hazard Data'!K673,'Hazard Data'!K673&lt;VLOOKUP(B3129,Thresholds!$B$2:$I$8,6,FALSE)),"Medium","Major")))</f>
        <v>Medium</v>
      </c>
      <c r="T3129" s="2"/>
      <c r="U3129" s="2"/>
      <c r="V3129" s="2"/>
      <c r="W3129" s="2"/>
      <c r="X3129" s="1"/>
      <c r="Y3129" s="1"/>
      <c r="Z3129" s="1"/>
      <c r="AA3129" s="1"/>
      <c r="AB3129" s="1"/>
      <c r="AC3129" s="1"/>
      <c r="AD3129" s="1"/>
      <c r="AE3129" s="1"/>
      <c r="AF3129" s="1"/>
    </row>
    <row r="3130" spans="1:32">
      <c r="A3130" s="1"/>
      <c r="B3130" s="17">
        <v>1</v>
      </c>
      <c r="C3130" s="9" t="s">
        <v>40</v>
      </c>
      <c r="D3130" s="9" t="str">
        <f>VLOOKUP(C3130,'Hazard Categories'!$A$2:$B$52,2,FALSE)</f>
        <v>Storm</v>
      </c>
      <c r="E3130" s="17">
        <v>1</v>
      </c>
      <c r="F3130" s="17">
        <v>1975</v>
      </c>
      <c r="G3130" s="17" t="str">
        <f>IF(F3130&lt;2000,(ROUNDDOWN((F3130-$G$10)/5,0))*5+$G$10&amp;"-"&amp;(ROUNDDOWN((F3130-$G$10)/5,0))*5+$G$10+4,(ROUNDDOWN((F3130-$G$10)/5,0))*5+$G$10&amp;"-"&amp;(ROUNDDOWN((F3130-$G$10)/5,0))*5+$G$10+4)</f>
        <v>1975-1979</v>
      </c>
      <c r="H3130" s="17">
        <v>2</v>
      </c>
      <c r="I3130" s="17">
        <v>0</v>
      </c>
      <c r="J3130" s="17">
        <v>0</v>
      </c>
      <c r="K3130" s="17">
        <f>SUM(I3130:J3130)</f>
        <v>0</v>
      </c>
      <c r="L3130" s="28">
        <f>IF(N3130&lt;7000000000,0,1)</f>
        <v>0</v>
      </c>
      <c r="M3130" s="28">
        <f>IF(N3130&gt;0,1,0)</f>
        <v>0</v>
      </c>
      <c r="N3130" s="29">
        <v>0</v>
      </c>
      <c r="O3130" s="29">
        <f>IF($R3130="Minor",1,0)</f>
        <v>1</v>
      </c>
      <c r="P3130" s="29">
        <f>IF($R3130="Medium",1,0)</f>
        <v>0</v>
      </c>
      <c r="Q3130" s="29">
        <f>IF($R3130="Major",1,0)</f>
        <v>0</v>
      </c>
      <c r="R3130" s="2" t="str">
        <f>IF('Hazard Data'!N674&lt;VLOOKUP(B3130,Thresholds!$B$2:$I$8,2,FALSE),"Minor",IF(AND(VLOOKUP(B3130,Thresholds!$B$2:$I$8,2,FALSE)&lt;='Hazard Data'!N674,'Hazard Data'!N674&lt;VLOOKUP(B3130,Thresholds!$B$2:$I$8,3,FALSE)),"Medium","Major"))</f>
        <v>Minor</v>
      </c>
      <c r="S3130" s="2" t="str">
        <f>IF(N3130&gt;0,"",IF('Hazard Data'!K674&lt;VLOOKUP(B3130,Thresholds!$B$2:$I$8,5,FALSE),"Minor",IF(AND(VLOOKUP(B3130,Thresholds!$B$2:$I$8,5,FALSE)&lt;='Hazard Data'!K674,'Hazard Data'!K674&lt;VLOOKUP(B3130,Thresholds!$B$2:$I$8,6,FALSE)),"Medium","Major")))</f>
        <v>Medium</v>
      </c>
      <c r="T3130" s="2"/>
      <c r="U3130" s="2"/>
      <c r="V3130" s="2"/>
      <c r="W3130" s="2"/>
      <c r="X3130" s="1"/>
      <c r="Y3130" s="1"/>
      <c r="Z3130" s="1"/>
      <c r="AA3130" s="1"/>
      <c r="AB3130" s="1"/>
      <c r="AC3130" s="1"/>
      <c r="AD3130" s="1"/>
      <c r="AE3130" s="1"/>
      <c r="AF3130" s="1"/>
    </row>
    <row r="3131" spans="1:32">
      <c r="A3131" s="1"/>
      <c r="B3131" s="17">
        <v>2</v>
      </c>
      <c r="C3131" s="9" t="s">
        <v>40</v>
      </c>
      <c r="D3131" s="9" t="str">
        <f>VLOOKUP(C3131,'Hazard Categories'!$A$2:$B$52,2,FALSE)</f>
        <v>Storm</v>
      </c>
      <c r="E3131" s="17">
        <v>1</v>
      </c>
      <c r="F3131" s="17">
        <v>1975</v>
      </c>
      <c r="G3131" s="17" t="str">
        <f>IF(F3131&lt;2000,(ROUNDDOWN((F3131-$G$10)/5,0))*5+$G$10&amp;"-"&amp;(ROUNDDOWN((F3131-$G$10)/5,0))*5+$G$10+4,(ROUNDDOWN((F3131-$G$10)/5,0))*5+$G$10&amp;"-"&amp;(ROUNDDOWN((F3131-$G$10)/5,0))*5+$G$10+4)</f>
        <v>1975-1979</v>
      </c>
      <c r="H3131" s="17">
        <v>2</v>
      </c>
      <c r="I3131" s="17">
        <v>0</v>
      </c>
      <c r="J3131" s="17">
        <v>0</v>
      </c>
      <c r="K3131" s="17">
        <f>SUM(I3131:J3131)</f>
        <v>0</v>
      </c>
      <c r="L3131" s="28">
        <f>IF(N3131&lt;7000000000,0,1)</f>
        <v>0</v>
      </c>
      <c r="M3131" s="28">
        <f>IF(N3131&gt;0,1,0)</f>
        <v>0</v>
      </c>
      <c r="N3131" s="29">
        <v>0</v>
      </c>
      <c r="O3131" s="29">
        <f>IF($R3131="Minor",1,0)</f>
        <v>1</v>
      </c>
      <c r="P3131" s="29">
        <f>IF($R3131="Medium",1,0)</f>
        <v>0</v>
      </c>
      <c r="Q3131" s="29">
        <f>IF($R3131="Major",1,0)</f>
        <v>0</v>
      </c>
      <c r="R3131" s="2" t="str">
        <f>IF('Hazard Data'!N675&lt;VLOOKUP(B3131,Thresholds!$B$2:$I$8,2,FALSE),"Minor",IF(AND(VLOOKUP(B3131,Thresholds!$B$2:$I$8,2,FALSE)&lt;='Hazard Data'!N675,'Hazard Data'!N675&lt;VLOOKUP(B3131,Thresholds!$B$2:$I$8,3,FALSE)),"Medium","Major"))</f>
        <v>Minor</v>
      </c>
      <c r="S3131" s="2" t="str">
        <f>IF(N3131&gt;0,"",IF('Hazard Data'!K675&lt;VLOOKUP(B3131,Thresholds!$B$2:$I$8,5,FALSE),"Minor",IF(AND(VLOOKUP(B3131,Thresholds!$B$2:$I$8,5,FALSE)&lt;='Hazard Data'!K675,'Hazard Data'!K675&lt;VLOOKUP(B3131,Thresholds!$B$2:$I$8,6,FALSE)),"Medium","Major")))</f>
        <v>Medium</v>
      </c>
      <c r="T3131" s="2"/>
      <c r="U3131" s="2"/>
      <c r="V3131" s="2"/>
      <c r="W3131" s="2"/>
      <c r="X3131" s="1"/>
      <c r="Y3131" s="1"/>
      <c r="Z3131" s="1"/>
      <c r="AA3131" s="1"/>
      <c r="AB3131" s="1"/>
      <c r="AC3131" s="1"/>
      <c r="AD3131" s="1"/>
      <c r="AE3131" s="1"/>
      <c r="AF3131" s="1"/>
    </row>
    <row r="3132" spans="1:32">
      <c r="A3132" s="1"/>
      <c r="B3132" s="17">
        <v>4</v>
      </c>
      <c r="C3132" s="9" t="s">
        <v>40</v>
      </c>
      <c r="D3132" s="9" t="str">
        <f>VLOOKUP(C3132,'Hazard Categories'!$A$2:$B$52,2,FALSE)</f>
        <v>Storm</v>
      </c>
      <c r="E3132" s="17">
        <v>1</v>
      </c>
      <c r="F3132" s="17">
        <v>1975</v>
      </c>
      <c r="G3132" s="17" t="str">
        <f>IF(F3132&lt;2000,(ROUNDDOWN((F3132-$G$10)/5,0))*5+$G$10&amp;"-"&amp;(ROUNDDOWN((F3132-$G$10)/5,0))*5+$G$10+4,(ROUNDDOWN((F3132-$G$10)/5,0))*5+$G$10&amp;"-"&amp;(ROUNDDOWN((F3132-$G$10)/5,0))*5+$G$10+4)</f>
        <v>1975-1979</v>
      </c>
      <c r="H3132" s="17">
        <v>2</v>
      </c>
      <c r="I3132" s="17">
        <v>0</v>
      </c>
      <c r="J3132" s="17">
        <v>0</v>
      </c>
      <c r="K3132" s="17">
        <f>SUM(I3132:J3132)</f>
        <v>0</v>
      </c>
      <c r="L3132" s="28">
        <f>IF(N3132&lt;7000000000,0,1)</f>
        <v>0</v>
      </c>
      <c r="M3132" s="28">
        <f>IF(N3132&gt;0,1,0)</f>
        <v>0</v>
      </c>
      <c r="N3132" s="29">
        <v>0</v>
      </c>
      <c r="O3132" s="29">
        <f>IF($R3132="Minor",1,0)</f>
        <v>0</v>
      </c>
      <c r="P3132" s="29">
        <f>IF($R3132="Medium",1,0)</f>
        <v>1</v>
      </c>
      <c r="Q3132" s="29">
        <f>IF($R3132="Major",1,0)</f>
        <v>0</v>
      </c>
      <c r="R3132" s="2" t="str">
        <f>IF('Hazard Data'!N676&lt;VLOOKUP(B3132,Thresholds!$B$2:$I$8,2,FALSE),"Minor",IF(AND(VLOOKUP(B3132,Thresholds!$B$2:$I$8,2,FALSE)&lt;='Hazard Data'!N676,'Hazard Data'!N676&lt;VLOOKUP(B3132,Thresholds!$B$2:$I$8,3,FALSE)),"Medium","Major"))</f>
        <v>Medium</v>
      </c>
      <c r="S3132" s="2" t="str">
        <f>IF(N3132&gt;0,"",IF('Hazard Data'!K676&lt;VLOOKUP(B3132,Thresholds!$B$2:$I$8,5,FALSE),"Minor",IF(AND(VLOOKUP(B3132,Thresholds!$B$2:$I$8,5,FALSE)&lt;='Hazard Data'!K676,'Hazard Data'!K676&lt;VLOOKUP(B3132,Thresholds!$B$2:$I$8,6,FALSE)),"Medium","Major")))</f>
        <v>Medium</v>
      </c>
      <c r="T3132" s="2"/>
      <c r="U3132" s="2"/>
      <c r="V3132" s="2"/>
      <c r="W3132" s="2"/>
      <c r="X3132" s="1"/>
      <c r="Y3132" s="1"/>
      <c r="Z3132" s="1"/>
      <c r="AA3132" s="1"/>
      <c r="AB3132" s="1"/>
      <c r="AC3132" s="1"/>
      <c r="AD3132" s="1"/>
      <c r="AE3132" s="1"/>
      <c r="AF3132" s="1"/>
    </row>
    <row r="3133" spans="1:32">
      <c r="A3133" s="1"/>
      <c r="B3133" s="17">
        <v>3</v>
      </c>
      <c r="C3133" s="9" t="s">
        <v>40</v>
      </c>
      <c r="D3133" s="9" t="str">
        <f>VLOOKUP(C3133,'Hazard Categories'!$A$2:$B$52,2,FALSE)</f>
        <v>Storm</v>
      </c>
      <c r="E3133" s="17">
        <v>1</v>
      </c>
      <c r="F3133" s="17">
        <v>1975</v>
      </c>
      <c r="G3133" s="17" t="str">
        <f>IF(F3133&lt;2000,(ROUNDDOWN((F3133-$G$10)/5,0))*5+$G$10&amp;"-"&amp;(ROUNDDOWN((F3133-$G$10)/5,0))*5+$G$10+4,(ROUNDDOWN((F3133-$G$10)/5,0))*5+$G$10&amp;"-"&amp;(ROUNDDOWN((F3133-$G$10)/5,0))*5+$G$10+4)</f>
        <v>1975-1979</v>
      </c>
      <c r="H3133" s="17">
        <v>2</v>
      </c>
      <c r="I3133" s="17">
        <v>0</v>
      </c>
      <c r="J3133" s="17">
        <v>0</v>
      </c>
      <c r="K3133" s="17">
        <f>SUM(I3133:J3133)</f>
        <v>0</v>
      </c>
      <c r="L3133" s="28">
        <f>IF(N3133&lt;7000000000,0,1)</f>
        <v>0</v>
      </c>
      <c r="M3133" s="28">
        <f>IF(N3133&gt;0,1,0)</f>
        <v>0</v>
      </c>
      <c r="N3133" s="29">
        <v>0</v>
      </c>
      <c r="O3133" s="29">
        <f>IF($R3133="Minor",1,0)</f>
        <v>1</v>
      </c>
      <c r="P3133" s="29">
        <f>IF($R3133="Medium",1,0)</f>
        <v>0</v>
      </c>
      <c r="Q3133" s="29">
        <f>IF($R3133="Major",1,0)</f>
        <v>0</v>
      </c>
      <c r="R3133" s="2" t="str">
        <f>IF('Hazard Data'!N677&lt;VLOOKUP(B3133,Thresholds!$B$2:$I$8,2,FALSE),"Minor",IF(AND(VLOOKUP(B3133,Thresholds!$B$2:$I$8,2,FALSE)&lt;='Hazard Data'!N677,'Hazard Data'!N677&lt;VLOOKUP(B3133,Thresholds!$B$2:$I$8,3,FALSE)),"Medium","Major"))</f>
        <v>Minor</v>
      </c>
      <c r="S3133" s="2" t="str">
        <f>IF(N3133&gt;0,"",IF('Hazard Data'!K677&lt;VLOOKUP(B3133,Thresholds!$B$2:$I$8,5,FALSE),"Minor",IF(AND(VLOOKUP(B3133,Thresholds!$B$2:$I$8,5,FALSE)&lt;='Hazard Data'!K677,'Hazard Data'!K677&lt;VLOOKUP(B3133,Thresholds!$B$2:$I$8,6,FALSE)),"Medium","Major")))</f>
        <v>Medium</v>
      </c>
      <c r="T3133" s="2"/>
      <c r="U3133" s="2"/>
      <c r="V3133" s="2"/>
      <c r="W3133" s="2"/>
      <c r="X3133" s="1"/>
      <c r="Y3133" s="1"/>
      <c r="Z3133" s="1"/>
      <c r="AA3133" s="1"/>
      <c r="AB3133" s="1"/>
      <c r="AC3133" s="1"/>
      <c r="AD3133" s="1"/>
      <c r="AE3133" s="1"/>
      <c r="AF3133" s="1"/>
    </row>
    <row r="3134" spans="1:32">
      <c r="A3134" s="1"/>
      <c r="B3134" s="17">
        <v>5</v>
      </c>
      <c r="C3134" s="9" t="s">
        <v>40</v>
      </c>
      <c r="D3134" s="9" t="str">
        <f>VLOOKUP(C3134,'Hazard Categories'!$A$2:$B$52,2,FALSE)</f>
        <v>Storm</v>
      </c>
      <c r="E3134" s="17">
        <v>1</v>
      </c>
      <c r="F3134" s="17">
        <v>1975</v>
      </c>
      <c r="G3134" s="17" t="str">
        <f>IF(F3134&lt;2000,(ROUNDDOWN((F3134-$G$10)/5,0))*5+$G$10&amp;"-"&amp;(ROUNDDOWN((F3134-$G$10)/5,0))*5+$G$10+4,(ROUNDDOWN((F3134-$G$10)/5,0))*5+$G$10&amp;"-"&amp;(ROUNDDOWN((F3134-$G$10)/5,0))*5+$G$10+4)</f>
        <v>1975-1979</v>
      </c>
      <c r="H3134" s="17">
        <v>2</v>
      </c>
      <c r="I3134" s="17">
        <v>0</v>
      </c>
      <c r="J3134" s="17">
        <v>0</v>
      </c>
      <c r="K3134" s="17">
        <f>SUM(I3134:J3134)</f>
        <v>0</v>
      </c>
      <c r="L3134" s="28">
        <f>IF(N3134&lt;7000000000,0,1)</f>
        <v>0</v>
      </c>
      <c r="M3134" s="28">
        <f>IF(N3134&gt;0,1,0)</f>
        <v>0</v>
      </c>
      <c r="N3134" s="29">
        <v>0</v>
      </c>
      <c r="O3134" s="29">
        <f>IF($R3134="Minor",1,0)</f>
        <v>0</v>
      </c>
      <c r="P3134" s="29">
        <f>IF($R3134="Medium",1,0)</f>
        <v>1</v>
      </c>
      <c r="Q3134" s="29">
        <f>IF($R3134="Major",1,0)</f>
        <v>0</v>
      </c>
      <c r="R3134" s="2" t="str">
        <f>IF('Hazard Data'!N678&lt;VLOOKUP(B3134,Thresholds!$B$2:$I$8,2,FALSE),"Minor",IF(AND(VLOOKUP(B3134,Thresholds!$B$2:$I$8,2,FALSE)&lt;='Hazard Data'!N678,'Hazard Data'!N678&lt;VLOOKUP(B3134,Thresholds!$B$2:$I$8,3,FALSE)),"Medium","Major"))</f>
        <v>Medium</v>
      </c>
      <c r="S3134" s="2" t="str">
        <f>IF(N3134&gt;0,"",IF('Hazard Data'!K678&lt;VLOOKUP(B3134,Thresholds!$B$2:$I$8,5,FALSE),"Minor",IF(AND(VLOOKUP(B3134,Thresholds!$B$2:$I$8,5,FALSE)&lt;='Hazard Data'!K678,'Hazard Data'!K678&lt;VLOOKUP(B3134,Thresholds!$B$2:$I$8,6,FALSE)),"Medium","Major")))</f>
        <v>Medium</v>
      </c>
      <c r="T3134" s="2"/>
      <c r="U3134" s="2"/>
      <c r="V3134" s="2"/>
      <c r="W3134" s="2"/>
      <c r="X3134" s="1"/>
      <c r="Y3134" s="1"/>
      <c r="Z3134" s="1"/>
      <c r="AA3134" s="1"/>
      <c r="AB3134" s="1"/>
      <c r="AC3134" s="1"/>
      <c r="AD3134" s="1"/>
      <c r="AE3134" s="1"/>
      <c r="AF3134" s="1"/>
    </row>
    <row r="3135" spans="1:32">
      <c r="A3135" s="1"/>
      <c r="B3135" s="17">
        <v>6</v>
      </c>
      <c r="C3135" s="9" t="s">
        <v>40</v>
      </c>
      <c r="D3135" s="9" t="str">
        <f>VLOOKUP(C3135,'Hazard Categories'!$A$2:$B$52,2,FALSE)</f>
        <v>Storm</v>
      </c>
      <c r="E3135" s="17">
        <v>1</v>
      </c>
      <c r="F3135" s="17">
        <v>1982</v>
      </c>
      <c r="G3135" s="17" t="str">
        <f>IF(F3135&lt;2000,(ROUNDDOWN((F3135-$G$10)/5,0))*5+$G$10&amp;"-"&amp;(ROUNDDOWN((F3135-$G$10)/5,0))*5+$G$10+4,(ROUNDDOWN((F3135-$G$10)/5,0))*5+$G$10&amp;"-"&amp;(ROUNDDOWN((F3135-$G$10)/5,0))*5+$G$10+4)</f>
        <v>1980-1984</v>
      </c>
      <c r="H3135" s="17">
        <v>1</v>
      </c>
      <c r="I3135" s="17">
        <v>0</v>
      </c>
      <c r="J3135" s="17">
        <v>0</v>
      </c>
      <c r="K3135" s="17">
        <f>SUM(I3135:J3135)</f>
        <v>0</v>
      </c>
      <c r="L3135" s="28">
        <f>IF(N3135&lt;7000000000,0,1)</f>
        <v>0</v>
      </c>
      <c r="M3135" s="28">
        <f>IF(N3135&gt;0,1,0)</f>
        <v>0</v>
      </c>
      <c r="N3135" s="29">
        <v>0</v>
      </c>
      <c r="O3135" s="29">
        <f>IF($R3135="Minor",1,0)</f>
        <v>1</v>
      </c>
      <c r="P3135" s="29">
        <f>IF($R3135="Medium",1,0)</f>
        <v>0</v>
      </c>
      <c r="Q3135" s="29">
        <f>IF($R3135="Major",1,0)</f>
        <v>0</v>
      </c>
      <c r="R3135" s="2" t="str">
        <f>IF('Hazard Data'!N722&lt;VLOOKUP(B3135,Thresholds!$B$2:$I$8,2,FALSE),"Minor",IF(AND(VLOOKUP(B3135,Thresholds!$B$2:$I$8,2,FALSE)&lt;='Hazard Data'!N722,'Hazard Data'!N722&lt;VLOOKUP(B3135,Thresholds!$B$2:$I$8,3,FALSE)),"Medium","Major"))</f>
        <v>Minor</v>
      </c>
      <c r="S3135" s="2" t="str">
        <f>IF(N3135&gt;0,"",IF('Hazard Data'!K722&lt;VLOOKUP(B3135,Thresholds!$B$2:$I$8,5,FALSE),"Minor",IF(AND(VLOOKUP(B3135,Thresholds!$B$2:$I$8,5,FALSE)&lt;='Hazard Data'!K722,'Hazard Data'!K722&lt;VLOOKUP(B3135,Thresholds!$B$2:$I$8,6,FALSE)),"Medium","Major")))</f>
        <v>Medium</v>
      </c>
      <c r="T3135" s="2"/>
      <c r="U3135" s="2"/>
      <c r="V3135" s="2"/>
      <c r="W3135" s="2"/>
      <c r="X3135" s="1"/>
      <c r="Y3135" s="1"/>
      <c r="Z3135" s="1"/>
      <c r="AA3135" s="1"/>
      <c r="AB3135" s="1"/>
      <c r="AC3135" s="1"/>
      <c r="AD3135" s="1"/>
      <c r="AE3135" s="1"/>
      <c r="AF3135" s="1"/>
    </row>
    <row r="3136" spans="1:32">
      <c r="A3136" s="1"/>
      <c r="B3136" s="17">
        <v>6</v>
      </c>
      <c r="C3136" s="9" t="s">
        <v>40</v>
      </c>
      <c r="D3136" s="9" t="str">
        <f>VLOOKUP(C3136,'Hazard Categories'!$A$2:$B$52,2,FALSE)</f>
        <v>Storm</v>
      </c>
      <c r="E3136" s="17">
        <v>2</v>
      </c>
      <c r="F3136" s="17">
        <v>1982</v>
      </c>
      <c r="G3136" s="17" t="str">
        <f>IF(F3136&lt;2000,(ROUNDDOWN((F3136-$G$10)/5,0))*5+$G$10&amp;"-"&amp;(ROUNDDOWN((F3136-$G$10)/5,0))*5+$G$10+4,(ROUNDDOWN((F3136-$G$10)/5,0))*5+$G$10&amp;"-"&amp;(ROUNDDOWN((F3136-$G$10)/5,0))*5+$G$10+4)</f>
        <v>1980-1984</v>
      </c>
      <c r="H3136" s="17">
        <v>1</v>
      </c>
      <c r="I3136" s="17">
        <v>0</v>
      </c>
      <c r="J3136" s="17">
        <v>0</v>
      </c>
      <c r="K3136" s="17">
        <f>SUM(I3136:J3136)</f>
        <v>0</v>
      </c>
      <c r="L3136" s="28">
        <f>IF(N3136&lt;7000000000,0,1)</f>
        <v>0</v>
      </c>
      <c r="M3136" s="28">
        <f>IF(N3136&gt;0,1,0)</f>
        <v>0</v>
      </c>
      <c r="N3136" s="29">
        <v>0</v>
      </c>
      <c r="O3136" s="29">
        <f>IF($R3136="Minor",1,0)</f>
        <v>1</v>
      </c>
      <c r="P3136" s="29">
        <f>IF($R3136="Medium",1,0)</f>
        <v>0</v>
      </c>
      <c r="Q3136" s="29">
        <f>IF($R3136="Major",1,0)</f>
        <v>0</v>
      </c>
      <c r="R3136" s="2" t="str">
        <f>IF('Hazard Data'!N723&lt;VLOOKUP(B3136,Thresholds!$B$2:$I$8,2,FALSE),"Minor",IF(AND(VLOOKUP(B3136,Thresholds!$B$2:$I$8,2,FALSE)&lt;='Hazard Data'!N723,'Hazard Data'!N723&lt;VLOOKUP(B3136,Thresholds!$B$2:$I$8,3,FALSE)),"Medium","Major"))</f>
        <v>Minor</v>
      </c>
      <c r="S3136" s="2" t="str">
        <f>IF(N3136&gt;0,"",IF('Hazard Data'!K723&lt;VLOOKUP(B3136,Thresholds!$B$2:$I$8,5,FALSE),"Minor",IF(AND(VLOOKUP(B3136,Thresholds!$B$2:$I$8,5,FALSE)&lt;='Hazard Data'!K723,'Hazard Data'!K723&lt;VLOOKUP(B3136,Thresholds!$B$2:$I$8,6,FALSE)),"Medium","Major")))</f>
        <v>Medium</v>
      </c>
      <c r="T3136" s="2"/>
      <c r="U3136" s="2"/>
      <c r="V3136" s="2"/>
      <c r="W3136" s="2"/>
      <c r="X3136" s="1"/>
      <c r="Y3136" s="1"/>
      <c r="Z3136" s="1"/>
      <c r="AA3136" s="1"/>
      <c r="AB3136" s="1"/>
      <c r="AC3136" s="1"/>
      <c r="AD3136" s="1"/>
      <c r="AE3136" s="1"/>
      <c r="AF3136" s="1"/>
    </row>
    <row r="3137" spans="1:32">
      <c r="A3137" s="1"/>
      <c r="B3137" s="17">
        <v>1</v>
      </c>
      <c r="C3137" s="9" t="s">
        <v>40</v>
      </c>
      <c r="D3137" s="9" t="str">
        <f>VLOOKUP(C3137,'Hazard Categories'!$A$2:$B$52,2,FALSE)</f>
        <v>Storm</v>
      </c>
      <c r="E3137" s="17">
        <v>1</v>
      </c>
      <c r="F3137" s="17">
        <v>1982</v>
      </c>
      <c r="G3137" s="17" t="str">
        <f>IF(F3137&lt;2000,(ROUNDDOWN((F3137-$G$10)/5,0))*5+$G$10&amp;"-"&amp;(ROUNDDOWN((F3137-$G$10)/5,0))*5+$G$10+4,(ROUNDDOWN((F3137-$G$10)/5,0))*5+$G$10&amp;"-"&amp;(ROUNDDOWN((F3137-$G$10)/5,0))*5+$G$10+4)</f>
        <v>1980-1984</v>
      </c>
      <c r="H3137" s="17">
        <v>1</v>
      </c>
      <c r="I3137" s="17">
        <v>0</v>
      </c>
      <c r="J3137" s="17">
        <v>0</v>
      </c>
      <c r="K3137" s="17">
        <f>SUM(I3137:J3137)</f>
        <v>0</v>
      </c>
      <c r="L3137" s="28">
        <f>IF(N3137&lt;7000000000,0,1)</f>
        <v>0</v>
      </c>
      <c r="M3137" s="28">
        <f>IF(N3137&gt;0,1,0)</f>
        <v>0</v>
      </c>
      <c r="N3137" s="29">
        <v>0</v>
      </c>
      <c r="O3137" s="29">
        <f>IF($R3137="Minor",1,0)</f>
        <v>1</v>
      </c>
      <c r="P3137" s="29">
        <f>IF($R3137="Medium",1,0)</f>
        <v>0</v>
      </c>
      <c r="Q3137" s="29">
        <f>IF($R3137="Major",1,0)</f>
        <v>0</v>
      </c>
      <c r="R3137" s="2" t="str">
        <f>IF('Hazard Data'!N727&lt;VLOOKUP(B3137,Thresholds!$B$2:$I$8,2,FALSE),"Minor",IF(AND(VLOOKUP(B3137,Thresholds!$B$2:$I$8,2,FALSE)&lt;='Hazard Data'!N727,'Hazard Data'!N727&lt;VLOOKUP(B3137,Thresholds!$B$2:$I$8,3,FALSE)),"Medium","Major"))</f>
        <v>Minor</v>
      </c>
      <c r="S3137" s="2" t="str">
        <f>IF(N3137&gt;0,"",IF('Hazard Data'!K727&lt;VLOOKUP(B3137,Thresholds!$B$2:$I$8,5,FALSE),"Minor",IF(AND(VLOOKUP(B3137,Thresholds!$B$2:$I$8,5,FALSE)&lt;='Hazard Data'!K727,'Hazard Data'!K727&lt;VLOOKUP(B3137,Thresholds!$B$2:$I$8,6,FALSE)),"Medium","Major")))</f>
        <v>Medium</v>
      </c>
      <c r="T3137" s="2"/>
      <c r="U3137" s="2"/>
      <c r="V3137" s="2"/>
      <c r="W3137" s="2"/>
      <c r="X3137" s="1"/>
      <c r="Y3137" s="1"/>
      <c r="Z3137" s="1"/>
      <c r="AA3137" s="1"/>
      <c r="AB3137" s="1"/>
      <c r="AC3137" s="1"/>
      <c r="AD3137" s="1"/>
      <c r="AE3137" s="1"/>
      <c r="AF3137" s="1"/>
    </row>
    <row r="3138" spans="1:32">
      <c r="A3138" s="1"/>
      <c r="B3138" s="17">
        <v>1</v>
      </c>
      <c r="C3138" s="9" t="s">
        <v>40</v>
      </c>
      <c r="D3138" s="9" t="str">
        <f>VLOOKUP(C3138,'Hazard Categories'!$A$2:$B$52,2,FALSE)</f>
        <v>Storm</v>
      </c>
      <c r="E3138" s="17">
        <v>2</v>
      </c>
      <c r="F3138" s="17">
        <v>1982</v>
      </c>
      <c r="G3138" s="17" t="str">
        <f>IF(F3138&lt;2000,(ROUNDDOWN((F3138-$G$10)/5,0))*5+$G$10&amp;"-"&amp;(ROUNDDOWN((F3138-$G$10)/5,0))*5+$G$10+4,(ROUNDDOWN((F3138-$G$10)/5,0))*5+$G$10&amp;"-"&amp;(ROUNDDOWN((F3138-$G$10)/5,0))*5+$G$10+4)</f>
        <v>1980-1984</v>
      </c>
      <c r="H3138" s="17">
        <v>1</v>
      </c>
      <c r="I3138" s="17">
        <v>0</v>
      </c>
      <c r="J3138" s="17">
        <v>0</v>
      </c>
      <c r="K3138" s="17">
        <f>SUM(I3138:J3138)</f>
        <v>0</v>
      </c>
      <c r="L3138" s="28">
        <f>IF(N3138&lt;7000000000,0,1)</f>
        <v>0</v>
      </c>
      <c r="M3138" s="28">
        <f>IF(N3138&gt;0,1,0)</f>
        <v>0</v>
      </c>
      <c r="N3138" s="29">
        <v>0</v>
      </c>
      <c r="O3138" s="29">
        <f>IF($R3138="Minor",1,0)</f>
        <v>1</v>
      </c>
      <c r="P3138" s="29">
        <f>IF($R3138="Medium",1,0)</f>
        <v>0</v>
      </c>
      <c r="Q3138" s="29">
        <f>IF($R3138="Major",1,0)</f>
        <v>0</v>
      </c>
      <c r="R3138" s="2" t="str">
        <f>IF('Hazard Data'!N728&lt;VLOOKUP(B3138,Thresholds!$B$2:$I$8,2,FALSE),"Minor",IF(AND(VLOOKUP(B3138,Thresholds!$B$2:$I$8,2,FALSE)&lt;='Hazard Data'!N728,'Hazard Data'!N728&lt;VLOOKUP(B3138,Thresholds!$B$2:$I$8,3,FALSE)),"Medium","Major"))</f>
        <v>Minor</v>
      </c>
      <c r="S3138" s="2" t="str">
        <f>IF(N3138&gt;0,"",IF('Hazard Data'!K728&lt;VLOOKUP(B3138,Thresholds!$B$2:$I$8,5,FALSE),"Minor",IF(AND(VLOOKUP(B3138,Thresholds!$B$2:$I$8,5,FALSE)&lt;='Hazard Data'!K728,'Hazard Data'!K728&lt;VLOOKUP(B3138,Thresholds!$B$2:$I$8,6,FALSE)),"Medium","Major")))</f>
        <v>Medium</v>
      </c>
      <c r="T3138" s="2"/>
      <c r="U3138" s="2"/>
      <c r="V3138" s="2"/>
      <c r="W3138" s="2"/>
      <c r="X3138" s="1"/>
      <c r="Y3138" s="1"/>
      <c r="Z3138" s="1"/>
      <c r="AA3138" s="1"/>
      <c r="AB3138" s="1"/>
      <c r="AC3138" s="1"/>
      <c r="AD3138" s="1"/>
      <c r="AE3138" s="1"/>
      <c r="AF3138" s="1"/>
    </row>
    <row r="3139" spans="1:32">
      <c r="A3139" s="1"/>
      <c r="B3139" s="17">
        <v>2</v>
      </c>
      <c r="C3139" s="9" t="s">
        <v>40</v>
      </c>
      <c r="D3139" s="9" t="str">
        <f>VLOOKUP(C3139,'Hazard Categories'!$A$2:$B$52,2,FALSE)</f>
        <v>Storm</v>
      </c>
      <c r="E3139" s="17">
        <v>1</v>
      </c>
      <c r="F3139" s="17">
        <v>1982</v>
      </c>
      <c r="G3139" s="17" t="str">
        <f>IF(F3139&lt;2000,(ROUNDDOWN((F3139-$G$10)/5,0))*5+$G$10&amp;"-"&amp;(ROUNDDOWN((F3139-$G$10)/5,0))*5+$G$10+4,(ROUNDDOWN((F3139-$G$10)/5,0))*5+$G$10&amp;"-"&amp;(ROUNDDOWN((F3139-$G$10)/5,0))*5+$G$10+4)</f>
        <v>1980-1984</v>
      </c>
      <c r="H3139" s="17">
        <v>1</v>
      </c>
      <c r="I3139" s="17">
        <v>0</v>
      </c>
      <c r="J3139" s="17">
        <v>0</v>
      </c>
      <c r="K3139" s="17">
        <f>SUM(I3139:J3139)</f>
        <v>0</v>
      </c>
      <c r="L3139" s="28">
        <f>IF(N3139&lt;7000000000,0,1)</f>
        <v>0</v>
      </c>
      <c r="M3139" s="28">
        <f>IF(N3139&gt;0,1,0)</f>
        <v>0</v>
      </c>
      <c r="N3139" s="29">
        <v>0</v>
      </c>
      <c r="O3139" s="29">
        <f>IF($R3139="Minor",1,0)</f>
        <v>1</v>
      </c>
      <c r="P3139" s="29">
        <f>IF($R3139="Medium",1,0)</f>
        <v>0</v>
      </c>
      <c r="Q3139" s="29">
        <f>IF($R3139="Major",1,0)</f>
        <v>0</v>
      </c>
      <c r="R3139" s="2" t="str">
        <f>IF('Hazard Data'!N731&lt;VLOOKUP(B3139,Thresholds!$B$2:$I$8,2,FALSE),"Minor",IF(AND(VLOOKUP(B3139,Thresholds!$B$2:$I$8,2,FALSE)&lt;='Hazard Data'!N731,'Hazard Data'!N731&lt;VLOOKUP(B3139,Thresholds!$B$2:$I$8,3,FALSE)),"Medium","Major"))</f>
        <v>Minor</v>
      </c>
      <c r="S3139" s="2" t="str">
        <f>IF(N3139&gt;0,"",IF('Hazard Data'!K731&lt;VLOOKUP(B3139,Thresholds!$B$2:$I$8,5,FALSE),"Minor",IF(AND(VLOOKUP(B3139,Thresholds!$B$2:$I$8,5,FALSE)&lt;='Hazard Data'!K731,'Hazard Data'!K731&lt;VLOOKUP(B3139,Thresholds!$B$2:$I$8,6,FALSE)),"Medium","Major")))</f>
        <v>Medium</v>
      </c>
      <c r="T3139" s="2"/>
      <c r="U3139" s="2"/>
      <c r="V3139" s="2"/>
      <c r="W3139" s="2"/>
      <c r="X3139" s="1"/>
      <c r="Y3139" s="1"/>
      <c r="Z3139" s="1"/>
      <c r="AA3139" s="1"/>
      <c r="AB3139" s="1"/>
      <c r="AC3139" s="1"/>
      <c r="AD3139" s="1"/>
      <c r="AE3139" s="1"/>
      <c r="AF3139" s="1"/>
    </row>
    <row r="3140" spans="1:32">
      <c r="A3140" s="1"/>
      <c r="B3140" s="17">
        <v>2</v>
      </c>
      <c r="C3140" s="9" t="s">
        <v>40</v>
      </c>
      <c r="D3140" s="9" t="str">
        <f>VLOOKUP(C3140,'Hazard Categories'!$A$2:$B$52,2,FALSE)</f>
        <v>Storm</v>
      </c>
      <c r="E3140" s="17">
        <v>2</v>
      </c>
      <c r="F3140" s="17">
        <v>1982</v>
      </c>
      <c r="G3140" s="17" t="str">
        <f>IF(F3140&lt;2000,(ROUNDDOWN((F3140-$G$10)/5,0))*5+$G$10&amp;"-"&amp;(ROUNDDOWN((F3140-$G$10)/5,0))*5+$G$10+4,(ROUNDDOWN((F3140-$G$10)/5,0))*5+$G$10&amp;"-"&amp;(ROUNDDOWN((F3140-$G$10)/5,0))*5+$G$10+4)</f>
        <v>1980-1984</v>
      </c>
      <c r="H3140" s="17">
        <v>1</v>
      </c>
      <c r="I3140" s="17">
        <v>0</v>
      </c>
      <c r="J3140" s="17">
        <v>0</v>
      </c>
      <c r="K3140" s="17">
        <f>SUM(I3140:J3140)</f>
        <v>0</v>
      </c>
      <c r="L3140" s="28">
        <f>IF(N3140&lt;7000000000,0,1)</f>
        <v>0</v>
      </c>
      <c r="M3140" s="28">
        <f>IF(N3140&gt;0,1,0)</f>
        <v>0</v>
      </c>
      <c r="N3140" s="29">
        <v>0</v>
      </c>
      <c r="O3140" s="29">
        <f>IF($R3140="Minor",1,0)</f>
        <v>1</v>
      </c>
      <c r="P3140" s="29">
        <f>IF($R3140="Medium",1,0)</f>
        <v>0</v>
      </c>
      <c r="Q3140" s="29">
        <f>IF($R3140="Major",1,0)</f>
        <v>0</v>
      </c>
      <c r="R3140" s="2" t="str">
        <f>IF('Hazard Data'!N732&lt;VLOOKUP(B3140,Thresholds!$B$2:$I$8,2,FALSE),"Minor",IF(AND(VLOOKUP(B3140,Thresholds!$B$2:$I$8,2,FALSE)&lt;='Hazard Data'!N732,'Hazard Data'!N732&lt;VLOOKUP(B3140,Thresholds!$B$2:$I$8,3,FALSE)),"Medium","Major"))</f>
        <v>Minor</v>
      </c>
      <c r="S3140" s="2" t="str">
        <f>IF(N3140&gt;0,"",IF('Hazard Data'!K732&lt;VLOOKUP(B3140,Thresholds!$B$2:$I$8,5,FALSE),"Minor",IF(AND(VLOOKUP(B3140,Thresholds!$B$2:$I$8,5,FALSE)&lt;='Hazard Data'!K732,'Hazard Data'!K732&lt;VLOOKUP(B3140,Thresholds!$B$2:$I$8,6,FALSE)),"Medium","Major")))</f>
        <v>Medium</v>
      </c>
      <c r="T3140" s="2"/>
      <c r="U3140" s="2"/>
      <c r="V3140" s="2"/>
      <c r="W3140" s="2"/>
      <c r="X3140" s="1"/>
      <c r="Y3140" s="1"/>
      <c r="Z3140" s="1"/>
      <c r="AA3140" s="1"/>
      <c r="AB3140" s="1"/>
      <c r="AC3140" s="1"/>
      <c r="AD3140" s="1"/>
      <c r="AE3140" s="1"/>
      <c r="AF3140" s="1"/>
    </row>
    <row r="3141" spans="1:32">
      <c r="A3141" s="1"/>
      <c r="B3141" s="17">
        <v>4</v>
      </c>
      <c r="C3141" s="9" t="s">
        <v>40</v>
      </c>
      <c r="D3141" s="9" t="str">
        <f>VLOOKUP(C3141,'Hazard Categories'!$A$2:$B$52,2,FALSE)</f>
        <v>Storm</v>
      </c>
      <c r="E3141" s="17">
        <v>1</v>
      </c>
      <c r="F3141" s="17">
        <v>1982</v>
      </c>
      <c r="G3141" s="17" t="str">
        <f>IF(F3141&lt;2000,(ROUNDDOWN((F3141-$G$10)/5,0))*5+$G$10&amp;"-"&amp;(ROUNDDOWN((F3141-$G$10)/5,0))*5+$G$10+4,(ROUNDDOWN((F3141-$G$10)/5,0))*5+$G$10&amp;"-"&amp;(ROUNDDOWN((F3141-$G$10)/5,0))*5+$G$10+4)</f>
        <v>1980-1984</v>
      </c>
      <c r="H3141" s="17">
        <v>1</v>
      </c>
      <c r="I3141" s="17">
        <v>0</v>
      </c>
      <c r="J3141" s="17">
        <v>0</v>
      </c>
      <c r="K3141" s="17">
        <f>SUM(I3141:J3141)</f>
        <v>0</v>
      </c>
      <c r="L3141" s="28">
        <f>IF(N3141&lt;7000000000,0,1)</f>
        <v>0</v>
      </c>
      <c r="M3141" s="28">
        <f>IF(N3141&gt;0,1,0)</f>
        <v>0</v>
      </c>
      <c r="N3141" s="29">
        <v>0</v>
      </c>
      <c r="O3141" s="29">
        <f>IF($R3141="Minor",1,0)</f>
        <v>1</v>
      </c>
      <c r="P3141" s="29">
        <f>IF($R3141="Medium",1,0)</f>
        <v>0</v>
      </c>
      <c r="Q3141" s="29">
        <f>IF($R3141="Major",1,0)</f>
        <v>0</v>
      </c>
      <c r="R3141" s="2" t="str">
        <f>IF('Hazard Data'!N736&lt;VLOOKUP(B3141,Thresholds!$B$2:$I$8,2,FALSE),"Minor",IF(AND(VLOOKUP(B3141,Thresholds!$B$2:$I$8,2,FALSE)&lt;='Hazard Data'!N736,'Hazard Data'!N736&lt;VLOOKUP(B3141,Thresholds!$B$2:$I$8,3,FALSE)),"Medium","Major"))</f>
        <v>Minor</v>
      </c>
      <c r="S3141" s="2" t="str">
        <f>IF(N3141&gt;0,"",IF('Hazard Data'!K736&lt;VLOOKUP(B3141,Thresholds!$B$2:$I$8,5,FALSE),"Minor",IF(AND(VLOOKUP(B3141,Thresholds!$B$2:$I$8,5,FALSE)&lt;='Hazard Data'!K736,'Hazard Data'!K736&lt;VLOOKUP(B3141,Thresholds!$B$2:$I$8,6,FALSE)),"Medium","Major")))</f>
        <v>Medium</v>
      </c>
      <c r="T3141" s="2"/>
      <c r="U3141" s="2"/>
      <c r="V3141" s="2"/>
      <c r="W3141" s="2"/>
      <c r="X3141" s="1"/>
      <c r="Y3141" s="1"/>
      <c r="Z3141" s="1"/>
      <c r="AA3141" s="1"/>
      <c r="AB3141" s="1"/>
      <c r="AC3141" s="1"/>
      <c r="AD3141" s="1"/>
      <c r="AE3141" s="1"/>
      <c r="AF3141" s="1"/>
    </row>
    <row r="3142" spans="1:32">
      <c r="A3142" s="1"/>
      <c r="B3142" s="17">
        <v>4</v>
      </c>
      <c r="C3142" s="9" t="s">
        <v>40</v>
      </c>
      <c r="D3142" s="9" t="str">
        <f>VLOOKUP(C3142,'Hazard Categories'!$A$2:$B$52,2,FALSE)</f>
        <v>Storm</v>
      </c>
      <c r="E3142" s="17">
        <v>2</v>
      </c>
      <c r="F3142" s="17">
        <v>1982</v>
      </c>
      <c r="G3142" s="17" t="str">
        <f>IF(F3142&lt;2000,(ROUNDDOWN((F3142-$G$10)/5,0))*5+$G$10&amp;"-"&amp;(ROUNDDOWN((F3142-$G$10)/5,0))*5+$G$10+4,(ROUNDDOWN((F3142-$G$10)/5,0))*5+$G$10&amp;"-"&amp;(ROUNDDOWN((F3142-$G$10)/5,0))*5+$G$10+4)</f>
        <v>1980-1984</v>
      </c>
      <c r="H3142" s="17">
        <v>1</v>
      </c>
      <c r="I3142" s="17">
        <v>0</v>
      </c>
      <c r="J3142" s="17">
        <v>0</v>
      </c>
      <c r="K3142" s="17">
        <f>SUM(I3142:J3142)</f>
        <v>0</v>
      </c>
      <c r="L3142" s="28">
        <f>IF(N3142&lt;7000000000,0,1)</f>
        <v>0</v>
      </c>
      <c r="M3142" s="28">
        <f>IF(N3142&gt;0,1,0)</f>
        <v>0</v>
      </c>
      <c r="N3142" s="29">
        <v>0</v>
      </c>
      <c r="O3142" s="29">
        <f>IF($R3142="Minor",1,0)</f>
        <v>1</v>
      </c>
      <c r="P3142" s="29">
        <f>IF($R3142="Medium",1,0)</f>
        <v>0</v>
      </c>
      <c r="Q3142" s="29">
        <f>IF($R3142="Major",1,0)</f>
        <v>0</v>
      </c>
      <c r="R3142" s="2" t="str">
        <f>IF('Hazard Data'!N737&lt;VLOOKUP(B3142,Thresholds!$B$2:$I$8,2,FALSE),"Minor",IF(AND(VLOOKUP(B3142,Thresholds!$B$2:$I$8,2,FALSE)&lt;='Hazard Data'!N737,'Hazard Data'!N737&lt;VLOOKUP(B3142,Thresholds!$B$2:$I$8,3,FALSE)),"Medium","Major"))</f>
        <v>Minor</v>
      </c>
      <c r="S3142" s="2" t="str">
        <f>IF(N3142&gt;0,"",IF('Hazard Data'!K737&lt;VLOOKUP(B3142,Thresholds!$B$2:$I$8,5,FALSE),"Minor",IF(AND(VLOOKUP(B3142,Thresholds!$B$2:$I$8,5,FALSE)&lt;='Hazard Data'!K737,'Hazard Data'!K737&lt;VLOOKUP(B3142,Thresholds!$B$2:$I$8,6,FALSE)),"Medium","Major")))</f>
        <v>Medium</v>
      </c>
      <c r="T3142" s="2"/>
      <c r="U3142" s="2"/>
      <c r="V3142" s="2"/>
      <c r="W3142" s="2"/>
      <c r="X3142" s="1"/>
      <c r="Y3142" s="1"/>
      <c r="Z3142" s="1"/>
      <c r="AA3142" s="1"/>
      <c r="AB3142" s="1"/>
      <c r="AC3142" s="1"/>
      <c r="AD3142" s="1"/>
      <c r="AE3142" s="1"/>
      <c r="AF3142" s="1"/>
    </row>
    <row r="3143" spans="1:32">
      <c r="A3143" s="1"/>
      <c r="B3143" s="17">
        <v>3</v>
      </c>
      <c r="C3143" s="9" t="s">
        <v>40</v>
      </c>
      <c r="D3143" s="9" t="str">
        <f>VLOOKUP(C3143,'Hazard Categories'!$A$2:$B$52,2,FALSE)</f>
        <v>Storm</v>
      </c>
      <c r="E3143" s="17">
        <v>1</v>
      </c>
      <c r="F3143" s="17">
        <v>1982</v>
      </c>
      <c r="G3143" s="17" t="str">
        <f>IF(F3143&lt;2000,(ROUNDDOWN((F3143-$G$10)/5,0))*5+$G$10&amp;"-"&amp;(ROUNDDOWN((F3143-$G$10)/5,0))*5+$G$10+4,(ROUNDDOWN((F3143-$G$10)/5,0))*5+$G$10&amp;"-"&amp;(ROUNDDOWN((F3143-$G$10)/5,0))*5+$G$10+4)</f>
        <v>1980-1984</v>
      </c>
      <c r="H3143" s="17">
        <v>1</v>
      </c>
      <c r="I3143" s="17">
        <v>0</v>
      </c>
      <c r="J3143" s="17">
        <v>0</v>
      </c>
      <c r="K3143" s="17">
        <f>SUM(I3143:J3143)</f>
        <v>0</v>
      </c>
      <c r="L3143" s="28">
        <f>IF(N3143&lt;7000000000,0,1)</f>
        <v>0</v>
      </c>
      <c r="M3143" s="28">
        <f>IF(N3143&gt;0,1,0)</f>
        <v>0</v>
      </c>
      <c r="N3143" s="29">
        <v>0</v>
      </c>
      <c r="O3143" s="29">
        <f>IF($R3143="Minor",1,0)</f>
        <v>1</v>
      </c>
      <c r="P3143" s="29">
        <f>IF($R3143="Medium",1,0)</f>
        <v>0</v>
      </c>
      <c r="Q3143" s="29">
        <f>IF($R3143="Major",1,0)</f>
        <v>0</v>
      </c>
      <c r="R3143" s="2" t="str">
        <f>IF('Hazard Data'!N741&lt;VLOOKUP(B3143,Thresholds!$B$2:$I$8,2,FALSE),"Minor",IF(AND(VLOOKUP(B3143,Thresholds!$B$2:$I$8,2,FALSE)&lt;='Hazard Data'!N741,'Hazard Data'!N741&lt;VLOOKUP(B3143,Thresholds!$B$2:$I$8,3,FALSE)),"Medium","Major"))</f>
        <v>Minor</v>
      </c>
      <c r="S3143" s="2" t="str">
        <f>IF(N3143&gt;0,"",IF('Hazard Data'!K741&lt;VLOOKUP(B3143,Thresholds!$B$2:$I$8,5,FALSE),"Minor",IF(AND(VLOOKUP(B3143,Thresholds!$B$2:$I$8,5,FALSE)&lt;='Hazard Data'!K741,'Hazard Data'!K741&lt;VLOOKUP(B3143,Thresholds!$B$2:$I$8,6,FALSE)),"Medium","Major")))</f>
        <v>Medium</v>
      </c>
      <c r="T3143" s="2"/>
      <c r="U3143" s="2"/>
      <c r="V3143" s="2"/>
      <c r="W3143" s="2"/>
      <c r="X3143" s="1"/>
      <c r="Y3143" s="1"/>
      <c r="Z3143" s="1"/>
      <c r="AA3143" s="1"/>
      <c r="AB3143" s="1"/>
      <c r="AC3143" s="1"/>
      <c r="AD3143" s="1"/>
      <c r="AE3143" s="1"/>
      <c r="AF3143" s="1"/>
    </row>
    <row r="3144" spans="1:32">
      <c r="A3144" s="1"/>
      <c r="B3144" s="17">
        <v>3</v>
      </c>
      <c r="C3144" s="9" t="s">
        <v>40</v>
      </c>
      <c r="D3144" s="9" t="str">
        <f>VLOOKUP(C3144,'Hazard Categories'!$A$2:$B$52,2,FALSE)</f>
        <v>Storm</v>
      </c>
      <c r="E3144" s="17">
        <v>2</v>
      </c>
      <c r="F3144" s="17">
        <v>1982</v>
      </c>
      <c r="G3144" s="17" t="str">
        <f>IF(F3144&lt;2000,(ROUNDDOWN((F3144-$G$10)/5,0))*5+$G$10&amp;"-"&amp;(ROUNDDOWN((F3144-$G$10)/5,0))*5+$G$10+4,(ROUNDDOWN((F3144-$G$10)/5,0))*5+$G$10&amp;"-"&amp;(ROUNDDOWN((F3144-$G$10)/5,0))*5+$G$10+4)</f>
        <v>1980-1984</v>
      </c>
      <c r="H3144" s="17">
        <v>1</v>
      </c>
      <c r="I3144" s="17">
        <v>0</v>
      </c>
      <c r="J3144" s="17">
        <v>0</v>
      </c>
      <c r="K3144" s="17">
        <f>SUM(I3144:J3144)</f>
        <v>0</v>
      </c>
      <c r="L3144" s="28">
        <f>IF(N3144&lt;7000000000,0,1)</f>
        <v>0</v>
      </c>
      <c r="M3144" s="28">
        <f>IF(N3144&gt;0,1,0)</f>
        <v>0</v>
      </c>
      <c r="N3144" s="29">
        <v>0</v>
      </c>
      <c r="O3144" s="29">
        <f>IF($R3144="Minor",1,0)</f>
        <v>1</v>
      </c>
      <c r="P3144" s="29">
        <f>IF($R3144="Medium",1,0)</f>
        <v>0</v>
      </c>
      <c r="Q3144" s="29">
        <f>IF($R3144="Major",1,0)</f>
        <v>0</v>
      </c>
      <c r="R3144" s="2" t="str">
        <f>IF('Hazard Data'!N742&lt;VLOOKUP(B3144,Thresholds!$B$2:$I$8,2,FALSE),"Minor",IF(AND(VLOOKUP(B3144,Thresholds!$B$2:$I$8,2,FALSE)&lt;='Hazard Data'!N742,'Hazard Data'!N742&lt;VLOOKUP(B3144,Thresholds!$B$2:$I$8,3,FALSE)),"Medium","Major"))</f>
        <v>Minor</v>
      </c>
      <c r="S3144" s="2" t="str">
        <f>IF(N3144&gt;0,"",IF('Hazard Data'!K742&lt;VLOOKUP(B3144,Thresholds!$B$2:$I$8,5,FALSE),"Minor",IF(AND(VLOOKUP(B3144,Thresholds!$B$2:$I$8,5,FALSE)&lt;='Hazard Data'!K742,'Hazard Data'!K742&lt;VLOOKUP(B3144,Thresholds!$B$2:$I$8,6,FALSE)),"Medium","Major")))</f>
        <v>Medium</v>
      </c>
      <c r="T3144" s="2"/>
      <c r="U3144" s="2"/>
      <c r="V3144" s="2"/>
      <c r="W3144" s="2"/>
      <c r="X3144" s="1"/>
      <c r="Y3144" s="1"/>
      <c r="Z3144" s="1"/>
      <c r="AA3144" s="1"/>
      <c r="AB3144" s="1"/>
      <c r="AC3144" s="1"/>
      <c r="AD3144" s="1"/>
      <c r="AE3144" s="1"/>
      <c r="AF3144" s="1"/>
    </row>
    <row r="3145" spans="1:32">
      <c r="A3145" s="1"/>
      <c r="B3145" s="17">
        <v>5</v>
      </c>
      <c r="C3145" s="9" t="s">
        <v>40</v>
      </c>
      <c r="D3145" s="9" t="str">
        <f>VLOOKUP(C3145,'Hazard Categories'!$A$2:$B$52,2,FALSE)</f>
        <v>Storm</v>
      </c>
      <c r="E3145" s="17">
        <v>1</v>
      </c>
      <c r="F3145" s="17">
        <v>1982</v>
      </c>
      <c r="G3145" s="17" t="str">
        <f>IF(F3145&lt;2000,(ROUNDDOWN((F3145-$G$10)/5,0))*5+$G$10&amp;"-"&amp;(ROUNDDOWN((F3145-$G$10)/5,0))*5+$G$10+4,(ROUNDDOWN((F3145-$G$10)/5,0))*5+$G$10&amp;"-"&amp;(ROUNDDOWN((F3145-$G$10)/5,0))*5+$G$10+4)</f>
        <v>1980-1984</v>
      </c>
      <c r="H3145" s="17">
        <v>1</v>
      </c>
      <c r="I3145" s="17">
        <v>0</v>
      </c>
      <c r="J3145" s="17">
        <v>0</v>
      </c>
      <c r="K3145" s="17">
        <f>SUM(I3145:J3145)</f>
        <v>0</v>
      </c>
      <c r="L3145" s="28">
        <f>IF(N3145&lt;7000000000,0,1)</f>
        <v>0</v>
      </c>
      <c r="M3145" s="28">
        <f>IF(N3145&gt;0,1,0)</f>
        <v>0</v>
      </c>
      <c r="N3145" s="29">
        <v>0</v>
      </c>
      <c r="O3145" s="29">
        <f>IF($R3145="Minor",1,0)</f>
        <v>1</v>
      </c>
      <c r="P3145" s="29">
        <f>IF($R3145="Medium",1,0)</f>
        <v>0</v>
      </c>
      <c r="Q3145" s="29">
        <f>IF($R3145="Major",1,0)</f>
        <v>0</v>
      </c>
      <c r="R3145" s="2" t="str">
        <f>IF('Hazard Data'!N747&lt;VLOOKUP(B3145,Thresholds!$B$2:$I$8,2,FALSE),"Minor",IF(AND(VLOOKUP(B3145,Thresholds!$B$2:$I$8,2,FALSE)&lt;='Hazard Data'!N747,'Hazard Data'!N747&lt;VLOOKUP(B3145,Thresholds!$B$2:$I$8,3,FALSE)),"Medium","Major"))</f>
        <v>Minor</v>
      </c>
      <c r="S3145" s="2" t="str">
        <f>IF(N3145&gt;0,"",IF('Hazard Data'!K747&lt;VLOOKUP(B3145,Thresholds!$B$2:$I$8,5,FALSE),"Minor",IF(AND(VLOOKUP(B3145,Thresholds!$B$2:$I$8,5,FALSE)&lt;='Hazard Data'!K747,'Hazard Data'!K747&lt;VLOOKUP(B3145,Thresholds!$B$2:$I$8,6,FALSE)),"Medium","Major")))</f>
        <v>Medium</v>
      </c>
      <c r="T3145" s="2"/>
      <c r="U3145" s="2"/>
      <c r="V3145" s="2"/>
      <c r="W3145" s="2"/>
      <c r="X3145" s="1"/>
      <c r="Y3145" s="1"/>
      <c r="Z3145" s="1"/>
      <c r="AA3145" s="1"/>
      <c r="AB3145" s="1"/>
      <c r="AC3145" s="1"/>
      <c r="AD3145" s="1"/>
      <c r="AE3145" s="1"/>
      <c r="AF3145" s="1"/>
    </row>
    <row r="3146" spans="1:32">
      <c r="A3146" s="1"/>
      <c r="B3146" s="17">
        <v>5</v>
      </c>
      <c r="C3146" s="9" t="s">
        <v>40</v>
      </c>
      <c r="D3146" s="9" t="str">
        <f>VLOOKUP(C3146,'Hazard Categories'!$A$2:$B$52,2,FALSE)</f>
        <v>Storm</v>
      </c>
      <c r="E3146" s="17">
        <v>2</v>
      </c>
      <c r="F3146" s="17">
        <v>1982</v>
      </c>
      <c r="G3146" s="17" t="str">
        <f>IF(F3146&lt;2000,(ROUNDDOWN((F3146-$G$10)/5,0))*5+$G$10&amp;"-"&amp;(ROUNDDOWN((F3146-$G$10)/5,0))*5+$G$10+4,(ROUNDDOWN((F3146-$G$10)/5,0))*5+$G$10&amp;"-"&amp;(ROUNDDOWN((F3146-$G$10)/5,0))*5+$G$10+4)</f>
        <v>1980-1984</v>
      </c>
      <c r="H3146" s="17">
        <v>1</v>
      </c>
      <c r="I3146" s="17">
        <v>0</v>
      </c>
      <c r="J3146" s="17">
        <v>0</v>
      </c>
      <c r="K3146" s="17">
        <f>SUM(I3146:J3146)</f>
        <v>0</v>
      </c>
      <c r="L3146" s="28">
        <f>IF(N3146&lt;7000000000,0,1)</f>
        <v>0</v>
      </c>
      <c r="M3146" s="28">
        <f>IF(N3146&gt;0,1,0)</f>
        <v>0</v>
      </c>
      <c r="N3146" s="29">
        <v>0</v>
      </c>
      <c r="O3146" s="29">
        <f>IF($R3146="Minor",1,0)</f>
        <v>1</v>
      </c>
      <c r="P3146" s="29">
        <f>IF($R3146="Medium",1,0)</f>
        <v>0</v>
      </c>
      <c r="Q3146" s="29">
        <f>IF($R3146="Major",1,0)</f>
        <v>0</v>
      </c>
      <c r="R3146" s="2" t="str">
        <f>IF('Hazard Data'!N748&lt;VLOOKUP(B3146,Thresholds!$B$2:$I$8,2,FALSE),"Minor",IF(AND(VLOOKUP(B3146,Thresholds!$B$2:$I$8,2,FALSE)&lt;='Hazard Data'!N748,'Hazard Data'!N748&lt;VLOOKUP(B3146,Thresholds!$B$2:$I$8,3,FALSE)),"Medium","Major"))</f>
        <v>Minor</v>
      </c>
      <c r="S3146" s="2" t="str">
        <f>IF(N3146&gt;0,"",IF('Hazard Data'!K748&lt;VLOOKUP(B3146,Thresholds!$B$2:$I$8,5,FALSE),"Minor",IF(AND(VLOOKUP(B3146,Thresholds!$B$2:$I$8,5,FALSE)&lt;='Hazard Data'!K748,'Hazard Data'!K748&lt;VLOOKUP(B3146,Thresholds!$B$2:$I$8,6,FALSE)),"Medium","Major")))</f>
        <v>Medium</v>
      </c>
      <c r="T3146" s="2"/>
      <c r="U3146" s="2"/>
      <c r="V3146" s="2"/>
      <c r="W3146" s="2"/>
      <c r="X3146" s="1"/>
      <c r="Y3146" s="1"/>
      <c r="Z3146" s="1"/>
      <c r="AA3146" s="1"/>
      <c r="AB3146" s="1"/>
      <c r="AC3146" s="1"/>
      <c r="AD3146" s="1"/>
      <c r="AE3146" s="1"/>
      <c r="AF3146" s="1"/>
    </row>
    <row r="3147" spans="1:32">
      <c r="A3147" s="1"/>
      <c r="B3147" s="17">
        <v>6</v>
      </c>
      <c r="C3147" s="9" t="s">
        <v>40</v>
      </c>
      <c r="D3147" s="9" t="str">
        <f>VLOOKUP(C3147,'Hazard Categories'!$A$2:$B$52,2,FALSE)</f>
        <v>Storm</v>
      </c>
      <c r="E3147" s="17">
        <v>2</v>
      </c>
      <c r="F3147" s="17">
        <v>1983</v>
      </c>
      <c r="G3147" s="17" t="str">
        <f>IF(F3147&lt;2000,(ROUNDDOWN((F3147-$G$10)/5,0))*5+$G$10&amp;"-"&amp;(ROUNDDOWN((F3147-$G$10)/5,0))*5+$G$10+4,(ROUNDDOWN((F3147-$G$10)/5,0))*5+$G$10&amp;"-"&amp;(ROUNDDOWN((F3147-$G$10)/5,0))*5+$G$10+4)</f>
        <v>1980-1984</v>
      </c>
      <c r="H3147" s="17">
        <v>2</v>
      </c>
      <c r="I3147" s="17">
        <v>0</v>
      </c>
      <c r="J3147" s="17">
        <v>0</v>
      </c>
      <c r="K3147" s="17">
        <f>SUM(I3147:J3147)</f>
        <v>0</v>
      </c>
      <c r="L3147" s="28">
        <f>IF(N3147&lt;7000000000,0,1)</f>
        <v>0</v>
      </c>
      <c r="M3147" s="28">
        <f>IF(N3147&gt;0,1,0)</f>
        <v>0</v>
      </c>
      <c r="N3147" s="29">
        <v>0</v>
      </c>
      <c r="O3147" s="29">
        <f>IF($R3147="Minor",1,0)</f>
        <v>1</v>
      </c>
      <c r="P3147" s="29">
        <f>IF($R3147="Medium",1,0)</f>
        <v>0</v>
      </c>
      <c r="Q3147" s="29">
        <f>IF($R3147="Major",1,0)</f>
        <v>0</v>
      </c>
      <c r="R3147" s="2" t="str">
        <f>IF('Hazard Data'!N767&lt;VLOOKUP(B3147,Thresholds!$B$2:$I$8,2,FALSE),"Minor",IF(AND(VLOOKUP(B3147,Thresholds!$B$2:$I$8,2,FALSE)&lt;='Hazard Data'!N767,'Hazard Data'!N767&lt;VLOOKUP(B3147,Thresholds!$B$2:$I$8,3,FALSE)),"Medium","Major"))</f>
        <v>Minor</v>
      </c>
      <c r="S3147" s="2" t="str">
        <f>IF(N3147&gt;0,"",IF('Hazard Data'!K767&lt;VLOOKUP(B3147,Thresholds!$B$2:$I$8,5,FALSE),"Minor",IF(AND(VLOOKUP(B3147,Thresholds!$B$2:$I$8,5,FALSE)&lt;='Hazard Data'!K767,'Hazard Data'!K767&lt;VLOOKUP(B3147,Thresholds!$B$2:$I$8,6,FALSE)),"Medium","Major")))</f>
        <v>Medium</v>
      </c>
      <c r="T3147" s="2"/>
      <c r="U3147" s="2"/>
      <c r="V3147" s="2"/>
      <c r="W3147" s="2"/>
      <c r="X3147" s="1"/>
      <c r="Y3147" s="1"/>
      <c r="Z3147" s="1"/>
      <c r="AA3147" s="1"/>
      <c r="AB3147" s="1"/>
      <c r="AC3147" s="1"/>
      <c r="AD3147" s="1"/>
      <c r="AE3147" s="1"/>
      <c r="AF3147" s="1"/>
    </row>
    <row r="3148" spans="1:32">
      <c r="A3148" s="1"/>
      <c r="B3148" s="17">
        <v>1</v>
      </c>
      <c r="C3148" s="9" t="s">
        <v>40</v>
      </c>
      <c r="D3148" s="9" t="str">
        <f>VLOOKUP(C3148,'Hazard Categories'!$A$2:$B$52,2,FALSE)</f>
        <v>Storm</v>
      </c>
      <c r="E3148" s="17">
        <v>2</v>
      </c>
      <c r="F3148" s="17">
        <v>1983</v>
      </c>
      <c r="G3148" s="17" t="str">
        <f>IF(F3148&lt;2000,(ROUNDDOWN((F3148-$G$10)/5,0))*5+$G$10&amp;"-"&amp;(ROUNDDOWN((F3148-$G$10)/5,0))*5+$G$10+4,(ROUNDDOWN((F3148-$G$10)/5,0))*5+$G$10&amp;"-"&amp;(ROUNDDOWN((F3148-$G$10)/5,0))*5+$G$10+4)</f>
        <v>1980-1984</v>
      </c>
      <c r="H3148" s="17">
        <v>2</v>
      </c>
      <c r="I3148" s="17">
        <v>0</v>
      </c>
      <c r="J3148" s="17">
        <v>0</v>
      </c>
      <c r="K3148" s="17">
        <f>SUM(I3148:J3148)</f>
        <v>0</v>
      </c>
      <c r="L3148" s="28">
        <f>IF(N3148&lt;7000000000,0,1)</f>
        <v>0</v>
      </c>
      <c r="M3148" s="28">
        <f>IF(N3148&gt;0,1,0)</f>
        <v>0</v>
      </c>
      <c r="N3148" s="29">
        <v>0</v>
      </c>
      <c r="O3148" s="29">
        <f>IF($R3148="Minor",1,0)</f>
        <v>1</v>
      </c>
      <c r="P3148" s="29">
        <f>IF($R3148="Medium",1,0)</f>
        <v>0</v>
      </c>
      <c r="Q3148" s="29">
        <f>IF($R3148="Major",1,0)</f>
        <v>0</v>
      </c>
      <c r="R3148" s="2" t="str">
        <f>IF('Hazard Data'!N768&lt;VLOOKUP(B3148,Thresholds!$B$2:$I$8,2,FALSE),"Minor",IF(AND(VLOOKUP(B3148,Thresholds!$B$2:$I$8,2,FALSE)&lt;='Hazard Data'!N768,'Hazard Data'!N768&lt;VLOOKUP(B3148,Thresholds!$B$2:$I$8,3,FALSE)),"Medium","Major"))</f>
        <v>Minor</v>
      </c>
      <c r="S3148" s="2" t="str">
        <f>IF(N3148&gt;0,"",IF('Hazard Data'!K768&lt;VLOOKUP(B3148,Thresholds!$B$2:$I$8,5,FALSE),"Minor",IF(AND(VLOOKUP(B3148,Thresholds!$B$2:$I$8,5,FALSE)&lt;='Hazard Data'!K768,'Hazard Data'!K768&lt;VLOOKUP(B3148,Thresholds!$B$2:$I$8,6,FALSE)),"Medium","Major")))</f>
        <v>Medium</v>
      </c>
      <c r="T3148" s="2"/>
      <c r="U3148" s="2"/>
      <c r="V3148" s="2"/>
      <c r="W3148" s="2"/>
      <c r="X3148" s="1"/>
      <c r="Y3148" s="1"/>
      <c r="Z3148" s="1"/>
      <c r="AA3148" s="1"/>
      <c r="AB3148" s="1"/>
      <c r="AC3148" s="1"/>
      <c r="AD3148" s="1"/>
      <c r="AE3148" s="1"/>
      <c r="AF3148" s="1"/>
    </row>
    <row r="3149" spans="1:32">
      <c r="A3149" s="1"/>
      <c r="B3149" s="17">
        <v>2</v>
      </c>
      <c r="C3149" s="9" t="s">
        <v>40</v>
      </c>
      <c r="D3149" s="9" t="str">
        <f>VLOOKUP(C3149,'Hazard Categories'!$A$2:$B$52,2,FALSE)</f>
        <v>Storm</v>
      </c>
      <c r="E3149" s="17">
        <v>2</v>
      </c>
      <c r="F3149" s="17">
        <v>1983</v>
      </c>
      <c r="G3149" s="17" t="str">
        <f>IF(F3149&lt;2000,(ROUNDDOWN((F3149-$G$10)/5,0))*5+$G$10&amp;"-"&amp;(ROUNDDOWN((F3149-$G$10)/5,0))*5+$G$10+4,(ROUNDDOWN((F3149-$G$10)/5,0))*5+$G$10&amp;"-"&amp;(ROUNDDOWN((F3149-$G$10)/5,0))*5+$G$10+4)</f>
        <v>1980-1984</v>
      </c>
      <c r="H3149" s="17">
        <v>2</v>
      </c>
      <c r="I3149" s="17">
        <v>0</v>
      </c>
      <c r="J3149" s="17">
        <v>0</v>
      </c>
      <c r="K3149" s="17">
        <f>SUM(I3149:J3149)</f>
        <v>0</v>
      </c>
      <c r="L3149" s="28">
        <f>IF(N3149&lt;7000000000,0,1)</f>
        <v>0</v>
      </c>
      <c r="M3149" s="28">
        <f>IF(N3149&gt;0,1,0)</f>
        <v>0</v>
      </c>
      <c r="N3149" s="29">
        <v>0</v>
      </c>
      <c r="O3149" s="29">
        <f>IF($R3149="Minor",1,0)</f>
        <v>1</v>
      </c>
      <c r="P3149" s="29">
        <f>IF($R3149="Medium",1,0)</f>
        <v>0</v>
      </c>
      <c r="Q3149" s="29">
        <f>IF($R3149="Major",1,0)</f>
        <v>0</v>
      </c>
      <c r="R3149" s="2" t="str">
        <f>IF('Hazard Data'!N769&lt;VLOOKUP(B3149,Thresholds!$B$2:$I$8,2,FALSE),"Minor",IF(AND(VLOOKUP(B3149,Thresholds!$B$2:$I$8,2,FALSE)&lt;='Hazard Data'!N769,'Hazard Data'!N769&lt;VLOOKUP(B3149,Thresholds!$B$2:$I$8,3,FALSE)),"Medium","Major"))</f>
        <v>Minor</v>
      </c>
      <c r="S3149" s="2" t="str">
        <f>IF(N3149&gt;0,"",IF('Hazard Data'!K769&lt;VLOOKUP(B3149,Thresholds!$B$2:$I$8,5,FALSE),"Minor",IF(AND(VLOOKUP(B3149,Thresholds!$B$2:$I$8,5,FALSE)&lt;='Hazard Data'!K769,'Hazard Data'!K769&lt;VLOOKUP(B3149,Thresholds!$B$2:$I$8,6,FALSE)),"Medium","Major")))</f>
        <v>Medium</v>
      </c>
      <c r="T3149" s="2"/>
      <c r="U3149" s="2"/>
      <c r="V3149" s="2"/>
      <c r="W3149" s="2"/>
      <c r="X3149" s="1"/>
      <c r="Y3149" s="1"/>
      <c r="Z3149" s="1"/>
      <c r="AA3149" s="1"/>
      <c r="AB3149" s="1"/>
      <c r="AC3149" s="1"/>
      <c r="AD3149" s="1"/>
      <c r="AE3149" s="1"/>
      <c r="AF3149" s="1"/>
    </row>
    <row r="3150" spans="1:32">
      <c r="A3150" s="1"/>
      <c r="B3150" s="17">
        <v>4</v>
      </c>
      <c r="C3150" s="9" t="s">
        <v>40</v>
      </c>
      <c r="D3150" s="9" t="str">
        <f>VLOOKUP(C3150,'Hazard Categories'!$A$2:$B$52,2,FALSE)</f>
        <v>Storm</v>
      </c>
      <c r="E3150" s="17">
        <v>2</v>
      </c>
      <c r="F3150" s="17">
        <v>1983</v>
      </c>
      <c r="G3150" s="17" t="str">
        <f>IF(F3150&lt;2000,(ROUNDDOWN((F3150-$G$10)/5,0))*5+$G$10&amp;"-"&amp;(ROUNDDOWN((F3150-$G$10)/5,0))*5+$G$10+4,(ROUNDDOWN((F3150-$G$10)/5,0))*5+$G$10&amp;"-"&amp;(ROUNDDOWN((F3150-$G$10)/5,0))*5+$G$10+4)</f>
        <v>1980-1984</v>
      </c>
      <c r="H3150" s="17">
        <v>2</v>
      </c>
      <c r="I3150" s="17">
        <v>0</v>
      </c>
      <c r="J3150" s="17">
        <v>0</v>
      </c>
      <c r="K3150" s="17">
        <f>SUM(I3150:J3150)</f>
        <v>0</v>
      </c>
      <c r="L3150" s="28">
        <f>IF(N3150&lt;7000000000,0,1)</f>
        <v>0</v>
      </c>
      <c r="M3150" s="28">
        <f>IF(N3150&gt;0,1,0)</f>
        <v>0</v>
      </c>
      <c r="N3150" s="29">
        <v>0</v>
      </c>
      <c r="O3150" s="29">
        <f>IF($R3150="Minor",1,0)</f>
        <v>1</v>
      </c>
      <c r="P3150" s="29">
        <f>IF($R3150="Medium",1,0)</f>
        <v>0</v>
      </c>
      <c r="Q3150" s="29">
        <f>IF($R3150="Major",1,0)</f>
        <v>0</v>
      </c>
      <c r="R3150" s="2" t="str">
        <f>IF('Hazard Data'!N770&lt;VLOOKUP(B3150,Thresholds!$B$2:$I$8,2,FALSE),"Minor",IF(AND(VLOOKUP(B3150,Thresholds!$B$2:$I$8,2,FALSE)&lt;='Hazard Data'!N770,'Hazard Data'!N770&lt;VLOOKUP(B3150,Thresholds!$B$2:$I$8,3,FALSE)),"Medium","Major"))</f>
        <v>Minor</v>
      </c>
      <c r="S3150" s="2" t="str">
        <f>IF(N3150&gt;0,"",IF('Hazard Data'!K770&lt;VLOOKUP(B3150,Thresholds!$B$2:$I$8,5,FALSE),"Minor",IF(AND(VLOOKUP(B3150,Thresholds!$B$2:$I$8,5,FALSE)&lt;='Hazard Data'!K770,'Hazard Data'!K770&lt;VLOOKUP(B3150,Thresholds!$B$2:$I$8,6,FALSE)),"Medium","Major")))</f>
        <v>Medium</v>
      </c>
      <c r="T3150" s="2"/>
      <c r="U3150" s="2"/>
      <c r="V3150" s="2"/>
      <c r="W3150" s="2"/>
      <c r="X3150" s="1"/>
      <c r="Y3150" s="1"/>
      <c r="Z3150" s="1"/>
      <c r="AA3150" s="1"/>
      <c r="AB3150" s="1"/>
      <c r="AC3150" s="1"/>
      <c r="AD3150" s="1"/>
      <c r="AE3150" s="1"/>
      <c r="AF3150" s="1"/>
    </row>
    <row r="3151" spans="1:32">
      <c r="A3151" s="1"/>
      <c r="B3151" s="17">
        <v>3</v>
      </c>
      <c r="C3151" s="9" t="s">
        <v>40</v>
      </c>
      <c r="D3151" s="9" t="str">
        <f>VLOOKUP(C3151,'Hazard Categories'!$A$2:$B$52,2,FALSE)</f>
        <v>Storm</v>
      </c>
      <c r="E3151" s="17">
        <v>2</v>
      </c>
      <c r="F3151" s="17">
        <v>1983</v>
      </c>
      <c r="G3151" s="17" t="str">
        <f>IF(F3151&lt;2000,(ROUNDDOWN((F3151-$G$10)/5,0))*5+$G$10&amp;"-"&amp;(ROUNDDOWN((F3151-$G$10)/5,0))*5+$G$10+4,(ROUNDDOWN((F3151-$G$10)/5,0))*5+$G$10&amp;"-"&amp;(ROUNDDOWN((F3151-$G$10)/5,0))*5+$G$10+4)</f>
        <v>1980-1984</v>
      </c>
      <c r="H3151" s="17">
        <v>2</v>
      </c>
      <c r="I3151" s="17">
        <v>0</v>
      </c>
      <c r="J3151" s="17">
        <v>0</v>
      </c>
      <c r="K3151" s="17">
        <f>SUM(I3151:J3151)</f>
        <v>0</v>
      </c>
      <c r="L3151" s="28">
        <f>IF(N3151&lt;7000000000,0,1)</f>
        <v>0</v>
      </c>
      <c r="M3151" s="28">
        <f>IF(N3151&gt;0,1,0)</f>
        <v>0</v>
      </c>
      <c r="N3151" s="29">
        <v>0</v>
      </c>
      <c r="O3151" s="29">
        <f>IF($R3151="Minor",1,0)</f>
        <v>1</v>
      </c>
      <c r="P3151" s="29">
        <f>IF($R3151="Medium",1,0)</f>
        <v>0</v>
      </c>
      <c r="Q3151" s="29">
        <f>IF($R3151="Major",1,0)</f>
        <v>0</v>
      </c>
      <c r="R3151" s="2" t="str">
        <f>IF('Hazard Data'!N771&lt;VLOOKUP(B3151,Thresholds!$B$2:$I$8,2,FALSE),"Minor",IF(AND(VLOOKUP(B3151,Thresholds!$B$2:$I$8,2,FALSE)&lt;='Hazard Data'!N771,'Hazard Data'!N771&lt;VLOOKUP(B3151,Thresholds!$B$2:$I$8,3,FALSE)),"Medium","Major"))</f>
        <v>Minor</v>
      </c>
      <c r="S3151" s="2" t="str">
        <f>IF(N3151&gt;0,"",IF('Hazard Data'!K771&lt;VLOOKUP(B3151,Thresholds!$B$2:$I$8,5,FALSE),"Minor",IF(AND(VLOOKUP(B3151,Thresholds!$B$2:$I$8,5,FALSE)&lt;='Hazard Data'!K771,'Hazard Data'!K771&lt;VLOOKUP(B3151,Thresholds!$B$2:$I$8,6,FALSE)),"Medium","Major")))</f>
        <v>Medium</v>
      </c>
      <c r="T3151" s="2"/>
      <c r="U3151" s="2"/>
      <c r="V3151" s="2"/>
      <c r="W3151" s="2"/>
      <c r="X3151" s="1"/>
      <c r="Y3151" s="1"/>
      <c r="Z3151" s="1"/>
      <c r="AA3151" s="1"/>
      <c r="AB3151" s="1"/>
      <c r="AC3151" s="1"/>
      <c r="AD3151" s="1"/>
      <c r="AE3151" s="1"/>
      <c r="AF3151" s="1"/>
    </row>
    <row r="3152" spans="1:32">
      <c r="A3152" s="1"/>
      <c r="B3152" s="17">
        <v>5</v>
      </c>
      <c r="C3152" s="9" t="s">
        <v>40</v>
      </c>
      <c r="D3152" s="9" t="str">
        <f>VLOOKUP(C3152,'Hazard Categories'!$A$2:$B$52,2,FALSE)</f>
        <v>Storm</v>
      </c>
      <c r="E3152" s="17">
        <v>2</v>
      </c>
      <c r="F3152" s="17">
        <v>1983</v>
      </c>
      <c r="G3152" s="17" t="str">
        <f>IF(F3152&lt;2000,(ROUNDDOWN((F3152-$G$10)/5,0))*5+$G$10&amp;"-"&amp;(ROUNDDOWN((F3152-$G$10)/5,0))*5+$G$10+4,(ROUNDDOWN((F3152-$G$10)/5,0))*5+$G$10&amp;"-"&amp;(ROUNDDOWN((F3152-$G$10)/5,0))*5+$G$10+4)</f>
        <v>1980-1984</v>
      </c>
      <c r="H3152" s="17">
        <v>2</v>
      </c>
      <c r="I3152" s="17">
        <v>0</v>
      </c>
      <c r="J3152" s="17">
        <v>0</v>
      </c>
      <c r="K3152" s="17">
        <f>SUM(I3152:J3152)</f>
        <v>0</v>
      </c>
      <c r="L3152" s="28">
        <f>IF(N3152&lt;7000000000,0,1)</f>
        <v>0</v>
      </c>
      <c r="M3152" s="28">
        <f>IF(N3152&gt;0,1,0)</f>
        <v>0</v>
      </c>
      <c r="N3152" s="29">
        <v>0</v>
      </c>
      <c r="O3152" s="29">
        <f>IF($R3152="Minor",1,0)</f>
        <v>1</v>
      </c>
      <c r="P3152" s="29">
        <f>IF($R3152="Medium",1,0)</f>
        <v>0</v>
      </c>
      <c r="Q3152" s="29">
        <f>IF($R3152="Major",1,0)</f>
        <v>0</v>
      </c>
      <c r="R3152" s="2" t="str">
        <f>IF('Hazard Data'!N772&lt;VLOOKUP(B3152,Thresholds!$B$2:$I$8,2,FALSE),"Minor",IF(AND(VLOOKUP(B3152,Thresholds!$B$2:$I$8,2,FALSE)&lt;='Hazard Data'!N772,'Hazard Data'!N772&lt;VLOOKUP(B3152,Thresholds!$B$2:$I$8,3,FALSE)),"Medium","Major"))</f>
        <v>Minor</v>
      </c>
      <c r="S3152" s="2" t="str">
        <f>IF(N3152&gt;0,"",IF('Hazard Data'!K772&lt;VLOOKUP(B3152,Thresholds!$B$2:$I$8,5,FALSE),"Minor",IF(AND(VLOOKUP(B3152,Thresholds!$B$2:$I$8,5,FALSE)&lt;='Hazard Data'!K772,'Hazard Data'!K772&lt;VLOOKUP(B3152,Thresholds!$B$2:$I$8,6,FALSE)),"Medium","Major")))</f>
        <v>Medium</v>
      </c>
      <c r="T3152" s="2"/>
      <c r="U3152" s="2"/>
      <c r="V3152" s="2"/>
      <c r="W3152" s="2"/>
      <c r="X3152" s="1"/>
      <c r="Y3152" s="1"/>
      <c r="Z3152" s="1"/>
      <c r="AA3152" s="1"/>
      <c r="AB3152" s="1"/>
      <c r="AC3152" s="1"/>
      <c r="AD3152" s="1"/>
      <c r="AE3152" s="1"/>
      <c r="AF3152" s="1"/>
    </row>
    <row r="3153" spans="1:32">
      <c r="A3153" s="1"/>
      <c r="B3153" s="17">
        <v>1</v>
      </c>
      <c r="C3153" s="9" t="s">
        <v>40</v>
      </c>
      <c r="D3153" s="9" t="str">
        <f>VLOOKUP(C3153,'Hazard Categories'!$A$2:$B$52,2,FALSE)</f>
        <v>Storm</v>
      </c>
      <c r="E3153" s="17">
        <v>2</v>
      </c>
      <c r="F3153" s="17">
        <v>1989</v>
      </c>
      <c r="G3153" s="17" t="str">
        <f>IF(F3153&lt;2000,(ROUNDDOWN((F3153-$G$10)/5,0))*5+$G$10&amp;"-"&amp;(ROUNDDOWN((F3153-$G$10)/5,0))*5+$G$10+4,(ROUNDDOWN((F3153-$G$10)/5,0))*5+$G$10&amp;"-"&amp;(ROUNDDOWN((F3153-$G$10)/5,0))*5+$G$10+4)</f>
        <v>1985-1989</v>
      </c>
      <c r="H3153" s="17">
        <v>1</v>
      </c>
      <c r="I3153" s="17">
        <v>0</v>
      </c>
      <c r="J3153" s="17">
        <v>0</v>
      </c>
      <c r="K3153" s="17">
        <f>SUM(I3153:J3153)</f>
        <v>0</v>
      </c>
      <c r="L3153" s="28">
        <f>IF(N3153&lt;7000000000,0,1)</f>
        <v>0</v>
      </c>
      <c r="M3153" s="28">
        <f>IF(N3153&gt;0,1,0)</f>
        <v>0</v>
      </c>
      <c r="N3153" s="29">
        <v>0</v>
      </c>
      <c r="O3153" s="29">
        <f>IF($R3153="Minor",1,0)</f>
        <v>1</v>
      </c>
      <c r="P3153" s="29">
        <f>IF($R3153="Medium",1,0)</f>
        <v>0</v>
      </c>
      <c r="Q3153" s="29">
        <f>IF($R3153="Major",1,0)</f>
        <v>0</v>
      </c>
      <c r="R3153" s="2" t="str">
        <f>IF('Hazard Data'!N815&lt;VLOOKUP(B3153,Thresholds!$B$2:$I$8,2,FALSE),"Minor",IF(AND(VLOOKUP(B3153,Thresholds!$B$2:$I$8,2,FALSE)&lt;='Hazard Data'!N815,'Hazard Data'!N815&lt;VLOOKUP(B3153,Thresholds!$B$2:$I$8,3,FALSE)),"Medium","Major"))</f>
        <v>Minor</v>
      </c>
      <c r="S3153" s="2" t="str">
        <f>IF(N3153&gt;0,"",IF('Hazard Data'!K815&lt;VLOOKUP(B3153,Thresholds!$B$2:$I$8,5,FALSE),"Minor",IF(AND(VLOOKUP(B3153,Thresholds!$B$2:$I$8,5,FALSE)&lt;='Hazard Data'!K815,'Hazard Data'!K815&lt;VLOOKUP(B3153,Thresholds!$B$2:$I$8,6,FALSE)),"Medium","Major")))</f>
        <v>Medium</v>
      </c>
      <c r="T3153" s="2"/>
      <c r="U3153" s="2"/>
      <c r="V3153" s="2"/>
      <c r="W3153" s="2"/>
      <c r="X3153" s="1"/>
      <c r="Y3153" s="1"/>
      <c r="Z3153" s="1"/>
      <c r="AA3153" s="1"/>
      <c r="AB3153" s="1"/>
      <c r="AC3153" s="1"/>
      <c r="AD3153" s="1"/>
      <c r="AE3153" s="1"/>
      <c r="AF3153" s="1"/>
    </row>
    <row r="3154" spans="1:32">
      <c r="A3154" s="1"/>
      <c r="B3154" s="17">
        <v>5</v>
      </c>
      <c r="C3154" s="9" t="s">
        <v>53</v>
      </c>
      <c r="D3154" s="9" t="str">
        <f>VLOOKUP(C3154,'Hazard Categories'!$A$2:$B$52,2,FALSE)</f>
        <v>Severe Storm</v>
      </c>
      <c r="E3154" s="17">
        <v>3</v>
      </c>
      <c r="F3154" s="17">
        <v>1971</v>
      </c>
      <c r="G3154" s="17" t="str">
        <f>IF(F3154&lt;2000,(ROUNDDOWN((F3154-$G$10)/5,0))*5+$G$10&amp;"-"&amp;(ROUNDDOWN((F3154-$G$10)/5,0))*5+$G$10+4,(ROUNDDOWN((F3154-$G$10)/5,0))*5+$G$10&amp;"-"&amp;(ROUNDDOWN((F3154-$G$10)/5,0))*5+$G$10+4)</f>
        <v>1970-1974</v>
      </c>
      <c r="H3154" s="17">
        <v>1</v>
      </c>
      <c r="I3154" s="17">
        <v>11</v>
      </c>
      <c r="J3154" s="17">
        <v>0</v>
      </c>
      <c r="K3154" s="17">
        <f>SUM(I3154:J3154)</f>
        <v>11</v>
      </c>
      <c r="L3154" s="28">
        <f>IF(N3154&lt;7000000000,0,1)</f>
        <v>0</v>
      </c>
      <c r="M3154" s="28">
        <f>IF(N3154&gt;0,1,0)</f>
        <v>0</v>
      </c>
      <c r="N3154" s="29">
        <v>0</v>
      </c>
      <c r="O3154" s="29">
        <f>IF($R3154="Minor",1,0)</f>
        <v>1</v>
      </c>
      <c r="P3154" s="29">
        <f>IF($R3154="Medium",1,0)</f>
        <v>0</v>
      </c>
      <c r="Q3154" s="29">
        <f>IF($R3154="Major",1,0)</f>
        <v>0</v>
      </c>
      <c r="R3154" s="2" t="str">
        <f>IF('Hazard Data'!N844&lt;VLOOKUP(B3154,Thresholds!$B$2:$I$8,2,FALSE),"Minor",IF(AND(VLOOKUP(B3154,Thresholds!$B$2:$I$8,2,FALSE)&lt;='Hazard Data'!N844,'Hazard Data'!N844&lt;VLOOKUP(B3154,Thresholds!$B$2:$I$8,3,FALSE)),"Medium","Major"))</f>
        <v>Minor</v>
      </c>
      <c r="S3154" s="2" t="str">
        <f>IF(N3154&gt;0,"",IF('Hazard Data'!K844&lt;VLOOKUP(B3154,Thresholds!$B$2:$I$8,5,FALSE),"Minor",IF(AND(VLOOKUP(B3154,Thresholds!$B$2:$I$8,5,FALSE)&lt;='Hazard Data'!K844,'Hazard Data'!K844&lt;VLOOKUP(B3154,Thresholds!$B$2:$I$8,6,FALSE)),"Medium","Major")))</f>
        <v>Medium</v>
      </c>
      <c r="T3154" s="2"/>
      <c r="U3154" s="2"/>
      <c r="V3154" s="2"/>
      <c r="W3154" s="2"/>
      <c r="X3154" s="1"/>
      <c r="Y3154" s="1"/>
      <c r="Z3154" s="1"/>
      <c r="AA3154" s="1"/>
      <c r="AB3154" s="1"/>
      <c r="AC3154" s="1"/>
      <c r="AD3154" s="1"/>
      <c r="AE3154" s="1"/>
      <c r="AF3154" s="1"/>
    </row>
    <row r="3155" spans="1:32">
      <c r="A3155" s="1"/>
      <c r="B3155" s="17">
        <v>3</v>
      </c>
      <c r="C3155" s="9" t="s">
        <v>45</v>
      </c>
      <c r="D3155" s="9" t="str">
        <f>VLOOKUP(C3155,'Hazard Categories'!$A$2:$B$52,2,FALSE)</f>
        <v>Storm</v>
      </c>
      <c r="E3155" s="17">
        <v>3</v>
      </c>
      <c r="F3155" s="17">
        <v>1973</v>
      </c>
      <c r="G3155" s="17" t="str">
        <f>IF(F3155&lt;2000,(ROUNDDOWN((F3155-$G$10)/5,0))*5+$G$10&amp;"-"&amp;(ROUNDDOWN((F3155-$G$10)/5,0))*5+$G$10+4,(ROUNDDOWN((F3155-$G$10)/5,0))*5+$G$10&amp;"-"&amp;(ROUNDDOWN((F3155-$G$10)/5,0))*5+$G$10+4)</f>
        <v>1970-1974</v>
      </c>
      <c r="H3155" s="17">
        <v>1</v>
      </c>
      <c r="I3155" s="17">
        <v>11</v>
      </c>
      <c r="J3155" s="17">
        <v>0</v>
      </c>
      <c r="K3155" s="17">
        <f>SUM(I3155:J3155)</f>
        <v>11</v>
      </c>
      <c r="L3155" s="28">
        <f>IF(N3155&lt;7000000000,0,1)</f>
        <v>0</v>
      </c>
      <c r="M3155" s="28">
        <f>IF(N3155&gt;0,1,0)</f>
        <v>0</v>
      </c>
      <c r="N3155" s="29">
        <v>0</v>
      </c>
      <c r="O3155" s="29">
        <f>IF($R3155="Minor",1,0)</f>
        <v>1</v>
      </c>
      <c r="P3155" s="29">
        <f>IF($R3155="Medium",1,0)</f>
        <v>0</v>
      </c>
      <c r="Q3155" s="29">
        <f>IF($R3155="Major",1,0)</f>
        <v>0</v>
      </c>
      <c r="R3155" s="2" t="str">
        <f>IF('Hazard Data'!N847&lt;VLOOKUP(B3155,Thresholds!$B$2:$I$8,2,FALSE),"Minor",IF(AND(VLOOKUP(B3155,Thresholds!$B$2:$I$8,2,FALSE)&lt;='Hazard Data'!N847,'Hazard Data'!N847&lt;VLOOKUP(B3155,Thresholds!$B$2:$I$8,3,FALSE)),"Medium","Major"))</f>
        <v>Minor</v>
      </c>
      <c r="S3155" s="2" t="str">
        <f>IF(N3155&gt;0,"",IF('Hazard Data'!K847&lt;VLOOKUP(B3155,Thresholds!$B$2:$I$8,5,FALSE),"Minor",IF(AND(VLOOKUP(B3155,Thresholds!$B$2:$I$8,5,FALSE)&lt;='Hazard Data'!K847,'Hazard Data'!K847&lt;VLOOKUP(B3155,Thresholds!$B$2:$I$8,6,FALSE)),"Medium","Major")))</f>
        <v>Medium</v>
      </c>
      <c r="T3155" s="2"/>
      <c r="U3155" s="2"/>
      <c r="V3155" s="2"/>
      <c r="W3155" s="2"/>
      <c r="X3155" s="1"/>
      <c r="Y3155" s="1"/>
      <c r="Z3155" s="1"/>
      <c r="AA3155" s="1"/>
      <c r="AB3155" s="1"/>
      <c r="AC3155" s="1"/>
      <c r="AD3155" s="1"/>
      <c r="AE3155" s="1"/>
      <c r="AF3155" s="1"/>
    </row>
    <row r="3156" spans="1:32">
      <c r="A3156" s="1"/>
      <c r="B3156" s="17">
        <v>4</v>
      </c>
      <c r="C3156" s="9" t="s">
        <v>45</v>
      </c>
      <c r="D3156" s="9" t="str">
        <f>VLOOKUP(C3156,'Hazard Categories'!$A$2:$B$52,2,FALSE)</f>
        <v>Storm</v>
      </c>
      <c r="E3156" s="17">
        <v>3</v>
      </c>
      <c r="F3156" s="17">
        <v>1979</v>
      </c>
      <c r="G3156" s="17" t="str">
        <f>IF(F3156&lt;2000,(ROUNDDOWN((F3156-$G$10)/5,0))*5+$G$10&amp;"-"&amp;(ROUNDDOWN((F3156-$G$10)/5,0))*5+$G$10+4,(ROUNDDOWN((F3156-$G$10)/5,0))*5+$G$10&amp;"-"&amp;(ROUNDDOWN((F3156-$G$10)/5,0))*5+$G$10+4)</f>
        <v>1975-1979</v>
      </c>
      <c r="H3156" s="17">
        <v>1</v>
      </c>
      <c r="I3156" s="17">
        <v>12</v>
      </c>
      <c r="J3156" s="17">
        <v>0</v>
      </c>
      <c r="K3156" s="17">
        <f>SUM(I3156:J3156)</f>
        <v>12</v>
      </c>
      <c r="L3156" s="28">
        <f>IF(N3156&lt;7000000000,0,1)</f>
        <v>0</v>
      </c>
      <c r="M3156" s="28">
        <f>IF(N3156&gt;0,1,0)</f>
        <v>0</v>
      </c>
      <c r="N3156" s="29">
        <v>0</v>
      </c>
      <c r="O3156" s="29">
        <f>IF($R3156="Minor",1,0)</f>
        <v>1</v>
      </c>
      <c r="P3156" s="29">
        <f>IF($R3156="Medium",1,0)</f>
        <v>0</v>
      </c>
      <c r="Q3156" s="29">
        <f>IF($R3156="Major",1,0)</f>
        <v>0</v>
      </c>
      <c r="R3156" s="2" t="str">
        <f>IF('Hazard Data'!N850&lt;VLOOKUP(B3156,Thresholds!$B$2:$I$8,2,FALSE),"Minor",IF(AND(VLOOKUP(B3156,Thresholds!$B$2:$I$8,2,FALSE)&lt;='Hazard Data'!N850,'Hazard Data'!N850&lt;VLOOKUP(B3156,Thresholds!$B$2:$I$8,3,FALSE)),"Medium","Major"))</f>
        <v>Minor</v>
      </c>
      <c r="S3156" s="2" t="str">
        <f>IF(N3156&gt;0,"",IF('Hazard Data'!K850&lt;VLOOKUP(B3156,Thresholds!$B$2:$I$8,5,FALSE),"Minor",IF(AND(VLOOKUP(B3156,Thresholds!$B$2:$I$8,5,FALSE)&lt;='Hazard Data'!K850,'Hazard Data'!K850&lt;VLOOKUP(B3156,Thresholds!$B$2:$I$8,6,FALSE)),"Medium","Major")))</f>
        <v>Medium</v>
      </c>
      <c r="T3156" s="2"/>
      <c r="U3156" s="2"/>
      <c r="V3156" s="2"/>
      <c r="W3156" s="2"/>
      <c r="X3156" s="1"/>
      <c r="Y3156" s="1"/>
      <c r="Z3156" s="1"/>
      <c r="AA3156" s="1"/>
      <c r="AB3156" s="1"/>
      <c r="AC3156" s="1"/>
      <c r="AD3156" s="1"/>
      <c r="AE3156" s="1"/>
      <c r="AF3156" s="1"/>
    </row>
    <row r="3157" spans="1:32">
      <c r="A3157" s="1"/>
      <c r="B3157" s="17">
        <v>5</v>
      </c>
      <c r="C3157" s="9" t="s">
        <v>46</v>
      </c>
      <c r="D3157" s="9" t="str">
        <f>VLOOKUP(C3157,'Hazard Categories'!$A$2:$B$52,2,FALSE)</f>
        <v>Storm</v>
      </c>
      <c r="E3157" s="17">
        <v>1</v>
      </c>
      <c r="F3157" s="17">
        <v>1981</v>
      </c>
      <c r="G3157" s="17" t="str">
        <f>IF(F3157&lt;2000,(ROUNDDOWN((F3157-$G$10)/5,0))*5+$G$10&amp;"-"&amp;(ROUNDDOWN((F3157-$G$10)/5,0))*5+$G$10+4,(ROUNDDOWN((F3157-$G$10)/5,0))*5+$G$10&amp;"-"&amp;(ROUNDDOWN((F3157-$G$10)/5,0))*5+$G$10+4)</f>
        <v>1980-1984</v>
      </c>
      <c r="H3157" s="17">
        <v>1</v>
      </c>
      <c r="I3157" s="17">
        <v>6</v>
      </c>
      <c r="J3157" s="17">
        <v>0</v>
      </c>
      <c r="K3157" s="17">
        <f>SUM(I3157:J3157)</f>
        <v>6</v>
      </c>
      <c r="L3157" s="28">
        <f>IF(N3157&lt;7000000000,0,1)</f>
        <v>0</v>
      </c>
      <c r="M3157" s="28">
        <f>IF(N3157&gt;0,1,0)</f>
        <v>0</v>
      </c>
      <c r="N3157" s="29">
        <v>0</v>
      </c>
      <c r="O3157" s="29">
        <f>IF($R3157="Minor",1,0)</f>
        <v>1</v>
      </c>
      <c r="P3157" s="29">
        <f>IF($R3157="Medium",1,0)</f>
        <v>0</v>
      </c>
      <c r="Q3157" s="29">
        <f>IF($R3157="Major",1,0)</f>
        <v>0</v>
      </c>
      <c r="R3157" s="2" t="str">
        <f>IF('Hazard Data'!N852&lt;VLOOKUP(B3157,Thresholds!$B$2:$I$8,2,FALSE),"Minor",IF(AND(VLOOKUP(B3157,Thresholds!$B$2:$I$8,2,FALSE)&lt;='Hazard Data'!N852,'Hazard Data'!N852&lt;VLOOKUP(B3157,Thresholds!$B$2:$I$8,3,FALSE)),"Medium","Major"))</f>
        <v>Minor</v>
      </c>
      <c r="S3157" s="2" t="str">
        <f>IF(N3157&gt;0,"",IF('Hazard Data'!K852&lt;VLOOKUP(B3157,Thresholds!$B$2:$I$8,5,FALSE),"Minor",IF(AND(VLOOKUP(B3157,Thresholds!$B$2:$I$8,5,FALSE)&lt;='Hazard Data'!K852,'Hazard Data'!K852&lt;VLOOKUP(B3157,Thresholds!$B$2:$I$8,6,FALSE)),"Medium","Major")))</f>
        <v>Medium</v>
      </c>
      <c r="T3157" s="2"/>
      <c r="U3157" s="2"/>
      <c r="V3157" s="2"/>
      <c r="W3157" s="2"/>
      <c r="X3157" s="1"/>
      <c r="Y3157" s="1"/>
      <c r="Z3157" s="1"/>
      <c r="AA3157" s="1"/>
      <c r="AB3157" s="1"/>
      <c r="AC3157" s="1"/>
      <c r="AD3157" s="1"/>
      <c r="AE3157" s="1"/>
      <c r="AF3157" s="1"/>
    </row>
    <row r="3158" spans="1:32">
      <c r="A3158" s="1"/>
      <c r="B3158" s="17">
        <v>4</v>
      </c>
      <c r="C3158" s="9" t="s">
        <v>46</v>
      </c>
      <c r="D3158" s="9" t="str">
        <f>VLOOKUP(C3158,'Hazard Categories'!$A$2:$B$52,2,FALSE)</f>
        <v>Storm</v>
      </c>
      <c r="E3158" s="17">
        <v>1</v>
      </c>
      <c r="F3158" s="17">
        <v>1981</v>
      </c>
      <c r="G3158" s="17" t="str">
        <f>IF(F3158&lt;2000,(ROUNDDOWN((F3158-$G$10)/5,0))*5+$G$10&amp;"-"&amp;(ROUNDDOWN((F3158-$G$10)/5,0))*5+$G$10+4,(ROUNDDOWN((F3158-$G$10)/5,0))*5+$G$10&amp;"-"&amp;(ROUNDDOWN((F3158-$G$10)/5,0))*5+$G$10+4)</f>
        <v>1980-1984</v>
      </c>
      <c r="H3158" s="17">
        <v>1</v>
      </c>
      <c r="I3158" s="17">
        <v>7</v>
      </c>
      <c r="J3158" s="17">
        <v>0</v>
      </c>
      <c r="K3158" s="17">
        <f>SUM(I3158:J3158)</f>
        <v>7</v>
      </c>
      <c r="L3158" s="28">
        <f>IF(N3158&lt;7000000000,0,1)</f>
        <v>0</v>
      </c>
      <c r="M3158" s="28">
        <f>IF(N3158&gt;0,1,0)</f>
        <v>0</v>
      </c>
      <c r="N3158" s="29">
        <v>0</v>
      </c>
      <c r="O3158" s="29">
        <f>IF($R3158="Minor",1,0)</f>
        <v>1</v>
      </c>
      <c r="P3158" s="29">
        <f>IF($R3158="Medium",1,0)</f>
        <v>0</v>
      </c>
      <c r="Q3158" s="29">
        <f>IF($R3158="Major",1,0)</f>
        <v>0</v>
      </c>
      <c r="R3158" s="2" t="str">
        <f>IF('Hazard Data'!N853&lt;VLOOKUP(B3158,Thresholds!$B$2:$I$8,2,FALSE),"Minor",IF(AND(VLOOKUP(B3158,Thresholds!$B$2:$I$8,2,FALSE)&lt;='Hazard Data'!N853,'Hazard Data'!N853&lt;VLOOKUP(B3158,Thresholds!$B$2:$I$8,3,FALSE)),"Medium","Major"))</f>
        <v>Minor</v>
      </c>
      <c r="S3158" s="2" t="str">
        <f>IF(N3158&gt;0,"",IF('Hazard Data'!K853&lt;VLOOKUP(B3158,Thresholds!$B$2:$I$8,5,FALSE),"Minor",IF(AND(VLOOKUP(B3158,Thresholds!$B$2:$I$8,5,FALSE)&lt;='Hazard Data'!K853,'Hazard Data'!K853&lt;VLOOKUP(B3158,Thresholds!$B$2:$I$8,6,FALSE)),"Medium","Major")))</f>
        <v>Medium</v>
      </c>
      <c r="T3158" s="2"/>
      <c r="U3158" s="2"/>
      <c r="V3158" s="2"/>
      <c r="W3158" s="2"/>
      <c r="X3158" s="1"/>
      <c r="Y3158" s="1"/>
      <c r="Z3158" s="1"/>
      <c r="AA3158" s="1"/>
      <c r="AB3158" s="1"/>
      <c r="AC3158" s="1"/>
      <c r="AD3158" s="1"/>
      <c r="AE3158" s="1"/>
      <c r="AF3158" s="1"/>
    </row>
    <row r="3159" spans="1:32">
      <c r="A3159" s="1"/>
      <c r="B3159" s="17">
        <v>3</v>
      </c>
      <c r="C3159" s="9" t="s">
        <v>85</v>
      </c>
      <c r="D3159" s="9" t="str">
        <f>VLOOKUP(C3159,'Hazard Categories'!$A$2:$B$52,2,FALSE)</f>
        <v>Heat/Drought/Fire</v>
      </c>
      <c r="E3159" s="17">
        <v>2</v>
      </c>
      <c r="F3159" s="17">
        <v>1981</v>
      </c>
      <c r="G3159" s="17" t="str">
        <f>IF(F3159&lt;2000,(ROUNDDOWN((F3159-$G$10)/5,0))*5+$G$10&amp;"-"&amp;(ROUNDDOWN((F3159-$G$10)/5,0))*5+$G$10+4,(ROUNDDOWN((F3159-$G$10)/5,0))*5+$G$10&amp;"-"&amp;(ROUNDDOWN((F3159-$G$10)/5,0))*5+$G$10+4)</f>
        <v>1980-1984</v>
      </c>
      <c r="H3159" s="17">
        <v>1</v>
      </c>
      <c r="I3159" s="17">
        <v>11</v>
      </c>
      <c r="J3159" s="17">
        <v>0</v>
      </c>
      <c r="K3159" s="17">
        <f>SUM(I3159:J3159)</f>
        <v>11</v>
      </c>
      <c r="L3159" s="28">
        <f>IF(N3159&lt;7000000000,0,1)</f>
        <v>0</v>
      </c>
      <c r="M3159" s="28">
        <f>IF(N3159&gt;0,1,0)</f>
        <v>0</v>
      </c>
      <c r="N3159" s="29">
        <v>0</v>
      </c>
      <c r="O3159" s="29">
        <f>IF($R3159="Minor",1,0)</f>
        <v>1</v>
      </c>
      <c r="P3159" s="29">
        <f>IF($R3159="Medium",1,0)</f>
        <v>0</v>
      </c>
      <c r="Q3159" s="29">
        <f>IF($R3159="Major",1,0)</f>
        <v>0</v>
      </c>
      <c r="R3159" s="2" t="str">
        <f>IF('Hazard Data'!N854&lt;VLOOKUP(B3159,Thresholds!$B$2:$I$8,2,FALSE),"Minor",IF(AND(VLOOKUP(B3159,Thresholds!$B$2:$I$8,2,FALSE)&lt;='Hazard Data'!N854,'Hazard Data'!N854&lt;VLOOKUP(B3159,Thresholds!$B$2:$I$8,3,FALSE)),"Medium","Major"))</f>
        <v>Minor</v>
      </c>
      <c r="S3159" s="2" t="str">
        <f>IF(N3159&gt;0,"",IF('Hazard Data'!K854&lt;VLOOKUP(B3159,Thresholds!$B$2:$I$8,5,FALSE),"Minor",IF(AND(VLOOKUP(B3159,Thresholds!$B$2:$I$8,5,FALSE)&lt;='Hazard Data'!K854,'Hazard Data'!K854&lt;VLOOKUP(B3159,Thresholds!$B$2:$I$8,6,FALSE)),"Medium","Major")))</f>
        <v>Medium</v>
      </c>
      <c r="T3159" s="2"/>
      <c r="U3159" s="2"/>
      <c r="V3159" s="2"/>
      <c r="W3159" s="2"/>
      <c r="X3159" s="1"/>
      <c r="Y3159" s="1"/>
      <c r="Z3159" s="1"/>
      <c r="AA3159" s="1"/>
      <c r="AB3159" s="1"/>
      <c r="AC3159" s="1"/>
      <c r="AD3159" s="1"/>
      <c r="AE3159" s="1"/>
      <c r="AF3159" s="1"/>
    </row>
    <row r="3160" spans="1:32">
      <c r="A3160" s="1"/>
      <c r="B3160" s="17">
        <v>1</v>
      </c>
      <c r="C3160" s="9" t="s">
        <v>45</v>
      </c>
      <c r="D3160" s="9" t="str">
        <f>VLOOKUP(C3160,'Hazard Categories'!$A$2:$B$52,2,FALSE)</f>
        <v>Storm</v>
      </c>
      <c r="E3160" s="17">
        <v>3</v>
      </c>
      <c r="F3160" s="17">
        <v>1982</v>
      </c>
      <c r="G3160" s="17" t="str">
        <f>IF(F3160&lt;2000,(ROUNDDOWN((F3160-$G$10)/5,0))*5+$G$10&amp;"-"&amp;(ROUNDDOWN((F3160-$G$10)/5,0))*5+$G$10+4,(ROUNDDOWN((F3160-$G$10)/5,0))*5+$G$10&amp;"-"&amp;(ROUNDDOWN((F3160-$G$10)/5,0))*5+$G$10+4)</f>
        <v>1980-1984</v>
      </c>
      <c r="H3160" s="17">
        <v>1</v>
      </c>
      <c r="I3160" s="17">
        <v>11</v>
      </c>
      <c r="J3160" s="17">
        <v>0</v>
      </c>
      <c r="K3160" s="17">
        <f>SUM(I3160:J3160)</f>
        <v>11</v>
      </c>
      <c r="L3160" s="28">
        <f>IF(N3160&lt;7000000000,0,1)</f>
        <v>0</v>
      </c>
      <c r="M3160" s="28">
        <f>IF(N3160&gt;0,1,0)</f>
        <v>0</v>
      </c>
      <c r="N3160" s="29">
        <v>0</v>
      </c>
      <c r="O3160" s="29">
        <f>IF($R3160="Minor",1,0)</f>
        <v>1</v>
      </c>
      <c r="P3160" s="29">
        <f>IF($R3160="Medium",1,0)</f>
        <v>0</v>
      </c>
      <c r="Q3160" s="29">
        <f>IF($R3160="Major",1,0)</f>
        <v>0</v>
      </c>
      <c r="R3160" s="2" t="str">
        <f>IF('Hazard Data'!N862&lt;VLOOKUP(B3160,Thresholds!$B$2:$I$8,2,FALSE),"Minor",IF(AND(VLOOKUP(B3160,Thresholds!$B$2:$I$8,2,FALSE)&lt;='Hazard Data'!N862,'Hazard Data'!N862&lt;VLOOKUP(B3160,Thresholds!$B$2:$I$8,3,FALSE)),"Medium","Major"))</f>
        <v>Minor</v>
      </c>
      <c r="S3160" s="2" t="str">
        <f>IF(N3160&gt;0,"",IF('Hazard Data'!K862&lt;VLOOKUP(B3160,Thresholds!$B$2:$I$8,5,FALSE),"Minor",IF(AND(VLOOKUP(B3160,Thresholds!$B$2:$I$8,5,FALSE)&lt;='Hazard Data'!K862,'Hazard Data'!K862&lt;VLOOKUP(B3160,Thresholds!$B$2:$I$8,6,FALSE)),"Medium","Major")))</f>
        <v>Medium</v>
      </c>
      <c r="T3160" s="2"/>
      <c r="U3160" s="2"/>
      <c r="V3160" s="2"/>
      <c r="W3160" s="2"/>
      <c r="X3160" s="1"/>
      <c r="Y3160" s="1"/>
      <c r="Z3160" s="1"/>
      <c r="AA3160" s="1"/>
      <c r="AB3160" s="1"/>
      <c r="AC3160" s="1"/>
      <c r="AD3160" s="1"/>
      <c r="AE3160" s="1"/>
      <c r="AF3160" s="1"/>
    </row>
    <row r="3161" spans="1:32">
      <c r="A3161" s="1"/>
      <c r="B3161" s="17">
        <v>5</v>
      </c>
      <c r="C3161" s="9" t="s">
        <v>45</v>
      </c>
      <c r="D3161" s="9" t="str">
        <f>VLOOKUP(C3161,'Hazard Categories'!$A$2:$B$52,2,FALSE)</f>
        <v>Storm</v>
      </c>
      <c r="E3161" s="17">
        <v>3</v>
      </c>
      <c r="F3161" s="17">
        <v>1983</v>
      </c>
      <c r="G3161" s="17" t="str">
        <f>IF(F3161&lt;2000,(ROUNDDOWN((F3161-$G$10)/5,0))*5+$G$10&amp;"-"&amp;(ROUNDDOWN((F3161-$G$10)/5,0))*5+$G$10+4,(ROUNDDOWN((F3161-$G$10)/5,0))*5+$G$10&amp;"-"&amp;(ROUNDDOWN((F3161-$G$10)/5,0))*5+$G$10+4)</f>
        <v>1980-1984</v>
      </c>
      <c r="H3161" s="17">
        <v>1</v>
      </c>
      <c r="I3161" s="17">
        <v>11</v>
      </c>
      <c r="J3161" s="17">
        <v>0</v>
      </c>
      <c r="K3161" s="17">
        <f>SUM(I3161:J3161)</f>
        <v>11</v>
      </c>
      <c r="L3161" s="28">
        <f>IF(N3161&lt;7000000000,0,1)</f>
        <v>0</v>
      </c>
      <c r="M3161" s="28">
        <f>IF(N3161&gt;0,1,0)</f>
        <v>0</v>
      </c>
      <c r="N3161" s="29">
        <v>0</v>
      </c>
      <c r="O3161" s="29">
        <f>IF($R3161="Minor",1,0)</f>
        <v>1</v>
      </c>
      <c r="P3161" s="29">
        <f>IF($R3161="Medium",1,0)</f>
        <v>0</v>
      </c>
      <c r="Q3161" s="29">
        <f>IF($R3161="Major",1,0)</f>
        <v>0</v>
      </c>
      <c r="R3161" s="2" t="str">
        <f>IF('Hazard Data'!N864&lt;VLOOKUP(B3161,Thresholds!$B$2:$I$8,2,FALSE),"Minor",IF(AND(VLOOKUP(B3161,Thresholds!$B$2:$I$8,2,FALSE)&lt;='Hazard Data'!N864,'Hazard Data'!N864&lt;VLOOKUP(B3161,Thresholds!$B$2:$I$8,3,FALSE)),"Medium","Major"))</f>
        <v>Minor</v>
      </c>
      <c r="S3161" s="2" t="str">
        <f>IF(N3161&gt;0,"",IF('Hazard Data'!K864&lt;VLOOKUP(B3161,Thresholds!$B$2:$I$8,5,FALSE),"Minor",IF(AND(VLOOKUP(B3161,Thresholds!$B$2:$I$8,5,FALSE)&lt;='Hazard Data'!K864,'Hazard Data'!K864&lt;VLOOKUP(B3161,Thresholds!$B$2:$I$8,6,FALSE)),"Medium","Major")))</f>
        <v>Medium</v>
      </c>
      <c r="T3161" s="2"/>
      <c r="U3161" s="2"/>
      <c r="V3161" s="2"/>
      <c r="W3161" s="2"/>
      <c r="X3161" s="1"/>
      <c r="Y3161" s="1"/>
      <c r="Z3161" s="1"/>
      <c r="AA3161" s="1"/>
      <c r="AB3161" s="1"/>
      <c r="AC3161" s="1"/>
      <c r="AD3161" s="1"/>
      <c r="AE3161" s="1"/>
      <c r="AF3161" s="1"/>
    </row>
    <row r="3162" spans="1:32">
      <c r="A3162" s="1"/>
      <c r="B3162" s="17">
        <v>5</v>
      </c>
      <c r="C3162" s="9" t="s">
        <v>40</v>
      </c>
      <c r="D3162" s="9" t="str">
        <f>VLOOKUP(C3162,'Hazard Categories'!$A$2:$B$52,2,FALSE)</f>
        <v>Storm</v>
      </c>
      <c r="E3162" s="17">
        <v>4</v>
      </c>
      <c r="F3162" s="17">
        <v>1985</v>
      </c>
      <c r="G3162" s="17" t="str">
        <f>IF(F3162&lt;2000,(ROUNDDOWN((F3162-$G$10)/5,0))*5+$G$10&amp;"-"&amp;(ROUNDDOWN((F3162-$G$10)/5,0))*5+$G$10+4,(ROUNDDOWN((F3162-$G$10)/5,0))*5+$G$10&amp;"-"&amp;(ROUNDDOWN((F3162-$G$10)/5,0))*5+$G$10+4)</f>
        <v>1985-1989</v>
      </c>
      <c r="H3162" s="17">
        <v>1</v>
      </c>
      <c r="I3162" s="17">
        <v>11</v>
      </c>
      <c r="J3162" s="17">
        <v>0</v>
      </c>
      <c r="K3162" s="17">
        <f>SUM(I3162:J3162)</f>
        <v>11</v>
      </c>
      <c r="L3162" s="28">
        <f>IF(N3162&lt;7000000000,0,1)</f>
        <v>0</v>
      </c>
      <c r="M3162" s="28">
        <f>IF(N3162&gt;0,1,0)</f>
        <v>0</v>
      </c>
      <c r="N3162" s="29">
        <v>0</v>
      </c>
      <c r="O3162" s="29">
        <f>IF($R3162="Minor",1,0)</f>
        <v>1</v>
      </c>
      <c r="P3162" s="29">
        <f>IF($R3162="Medium",1,0)</f>
        <v>0</v>
      </c>
      <c r="Q3162" s="29">
        <f>IF($R3162="Major",1,0)</f>
        <v>0</v>
      </c>
      <c r="R3162" s="2" t="str">
        <f>IF('Hazard Data'!N865&lt;VLOOKUP(B3162,Thresholds!$B$2:$I$8,2,FALSE),"Minor",IF(AND(VLOOKUP(B3162,Thresholds!$B$2:$I$8,2,FALSE)&lt;='Hazard Data'!N865,'Hazard Data'!N865&lt;VLOOKUP(B3162,Thresholds!$B$2:$I$8,3,FALSE)),"Medium","Major"))</f>
        <v>Minor</v>
      </c>
      <c r="S3162" s="2" t="str">
        <f>IF(N3162&gt;0,"",IF('Hazard Data'!K865&lt;VLOOKUP(B3162,Thresholds!$B$2:$I$8,5,FALSE),"Minor",IF(AND(VLOOKUP(B3162,Thresholds!$B$2:$I$8,5,FALSE)&lt;='Hazard Data'!K865,'Hazard Data'!K865&lt;VLOOKUP(B3162,Thresholds!$B$2:$I$8,6,FALSE)),"Medium","Major")))</f>
        <v>Medium</v>
      </c>
      <c r="T3162" s="2"/>
      <c r="U3162" s="2"/>
      <c r="V3162" s="2"/>
      <c r="W3162" s="2"/>
      <c r="X3162" s="1"/>
      <c r="Y3162" s="1"/>
      <c r="Z3162" s="1"/>
      <c r="AA3162" s="1"/>
      <c r="AB3162" s="1"/>
      <c r="AC3162" s="1"/>
      <c r="AD3162" s="1"/>
      <c r="AE3162" s="1"/>
      <c r="AF3162" s="1"/>
    </row>
    <row r="3163" spans="1:32">
      <c r="A3163" s="1"/>
      <c r="B3163" s="17">
        <v>2</v>
      </c>
      <c r="C3163" s="9" t="s">
        <v>85</v>
      </c>
      <c r="D3163" s="9" t="str">
        <f>VLOOKUP(C3163,'Hazard Categories'!$A$2:$B$52,2,FALSE)</f>
        <v>Heat/Drought/Fire</v>
      </c>
      <c r="E3163" s="17">
        <v>3</v>
      </c>
      <c r="F3163" s="17">
        <v>1986</v>
      </c>
      <c r="G3163" s="17" t="str">
        <f>IF(F3163&lt;2000,(ROUNDDOWN((F3163-$G$10)/5,0))*5+$G$10&amp;"-"&amp;(ROUNDDOWN((F3163-$G$10)/5,0))*5+$G$10+4,(ROUNDDOWN((F3163-$G$10)/5,0))*5+$G$10&amp;"-"&amp;(ROUNDDOWN((F3163-$G$10)/5,0))*5+$G$10+4)</f>
        <v>1985-1989</v>
      </c>
      <c r="H3163" s="17">
        <v>1</v>
      </c>
      <c r="I3163" s="17">
        <v>12</v>
      </c>
      <c r="J3163" s="17">
        <v>0</v>
      </c>
      <c r="K3163" s="17">
        <f>SUM(I3163:J3163)</f>
        <v>12</v>
      </c>
      <c r="L3163" s="28">
        <f>IF(N3163&lt;7000000000,0,1)</f>
        <v>0</v>
      </c>
      <c r="M3163" s="28">
        <f>IF(N3163&gt;0,1,0)</f>
        <v>0</v>
      </c>
      <c r="N3163" s="29">
        <v>0</v>
      </c>
      <c r="O3163" s="29">
        <f>IF($R3163="Minor",1,0)</f>
        <v>1</v>
      </c>
      <c r="P3163" s="29">
        <f>IF($R3163="Medium",1,0)</f>
        <v>0</v>
      </c>
      <c r="Q3163" s="29">
        <f>IF($R3163="Major",1,0)</f>
        <v>0</v>
      </c>
      <c r="R3163" s="2" t="str">
        <f>IF('Hazard Data'!N866&lt;VLOOKUP(B3163,Thresholds!$B$2:$I$8,2,FALSE),"Minor",IF(AND(VLOOKUP(B3163,Thresholds!$B$2:$I$8,2,FALSE)&lt;='Hazard Data'!N866,'Hazard Data'!N866&lt;VLOOKUP(B3163,Thresholds!$B$2:$I$8,3,FALSE)),"Medium","Major"))</f>
        <v>Minor</v>
      </c>
      <c r="S3163" s="2" t="str">
        <f>IF(N3163&gt;0,"",IF('Hazard Data'!K866&lt;VLOOKUP(B3163,Thresholds!$B$2:$I$8,5,FALSE),"Minor",IF(AND(VLOOKUP(B3163,Thresholds!$B$2:$I$8,5,FALSE)&lt;='Hazard Data'!K866,'Hazard Data'!K866&lt;VLOOKUP(B3163,Thresholds!$B$2:$I$8,6,FALSE)),"Medium","Major")))</f>
        <v>Medium</v>
      </c>
      <c r="T3163" s="2"/>
      <c r="U3163" s="2"/>
      <c r="V3163" s="2"/>
      <c r="W3163" s="2"/>
      <c r="X3163" s="1"/>
      <c r="Y3163" s="1"/>
      <c r="Z3163" s="1"/>
      <c r="AA3163" s="1"/>
      <c r="AB3163" s="1"/>
      <c r="AC3163" s="1"/>
      <c r="AD3163" s="1"/>
      <c r="AE3163" s="1"/>
      <c r="AF3163" s="1"/>
    </row>
    <row r="3164" spans="1:32">
      <c r="A3164" s="1"/>
      <c r="B3164" s="17">
        <v>3</v>
      </c>
      <c r="C3164" s="9" t="s">
        <v>85</v>
      </c>
      <c r="D3164" s="9" t="str">
        <f>VLOOKUP(C3164,'Hazard Categories'!$A$2:$B$52,2,FALSE)</f>
        <v>Heat/Drought/Fire</v>
      </c>
      <c r="E3164" s="17">
        <v>3</v>
      </c>
      <c r="F3164" s="17">
        <v>1986</v>
      </c>
      <c r="G3164" s="17" t="str">
        <f>IF(F3164&lt;2000,(ROUNDDOWN((F3164-$G$10)/5,0))*5+$G$10&amp;"-"&amp;(ROUNDDOWN((F3164-$G$10)/5,0))*5+$G$10+4,(ROUNDDOWN((F3164-$G$10)/5,0))*5+$G$10&amp;"-"&amp;(ROUNDDOWN((F3164-$G$10)/5,0))*5+$G$10+4)</f>
        <v>1985-1989</v>
      </c>
      <c r="H3164" s="17">
        <v>1</v>
      </c>
      <c r="I3164" s="17">
        <v>11</v>
      </c>
      <c r="J3164" s="17">
        <v>0</v>
      </c>
      <c r="K3164" s="17">
        <f>SUM(I3164:J3164)</f>
        <v>11</v>
      </c>
      <c r="L3164" s="28">
        <f>IF(N3164&lt;7000000000,0,1)</f>
        <v>0</v>
      </c>
      <c r="M3164" s="28">
        <f>IF(N3164&gt;0,1,0)</f>
        <v>0</v>
      </c>
      <c r="N3164" s="29">
        <v>0</v>
      </c>
      <c r="O3164" s="29">
        <f>IF($R3164="Minor",1,0)</f>
        <v>1</v>
      </c>
      <c r="P3164" s="29">
        <f>IF($R3164="Medium",1,0)</f>
        <v>0</v>
      </c>
      <c r="Q3164" s="29">
        <f>IF($R3164="Major",1,0)</f>
        <v>0</v>
      </c>
      <c r="R3164" s="2" t="str">
        <f>IF('Hazard Data'!N867&lt;VLOOKUP(B3164,Thresholds!$B$2:$I$8,2,FALSE),"Minor",IF(AND(VLOOKUP(B3164,Thresholds!$B$2:$I$8,2,FALSE)&lt;='Hazard Data'!N867,'Hazard Data'!N867&lt;VLOOKUP(B3164,Thresholds!$B$2:$I$8,3,FALSE)),"Medium","Major"))</f>
        <v>Minor</v>
      </c>
      <c r="S3164" s="2" t="str">
        <f>IF(N3164&gt;0,"",IF('Hazard Data'!K867&lt;VLOOKUP(B3164,Thresholds!$B$2:$I$8,5,FALSE),"Minor",IF(AND(VLOOKUP(B3164,Thresholds!$B$2:$I$8,5,FALSE)&lt;='Hazard Data'!K867,'Hazard Data'!K867&lt;VLOOKUP(B3164,Thresholds!$B$2:$I$8,6,FALSE)),"Medium","Major")))</f>
        <v>Medium</v>
      </c>
      <c r="T3164" s="2"/>
      <c r="U3164" s="2"/>
      <c r="V3164" s="2"/>
      <c r="W3164" s="2"/>
      <c r="X3164" s="1"/>
      <c r="Y3164" s="1"/>
      <c r="Z3164" s="1"/>
      <c r="AA3164" s="1"/>
      <c r="AB3164" s="1"/>
      <c r="AC3164" s="1"/>
      <c r="AD3164" s="1"/>
      <c r="AE3164" s="1"/>
      <c r="AF3164" s="1"/>
    </row>
    <row r="3165" spans="1:32">
      <c r="A3165" s="1"/>
      <c r="B3165" s="17">
        <v>1</v>
      </c>
      <c r="C3165" s="9" t="s">
        <v>85</v>
      </c>
      <c r="D3165" s="9" t="str">
        <f>VLOOKUP(C3165,'Hazard Categories'!$A$2:$B$52,2,FALSE)</f>
        <v>Heat/Drought/Fire</v>
      </c>
      <c r="E3165" s="17">
        <v>3</v>
      </c>
      <c r="F3165" s="17">
        <v>1987</v>
      </c>
      <c r="G3165" s="17" t="str">
        <f>IF(F3165&lt;2000,(ROUNDDOWN((F3165-$G$10)/5,0))*5+$G$10&amp;"-"&amp;(ROUNDDOWN((F3165-$G$10)/5,0))*5+$G$10+4,(ROUNDDOWN((F3165-$G$10)/5,0))*5+$G$10&amp;"-"&amp;(ROUNDDOWN((F3165-$G$10)/5,0))*5+$G$10+4)</f>
        <v>1985-1989</v>
      </c>
      <c r="H3165" s="17">
        <v>1</v>
      </c>
      <c r="I3165" s="17">
        <v>12</v>
      </c>
      <c r="J3165" s="17">
        <v>0</v>
      </c>
      <c r="K3165" s="17">
        <f>SUM(I3165:J3165)</f>
        <v>12</v>
      </c>
      <c r="L3165" s="28">
        <f>IF(N3165&lt;7000000000,0,1)</f>
        <v>0</v>
      </c>
      <c r="M3165" s="28">
        <f>IF(N3165&gt;0,1,0)</f>
        <v>0</v>
      </c>
      <c r="N3165" s="29">
        <v>0</v>
      </c>
      <c r="O3165" s="29">
        <f>IF($R3165="Minor",1,0)</f>
        <v>1</v>
      </c>
      <c r="P3165" s="29">
        <f>IF($R3165="Medium",1,0)</f>
        <v>0</v>
      </c>
      <c r="Q3165" s="29">
        <f>IF($R3165="Major",1,0)</f>
        <v>0</v>
      </c>
      <c r="R3165" s="2" t="str">
        <f>IF('Hazard Data'!N868&lt;VLOOKUP(B3165,Thresholds!$B$2:$I$8,2,FALSE),"Minor",IF(AND(VLOOKUP(B3165,Thresholds!$B$2:$I$8,2,FALSE)&lt;='Hazard Data'!N868,'Hazard Data'!N868&lt;VLOOKUP(B3165,Thresholds!$B$2:$I$8,3,FALSE)),"Medium","Major"))</f>
        <v>Minor</v>
      </c>
      <c r="S3165" s="2" t="str">
        <f>IF(N3165&gt;0,"",IF('Hazard Data'!K868&lt;VLOOKUP(B3165,Thresholds!$B$2:$I$8,5,FALSE),"Minor",IF(AND(VLOOKUP(B3165,Thresholds!$B$2:$I$8,5,FALSE)&lt;='Hazard Data'!K868,'Hazard Data'!K868&lt;VLOOKUP(B3165,Thresholds!$B$2:$I$8,6,FALSE)),"Medium","Major")))</f>
        <v>Medium</v>
      </c>
      <c r="T3165" s="2"/>
      <c r="U3165" s="2"/>
      <c r="V3165" s="2"/>
      <c r="W3165" s="2"/>
      <c r="X3165" s="1"/>
      <c r="Y3165" s="1"/>
      <c r="Z3165" s="1"/>
      <c r="AA3165" s="1"/>
      <c r="AB3165" s="1"/>
      <c r="AC3165" s="1"/>
      <c r="AD3165" s="1"/>
      <c r="AE3165" s="1"/>
      <c r="AF3165" s="1"/>
    </row>
    <row r="3166" spans="1:32">
      <c r="A3166" s="1"/>
      <c r="B3166" s="17">
        <v>1</v>
      </c>
      <c r="C3166" s="9" t="s">
        <v>40</v>
      </c>
      <c r="D3166" s="9" t="str">
        <f>VLOOKUP(C3166,'Hazard Categories'!$A$2:$B$52,2,FALSE)</f>
        <v>Storm</v>
      </c>
      <c r="E3166" s="17">
        <v>1</v>
      </c>
      <c r="F3166" s="17">
        <v>1988</v>
      </c>
      <c r="G3166" s="17" t="str">
        <f>IF(F3166&lt;2000,(ROUNDDOWN((F3166-$G$10)/5,0))*5+$G$10&amp;"-"&amp;(ROUNDDOWN((F3166-$G$10)/5,0))*5+$G$10+4,(ROUNDDOWN((F3166-$G$10)/5,0))*5+$G$10&amp;"-"&amp;(ROUNDDOWN((F3166-$G$10)/5,0))*5+$G$10+4)</f>
        <v>1985-1989</v>
      </c>
      <c r="H3166" s="17">
        <v>1</v>
      </c>
      <c r="I3166" s="17">
        <v>12</v>
      </c>
      <c r="J3166" s="17">
        <v>0</v>
      </c>
      <c r="K3166" s="17">
        <f>SUM(I3166:J3166)</f>
        <v>12</v>
      </c>
      <c r="L3166" s="28">
        <f>IF(N3166&lt;7000000000,0,1)</f>
        <v>0</v>
      </c>
      <c r="M3166" s="28">
        <f>IF(N3166&gt;0,1,0)</f>
        <v>0</v>
      </c>
      <c r="N3166" s="29">
        <v>0</v>
      </c>
      <c r="O3166" s="29">
        <f>IF($R3166="Minor",1,0)</f>
        <v>1</v>
      </c>
      <c r="P3166" s="29">
        <f>IF($R3166="Medium",1,0)</f>
        <v>0</v>
      </c>
      <c r="Q3166" s="29">
        <f>IF($R3166="Major",1,0)</f>
        <v>0</v>
      </c>
      <c r="R3166" s="2" t="str">
        <f>IF('Hazard Data'!N869&lt;VLOOKUP(B3166,Thresholds!$B$2:$I$8,2,FALSE),"Minor",IF(AND(VLOOKUP(B3166,Thresholds!$B$2:$I$8,2,FALSE)&lt;='Hazard Data'!N869,'Hazard Data'!N869&lt;VLOOKUP(B3166,Thresholds!$B$2:$I$8,3,FALSE)),"Medium","Major"))</f>
        <v>Minor</v>
      </c>
      <c r="S3166" s="2" t="str">
        <f>IF(N3166&gt;0,"",IF('Hazard Data'!K869&lt;VLOOKUP(B3166,Thresholds!$B$2:$I$8,5,FALSE),"Minor",IF(AND(VLOOKUP(B3166,Thresholds!$B$2:$I$8,5,FALSE)&lt;='Hazard Data'!K869,'Hazard Data'!K869&lt;VLOOKUP(B3166,Thresholds!$B$2:$I$8,6,FALSE)),"Medium","Major")))</f>
        <v>Medium</v>
      </c>
      <c r="T3166" s="2"/>
      <c r="U3166" s="2"/>
      <c r="V3166" s="2"/>
      <c r="W3166" s="2"/>
      <c r="X3166" s="1"/>
      <c r="Y3166" s="1"/>
      <c r="Z3166" s="1"/>
      <c r="AA3166" s="1"/>
      <c r="AB3166" s="1"/>
      <c r="AC3166" s="1"/>
      <c r="AD3166" s="1"/>
      <c r="AE3166" s="1"/>
      <c r="AF3166" s="1"/>
    </row>
    <row r="3167" spans="1:32">
      <c r="A3167" s="1"/>
      <c r="B3167" s="17">
        <v>4</v>
      </c>
      <c r="C3167" s="9" t="s">
        <v>85</v>
      </c>
      <c r="D3167" s="9" t="str">
        <f>VLOOKUP(C3167,'Hazard Categories'!$A$2:$B$52,2,FALSE)</f>
        <v>Heat/Drought/Fire</v>
      </c>
      <c r="E3167" s="17">
        <v>3</v>
      </c>
      <c r="F3167" s="17">
        <v>1988</v>
      </c>
      <c r="G3167" s="17" t="str">
        <f>IF(F3167&lt;2000,(ROUNDDOWN((F3167-$G$10)/5,0))*5+$G$10&amp;"-"&amp;(ROUNDDOWN((F3167-$G$10)/5,0))*5+$G$10+4,(ROUNDDOWN((F3167-$G$10)/5,0))*5+$G$10&amp;"-"&amp;(ROUNDDOWN((F3167-$G$10)/5,0))*5+$G$10+4)</f>
        <v>1985-1989</v>
      </c>
      <c r="H3167" s="17">
        <v>1</v>
      </c>
      <c r="I3167" s="17">
        <v>12</v>
      </c>
      <c r="J3167" s="17">
        <v>0</v>
      </c>
      <c r="K3167" s="17">
        <f>SUM(I3167:J3167)</f>
        <v>12</v>
      </c>
      <c r="L3167" s="28">
        <f>IF(N3167&lt;7000000000,0,1)</f>
        <v>0</v>
      </c>
      <c r="M3167" s="28">
        <f>IF(N3167&gt;0,1,0)</f>
        <v>0</v>
      </c>
      <c r="N3167" s="29">
        <v>0</v>
      </c>
      <c r="O3167" s="29">
        <f>IF($R3167="Minor",1,0)</f>
        <v>1</v>
      </c>
      <c r="P3167" s="29">
        <f>IF($R3167="Medium",1,0)</f>
        <v>0</v>
      </c>
      <c r="Q3167" s="29">
        <f>IF($R3167="Major",1,0)</f>
        <v>0</v>
      </c>
      <c r="R3167" s="2" t="str">
        <f>IF('Hazard Data'!N870&lt;VLOOKUP(B3167,Thresholds!$B$2:$I$8,2,FALSE),"Minor",IF(AND(VLOOKUP(B3167,Thresholds!$B$2:$I$8,2,FALSE)&lt;='Hazard Data'!N870,'Hazard Data'!N870&lt;VLOOKUP(B3167,Thresholds!$B$2:$I$8,3,FALSE)),"Medium","Major"))</f>
        <v>Minor</v>
      </c>
      <c r="S3167" s="2" t="str">
        <f>IF(N3167&gt;0,"",IF('Hazard Data'!K870&lt;VLOOKUP(B3167,Thresholds!$B$2:$I$8,5,FALSE),"Minor",IF(AND(VLOOKUP(B3167,Thresholds!$B$2:$I$8,5,FALSE)&lt;='Hazard Data'!K870,'Hazard Data'!K870&lt;VLOOKUP(B3167,Thresholds!$B$2:$I$8,6,FALSE)),"Medium","Major")))</f>
        <v>Medium</v>
      </c>
      <c r="T3167" s="2"/>
      <c r="U3167" s="2"/>
      <c r="V3167" s="2"/>
      <c r="W3167" s="2"/>
      <c r="X3167" s="1"/>
      <c r="Y3167" s="1"/>
      <c r="Z3167" s="1"/>
      <c r="AA3167" s="1"/>
      <c r="AB3167" s="1"/>
      <c r="AC3167" s="1"/>
      <c r="AD3167" s="1"/>
      <c r="AE3167" s="1"/>
      <c r="AF3167" s="1"/>
    </row>
    <row r="3168" spans="1:32">
      <c r="A3168" s="1"/>
      <c r="B3168" s="17">
        <v>1</v>
      </c>
      <c r="C3168" s="9" t="s">
        <v>85</v>
      </c>
      <c r="D3168" s="9" t="str">
        <f>VLOOKUP(C3168,'Hazard Categories'!$A$2:$B$52,2,FALSE)</f>
        <v>Heat/Drought/Fire</v>
      </c>
      <c r="E3168" s="17">
        <v>3</v>
      </c>
      <c r="F3168" s="17">
        <v>1989</v>
      </c>
      <c r="G3168" s="17" t="str">
        <f>IF(F3168&lt;2000,(ROUNDDOWN((F3168-$G$10)/5,0))*5+$G$10&amp;"-"&amp;(ROUNDDOWN((F3168-$G$10)/5,0))*5+$G$10+4,(ROUNDDOWN((F3168-$G$10)/5,0))*5+$G$10&amp;"-"&amp;(ROUNDDOWN((F3168-$G$10)/5,0))*5+$G$10+4)</f>
        <v>1985-1989</v>
      </c>
      <c r="H3168" s="17">
        <v>1</v>
      </c>
      <c r="I3168" s="17">
        <v>11</v>
      </c>
      <c r="J3168" s="17">
        <v>0</v>
      </c>
      <c r="K3168" s="17">
        <f>SUM(I3168:J3168)</f>
        <v>11</v>
      </c>
      <c r="L3168" s="28">
        <f>IF(N3168&lt;7000000000,0,1)</f>
        <v>0</v>
      </c>
      <c r="M3168" s="28">
        <f>IF(N3168&gt;0,1,0)</f>
        <v>0</v>
      </c>
      <c r="N3168" s="29">
        <v>0</v>
      </c>
      <c r="O3168" s="29">
        <f>IF($R3168="Minor",1,0)</f>
        <v>1</v>
      </c>
      <c r="P3168" s="29">
        <f>IF($R3168="Medium",1,0)</f>
        <v>0</v>
      </c>
      <c r="Q3168" s="29">
        <f>IF($R3168="Major",1,0)</f>
        <v>0</v>
      </c>
      <c r="R3168" s="2" t="str">
        <f>IF('Hazard Data'!N871&lt;VLOOKUP(B3168,Thresholds!$B$2:$I$8,2,FALSE),"Minor",IF(AND(VLOOKUP(B3168,Thresholds!$B$2:$I$8,2,FALSE)&lt;='Hazard Data'!N871,'Hazard Data'!N871&lt;VLOOKUP(B3168,Thresholds!$B$2:$I$8,3,FALSE)),"Medium","Major"))</f>
        <v>Minor</v>
      </c>
      <c r="S3168" s="2" t="str">
        <f>IF(N3168&gt;0,"",IF('Hazard Data'!K871&lt;VLOOKUP(B3168,Thresholds!$B$2:$I$8,5,FALSE),"Minor",IF(AND(VLOOKUP(B3168,Thresholds!$B$2:$I$8,5,FALSE)&lt;='Hazard Data'!K871,'Hazard Data'!K871&lt;VLOOKUP(B3168,Thresholds!$B$2:$I$8,6,FALSE)),"Medium","Major")))</f>
        <v>Medium</v>
      </c>
      <c r="T3168" s="2"/>
      <c r="U3168" s="2"/>
      <c r="V3168" s="2"/>
      <c r="W3168" s="2"/>
      <c r="X3168" s="1"/>
      <c r="Y3168" s="1"/>
      <c r="Z3168" s="1"/>
      <c r="AA3168" s="1"/>
      <c r="AB3168" s="1"/>
      <c r="AC3168" s="1"/>
      <c r="AD3168" s="1"/>
      <c r="AE3168" s="1"/>
      <c r="AF3168" s="1"/>
    </row>
    <row r="3169" spans="1:32">
      <c r="A3169" s="1"/>
      <c r="B3169" s="17">
        <v>3</v>
      </c>
      <c r="C3169" s="9" t="s">
        <v>45</v>
      </c>
      <c r="D3169" s="9" t="str">
        <f>VLOOKUP(C3169,'Hazard Categories'!$A$2:$B$52,2,FALSE)</f>
        <v>Storm</v>
      </c>
      <c r="E3169" s="17">
        <v>3</v>
      </c>
      <c r="F3169" s="17">
        <v>1989</v>
      </c>
      <c r="G3169" s="17" t="str">
        <f>IF(F3169&lt;2000,(ROUNDDOWN((F3169-$G$10)/5,0))*5+$G$10&amp;"-"&amp;(ROUNDDOWN((F3169-$G$10)/5,0))*5+$G$10+4,(ROUNDDOWN((F3169-$G$10)/5,0))*5+$G$10&amp;"-"&amp;(ROUNDDOWN((F3169-$G$10)/5,0))*5+$G$10+4)</f>
        <v>1985-1989</v>
      </c>
      <c r="H3169" s="17">
        <v>1</v>
      </c>
      <c r="I3169" s="17">
        <v>10</v>
      </c>
      <c r="J3169" s="17">
        <v>0</v>
      </c>
      <c r="K3169" s="17">
        <f>SUM(I3169:J3169)</f>
        <v>10</v>
      </c>
      <c r="L3169" s="28">
        <f>IF(N3169&lt;7000000000,0,1)</f>
        <v>0</v>
      </c>
      <c r="M3169" s="28">
        <f>IF(N3169&gt;0,1,0)</f>
        <v>0</v>
      </c>
      <c r="N3169" s="29">
        <v>0</v>
      </c>
      <c r="O3169" s="29">
        <f>IF($R3169="Minor",1,0)</f>
        <v>1</v>
      </c>
      <c r="P3169" s="29">
        <f>IF($R3169="Medium",1,0)</f>
        <v>0</v>
      </c>
      <c r="Q3169" s="29">
        <f>IF($R3169="Major",1,0)</f>
        <v>0</v>
      </c>
      <c r="R3169" s="2" t="str">
        <f>IF('Hazard Data'!N872&lt;VLOOKUP(B3169,Thresholds!$B$2:$I$8,2,FALSE),"Minor",IF(AND(VLOOKUP(B3169,Thresholds!$B$2:$I$8,2,FALSE)&lt;='Hazard Data'!N872,'Hazard Data'!N872&lt;VLOOKUP(B3169,Thresholds!$B$2:$I$8,3,FALSE)),"Medium","Major"))</f>
        <v>Minor</v>
      </c>
      <c r="S3169" s="2" t="str">
        <f>IF(N3169&gt;0,"",IF('Hazard Data'!K872&lt;VLOOKUP(B3169,Thresholds!$B$2:$I$8,5,FALSE),"Minor",IF(AND(VLOOKUP(B3169,Thresholds!$B$2:$I$8,5,FALSE)&lt;='Hazard Data'!K872,'Hazard Data'!K872&lt;VLOOKUP(B3169,Thresholds!$B$2:$I$8,6,FALSE)),"Medium","Major")))</f>
        <v>Medium</v>
      </c>
      <c r="T3169" s="2"/>
      <c r="U3169" s="2"/>
      <c r="V3169" s="2"/>
      <c r="W3169" s="2"/>
      <c r="X3169" s="1"/>
      <c r="Y3169" s="1"/>
      <c r="Z3169" s="1"/>
      <c r="AA3169" s="1"/>
      <c r="AB3169" s="1"/>
      <c r="AC3169" s="1"/>
      <c r="AD3169" s="1"/>
      <c r="AE3169" s="1"/>
      <c r="AF3169" s="1"/>
    </row>
    <row r="3170" spans="1:32">
      <c r="A3170" s="1"/>
      <c r="B3170" s="17">
        <v>5</v>
      </c>
      <c r="C3170" s="9" t="s">
        <v>40</v>
      </c>
      <c r="D3170" s="9" t="str">
        <f>VLOOKUP(C3170,'Hazard Categories'!$A$2:$B$52,2,FALSE)</f>
        <v>Storm</v>
      </c>
      <c r="E3170" s="17">
        <v>4</v>
      </c>
      <c r="F3170" s="17">
        <v>1989</v>
      </c>
      <c r="G3170" s="17" t="str">
        <f>IF(F3170&lt;2000,(ROUNDDOWN((F3170-$G$10)/5,0))*5+$G$10&amp;"-"&amp;(ROUNDDOWN((F3170-$G$10)/5,0))*5+$G$10+4,(ROUNDDOWN((F3170-$G$10)/5,0))*5+$G$10&amp;"-"&amp;(ROUNDDOWN((F3170-$G$10)/5,0))*5+$G$10+4)</f>
        <v>1985-1989</v>
      </c>
      <c r="H3170" s="17">
        <v>1</v>
      </c>
      <c r="I3170" s="17">
        <v>13</v>
      </c>
      <c r="J3170" s="17">
        <v>0</v>
      </c>
      <c r="K3170" s="17">
        <f>SUM(I3170:J3170)</f>
        <v>13</v>
      </c>
      <c r="L3170" s="28">
        <f>IF(N3170&lt;7000000000,0,1)</f>
        <v>0</v>
      </c>
      <c r="M3170" s="28">
        <f>IF(N3170&gt;0,1,0)</f>
        <v>0</v>
      </c>
      <c r="N3170" s="29">
        <v>0</v>
      </c>
      <c r="O3170" s="29">
        <f>IF($R3170="Minor",1,0)</f>
        <v>1</v>
      </c>
      <c r="P3170" s="29">
        <f>IF($R3170="Medium",1,0)</f>
        <v>0</v>
      </c>
      <c r="Q3170" s="29">
        <f>IF($R3170="Major",1,0)</f>
        <v>0</v>
      </c>
      <c r="R3170" s="2" t="str">
        <f>IF('Hazard Data'!N873&lt;VLOOKUP(B3170,Thresholds!$B$2:$I$8,2,FALSE),"Minor",IF(AND(VLOOKUP(B3170,Thresholds!$B$2:$I$8,2,FALSE)&lt;='Hazard Data'!N873,'Hazard Data'!N873&lt;VLOOKUP(B3170,Thresholds!$B$2:$I$8,3,FALSE)),"Medium","Major"))</f>
        <v>Minor</v>
      </c>
      <c r="S3170" s="2" t="str">
        <f>IF(N3170&gt;0,"",IF('Hazard Data'!K873&lt;VLOOKUP(B3170,Thresholds!$B$2:$I$8,5,FALSE),"Minor",IF(AND(VLOOKUP(B3170,Thresholds!$B$2:$I$8,5,FALSE)&lt;='Hazard Data'!K873,'Hazard Data'!K873&lt;VLOOKUP(B3170,Thresholds!$B$2:$I$8,6,FALSE)),"Medium","Major")))</f>
        <v>Medium</v>
      </c>
      <c r="T3170" s="2"/>
      <c r="U3170" s="2"/>
      <c r="V3170" s="2"/>
      <c r="W3170" s="2"/>
      <c r="X3170" s="1"/>
      <c r="Y3170" s="1"/>
      <c r="Z3170" s="1"/>
      <c r="AA3170" s="1"/>
      <c r="AB3170" s="1"/>
      <c r="AC3170" s="1"/>
      <c r="AD3170" s="1"/>
      <c r="AE3170" s="1"/>
      <c r="AF3170" s="1"/>
    </row>
    <row r="3171" spans="1:32">
      <c r="A3171" s="1"/>
      <c r="B3171" s="17">
        <v>2</v>
      </c>
      <c r="C3171" s="9" t="s">
        <v>40</v>
      </c>
      <c r="D3171" s="9" t="str">
        <f>VLOOKUP(C3171,'Hazard Categories'!$A$2:$B$52,2,FALSE)</f>
        <v>Storm</v>
      </c>
      <c r="E3171" s="17">
        <v>4</v>
      </c>
      <c r="F3171" s="17">
        <v>1989</v>
      </c>
      <c r="G3171" s="17" t="str">
        <f>IF(F3171&lt;2000,(ROUNDDOWN((F3171-$G$10)/5,0))*5+$G$10&amp;"-"&amp;(ROUNDDOWN((F3171-$G$10)/5,0))*5+$G$10+4,(ROUNDDOWN((F3171-$G$10)/5,0))*5+$G$10&amp;"-"&amp;(ROUNDDOWN((F3171-$G$10)/5,0))*5+$G$10+4)</f>
        <v>1985-1989</v>
      </c>
      <c r="H3171" s="17">
        <v>1</v>
      </c>
      <c r="I3171" s="17">
        <v>12</v>
      </c>
      <c r="J3171" s="17">
        <v>0</v>
      </c>
      <c r="K3171" s="17">
        <f>SUM(I3171:J3171)</f>
        <v>12</v>
      </c>
      <c r="L3171" s="28">
        <f>IF(N3171&lt;7000000000,0,1)</f>
        <v>0</v>
      </c>
      <c r="M3171" s="28">
        <f>IF(N3171&gt;0,1,0)</f>
        <v>0</v>
      </c>
      <c r="N3171" s="29">
        <v>0</v>
      </c>
      <c r="O3171" s="29">
        <f>IF($R3171="Minor",1,0)</f>
        <v>1</v>
      </c>
      <c r="P3171" s="29">
        <f>IF($R3171="Medium",1,0)</f>
        <v>0</v>
      </c>
      <c r="Q3171" s="29">
        <f>IF($R3171="Major",1,0)</f>
        <v>0</v>
      </c>
      <c r="R3171" s="2" t="str">
        <f>IF('Hazard Data'!N874&lt;VLOOKUP(B3171,Thresholds!$B$2:$I$8,2,FALSE),"Minor",IF(AND(VLOOKUP(B3171,Thresholds!$B$2:$I$8,2,FALSE)&lt;='Hazard Data'!N874,'Hazard Data'!N874&lt;VLOOKUP(B3171,Thresholds!$B$2:$I$8,3,FALSE)),"Medium","Major"))</f>
        <v>Minor</v>
      </c>
      <c r="S3171" s="2" t="str">
        <f>IF(N3171&gt;0,"",IF('Hazard Data'!K874&lt;VLOOKUP(B3171,Thresholds!$B$2:$I$8,5,FALSE),"Minor",IF(AND(VLOOKUP(B3171,Thresholds!$B$2:$I$8,5,FALSE)&lt;='Hazard Data'!K874,'Hazard Data'!K874&lt;VLOOKUP(B3171,Thresholds!$B$2:$I$8,6,FALSE)),"Medium","Major")))</f>
        <v>Medium</v>
      </c>
      <c r="T3171" s="2"/>
      <c r="U3171" s="2"/>
      <c r="V3171" s="2"/>
      <c r="W3171" s="2"/>
      <c r="X3171" s="1"/>
      <c r="Y3171" s="1"/>
      <c r="Z3171" s="1"/>
      <c r="AA3171" s="1"/>
      <c r="AB3171" s="1"/>
      <c r="AC3171" s="1"/>
      <c r="AD3171" s="1"/>
      <c r="AE3171" s="1"/>
      <c r="AF3171" s="1"/>
    </row>
    <row r="3172" spans="1:32">
      <c r="A3172" s="1"/>
      <c r="B3172" s="17">
        <v>1</v>
      </c>
      <c r="C3172" s="9" t="s">
        <v>40</v>
      </c>
      <c r="D3172" s="9" t="str">
        <f>VLOOKUP(C3172,'Hazard Categories'!$A$2:$B$52,2,FALSE)</f>
        <v>Storm</v>
      </c>
      <c r="E3172" s="17">
        <v>4</v>
      </c>
      <c r="F3172" s="17">
        <v>1989</v>
      </c>
      <c r="G3172" s="17" t="str">
        <f>IF(F3172&lt;2000,(ROUNDDOWN((F3172-$G$10)/5,0))*5+$G$10&amp;"-"&amp;(ROUNDDOWN((F3172-$G$10)/5,0))*5+$G$10+4,(ROUNDDOWN((F3172-$G$10)/5,0))*5+$G$10&amp;"-"&amp;(ROUNDDOWN((F3172-$G$10)/5,0))*5+$G$10+4)</f>
        <v>1985-1989</v>
      </c>
      <c r="H3172" s="17">
        <v>1</v>
      </c>
      <c r="I3172" s="17">
        <v>12</v>
      </c>
      <c r="J3172" s="17">
        <v>0</v>
      </c>
      <c r="K3172" s="17">
        <f>SUM(I3172:J3172)</f>
        <v>12</v>
      </c>
      <c r="L3172" s="28">
        <f>IF(N3172&lt;7000000000,0,1)</f>
        <v>0</v>
      </c>
      <c r="M3172" s="28">
        <f>IF(N3172&gt;0,1,0)</f>
        <v>0</v>
      </c>
      <c r="N3172" s="29">
        <v>0</v>
      </c>
      <c r="O3172" s="29">
        <f>IF($R3172="Minor",1,0)</f>
        <v>1</v>
      </c>
      <c r="P3172" s="29">
        <f>IF($R3172="Medium",1,0)</f>
        <v>0</v>
      </c>
      <c r="Q3172" s="29">
        <f>IF($R3172="Major",1,0)</f>
        <v>0</v>
      </c>
      <c r="R3172" s="2" t="str">
        <f>IF('Hazard Data'!N875&lt;VLOOKUP(B3172,Thresholds!$B$2:$I$8,2,FALSE),"Minor",IF(AND(VLOOKUP(B3172,Thresholds!$B$2:$I$8,2,FALSE)&lt;='Hazard Data'!N875,'Hazard Data'!N875&lt;VLOOKUP(B3172,Thresholds!$B$2:$I$8,3,FALSE)),"Medium","Major"))</f>
        <v>Minor</v>
      </c>
      <c r="S3172" s="2" t="str">
        <f>IF(N3172&gt;0,"",IF('Hazard Data'!K875&lt;VLOOKUP(B3172,Thresholds!$B$2:$I$8,5,FALSE),"Minor",IF(AND(VLOOKUP(B3172,Thresholds!$B$2:$I$8,5,FALSE)&lt;='Hazard Data'!K875,'Hazard Data'!K875&lt;VLOOKUP(B3172,Thresholds!$B$2:$I$8,6,FALSE)),"Medium","Major")))</f>
        <v>Medium</v>
      </c>
      <c r="T3172" s="2"/>
      <c r="U3172" s="2"/>
      <c r="V3172" s="2"/>
      <c r="W3172" s="2"/>
      <c r="X3172" s="1"/>
      <c r="Y3172" s="1"/>
      <c r="Z3172" s="1"/>
      <c r="AA3172" s="1"/>
      <c r="AB3172" s="1"/>
      <c r="AC3172" s="1"/>
      <c r="AD3172" s="1"/>
      <c r="AE3172" s="1"/>
      <c r="AF3172" s="1"/>
    </row>
    <row r="3173" spans="1:32">
      <c r="A3173" s="1"/>
      <c r="B3173" s="17">
        <v>3</v>
      </c>
      <c r="C3173" s="9" t="s">
        <v>85</v>
      </c>
      <c r="D3173" s="9" t="str">
        <f>VLOOKUP(C3173,'Hazard Categories'!$A$2:$B$52,2,FALSE)</f>
        <v>Heat/Drought/Fire</v>
      </c>
      <c r="E3173" s="17">
        <v>3</v>
      </c>
      <c r="F3173" s="17">
        <v>1990</v>
      </c>
      <c r="G3173" s="17" t="str">
        <f>IF(F3173&lt;2000,(ROUNDDOWN((F3173-$G$10)/5,0))*5+$G$10&amp;"-"&amp;(ROUNDDOWN((F3173-$G$10)/5,0))*5+$G$10+4,(ROUNDDOWN((F3173-$G$10)/5,0))*5+$G$10&amp;"-"&amp;(ROUNDDOWN((F3173-$G$10)/5,0))*5+$G$10+4)</f>
        <v>1990-1994</v>
      </c>
      <c r="H3173" s="17">
        <v>1</v>
      </c>
      <c r="I3173" s="17">
        <v>12</v>
      </c>
      <c r="J3173" s="17">
        <v>0</v>
      </c>
      <c r="K3173" s="17">
        <f>SUM(I3173:J3173)</f>
        <v>12</v>
      </c>
      <c r="L3173" s="28">
        <f>IF(N3173&lt;7000000000,0,1)</f>
        <v>0</v>
      </c>
      <c r="M3173" s="28">
        <f>IF(N3173&gt;0,1,0)</f>
        <v>0</v>
      </c>
      <c r="N3173" s="29">
        <v>0</v>
      </c>
      <c r="O3173" s="29">
        <f>IF($R3173="Minor",1,0)</f>
        <v>1</v>
      </c>
      <c r="P3173" s="29">
        <f>IF($R3173="Medium",1,0)</f>
        <v>0</v>
      </c>
      <c r="Q3173" s="29">
        <f>IF($R3173="Major",1,0)</f>
        <v>0</v>
      </c>
      <c r="R3173" s="2" t="str">
        <f>IF('Hazard Data'!N876&lt;VLOOKUP(B3173,Thresholds!$B$2:$I$8,2,FALSE),"Minor",IF(AND(VLOOKUP(B3173,Thresholds!$B$2:$I$8,2,FALSE)&lt;='Hazard Data'!N876,'Hazard Data'!N876&lt;VLOOKUP(B3173,Thresholds!$B$2:$I$8,3,FALSE)),"Medium","Major"))</f>
        <v>Minor</v>
      </c>
      <c r="S3173" s="2" t="str">
        <f>IF(N3173&gt;0,"",IF('Hazard Data'!K876&lt;VLOOKUP(B3173,Thresholds!$B$2:$I$8,5,FALSE),"Minor",IF(AND(VLOOKUP(B3173,Thresholds!$B$2:$I$8,5,FALSE)&lt;='Hazard Data'!K876,'Hazard Data'!K876&lt;VLOOKUP(B3173,Thresholds!$B$2:$I$8,6,FALSE)),"Medium","Major")))</f>
        <v>Medium</v>
      </c>
      <c r="T3173" s="2"/>
      <c r="U3173" s="2"/>
      <c r="V3173" s="2"/>
      <c r="W3173" s="2"/>
      <c r="X3173" s="1"/>
      <c r="Y3173" s="1"/>
      <c r="Z3173" s="1"/>
      <c r="AA3173" s="1"/>
      <c r="AB3173" s="1"/>
      <c r="AC3173" s="1"/>
      <c r="AD3173" s="1"/>
      <c r="AE3173" s="1"/>
      <c r="AF3173" s="1"/>
    </row>
    <row r="3174" spans="1:32">
      <c r="A3174" s="1"/>
      <c r="B3174" s="17">
        <v>1</v>
      </c>
      <c r="C3174" s="9" t="s">
        <v>40</v>
      </c>
      <c r="D3174" s="9" t="str">
        <f>VLOOKUP(C3174,'Hazard Categories'!$A$2:$B$52,2,FALSE)</f>
        <v>Storm</v>
      </c>
      <c r="E3174" s="17">
        <v>1</v>
      </c>
      <c r="F3174" s="17">
        <v>1991</v>
      </c>
      <c r="G3174" s="17" t="str">
        <f>IF(F3174&lt;2000,(ROUNDDOWN((F3174-$G$10)/5,0))*5+$G$10&amp;"-"&amp;(ROUNDDOWN((F3174-$G$10)/5,0))*5+$G$10+4,(ROUNDDOWN((F3174-$G$10)/5,0))*5+$G$10&amp;"-"&amp;(ROUNDDOWN((F3174-$G$10)/5,0))*5+$G$10+4)</f>
        <v>1990-1994</v>
      </c>
      <c r="H3174" s="17">
        <v>1</v>
      </c>
      <c r="I3174" s="17">
        <v>12</v>
      </c>
      <c r="J3174" s="17">
        <v>0</v>
      </c>
      <c r="K3174" s="17">
        <f>SUM(I3174:J3174)</f>
        <v>12</v>
      </c>
      <c r="L3174" s="28">
        <f>IF(N3174&lt;7000000000,0,1)</f>
        <v>0</v>
      </c>
      <c r="M3174" s="28">
        <f>IF(N3174&gt;0,1,0)</f>
        <v>0</v>
      </c>
      <c r="N3174" s="29">
        <v>0</v>
      </c>
      <c r="O3174" s="29">
        <f>IF($R3174="Minor",1,0)</f>
        <v>1</v>
      </c>
      <c r="P3174" s="29">
        <f>IF($R3174="Medium",1,0)</f>
        <v>0</v>
      </c>
      <c r="Q3174" s="29">
        <f>IF($R3174="Major",1,0)</f>
        <v>0</v>
      </c>
      <c r="R3174" s="2" t="str">
        <f>IF('Hazard Data'!N877&lt;VLOOKUP(B3174,Thresholds!$B$2:$I$8,2,FALSE),"Minor",IF(AND(VLOOKUP(B3174,Thresholds!$B$2:$I$8,2,FALSE)&lt;='Hazard Data'!N877,'Hazard Data'!N877&lt;VLOOKUP(B3174,Thresholds!$B$2:$I$8,3,FALSE)),"Medium","Major"))</f>
        <v>Minor</v>
      </c>
      <c r="S3174" s="2" t="str">
        <f>IF(N3174&gt;0,"",IF('Hazard Data'!K877&lt;VLOOKUP(B3174,Thresholds!$B$2:$I$8,5,FALSE),"Minor",IF(AND(VLOOKUP(B3174,Thresholds!$B$2:$I$8,5,FALSE)&lt;='Hazard Data'!K877,'Hazard Data'!K877&lt;VLOOKUP(B3174,Thresholds!$B$2:$I$8,6,FALSE)),"Medium","Major")))</f>
        <v>Medium</v>
      </c>
      <c r="T3174" s="2"/>
      <c r="U3174" s="2"/>
      <c r="V3174" s="2"/>
      <c r="W3174" s="2"/>
      <c r="X3174" s="1"/>
      <c r="Y3174" s="1"/>
      <c r="Z3174" s="1"/>
      <c r="AA3174" s="1"/>
      <c r="AB3174" s="1"/>
      <c r="AC3174" s="1"/>
      <c r="AD3174" s="1"/>
      <c r="AE3174" s="1"/>
      <c r="AF3174" s="1"/>
    </row>
    <row r="3175" spans="1:32">
      <c r="A3175" s="1"/>
      <c r="B3175" s="17">
        <v>3</v>
      </c>
      <c r="C3175" s="9" t="s">
        <v>40</v>
      </c>
      <c r="D3175" s="9" t="str">
        <f>VLOOKUP(C3175,'Hazard Categories'!$A$2:$B$52,2,FALSE)</f>
        <v>Storm</v>
      </c>
      <c r="E3175" s="17">
        <v>1</v>
      </c>
      <c r="F3175" s="17">
        <v>1991</v>
      </c>
      <c r="G3175" s="17" t="str">
        <f>IF(F3175&lt;2000,(ROUNDDOWN((F3175-$G$10)/5,0))*5+$G$10&amp;"-"&amp;(ROUNDDOWN((F3175-$G$10)/5,0))*5+$G$10+4,(ROUNDDOWN((F3175-$G$10)/5,0))*5+$G$10&amp;"-"&amp;(ROUNDDOWN((F3175-$G$10)/5,0))*5+$G$10+4)</f>
        <v>1990-1994</v>
      </c>
      <c r="H3175" s="17">
        <v>1</v>
      </c>
      <c r="I3175" s="17">
        <v>12</v>
      </c>
      <c r="J3175" s="17">
        <v>0</v>
      </c>
      <c r="K3175" s="17">
        <f>SUM(I3175:J3175)</f>
        <v>12</v>
      </c>
      <c r="L3175" s="28">
        <f>IF(N3175&lt;7000000000,0,1)</f>
        <v>0</v>
      </c>
      <c r="M3175" s="28">
        <f>IF(N3175&gt;0,1,0)</f>
        <v>0</v>
      </c>
      <c r="N3175" s="29">
        <v>0</v>
      </c>
      <c r="O3175" s="29">
        <f>IF($R3175="Minor",1,0)</f>
        <v>1</v>
      </c>
      <c r="P3175" s="29">
        <f>IF($R3175="Medium",1,0)</f>
        <v>0</v>
      </c>
      <c r="Q3175" s="29">
        <f>IF($R3175="Major",1,0)</f>
        <v>0</v>
      </c>
      <c r="R3175" s="2" t="str">
        <f>IF('Hazard Data'!N878&lt;VLOOKUP(B3175,Thresholds!$B$2:$I$8,2,FALSE),"Minor",IF(AND(VLOOKUP(B3175,Thresholds!$B$2:$I$8,2,FALSE)&lt;='Hazard Data'!N878,'Hazard Data'!N878&lt;VLOOKUP(B3175,Thresholds!$B$2:$I$8,3,FALSE)),"Medium","Major"))</f>
        <v>Minor</v>
      </c>
      <c r="S3175" s="2" t="str">
        <f>IF(N3175&gt;0,"",IF('Hazard Data'!K878&lt;VLOOKUP(B3175,Thresholds!$B$2:$I$8,5,FALSE),"Minor",IF(AND(VLOOKUP(B3175,Thresholds!$B$2:$I$8,5,FALSE)&lt;='Hazard Data'!K878,'Hazard Data'!K878&lt;VLOOKUP(B3175,Thresholds!$B$2:$I$8,6,FALSE)),"Medium","Major")))</f>
        <v>Medium</v>
      </c>
      <c r="T3175" s="2"/>
      <c r="U3175" s="2"/>
      <c r="V3175" s="2"/>
      <c r="W3175" s="2"/>
      <c r="X3175" s="1"/>
      <c r="Y3175" s="1"/>
      <c r="Z3175" s="1"/>
      <c r="AA3175" s="1"/>
      <c r="AB3175" s="1"/>
      <c r="AC3175" s="1"/>
      <c r="AD3175" s="1"/>
      <c r="AE3175" s="1"/>
      <c r="AF3175" s="1"/>
    </row>
    <row r="3176" spans="1:32">
      <c r="A3176" s="1"/>
      <c r="B3176" s="17">
        <v>3</v>
      </c>
      <c r="C3176" s="9" t="s">
        <v>45</v>
      </c>
      <c r="D3176" s="9" t="str">
        <f>VLOOKUP(C3176,'Hazard Categories'!$A$2:$B$52,2,FALSE)</f>
        <v>Storm</v>
      </c>
      <c r="E3176" s="17">
        <v>3</v>
      </c>
      <c r="F3176" s="17">
        <v>1991</v>
      </c>
      <c r="G3176" s="17" t="str">
        <f>IF(F3176&lt;2000,(ROUNDDOWN((F3176-$G$10)/5,0))*5+$G$10&amp;"-"&amp;(ROUNDDOWN((F3176-$G$10)/5,0))*5+$G$10+4,(ROUNDDOWN((F3176-$G$10)/5,0))*5+$G$10&amp;"-"&amp;(ROUNDDOWN((F3176-$G$10)/5,0))*5+$G$10+4)</f>
        <v>1990-1994</v>
      </c>
      <c r="H3176" s="17">
        <v>1</v>
      </c>
      <c r="I3176" s="17">
        <v>12</v>
      </c>
      <c r="J3176" s="17">
        <v>12</v>
      </c>
      <c r="K3176" s="17">
        <f>SUM(I3176:J3176)</f>
        <v>24</v>
      </c>
      <c r="L3176" s="28">
        <f>IF(N3176&lt;7000000000,0,1)</f>
        <v>0</v>
      </c>
      <c r="M3176" s="28">
        <f>IF(N3176&gt;0,1,0)</f>
        <v>0</v>
      </c>
      <c r="N3176" s="29">
        <v>0</v>
      </c>
      <c r="O3176" s="29">
        <f>IF($R3176="Minor",1,0)</f>
        <v>1</v>
      </c>
      <c r="P3176" s="29">
        <f>IF($R3176="Medium",1,0)</f>
        <v>0</v>
      </c>
      <c r="Q3176" s="29">
        <f>IF($R3176="Major",1,0)</f>
        <v>0</v>
      </c>
      <c r="R3176" s="2" t="str">
        <f>IF('Hazard Data'!N880&lt;VLOOKUP(B3176,Thresholds!$B$2:$I$8,2,FALSE),"Minor",IF(AND(VLOOKUP(B3176,Thresholds!$B$2:$I$8,2,FALSE)&lt;='Hazard Data'!N880,'Hazard Data'!N880&lt;VLOOKUP(B3176,Thresholds!$B$2:$I$8,3,FALSE)),"Medium","Major"))</f>
        <v>Minor</v>
      </c>
      <c r="S3176" s="2" t="str">
        <f>IF(N3176&gt;0,"",IF('Hazard Data'!K880&lt;VLOOKUP(B3176,Thresholds!$B$2:$I$8,5,FALSE),"Minor",IF(AND(VLOOKUP(B3176,Thresholds!$B$2:$I$8,5,FALSE)&lt;='Hazard Data'!K880,'Hazard Data'!K880&lt;VLOOKUP(B3176,Thresholds!$B$2:$I$8,6,FALSE)),"Medium","Major")))</f>
        <v>Medium</v>
      </c>
      <c r="T3176" s="2"/>
      <c r="U3176" s="2"/>
      <c r="V3176" s="2"/>
      <c r="W3176" s="2"/>
      <c r="X3176" s="1"/>
      <c r="Y3176" s="1"/>
      <c r="Z3176" s="1"/>
      <c r="AA3176" s="1"/>
      <c r="AB3176" s="1"/>
      <c r="AC3176" s="1"/>
      <c r="AD3176" s="1"/>
      <c r="AE3176" s="1"/>
      <c r="AF3176" s="1"/>
    </row>
    <row r="3177" spans="1:32">
      <c r="A3177" s="1"/>
      <c r="B3177" s="17">
        <v>2</v>
      </c>
      <c r="C3177" s="9" t="s">
        <v>51</v>
      </c>
      <c r="D3177" s="9" t="str">
        <f>VLOOKUP(C3177,'Hazard Categories'!$A$2:$B$52,2,FALSE)</f>
        <v>Storm</v>
      </c>
      <c r="E3177" s="17">
        <v>3</v>
      </c>
      <c r="F3177" s="17">
        <v>1991</v>
      </c>
      <c r="G3177" s="17" t="str">
        <f>IF(F3177&lt;2000,(ROUNDDOWN((F3177-$G$10)/5,0))*5+$G$10&amp;"-"&amp;(ROUNDDOWN((F3177-$G$10)/5,0))*5+$G$10+4,(ROUNDDOWN((F3177-$G$10)/5,0))*5+$G$10&amp;"-"&amp;(ROUNDDOWN((F3177-$G$10)/5,0))*5+$G$10+4)</f>
        <v>1990-1994</v>
      </c>
      <c r="H3177" s="17">
        <v>1</v>
      </c>
      <c r="I3177" s="17">
        <v>12</v>
      </c>
      <c r="J3177" s="17">
        <v>0</v>
      </c>
      <c r="K3177" s="17">
        <f>SUM(I3177:J3177)</f>
        <v>12</v>
      </c>
      <c r="L3177" s="28">
        <f>IF(N3177&lt;7000000000,0,1)</f>
        <v>0</v>
      </c>
      <c r="M3177" s="28">
        <f>IF(N3177&gt;0,1,0)</f>
        <v>0</v>
      </c>
      <c r="N3177" s="29">
        <v>0</v>
      </c>
      <c r="O3177" s="29">
        <f>IF($R3177="Minor",1,0)</f>
        <v>1</v>
      </c>
      <c r="P3177" s="29">
        <f>IF($R3177="Medium",1,0)</f>
        <v>0</v>
      </c>
      <c r="Q3177" s="29">
        <f>IF($R3177="Major",1,0)</f>
        <v>0</v>
      </c>
      <c r="R3177" s="2" t="str">
        <f>IF('Hazard Data'!N881&lt;VLOOKUP(B3177,Thresholds!$B$2:$I$8,2,FALSE),"Minor",IF(AND(VLOOKUP(B3177,Thresholds!$B$2:$I$8,2,FALSE)&lt;='Hazard Data'!N881,'Hazard Data'!N881&lt;VLOOKUP(B3177,Thresholds!$B$2:$I$8,3,FALSE)),"Medium","Major"))</f>
        <v>Minor</v>
      </c>
      <c r="S3177" s="2" t="str">
        <f>IF(N3177&gt;0,"",IF('Hazard Data'!K881&lt;VLOOKUP(B3177,Thresholds!$B$2:$I$8,5,FALSE),"Minor",IF(AND(VLOOKUP(B3177,Thresholds!$B$2:$I$8,5,FALSE)&lt;='Hazard Data'!K881,'Hazard Data'!K881&lt;VLOOKUP(B3177,Thresholds!$B$2:$I$8,6,FALSE)),"Medium","Major")))</f>
        <v>Medium</v>
      </c>
      <c r="T3177" s="2"/>
      <c r="U3177" s="2"/>
      <c r="V3177" s="2"/>
      <c r="W3177" s="2"/>
      <c r="X3177" s="1"/>
      <c r="Y3177" s="1"/>
      <c r="Z3177" s="1"/>
      <c r="AA3177" s="1"/>
      <c r="AB3177" s="1"/>
      <c r="AC3177" s="1"/>
      <c r="AD3177" s="1"/>
      <c r="AE3177" s="1"/>
      <c r="AF3177" s="1"/>
    </row>
    <row r="3178" spans="1:32">
      <c r="A3178" s="1"/>
      <c r="B3178" s="17">
        <v>3</v>
      </c>
      <c r="C3178" s="9" t="s">
        <v>40</v>
      </c>
      <c r="D3178" s="9" t="str">
        <f>VLOOKUP(C3178,'Hazard Categories'!$A$2:$B$52,2,FALSE)</f>
        <v>Storm</v>
      </c>
      <c r="E3178" s="17">
        <v>4</v>
      </c>
      <c r="F3178" s="17">
        <v>1991</v>
      </c>
      <c r="G3178" s="17" t="str">
        <f>IF(F3178&lt;2000,(ROUNDDOWN((F3178-$G$10)/5,0))*5+$G$10&amp;"-"&amp;(ROUNDDOWN((F3178-$G$10)/5,0))*5+$G$10+4,(ROUNDDOWN((F3178-$G$10)/5,0))*5+$G$10&amp;"-"&amp;(ROUNDDOWN((F3178-$G$10)/5,0))*5+$G$10+4)</f>
        <v>1990-1994</v>
      </c>
      <c r="H3178" s="17">
        <v>1</v>
      </c>
      <c r="I3178" s="17">
        <v>12</v>
      </c>
      <c r="J3178" s="17">
        <v>0</v>
      </c>
      <c r="K3178" s="17">
        <f>SUM(I3178:J3178)</f>
        <v>12</v>
      </c>
      <c r="L3178" s="28">
        <f>IF(N3178&lt;7000000000,0,1)</f>
        <v>0</v>
      </c>
      <c r="M3178" s="28">
        <f>IF(N3178&gt;0,1,0)</f>
        <v>0</v>
      </c>
      <c r="N3178" s="29">
        <v>0</v>
      </c>
      <c r="O3178" s="29">
        <f>IF($R3178="Minor",1,0)</f>
        <v>1</v>
      </c>
      <c r="P3178" s="29">
        <f>IF($R3178="Medium",1,0)</f>
        <v>0</v>
      </c>
      <c r="Q3178" s="29">
        <f>IF($R3178="Major",1,0)</f>
        <v>0</v>
      </c>
      <c r="R3178" s="2" t="str">
        <f>IF('Hazard Data'!N882&lt;VLOOKUP(B3178,Thresholds!$B$2:$I$8,2,FALSE),"Minor",IF(AND(VLOOKUP(B3178,Thresholds!$B$2:$I$8,2,FALSE)&lt;='Hazard Data'!N882,'Hazard Data'!N882&lt;VLOOKUP(B3178,Thresholds!$B$2:$I$8,3,FALSE)),"Medium","Major"))</f>
        <v>Minor</v>
      </c>
      <c r="S3178" s="2" t="str">
        <f>IF(N3178&gt;0,"",IF('Hazard Data'!K882&lt;VLOOKUP(B3178,Thresholds!$B$2:$I$8,5,FALSE),"Minor",IF(AND(VLOOKUP(B3178,Thresholds!$B$2:$I$8,5,FALSE)&lt;='Hazard Data'!K882,'Hazard Data'!K882&lt;VLOOKUP(B3178,Thresholds!$B$2:$I$8,6,FALSE)),"Medium","Major")))</f>
        <v>Major</v>
      </c>
      <c r="T3178" s="2"/>
      <c r="U3178" s="2"/>
      <c r="V3178" s="2"/>
      <c r="W3178" s="2"/>
      <c r="X3178" s="1"/>
      <c r="Y3178" s="1"/>
      <c r="Z3178" s="1"/>
      <c r="AA3178" s="1"/>
      <c r="AB3178" s="1"/>
      <c r="AC3178" s="1"/>
      <c r="AD3178" s="1"/>
      <c r="AE3178" s="1"/>
      <c r="AF3178" s="1"/>
    </row>
    <row r="3179" spans="1:32">
      <c r="A3179" s="1"/>
      <c r="B3179" s="17">
        <v>3</v>
      </c>
      <c r="C3179" s="9" t="s">
        <v>85</v>
      </c>
      <c r="D3179" s="9" t="str">
        <f>VLOOKUP(C3179,'Hazard Categories'!$A$2:$B$52,2,FALSE)</f>
        <v>Heat/Drought/Fire</v>
      </c>
      <c r="E3179" s="17">
        <v>3</v>
      </c>
      <c r="F3179" s="17">
        <v>1993</v>
      </c>
      <c r="G3179" s="17" t="str">
        <f>IF(F3179&lt;2000,(ROUNDDOWN((F3179-$G$10)/5,0))*5+$G$10&amp;"-"&amp;(ROUNDDOWN((F3179-$G$10)/5,0))*5+$G$10+4,(ROUNDDOWN((F3179-$G$10)/5,0))*5+$G$10&amp;"-"&amp;(ROUNDDOWN((F3179-$G$10)/5,0))*5+$G$10+4)</f>
        <v>1990-1994</v>
      </c>
      <c r="H3179" s="17">
        <v>1</v>
      </c>
      <c r="I3179" s="17">
        <v>12</v>
      </c>
      <c r="J3179" s="17">
        <v>0</v>
      </c>
      <c r="K3179" s="17">
        <f>SUM(I3179:J3179)</f>
        <v>12</v>
      </c>
      <c r="L3179" s="28">
        <f>IF(N3179&lt;7000000000,0,1)</f>
        <v>0</v>
      </c>
      <c r="M3179" s="28">
        <f>IF(N3179&gt;0,1,0)</f>
        <v>0</v>
      </c>
      <c r="N3179" s="29">
        <v>0</v>
      </c>
      <c r="O3179" s="29">
        <f>IF($R3179="Minor",1,0)</f>
        <v>1</v>
      </c>
      <c r="P3179" s="29">
        <f>IF($R3179="Medium",1,0)</f>
        <v>0</v>
      </c>
      <c r="Q3179" s="29">
        <f>IF($R3179="Major",1,0)</f>
        <v>0</v>
      </c>
      <c r="R3179" s="2" t="str">
        <f>IF('Hazard Data'!N883&lt;VLOOKUP(B3179,Thresholds!$B$2:$I$8,2,FALSE),"Minor",IF(AND(VLOOKUP(B3179,Thresholds!$B$2:$I$8,2,FALSE)&lt;='Hazard Data'!N883,'Hazard Data'!N883&lt;VLOOKUP(B3179,Thresholds!$B$2:$I$8,3,FALSE)),"Medium","Major"))</f>
        <v>Minor</v>
      </c>
      <c r="S3179" s="2" t="str">
        <f>IF(N3179&gt;0,"",IF('Hazard Data'!K883&lt;VLOOKUP(B3179,Thresholds!$B$2:$I$8,5,FALSE),"Minor",IF(AND(VLOOKUP(B3179,Thresholds!$B$2:$I$8,5,FALSE)&lt;='Hazard Data'!K883,'Hazard Data'!K883&lt;VLOOKUP(B3179,Thresholds!$B$2:$I$8,6,FALSE)),"Medium","Major")))</f>
        <v>Medium</v>
      </c>
      <c r="T3179" s="2"/>
      <c r="U3179" s="2"/>
      <c r="V3179" s="2"/>
      <c r="W3179" s="2"/>
      <c r="X3179" s="1"/>
      <c r="Y3179" s="1"/>
      <c r="Z3179" s="1"/>
      <c r="AA3179" s="1"/>
      <c r="AB3179" s="1"/>
      <c r="AC3179" s="1"/>
      <c r="AD3179" s="1"/>
      <c r="AE3179" s="1"/>
      <c r="AF3179" s="1"/>
    </row>
    <row r="3180" spans="1:32">
      <c r="A3180" s="1"/>
      <c r="B3180" s="17">
        <v>4</v>
      </c>
      <c r="C3180" s="9" t="s">
        <v>40</v>
      </c>
      <c r="D3180" s="9" t="str">
        <f>VLOOKUP(C3180,'Hazard Categories'!$A$2:$B$52,2,FALSE)</f>
        <v>Storm</v>
      </c>
      <c r="E3180" s="17">
        <v>4</v>
      </c>
      <c r="F3180" s="17">
        <v>1993</v>
      </c>
      <c r="G3180" s="17" t="str">
        <f>IF(F3180&lt;2000,(ROUNDDOWN((F3180-$G$10)/5,0))*5+$G$10&amp;"-"&amp;(ROUNDDOWN((F3180-$G$10)/5,0))*5+$G$10+4,(ROUNDDOWN((F3180-$G$10)/5,0))*5+$G$10&amp;"-"&amp;(ROUNDDOWN((F3180-$G$10)/5,0))*5+$G$10+4)</f>
        <v>1990-1994</v>
      </c>
      <c r="H3180" s="17">
        <v>1</v>
      </c>
      <c r="I3180" s="17">
        <v>12</v>
      </c>
      <c r="J3180" s="17">
        <v>0</v>
      </c>
      <c r="K3180" s="17">
        <f>SUM(I3180:J3180)</f>
        <v>12</v>
      </c>
      <c r="L3180" s="28">
        <f>IF(N3180&lt;7000000000,0,1)</f>
        <v>0</v>
      </c>
      <c r="M3180" s="28">
        <f>IF(N3180&gt;0,1,0)</f>
        <v>0</v>
      </c>
      <c r="N3180" s="29">
        <v>0</v>
      </c>
      <c r="O3180" s="29">
        <f>IF($R3180="Minor",1,0)</f>
        <v>1</v>
      </c>
      <c r="P3180" s="29">
        <f>IF($R3180="Medium",1,0)</f>
        <v>0</v>
      </c>
      <c r="Q3180" s="29">
        <f>IF($R3180="Major",1,0)</f>
        <v>0</v>
      </c>
      <c r="R3180" s="2" t="str">
        <f>IF('Hazard Data'!N884&lt;VLOOKUP(B3180,Thresholds!$B$2:$I$8,2,FALSE),"Minor",IF(AND(VLOOKUP(B3180,Thresholds!$B$2:$I$8,2,FALSE)&lt;='Hazard Data'!N884,'Hazard Data'!N884&lt;VLOOKUP(B3180,Thresholds!$B$2:$I$8,3,FALSE)),"Medium","Major"))</f>
        <v>Minor</v>
      </c>
      <c r="S3180" s="2" t="str">
        <f>IF(N3180&gt;0,"",IF('Hazard Data'!K884&lt;VLOOKUP(B3180,Thresholds!$B$2:$I$8,5,FALSE),"Minor",IF(AND(VLOOKUP(B3180,Thresholds!$B$2:$I$8,5,FALSE)&lt;='Hazard Data'!K884,'Hazard Data'!K884&lt;VLOOKUP(B3180,Thresholds!$B$2:$I$8,6,FALSE)),"Medium","Major")))</f>
        <v>Medium</v>
      </c>
      <c r="T3180" s="2"/>
      <c r="U3180" s="2"/>
      <c r="V3180" s="2"/>
      <c r="W3180" s="2"/>
      <c r="X3180" s="1"/>
      <c r="Y3180" s="1"/>
      <c r="Z3180" s="1"/>
      <c r="AA3180" s="1"/>
      <c r="AB3180" s="1"/>
      <c r="AC3180" s="1"/>
      <c r="AD3180" s="1"/>
      <c r="AE3180" s="1"/>
      <c r="AF3180" s="1"/>
    </row>
    <row r="3181" spans="1:32">
      <c r="A3181" s="1"/>
      <c r="B3181" s="17">
        <v>6</v>
      </c>
      <c r="C3181" s="9" t="s">
        <v>40</v>
      </c>
      <c r="D3181" s="9" t="str">
        <f>VLOOKUP(C3181,'Hazard Categories'!$A$2:$B$52,2,FALSE)</f>
        <v>Storm</v>
      </c>
      <c r="E3181" s="17">
        <v>1</v>
      </c>
      <c r="F3181" s="17">
        <v>1993</v>
      </c>
      <c r="G3181" s="17" t="str">
        <f>IF(F3181&lt;2000,(ROUNDDOWN((F3181-$G$10)/5,0))*5+$G$10&amp;"-"&amp;(ROUNDDOWN((F3181-$G$10)/5,0))*5+$G$10+4,(ROUNDDOWN((F3181-$G$10)/5,0))*5+$G$10&amp;"-"&amp;(ROUNDDOWN((F3181-$G$10)/5,0))*5+$G$10+4)</f>
        <v>1990-1994</v>
      </c>
      <c r="H3181" s="17">
        <v>1</v>
      </c>
      <c r="I3181" s="17">
        <v>11</v>
      </c>
      <c r="J3181" s="17">
        <v>0</v>
      </c>
      <c r="K3181" s="17">
        <f>SUM(I3181:J3181)</f>
        <v>11</v>
      </c>
      <c r="L3181" s="28">
        <f>IF(N3181&lt;7000000000,0,1)</f>
        <v>0</v>
      </c>
      <c r="M3181" s="28">
        <f>IF(N3181&gt;0,1,0)</f>
        <v>0</v>
      </c>
      <c r="N3181" s="29">
        <v>0</v>
      </c>
      <c r="O3181" s="29">
        <f>IF($R3181="Minor",1,0)</f>
        <v>1</v>
      </c>
      <c r="P3181" s="29">
        <f>IF($R3181="Medium",1,0)</f>
        <v>0</v>
      </c>
      <c r="Q3181" s="29">
        <f>IF($R3181="Major",1,0)</f>
        <v>0</v>
      </c>
      <c r="R3181" s="2" t="str">
        <f>IF('Hazard Data'!N885&lt;VLOOKUP(B3181,Thresholds!$B$2:$I$8,2,FALSE),"Minor",IF(AND(VLOOKUP(B3181,Thresholds!$B$2:$I$8,2,FALSE)&lt;='Hazard Data'!N885,'Hazard Data'!N885&lt;VLOOKUP(B3181,Thresholds!$B$2:$I$8,3,FALSE)),"Medium","Major"))</f>
        <v>Minor</v>
      </c>
      <c r="S3181" s="2" t="str">
        <f>IF(N3181&gt;0,"",IF('Hazard Data'!K885&lt;VLOOKUP(B3181,Thresholds!$B$2:$I$8,5,FALSE),"Minor",IF(AND(VLOOKUP(B3181,Thresholds!$B$2:$I$8,5,FALSE)&lt;='Hazard Data'!K885,'Hazard Data'!K885&lt;VLOOKUP(B3181,Thresholds!$B$2:$I$8,6,FALSE)),"Medium","Major")))</f>
        <v>Medium</v>
      </c>
      <c r="T3181" s="2"/>
      <c r="U3181" s="2"/>
      <c r="V3181" s="2"/>
      <c r="W3181" s="2"/>
      <c r="X3181" s="1"/>
      <c r="Y3181" s="1"/>
      <c r="Z3181" s="1"/>
      <c r="AA3181" s="1"/>
      <c r="AB3181" s="1"/>
      <c r="AC3181" s="1"/>
      <c r="AD3181" s="1"/>
      <c r="AE3181" s="1"/>
      <c r="AF3181" s="1"/>
    </row>
    <row r="3182" spans="1:32">
      <c r="A3182" s="1"/>
      <c r="B3182" s="17">
        <v>3</v>
      </c>
      <c r="C3182" s="9" t="s">
        <v>87</v>
      </c>
      <c r="D3182" s="9" t="str">
        <f>VLOOKUP(C3182,'Hazard Categories'!$A$2:$B$52,2,FALSE)</f>
        <v>Landslide</v>
      </c>
      <c r="E3182" s="17">
        <v>1</v>
      </c>
      <c r="F3182" s="17">
        <v>1965</v>
      </c>
      <c r="G3182" s="17" t="str">
        <f>IF(F3182&lt;2000,(ROUNDDOWN((F3182-$G$10)/5,0))*5+$G$10&amp;"-"&amp;(ROUNDDOWN((F3182-$G$10)/5,0))*5+$G$10+4,(ROUNDDOWN((F3182-$G$10)/5,0))*5+$G$10&amp;"-"&amp;(ROUNDDOWN((F3182-$G$10)/5,0))*5+$G$10+4)</f>
        <v>1965-1969</v>
      </c>
      <c r="H3182" s="17">
        <v>1</v>
      </c>
      <c r="I3182" s="17">
        <v>83</v>
      </c>
      <c r="J3182" s="17">
        <v>0</v>
      </c>
      <c r="K3182" s="17">
        <f>SUM(I3182:J3182)</f>
        <v>83</v>
      </c>
      <c r="L3182" s="28">
        <f>IF(N3182&lt;7000000000,0,1)</f>
        <v>0</v>
      </c>
      <c r="M3182" s="28">
        <f>IF(N3182&gt;0,1,0)</f>
        <v>0</v>
      </c>
      <c r="N3182" s="29">
        <v>0</v>
      </c>
      <c r="O3182" s="29">
        <f>IF($R3182="Minor",1,0)</f>
        <v>1</v>
      </c>
      <c r="P3182" s="29">
        <f>IF($R3182="Medium",1,0)</f>
        <v>0</v>
      </c>
      <c r="Q3182" s="29">
        <f>IF($R3182="Major",1,0)</f>
        <v>0</v>
      </c>
      <c r="R3182" s="2" t="str">
        <f>IF('Hazard Data'!N886&lt;VLOOKUP(B3182,Thresholds!$B$2:$I$8,2,FALSE),"Minor",IF(AND(VLOOKUP(B3182,Thresholds!$B$2:$I$8,2,FALSE)&lt;='Hazard Data'!N886,'Hazard Data'!N886&lt;VLOOKUP(B3182,Thresholds!$B$2:$I$8,3,FALSE)),"Medium","Major"))</f>
        <v>Minor</v>
      </c>
      <c r="S3182" s="2" t="str">
        <f>IF(N3182&gt;0,"",IF('Hazard Data'!K886&lt;VLOOKUP(B3182,Thresholds!$B$2:$I$8,5,FALSE),"Minor",IF(AND(VLOOKUP(B3182,Thresholds!$B$2:$I$8,5,FALSE)&lt;='Hazard Data'!K886,'Hazard Data'!K886&lt;VLOOKUP(B3182,Thresholds!$B$2:$I$8,6,FALSE)),"Medium","Major")))</f>
        <v>Medium</v>
      </c>
      <c r="T3182" s="2"/>
      <c r="U3182" s="2"/>
      <c r="V3182" s="2"/>
      <c r="W3182" s="2"/>
      <c r="X3182" s="1"/>
      <c r="Y3182" s="1"/>
      <c r="Z3182" s="1"/>
      <c r="AA3182" s="1"/>
      <c r="AB3182" s="1"/>
      <c r="AC3182" s="1"/>
      <c r="AD3182" s="1"/>
      <c r="AE3182" s="1"/>
      <c r="AF3182" s="1"/>
    </row>
    <row r="3183" spans="1:32">
      <c r="A3183" s="1"/>
      <c r="B3183" s="17">
        <v>6</v>
      </c>
      <c r="C3183" s="9" t="s">
        <v>47</v>
      </c>
      <c r="D3183" s="9" t="str">
        <f>VLOOKUP(C3183,'Hazard Categories'!$A$2:$B$52,2,FALSE)</f>
        <v>Severe Storm</v>
      </c>
      <c r="E3183" s="17">
        <v>2</v>
      </c>
      <c r="F3183" s="17">
        <v>1965</v>
      </c>
      <c r="G3183" s="17" t="str">
        <f>IF(F3183&lt;2000,(ROUNDDOWN((F3183-$G$10)/5,0))*5+$G$10&amp;"-"&amp;(ROUNDDOWN((F3183-$G$10)/5,0))*5+$G$10+4,(ROUNDDOWN((F3183-$G$10)/5,0))*5+$G$10&amp;"-"&amp;(ROUNDDOWN((F3183-$G$10)/5,0))*5+$G$10+4)</f>
        <v>1965-1969</v>
      </c>
      <c r="H3183" s="17">
        <v>1</v>
      </c>
      <c r="I3183" s="17">
        <v>13</v>
      </c>
      <c r="J3183" s="17">
        <v>13</v>
      </c>
      <c r="K3183" s="17">
        <f>SUM(I3183:J3183)</f>
        <v>26</v>
      </c>
      <c r="L3183" s="28">
        <f>IF(N3183&lt;7000000000,0,1)</f>
        <v>0</v>
      </c>
      <c r="M3183" s="28">
        <f>IF(N3183&gt;0,1,0)</f>
        <v>0</v>
      </c>
      <c r="N3183" s="29">
        <v>0</v>
      </c>
      <c r="O3183" s="29">
        <f>IF($R3183="Minor",1,0)</f>
        <v>1</v>
      </c>
      <c r="P3183" s="29">
        <f>IF($R3183="Medium",1,0)</f>
        <v>0</v>
      </c>
      <c r="Q3183" s="29">
        <f>IF($R3183="Major",1,0)</f>
        <v>0</v>
      </c>
      <c r="R3183" s="2" t="str">
        <f>IF('Hazard Data'!N887&lt;VLOOKUP(B3183,Thresholds!$B$2:$I$8,2,FALSE),"Minor",IF(AND(VLOOKUP(B3183,Thresholds!$B$2:$I$8,2,FALSE)&lt;='Hazard Data'!N887,'Hazard Data'!N887&lt;VLOOKUP(B3183,Thresholds!$B$2:$I$8,3,FALSE)),"Medium","Major"))</f>
        <v>Minor</v>
      </c>
      <c r="S3183" s="2" t="str">
        <f>IF(N3183&gt;0,"",IF('Hazard Data'!K887&lt;VLOOKUP(B3183,Thresholds!$B$2:$I$8,5,FALSE),"Minor",IF(AND(VLOOKUP(B3183,Thresholds!$B$2:$I$8,5,FALSE)&lt;='Hazard Data'!K887,'Hazard Data'!K887&lt;VLOOKUP(B3183,Thresholds!$B$2:$I$8,6,FALSE)),"Medium","Major")))</f>
        <v>Medium</v>
      </c>
      <c r="T3183" s="2"/>
      <c r="U3183" s="2"/>
      <c r="V3183" s="2"/>
      <c r="W3183" s="2"/>
      <c r="X3183" s="1"/>
      <c r="Y3183" s="1"/>
      <c r="Z3183" s="1"/>
      <c r="AA3183" s="1"/>
      <c r="AB3183" s="1"/>
      <c r="AC3183" s="1"/>
      <c r="AD3183" s="1"/>
      <c r="AE3183" s="1"/>
      <c r="AF3183" s="1"/>
    </row>
    <row r="3184" spans="1:32">
      <c r="A3184" s="1"/>
      <c r="B3184" s="17">
        <v>2</v>
      </c>
      <c r="C3184" s="9" t="s">
        <v>45</v>
      </c>
      <c r="D3184" s="9" t="str">
        <f>VLOOKUP(C3184,'Hazard Categories'!$A$2:$B$52,2,FALSE)</f>
        <v>Storm</v>
      </c>
      <c r="E3184" s="17">
        <v>3</v>
      </c>
      <c r="F3184" s="17">
        <v>1965</v>
      </c>
      <c r="G3184" s="17" t="str">
        <f>IF(F3184&lt;2000,(ROUNDDOWN((F3184-$G$10)/5,0))*5+$G$10&amp;"-"&amp;(ROUNDDOWN((F3184-$G$10)/5,0))*5+$G$10+4,(ROUNDDOWN((F3184-$G$10)/5,0))*5+$G$10&amp;"-"&amp;(ROUNDDOWN((F3184-$G$10)/5,0))*5+$G$10+4)</f>
        <v>1965-1969</v>
      </c>
      <c r="H3184" s="17">
        <v>1</v>
      </c>
      <c r="I3184" s="17">
        <v>11</v>
      </c>
      <c r="J3184" s="17">
        <v>0</v>
      </c>
      <c r="K3184" s="17">
        <f>SUM(I3184:J3184)</f>
        <v>11</v>
      </c>
      <c r="L3184" s="28">
        <f>IF(N3184&lt;7000000000,0,1)</f>
        <v>0</v>
      </c>
      <c r="M3184" s="28">
        <f>IF(N3184&gt;0,1,0)</f>
        <v>0</v>
      </c>
      <c r="N3184" s="29">
        <v>0</v>
      </c>
      <c r="O3184" s="29">
        <f>IF($R3184="Minor",1,0)</f>
        <v>1</v>
      </c>
      <c r="P3184" s="29">
        <f>IF($R3184="Medium",1,0)</f>
        <v>0</v>
      </c>
      <c r="Q3184" s="29">
        <f>IF($R3184="Major",1,0)</f>
        <v>0</v>
      </c>
      <c r="R3184" s="2" t="str">
        <f>IF('Hazard Data'!N893&lt;VLOOKUP(B3184,Thresholds!$B$2:$I$8,2,FALSE),"Minor",IF(AND(VLOOKUP(B3184,Thresholds!$B$2:$I$8,2,FALSE)&lt;='Hazard Data'!N893,'Hazard Data'!N893&lt;VLOOKUP(B3184,Thresholds!$B$2:$I$8,3,FALSE)),"Medium","Major"))</f>
        <v>Minor</v>
      </c>
      <c r="S3184" s="2" t="str">
        <f>IF(N3184&gt;0,"",IF('Hazard Data'!K893&lt;VLOOKUP(B3184,Thresholds!$B$2:$I$8,5,FALSE),"Minor",IF(AND(VLOOKUP(B3184,Thresholds!$B$2:$I$8,5,FALSE)&lt;='Hazard Data'!K893,'Hazard Data'!K893&lt;VLOOKUP(B3184,Thresholds!$B$2:$I$8,6,FALSE)),"Medium","Major")))</f>
        <v>Medium</v>
      </c>
      <c r="T3184" s="2"/>
      <c r="U3184" s="2"/>
      <c r="V3184" s="2"/>
      <c r="W3184" s="2"/>
      <c r="X3184" s="1"/>
      <c r="Y3184" s="1"/>
      <c r="Z3184" s="1"/>
      <c r="AA3184" s="1"/>
      <c r="AB3184" s="1"/>
      <c r="AC3184" s="1"/>
      <c r="AD3184" s="1"/>
      <c r="AE3184" s="1"/>
      <c r="AF3184" s="1"/>
    </row>
    <row r="3185" spans="1:32">
      <c r="A3185" s="1"/>
      <c r="B3185" s="17">
        <v>4</v>
      </c>
      <c r="C3185" s="9" t="s">
        <v>45</v>
      </c>
      <c r="D3185" s="9" t="str">
        <f>VLOOKUP(C3185,'Hazard Categories'!$A$2:$B$52,2,FALSE)</f>
        <v>Storm</v>
      </c>
      <c r="E3185" s="17">
        <v>3</v>
      </c>
      <c r="F3185" s="17">
        <v>1965</v>
      </c>
      <c r="G3185" s="17" t="str">
        <f>IF(F3185&lt;2000,(ROUNDDOWN((F3185-$G$10)/5,0))*5+$G$10&amp;"-"&amp;(ROUNDDOWN((F3185-$G$10)/5,0))*5+$G$10+4,(ROUNDDOWN((F3185-$G$10)/5,0))*5+$G$10&amp;"-"&amp;(ROUNDDOWN((F3185-$G$10)/5,0))*5+$G$10+4)</f>
        <v>1965-1969</v>
      </c>
      <c r="H3185" s="17">
        <v>1</v>
      </c>
      <c r="I3185" s="17">
        <v>25</v>
      </c>
      <c r="J3185" s="17">
        <v>0</v>
      </c>
      <c r="K3185" s="17">
        <f>SUM(I3185:J3185)</f>
        <v>25</v>
      </c>
      <c r="L3185" s="28">
        <f>IF(N3185&lt;7000000000,0,1)</f>
        <v>0</v>
      </c>
      <c r="M3185" s="28">
        <f>IF(N3185&gt;0,1,0)</f>
        <v>0</v>
      </c>
      <c r="N3185" s="29">
        <v>0</v>
      </c>
      <c r="O3185" s="29">
        <f>IF($R3185="Minor",1,0)</f>
        <v>1</v>
      </c>
      <c r="P3185" s="29">
        <f>IF($R3185="Medium",1,0)</f>
        <v>0</v>
      </c>
      <c r="Q3185" s="29">
        <f>IF($R3185="Major",1,0)</f>
        <v>0</v>
      </c>
      <c r="R3185" s="2" t="str">
        <f>IF('Hazard Data'!N894&lt;VLOOKUP(B3185,Thresholds!$B$2:$I$8,2,FALSE),"Minor",IF(AND(VLOOKUP(B3185,Thresholds!$B$2:$I$8,2,FALSE)&lt;='Hazard Data'!N894,'Hazard Data'!N894&lt;VLOOKUP(B3185,Thresholds!$B$2:$I$8,3,FALSE)),"Medium","Major"))</f>
        <v>Minor</v>
      </c>
      <c r="S3185" s="2" t="str">
        <f>IF(N3185&gt;0,"",IF('Hazard Data'!K894&lt;VLOOKUP(B3185,Thresholds!$B$2:$I$8,5,FALSE),"Minor",IF(AND(VLOOKUP(B3185,Thresholds!$B$2:$I$8,5,FALSE)&lt;='Hazard Data'!K894,'Hazard Data'!K894&lt;VLOOKUP(B3185,Thresholds!$B$2:$I$8,6,FALSE)),"Medium","Major")))</f>
        <v>Medium</v>
      </c>
      <c r="T3185" s="2"/>
      <c r="U3185" s="2"/>
      <c r="V3185" s="2"/>
      <c r="W3185" s="2"/>
      <c r="X3185" s="1"/>
      <c r="Y3185" s="1"/>
      <c r="Z3185" s="1"/>
      <c r="AA3185" s="1"/>
      <c r="AB3185" s="1"/>
      <c r="AC3185" s="1"/>
      <c r="AD3185" s="1"/>
      <c r="AE3185" s="1"/>
      <c r="AF3185" s="1"/>
    </row>
    <row r="3186" spans="1:32">
      <c r="A3186" s="1"/>
      <c r="B3186" s="17">
        <v>2</v>
      </c>
      <c r="C3186" s="9" t="s">
        <v>45</v>
      </c>
      <c r="D3186" s="9" t="str">
        <f>VLOOKUP(C3186,'Hazard Categories'!$A$2:$B$52,2,FALSE)</f>
        <v>Storm</v>
      </c>
      <c r="E3186" s="17">
        <v>3</v>
      </c>
      <c r="F3186" s="17">
        <v>1963</v>
      </c>
      <c r="G3186" s="17" t="str">
        <f>IF(F3186&lt;2000,(ROUNDDOWN((F3186-$G$10)/5,0))*5+$G$10&amp;"-"&amp;(ROUNDDOWN((F3186-$G$10)/5,0))*5+$G$10+4,(ROUNDDOWN((F3186-$G$10)/5,0))*5+$G$10&amp;"-"&amp;(ROUNDDOWN((F3186-$G$10)/5,0))*5+$G$10+4)</f>
        <v>1960-1964</v>
      </c>
      <c r="H3186" s="17">
        <v>1</v>
      </c>
      <c r="I3186" s="17">
        <v>11</v>
      </c>
      <c r="J3186" s="17">
        <v>0</v>
      </c>
      <c r="K3186" s="17">
        <f>SUM(I3186:J3186)</f>
        <v>11</v>
      </c>
      <c r="L3186" s="28">
        <f>IF(N3186&lt;7000000000,0,1)</f>
        <v>0</v>
      </c>
      <c r="M3186" s="28">
        <f>IF(N3186&gt;0,1,0)</f>
        <v>0</v>
      </c>
      <c r="N3186" s="29">
        <v>0</v>
      </c>
      <c r="O3186" s="29">
        <f>IF($R3186="Minor",1,0)</f>
        <v>1</v>
      </c>
      <c r="P3186" s="29">
        <f>IF($R3186="Medium",1,0)</f>
        <v>0</v>
      </c>
      <c r="Q3186" s="29">
        <f>IF($R3186="Major",1,0)</f>
        <v>0</v>
      </c>
      <c r="R3186" s="2" t="str">
        <f>IF('Hazard Data'!N901&lt;VLOOKUP(B3186,Thresholds!$B$2:$I$8,2,FALSE),"Minor",IF(AND(VLOOKUP(B3186,Thresholds!$B$2:$I$8,2,FALSE)&lt;='Hazard Data'!N901,'Hazard Data'!N901&lt;VLOOKUP(B3186,Thresholds!$B$2:$I$8,3,FALSE)),"Medium","Major"))</f>
        <v>Minor</v>
      </c>
      <c r="S3186" s="2" t="str">
        <f>IF(N3186&gt;0,"",IF('Hazard Data'!K901&lt;VLOOKUP(B3186,Thresholds!$B$2:$I$8,5,FALSE),"Minor",IF(AND(VLOOKUP(B3186,Thresholds!$B$2:$I$8,5,FALSE)&lt;='Hazard Data'!K901,'Hazard Data'!K901&lt;VLOOKUP(B3186,Thresholds!$B$2:$I$8,6,FALSE)),"Medium","Major")))</f>
        <v>Medium</v>
      </c>
      <c r="T3186" s="2"/>
      <c r="U3186" s="2"/>
      <c r="V3186" s="2"/>
      <c r="W3186" s="2"/>
      <c r="X3186" s="1"/>
      <c r="Y3186" s="1"/>
      <c r="Z3186" s="1"/>
      <c r="AA3186" s="1"/>
      <c r="AB3186" s="1"/>
      <c r="AC3186" s="1"/>
      <c r="AD3186" s="1"/>
      <c r="AE3186" s="1"/>
      <c r="AF3186" s="1"/>
    </row>
    <row r="3187" spans="1:32">
      <c r="A3187" s="1"/>
      <c r="B3187" s="17">
        <v>2</v>
      </c>
      <c r="C3187" s="9" t="s">
        <v>45</v>
      </c>
      <c r="D3187" s="9" t="str">
        <f>VLOOKUP(C3187,'Hazard Categories'!$A$2:$B$52,2,FALSE)</f>
        <v>Storm</v>
      </c>
      <c r="E3187" s="17">
        <v>3</v>
      </c>
      <c r="F3187" s="17">
        <v>1963</v>
      </c>
      <c r="G3187" s="17" t="str">
        <f>IF(F3187&lt;2000,(ROUNDDOWN((F3187-$G$10)/5,0))*5+$G$10&amp;"-"&amp;(ROUNDDOWN((F3187-$G$10)/5,0))*5+$G$10+4,(ROUNDDOWN((F3187-$G$10)/5,0))*5+$G$10&amp;"-"&amp;(ROUNDDOWN((F3187-$G$10)/5,0))*5+$G$10+4)</f>
        <v>1960-1964</v>
      </c>
      <c r="H3187" s="17">
        <v>1</v>
      </c>
      <c r="I3187" s="17">
        <v>11</v>
      </c>
      <c r="J3187" s="17">
        <v>0</v>
      </c>
      <c r="K3187" s="17">
        <f>SUM(I3187:J3187)</f>
        <v>11</v>
      </c>
      <c r="L3187" s="28">
        <f>IF(N3187&lt;7000000000,0,1)</f>
        <v>0</v>
      </c>
      <c r="M3187" s="28">
        <f>IF(N3187&gt;0,1,0)</f>
        <v>0</v>
      </c>
      <c r="N3187" s="29">
        <v>0</v>
      </c>
      <c r="O3187" s="29">
        <f>IF($R3187="Minor",1,0)</f>
        <v>1</v>
      </c>
      <c r="P3187" s="29">
        <f>IF($R3187="Medium",1,0)</f>
        <v>0</v>
      </c>
      <c r="Q3187" s="29">
        <f>IF($R3187="Major",1,0)</f>
        <v>0</v>
      </c>
      <c r="R3187" s="2" t="str">
        <f>IF('Hazard Data'!N902&lt;VLOOKUP(B3187,Thresholds!$B$2:$I$8,2,FALSE),"Minor",IF(AND(VLOOKUP(B3187,Thresholds!$B$2:$I$8,2,FALSE)&lt;='Hazard Data'!N902,'Hazard Data'!N902&lt;VLOOKUP(B3187,Thresholds!$B$2:$I$8,3,FALSE)),"Medium","Major"))</f>
        <v>Minor</v>
      </c>
      <c r="S3187" s="2" t="str">
        <f>IF(N3187&gt;0,"",IF('Hazard Data'!K902&lt;VLOOKUP(B3187,Thresholds!$B$2:$I$8,5,FALSE),"Minor",IF(AND(VLOOKUP(B3187,Thresholds!$B$2:$I$8,5,FALSE)&lt;='Hazard Data'!K902,'Hazard Data'!K902&lt;VLOOKUP(B3187,Thresholds!$B$2:$I$8,6,FALSE)),"Medium","Major")))</f>
        <v>Medium</v>
      </c>
      <c r="T3187" s="2"/>
      <c r="U3187" s="2"/>
      <c r="V3187" s="2"/>
      <c r="W3187" s="2"/>
      <c r="X3187" s="1"/>
      <c r="Y3187" s="1"/>
      <c r="Z3187" s="1"/>
      <c r="AA3187" s="1"/>
      <c r="AB3187" s="1"/>
      <c r="AC3187" s="1"/>
      <c r="AD3187" s="1"/>
      <c r="AE3187" s="1"/>
      <c r="AF3187" s="1"/>
    </row>
    <row r="3188" spans="1:32">
      <c r="A3188" s="1"/>
      <c r="B3188" s="17">
        <v>1</v>
      </c>
      <c r="C3188" s="9" t="s">
        <v>53</v>
      </c>
      <c r="D3188" s="9" t="str">
        <f>VLOOKUP(C3188,'Hazard Categories'!$A$2:$B$52,2,FALSE)</f>
        <v>Severe Storm</v>
      </c>
      <c r="E3188" s="17">
        <v>2</v>
      </c>
      <c r="F3188" s="17">
        <v>1969</v>
      </c>
      <c r="G3188" s="17" t="str">
        <f>IF(F3188&lt;2000,(ROUNDDOWN((F3188-$G$10)/5,0))*5+$G$10&amp;"-"&amp;(ROUNDDOWN((F3188-$G$10)/5,0))*5+$G$10+4,(ROUNDDOWN((F3188-$G$10)/5,0))*5+$G$10&amp;"-"&amp;(ROUNDDOWN((F3188-$G$10)/5,0))*5+$G$10+4)</f>
        <v>1965-1969</v>
      </c>
      <c r="H3188" s="17">
        <v>1</v>
      </c>
      <c r="I3188" s="17">
        <v>13</v>
      </c>
      <c r="J3188" s="17">
        <v>0</v>
      </c>
      <c r="K3188" s="17">
        <f>SUM(I3188:J3188)</f>
        <v>13</v>
      </c>
      <c r="L3188" s="28">
        <f>IF(N3188&lt;7000000000,0,1)</f>
        <v>0</v>
      </c>
      <c r="M3188" s="28">
        <f>IF(N3188&gt;0,1,0)</f>
        <v>0</v>
      </c>
      <c r="N3188" s="29">
        <v>0</v>
      </c>
      <c r="O3188" s="29">
        <f>IF($R3188="Minor",1,0)</f>
        <v>1</v>
      </c>
      <c r="P3188" s="29">
        <f>IF($R3188="Medium",1,0)</f>
        <v>0</v>
      </c>
      <c r="Q3188" s="29">
        <f>IF($R3188="Major",1,0)</f>
        <v>0</v>
      </c>
      <c r="R3188" s="2" t="str">
        <f>IF('Hazard Data'!N903&lt;VLOOKUP(B3188,Thresholds!$B$2:$I$8,2,FALSE),"Minor",IF(AND(VLOOKUP(B3188,Thresholds!$B$2:$I$8,2,FALSE)&lt;='Hazard Data'!N903,'Hazard Data'!N903&lt;VLOOKUP(B3188,Thresholds!$B$2:$I$8,3,FALSE)),"Medium","Major"))</f>
        <v>Minor</v>
      </c>
      <c r="S3188" s="2" t="str">
        <f>IF(N3188&gt;0,"",IF('Hazard Data'!K903&lt;VLOOKUP(B3188,Thresholds!$B$2:$I$8,5,FALSE),"Minor",IF(AND(VLOOKUP(B3188,Thresholds!$B$2:$I$8,5,FALSE)&lt;='Hazard Data'!K903,'Hazard Data'!K903&lt;VLOOKUP(B3188,Thresholds!$B$2:$I$8,6,FALSE)),"Medium","Major")))</f>
        <v>Medium</v>
      </c>
      <c r="T3188" s="2"/>
      <c r="U3188" s="2"/>
      <c r="V3188" s="2"/>
      <c r="W3188" s="2"/>
      <c r="X3188" s="1"/>
      <c r="Y3188" s="1"/>
      <c r="Z3188" s="1"/>
      <c r="AA3188" s="1"/>
      <c r="AB3188" s="1"/>
      <c r="AC3188" s="1"/>
      <c r="AD3188" s="1"/>
      <c r="AE3188" s="1"/>
      <c r="AF3188" s="1"/>
    </row>
    <row r="3189" spans="1:32">
      <c r="A3189" s="1"/>
      <c r="B3189" s="17">
        <v>2</v>
      </c>
      <c r="C3189" s="9" t="s">
        <v>45</v>
      </c>
      <c r="D3189" s="9" t="str">
        <f>VLOOKUP(C3189,'Hazard Categories'!$A$2:$B$52,2,FALSE)</f>
        <v>Storm</v>
      </c>
      <c r="E3189" s="17">
        <v>3</v>
      </c>
      <c r="F3189" s="17">
        <v>1964</v>
      </c>
      <c r="G3189" s="17" t="str">
        <f>IF(F3189&lt;2000,(ROUNDDOWN((F3189-$G$10)/5,0))*5+$G$10&amp;"-"&amp;(ROUNDDOWN((F3189-$G$10)/5,0))*5+$G$10+4,(ROUNDDOWN((F3189-$G$10)/5,0))*5+$G$10&amp;"-"&amp;(ROUNDDOWN((F3189-$G$10)/5,0))*5+$G$10+4)</f>
        <v>1960-1964</v>
      </c>
      <c r="H3189" s="17">
        <v>1</v>
      </c>
      <c r="I3189" s="17">
        <v>13</v>
      </c>
      <c r="J3189" s="17">
        <v>13</v>
      </c>
      <c r="K3189" s="17">
        <f>SUM(I3189:J3189)</f>
        <v>26</v>
      </c>
      <c r="L3189" s="28">
        <f>IF(N3189&lt;7000000000,0,1)</f>
        <v>0</v>
      </c>
      <c r="M3189" s="28">
        <f>IF(N3189&gt;0,1,0)</f>
        <v>0</v>
      </c>
      <c r="N3189" s="29">
        <v>0</v>
      </c>
      <c r="O3189" s="29">
        <f>IF($R3189="Minor",1,0)</f>
        <v>1</v>
      </c>
      <c r="P3189" s="29">
        <f>IF($R3189="Medium",1,0)</f>
        <v>0</v>
      </c>
      <c r="Q3189" s="29">
        <f>IF($R3189="Major",1,0)</f>
        <v>0</v>
      </c>
      <c r="R3189" s="2" t="str">
        <f>IF('Hazard Data'!N904&lt;VLOOKUP(B3189,Thresholds!$B$2:$I$8,2,FALSE),"Minor",IF(AND(VLOOKUP(B3189,Thresholds!$B$2:$I$8,2,FALSE)&lt;='Hazard Data'!N904,'Hazard Data'!N904&lt;VLOOKUP(B3189,Thresholds!$B$2:$I$8,3,FALSE)),"Medium","Major"))</f>
        <v>Minor</v>
      </c>
      <c r="S3189" s="2" t="str">
        <f>IF(N3189&gt;0,"",IF('Hazard Data'!K904&lt;VLOOKUP(B3189,Thresholds!$B$2:$I$8,5,FALSE),"Minor",IF(AND(VLOOKUP(B3189,Thresholds!$B$2:$I$8,5,FALSE)&lt;='Hazard Data'!K904,'Hazard Data'!K904&lt;VLOOKUP(B3189,Thresholds!$B$2:$I$8,6,FALSE)),"Medium","Major")))</f>
        <v>Medium</v>
      </c>
      <c r="T3189" s="2"/>
      <c r="U3189" s="2"/>
      <c r="V3189" s="2"/>
      <c r="W3189" s="2"/>
      <c r="X3189" s="1"/>
      <c r="Y3189" s="1"/>
      <c r="Z3189" s="1"/>
      <c r="AA3189" s="1"/>
      <c r="AB3189" s="1"/>
      <c r="AC3189" s="1"/>
      <c r="AD3189" s="1"/>
      <c r="AE3189" s="1"/>
      <c r="AF3189" s="1"/>
    </row>
    <row r="3190" spans="1:32">
      <c r="A3190" s="1"/>
      <c r="B3190" s="17">
        <v>4</v>
      </c>
      <c r="C3190" s="9" t="s">
        <v>59</v>
      </c>
      <c r="D3190" s="9" t="str">
        <f>VLOOKUP(C3190,'Hazard Categories'!$A$2:$B$52,2,FALSE)</f>
        <v>Storm</v>
      </c>
      <c r="E3190" s="17">
        <v>2</v>
      </c>
      <c r="F3190" s="17">
        <v>1960</v>
      </c>
      <c r="G3190" s="17" t="str">
        <f>IF(F3190&lt;2000,(ROUNDDOWN((F3190-$G$10)/5,0))*5+$G$10&amp;"-"&amp;(ROUNDDOWN((F3190-$G$10)/5,0))*5+$G$10+4,(ROUNDDOWN((F3190-$G$10)/5,0))*5+$G$10&amp;"-"&amp;(ROUNDDOWN((F3190-$G$10)/5,0))*5+$G$10+4)</f>
        <v>1960-1964</v>
      </c>
      <c r="H3190" s="17">
        <v>1</v>
      </c>
      <c r="I3190" s="17">
        <v>0</v>
      </c>
      <c r="J3190" s="17">
        <v>0</v>
      </c>
      <c r="K3190" s="17">
        <f>SUM(I3190:J3190)</f>
        <v>0</v>
      </c>
      <c r="L3190" s="28">
        <f>IF(N3190&lt;7000000000,0,1)</f>
        <v>0</v>
      </c>
      <c r="M3190" s="28">
        <f>IF(N3190&gt;0,1,0)</f>
        <v>0</v>
      </c>
      <c r="N3190" s="29">
        <v>0</v>
      </c>
      <c r="O3190" s="29">
        <f>IF($R3190="Minor",1,0)</f>
        <v>1</v>
      </c>
      <c r="P3190" s="29">
        <f>IF($R3190="Medium",1,0)</f>
        <v>0</v>
      </c>
      <c r="Q3190" s="29">
        <f>IF($R3190="Major",1,0)</f>
        <v>0</v>
      </c>
      <c r="R3190" s="2" t="str">
        <f>IF('Hazard Data'!N909&lt;VLOOKUP(B3190,Thresholds!$B$2:$I$8,2,FALSE),"Minor",IF(AND(VLOOKUP(B3190,Thresholds!$B$2:$I$8,2,FALSE)&lt;='Hazard Data'!N909,'Hazard Data'!N909&lt;VLOOKUP(B3190,Thresholds!$B$2:$I$8,3,FALSE)),"Medium","Major"))</f>
        <v>Minor</v>
      </c>
      <c r="S3190" s="2" t="str">
        <f>IF(N3190&gt;0,"",IF('Hazard Data'!K909&lt;VLOOKUP(B3190,Thresholds!$B$2:$I$8,5,FALSE),"Minor",IF(AND(VLOOKUP(B3190,Thresholds!$B$2:$I$8,5,FALSE)&lt;='Hazard Data'!K909,'Hazard Data'!K909&lt;VLOOKUP(B3190,Thresholds!$B$2:$I$8,6,FALSE)),"Medium","Major")))</f>
        <v>Medium</v>
      </c>
      <c r="T3190" s="2"/>
      <c r="U3190" s="2"/>
      <c r="V3190" s="2"/>
      <c r="W3190" s="2"/>
      <c r="X3190" s="1"/>
      <c r="Y3190" s="1"/>
      <c r="Z3190" s="1"/>
      <c r="AA3190" s="1"/>
      <c r="AB3190" s="1"/>
      <c r="AC3190" s="1"/>
      <c r="AD3190" s="1"/>
      <c r="AE3190" s="1"/>
      <c r="AF3190" s="1"/>
    </row>
    <row r="3191" spans="1:32">
      <c r="A3191" s="1"/>
      <c r="B3191" s="17">
        <v>6</v>
      </c>
      <c r="C3191" s="9" t="s">
        <v>59</v>
      </c>
      <c r="D3191" s="9" t="str">
        <f>VLOOKUP(C3191,'Hazard Categories'!$A$2:$B$52,2,FALSE)</f>
        <v>Storm</v>
      </c>
      <c r="E3191" s="17">
        <v>2</v>
      </c>
      <c r="F3191" s="17">
        <v>1965</v>
      </c>
      <c r="G3191" s="17" t="str">
        <f>IF(F3191&lt;2000,(ROUNDDOWN((F3191-$G$10)/5,0))*5+$G$10&amp;"-"&amp;(ROUNDDOWN((F3191-$G$10)/5,0))*5+$G$10+4,(ROUNDDOWN((F3191-$G$10)/5,0))*5+$G$10&amp;"-"&amp;(ROUNDDOWN((F3191-$G$10)/5,0))*5+$G$10+4)</f>
        <v>1965-1969</v>
      </c>
      <c r="H3191" s="17">
        <v>1</v>
      </c>
      <c r="I3191" s="17">
        <v>0</v>
      </c>
      <c r="J3191" s="17">
        <v>0</v>
      </c>
      <c r="K3191" s="17">
        <f>SUM(I3191:J3191)</f>
        <v>0</v>
      </c>
      <c r="L3191" s="28">
        <f>IF(N3191&lt;7000000000,0,1)</f>
        <v>0</v>
      </c>
      <c r="M3191" s="28">
        <f>IF(N3191&gt;0,1,0)</f>
        <v>0</v>
      </c>
      <c r="N3191" s="29">
        <v>0</v>
      </c>
      <c r="O3191" s="29">
        <f>IF($R3191="Minor",1,0)</f>
        <v>1</v>
      </c>
      <c r="P3191" s="29">
        <f>IF($R3191="Medium",1,0)</f>
        <v>0</v>
      </c>
      <c r="Q3191" s="29">
        <f>IF($R3191="Major",1,0)</f>
        <v>0</v>
      </c>
      <c r="R3191" s="2" t="str">
        <f>IF('Hazard Data'!N913&lt;VLOOKUP(B3191,Thresholds!$B$2:$I$8,2,FALSE),"Minor",IF(AND(VLOOKUP(B3191,Thresholds!$B$2:$I$8,2,FALSE)&lt;='Hazard Data'!N913,'Hazard Data'!N913&lt;VLOOKUP(B3191,Thresholds!$B$2:$I$8,3,FALSE)),"Medium","Major"))</f>
        <v>Minor</v>
      </c>
      <c r="S3191" s="2" t="str">
        <f>IF(N3191&gt;0,"",IF('Hazard Data'!K913&lt;VLOOKUP(B3191,Thresholds!$B$2:$I$8,5,FALSE),"Minor",IF(AND(VLOOKUP(B3191,Thresholds!$B$2:$I$8,5,FALSE)&lt;='Hazard Data'!K913,'Hazard Data'!K913&lt;VLOOKUP(B3191,Thresholds!$B$2:$I$8,6,FALSE)),"Medium","Major")))</f>
        <v>Medium</v>
      </c>
      <c r="T3191" s="2"/>
      <c r="U3191" s="2"/>
      <c r="V3191" s="2"/>
      <c r="W3191" s="2"/>
      <c r="X3191" s="1"/>
      <c r="Y3191" s="1"/>
      <c r="Z3191" s="1"/>
      <c r="AA3191" s="1"/>
      <c r="AB3191" s="1"/>
      <c r="AC3191" s="1"/>
      <c r="AD3191" s="1"/>
      <c r="AE3191" s="1"/>
      <c r="AF3191" s="1"/>
    </row>
    <row r="3192" spans="1:32">
      <c r="A3192" s="1"/>
      <c r="B3192" s="17">
        <v>4</v>
      </c>
      <c r="C3192" s="9" t="s">
        <v>45</v>
      </c>
      <c r="D3192" s="9" t="str">
        <f>VLOOKUP(C3192,'Hazard Categories'!$A$2:$B$52,2,FALSE)</f>
        <v>Storm</v>
      </c>
      <c r="E3192" s="17">
        <v>2</v>
      </c>
      <c r="F3192" s="17">
        <v>1965</v>
      </c>
      <c r="G3192" s="17" t="str">
        <f>IF(F3192&lt;2000,(ROUNDDOWN((F3192-$G$10)/5,0))*5+$G$10&amp;"-"&amp;(ROUNDDOWN((F3192-$G$10)/5,0))*5+$G$10+4,(ROUNDDOWN((F3192-$G$10)/5,0))*5+$G$10&amp;"-"&amp;(ROUNDDOWN((F3192-$G$10)/5,0))*5+$G$10+4)</f>
        <v>1965-1969</v>
      </c>
      <c r="H3192" s="17">
        <v>1</v>
      </c>
      <c r="I3192" s="17">
        <v>0</v>
      </c>
      <c r="J3192" s="17">
        <v>24</v>
      </c>
      <c r="K3192" s="17">
        <f>SUM(I3192:J3192)</f>
        <v>24</v>
      </c>
      <c r="L3192" s="28">
        <f>IF(N3192&lt;7000000000,0,1)</f>
        <v>0</v>
      </c>
      <c r="M3192" s="28">
        <f>IF(N3192&gt;0,1,0)</f>
        <v>0</v>
      </c>
      <c r="N3192" s="29">
        <v>0</v>
      </c>
      <c r="O3192" s="29">
        <f>IF($R3192="Minor",1,0)</f>
        <v>1</v>
      </c>
      <c r="P3192" s="29">
        <f>IF($R3192="Medium",1,0)</f>
        <v>0</v>
      </c>
      <c r="Q3192" s="29">
        <f>IF($R3192="Major",1,0)</f>
        <v>0</v>
      </c>
      <c r="R3192" s="2" t="str">
        <f>IF('Hazard Data'!N918&lt;VLOOKUP(B3192,Thresholds!$B$2:$I$8,2,FALSE),"Minor",IF(AND(VLOOKUP(B3192,Thresholds!$B$2:$I$8,2,FALSE)&lt;='Hazard Data'!N918,'Hazard Data'!N918&lt;VLOOKUP(B3192,Thresholds!$B$2:$I$8,3,FALSE)),"Medium","Major"))</f>
        <v>Minor</v>
      </c>
      <c r="S3192" s="2" t="str">
        <f>IF(N3192&gt;0,"",IF('Hazard Data'!K918&lt;VLOOKUP(B3192,Thresholds!$B$2:$I$8,5,FALSE),"Minor",IF(AND(VLOOKUP(B3192,Thresholds!$B$2:$I$8,5,FALSE)&lt;='Hazard Data'!K918,'Hazard Data'!K918&lt;VLOOKUP(B3192,Thresholds!$B$2:$I$8,6,FALSE)),"Medium","Major")))</f>
        <v>Medium</v>
      </c>
      <c r="T3192" s="2"/>
      <c r="U3192" s="2"/>
      <c r="V3192" s="2"/>
      <c r="W3192" s="2"/>
      <c r="X3192" s="1"/>
      <c r="Y3192" s="1"/>
      <c r="Z3192" s="1"/>
      <c r="AA3192" s="1"/>
      <c r="AB3192" s="1"/>
      <c r="AC3192" s="1"/>
      <c r="AD3192" s="1"/>
      <c r="AE3192" s="1"/>
      <c r="AF3192" s="1"/>
    </row>
    <row r="3193" spans="1:32">
      <c r="A3193" s="1"/>
      <c r="B3193" s="17">
        <v>3</v>
      </c>
      <c r="C3193" s="9" t="s">
        <v>45</v>
      </c>
      <c r="D3193" s="9" t="str">
        <f>VLOOKUP(C3193,'Hazard Categories'!$A$2:$B$52,2,FALSE)</f>
        <v>Storm</v>
      </c>
      <c r="E3193" s="17">
        <v>2</v>
      </c>
      <c r="F3193" s="17">
        <v>1965</v>
      </c>
      <c r="G3193" s="17" t="str">
        <f>IF(F3193&lt;2000,(ROUNDDOWN((F3193-$G$10)/5,0))*5+$G$10&amp;"-"&amp;(ROUNDDOWN((F3193-$G$10)/5,0))*5+$G$10+4,(ROUNDDOWN((F3193-$G$10)/5,0))*5+$G$10&amp;"-"&amp;(ROUNDDOWN((F3193-$G$10)/5,0))*5+$G$10+4)</f>
        <v>1965-1969</v>
      </c>
      <c r="H3193" s="17">
        <v>1</v>
      </c>
      <c r="I3193" s="17">
        <v>0</v>
      </c>
      <c r="J3193" s="17">
        <v>34</v>
      </c>
      <c r="K3193" s="17">
        <f>SUM(I3193:J3193)</f>
        <v>34</v>
      </c>
      <c r="L3193" s="28">
        <f>IF(N3193&lt;7000000000,0,1)</f>
        <v>0</v>
      </c>
      <c r="M3193" s="28">
        <f>IF(N3193&gt;0,1,0)</f>
        <v>0</v>
      </c>
      <c r="N3193" s="29">
        <v>0</v>
      </c>
      <c r="O3193" s="29">
        <f>IF($R3193="Minor",1,0)</f>
        <v>1</v>
      </c>
      <c r="P3193" s="29">
        <f>IF($R3193="Medium",1,0)</f>
        <v>0</v>
      </c>
      <c r="Q3193" s="29">
        <f>IF($R3193="Major",1,0)</f>
        <v>0</v>
      </c>
      <c r="R3193" s="2" t="str">
        <f>IF('Hazard Data'!N919&lt;VLOOKUP(B3193,Thresholds!$B$2:$I$8,2,FALSE),"Minor",IF(AND(VLOOKUP(B3193,Thresholds!$B$2:$I$8,2,FALSE)&lt;='Hazard Data'!N919,'Hazard Data'!N919&lt;VLOOKUP(B3193,Thresholds!$B$2:$I$8,3,FALSE)),"Medium","Major"))</f>
        <v>Minor</v>
      </c>
      <c r="S3193" s="2" t="str">
        <f>IF(N3193&gt;0,"",IF('Hazard Data'!K919&lt;VLOOKUP(B3193,Thresholds!$B$2:$I$8,5,FALSE),"Minor",IF(AND(VLOOKUP(B3193,Thresholds!$B$2:$I$8,5,FALSE)&lt;='Hazard Data'!K919,'Hazard Data'!K919&lt;VLOOKUP(B3193,Thresholds!$B$2:$I$8,6,FALSE)),"Medium","Major")))</f>
        <v>Medium</v>
      </c>
      <c r="T3193" s="2"/>
      <c r="U3193" s="2"/>
      <c r="V3193" s="2"/>
      <c r="W3193" s="2"/>
      <c r="X3193" s="1"/>
      <c r="Y3193" s="1"/>
      <c r="Z3193" s="1"/>
      <c r="AA3193" s="1"/>
      <c r="AB3193" s="1"/>
      <c r="AC3193" s="1"/>
      <c r="AD3193" s="1"/>
      <c r="AE3193" s="1"/>
      <c r="AF3193" s="1"/>
    </row>
    <row r="3194" spans="1:32">
      <c r="A3194" s="1"/>
      <c r="B3194" s="17">
        <v>6</v>
      </c>
      <c r="C3194" s="9" t="s">
        <v>47</v>
      </c>
      <c r="D3194" s="9" t="str">
        <f>VLOOKUP(C3194,'Hazard Categories'!$A$2:$B$52,2,FALSE)</f>
        <v>Severe Storm</v>
      </c>
      <c r="E3194" s="17">
        <v>2</v>
      </c>
      <c r="F3194" s="17">
        <v>1965</v>
      </c>
      <c r="G3194" s="17" t="str">
        <f>IF(F3194&lt;2000,(ROUNDDOWN((F3194-$G$10)/5,0))*5+$G$10&amp;"-"&amp;(ROUNDDOWN((F3194-$G$10)/5,0))*5+$G$10+4,(ROUNDDOWN((F3194-$G$10)/5,0))*5+$G$10&amp;"-"&amp;(ROUNDDOWN((F3194-$G$10)/5,0))*5+$G$10+4)</f>
        <v>1965-1969</v>
      </c>
      <c r="H3194" s="17">
        <v>9</v>
      </c>
      <c r="I3194" s="17">
        <v>0</v>
      </c>
      <c r="J3194" s="17">
        <v>0</v>
      </c>
      <c r="K3194" s="17">
        <f>SUM(I3194:J3194)</f>
        <v>0</v>
      </c>
      <c r="L3194" s="28">
        <f>IF(N3194&lt;7000000000,0,1)</f>
        <v>0</v>
      </c>
      <c r="M3194" s="28">
        <f>IF(N3194&gt;0,1,0)</f>
        <v>0</v>
      </c>
      <c r="N3194" s="29">
        <v>0</v>
      </c>
      <c r="O3194" s="29">
        <f>IF($R3194="Minor",1,0)</f>
        <v>1</v>
      </c>
      <c r="P3194" s="29">
        <f>IF($R3194="Medium",1,0)</f>
        <v>0</v>
      </c>
      <c r="Q3194" s="29">
        <f>IF($R3194="Major",1,0)</f>
        <v>0</v>
      </c>
      <c r="R3194" s="2" t="str">
        <f>IF('Hazard Data'!N931&lt;VLOOKUP(B3194,Thresholds!$B$2:$I$8,2,FALSE),"Minor",IF(AND(VLOOKUP(B3194,Thresholds!$B$2:$I$8,2,FALSE)&lt;='Hazard Data'!N931,'Hazard Data'!N931&lt;VLOOKUP(B3194,Thresholds!$B$2:$I$8,3,FALSE)),"Medium","Major"))</f>
        <v>Minor</v>
      </c>
      <c r="S3194" s="2" t="str">
        <f>IF(N3194&gt;0,"",IF('Hazard Data'!K931&lt;VLOOKUP(B3194,Thresholds!$B$2:$I$8,5,FALSE),"Minor",IF(AND(VLOOKUP(B3194,Thresholds!$B$2:$I$8,5,FALSE)&lt;='Hazard Data'!K931,'Hazard Data'!K931&lt;VLOOKUP(B3194,Thresholds!$B$2:$I$8,6,FALSE)),"Medium","Major")))</f>
        <v>Medium</v>
      </c>
      <c r="T3194" s="2"/>
      <c r="U3194" s="2"/>
      <c r="V3194" s="2"/>
      <c r="W3194" s="2"/>
      <c r="X3194" s="1"/>
      <c r="Y3194" s="1"/>
      <c r="Z3194" s="1"/>
      <c r="AA3194" s="1"/>
      <c r="AB3194" s="1"/>
      <c r="AC3194" s="1"/>
      <c r="AD3194" s="1"/>
      <c r="AE3194" s="1"/>
      <c r="AF3194" s="1"/>
    </row>
    <row r="3195" spans="1:32">
      <c r="A3195" s="1"/>
      <c r="B3195" s="17">
        <v>1</v>
      </c>
      <c r="C3195" s="9" t="s">
        <v>47</v>
      </c>
      <c r="D3195" s="9" t="str">
        <f>VLOOKUP(C3195,'Hazard Categories'!$A$2:$B$52,2,FALSE)</f>
        <v>Severe Storm</v>
      </c>
      <c r="E3195" s="17">
        <v>2</v>
      </c>
      <c r="F3195" s="17">
        <v>1965</v>
      </c>
      <c r="G3195" s="17" t="str">
        <f>IF(F3195&lt;2000,(ROUNDDOWN((F3195-$G$10)/5,0))*5+$G$10&amp;"-"&amp;(ROUNDDOWN((F3195-$G$10)/5,0))*5+$G$10+4,(ROUNDDOWN((F3195-$G$10)/5,0))*5+$G$10&amp;"-"&amp;(ROUNDDOWN((F3195-$G$10)/5,0))*5+$G$10+4)</f>
        <v>1965-1969</v>
      </c>
      <c r="H3195" s="17">
        <v>9</v>
      </c>
      <c r="I3195" s="17">
        <v>0</v>
      </c>
      <c r="J3195" s="17">
        <v>0</v>
      </c>
      <c r="K3195" s="17">
        <f>SUM(I3195:J3195)</f>
        <v>0</v>
      </c>
      <c r="L3195" s="28">
        <f>IF(N3195&lt;7000000000,0,1)</f>
        <v>0</v>
      </c>
      <c r="M3195" s="28">
        <f>IF(N3195&gt;0,1,0)</f>
        <v>0</v>
      </c>
      <c r="N3195" s="29">
        <v>0</v>
      </c>
      <c r="O3195" s="29">
        <f>IF($R3195="Minor",1,0)</f>
        <v>1</v>
      </c>
      <c r="P3195" s="29">
        <f>IF($R3195="Medium",1,0)</f>
        <v>0</v>
      </c>
      <c r="Q3195" s="29">
        <f>IF($R3195="Major",1,0)</f>
        <v>0</v>
      </c>
      <c r="R3195" s="2" t="str">
        <f>IF('Hazard Data'!N932&lt;VLOOKUP(B3195,Thresholds!$B$2:$I$8,2,FALSE),"Minor",IF(AND(VLOOKUP(B3195,Thresholds!$B$2:$I$8,2,FALSE)&lt;='Hazard Data'!N932,'Hazard Data'!N932&lt;VLOOKUP(B3195,Thresholds!$B$2:$I$8,3,FALSE)),"Medium","Major"))</f>
        <v>Minor</v>
      </c>
      <c r="S3195" s="2" t="str">
        <f>IF(N3195&gt;0,"",IF('Hazard Data'!K932&lt;VLOOKUP(B3195,Thresholds!$B$2:$I$8,5,FALSE),"Minor",IF(AND(VLOOKUP(B3195,Thresholds!$B$2:$I$8,5,FALSE)&lt;='Hazard Data'!K932,'Hazard Data'!K932&lt;VLOOKUP(B3195,Thresholds!$B$2:$I$8,6,FALSE)),"Medium","Major")))</f>
        <v>Medium</v>
      </c>
      <c r="T3195" s="2"/>
      <c r="U3195" s="2"/>
      <c r="V3195" s="2"/>
      <c r="W3195" s="2"/>
      <c r="X3195" s="1"/>
      <c r="Y3195" s="1"/>
      <c r="Z3195" s="1"/>
      <c r="AA3195" s="1"/>
      <c r="AB3195" s="1"/>
      <c r="AC3195" s="1"/>
      <c r="AD3195" s="1"/>
      <c r="AE3195" s="1"/>
      <c r="AF3195" s="1"/>
    </row>
    <row r="3196" spans="1:32">
      <c r="A3196" s="1"/>
      <c r="B3196" s="17">
        <v>2</v>
      </c>
      <c r="C3196" s="9" t="s">
        <v>47</v>
      </c>
      <c r="D3196" s="9" t="str">
        <f>VLOOKUP(C3196,'Hazard Categories'!$A$2:$B$52,2,FALSE)</f>
        <v>Severe Storm</v>
      </c>
      <c r="E3196" s="17">
        <v>2</v>
      </c>
      <c r="F3196" s="17">
        <v>1965</v>
      </c>
      <c r="G3196" s="17" t="str">
        <f>IF(F3196&lt;2000,(ROUNDDOWN((F3196-$G$10)/5,0))*5+$G$10&amp;"-"&amp;(ROUNDDOWN((F3196-$G$10)/5,0))*5+$G$10+4,(ROUNDDOWN((F3196-$G$10)/5,0))*5+$G$10&amp;"-"&amp;(ROUNDDOWN((F3196-$G$10)/5,0))*5+$G$10+4)</f>
        <v>1965-1969</v>
      </c>
      <c r="H3196" s="17">
        <v>9</v>
      </c>
      <c r="I3196" s="17">
        <v>0</v>
      </c>
      <c r="J3196" s="17">
        <v>0</v>
      </c>
      <c r="K3196" s="17">
        <f>SUM(I3196:J3196)</f>
        <v>0</v>
      </c>
      <c r="L3196" s="28">
        <f>IF(N3196&lt;7000000000,0,1)</f>
        <v>0</v>
      </c>
      <c r="M3196" s="28">
        <f>IF(N3196&gt;0,1,0)</f>
        <v>0</v>
      </c>
      <c r="N3196" s="29">
        <v>0</v>
      </c>
      <c r="O3196" s="29">
        <f>IF($R3196="Minor",1,0)</f>
        <v>1</v>
      </c>
      <c r="P3196" s="29">
        <f>IF($R3196="Medium",1,0)</f>
        <v>0</v>
      </c>
      <c r="Q3196" s="29">
        <f>IF($R3196="Major",1,0)</f>
        <v>0</v>
      </c>
      <c r="R3196" s="2" t="str">
        <f>IF('Hazard Data'!N933&lt;VLOOKUP(B3196,Thresholds!$B$2:$I$8,2,FALSE),"Minor",IF(AND(VLOOKUP(B3196,Thresholds!$B$2:$I$8,2,FALSE)&lt;='Hazard Data'!N933,'Hazard Data'!N933&lt;VLOOKUP(B3196,Thresholds!$B$2:$I$8,3,FALSE)),"Medium","Major"))</f>
        <v>Minor</v>
      </c>
      <c r="S3196" s="2" t="str">
        <f>IF(N3196&gt;0,"",IF('Hazard Data'!K933&lt;VLOOKUP(B3196,Thresholds!$B$2:$I$8,5,FALSE),"Minor",IF(AND(VLOOKUP(B3196,Thresholds!$B$2:$I$8,5,FALSE)&lt;='Hazard Data'!K933,'Hazard Data'!K933&lt;VLOOKUP(B3196,Thresholds!$B$2:$I$8,6,FALSE)),"Medium","Major")))</f>
        <v>Medium</v>
      </c>
      <c r="T3196" s="2"/>
      <c r="U3196" s="2"/>
      <c r="V3196" s="2"/>
      <c r="W3196" s="2"/>
      <c r="X3196" s="1"/>
      <c r="Y3196" s="1"/>
      <c r="Z3196" s="1"/>
      <c r="AA3196" s="1"/>
      <c r="AB3196" s="1"/>
      <c r="AC3196" s="1"/>
      <c r="AD3196" s="1"/>
      <c r="AE3196" s="1"/>
      <c r="AF3196" s="1"/>
    </row>
    <row r="3197" spans="1:32">
      <c r="A3197" s="1"/>
      <c r="B3197" s="17">
        <v>4</v>
      </c>
      <c r="C3197" s="9" t="s">
        <v>47</v>
      </c>
      <c r="D3197" s="9" t="str">
        <f>VLOOKUP(C3197,'Hazard Categories'!$A$2:$B$52,2,FALSE)</f>
        <v>Severe Storm</v>
      </c>
      <c r="E3197" s="17">
        <v>2</v>
      </c>
      <c r="F3197" s="17">
        <v>1965</v>
      </c>
      <c r="G3197" s="17" t="str">
        <f>IF(F3197&lt;2000,(ROUNDDOWN((F3197-$G$10)/5,0))*5+$G$10&amp;"-"&amp;(ROUNDDOWN((F3197-$G$10)/5,0))*5+$G$10+4,(ROUNDDOWN((F3197-$G$10)/5,0))*5+$G$10&amp;"-"&amp;(ROUNDDOWN((F3197-$G$10)/5,0))*5+$G$10+4)</f>
        <v>1965-1969</v>
      </c>
      <c r="H3197" s="17">
        <v>9</v>
      </c>
      <c r="I3197" s="17">
        <v>0</v>
      </c>
      <c r="J3197" s="17">
        <v>0</v>
      </c>
      <c r="K3197" s="17">
        <f>SUM(I3197:J3197)</f>
        <v>0</v>
      </c>
      <c r="L3197" s="28">
        <f>IF(N3197&lt;7000000000,0,1)</f>
        <v>0</v>
      </c>
      <c r="M3197" s="28">
        <f>IF(N3197&gt;0,1,0)</f>
        <v>0</v>
      </c>
      <c r="N3197" s="29">
        <v>0</v>
      </c>
      <c r="O3197" s="29">
        <f>IF($R3197="Minor",1,0)</f>
        <v>1</v>
      </c>
      <c r="P3197" s="29">
        <f>IF($R3197="Medium",1,0)</f>
        <v>0</v>
      </c>
      <c r="Q3197" s="29">
        <f>IF($R3197="Major",1,0)</f>
        <v>0</v>
      </c>
      <c r="R3197" s="2" t="str">
        <f>IF('Hazard Data'!N934&lt;VLOOKUP(B3197,Thresholds!$B$2:$I$8,2,FALSE),"Minor",IF(AND(VLOOKUP(B3197,Thresholds!$B$2:$I$8,2,FALSE)&lt;='Hazard Data'!N934,'Hazard Data'!N934&lt;VLOOKUP(B3197,Thresholds!$B$2:$I$8,3,FALSE)),"Medium","Major"))</f>
        <v>Minor</v>
      </c>
      <c r="S3197" s="2" t="str">
        <f>IF(N3197&gt;0,"",IF('Hazard Data'!K934&lt;VLOOKUP(B3197,Thresholds!$B$2:$I$8,5,FALSE),"Minor",IF(AND(VLOOKUP(B3197,Thresholds!$B$2:$I$8,5,FALSE)&lt;='Hazard Data'!K934,'Hazard Data'!K934&lt;VLOOKUP(B3197,Thresholds!$B$2:$I$8,6,FALSE)),"Medium","Major")))</f>
        <v>Medium</v>
      </c>
      <c r="T3197" s="2"/>
      <c r="U3197" s="2"/>
      <c r="V3197" s="2"/>
      <c r="W3197" s="2"/>
      <c r="X3197" s="1"/>
      <c r="Y3197" s="1"/>
      <c r="Z3197" s="1"/>
      <c r="AA3197" s="1"/>
      <c r="AB3197" s="1"/>
      <c r="AC3197" s="1"/>
      <c r="AD3197" s="1"/>
      <c r="AE3197" s="1"/>
      <c r="AF3197" s="1"/>
    </row>
    <row r="3198" spans="1:32">
      <c r="A3198" s="1"/>
      <c r="B3198" s="17">
        <v>3</v>
      </c>
      <c r="C3198" s="9" t="s">
        <v>47</v>
      </c>
      <c r="D3198" s="9" t="str">
        <f>VLOOKUP(C3198,'Hazard Categories'!$A$2:$B$52,2,FALSE)</f>
        <v>Severe Storm</v>
      </c>
      <c r="E3198" s="17">
        <v>2</v>
      </c>
      <c r="F3198" s="17">
        <v>1965</v>
      </c>
      <c r="G3198" s="17" t="str">
        <f>IF(F3198&lt;2000,(ROUNDDOWN((F3198-$G$10)/5,0))*5+$G$10&amp;"-"&amp;(ROUNDDOWN((F3198-$G$10)/5,0))*5+$G$10+4,(ROUNDDOWN((F3198-$G$10)/5,0))*5+$G$10&amp;"-"&amp;(ROUNDDOWN((F3198-$G$10)/5,0))*5+$G$10+4)</f>
        <v>1965-1969</v>
      </c>
      <c r="H3198" s="17">
        <v>9</v>
      </c>
      <c r="I3198" s="17">
        <v>0</v>
      </c>
      <c r="J3198" s="17">
        <v>0</v>
      </c>
      <c r="K3198" s="17">
        <f>SUM(I3198:J3198)</f>
        <v>0</v>
      </c>
      <c r="L3198" s="28">
        <f>IF(N3198&lt;7000000000,0,1)</f>
        <v>0</v>
      </c>
      <c r="M3198" s="28">
        <f>IF(N3198&gt;0,1,0)</f>
        <v>0</v>
      </c>
      <c r="N3198" s="29">
        <v>0</v>
      </c>
      <c r="O3198" s="29">
        <f>IF($R3198="Minor",1,0)</f>
        <v>1</v>
      </c>
      <c r="P3198" s="29">
        <f>IF($R3198="Medium",1,0)</f>
        <v>0</v>
      </c>
      <c r="Q3198" s="29">
        <f>IF($R3198="Major",1,0)</f>
        <v>0</v>
      </c>
      <c r="R3198" s="2" t="str">
        <f>IF('Hazard Data'!N935&lt;VLOOKUP(B3198,Thresholds!$B$2:$I$8,2,FALSE),"Minor",IF(AND(VLOOKUP(B3198,Thresholds!$B$2:$I$8,2,FALSE)&lt;='Hazard Data'!N935,'Hazard Data'!N935&lt;VLOOKUP(B3198,Thresholds!$B$2:$I$8,3,FALSE)),"Medium","Major"))</f>
        <v>Minor</v>
      </c>
      <c r="S3198" s="2" t="str">
        <f>IF(N3198&gt;0,"",IF('Hazard Data'!K935&lt;VLOOKUP(B3198,Thresholds!$B$2:$I$8,5,FALSE),"Minor",IF(AND(VLOOKUP(B3198,Thresholds!$B$2:$I$8,5,FALSE)&lt;='Hazard Data'!K935,'Hazard Data'!K935&lt;VLOOKUP(B3198,Thresholds!$B$2:$I$8,6,FALSE)),"Medium","Major")))</f>
        <v>Medium</v>
      </c>
      <c r="T3198" s="2"/>
      <c r="U3198" s="2"/>
      <c r="V3198" s="2"/>
      <c r="W3198" s="2"/>
      <c r="X3198" s="1"/>
      <c r="Y3198" s="1"/>
      <c r="Z3198" s="1"/>
      <c r="AA3198" s="1"/>
      <c r="AB3198" s="1"/>
      <c r="AC3198" s="1"/>
      <c r="AD3198" s="1"/>
      <c r="AE3198" s="1"/>
      <c r="AF3198" s="1"/>
    </row>
    <row r="3199" spans="1:32">
      <c r="A3199" s="1"/>
      <c r="B3199" s="17">
        <v>5</v>
      </c>
      <c r="C3199" s="9" t="s">
        <v>47</v>
      </c>
      <c r="D3199" s="9" t="str">
        <f>VLOOKUP(C3199,'Hazard Categories'!$A$2:$B$52,2,FALSE)</f>
        <v>Severe Storm</v>
      </c>
      <c r="E3199" s="17">
        <v>2</v>
      </c>
      <c r="F3199" s="17">
        <v>1965</v>
      </c>
      <c r="G3199" s="17" t="str">
        <f>IF(F3199&lt;2000,(ROUNDDOWN((F3199-$G$10)/5,0))*5+$G$10&amp;"-"&amp;(ROUNDDOWN((F3199-$G$10)/5,0))*5+$G$10+4,(ROUNDDOWN((F3199-$G$10)/5,0))*5+$G$10&amp;"-"&amp;(ROUNDDOWN((F3199-$G$10)/5,0))*5+$G$10+4)</f>
        <v>1965-1969</v>
      </c>
      <c r="H3199" s="17">
        <v>9</v>
      </c>
      <c r="I3199" s="17">
        <v>0</v>
      </c>
      <c r="J3199" s="17">
        <v>0</v>
      </c>
      <c r="K3199" s="17">
        <f>SUM(I3199:J3199)</f>
        <v>0</v>
      </c>
      <c r="L3199" s="28">
        <f>IF(N3199&lt;7000000000,0,1)</f>
        <v>0</v>
      </c>
      <c r="M3199" s="28">
        <f>IF(N3199&gt;0,1,0)</f>
        <v>0</v>
      </c>
      <c r="N3199" s="29">
        <v>0</v>
      </c>
      <c r="O3199" s="29">
        <f>IF($R3199="Minor",1,0)</f>
        <v>1</v>
      </c>
      <c r="P3199" s="29">
        <f>IF($R3199="Medium",1,0)</f>
        <v>0</v>
      </c>
      <c r="Q3199" s="29">
        <f>IF($R3199="Major",1,0)</f>
        <v>0</v>
      </c>
      <c r="R3199" s="2" t="str">
        <f>IF('Hazard Data'!N936&lt;VLOOKUP(B3199,Thresholds!$B$2:$I$8,2,FALSE),"Minor",IF(AND(VLOOKUP(B3199,Thresholds!$B$2:$I$8,2,FALSE)&lt;='Hazard Data'!N936,'Hazard Data'!N936&lt;VLOOKUP(B3199,Thresholds!$B$2:$I$8,3,FALSE)),"Medium","Major"))</f>
        <v>Minor</v>
      </c>
      <c r="S3199" s="2" t="str">
        <f>IF(N3199&gt;0,"",IF('Hazard Data'!K936&lt;VLOOKUP(B3199,Thresholds!$B$2:$I$8,5,FALSE),"Minor",IF(AND(VLOOKUP(B3199,Thresholds!$B$2:$I$8,5,FALSE)&lt;='Hazard Data'!K936,'Hazard Data'!K936&lt;VLOOKUP(B3199,Thresholds!$B$2:$I$8,6,FALSE)),"Medium","Major")))</f>
        <v>Medium</v>
      </c>
      <c r="T3199" s="2"/>
      <c r="U3199" s="2"/>
      <c r="V3199" s="2"/>
      <c r="W3199" s="2"/>
      <c r="X3199" s="1"/>
      <c r="Y3199" s="1"/>
      <c r="Z3199" s="1"/>
      <c r="AA3199" s="1"/>
      <c r="AB3199" s="1"/>
      <c r="AC3199" s="1"/>
      <c r="AD3199" s="1"/>
      <c r="AE3199" s="1"/>
      <c r="AF3199" s="1"/>
    </row>
    <row r="3200" spans="1:32">
      <c r="A3200" s="1"/>
      <c r="B3200" s="17">
        <v>3</v>
      </c>
      <c r="C3200" s="9" t="s">
        <v>45</v>
      </c>
      <c r="D3200" s="9" t="str">
        <f>VLOOKUP(C3200,'Hazard Categories'!$A$2:$B$52,2,FALSE)</f>
        <v>Storm</v>
      </c>
      <c r="E3200" s="17">
        <v>3</v>
      </c>
      <c r="F3200" s="17">
        <v>1965</v>
      </c>
      <c r="G3200" s="17" t="str">
        <f>IF(F3200&lt;2000,(ROUNDDOWN((F3200-$G$10)/5,0))*5+$G$10&amp;"-"&amp;(ROUNDDOWN((F3200-$G$10)/5,0))*5+$G$10+4,(ROUNDDOWN((F3200-$G$10)/5,0))*5+$G$10&amp;"-"&amp;(ROUNDDOWN((F3200-$G$10)/5,0))*5+$G$10+4)</f>
        <v>1965-1969</v>
      </c>
      <c r="H3200" s="17">
        <v>1</v>
      </c>
      <c r="I3200" s="17">
        <v>0</v>
      </c>
      <c r="J3200" s="17">
        <v>97</v>
      </c>
      <c r="K3200" s="17">
        <f>SUM(I3200:J3200)</f>
        <v>97</v>
      </c>
      <c r="L3200" s="28">
        <f>IF(N3200&lt;7000000000,0,1)</f>
        <v>0</v>
      </c>
      <c r="M3200" s="28">
        <f>IF(N3200&gt;0,1,0)</f>
        <v>0</v>
      </c>
      <c r="N3200" s="29">
        <v>0</v>
      </c>
      <c r="O3200" s="29">
        <f>IF($R3200="Minor",1,0)</f>
        <v>1</v>
      </c>
      <c r="P3200" s="29">
        <f>IF($R3200="Medium",1,0)</f>
        <v>0</v>
      </c>
      <c r="Q3200" s="29">
        <f>IF($R3200="Major",1,0)</f>
        <v>0</v>
      </c>
      <c r="R3200" s="2" t="str">
        <f>IF('Hazard Data'!N938&lt;VLOOKUP(B3200,Thresholds!$B$2:$I$8,2,FALSE),"Minor",IF(AND(VLOOKUP(B3200,Thresholds!$B$2:$I$8,2,FALSE)&lt;='Hazard Data'!N938,'Hazard Data'!N938&lt;VLOOKUP(B3200,Thresholds!$B$2:$I$8,3,FALSE)),"Medium","Major"))</f>
        <v>Minor</v>
      </c>
      <c r="S3200" s="2" t="str">
        <f>IF(N3200&gt;0,"",IF('Hazard Data'!K938&lt;VLOOKUP(B3200,Thresholds!$B$2:$I$8,5,FALSE),"Minor",IF(AND(VLOOKUP(B3200,Thresholds!$B$2:$I$8,5,FALSE)&lt;='Hazard Data'!K938,'Hazard Data'!K938&lt;VLOOKUP(B3200,Thresholds!$B$2:$I$8,6,FALSE)),"Medium","Major")))</f>
        <v>Medium</v>
      </c>
      <c r="T3200" s="2"/>
      <c r="U3200" s="2"/>
      <c r="V3200" s="2"/>
      <c r="W3200" s="2"/>
      <c r="X3200" s="1"/>
      <c r="Y3200" s="1"/>
      <c r="Z3200" s="1"/>
      <c r="AA3200" s="1"/>
      <c r="AB3200" s="1"/>
      <c r="AC3200" s="1"/>
      <c r="AD3200" s="1"/>
      <c r="AE3200" s="1"/>
      <c r="AF3200" s="1"/>
    </row>
    <row r="3201" spans="1:32">
      <c r="A3201" s="1"/>
      <c r="B3201" s="17">
        <v>1</v>
      </c>
      <c r="C3201" s="9" t="s">
        <v>40</v>
      </c>
      <c r="D3201" s="9" t="str">
        <f>VLOOKUP(C3201,'Hazard Categories'!$A$2:$B$52,2,FALSE)</f>
        <v>Storm</v>
      </c>
      <c r="E3201" s="17">
        <v>1</v>
      </c>
      <c r="F3201" s="17">
        <v>1967</v>
      </c>
      <c r="G3201" s="17" t="str">
        <f>IF(F3201&lt;2000,(ROUNDDOWN((F3201-$G$10)/5,0))*5+$G$10&amp;"-"&amp;(ROUNDDOWN((F3201-$G$10)/5,0))*5+$G$10+4,(ROUNDDOWN((F3201-$G$10)/5,0))*5+$G$10&amp;"-"&amp;(ROUNDDOWN((F3201-$G$10)/5,0))*5+$G$10+4)</f>
        <v>1965-1969</v>
      </c>
      <c r="H3201" s="17">
        <v>3</v>
      </c>
      <c r="I3201" s="17">
        <v>0</v>
      </c>
      <c r="J3201" s="17">
        <v>0</v>
      </c>
      <c r="K3201" s="17">
        <f>SUM(I3201:J3201)</f>
        <v>0</v>
      </c>
      <c r="L3201" s="28">
        <f>IF(N3201&lt;7000000000,0,1)</f>
        <v>0</v>
      </c>
      <c r="M3201" s="28">
        <f>IF(N3201&gt;0,1,0)</f>
        <v>0</v>
      </c>
      <c r="N3201" s="29">
        <v>0</v>
      </c>
      <c r="O3201" s="29">
        <f>IF($R3201="Minor",1,0)</f>
        <v>1</v>
      </c>
      <c r="P3201" s="29">
        <f>IF($R3201="Medium",1,0)</f>
        <v>0</v>
      </c>
      <c r="Q3201" s="29">
        <f>IF($R3201="Major",1,0)</f>
        <v>0</v>
      </c>
      <c r="R3201" s="2" t="str">
        <f>IF('Hazard Data'!N1014&lt;VLOOKUP(B3201,Thresholds!$B$2:$I$8,2,FALSE),"Minor",IF(AND(VLOOKUP(B3201,Thresholds!$B$2:$I$8,2,FALSE)&lt;='Hazard Data'!N1014,'Hazard Data'!N1014&lt;VLOOKUP(B3201,Thresholds!$B$2:$I$8,3,FALSE)),"Medium","Major"))</f>
        <v>Minor</v>
      </c>
      <c r="S3201" s="2" t="str">
        <f>IF(N3201&gt;0,"",IF('Hazard Data'!K1014&lt;VLOOKUP(B3201,Thresholds!$B$2:$I$8,5,FALSE),"Minor",IF(AND(VLOOKUP(B3201,Thresholds!$B$2:$I$8,5,FALSE)&lt;='Hazard Data'!K1014,'Hazard Data'!K1014&lt;VLOOKUP(B3201,Thresholds!$B$2:$I$8,6,FALSE)),"Medium","Major")))</f>
        <v>Medium</v>
      </c>
      <c r="T3201" s="2"/>
      <c r="U3201" s="2"/>
      <c r="V3201" s="2"/>
      <c r="W3201" s="2"/>
      <c r="X3201" s="1"/>
      <c r="Y3201" s="1"/>
      <c r="Z3201" s="1"/>
      <c r="AA3201" s="1"/>
      <c r="AB3201" s="1"/>
      <c r="AC3201" s="1"/>
      <c r="AD3201" s="1"/>
      <c r="AE3201" s="1"/>
      <c r="AF3201" s="1"/>
    </row>
    <row r="3202" spans="1:32">
      <c r="A3202" s="1"/>
      <c r="B3202" s="17">
        <v>2</v>
      </c>
      <c r="C3202" s="9" t="s">
        <v>64</v>
      </c>
      <c r="D3202" s="9" t="str">
        <f>VLOOKUP(C3202,'Hazard Categories'!$A$2:$B$52,2,FALSE)</f>
        <v>Severe Storm</v>
      </c>
      <c r="E3202" s="17">
        <v>3</v>
      </c>
      <c r="F3202" s="17">
        <v>1966</v>
      </c>
      <c r="G3202" s="17" t="str">
        <f>IF(F3202&lt;2000,(ROUNDDOWN((F3202-$G$10)/5,0))*5+$G$10&amp;"-"&amp;(ROUNDDOWN((F3202-$G$10)/5,0))*5+$G$10+4,(ROUNDDOWN((F3202-$G$10)/5,0))*5+$G$10&amp;"-"&amp;(ROUNDDOWN((F3202-$G$10)/5,0))*5+$G$10+4)</f>
        <v>1965-1969</v>
      </c>
      <c r="H3202" s="17">
        <v>1</v>
      </c>
      <c r="I3202" s="17">
        <v>0</v>
      </c>
      <c r="J3202" s="17">
        <v>0</v>
      </c>
      <c r="K3202" s="17">
        <f>SUM(I3202:J3202)</f>
        <v>0</v>
      </c>
      <c r="L3202" s="28">
        <f>IF(N3202&lt;7000000000,0,1)</f>
        <v>0</v>
      </c>
      <c r="M3202" s="28">
        <f>IF(N3202&gt;0,1,0)</f>
        <v>0</v>
      </c>
      <c r="N3202" s="29">
        <v>0</v>
      </c>
      <c r="O3202" s="29">
        <f>IF($R3202="Minor",1,0)</f>
        <v>1</v>
      </c>
      <c r="P3202" s="29">
        <f>IF($R3202="Medium",1,0)</f>
        <v>0</v>
      </c>
      <c r="Q3202" s="29">
        <f>IF($R3202="Major",1,0)</f>
        <v>0</v>
      </c>
      <c r="R3202" s="2" t="str">
        <f>IF('Hazard Data'!N1015&lt;VLOOKUP(B3202,Thresholds!$B$2:$I$8,2,FALSE),"Minor",IF(AND(VLOOKUP(B3202,Thresholds!$B$2:$I$8,2,FALSE)&lt;='Hazard Data'!N1015,'Hazard Data'!N1015&lt;VLOOKUP(B3202,Thresholds!$B$2:$I$8,3,FALSE)),"Medium","Major"))</f>
        <v>Minor</v>
      </c>
      <c r="S3202" s="2" t="str">
        <f>IF(N3202&gt;0,"",IF('Hazard Data'!K1015&lt;VLOOKUP(B3202,Thresholds!$B$2:$I$8,5,FALSE),"Minor",IF(AND(VLOOKUP(B3202,Thresholds!$B$2:$I$8,5,FALSE)&lt;='Hazard Data'!K1015,'Hazard Data'!K1015&lt;VLOOKUP(B3202,Thresholds!$B$2:$I$8,6,FALSE)),"Medium","Major")))</f>
        <v>Major</v>
      </c>
      <c r="T3202" s="2"/>
      <c r="U3202" s="2"/>
      <c r="V3202" s="2"/>
      <c r="W3202" s="2"/>
      <c r="X3202" s="1"/>
      <c r="Y3202" s="1"/>
      <c r="Z3202" s="1"/>
      <c r="AA3202" s="1"/>
      <c r="AB3202" s="1"/>
      <c r="AC3202" s="1"/>
      <c r="AD3202" s="1"/>
      <c r="AE3202" s="1"/>
      <c r="AF3202" s="1"/>
    </row>
    <row r="3203" spans="1:32">
      <c r="A3203" s="1"/>
      <c r="B3203" s="17">
        <v>6</v>
      </c>
      <c r="C3203" s="9" t="s">
        <v>40</v>
      </c>
      <c r="D3203" s="9" t="str">
        <f>VLOOKUP(C3203,'Hazard Categories'!$A$2:$B$52,2,FALSE)</f>
        <v>Storm</v>
      </c>
      <c r="E3203" s="17">
        <v>1</v>
      </c>
      <c r="F3203" s="17">
        <v>1964</v>
      </c>
      <c r="G3203" s="17" t="str">
        <f>IF(F3203&lt;2000,(ROUNDDOWN((F3203-$G$10)/5,0))*5+$G$10&amp;"-"&amp;(ROUNDDOWN((F3203-$G$10)/5,0))*5+$G$10+4,(ROUNDDOWN((F3203-$G$10)/5,0))*5+$G$10&amp;"-"&amp;(ROUNDDOWN((F3203-$G$10)/5,0))*5+$G$10+4)</f>
        <v>1960-1964</v>
      </c>
      <c r="H3203" s="17">
        <v>2</v>
      </c>
      <c r="I3203" s="17">
        <v>0</v>
      </c>
      <c r="J3203" s="17">
        <v>0</v>
      </c>
      <c r="K3203" s="17">
        <f>SUM(I3203:J3203)</f>
        <v>0</v>
      </c>
      <c r="L3203" s="28">
        <f>IF(N3203&lt;7000000000,0,1)</f>
        <v>0</v>
      </c>
      <c r="M3203" s="28">
        <f>IF(N3203&gt;0,1,0)</f>
        <v>0</v>
      </c>
      <c r="N3203" s="29">
        <v>0</v>
      </c>
      <c r="O3203" s="29">
        <f>IF($R3203="Minor",1,0)</f>
        <v>1</v>
      </c>
      <c r="P3203" s="29">
        <f>IF($R3203="Medium",1,0)</f>
        <v>0</v>
      </c>
      <c r="Q3203" s="29">
        <f>IF($R3203="Major",1,0)</f>
        <v>0</v>
      </c>
      <c r="R3203" s="2" t="str">
        <f>IF('Hazard Data'!N1020&lt;VLOOKUP(B3203,Thresholds!$B$2:$I$8,2,FALSE),"Minor",IF(AND(VLOOKUP(B3203,Thresholds!$B$2:$I$8,2,FALSE)&lt;='Hazard Data'!N1020,'Hazard Data'!N1020&lt;VLOOKUP(B3203,Thresholds!$B$2:$I$8,3,FALSE)),"Medium","Major"))</f>
        <v>Minor</v>
      </c>
      <c r="S3203" s="2" t="str">
        <f>IF(N3203&gt;0,"",IF('Hazard Data'!K1020&lt;VLOOKUP(B3203,Thresholds!$B$2:$I$8,5,FALSE),"Minor",IF(AND(VLOOKUP(B3203,Thresholds!$B$2:$I$8,5,FALSE)&lt;='Hazard Data'!K1020,'Hazard Data'!K1020&lt;VLOOKUP(B3203,Thresholds!$B$2:$I$8,6,FALSE)),"Medium","Major")))</f>
        <v>Medium</v>
      </c>
      <c r="T3203" s="2"/>
      <c r="U3203" s="2"/>
      <c r="V3203" s="2"/>
      <c r="W3203" s="2"/>
      <c r="X3203" s="1"/>
      <c r="Y3203" s="1"/>
      <c r="Z3203" s="1"/>
      <c r="AA3203" s="1"/>
      <c r="AB3203" s="1"/>
      <c r="AC3203" s="1"/>
      <c r="AD3203" s="1"/>
      <c r="AE3203" s="1"/>
      <c r="AF3203" s="1"/>
    </row>
    <row r="3204" spans="1:32">
      <c r="A3204" s="1"/>
      <c r="B3204" s="17">
        <v>1</v>
      </c>
      <c r="C3204" s="9" t="s">
        <v>40</v>
      </c>
      <c r="D3204" s="9" t="str">
        <f>VLOOKUP(C3204,'Hazard Categories'!$A$2:$B$52,2,FALSE)</f>
        <v>Storm</v>
      </c>
      <c r="E3204" s="17">
        <v>1</v>
      </c>
      <c r="F3204" s="17">
        <v>1964</v>
      </c>
      <c r="G3204" s="17" t="str">
        <f>IF(F3204&lt;2000,(ROUNDDOWN((F3204-$G$10)/5,0))*5+$G$10&amp;"-"&amp;(ROUNDDOWN((F3204-$G$10)/5,0))*5+$G$10+4,(ROUNDDOWN((F3204-$G$10)/5,0))*5+$G$10&amp;"-"&amp;(ROUNDDOWN((F3204-$G$10)/5,0))*5+$G$10+4)</f>
        <v>1960-1964</v>
      </c>
      <c r="H3204" s="17">
        <v>2</v>
      </c>
      <c r="I3204" s="17">
        <v>0</v>
      </c>
      <c r="J3204" s="17">
        <v>0</v>
      </c>
      <c r="K3204" s="17">
        <f>SUM(I3204:J3204)</f>
        <v>0</v>
      </c>
      <c r="L3204" s="28">
        <f>IF(N3204&lt;7000000000,0,1)</f>
        <v>0</v>
      </c>
      <c r="M3204" s="28">
        <f>IF(N3204&gt;0,1,0)</f>
        <v>0</v>
      </c>
      <c r="N3204" s="29">
        <v>0</v>
      </c>
      <c r="O3204" s="29">
        <f>IF($R3204="Minor",1,0)</f>
        <v>1</v>
      </c>
      <c r="P3204" s="29">
        <f>IF($R3204="Medium",1,0)</f>
        <v>0</v>
      </c>
      <c r="Q3204" s="29">
        <f>IF($R3204="Major",1,0)</f>
        <v>0</v>
      </c>
      <c r="R3204" s="2" t="str">
        <f>IF('Hazard Data'!N1021&lt;VLOOKUP(B3204,Thresholds!$B$2:$I$8,2,FALSE),"Minor",IF(AND(VLOOKUP(B3204,Thresholds!$B$2:$I$8,2,FALSE)&lt;='Hazard Data'!N1021,'Hazard Data'!N1021&lt;VLOOKUP(B3204,Thresholds!$B$2:$I$8,3,FALSE)),"Medium","Major"))</f>
        <v>Minor</v>
      </c>
      <c r="S3204" s="2" t="str">
        <f>IF(N3204&gt;0,"",IF('Hazard Data'!K1021&lt;VLOOKUP(B3204,Thresholds!$B$2:$I$8,5,FALSE),"Minor",IF(AND(VLOOKUP(B3204,Thresholds!$B$2:$I$8,5,FALSE)&lt;='Hazard Data'!K1021,'Hazard Data'!K1021&lt;VLOOKUP(B3204,Thresholds!$B$2:$I$8,6,FALSE)),"Medium","Major")))</f>
        <v>Medium</v>
      </c>
      <c r="T3204" s="2"/>
      <c r="U3204" s="2"/>
      <c r="V3204" s="2"/>
      <c r="W3204" s="2"/>
      <c r="X3204" s="1"/>
      <c r="Y3204" s="1"/>
      <c r="Z3204" s="1"/>
      <c r="AA3204" s="1"/>
      <c r="AB3204" s="1"/>
      <c r="AC3204" s="1"/>
      <c r="AD3204" s="1"/>
      <c r="AE3204" s="1"/>
      <c r="AF3204" s="1"/>
    </row>
    <row r="3205" spans="1:32">
      <c r="A3205" s="1"/>
      <c r="B3205" s="17">
        <v>2</v>
      </c>
      <c r="C3205" s="9" t="s">
        <v>40</v>
      </c>
      <c r="D3205" s="9" t="str">
        <f>VLOOKUP(C3205,'Hazard Categories'!$A$2:$B$52,2,FALSE)</f>
        <v>Storm</v>
      </c>
      <c r="E3205" s="17">
        <v>1</v>
      </c>
      <c r="F3205" s="17">
        <v>1964</v>
      </c>
      <c r="G3205" s="17" t="str">
        <f>IF(F3205&lt;2000,(ROUNDDOWN((F3205-$G$10)/5,0))*5+$G$10&amp;"-"&amp;(ROUNDDOWN((F3205-$G$10)/5,0))*5+$G$10+4,(ROUNDDOWN((F3205-$G$10)/5,0))*5+$G$10&amp;"-"&amp;(ROUNDDOWN((F3205-$G$10)/5,0))*5+$G$10+4)</f>
        <v>1960-1964</v>
      </c>
      <c r="H3205" s="17">
        <v>2</v>
      </c>
      <c r="I3205" s="17">
        <v>0</v>
      </c>
      <c r="J3205" s="17">
        <v>0</v>
      </c>
      <c r="K3205" s="17">
        <f>SUM(I3205:J3205)</f>
        <v>0</v>
      </c>
      <c r="L3205" s="28">
        <f>IF(N3205&lt;7000000000,0,1)</f>
        <v>0</v>
      </c>
      <c r="M3205" s="28">
        <f>IF(N3205&gt;0,1,0)</f>
        <v>0</v>
      </c>
      <c r="N3205" s="29">
        <v>0</v>
      </c>
      <c r="O3205" s="29">
        <f>IF($R3205="Minor",1,0)</f>
        <v>1</v>
      </c>
      <c r="P3205" s="29">
        <f>IF($R3205="Medium",1,0)</f>
        <v>0</v>
      </c>
      <c r="Q3205" s="29">
        <f>IF($R3205="Major",1,0)</f>
        <v>0</v>
      </c>
      <c r="R3205" s="2" t="str">
        <f>IF('Hazard Data'!N1022&lt;VLOOKUP(B3205,Thresholds!$B$2:$I$8,2,FALSE),"Minor",IF(AND(VLOOKUP(B3205,Thresholds!$B$2:$I$8,2,FALSE)&lt;='Hazard Data'!N1022,'Hazard Data'!N1022&lt;VLOOKUP(B3205,Thresholds!$B$2:$I$8,3,FALSE)),"Medium","Major"))</f>
        <v>Minor</v>
      </c>
      <c r="S3205" s="2" t="str">
        <f>IF(N3205&gt;0,"",IF('Hazard Data'!K1022&lt;VLOOKUP(B3205,Thresholds!$B$2:$I$8,5,FALSE),"Minor",IF(AND(VLOOKUP(B3205,Thresholds!$B$2:$I$8,5,FALSE)&lt;='Hazard Data'!K1022,'Hazard Data'!K1022&lt;VLOOKUP(B3205,Thresholds!$B$2:$I$8,6,FALSE)),"Medium","Major")))</f>
        <v>Medium</v>
      </c>
      <c r="T3205" s="2"/>
      <c r="U3205" s="2"/>
      <c r="V3205" s="2"/>
      <c r="W3205" s="2"/>
      <c r="X3205" s="1"/>
      <c r="Y3205" s="1"/>
      <c r="Z3205" s="1"/>
      <c r="AA3205" s="1"/>
      <c r="AB3205" s="1"/>
      <c r="AC3205" s="1"/>
      <c r="AD3205" s="1"/>
      <c r="AE3205" s="1"/>
      <c r="AF3205" s="1"/>
    </row>
    <row r="3206" spans="1:32">
      <c r="A3206" s="1"/>
      <c r="B3206" s="17">
        <v>4</v>
      </c>
      <c r="C3206" s="9" t="s">
        <v>40</v>
      </c>
      <c r="D3206" s="9" t="str">
        <f>VLOOKUP(C3206,'Hazard Categories'!$A$2:$B$52,2,FALSE)</f>
        <v>Storm</v>
      </c>
      <c r="E3206" s="17">
        <v>1</v>
      </c>
      <c r="F3206" s="17">
        <v>1964</v>
      </c>
      <c r="G3206" s="17" t="str">
        <f>IF(F3206&lt;2000,(ROUNDDOWN((F3206-$G$10)/5,0))*5+$G$10&amp;"-"&amp;(ROUNDDOWN((F3206-$G$10)/5,0))*5+$G$10+4,(ROUNDDOWN((F3206-$G$10)/5,0))*5+$G$10&amp;"-"&amp;(ROUNDDOWN((F3206-$G$10)/5,0))*5+$G$10+4)</f>
        <v>1960-1964</v>
      </c>
      <c r="H3206" s="17">
        <v>2</v>
      </c>
      <c r="I3206" s="17">
        <v>0</v>
      </c>
      <c r="J3206" s="17">
        <v>0</v>
      </c>
      <c r="K3206" s="17">
        <f>SUM(I3206:J3206)</f>
        <v>0</v>
      </c>
      <c r="L3206" s="28">
        <f>IF(N3206&lt;7000000000,0,1)</f>
        <v>0</v>
      </c>
      <c r="M3206" s="28">
        <f>IF(N3206&gt;0,1,0)</f>
        <v>0</v>
      </c>
      <c r="N3206" s="29">
        <v>0</v>
      </c>
      <c r="O3206" s="29">
        <f>IF($R3206="Minor",1,0)</f>
        <v>1</v>
      </c>
      <c r="P3206" s="29">
        <f>IF($R3206="Medium",1,0)</f>
        <v>0</v>
      </c>
      <c r="Q3206" s="29">
        <f>IF($R3206="Major",1,0)</f>
        <v>0</v>
      </c>
      <c r="R3206" s="2" t="str">
        <f>IF('Hazard Data'!N1023&lt;VLOOKUP(B3206,Thresholds!$B$2:$I$8,2,FALSE),"Minor",IF(AND(VLOOKUP(B3206,Thresholds!$B$2:$I$8,2,FALSE)&lt;='Hazard Data'!N1023,'Hazard Data'!N1023&lt;VLOOKUP(B3206,Thresholds!$B$2:$I$8,3,FALSE)),"Medium","Major"))</f>
        <v>Minor</v>
      </c>
      <c r="S3206" s="2" t="str">
        <f>IF(N3206&gt;0,"",IF('Hazard Data'!K1023&lt;VLOOKUP(B3206,Thresholds!$B$2:$I$8,5,FALSE),"Minor",IF(AND(VLOOKUP(B3206,Thresholds!$B$2:$I$8,5,FALSE)&lt;='Hazard Data'!K1023,'Hazard Data'!K1023&lt;VLOOKUP(B3206,Thresholds!$B$2:$I$8,6,FALSE)),"Medium","Major")))</f>
        <v>Medium</v>
      </c>
      <c r="T3206" s="2"/>
      <c r="U3206" s="2"/>
      <c r="V3206" s="2"/>
      <c r="W3206" s="2"/>
      <c r="X3206" s="1"/>
      <c r="Y3206" s="1"/>
      <c r="Z3206" s="1"/>
      <c r="AA3206" s="1"/>
      <c r="AB3206" s="1"/>
      <c r="AC3206" s="1"/>
      <c r="AD3206" s="1"/>
      <c r="AE3206" s="1"/>
      <c r="AF3206" s="1"/>
    </row>
    <row r="3207" spans="1:32">
      <c r="A3207" s="1"/>
      <c r="B3207" s="17">
        <v>3</v>
      </c>
      <c r="C3207" s="9" t="s">
        <v>40</v>
      </c>
      <c r="D3207" s="9" t="str">
        <f>VLOOKUP(C3207,'Hazard Categories'!$A$2:$B$52,2,FALSE)</f>
        <v>Storm</v>
      </c>
      <c r="E3207" s="17">
        <v>1</v>
      </c>
      <c r="F3207" s="17">
        <v>1964</v>
      </c>
      <c r="G3207" s="17" t="str">
        <f>IF(F3207&lt;2000,(ROUNDDOWN((F3207-$G$10)/5,0))*5+$G$10&amp;"-"&amp;(ROUNDDOWN((F3207-$G$10)/5,0))*5+$G$10+4,(ROUNDDOWN((F3207-$G$10)/5,0))*5+$G$10&amp;"-"&amp;(ROUNDDOWN((F3207-$G$10)/5,0))*5+$G$10+4)</f>
        <v>1960-1964</v>
      </c>
      <c r="H3207" s="17">
        <v>2</v>
      </c>
      <c r="I3207" s="17">
        <v>0</v>
      </c>
      <c r="J3207" s="17">
        <v>0</v>
      </c>
      <c r="K3207" s="17">
        <f>SUM(I3207:J3207)</f>
        <v>0</v>
      </c>
      <c r="L3207" s="28">
        <f>IF(N3207&lt;7000000000,0,1)</f>
        <v>0</v>
      </c>
      <c r="M3207" s="28">
        <f>IF(N3207&gt;0,1,0)</f>
        <v>0</v>
      </c>
      <c r="N3207" s="29">
        <v>0</v>
      </c>
      <c r="O3207" s="29">
        <f>IF($R3207="Minor",1,0)</f>
        <v>1</v>
      </c>
      <c r="P3207" s="29">
        <f>IF($R3207="Medium",1,0)</f>
        <v>0</v>
      </c>
      <c r="Q3207" s="29">
        <f>IF($R3207="Major",1,0)</f>
        <v>0</v>
      </c>
      <c r="R3207" s="2" t="str">
        <f>IF('Hazard Data'!N1024&lt;VLOOKUP(B3207,Thresholds!$B$2:$I$8,2,FALSE),"Minor",IF(AND(VLOOKUP(B3207,Thresholds!$B$2:$I$8,2,FALSE)&lt;='Hazard Data'!N1024,'Hazard Data'!N1024&lt;VLOOKUP(B3207,Thresholds!$B$2:$I$8,3,FALSE)),"Medium","Major"))</f>
        <v>Minor</v>
      </c>
      <c r="S3207" s="2" t="str">
        <f>IF(N3207&gt;0,"",IF('Hazard Data'!K1024&lt;VLOOKUP(B3207,Thresholds!$B$2:$I$8,5,FALSE),"Minor",IF(AND(VLOOKUP(B3207,Thresholds!$B$2:$I$8,5,FALSE)&lt;='Hazard Data'!K1024,'Hazard Data'!K1024&lt;VLOOKUP(B3207,Thresholds!$B$2:$I$8,6,FALSE)),"Medium","Major")))</f>
        <v>Medium</v>
      </c>
      <c r="T3207" s="2"/>
      <c r="U3207" s="2"/>
      <c r="V3207" s="2"/>
      <c r="W3207" s="2"/>
      <c r="X3207" s="1"/>
      <c r="Y3207" s="1"/>
      <c r="Z3207" s="1"/>
      <c r="AA3207" s="1"/>
      <c r="AB3207" s="1"/>
      <c r="AC3207" s="1"/>
      <c r="AD3207" s="1"/>
      <c r="AE3207" s="1"/>
      <c r="AF3207" s="1"/>
    </row>
    <row r="3208" spans="1:32">
      <c r="A3208" s="1"/>
      <c r="B3208" s="17">
        <v>5</v>
      </c>
      <c r="C3208" s="9" t="s">
        <v>40</v>
      </c>
      <c r="D3208" s="9" t="str">
        <f>VLOOKUP(C3208,'Hazard Categories'!$A$2:$B$52,2,FALSE)</f>
        <v>Storm</v>
      </c>
      <c r="E3208" s="17">
        <v>1</v>
      </c>
      <c r="F3208" s="17">
        <v>1964</v>
      </c>
      <c r="G3208" s="17" t="str">
        <f>IF(F3208&lt;2000,(ROUNDDOWN((F3208-$G$10)/5,0))*5+$G$10&amp;"-"&amp;(ROUNDDOWN((F3208-$G$10)/5,0))*5+$G$10+4,(ROUNDDOWN((F3208-$G$10)/5,0))*5+$G$10&amp;"-"&amp;(ROUNDDOWN((F3208-$G$10)/5,0))*5+$G$10+4)</f>
        <v>1960-1964</v>
      </c>
      <c r="H3208" s="17">
        <v>2</v>
      </c>
      <c r="I3208" s="17">
        <v>0</v>
      </c>
      <c r="J3208" s="17">
        <v>0</v>
      </c>
      <c r="K3208" s="17">
        <f>SUM(I3208:J3208)</f>
        <v>0</v>
      </c>
      <c r="L3208" s="28">
        <f>IF(N3208&lt;7000000000,0,1)</f>
        <v>0</v>
      </c>
      <c r="M3208" s="28">
        <f>IF(N3208&gt;0,1,0)</f>
        <v>0</v>
      </c>
      <c r="N3208" s="29">
        <v>0</v>
      </c>
      <c r="O3208" s="29">
        <f>IF($R3208="Minor",1,0)</f>
        <v>1</v>
      </c>
      <c r="P3208" s="29">
        <f>IF($R3208="Medium",1,0)</f>
        <v>0</v>
      </c>
      <c r="Q3208" s="29">
        <f>IF($R3208="Major",1,0)</f>
        <v>0</v>
      </c>
      <c r="R3208" s="2" t="str">
        <f>IF('Hazard Data'!N1025&lt;VLOOKUP(B3208,Thresholds!$B$2:$I$8,2,FALSE),"Minor",IF(AND(VLOOKUP(B3208,Thresholds!$B$2:$I$8,2,FALSE)&lt;='Hazard Data'!N1025,'Hazard Data'!N1025&lt;VLOOKUP(B3208,Thresholds!$B$2:$I$8,3,FALSE)),"Medium","Major"))</f>
        <v>Minor</v>
      </c>
      <c r="S3208" s="2" t="str">
        <f>IF(N3208&gt;0,"",IF('Hazard Data'!K1025&lt;VLOOKUP(B3208,Thresholds!$B$2:$I$8,5,FALSE),"Minor",IF(AND(VLOOKUP(B3208,Thresholds!$B$2:$I$8,5,FALSE)&lt;='Hazard Data'!K1025,'Hazard Data'!K1025&lt;VLOOKUP(B3208,Thresholds!$B$2:$I$8,6,FALSE)),"Medium","Major")))</f>
        <v>Medium</v>
      </c>
      <c r="T3208" s="2"/>
      <c r="U3208" s="2"/>
      <c r="V3208" s="2"/>
      <c r="W3208" s="2"/>
      <c r="X3208" s="1"/>
      <c r="Y3208" s="1"/>
      <c r="Z3208" s="1"/>
      <c r="AA3208" s="1"/>
      <c r="AB3208" s="1"/>
      <c r="AC3208" s="1"/>
      <c r="AD3208" s="1"/>
      <c r="AE3208" s="1"/>
      <c r="AF3208" s="1"/>
    </row>
    <row r="3209" spans="1:32">
      <c r="A3209" s="1"/>
      <c r="B3209" s="17">
        <v>6</v>
      </c>
      <c r="C3209" s="9" t="s">
        <v>59</v>
      </c>
      <c r="D3209" s="9" t="str">
        <f>VLOOKUP(C3209,'Hazard Categories'!$A$2:$B$52,2,FALSE)</f>
        <v>Storm</v>
      </c>
      <c r="E3209" s="17">
        <v>2</v>
      </c>
      <c r="F3209" s="17">
        <v>1968</v>
      </c>
      <c r="G3209" s="17" t="str">
        <f>IF(F3209&lt;2000,(ROUNDDOWN((F3209-$G$10)/5,0))*5+$G$10&amp;"-"&amp;(ROUNDDOWN((F3209-$G$10)/5,0))*5+$G$10+4,(ROUNDDOWN((F3209-$G$10)/5,0))*5+$G$10&amp;"-"&amp;(ROUNDDOWN((F3209-$G$10)/5,0))*5+$G$10+4)</f>
        <v>1965-1969</v>
      </c>
      <c r="H3209" s="17">
        <v>1</v>
      </c>
      <c r="I3209" s="17">
        <v>0</v>
      </c>
      <c r="J3209" s="17">
        <v>0</v>
      </c>
      <c r="K3209" s="17">
        <f>SUM(I3209:J3209)</f>
        <v>0</v>
      </c>
      <c r="L3209" s="28">
        <f>IF(N3209&lt;7000000000,0,1)</f>
        <v>0</v>
      </c>
      <c r="M3209" s="28">
        <f>IF(N3209&gt;0,1,0)</f>
        <v>0</v>
      </c>
      <c r="N3209" s="29">
        <v>0</v>
      </c>
      <c r="O3209" s="29">
        <f>IF($R3209="Minor",1,0)</f>
        <v>1</v>
      </c>
      <c r="P3209" s="29">
        <f>IF($R3209="Medium",1,0)</f>
        <v>0</v>
      </c>
      <c r="Q3209" s="29">
        <f>IF($R3209="Major",1,0)</f>
        <v>0</v>
      </c>
      <c r="R3209" s="2" t="str">
        <f>IF('Hazard Data'!N1050&lt;VLOOKUP(B3209,Thresholds!$B$2:$I$8,2,FALSE),"Minor",IF(AND(VLOOKUP(B3209,Thresholds!$B$2:$I$8,2,FALSE)&lt;='Hazard Data'!N1050,'Hazard Data'!N1050&lt;VLOOKUP(B3209,Thresholds!$B$2:$I$8,3,FALSE)),"Medium","Major"))</f>
        <v>Minor</v>
      </c>
      <c r="S3209" s="2" t="str">
        <f>IF(N3209&gt;0,"",IF('Hazard Data'!K1050&lt;VLOOKUP(B3209,Thresholds!$B$2:$I$8,5,FALSE),"Minor",IF(AND(VLOOKUP(B3209,Thresholds!$B$2:$I$8,5,FALSE)&lt;='Hazard Data'!K1050,'Hazard Data'!K1050&lt;VLOOKUP(B3209,Thresholds!$B$2:$I$8,6,FALSE)),"Medium","Major")))</f>
        <v>Medium</v>
      </c>
      <c r="T3209" s="2"/>
      <c r="U3209" s="2"/>
      <c r="V3209" s="2"/>
      <c r="W3209" s="2"/>
      <c r="X3209" s="1"/>
      <c r="Y3209" s="1"/>
      <c r="Z3209" s="1"/>
      <c r="AA3209" s="1"/>
      <c r="AB3209" s="1"/>
      <c r="AC3209" s="1"/>
      <c r="AD3209" s="1"/>
      <c r="AE3209" s="1"/>
      <c r="AF3209" s="1"/>
    </row>
    <row r="3210" spans="1:32">
      <c r="A3210" s="1"/>
      <c r="B3210" s="17">
        <v>1</v>
      </c>
      <c r="C3210" s="9" t="s">
        <v>59</v>
      </c>
      <c r="D3210" s="9" t="str">
        <f>VLOOKUP(C3210,'Hazard Categories'!$A$2:$B$52,2,FALSE)</f>
        <v>Storm</v>
      </c>
      <c r="E3210" s="17">
        <v>2</v>
      </c>
      <c r="F3210" s="17">
        <v>1968</v>
      </c>
      <c r="G3210" s="17" t="str">
        <f>IF(F3210&lt;2000,(ROUNDDOWN((F3210-$G$10)/5,0))*5+$G$10&amp;"-"&amp;(ROUNDDOWN((F3210-$G$10)/5,0))*5+$G$10+4,(ROUNDDOWN((F3210-$G$10)/5,0))*5+$G$10&amp;"-"&amp;(ROUNDDOWN((F3210-$G$10)/5,0))*5+$G$10+4)</f>
        <v>1965-1969</v>
      </c>
      <c r="H3210" s="17">
        <v>1</v>
      </c>
      <c r="I3210" s="17">
        <v>0</v>
      </c>
      <c r="J3210" s="17">
        <v>0</v>
      </c>
      <c r="K3210" s="17">
        <f>SUM(I3210:J3210)</f>
        <v>0</v>
      </c>
      <c r="L3210" s="28">
        <f>IF(N3210&lt;7000000000,0,1)</f>
        <v>0</v>
      </c>
      <c r="M3210" s="28">
        <f>IF(N3210&gt;0,1,0)</f>
        <v>0</v>
      </c>
      <c r="N3210" s="29">
        <v>0</v>
      </c>
      <c r="O3210" s="29">
        <f>IF($R3210="Minor",1,0)</f>
        <v>1</v>
      </c>
      <c r="P3210" s="29">
        <f>IF($R3210="Medium",1,0)</f>
        <v>0</v>
      </c>
      <c r="Q3210" s="29">
        <f>IF($R3210="Major",1,0)</f>
        <v>0</v>
      </c>
      <c r="R3210" s="2" t="str">
        <f>IF('Hazard Data'!N1051&lt;VLOOKUP(B3210,Thresholds!$B$2:$I$8,2,FALSE),"Minor",IF(AND(VLOOKUP(B3210,Thresholds!$B$2:$I$8,2,FALSE)&lt;='Hazard Data'!N1051,'Hazard Data'!N1051&lt;VLOOKUP(B3210,Thresholds!$B$2:$I$8,3,FALSE)),"Medium","Major"))</f>
        <v>Minor</v>
      </c>
      <c r="S3210" s="2" t="str">
        <f>IF(N3210&gt;0,"",IF('Hazard Data'!K1051&lt;VLOOKUP(B3210,Thresholds!$B$2:$I$8,5,FALSE),"Minor",IF(AND(VLOOKUP(B3210,Thresholds!$B$2:$I$8,5,FALSE)&lt;='Hazard Data'!K1051,'Hazard Data'!K1051&lt;VLOOKUP(B3210,Thresholds!$B$2:$I$8,6,FALSE)),"Medium","Major")))</f>
        <v>Medium</v>
      </c>
      <c r="T3210" s="2"/>
      <c r="U3210" s="2"/>
      <c r="V3210" s="2"/>
      <c r="W3210" s="2"/>
      <c r="X3210" s="1"/>
      <c r="Y3210" s="1"/>
      <c r="Z3210" s="1"/>
      <c r="AA3210" s="1"/>
      <c r="AB3210" s="1"/>
      <c r="AC3210" s="1"/>
      <c r="AD3210" s="1"/>
      <c r="AE3210" s="1"/>
      <c r="AF3210" s="1"/>
    </row>
    <row r="3211" spans="1:32">
      <c r="A3211" s="1"/>
      <c r="B3211" s="17">
        <v>3</v>
      </c>
      <c r="C3211" s="9" t="s">
        <v>41</v>
      </c>
      <c r="D3211" s="9" t="str">
        <f>VLOOKUP(C3211,'Hazard Categories'!$A$2:$B$52,2,FALSE)</f>
        <v>Tornado</v>
      </c>
      <c r="E3211" s="17">
        <v>2</v>
      </c>
      <c r="F3211" s="17">
        <v>1971</v>
      </c>
      <c r="G3211" s="17" t="str">
        <f>IF(F3211&lt;2000,(ROUNDDOWN((F3211-$G$10)/5,0))*5+$G$10&amp;"-"&amp;(ROUNDDOWN((F3211-$G$10)/5,0))*5+$G$10+4,(ROUNDDOWN((F3211-$G$10)/5,0))*5+$G$10&amp;"-"&amp;(ROUNDDOWN((F3211-$G$10)/5,0))*5+$G$10+4)</f>
        <v>1970-1974</v>
      </c>
      <c r="H3211" s="17">
        <v>1</v>
      </c>
      <c r="I3211" s="17">
        <v>0</v>
      </c>
      <c r="J3211" s="17">
        <v>0</v>
      </c>
      <c r="K3211" s="17">
        <f>SUM(I3211:J3211)</f>
        <v>0</v>
      </c>
      <c r="L3211" s="28">
        <f>IF(N3211&lt;7000000000,0,1)</f>
        <v>0</v>
      </c>
      <c r="M3211" s="28">
        <f>IF(N3211&gt;0,1,0)</f>
        <v>0</v>
      </c>
      <c r="N3211" s="29">
        <v>0</v>
      </c>
      <c r="O3211" s="29">
        <f>IF($R3211="Minor",1,0)</f>
        <v>1</v>
      </c>
      <c r="P3211" s="29">
        <f>IF($R3211="Medium",1,0)</f>
        <v>0</v>
      </c>
      <c r="Q3211" s="29">
        <f>IF($R3211="Major",1,0)</f>
        <v>0</v>
      </c>
      <c r="R3211" s="2" t="str">
        <f>IF('Hazard Data'!N1082&lt;VLOOKUP(B3211,Thresholds!$B$2:$I$8,2,FALSE),"Minor",IF(AND(VLOOKUP(B3211,Thresholds!$B$2:$I$8,2,FALSE)&lt;='Hazard Data'!N1082,'Hazard Data'!N1082&lt;VLOOKUP(B3211,Thresholds!$B$2:$I$8,3,FALSE)),"Medium","Major"))</f>
        <v>Minor</v>
      </c>
      <c r="S3211" s="2" t="str">
        <f>IF(N3211&gt;0,"",IF('Hazard Data'!K1082&lt;VLOOKUP(B3211,Thresholds!$B$2:$I$8,5,FALSE),"Minor",IF(AND(VLOOKUP(B3211,Thresholds!$B$2:$I$8,5,FALSE)&lt;='Hazard Data'!K1082,'Hazard Data'!K1082&lt;VLOOKUP(B3211,Thresholds!$B$2:$I$8,6,FALSE)),"Medium","Major")))</f>
        <v>Medium</v>
      </c>
      <c r="T3211" s="2"/>
      <c r="U3211" s="2"/>
      <c r="V3211" s="2"/>
      <c r="W3211" s="2"/>
      <c r="X3211" s="1"/>
      <c r="Y3211" s="1"/>
      <c r="Z3211" s="1"/>
      <c r="AA3211" s="1"/>
      <c r="AB3211" s="1"/>
      <c r="AC3211" s="1"/>
      <c r="AD3211" s="1"/>
      <c r="AE3211" s="1"/>
      <c r="AF3211" s="1"/>
    </row>
    <row r="3212" spans="1:32">
      <c r="A3212" s="1"/>
      <c r="B3212" s="17">
        <v>2</v>
      </c>
      <c r="C3212" s="9" t="s">
        <v>45</v>
      </c>
      <c r="D3212" s="9" t="str">
        <f>VLOOKUP(C3212,'Hazard Categories'!$A$2:$B$52,2,FALSE)</f>
        <v>Storm</v>
      </c>
      <c r="E3212" s="17">
        <v>3</v>
      </c>
      <c r="F3212" s="17">
        <v>1970</v>
      </c>
      <c r="G3212" s="17" t="str">
        <f>IF(F3212&lt;2000,(ROUNDDOWN((F3212-$G$10)/5,0))*5+$G$10&amp;"-"&amp;(ROUNDDOWN((F3212-$G$10)/5,0))*5+$G$10+4,(ROUNDDOWN((F3212-$G$10)/5,0))*5+$G$10&amp;"-"&amp;(ROUNDDOWN((F3212-$G$10)/5,0))*5+$G$10+4)</f>
        <v>1970-1974</v>
      </c>
      <c r="H3212" s="17">
        <v>1</v>
      </c>
      <c r="I3212" s="17">
        <v>0</v>
      </c>
      <c r="J3212" s="17">
        <v>34</v>
      </c>
      <c r="K3212" s="17">
        <f>SUM(I3212:J3212)</f>
        <v>34</v>
      </c>
      <c r="L3212" s="28">
        <f>IF(N3212&lt;7000000000,0,1)</f>
        <v>0</v>
      </c>
      <c r="M3212" s="28">
        <f>IF(N3212&gt;0,1,0)</f>
        <v>0</v>
      </c>
      <c r="N3212" s="29">
        <v>0</v>
      </c>
      <c r="O3212" s="29">
        <f>IF($R3212="Minor",1,0)</f>
        <v>1</v>
      </c>
      <c r="P3212" s="29">
        <f>IF($R3212="Medium",1,0)</f>
        <v>0</v>
      </c>
      <c r="Q3212" s="29">
        <f>IF($R3212="Major",1,0)</f>
        <v>0</v>
      </c>
      <c r="R3212" s="2" t="str">
        <f>IF('Hazard Data'!N1085&lt;VLOOKUP(B3212,Thresholds!$B$2:$I$8,2,FALSE),"Minor",IF(AND(VLOOKUP(B3212,Thresholds!$B$2:$I$8,2,FALSE)&lt;='Hazard Data'!N1085,'Hazard Data'!N1085&lt;VLOOKUP(B3212,Thresholds!$B$2:$I$8,3,FALSE)),"Medium","Major"))</f>
        <v>Minor</v>
      </c>
      <c r="S3212" s="2" t="str">
        <f>IF(N3212&gt;0,"",IF('Hazard Data'!K1085&lt;VLOOKUP(B3212,Thresholds!$B$2:$I$8,5,FALSE),"Minor",IF(AND(VLOOKUP(B3212,Thresholds!$B$2:$I$8,5,FALSE)&lt;='Hazard Data'!K1085,'Hazard Data'!K1085&lt;VLOOKUP(B3212,Thresholds!$B$2:$I$8,6,FALSE)),"Medium","Major")))</f>
        <v>Medium</v>
      </c>
      <c r="T3212" s="2"/>
      <c r="U3212" s="2"/>
      <c r="V3212" s="2"/>
      <c r="W3212" s="2"/>
      <c r="X3212" s="1"/>
      <c r="Y3212" s="1"/>
      <c r="Z3212" s="1"/>
      <c r="AA3212" s="1"/>
      <c r="AB3212" s="1"/>
      <c r="AC3212" s="1"/>
      <c r="AD3212" s="1"/>
      <c r="AE3212" s="1"/>
      <c r="AF3212" s="1"/>
    </row>
    <row r="3213" spans="1:32">
      <c r="A3213" s="1"/>
      <c r="B3213" s="17">
        <v>3</v>
      </c>
      <c r="C3213" s="9" t="s">
        <v>45</v>
      </c>
      <c r="D3213" s="9" t="str">
        <f>VLOOKUP(C3213,'Hazard Categories'!$A$2:$B$52,2,FALSE)</f>
        <v>Storm</v>
      </c>
      <c r="E3213" s="17">
        <v>3</v>
      </c>
      <c r="F3213" s="17">
        <v>1964</v>
      </c>
      <c r="G3213" s="17" t="str">
        <f>IF(F3213&lt;2000,(ROUNDDOWN((F3213-$G$10)/5,0))*5+$G$10&amp;"-"&amp;(ROUNDDOWN((F3213-$G$10)/5,0))*5+$G$10+4,(ROUNDDOWN((F3213-$G$10)/5,0))*5+$G$10&amp;"-"&amp;(ROUNDDOWN((F3213-$G$10)/5,0))*5+$G$10+4)</f>
        <v>1960-1964</v>
      </c>
      <c r="H3213" s="17">
        <v>1</v>
      </c>
      <c r="I3213" s="17">
        <v>0</v>
      </c>
      <c r="J3213" s="17">
        <v>347</v>
      </c>
      <c r="K3213" s="17">
        <f>SUM(I3213:J3213)</f>
        <v>347</v>
      </c>
      <c r="L3213" s="28">
        <f>IF(N3213&lt;7000000000,0,1)</f>
        <v>0</v>
      </c>
      <c r="M3213" s="28">
        <f>IF(N3213&gt;0,1,0)</f>
        <v>0</v>
      </c>
      <c r="N3213" s="29">
        <v>0</v>
      </c>
      <c r="O3213" s="29">
        <f>IF($R3213="Minor",1,0)</f>
        <v>1</v>
      </c>
      <c r="P3213" s="29">
        <f>IF($R3213="Medium",1,0)</f>
        <v>0</v>
      </c>
      <c r="Q3213" s="29">
        <f>IF($R3213="Major",1,0)</f>
        <v>0</v>
      </c>
      <c r="R3213" s="2" t="str">
        <f>IF('Hazard Data'!N1150&lt;VLOOKUP(B3213,Thresholds!$B$2:$I$8,2,FALSE),"Minor",IF(AND(VLOOKUP(B3213,Thresholds!$B$2:$I$8,2,FALSE)&lt;='Hazard Data'!N1150,'Hazard Data'!N1150&lt;VLOOKUP(B3213,Thresholds!$B$2:$I$8,3,FALSE)),"Medium","Major"))</f>
        <v>Minor</v>
      </c>
      <c r="S3213" s="2" t="str">
        <f>IF(N3213&gt;0,"",IF('Hazard Data'!K1150&lt;VLOOKUP(B3213,Thresholds!$B$2:$I$8,5,FALSE),"Minor",IF(AND(VLOOKUP(B3213,Thresholds!$B$2:$I$8,5,FALSE)&lt;='Hazard Data'!K1150,'Hazard Data'!K1150&lt;VLOOKUP(B3213,Thresholds!$B$2:$I$8,6,FALSE)),"Medium","Major")))</f>
        <v>Medium</v>
      </c>
      <c r="T3213" s="2"/>
      <c r="U3213" s="2"/>
      <c r="V3213" s="2"/>
      <c r="W3213" s="2"/>
      <c r="X3213" s="1"/>
      <c r="Y3213" s="1"/>
      <c r="Z3213" s="1"/>
      <c r="AA3213" s="1"/>
      <c r="AB3213" s="1"/>
      <c r="AC3213" s="1"/>
      <c r="AD3213" s="1"/>
      <c r="AE3213" s="1"/>
      <c r="AF3213" s="1"/>
    </row>
    <row r="3214" spans="1:32">
      <c r="A3214" s="1"/>
      <c r="B3214" s="17">
        <v>1</v>
      </c>
      <c r="C3214" s="9" t="s">
        <v>66</v>
      </c>
      <c r="D3214" s="9" t="str">
        <f>VLOOKUP(C3214,'Hazard Categories'!$A$2:$B$52,2,FALSE)</f>
        <v>Storm</v>
      </c>
      <c r="E3214" s="17">
        <v>1</v>
      </c>
      <c r="F3214" s="17">
        <v>1974</v>
      </c>
      <c r="G3214" s="17" t="str">
        <f>IF(F3214&lt;2000,(ROUNDDOWN((F3214-$G$10)/5,0))*5+$G$10&amp;"-"&amp;(ROUNDDOWN((F3214-$G$10)/5,0))*5+$G$10+4,(ROUNDDOWN((F3214-$G$10)/5,0))*5+$G$10&amp;"-"&amp;(ROUNDDOWN((F3214-$G$10)/5,0))*5+$G$10+4)</f>
        <v>1970-1974</v>
      </c>
      <c r="H3214" s="17">
        <v>1</v>
      </c>
      <c r="I3214" s="17">
        <v>0</v>
      </c>
      <c r="J3214" s="17">
        <v>0</v>
      </c>
      <c r="K3214" s="17">
        <f>SUM(I3214:J3214)</f>
        <v>0</v>
      </c>
      <c r="L3214" s="28">
        <f>IF(N3214&lt;7000000000,0,1)</f>
        <v>0</v>
      </c>
      <c r="M3214" s="28">
        <f>IF(N3214&gt;0,1,0)</f>
        <v>0</v>
      </c>
      <c r="N3214" s="29">
        <v>0</v>
      </c>
      <c r="O3214" s="29">
        <f>IF($R3214="Minor",1,0)</f>
        <v>1</v>
      </c>
      <c r="P3214" s="29">
        <f>IF($R3214="Medium",1,0)</f>
        <v>0</v>
      </c>
      <c r="Q3214" s="29">
        <f>IF($R3214="Major",1,0)</f>
        <v>0</v>
      </c>
      <c r="R3214" s="2" t="str">
        <f>IF('Hazard Data'!N1180&lt;VLOOKUP(B3214,Thresholds!$B$2:$I$8,2,FALSE),"Minor",IF(AND(VLOOKUP(B3214,Thresholds!$B$2:$I$8,2,FALSE)&lt;='Hazard Data'!N1180,'Hazard Data'!N1180&lt;VLOOKUP(B3214,Thresholds!$B$2:$I$8,3,FALSE)),"Medium","Major"))</f>
        <v>Minor</v>
      </c>
      <c r="S3214" s="2" t="str">
        <f>IF(N3214&gt;0,"",IF('Hazard Data'!K1180&lt;VLOOKUP(B3214,Thresholds!$B$2:$I$8,5,FALSE),"Minor",IF(AND(VLOOKUP(B3214,Thresholds!$B$2:$I$8,5,FALSE)&lt;='Hazard Data'!K1180,'Hazard Data'!K1180&lt;VLOOKUP(B3214,Thresholds!$B$2:$I$8,6,FALSE)),"Medium","Major")))</f>
        <v>Medium</v>
      </c>
      <c r="T3214" s="2"/>
      <c r="U3214" s="2"/>
      <c r="V3214" s="2"/>
      <c r="W3214" s="2"/>
      <c r="X3214" s="1"/>
      <c r="Y3214" s="1"/>
      <c r="Z3214" s="1"/>
      <c r="AA3214" s="1"/>
      <c r="AB3214" s="1"/>
      <c r="AC3214" s="1"/>
      <c r="AD3214" s="1"/>
      <c r="AE3214" s="1"/>
      <c r="AF3214" s="1"/>
    </row>
    <row r="3215" spans="1:32">
      <c r="A3215" s="1"/>
      <c r="B3215" s="17">
        <v>1</v>
      </c>
      <c r="C3215" s="9" t="s">
        <v>53</v>
      </c>
      <c r="D3215" s="9" t="str">
        <f>VLOOKUP(C3215,'Hazard Categories'!$A$2:$B$52,2,FALSE)</f>
        <v>Severe Storm</v>
      </c>
      <c r="E3215" s="17">
        <v>3</v>
      </c>
      <c r="F3215" s="17">
        <v>1974</v>
      </c>
      <c r="G3215" s="17" t="str">
        <f>IF(F3215&lt;2000,(ROUNDDOWN((F3215-$G$10)/5,0))*5+$G$10&amp;"-"&amp;(ROUNDDOWN((F3215-$G$10)/5,0))*5+$G$10+4,(ROUNDDOWN((F3215-$G$10)/5,0))*5+$G$10&amp;"-"&amp;(ROUNDDOWN((F3215-$G$10)/5,0))*5+$G$10+4)</f>
        <v>1970-1974</v>
      </c>
      <c r="H3215" s="17">
        <v>1</v>
      </c>
      <c r="I3215" s="17">
        <v>0</v>
      </c>
      <c r="J3215" s="17">
        <v>0</v>
      </c>
      <c r="K3215" s="17">
        <f>SUM(I3215:J3215)</f>
        <v>0</v>
      </c>
      <c r="L3215" s="28">
        <f>IF(N3215&lt;7000000000,0,1)</f>
        <v>0</v>
      </c>
      <c r="M3215" s="28">
        <f>IF(N3215&gt;0,1,0)</f>
        <v>0</v>
      </c>
      <c r="N3215" s="29">
        <v>0</v>
      </c>
      <c r="O3215" s="29">
        <f>IF($R3215="Minor",1,0)</f>
        <v>1</v>
      </c>
      <c r="P3215" s="29">
        <f>IF($R3215="Medium",1,0)</f>
        <v>0</v>
      </c>
      <c r="Q3215" s="29">
        <f>IF($R3215="Major",1,0)</f>
        <v>0</v>
      </c>
      <c r="R3215" s="2" t="str">
        <f>IF('Hazard Data'!N1190&lt;VLOOKUP(B3215,Thresholds!$B$2:$I$8,2,FALSE),"Minor",IF(AND(VLOOKUP(B3215,Thresholds!$B$2:$I$8,2,FALSE)&lt;='Hazard Data'!N1190,'Hazard Data'!N1190&lt;VLOOKUP(B3215,Thresholds!$B$2:$I$8,3,FALSE)),"Medium","Major"))</f>
        <v>Minor</v>
      </c>
      <c r="S3215" s="2" t="str">
        <f>IF(N3215&gt;0,"",IF('Hazard Data'!K1190&lt;VLOOKUP(B3215,Thresholds!$B$2:$I$8,5,FALSE),"Minor",IF(AND(VLOOKUP(B3215,Thresholds!$B$2:$I$8,5,FALSE)&lt;='Hazard Data'!K1190,'Hazard Data'!K1190&lt;VLOOKUP(B3215,Thresholds!$B$2:$I$8,6,FALSE)),"Medium","Major")))</f>
        <v>Medium</v>
      </c>
      <c r="T3215" s="2"/>
      <c r="U3215" s="2"/>
      <c r="V3215" s="2"/>
      <c r="W3215" s="2"/>
      <c r="X3215" s="1"/>
      <c r="Y3215" s="1"/>
      <c r="Z3215" s="1"/>
      <c r="AA3215" s="1"/>
      <c r="AB3215" s="1"/>
      <c r="AC3215" s="1"/>
      <c r="AD3215" s="1"/>
      <c r="AE3215" s="1"/>
      <c r="AF3215" s="1"/>
    </row>
    <row r="3216" spans="1:32">
      <c r="A3216" s="1"/>
      <c r="B3216" s="17">
        <v>3</v>
      </c>
      <c r="C3216" s="9" t="s">
        <v>44</v>
      </c>
      <c r="D3216" s="9" t="str">
        <f>VLOOKUP(C3216,'Hazard Categories'!$A$2:$B$52,2,FALSE)</f>
        <v>Severe Storm</v>
      </c>
      <c r="E3216" s="17">
        <v>2</v>
      </c>
      <c r="F3216" s="17">
        <v>1982</v>
      </c>
      <c r="G3216" s="17" t="str">
        <f>IF(F3216&lt;2000,(ROUNDDOWN((F3216-$G$10)/5,0))*5+$G$10&amp;"-"&amp;(ROUNDDOWN((F3216-$G$10)/5,0))*5+$G$10+4,(ROUNDDOWN((F3216-$G$10)/5,0))*5+$G$10&amp;"-"&amp;(ROUNDDOWN((F3216-$G$10)/5,0))*5+$G$10+4)</f>
        <v>1980-1984</v>
      </c>
      <c r="H3216" s="17">
        <v>1</v>
      </c>
      <c r="I3216" s="17">
        <v>0</v>
      </c>
      <c r="J3216" s="17">
        <v>0</v>
      </c>
      <c r="K3216" s="17">
        <f>SUM(I3216:J3216)</f>
        <v>0</v>
      </c>
      <c r="L3216" s="28">
        <f>IF(N3216&lt;7000000000,0,1)</f>
        <v>0</v>
      </c>
      <c r="M3216" s="28">
        <f>IF(N3216&gt;0,1,0)</f>
        <v>0</v>
      </c>
      <c r="N3216" s="29">
        <v>0</v>
      </c>
      <c r="O3216" s="29">
        <f>IF($R3216="Minor",1,0)</f>
        <v>1</v>
      </c>
      <c r="P3216" s="29">
        <f>IF($R3216="Medium",1,0)</f>
        <v>0</v>
      </c>
      <c r="Q3216" s="29">
        <f>IF($R3216="Major",1,0)</f>
        <v>0</v>
      </c>
      <c r="R3216" s="2" t="str">
        <f>IF('Hazard Data'!N1360&lt;VLOOKUP(B3216,Thresholds!$B$2:$I$8,2,FALSE),"Minor",IF(AND(VLOOKUP(B3216,Thresholds!$B$2:$I$8,2,FALSE)&lt;='Hazard Data'!N1360,'Hazard Data'!N1360&lt;VLOOKUP(B3216,Thresholds!$B$2:$I$8,3,FALSE)),"Medium","Major"))</f>
        <v>Minor</v>
      </c>
      <c r="S3216" s="2" t="str">
        <f>IF(N3216&gt;0,"",IF('Hazard Data'!K1360&lt;VLOOKUP(B3216,Thresholds!$B$2:$I$8,5,FALSE),"Minor",IF(AND(VLOOKUP(B3216,Thresholds!$B$2:$I$8,5,FALSE)&lt;='Hazard Data'!K1360,'Hazard Data'!K1360&lt;VLOOKUP(B3216,Thresholds!$B$2:$I$8,6,FALSE)),"Medium","Major")))</f>
        <v>Medium</v>
      </c>
      <c r="T3216" s="2"/>
      <c r="U3216" s="2"/>
      <c r="V3216" s="2"/>
      <c r="W3216" s="2"/>
      <c r="X3216" s="1"/>
      <c r="Y3216" s="1"/>
      <c r="Z3216" s="1"/>
      <c r="AA3216" s="1"/>
      <c r="AB3216" s="1"/>
      <c r="AC3216" s="1"/>
      <c r="AD3216" s="1"/>
      <c r="AE3216" s="1"/>
      <c r="AF3216" s="1"/>
    </row>
    <row r="3217" spans="1:32">
      <c r="A3217" s="1"/>
      <c r="B3217" s="17">
        <v>6</v>
      </c>
      <c r="C3217" s="9" t="s">
        <v>40</v>
      </c>
      <c r="D3217" s="9" t="str">
        <f>VLOOKUP(C3217,'Hazard Categories'!$A$2:$B$52,2,FALSE)</f>
        <v>Storm</v>
      </c>
      <c r="E3217" s="17">
        <v>2</v>
      </c>
      <c r="F3217" s="17">
        <v>1982</v>
      </c>
      <c r="G3217" s="17" t="str">
        <f>IF(F3217&lt;2000,(ROUNDDOWN((F3217-$G$10)/5,0))*5+$G$10&amp;"-"&amp;(ROUNDDOWN((F3217-$G$10)/5,0))*5+$G$10+4,(ROUNDDOWN((F3217-$G$10)/5,0))*5+$G$10&amp;"-"&amp;(ROUNDDOWN((F3217-$G$10)/5,0))*5+$G$10+4)</f>
        <v>1980-1984</v>
      </c>
      <c r="H3217" s="17">
        <v>2</v>
      </c>
      <c r="I3217" s="17">
        <v>0</v>
      </c>
      <c r="J3217" s="17">
        <v>0</v>
      </c>
      <c r="K3217" s="17">
        <f>SUM(I3217:J3217)</f>
        <v>0</v>
      </c>
      <c r="L3217" s="28">
        <f>IF(N3217&lt;7000000000,0,1)</f>
        <v>0</v>
      </c>
      <c r="M3217" s="28">
        <f>IF(N3217&gt;0,1,0)</f>
        <v>0</v>
      </c>
      <c r="N3217" s="29">
        <v>0</v>
      </c>
      <c r="O3217" s="29">
        <f>IF($R3217="Minor",1,0)</f>
        <v>1</v>
      </c>
      <c r="P3217" s="29">
        <f>IF($R3217="Medium",1,0)</f>
        <v>0</v>
      </c>
      <c r="Q3217" s="29">
        <f>IF($R3217="Major",1,0)</f>
        <v>0</v>
      </c>
      <c r="R3217" s="2" t="str">
        <f>IF('Hazard Data'!N1362&lt;VLOOKUP(B3217,Thresholds!$B$2:$I$8,2,FALSE),"Minor",IF(AND(VLOOKUP(B3217,Thresholds!$B$2:$I$8,2,FALSE)&lt;='Hazard Data'!N1362,'Hazard Data'!N1362&lt;VLOOKUP(B3217,Thresholds!$B$2:$I$8,3,FALSE)),"Medium","Major"))</f>
        <v>Minor</v>
      </c>
      <c r="S3217" s="2" t="str">
        <f>IF(N3217&gt;0,"",IF('Hazard Data'!K1362&lt;VLOOKUP(B3217,Thresholds!$B$2:$I$8,5,FALSE),"Minor",IF(AND(VLOOKUP(B3217,Thresholds!$B$2:$I$8,5,FALSE)&lt;='Hazard Data'!K1362,'Hazard Data'!K1362&lt;VLOOKUP(B3217,Thresholds!$B$2:$I$8,6,FALSE)),"Medium","Major")))</f>
        <v>Medium</v>
      </c>
      <c r="T3217" s="2"/>
      <c r="U3217" s="2"/>
      <c r="V3217" s="2"/>
      <c r="W3217" s="2"/>
      <c r="X3217" s="1"/>
      <c r="Y3217" s="1"/>
      <c r="Z3217" s="1"/>
      <c r="AA3217" s="1"/>
      <c r="AB3217" s="1"/>
      <c r="AC3217" s="1"/>
      <c r="AD3217" s="1"/>
      <c r="AE3217" s="1"/>
      <c r="AF3217" s="1"/>
    </row>
    <row r="3218" spans="1:32">
      <c r="A3218" s="1"/>
      <c r="B3218" s="17">
        <v>1</v>
      </c>
      <c r="C3218" s="9" t="s">
        <v>40</v>
      </c>
      <c r="D3218" s="9" t="str">
        <f>VLOOKUP(C3218,'Hazard Categories'!$A$2:$B$52,2,FALSE)</f>
        <v>Storm</v>
      </c>
      <c r="E3218" s="17">
        <v>2</v>
      </c>
      <c r="F3218" s="17">
        <v>1982</v>
      </c>
      <c r="G3218" s="17" t="str">
        <f>IF(F3218&lt;2000,(ROUNDDOWN((F3218-$G$10)/5,0))*5+$G$10&amp;"-"&amp;(ROUNDDOWN((F3218-$G$10)/5,0))*5+$G$10+4,(ROUNDDOWN((F3218-$G$10)/5,0))*5+$G$10&amp;"-"&amp;(ROUNDDOWN((F3218-$G$10)/5,0))*5+$G$10+4)</f>
        <v>1980-1984</v>
      </c>
      <c r="H3218" s="17">
        <v>2</v>
      </c>
      <c r="I3218" s="17">
        <v>0</v>
      </c>
      <c r="J3218" s="17">
        <v>0</v>
      </c>
      <c r="K3218" s="17">
        <f>SUM(I3218:J3218)</f>
        <v>0</v>
      </c>
      <c r="L3218" s="28">
        <f>IF(N3218&lt;7000000000,0,1)</f>
        <v>0</v>
      </c>
      <c r="M3218" s="28">
        <f>IF(N3218&gt;0,1,0)</f>
        <v>0</v>
      </c>
      <c r="N3218" s="29">
        <v>0</v>
      </c>
      <c r="O3218" s="29">
        <f>IF($R3218="Minor",1,0)</f>
        <v>1</v>
      </c>
      <c r="P3218" s="29">
        <f>IF($R3218="Medium",1,0)</f>
        <v>0</v>
      </c>
      <c r="Q3218" s="29">
        <f>IF($R3218="Major",1,0)</f>
        <v>0</v>
      </c>
      <c r="R3218" s="2" t="str">
        <f>IF('Hazard Data'!N1363&lt;VLOOKUP(B3218,Thresholds!$B$2:$I$8,2,FALSE),"Minor",IF(AND(VLOOKUP(B3218,Thresholds!$B$2:$I$8,2,FALSE)&lt;='Hazard Data'!N1363,'Hazard Data'!N1363&lt;VLOOKUP(B3218,Thresholds!$B$2:$I$8,3,FALSE)),"Medium","Major"))</f>
        <v>Minor</v>
      </c>
      <c r="S3218" s="2" t="str">
        <f>IF(N3218&gt;0,"",IF('Hazard Data'!K1363&lt;VLOOKUP(B3218,Thresholds!$B$2:$I$8,5,FALSE),"Minor",IF(AND(VLOOKUP(B3218,Thresholds!$B$2:$I$8,5,FALSE)&lt;='Hazard Data'!K1363,'Hazard Data'!K1363&lt;VLOOKUP(B3218,Thresholds!$B$2:$I$8,6,FALSE)),"Medium","Major")))</f>
        <v>Medium</v>
      </c>
      <c r="T3218" s="2"/>
      <c r="U3218" s="2"/>
      <c r="V3218" s="2"/>
      <c r="W3218" s="2"/>
      <c r="X3218" s="1"/>
      <c r="Y3218" s="1"/>
      <c r="Z3218" s="1"/>
      <c r="AA3218" s="1"/>
      <c r="AB3218" s="1"/>
      <c r="AC3218" s="1"/>
      <c r="AD3218" s="1"/>
      <c r="AE3218" s="1"/>
      <c r="AF3218" s="1"/>
    </row>
    <row r="3219" spans="1:32">
      <c r="A3219" s="1"/>
      <c r="B3219" s="17">
        <v>2</v>
      </c>
      <c r="C3219" s="9" t="s">
        <v>40</v>
      </c>
      <c r="D3219" s="9" t="str">
        <f>VLOOKUP(C3219,'Hazard Categories'!$A$2:$B$52,2,FALSE)</f>
        <v>Storm</v>
      </c>
      <c r="E3219" s="17">
        <v>2</v>
      </c>
      <c r="F3219" s="17">
        <v>1982</v>
      </c>
      <c r="G3219" s="17" t="str">
        <f>IF(F3219&lt;2000,(ROUNDDOWN((F3219-$G$10)/5,0))*5+$G$10&amp;"-"&amp;(ROUNDDOWN((F3219-$G$10)/5,0))*5+$G$10+4,(ROUNDDOWN((F3219-$G$10)/5,0))*5+$G$10&amp;"-"&amp;(ROUNDDOWN((F3219-$G$10)/5,0))*5+$G$10+4)</f>
        <v>1980-1984</v>
      </c>
      <c r="H3219" s="17">
        <v>2</v>
      </c>
      <c r="I3219" s="17">
        <v>0</v>
      </c>
      <c r="J3219" s="17">
        <v>0</v>
      </c>
      <c r="K3219" s="17">
        <f>SUM(I3219:J3219)</f>
        <v>0</v>
      </c>
      <c r="L3219" s="28">
        <f>IF(N3219&lt;7000000000,0,1)</f>
        <v>0</v>
      </c>
      <c r="M3219" s="28">
        <f>IF(N3219&gt;0,1,0)</f>
        <v>0</v>
      </c>
      <c r="N3219" s="29">
        <v>0</v>
      </c>
      <c r="O3219" s="29">
        <f>IF($R3219="Minor",1,0)</f>
        <v>1</v>
      </c>
      <c r="P3219" s="29">
        <f>IF($R3219="Medium",1,0)</f>
        <v>0</v>
      </c>
      <c r="Q3219" s="29">
        <f>IF($R3219="Major",1,0)</f>
        <v>0</v>
      </c>
      <c r="R3219" s="2" t="str">
        <f>IF('Hazard Data'!N1364&lt;VLOOKUP(B3219,Thresholds!$B$2:$I$8,2,FALSE),"Minor",IF(AND(VLOOKUP(B3219,Thresholds!$B$2:$I$8,2,FALSE)&lt;='Hazard Data'!N1364,'Hazard Data'!N1364&lt;VLOOKUP(B3219,Thresholds!$B$2:$I$8,3,FALSE)),"Medium","Major"))</f>
        <v>Minor</v>
      </c>
      <c r="S3219" s="2" t="str">
        <f>IF(N3219&gt;0,"",IF('Hazard Data'!K1364&lt;VLOOKUP(B3219,Thresholds!$B$2:$I$8,5,FALSE),"Minor",IF(AND(VLOOKUP(B3219,Thresholds!$B$2:$I$8,5,FALSE)&lt;='Hazard Data'!K1364,'Hazard Data'!K1364&lt;VLOOKUP(B3219,Thresholds!$B$2:$I$8,6,FALSE)),"Medium","Major")))</f>
        <v>Medium</v>
      </c>
      <c r="T3219" s="2"/>
      <c r="U3219" s="2"/>
      <c r="V3219" s="2"/>
      <c r="W3219" s="2"/>
      <c r="X3219" s="1"/>
      <c r="Y3219" s="1"/>
      <c r="Z3219" s="1"/>
      <c r="AA3219" s="1"/>
      <c r="AB3219" s="1"/>
      <c r="AC3219" s="1"/>
      <c r="AD3219" s="1"/>
      <c r="AE3219" s="1"/>
      <c r="AF3219" s="1"/>
    </row>
    <row r="3220" spans="1:32">
      <c r="A3220" s="1"/>
      <c r="B3220" s="17">
        <v>4</v>
      </c>
      <c r="C3220" s="9" t="s">
        <v>40</v>
      </c>
      <c r="D3220" s="9" t="str">
        <f>VLOOKUP(C3220,'Hazard Categories'!$A$2:$B$52,2,FALSE)</f>
        <v>Storm</v>
      </c>
      <c r="E3220" s="17">
        <v>2</v>
      </c>
      <c r="F3220" s="17">
        <v>1982</v>
      </c>
      <c r="G3220" s="17" t="str">
        <f>IF(F3220&lt;2000,(ROUNDDOWN((F3220-$G$10)/5,0))*5+$G$10&amp;"-"&amp;(ROUNDDOWN((F3220-$G$10)/5,0))*5+$G$10+4,(ROUNDDOWN((F3220-$G$10)/5,0))*5+$G$10&amp;"-"&amp;(ROUNDDOWN((F3220-$G$10)/5,0))*5+$G$10+4)</f>
        <v>1980-1984</v>
      </c>
      <c r="H3220" s="17">
        <v>2</v>
      </c>
      <c r="I3220" s="17">
        <v>0</v>
      </c>
      <c r="J3220" s="17">
        <v>0</v>
      </c>
      <c r="K3220" s="17">
        <f>SUM(I3220:J3220)</f>
        <v>0</v>
      </c>
      <c r="L3220" s="28">
        <f>IF(N3220&lt;7000000000,0,1)</f>
        <v>0</v>
      </c>
      <c r="M3220" s="28">
        <f>IF(N3220&gt;0,1,0)</f>
        <v>0</v>
      </c>
      <c r="N3220" s="29">
        <v>0</v>
      </c>
      <c r="O3220" s="29">
        <f>IF($R3220="Minor",1,0)</f>
        <v>1</v>
      </c>
      <c r="P3220" s="29">
        <f>IF($R3220="Medium",1,0)</f>
        <v>0</v>
      </c>
      <c r="Q3220" s="29">
        <f>IF($R3220="Major",1,0)</f>
        <v>0</v>
      </c>
      <c r="R3220" s="2" t="str">
        <f>IF('Hazard Data'!N1365&lt;VLOOKUP(B3220,Thresholds!$B$2:$I$8,2,FALSE),"Minor",IF(AND(VLOOKUP(B3220,Thresholds!$B$2:$I$8,2,FALSE)&lt;='Hazard Data'!N1365,'Hazard Data'!N1365&lt;VLOOKUP(B3220,Thresholds!$B$2:$I$8,3,FALSE)),"Medium","Major"))</f>
        <v>Minor</v>
      </c>
      <c r="S3220" s="2" t="str">
        <f>IF(N3220&gt;0,"",IF('Hazard Data'!K1365&lt;VLOOKUP(B3220,Thresholds!$B$2:$I$8,5,FALSE),"Minor",IF(AND(VLOOKUP(B3220,Thresholds!$B$2:$I$8,5,FALSE)&lt;='Hazard Data'!K1365,'Hazard Data'!K1365&lt;VLOOKUP(B3220,Thresholds!$B$2:$I$8,6,FALSE)),"Medium","Major")))</f>
        <v>Medium</v>
      </c>
      <c r="T3220" s="2"/>
      <c r="U3220" s="2"/>
      <c r="V3220" s="2"/>
      <c r="W3220" s="2"/>
      <c r="X3220" s="1"/>
      <c r="Y3220" s="1"/>
      <c r="Z3220" s="1"/>
      <c r="AA3220" s="1"/>
      <c r="AB3220" s="1"/>
      <c r="AC3220" s="1"/>
      <c r="AD3220" s="1"/>
      <c r="AE3220" s="1"/>
      <c r="AF3220" s="1"/>
    </row>
    <row r="3221" spans="1:32">
      <c r="A3221" s="1"/>
      <c r="B3221" s="17">
        <v>3</v>
      </c>
      <c r="C3221" s="9" t="s">
        <v>40</v>
      </c>
      <c r="D3221" s="9" t="str">
        <f>VLOOKUP(C3221,'Hazard Categories'!$A$2:$B$52,2,FALSE)</f>
        <v>Storm</v>
      </c>
      <c r="E3221" s="17">
        <v>2</v>
      </c>
      <c r="F3221" s="17">
        <v>1982</v>
      </c>
      <c r="G3221" s="17" t="str">
        <f>IF(F3221&lt;2000,(ROUNDDOWN((F3221-$G$10)/5,0))*5+$G$10&amp;"-"&amp;(ROUNDDOWN((F3221-$G$10)/5,0))*5+$G$10+4,(ROUNDDOWN((F3221-$G$10)/5,0))*5+$G$10&amp;"-"&amp;(ROUNDDOWN((F3221-$G$10)/5,0))*5+$G$10+4)</f>
        <v>1980-1984</v>
      </c>
      <c r="H3221" s="17">
        <v>2</v>
      </c>
      <c r="I3221" s="17">
        <v>0</v>
      </c>
      <c r="J3221" s="17">
        <v>0</v>
      </c>
      <c r="K3221" s="17">
        <f>SUM(I3221:J3221)</f>
        <v>0</v>
      </c>
      <c r="L3221" s="28">
        <f>IF(N3221&lt;7000000000,0,1)</f>
        <v>0</v>
      </c>
      <c r="M3221" s="28">
        <f>IF(N3221&gt;0,1,0)</f>
        <v>0</v>
      </c>
      <c r="N3221" s="29">
        <v>0</v>
      </c>
      <c r="O3221" s="29">
        <f>IF($R3221="Minor",1,0)</f>
        <v>1</v>
      </c>
      <c r="P3221" s="29">
        <f>IF($R3221="Medium",1,0)</f>
        <v>0</v>
      </c>
      <c r="Q3221" s="29">
        <f>IF($R3221="Major",1,0)</f>
        <v>0</v>
      </c>
      <c r="R3221" s="2" t="str">
        <f>IF('Hazard Data'!N1366&lt;VLOOKUP(B3221,Thresholds!$B$2:$I$8,2,FALSE),"Minor",IF(AND(VLOOKUP(B3221,Thresholds!$B$2:$I$8,2,FALSE)&lt;='Hazard Data'!N1366,'Hazard Data'!N1366&lt;VLOOKUP(B3221,Thresholds!$B$2:$I$8,3,FALSE)),"Medium","Major"))</f>
        <v>Minor</v>
      </c>
      <c r="S3221" s="2" t="str">
        <f>IF(N3221&gt;0,"",IF('Hazard Data'!K1366&lt;VLOOKUP(B3221,Thresholds!$B$2:$I$8,5,FALSE),"Minor",IF(AND(VLOOKUP(B3221,Thresholds!$B$2:$I$8,5,FALSE)&lt;='Hazard Data'!K1366,'Hazard Data'!K1366&lt;VLOOKUP(B3221,Thresholds!$B$2:$I$8,6,FALSE)),"Medium","Major")))</f>
        <v>Medium</v>
      </c>
      <c r="T3221" s="2"/>
      <c r="U3221" s="2"/>
      <c r="V3221" s="2"/>
      <c r="W3221" s="2"/>
      <c r="X3221" s="1"/>
      <c r="Y3221" s="1"/>
      <c r="Z3221" s="1"/>
      <c r="AA3221" s="1"/>
      <c r="AB3221" s="1"/>
      <c r="AC3221" s="1"/>
      <c r="AD3221" s="1"/>
      <c r="AE3221" s="1"/>
      <c r="AF3221" s="1"/>
    </row>
    <row r="3222" spans="1:32">
      <c r="A3222" s="1"/>
      <c r="B3222" s="17">
        <v>5</v>
      </c>
      <c r="C3222" s="9" t="s">
        <v>40</v>
      </c>
      <c r="D3222" s="9" t="str">
        <f>VLOOKUP(C3222,'Hazard Categories'!$A$2:$B$52,2,FALSE)</f>
        <v>Storm</v>
      </c>
      <c r="E3222" s="17">
        <v>2</v>
      </c>
      <c r="F3222" s="17">
        <v>1982</v>
      </c>
      <c r="G3222" s="17" t="str">
        <f>IF(F3222&lt;2000,(ROUNDDOWN((F3222-$G$10)/5,0))*5+$G$10&amp;"-"&amp;(ROUNDDOWN((F3222-$G$10)/5,0))*5+$G$10+4,(ROUNDDOWN((F3222-$G$10)/5,0))*5+$G$10&amp;"-"&amp;(ROUNDDOWN((F3222-$G$10)/5,0))*5+$G$10+4)</f>
        <v>1980-1984</v>
      </c>
      <c r="H3222" s="17">
        <v>2</v>
      </c>
      <c r="I3222" s="17">
        <v>0</v>
      </c>
      <c r="J3222" s="17">
        <v>0</v>
      </c>
      <c r="K3222" s="17">
        <f>SUM(I3222:J3222)</f>
        <v>0</v>
      </c>
      <c r="L3222" s="28">
        <f>IF(N3222&lt;7000000000,0,1)</f>
        <v>0</v>
      </c>
      <c r="M3222" s="28">
        <f>IF(N3222&gt;0,1,0)</f>
        <v>0</v>
      </c>
      <c r="N3222" s="29">
        <v>0</v>
      </c>
      <c r="O3222" s="29">
        <f>IF($R3222="Minor",1,0)</f>
        <v>1</v>
      </c>
      <c r="P3222" s="29">
        <f>IF($R3222="Medium",1,0)</f>
        <v>0</v>
      </c>
      <c r="Q3222" s="29">
        <f>IF($R3222="Major",1,0)</f>
        <v>0</v>
      </c>
      <c r="R3222" s="2" t="str">
        <f>IF('Hazard Data'!N1367&lt;VLOOKUP(B3222,Thresholds!$B$2:$I$8,2,FALSE),"Minor",IF(AND(VLOOKUP(B3222,Thresholds!$B$2:$I$8,2,FALSE)&lt;='Hazard Data'!N1367,'Hazard Data'!N1367&lt;VLOOKUP(B3222,Thresholds!$B$2:$I$8,3,FALSE)),"Medium","Major"))</f>
        <v>Minor</v>
      </c>
      <c r="S3222" s="2" t="str">
        <f>IF(N3222&gt;0,"",IF('Hazard Data'!K1367&lt;VLOOKUP(B3222,Thresholds!$B$2:$I$8,5,FALSE),"Minor",IF(AND(VLOOKUP(B3222,Thresholds!$B$2:$I$8,5,FALSE)&lt;='Hazard Data'!K1367,'Hazard Data'!K1367&lt;VLOOKUP(B3222,Thresholds!$B$2:$I$8,6,FALSE)),"Medium","Major")))</f>
        <v>Medium</v>
      </c>
      <c r="T3222" s="2"/>
      <c r="U3222" s="2"/>
      <c r="V3222" s="2"/>
      <c r="W3222" s="2"/>
      <c r="X3222" s="1"/>
      <c r="Y3222" s="1"/>
      <c r="Z3222" s="1"/>
      <c r="AA3222" s="1"/>
      <c r="AB3222" s="1"/>
      <c r="AC3222" s="1"/>
      <c r="AD3222" s="1"/>
      <c r="AE3222" s="1"/>
      <c r="AF3222" s="1"/>
    </row>
    <row r="3223" spans="1:32">
      <c r="A3223" s="1"/>
      <c r="B3223" s="17">
        <v>3</v>
      </c>
      <c r="C3223" s="9" t="s">
        <v>59</v>
      </c>
      <c r="D3223" s="9" t="str">
        <f>VLOOKUP(C3223,'Hazard Categories'!$A$2:$B$52,2,FALSE)</f>
        <v>Storm</v>
      </c>
      <c r="E3223" s="17">
        <v>2</v>
      </c>
      <c r="F3223" s="17">
        <v>1984</v>
      </c>
      <c r="G3223" s="17" t="str">
        <f>IF(F3223&lt;2000,(ROUNDDOWN((F3223-$G$10)/5,0))*5+$G$10&amp;"-"&amp;(ROUNDDOWN((F3223-$G$10)/5,0))*5+$G$10+4,(ROUNDDOWN((F3223-$G$10)/5,0))*5+$G$10&amp;"-"&amp;(ROUNDDOWN((F3223-$G$10)/5,0))*5+$G$10+4)</f>
        <v>1980-1984</v>
      </c>
      <c r="H3223" s="17">
        <v>1</v>
      </c>
      <c r="I3223" s="17">
        <v>0</v>
      </c>
      <c r="J3223" s="17">
        <v>0</v>
      </c>
      <c r="K3223" s="17">
        <f>SUM(I3223:J3223)</f>
        <v>0</v>
      </c>
      <c r="L3223" s="28">
        <f>IF(N3223&lt;7000000000,0,1)</f>
        <v>0</v>
      </c>
      <c r="M3223" s="28">
        <f>IF(N3223&gt;0,1,0)</f>
        <v>0</v>
      </c>
      <c r="N3223" s="29">
        <v>0</v>
      </c>
      <c r="O3223" s="29">
        <f>IF($R3223="Minor",1,0)</f>
        <v>1</v>
      </c>
      <c r="P3223" s="29">
        <f>IF($R3223="Medium",1,0)</f>
        <v>0</v>
      </c>
      <c r="Q3223" s="29">
        <f>IF($R3223="Major",1,0)</f>
        <v>0</v>
      </c>
      <c r="R3223" s="2" t="str">
        <f>IF('Hazard Data'!N1423&lt;VLOOKUP(B3223,Thresholds!$B$2:$I$8,2,FALSE),"Minor",IF(AND(VLOOKUP(B3223,Thresholds!$B$2:$I$8,2,FALSE)&lt;='Hazard Data'!N1423,'Hazard Data'!N1423&lt;VLOOKUP(B3223,Thresholds!$B$2:$I$8,3,FALSE)),"Medium","Major"))</f>
        <v>Minor</v>
      </c>
      <c r="S3223" s="2" t="str">
        <f>IF(N3223&gt;0,"",IF('Hazard Data'!K1423&lt;VLOOKUP(B3223,Thresholds!$B$2:$I$8,5,FALSE),"Minor",IF(AND(VLOOKUP(B3223,Thresholds!$B$2:$I$8,5,FALSE)&lt;='Hazard Data'!K1423,'Hazard Data'!K1423&lt;VLOOKUP(B3223,Thresholds!$B$2:$I$8,6,FALSE)),"Medium","Major")))</f>
        <v>Medium</v>
      </c>
      <c r="T3223" s="2"/>
      <c r="U3223" s="2"/>
      <c r="V3223" s="2"/>
      <c r="W3223" s="2"/>
      <c r="X3223" s="1"/>
      <c r="Y3223" s="1"/>
      <c r="Z3223" s="1"/>
      <c r="AA3223" s="1"/>
      <c r="AB3223" s="1"/>
      <c r="AC3223" s="1"/>
      <c r="AD3223" s="1"/>
      <c r="AE3223" s="1"/>
      <c r="AF3223" s="1"/>
    </row>
    <row r="3224" spans="1:32">
      <c r="A3224" s="1"/>
      <c r="B3224" s="17">
        <v>5</v>
      </c>
      <c r="C3224" s="9" t="s">
        <v>45</v>
      </c>
      <c r="D3224" s="9" t="str">
        <f>VLOOKUP(C3224,'Hazard Categories'!$A$2:$B$52,2,FALSE)</f>
        <v>Storm</v>
      </c>
      <c r="E3224" s="17">
        <v>2</v>
      </c>
      <c r="F3224" s="17">
        <v>1982</v>
      </c>
      <c r="G3224" s="17" t="str">
        <f>IF(F3224&lt;2000,(ROUNDDOWN((F3224-$G$10)/5,0))*5+$G$10&amp;"-"&amp;(ROUNDDOWN((F3224-$G$10)/5,0))*5+$G$10+4,(ROUNDDOWN((F3224-$G$10)/5,0))*5+$G$10&amp;"-"&amp;(ROUNDDOWN((F3224-$G$10)/5,0))*5+$G$10+4)</f>
        <v>1980-1984</v>
      </c>
      <c r="H3224" s="17">
        <v>1</v>
      </c>
      <c r="I3224" s="17">
        <v>0</v>
      </c>
      <c r="J3224" s="17">
        <v>12</v>
      </c>
      <c r="K3224" s="17">
        <f>SUM(I3224:J3224)</f>
        <v>12</v>
      </c>
      <c r="L3224" s="28">
        <f>IF(N3224&lt;7000000000,0,1)</f>
        <v>0</v>
      </c>
      <c r="M3224" s="28">
        <f>IF(N3224&gt;0,1,0)</f>
        <v>0</v>
      </c>
      <c r="N3224" s="29">
        <v>0</v>
      </c>
      <c r="O3224" s="29">
        <f>IF($R3224="Minor",1,0)</f>
        <v>1</v>
      </c>
      <c r="P3224" s="29">
        <f>IF($R3224="Medium",1,0)</f>
        <v>0</v>
      </c>
      <c r="Q3224" s="29">
        <f>IF($R3224="Major",1,0)</f>
        <v>0</v>
      </c>
      <c r="R3224" s="2" t="str">
        <f>IF('Hazard Data'!N1440&lt;VLOOKUP(B3224,Thresholds!$B$2:$I$8,2,FALSE),"Minor",IF(AND(VLOOKUP(B3224,Thresholds!$B$2:$I$8,2,FALSE)&lt;='Hazard Data'!N1440,'Hazard Data'!N1440&lt;VLOOKUP(B3224,Thresholds!$B$2:$I$8,3,FALSE)),"Medium","Major"))</f>
        <v>Minor</v>
      </c>
      <c r="S3224" s="2" t="str">
        <f>IF(N3224&gt;0,"",IF('Hazard Data'!K1440&lt;VLOOKUP(B3224,Thresholds!$B$2:$I$8,5,FALSE),"Minor",IF(AND(VLOOKUP(B3224,Thresholds!$B$2:$I$8,5,FALSE)&lt;='Hazard Data'!K1440,'Hazard Data'!K1440&lt;VLOOKUP(B3224,Thresholds!$B$2:$I$8,6,FALSE)),"Medium","Major")))</f>
        <v>Medium</v>
      </c>
      <c r="T3224" s="2"/>
      <c r="U3224" s="2"/>
      <c r="V3224" s="2"/>
      <c r="W3224" s="2"/>
      <c r="X3224" s="1"/>
      <c r="Y3224" s="1"/>
      <c r="Z3224" s="1"/>
      <c r="AA3224" s="1"/>
      <c r="AB3224" s="1"/>
      <c r="AC3224" s="1"/>
      <c r="AD3224" s="1"/>
      <c r="AE3224" s="1"/>
      <c r="AF3224" s="1"/>
    </row>
    <row r="3225" spans="1:32">
      <c r="A3225" s="1"/>
      <c r="B3225" s="17">
        <v>3</v>
      </c>
      <c r="C3225" s="9" t="s">
        <v>41</v>
      </c>
      <c r="D3225" s="9" t="str">
        <f>VLOOKUP(C3225,'Hazard Categories'!$A$2:$B$52,2,FALSE)</f>
        <v>Tornado</v>
      </c>
      <c r="E3225" s="17">
        <v>2</v>
      </c>
      <c r="F3225" s="17">
        <v>1989</v>
      </c>
      <c r="G3225" s="17" t="str">
        <f>IF(F3225&lt;2000,(ROUNDDOWN((F3225-$G$10)/5,0))*5+$G$10&amp;"-"&amp;(ROUNDDOWN((F3225-$G$10)/5,0))*5+$G$10+4,(ROUNDDOWN((F3225-$G$10)/5,0))*5+$G$10&amp;"-"&amp;(ROUNDDOWN((F3225-$G$10)/5,0))*5+$G$10+4)</f>
        <v>1985-1989</v>
      </c>
      <c r="H3225" s="17">
        <v>1</v>
      </c>
      <c r="I3225" s="17">
        <v>0</v>
      </c>
      <c r="J3225" s="17">
        <v>0</v>
      </c>
      <c r="K3225" s="17">
        <f>SUM(I3225:J3225)</f>
        <v>0</v>
      </c>
      <c r="L3225" s="28">
        <f>IF(N3225&lt;7000000000,0,1)</f>
        <v>0</v>
      </c>
      <c r="M3225" s="28">
        <f>IF(N3225&gt;0,1,0)</f>
        <v>0</v>
      </c>
      <c r="N3225" s="29">
        <v>0</v>
      </c>
      <c r="O3225" s="29">
        <f>IF($R3225="Minor",1,0)</f>
        <v>1</v>
      </c>
      <c r="P3225" s="29">
        <f>IF($R3225="Medium",1,0)</f>
        <v>0</v>
      </c>
      <c r="Q3225" s="29">
        <f>IF($R3225="Major",1,0)</f>
        <v>0</v>
      </c>
      <c r="R3225" s="2" t="str">
        <f>IF('Hazard Data'!N1479&lt;VLOOKUP(B3225,Thresholds!$B$2:$I$8,2,FALSE),"Minor",IF(AND(VLOOKUP(B3225,Thresholds!$B$2:$I$8,2,FALSE)&lt;='Hazard Data'!N1479,'Hazard Data'!N1479&lt;VLOOKUP(B3225,Thresholds!$B$2:$I$8,3,FALSE)),"Medium","Major"))</f>
        <v>Minor</v>
      </c>
      <c r="S3225" s="2" t="str">
        <f>IF(N3225&gt;0,"",IF('Hazard Data'!K1479&lt;VLOOKUP(B3225,Thresholds!$B$2:$I$8,5,FALSE),"Minor",IF(AND(VLOOKUP(B3225,Thresholds!$B$2:$I$8,5,FALSE)&lt;='Hazard Data'!K1479,'Hazard Data'!K1479&lt;VLOOKUP(B3225,Thresholds!$B$2:$I$8,6,FALSE)),"Medium","Major")))</f>
        <v>Medium</v>
      </c>
      <c r="T3225" s="2"/>
      <c r="U3225" s="2"/>
      <c r="V3225" s="2"/>
      <c r="W3225" s="2"/>
      <c r="X3225" s="1"/>
      <c r="Y3225" s="1"/>
      <c r="Z3225" s="1"/>
      <c r="AA3225" s="1"/>
      <c r="AB3225" s="1"/>
      <c r="AC3225" s="1"/>
      <c r="AD3225" s="1"/>
      <c r="AE3225" s="1"/>
      <c r="AF3225" s="1"/>
    </row>
    <row r="3226" spans="1:32">
      <c r="A3226" s="1"/>
      <c r="B3226" s="17">
        <v>1</v>
      </c>
      <c r="C3226" s="9" t="s">
        <v>45</v>
      </c>
      <c r="D3226" s="9" t="str">
        <f>VLOOKUP(C3226,'Hazard Categories'!$A$2:$B$52,2,FALSE)</f>
        <v>Storm</v>
      </c>
      <c r="E3226" s="17">
        <v>2</v>
      </c>
      <c r="F3226" s="17">
        <v>1989</v>
      </c>
      <c r="G3226" s="17" t="str">
        <f>IF(F3226&lt;2000,(ROUNDDOWN((F3226-$G$10)/5,0))*5+$G$10&amp;"-"&amp;(ROUNDDOWN((F3226-$G$10)/5,0))*5+$G$10+4,(ROUNDDOWN((F3226-$G$10)/5,0))*5+$G$10&amp;"-"&amp;(ROUNDDOWN((F3226-$G$10)/5,0))*5+$G$10+4)</f>
        <v>1985-1989</v>
      </c>
      <c r="H3226" s="17">
        <v>1</v>
      </c>
      <c r="I3226" s="17">
        <v>0</v>
      </c>
      <c r="J3226" s="17">
        <v>12</v>
      </c>
      <c r="K3226" s="17">
        <f>SUM(I3226:J3226)</f>
        <v>12</v>
      </c>
      <c r="L3226" s="28">
        <f>IF(N3226&lt;7000000000,0,1)</f>
        <v>0</v>
      </c>
      <c r="M3226" s="28">
        <f>IF(N3226&gt;0,1,0)</f>
        <v>0</v>
      </c>
      <c r="N3226" s="29">
        <v>0</v>
      </c>
      <c r="O3226" s="29">
        <f>IF($R3226="Minor",1,0)</f>
        <v>1</v>
      </c>
      <c r="P3226" s="29">
        <f>IF($R3226="Medium",1,0)</f>
        <v>0</v>
      </c>
      <c r="Q3226" s="29">
        <f>IF($R3226="Major",1,0)</f>
        <v>0</v>
      </c>
      <c r="R3226" s="2" t="str">
        <f>IF('Hazard Data'!N1480&lt;VLOOKUP(B3226,Thresholds!$B$2:$I$8,2,FALSE),"Minor",IF(AND(VLOOKUP(B3226,Thresholds!$B$2:$I$8,2,FALSE)&lt;='Hazard Data'!N1480,'Hazard Data'!N1480&lt;VLOOKUP(B3226,Thresholds!$B$2:$I$8,3,FALSE)),"Medium","Major"))</f>
        <v>Minor</v>
      </c>
      <c r="S3226" s="2" t="str">
        <f>IF(N3226&gt;0,"",IF('Hazard Data'!K1480&lt;VLOOKUP(B3226,Thresholds!$B$2:$I$8,5,FALSE),"Minor",IF(AND(VLOOKUP(B3226,Thresholds!$B$2:$I$8,5,FALSE)&lt;='Hazard Data'!K1480,'Hazard Data'!K1480&lt;VLOOKUP(B3226,Thresholds!$B$2:$I$8,6,FALSE)),"Medium","Major")))</f>
        <v>Medium</v>
      </c>
      <c r="T3226" s="2"/>
      <c r="U3226" s="2"/>
      <c r="V3226" s="2"/>
      <c r="W3226" s="2"/>
      <c r="X3226" s="1"/>
      <c r="Y3226" s="1"/>
      <c r="Z3226" s="1"/>
      <c r="AA3226" s="1"/>
      <c r="AB3226" s="1"/>
      <c r="AC3226" s="1"/>
      <c r="AD3226" s="1"/>
      <c r="AE3226" s="1"/>
      <c r="AF3226" s="1"/>
    </row>
    <row r="3227" spans="1:32">
      <c r="A3227" s="1"/>
      <c r="B3227" s="17">
        <v>2</v>
      </c>
      <c r="C3227" s="9" t="s">
        <v>40</v>
      </c>
      <c r="D3227" s="9" t="str">
        <f>VLOOKUP(C3227,'Hazard Categories'!$A$2:$B$52,2,FALSE)</f>
        <v>Storm</v>
      </c>
      <c r="E3227" s="17">
        <v>4</v>
      </c>
      <c r="F3227" s="17">
        <v>1989</v>
      </c>
      <c r="G3227" s="17" t="str">
        <f>IF(F3227&lt;2000,(ROUNDDOWN((F3227-$G$10)/5,0))*5+$G$10&amp;"-"&amp;(ROUNDDOWN((F3227-$G$10)/5,0))*5+$G$10+4,(ROUNDDOWN((F3227-$G$10)/5,0))*5+$G$10&amp;"-"&amp;(ROUNDDOWN((F3227-$G$10)/5,0))*5+$G$10+4)</f>
        <v>1985-1989</v>
      </c>
      <c r="H3227" s="17">
        <v>1</v>
      </c>
      <c r="I3227" s="17">
        <v>0</v>
      </c>
      <c r="J3227" s="17">
        <v>10</v>
      </c>
      <c r="K3227" s="17">
        <f>SUM(I3227:J3227)</f>
        <v>10</v>
      </c>
      <c r="L3227" s="28">
        <f>IF(N3227&lt;7000000000,0,1)</f>
        <v>0</v>
      </c>
      <c r="M3227" s="28">
        <f>IF(N3227&gt;0,1,0)</f>
        <v>0</v>
      </c>
      <c r="N3227" s="29">
        <v>0</v>
      </c>
      <c r="O3227" s="29">
        <f>IF($R3227="Minor",1,0)</f>
        <v>1</v>
      </c>
      <c r="P3227" s="29">
        <f>IF($R3227="Medium",1,0)</f>
        <v>0</v>
      </c>
      <c r="Q3227" s="29">
        <f>IF($R3227="Major",1,0)</f>
        <v>0</v>
      </c>
      <c r="R3227" s="2" t="str">
        <f>IF('Hazard Data'!N1496&lt;VLOOKUP(B3227,Thresholds!$B$2:$I$8,2,FALSE),"Minor",IF(AND(VLOOKUP(B3227,Thresholds!$B$2:$I$8,2,FALSE)&lt;='Hazard Data'!N1496,'Hazard Data'!N1496&lt;VLOOKUP(B3227,Thresholds!$B$2:$I$8,3,FALSE)),"Medium","Major"))</f>
        <v>Minor</v>
      </c>
      <c r="S3227" s="2" t="str">
        <f>IF(N3227&gt;0,"",IF('Hazard Data'!K1496&lt;VLOOKUP(B3227,Thresholds!$B$2:$I$8,5,FALSE),"Minor",IF(AND(VLOOKUP(B3227,Thresholds!$B$2:$I$8,5,FALSE)&lt;='Hazard Data'!K1496,'Hazard Data'!K1496&lt;VLOOKUP(B3227,Thresholds!$B$2:$I$8,6,FALSE)),"Medium","Major")))</f>
        <v>Medium</v>
      </c>
      <c r="T3227" s="2"/>
      <c r="U3227" s="2"/>
      <c r="V3227" s="2"/>
      <c r="W3227" s="2"/>
      <c r="X3227" s="1"/>
      <c r="Y3227" s="1"/>
      <c r="Z3227" s="1"/>
      <c r="AA3227" s="1"/>
      <c r="AB3227" s="1"/>
      <c r="AC3227" s="1"/>
      <c r="AD3227" s="1"/>
      <c r="AE3227" s="1"/>
      <c r="AF3227" s="1"/>
    </row>
    <row r="3228" spans="1:32">
      <c r="A3228" s="1"/>
      <c r="B3228" s="17">
        <v>6</v>
      </c>
      <c r="C3228" s="9" t="s">
        <v>58</v>
      </c>
      <c r="D3228" s="9" t="str">
        <f>VLOOKUP(C3228,'Hazard Categories'!$A$2:$B$52,2,FALSE)</f>
        <v>Heat/Drought/Fire</v>
      </c>
      <c r="E3228" s="17">
        <v>2</v>
      </c>
      <c r="F3228" s="17">
        <v>1986</v>
      </c>
      <c r="G3228" s="17" t="str">
        <f>IF(F3228&lt;2000,(ROUNDDOWN((F3228-$G$10)/5,0))*5+$G$10&amp;"-"&amp;(ROUNDDOWN((F3228-$G$10)/5,0))*5+$G$10+4,(ROUNDDOWN((F3228-$G$10)/5,0))*5+$G$10&amp;"-"&amp;(ROUNDDOWN((F3228-$G$10)/5,0))*5+$G$10+4)</f>
        <v>1985-1989</v>
      </c>
      <c r="H3228" s="17">
        <v>30</v>
      </c>
      <c r="I3228" s="17">
        <v>0</v>
      </c>
      <c r="J3228" s="17">
        <v>0</v>
      </c>
      <c r="K3228" s="17">
        <f>SUM(I3228:J3228)</f>
        <v>0</v>
      </c>
      <c r="L3228" s="28">
        <f>IF(N3228&lt;7000000000,0,1)</f>
        <v>0</v>
      </c>
      <c r="M3228" s="28">
        <f>IF(N3228&gt;0,1,0)</f>
        <v>0</v>
      </c>
      <c r="N3228" s="29">
        <v>0</v>
      </c>
      <c r="O3228" s="29">
        <f>IF($R3228="Minor",1,0)</f>
        <v>1</v>
      </c>
      <c r="P3228" s="29">
        <f>IF($R3228="Medium",1,0)</f>
        <v>0</v>
      </c>
      <c r="Q3228" s="29">
        <f>IF($R3228="Major",1,0)</f>
        <v>0</v>
      </c>
      <c r="R3228" s="2" t="str">
        <f>IF('Hazard Data'!N1499&lt;VLOOKUP(B3228,Thresholds!$B$2:$I$8,2,FALSE),"Minor",IF(AND(VLOOKUP(B3228,Thresholds!$B$2:$I$8,2,FALSE)&lt;='Hazard Data'!N1499,'Hazard Data'!N1499&lt;VLOOKUP(B3228,Thresholds!$B$2:$I$8,3,FALSE)),"Medium","Major"))</f>
        <v>Minor</v>
      </c>
      <c r="S3228" s="2" t="str">
        <f>IF(N3228&gt;0,"",IF('Hazard Data'!K1499&lt;VLOOKUP(B3228,Thresholds!$B$2:$I$8,5,FALSE),"Minor",IF(AND(VLOOKUP(B3228,Thresholds!$B$2:$I$8,5,FALSE)&lt;='Hazard Data'!K1499,'Hazard Data'!K1499&lt;VLOOKUP(B3228,Thresholds!$B$2:$I$8,6,FALSE)),"Medium","Major")))</f>
        <v>Medium</v>
      </c>
      <c r="T3228" s="2"/>
      <c r="U3228" s="2"/>
      <c r="V3228" s="2"/>
      <c r="W3228" s="2"/>
      <c r="X3228" s="1"/>
      <c r="Y3228" s="1"/>
      <c r="Z3228" s="1"/>
      <c r="AA3228" s="1"/>
      <c r="AB3228" s="1"/>
      <c r="AC3228" s="1"/>
      <c r="AD3228" s="1"/>
      <c r="AE3228" s="1"/>
      <c r="AF3228" s="1"/>
    </row>
    <row r="3229" spans="1:32">
      <c r="A3229" s="1"/>
      <c r="B3229" s="17">
        <v>1</v>
      </c>
      <c r="C3229" s="9" t="s">
        <v>58</v>
      </c>
      <c r="D3229" s="9" t="str">
        <f>VLOOKUP(C3229,'Hazard Categories'!$A$2:$B$52,2,FALSE)</f>
        <v>Heat/Drought/Fire</v>
      </c>
      <c r="E3229" s="17">
        <v>2</v>
      </c>
      <c r="F3229" s="17">
        <v>1986</v>
      </c>
      <c r="G3229" s="17" t="str">
        <f>IF(F3229&lt;2000,(ROUNDDOWN((F3229-$G$10)/5,0))*5+$G$10&amp;"-"&amp;(ROUNDDOWN((F3229-$G$10)/5,0))*5+$G$10+4,(ROUNDDOWN((F3229-$G$10)/5,0))*5+$G$10&amp;"-"&amp;(ROUNDDOWN((F3229-$G$10)/5,0))*5+$G$10+4)</f>
        <v>1985-1989</v>
      </c>
      <c r="H3229" s="17">
        <v>30</v>
      </c>
      <c r="I3229" s="17">
        <v>0</v>
      </c>
      <c r="J3229" s="17">
        <v>0</v>
      </c>
      <c r="K3229" s="17">
        <f>SUM(I3229:J3229)</f>
        <v>0</v>
      </c>
      <c r="L3229" s="28">
        <f>IF(N3229&lt;7000000000,0,1)</f>
        <v>0</v>
      </c>
      <c r="M3229" s="28">
        <f>IF(N3229&gt;0,1,0)</f>
        <v>0</v>
      </c>
      <c r="N3229" s="29">
        <v>0</v>
      </c>
      <c r="O3229" s="29">
        <f>IF($R3229="Minor",1,0)</f>
        <v>1</v>
      </c>
      <c r="P3229" s="29">
        <f>IF($R3229="Medium",1,0)</f>
        <v>0</v>
      </c>
      <c r="Q3229" s="29">
        <f>IF($R3229="Major",1,0)</f>
        <v>0</v>
      </c>
      <c r="R3229" s="2" t="str">
        <f>IF('Hazard Data'!N1500&lt;VLOOKUP(B3229,Thresholds!$B$2:$I$8,2,FALSE),"Minor",IF(AND(VLOOKUP(B3229,Thresholds!$B$2:$I$8,2,FALSE)&lt;='Hazard Data'!N1500,'Hazard Data'!N1500&lt;VLOOKUP(B3229,Thresholds!$B$2:$I$8,3,FALSE)),"Medium","Major"))</f>
        <v>Minor</v>
      </c>
      <c r="S3229" s="2" t="str">
        <f>IF(N3229&gt;0,"",IF('Hazard Data'!K1500&lt;VLOOKUP(B3229,Thresholds!$B$2:$I$8,5,FALSE),"Minor",IF(AND(VLOOKUP(B3229,Thresholds!$B$2:$I$8,5,FALSE)&lt;='Hazard Data'!K1500,'Hazard Data'!K1500&lt;VLOOKUP(B3229,Thresholds!$B$2:$I$8,6,FALSE)),"Medium","Major")))</f>
        <v>Medium</v>
      </c>
      <c r="T3229" s="2"/>
      <c r="U3229" s="2"/>
      <c r="V3229" s="2"/>
      <c r="W3229" s="2"/>
      <c r="X3229" s="1"/>
      <c r="Y3229" s="1"/>
      <c r="Z3229" s="1"/>
      <c r="AA3229" s="1"/>
      <c r="AB3229" s="1"/>
      <c r="AC3229" s="1"/>
      <c r="AD3229" s="1"/>
      <c r="AE3229" s="1"/>
      <c r="AF3229" s="1"/>
    </row>
    <row r="3230" spans="1:32">
      <c r="A3230" s="1"/>
      <c r="B3230" s="17">
        <v>2</v>
      </c>
      <c r="C3230" s="9" t="s">
        <v>58</v>
      </c>
      <c r="D3230" s="9" t="str">
        <f>VLOOKUP(C3230,'Hazard Categories'!$A$2:$B$52,2,FALSE)</f>
        <v>Heat/Drought/Fire</v>
      </c>
      <c r="E3230" s="17">
        <v>2</v>
      </c>
      <c r="F3230" s="17">
        <v>1986</v>
      </c>
      <c r="G3230" s="17" t="str">
        <f>IF(F3230&lt;2000,(ROUNDDOWN((F3230-$G$10)/5,0))*5+$G$10&amp;"-"&amp;(ROUNDDOWN((F3230-$G$10)/5,0))*5+$G$10+4,(ROUNDDOWN((F3230-$G$10)/5,0))*5+$G$10&amp;"-"&amp;(ROUNDDOWN((F3230-$G$10)/5,0))*5+$G$10+4)</f>
        <v>1985-1989</v>
      </c>
      <c r="H3230" s="17">
        <v>30</v>
      </c>
      <c r="I3230" s="17">
        <v>0</v>
      </c>
      <c r="J3230" s="17">
        <v>0</v>
      </c>
      <c r="K3230" s="17">
        <f>SUM(I3230:J3230)</f>
        <v>0</v>
      </c>
      <c r="L3230" s="28">
        <f>IF(N3230&lt;7000000000,0,1)</f>
        <v>0</v>
      </c>
      <c r="M3230" s="28">
        <f>IF(N3230&gt;0,1,0)</f>
        <v>0</v>
      </c>
      <c r="N3230" s="29">
        <v>0</v>
      </c>
      <c r="O3230" s="29">
        <f>IF($R3230="Minor",1,0)</f>
        <v>1</v>
      </c>
      <c r="P3230" s="29">
        <f>IF($R3230="Medium",1,0)</f>
        <v>0</v>
      </c>
      <c r="Q3230" s="29">
        <f>IF($R3230="Major",1,0)</f>
        <v>0</v>
      </c>
      <c r="R3230" s="2" t="str">
        <f>IF('Hazard Data'!N1501&lt;VLOOKUP(B3230,Thresholds!$B$2:$I$8,2,FALSE),"Minor",IF(AND(VLOOKUP(B3230,Thresholds!$B$2:$I$8,2,FALSE)&lt;='Hazard Data'!N1501,'Hazard Data'!N1501&lt;VLOOKUP(B3230,Thresholds!$B$2:$I$8,3,FALSE)),"Medium","Major"))</f>
        <v>Minor</v>
      </c>
      <c r="S3230" s="2" t="str">
        <f>IF(N3230&gt;0,"",IF('Hazard Data'!K1501&lt;VLOOKUP(B3230,Thresholds!$B$2:$I$8,5,FALSE),"Minor",IF(AND(VLOOKUP(B3230,Thresholds!$B$2:$I$8,5,FALSE)&lt;='Hazard Data'!K1501,'Hazard Data'!K1501&lt;VLOOKUP(B3230,Thresholds!$B$2:$I$8,6,FALSE)),"Medium","Major")))</f>
        <v>Medium</v>
      </c>
      <c r="T3230" s="2"/>
      <c r="U3230" s="2"/>
      <c r="V3230" s="2"/>
      <c r="W3230" s="2"/>
      <c r="X3230" s="1"/>
      <c r="Y3230" s="1"/>
      <c r="Z3230" s="1"/>
      <c r="AA3230" s="1"/>
      <c r="AB3230" s="1"/>
      <c r="AC3230" s="1"/>
      <c r="AD3230" s="1"/>
      <c r="AE3230" s="1"/>
      <c r="AF3230" s="1"/>
    </row>
    <row r="3231" spans="1:32">
      <c r="A3231" s="1"/>
      <c r="B3231" s="17">
        <v>4</v>
      </c>
      <c r="C3231" s="9" t="s">
        <v>58</v>
      </c>
      <c r="D3231" s="9" t="str">
        <f>VLOOKUP(C3231,'Hazard Categories'!$A$2:$B$52,2,FALSE)</f>
        <v>Heat/Drought/Fire</v>
      </c>
      <c r="E3231" s="17">
        <v>2</v>
      </c>
      <c r="F3231" s="17">
        <v>1986</v>
      </c>
      <c r="G3231" s="17" t="str">
        <f>IF(F3231&lt;2000,(ROUNDDOWN((F3231-$G$10)/5,0))*5+$G$10&amp;"-"&amp;(ROUNDDOWN((F3231-$G$10)/5,0))*5+$G$10+4,(ROUNDDOWN((F3231-$G$10)/5,0))*5+$G$10&amp;"-"&amp;(ROUNDDOWN((F3231-$G$10)/5,0))*5+$G$10+4)</f>
        <v>1985-1989</v>
      </c>
      <c r="H3231" s="17">
        <v>30</v>
      </c>
      <c r="I3231" s="17">
        <v>0</v>
      </c>
      <c r="J3231" s="17">
        <v>0</v>
      </c>
      <c r="K3231" s="17">
        <f>SUM(I3231:J3231)</f>
        <v>0</v>
      </c>
      <c r="L3231" s="28">
        <f>IF(N3231&lt;7000000000,0,1)</f>
        <v>0</v>
      </c>
      <c r="M3231" s="28">
        <f>IF(N3231&gt;0,1,0)</f>
        <v>0</v>
      </c>
      <c r="N3231" s="29">
        <v>0</v>
      </c>
      <c r="O3231" s="29">
        <f>IF($R3231="Minor",1,0)</f>
        <v>1</v>
      </c>
      <c r="P3231" s="29">
        <f>IF($R3231="Medium",1,0)</f>
        <v>0</v>
      </c>
      <c r="Q3231" s="29">
        <f>IF($R3231="Major",1,0)</f>
        <v>0</v>
      </c>
      <c r="R3231" s="2" t="str">
        <f>IF('Hazard Data'!N1502&lt;VLOOKUP(B3231,Thresholds!$B$2:$I$8,2,FALSE),"Minor",IF(AND(VLOOKUP(B3231,Thresholds!$B$2:$I$8,2,FALSE)&lt;='Hazard Data'!N1502,'Hazard Data'!N1502&lt;VLOOKUP(B3231,Thresholds!$B$2:$I$8,3,FALSE)),"Medium","Major"))</f>
        <v>Minor</v>
      </c>
      <c r="S3231" s="2" t="str">
        <f>IF(N3231&gt;0,"",IF('Hazard Data'!K1502&lt;VLOOKUP(B3231,Thresholds!$B$2:$I$8,5,FALSE),"Minor",IF(AND(VLOOKUP(B3231,Thresholds!$B$2:$I$8,5,FALSE)&lt;='Hazard Data'!K1502,'Hazard Data'!K1502&lt;VLOOKUP(B3231,Thresholds!$B$2:$I$8,6,FALSE)),"Medium","Major")))</f>
        <v>Medium</v>
      </c>
      <c r="T3231" s="2"/>
      <c r="U3231" s="2"/>
      <c r="V3231" s="2"/>
      <c r="W3231" s="2"/>
      <c r="X3231" s="1"/>
      <c r="Y3231" s="1"/>
      <c r="Z3231" s="1"/>
      <c r="AA3231" s="1"/>
      <c r="AB3231" s="1"/>
      <c r="AC3231" s="1"/>
      <c r="AD3231" s="1"/>
      <c r="AE3231" s="1"/>
      <c r="AF3231" s="1"/>
    </row>
    <row r="3232" spans="1:32">
      <c r="A3232" s="1"/>
      <c r="B3232" s="17">
        <v>3</v>
      </c>
      <c r="C3232" s="9" t="s">
        <v>58</v>
      </c>
      <c r="D3232" s="9" t="str">
        <f>VLOOKUP(C3232,'Hazard Categories'!$A$2:$B$52,2,FALSE)</f>
        <v>Heat/Drought/Fire</v>
      </c>
      <c r="E3232" s="17">
        <v>2</v>
      </c>
      <c r="F3232" s="17">
        <v>1986</v>
      </c>
      <c r="G3232" s="17" t="str">
        <f>IF(F3232&lt;2000,(ROUNDDOWN((F3232-$G$10)/5,0))*5+$G$10&amp;"-"&amp;(ROUNDDOWN((F3232-$G$10)/5,0))*5+$G$10+4,(ROUNDDOWN((F3232-$G$10)/5,0))*5+$G$10&amp;"-"&amp;(ROUNDDOWN((F3232-$G$10)/5,0))*5+$G$10+4)</f>
        <v>1985-1989</v>
      </c>
      <c r="H3232" s="17">
        <v>30</v>
      </c>
      <c r="I3232" s="17">
        <v>0</v>
      </c>
      <c r="J3232" s="17">
        <v>0</v>
      </c>
      <c r="K3232" s="17">
        <f>SUM(I3232:J3232)</f>
        <v>0</v>
      </c>
      <c r="L3232" s="28">
        <f>IF(N3232&lt;7000000000,0,1)</f>
        <v>0</v>
      </c>
      <c r="M3232" s="28">
        <f>IF(N3232&gt;0,1,0)</f>
        <v>0</v>
      </c>
      <c r="N3232" s="29">
        <v>0</v>
      </c>
      <c r="O3232" s="29">
        <f>IF($R3232="Minor",1,0)</f>
        <v>1</v>
      </c>
      <c r="P3232" s="29">
        <f>IF($R3232="Medium",1,0)</f>
        <v>0</v>
      </c>
      <c r="Q3232" s="29">
        <f>IF($R3232="Major",1,0)</f>
        <v>0</v>
      </c>
      <c r="R3232" s="2" t="str">
        <f>IF('Hazard Data'!N1503&lt;VLOOKUP(B3232,Thresholds!$B$2:$I$8,2,FALSE),"Minor",IF(AND(VLOOKUP(B3232,Thresholds!$B$2:$I$8,2,FALSE)&lt;='Hazard Data'!N1503,'Hazard Data'!N1503&lt;VLOOKUP(B3232,Thresholds!$B$2:$I$8,3,FALSE)),"Medium","Major"))</f>
        <v>Minor</v>
      </c>
      <c r="S3232" s="2" t="str">
        <f>IF(N3232&gt;0,"",IF('Hazard Data'!K1503&lt;VLOOKUP(B3232,Thresholds!$B$2:$I$8,5,FALSE),"Minor",IF(AND(VLOOKUP(B3232,Thresholds!$B$2:$I$8,5,FALSE)&lt;='Hazard Data'!K1503,'Hazard Data'!K1503&lt;VLOOKUP(B3232,Thresholds!$B$2:$I$8,6,FALSE)),"Medium","Major")))</f>
        <v>Medium</v>
      </c>
      <c r="T3232" s="2"/>
      <c r="U3232" s="2"/>
      <c r="V3232" s="2"/>
      <c r="W3232" s="2"/>
      <c r="X3232" s="1"/>
      <c r="Y3232" s="1"/>
      <c r="Z3232" s="1"/>
      <c r="AA3232" s="1"/>
      <c r="AB3232" s="1"/>
      <c r="AC3232" s="1"/>
      <c r="AD3232" s="1"/>
      <c r="AE3232" s="1"/>
      <c r="AF3232" s="1"/>
    </row>
    <row r="3233" spans="1:32">
      <c r="A3233" s="1"/>
      <c r="B3233" s="17">
        <v>5</v>
      </c>
      <c r="C3233" s="9" t="s">
        <v>58</v>
      </c>
      <c r="D3233" s="9" t="str">
        <f>VLOOKUP(C3233,'Hazard Categories'!$A$2:$B$52,2,FALSE)</f>
        <v>Heat/Drought/Fire</v>
      </c>
      <c r="E3233" s="17">
        <v>2</v>
      </c>
      <c r="F3233" s="17">
        <v>1986</v>
      </c>
      <c r="G3233" s="17" t="str">
        <f>IF(F3233&lt;2000,(ROUNDDOWN((F3233-$G$10)/5,0))*5+$G$10&amp;"-"&amp;(ROUNDDOWN((F3233-$G$10)/5,0))*5+$G$10+4,(ROUNDDOWN((F3233-$G$10)/5,0))*5+$G$10&amp;"-"&amp;(ROUNDDOWN((F3233-$G$10)/5,0))*5+$G$10+4)</f>
        <v>1985-1989</v>
      </c>
      <c r="H3233" s="17">
        <v>30</v>
      </c>
      <c r="I3233" s="17">
        <v>0</v>
      </c>
      <c r="J3233" s="17">
        <v>0</v>
      </c>
      <c r="K3233" s="17">
        <f>SUM(I3233:J3233)</f>
        <v>0</v>
      </c>
      <c r="L3233" s="28">
        <f>IF(N3233&lt;7000000000,0,1)</f>
        <v>0</v>
      </c>
      <c r="M3233" s="28">
        <f>IF(N3233&gt;0,1,0)</f>
        <v>0</v>
      </c>
      <c r="N3233" s="29">
        <v>0</v>
      </c>
      <c r="O3233" s="29">
        <f>IF($R3233="Minor",1,0)</f>
        <v>1</v>
      </c>
      <c r="P3233" s="29">
        <f>IF($R3233="Medium",1,0)</f>
        <v>0</v>
      </c>
      <c r="Q3233" s="29">
        <f>IF($R3233="Major",1,0)</f>
        <v>0</v>
      </c>
      <c r="R3233" s="2" t="str">
        <f>IF('Hazard Data'!N1504&lt;VLOOKUP(B3233,Thresholds!$B$2:$I$8,2,FALSE),"Minor",IF(AND(VLOOKUP(B3233,Thresholds!$B$2:$I$8,2,FALSE)&lt;='Hazard Data'!N1504,'Hazard Data'!N1504&lt;VLOOKUP(B3233,Thresholds!$B$2:$I$8,3,FALSE)),"Medium","Major"))</f>
        <v>Minor</v>
      </c>
      <c r="S3233" s="2" t="str">
        <f>IF(N3233&gt;0,"",IF('Hazard Data'!K1504&lt;VLOOKUP(B3233,Thresholds!$B$2:$I$8,5,FALSE),"Minor",IF(AND(VLOOKUP(B3233,Thresholds!$B$2:$I$8,5,FALSE)&lt;='Hazard Data'!K1504,'Hazard Data'!K1504&lt;VLOOKUP(B3233,Thresholds!$B$2:$I$8,6,FALSE)),"Medium","Major")))</f>
        <v>Medium</v>
      </c>
      <c r="T3233" s="2"/>
      <c r="U3233" s="2"/>
      <c r="V3233" s="2"/>
      <c r="W3233" s="2"/>
      <c r="X3233" s="1"/>
      <c r="Y3233" s="1"/>
      <c r="Z3233" s="1"/>
      <c r="AA3233" s="1"/>
      <c r="AB3233" s="1"/>
      <c r="AC3233" s="1"/>
      <c r="AD3233" s="1"/>
      <c r="AE3233" s="1"/>
      <c r="AF3233" s="1"/>
    </row>
    <row r="3234" spans="1:32">
      <c r="A3234" s="1"/>
      <c r="B3234" s="17">
        <v>4</v>
      </c>
      <c r="C3234" s="9" t="s">
        <v>59</v>
      </c>
      <c r="D3234" s="9" t="str">
        <f>VLOOKUP(C3234,'Hazard Categories'!$A$2:$B$52,2,FALSE)</f>
        <v>Storm</v>
      </c>
      <c r="E3234" s="17">
        <v>2</v>
      </c>
      <c r="F3234" s="17">
        <v>1986</v>
      </c>
      <c r="G3234" s="17" t="str">
        <f>IF(F3234&lt;2000,(ROUNDDOWN((F3234-$G$10)/5,0))*5+$G$10&amp;"-"&amp;(ROUNDDOWN((F3234-$G$10)/5,0))*5+$G$10+4,(ROUNDDOWN((F3234-$G$10)/5,0))*5+$G$10&amp;"-"&amp;(ROUNDDOWN((F3234-$G$10)/5,0))*5+$G$10+4)</f>
        <v>1985-1989</v>
      </c>
      <c r="H3234" s="17">
        <v>1</v>
      </c>
      <c r="I3234" s="17">
        <v>0</v>
      </c>
      <c r="J3234" s="17">
        <v>0</v>
      </c>
      <c r="K3234" s="17">
        <f>SUM(I3234:J3234)</f>
        <v>0</v>
      </c>
      <c r="L3234" s="28">
        <f>IF(N3234&lt;7000000000,0,1)</f>
        <v>0</v>
      </c>
      <c r="M3234" s="28">
        <f>IF(N3234&gt;0,1,0)</f>
        <v>0</v>
      </c>
      <c r="N3234" s="29">
        <v>0</v>
      </c>
      <c r="O3234" s="29">
        <f>IF($R3234="Minor",1,0)</f>
        <v>1</v>
      </c>
      <c r="P3234" s="29">
        <f>IF($R3234="Medium",1,0)</f>
        <v>0</v>
      </c>
      <c r="Q3234" s="29">
        <f>IF($R3234="Major",1,0)</f>
        <v>0</v>
      </c>
      <c r="R3234" s="2" t="str">
        <f>IF('Hazard Data'!N1509&lt;VLOOKUP(B3234,Thresholds!$B$2:$I$8,2,FALSE),"Minor",IF(AND(VLOOKUP(B3234,Thresholds!$B$2:$I$8,2,FALSE)&lt;='Hazard Data'!N1509,'Hazard Data'!N1509&lt;VLOOKUP(B3234,Thresholds!$B$2:$I$8,3,FALSE)),"Medium","Major"))</f>
        <v>Minor</v>
      </c>
      <c r="S3234" s="2" t="str">
        <f>IF(N3234&gt;0,"",IF('Hazard Data'!K1509&lt;VLOOKUP(B3234,Thresholds!$B$2:$I$8,5,FALSE),"Minor",IF(AND(VLOOKUP(B3234,Thresholds!$B$2:$I$8,5,FALSE)&lt;='Hazard Data'!K1509,'Hazard Data'!K1509&lt;VLOOKUP(B3234,Thresholds!$B$2:$I$8,6,FALSE)),"Medium","Major")))</f>
        <v>Medium</v>
      </c>
      <c r="T3234" s="2"/>
      <c r="U3234" s="2"/>
      <c r="V3234" s="2"/>
      <c r="W3234" s="2"/>
      <c r="X3234" s="1"/>
      <c r="Y3234" s="1"/>
      <c r="Z3234" s="1"/>
      <c r="AA3234" s="1"/>
      <c r="AB3234" s="1"/>
      <c r="AC3234" s="1"/>
      <c r="AD3234" s="1"/>
      <c r="AE3234" s="1"/>
      <c r="AF3234" s="1"/>
    </row>
    <row r="3235" spans="1:32">
      <c r="A3235" s="1"/>
      <c r="B3235" s="17">
        <v>4</v>
      </c>
      <c r="C3235" s="9" t="s">
        <v>45</v>
      </c>
      <c r="D3235" s="9" t="str">
        <f>VLOOKUP(C3235,'Hazard Categories'!$A$2:$B$52,2,FALSE)</f>
        <v>Storm</v>
      </c>
      <c r="E3235" s="17">
        <v>2</v>
      </c>
      <c r="F3235" s="17">
        <v>1986</v>
      </c>
      <c r="G3235" s="17" t="str">
        <f>IF(F3235&lt;2000,(ROUNDDOWN((F3235-$G$10)/5,0))*5+$G$10&amp;"-"&amp;(ROUNDDOWN((F3235-$G$10)/5,0))*5+$G$10+4,(ROUNDDOWN((F3235-$G$10)/5,0))*5+$G$10&amp;"-"&amp;(ROUNDDOWN((F3235-$G$10)/5,0))*5+$G$10+4)</f>
        <v>1985-1989</v>
      </c>
      <c r="H3235" s="17">
        <v>1</v>
      </c>
      <c r="I3235" s="17">
        <v>0</v>
      </c>
      <c r="J3235" s="17">
        <v>12</v>
      </c>
      <c r="K3235" s="17">
        <f>SUM(I3235:J3235)</f>
        <v>12</v>
      </c>
      <c r="L3235" s="28">
        <f>IF(N3235&lt;7000000000,0,1)</f>
        <v>0</v>
      </c>
      <c r="M3235" s="28">
        <f>IF(N3235&gt;0,1,0)</f>
        <v>0</v>
      </c>
      <c r="N3235" s="29">
        <v>0</v>
      </c>
      <c r="O3235" s="29">
        <f>IF($R3235="Minor",1,0)</f>
        <v>1</v>
      </c>
      <c r="P3235" s="29">
        <f>IF($R3235="Medium",1,0)</f>
        <v>0</v>
      </c>
      <c r="Q3235" s="29">
        <f>IF($R3235="Major",1,0)</f>
        <v>0</v>
      </c>
      <c r="R3235" s="2" t="str">
        <f>IF('Hazard Data'!N1517&lt;VLOOKUP(B3235,Thresholds!$B$2:$I$8,2,FALSE),"Minor",IF(AND(VLOOKUP(B3235,Thresholds!$B$2:$I$8,2,FALSE)&lt;='Hazard Data'!N1517,'Hazard Data'!N1517&lt;VLOOKUP(B3235,Thresholds!$B$2:$I$8,3,FALSE)),"Medium","Major"))</f>
        <v>Minor</v>
      </c>
      <c r="S3235" s="2" t="str">
        <f>IF(N3235&gt;0,"",IF('Hazard Data'!K1517&lt;VLOOKUP(B3235,Thresholds!$B$2:$I$8,5,FALSE),"Minor",IF(AND(VLOOKUP(B3235,Thresholds!$B$2:$I$8,5,FALSE)&lt;='Hazard Data'!K1517,'Hazard Data'!K1517&lt;VLOOKUP(B3235,Thresholds!$B$2:$I$8,6,FALSE)),"Medium","Major")))</f>
        <v>Medium</v>
      </c>
      <c r="T3235" s="2"/>
      <c r="U3235" s="2"/>
      <c r="V3235" s="2"/>
      <c r="W3235" s="2"/>
      <c r="X3235" s="1"/>
      <c r="Y3235" s="1"/>
      <c r="Z3235" s="1"/>
      <c r="AA3235" s="1"/>
      <c r="AB3235" s="1"/>
      <c r="AC3235" s="1"/>
      <c r="AD3235" s="1"/>
      <c r="AE3235" s="1"/>
      <c r="AF3235" s="1"/>
    </row>
    <row r="3236" spans="1:32">
      <c r="A3236" s="1"/>
      <c r="B3236" s="17">
        <v>4</v>
      </c>
      <c r="C3236" s="9" t="s">
        <v>59</v>
      </c>
      <c r="D3236" s="9" t="str">
        <f>VLOOKUP(C3236,'Hazard Categories'!$A$2:$B$52,2,FALSE)</f>
        <v>Storm</v>
      </c>
      <c r="E3236" s="17">
        <v>2</v>
      </c>
      <c r="F3236" s="17">
        <v>1986</v>
      </c>
      <c r="G3236" s="17" t="str">
        <f>IF(F3236&lt;2000,(ROUNDDOWN((F3236-$G$10)/5,0))*5+$G$10&amp;"-"&amp;(ROUNDDOWN((F3236-$G$10)/5,0))*5+$G$10+4,(ROUNDDOWN((F3236-$G$10)/5,0))*5+$G$10&amp;"-"&amp;(ROUNDDOWN((F3236-$G$10)/5,0))*5+$G$10+4)</f>
        <v>1985-1989</v>
      </c>
      <c r="H3236" s="17">
        <v>1</v>
      </c>
      <c r="I3236" s="17">
        <v>0</v>
      </c>
      <c r="J3236" s="17">
        <v>0</v>
      </c>
      <c r="K3236" s="17">
        <f>SUM(I3236:J3236)</f>
        <v>0</v>
      </c>
      <c r="L3236" s="28">
        <f>IF(N3236&lt;7000000000,0,1)</f>
        <v>0</v>
      </c>
      <c r="M3236" s="28">
        <f>IF(N3236&gt;0,1,0)</f>
        <v>0</v>
      </c>
      <c r="N3236" s="29">
        <v>0</v>
      </c>
      <c r="O3236" s="29">
        <f>IF($R3236="Minor",1,0)</f>
        <v>1</v>
      </c>
      <c r="P3236" s="29">
        <f>IF($R3236="Medium",1,0)</f>
        <v>0</v>
      </c>
      <c r="Q3236" s="29">
        <f>IF($R3236="Major",1,0)</f>
        <v>0</v>
      </c>
      <c r="R3236" s="2" t="str">
        <f>IF('Hazard Data'!N1519&lt;VLOOKUP(B3236,Thresholds!$B$2:$I$8,2,FALSE),"Minor",IF(AND(VLOOKUP(B3236,Thresholds!$B$2:$I$8,2,FALSE)&lt;='Hazard Data'!N1519,'Hazard Data'!N1519&lt;VLOOKUP(B3236,Thresholds!$B$2:$I$8,3,FALSE)),"Medium","Major"))</f>
        <v>Minor</v>
      </c>
      <c r="S3236" s="2" t="str">
        <f>IF(N3236&gt;0,"",IF('Hazard Data'!K1519&lt;VLOOKUP(B3236,Thresholds!$B$2:$I$8,5,FALSE),"Minor",IF(AND(VLOOKUP(B3236,Thresholds!$B$2:$I$8,5,FALSE)&lt;='Hazard Data'!K1519,'Hazard Data'!K1519&lt;VLOOKUP(B3236,Thresholds!$B$2:$I$8,6,FALSE)),"Medium","Major")))</f>
        <v>Medium</v>
      </c>
      <c r="T3236" s="2"/>
      <c r="U3236" s="2"/>
      <c r="V3236" s="2"/>
      <c r="W3236" s="2"/>
      <c r="X3236" s="1"/>
      <c r="Y3236" s="1"/>
      <c r="Z3236" s="1"/>
      <c r="AA3236" s="1"/>
      <c r="AB3236" s="1"/>
      <c r="AC3236" s="1"/>
      <c r="AD3236" s="1"/>
      <c r="AE3236" s="1"/>
      <c r="AF3236" s="1"/>
    </row>
    <row r="3237" spans="1:32">
      <c r="A3237" s="1"/>
      <c r="B3237" s="17">
        <v>1</v>
      </c>
      <c r="C3237" s="9" t="s">
        <v>59</v>
      </c>
      <c r="D3237" s="9" t="str">
        <f>VLOOKUP(C3237,'Hazard Categories'!$A$2:$B$52,2,FALSE)</f>
        <v>Storm</v>
      </c>
      <c r="E3237" s="17">
        <v>3</v>
      </c>
      <c r="F3237" s="17">
        <v>1986</v>
      </c>
      <c r="G3237" s="17" t="str">
        <f>IF(F3237&lt;2000,(ROUNDDOWN((F3237-$G$10)/5,0))*5+$G$10&amp;"-"&amp;(ROUNDDOWN((F3237-$G$10)/5,0))*5+$G$10+4,(ROUNDDOWN((F3237-$G$10)/5,0))*5+$G$10&amp;"-"&amp;(ROUNDDOWN((F3237-$G$10)/5,0))*5+$G$10+4)</f>
        <v>1985-1989</v>
      </c>
      <c r="H3237" s="17">
        <v>1</v>
      </c>
      <c r="I3237" s="17">
        <v>0</v>
      </c>
      <c r="J3237" s="17">
        <v>0</v>
      </c>
      <c r="K3237" s="17">
        <f>SUM(I3237:J3237)</f>
        <v>0</v>
      </c>
      <c r="L3237" s="28">
        <f>IF(N3237&lt;7000000000,0,1)</f>
        <v>0</v>
      </c>
      <c r="M3237" s="28">
        <f>IF(N3237&gt;0,1,0)</f>
        <v>0</v>
      </c>
      <c r="N3237" s="29">
        <v>0</v>
      </c>
      <c r="O3237" s="29">
        <f>IF($R3237="Minor",1,0)</f>
        <v>1</v>
      </c>
      <c r="P3237" s="29">
        <f>IF($R3237="Medium",1,0)</f>
        <v>0</v>
      </c>
      <c r="Q3237" s="29">
        <f>IF($R3237="Major",1,0)</f>
        <v>0</v>
      </c>
      <c r="R3237" s="2" t="str">
        <f>IF('Hazard Data'!N1538&lt;VLOOKUP(B3237,Thresholds!$B$2:$I$8,2,FALSE),"Minor",IF(AND(VLOOKUP(B3237,Thresholds!$B$2:$I$8,2,FALSE)&lt;='Hazard Data'!N1538,'Hazard Data'!N1538&lt;VLOOKUP(B3237,Thresholds!$B$2:$I$8,3,FALSE)),"Medium","Major"))</f>
        <v>Minor</v>
      </c>
      <c r="S3237" s="2" t="str">
        <f>IF(N3237&gt;0,"",IF('Hazard Data'!K1538&lt;VLOOKUP(B3237,Thresholds!$B$2:$I$8,5,FALSE),"Minor",IF(AND(VLOOKUP(B3237,Thresholds!$B$2:$I$8,5,FALSE)&lt;='Hazard Data'!K1538,'Hazard Data'!K1538&lt;VLOOKUP(B3237,Thresholds!$B$2:$I$8,6,FALSE)),"Medium","Major")))</f>
        <v>Medium</v>
      </c>
      <c r="T3237" s="2"/>
      <c r="U3237" s="2"/>
      <c r="V3237" s="2"/>
      <c r="W3237" s="2"/>
      <c r="X3237" s="1"/>
      <c r="Y3237" s="1"/>
      <c r="Z3237" s="1"/>
      <c r="AA3237" s="1"/>
      <c r="AB3237" s="1"/>
      <c r="AC3237" s="1"/>
      <c r="AD3237" s="1"/>
      <c r="AE3237" s="1"/>
      <c r="AF3237" s="1"/>
    </row>
    <row r="3238" spans="1:32">
      <c r="A3238" s="1"/>
      <c r="B3238" s="17">
        <v>4</v>
      </c>
      <c r="C3238" s="9" t="s">
        <v>45</v>
      </c>
      <c r="D3238" s="9" t="str">
        <f>VLOOKUP(C3238,'Hazard Categories'!$A$2:$B$52,2,FALSE)</f>
        <v>Storm</v>
      </c>
      <c r="E3238" s="17">
        <v>3</v>
      </c>
      <c r="F3238" s="17">
        <v>1987</v>
      </c>
      <c r="G3238" s="17" t="str">
        <f>IF(F3238&lt;2000,(ROUNDDOWN((F3238-$G$10)/5,0))*5+$G$10&amp;"-"&amp;(ROUNDDOWN((F3238-$G$10)/5,0))*5+$G$10+4,(ROUNDDOWN((F3238-$G$10)/5,0))*5+$G$10&amp;"-"&amp;(ROUNDDOWN((F3238-$G$10)/5,0))*5+$G$10+4)</f>
        <v>1985-1989</v>
      </c>
      <c r="H3238" s="17">
        <v>1</v>
      </c>
      <c r="I3238" s="17">
        <v>0</v>
      </c>
      <c r="J3238" s="17">
        <v>12</v>
      </c>
      <c r="K3238" s="17">
        <f>SUM(I3238:J3238)</f>
        <v>12</v>
      </c>
      <c r="L3238" s="28">
        <f>IF(N3238&lt;7000000000,0,1)</f>
        <v>0</v>
      </c>
      <c r="M3238" s="28">
        <f>IF(N3238&gt;0,1,0)</f>
        <v>0</v>
      </c>
      <c r="N3238" s="29">
        <v>0</v>
      </c>
      <c r="O3238" s="29">
        <f>IF($R3238="Minor",1,0)</f>
        <v>1</v>
      </c>
      <c r="P3238" s="29">
        <f>IF($R3238="Medium",1,0)</f>
        <v>0</v>
      </c>
      <c r="Q3238" s="29">
        <f>IF($R3238="Major",1,0)</f>
        <v>0</v>
      </c>
      <c r="R3238" s="2" t="str">
        <f>IF('Hazard Data'!N1612&lt;VLOOKUP(B3238,Thresholds!$B$2:$I$8,2,FALSE),"Minor",IF(AND(VLOOKUP(B3238,Thresholds!$B$2:$I$8,2,FALSE)&lt;='Hazard Data'!N1612,'Hazard Data'!N1612&lt;VLOOKUP(B3238,Thresholds!$B$2:$I$8,3,FALSE)),"Medium","Major"))</f>
        <v>Minor</v>
      </c>
      <c r="S3238" s="2" t="str">
        <f>IF(N3238&gt;0,"",IF('Hazard Data'!K1612&lt;VLOOKUP(B3238,Thresholds!$B$2:$I$8,5,FALSE),"Minor",IF(AND(VLOOKUP(B3238,Thresholds!$B$2:$I$8,5,FALSE)&lt;='Hazard Data'!K1612,'Hazard Data'!K1612&lt;VLOOKUP(B3238,Thresholds!$B$2:$I$8,6,FALSE)),"Medium","Major")))</f>
        <v>Medium</v>
      </c>
      <c r="T3238" s="2"/>
      <c r="U3238" s="2"/>
      <c r="V3238" s="2"/>
      <c r="W3238" s="2"/>
      <c r="X3238" s="1"/>
      <c r="Y3238" s="1"/>
      <c r="Z3238" s="1"/>
      <c r="AA3238" s="1"/>
      <c r="AB3238" s="1"/>
      <c r="AC3238" s="1"/>
      <c r="AD3238" s="1"/>
      <c r="AE3238" s="1"/>
      <c r="AF3238" s="1"/>
    </row>
    <row r="3239" spans="1:32">
      <c r="A3239" s="1"/>
      <c r="B3239" s="17">
        <v>4</v>
      </c>
      <c r="C3239" s="9" t="s">
        <v>44</v>
      </c>
      <c r="D3239" s="9" t="str">
        <f>VLOOKUP(C3239,'Hazard Categories'!$A$2:$B$52,2,FALSE)</f>
        <v>Severe Storm</v>
      </c>
      <c r="E3239" s="17">
        <v>3</v>
      </c>
      <c r="F3239" s="17">
        <v>1987</v>
      </c>
      <c r="G3239" s="17" t="str">
        <f>IF(F3239&lt;2000,(ROUNDDOWN((F3239-$G$10)/5,0))*5+$G$10&amp;"-"&amp;(ROUNDDOWN((F3239-$G$10)/5,0))*5+$G$10+4,(ROUNDDOWN((F3239-$G$10)/5,0))*5+$G$10&amp;"-"&amp;(ROUNDDOWN((F3239-$G$10)/5,0))*5+$G$10+4)</f>
        <v>1985-1989</v>
      </c>
      <c r="H3239" s="17">
        <v>1</v>
      </c>
      <c r="I3239" s="17">
        <v>0</v>
      </c>
      <c r="J3239" s="17">
        <v>0</v>
      </c>
      <c r="K3239" s="17">
        <f>SUM(I3239:J3239)</f>
        <v>0</v>
      </c>
      <c r="L3239" s="28">
        <f>IF(N3239&lt;7000000000,0,1)</f>
        <v>0</v>
      </c>
      <c r="M3239" s="28">
        <f>IF(N3239&gt;0,1,0)</f>
        <v>0</v>
      </c>
      <c r="N3239" s="29">
        <v>0</v>
      </c>
      <c r="O3239" s="29">
        <f>IF($R3239="Minor",1,0)</f>
        <v>1</v>
      </c>
      <c r="P3239" s="29">
        <f>IF($R3239="Medium",1,0)</f>
        <v>0</v>
      </c>
      <c r="Q3239" s="29">
        <f>IF($R3239="Major",1,0)</f>
        <v>0</v>
      </c>
      <c r="R3239" s="2" t="str">
        <f>IF('Hazard Data'!N1625&lt;VLOOKUP(B3239,Thresholds!$B$2:$I$8,2,FALSE),"Minor",IF(AND(VLOOKUP(B3239,Thresholds!$B$2:$I$8,2,FALSE)&lt;='Hazard Data'!N1625,'Hazard Data'!N1625&lt;VLOOKUP(B3239,Thresholds!$B$2:$I$8,3,FALSE)),"Medium","Major"))</f>
        <v>Minor</v>
      </c>
      <c r="S3239" s="2" t="str">
        <f>IF(N3239&gt;0,"",IF('Hazard Data'!K1625&lt;VLOOKUP(B3239,Thresholds!$B$2:$I$8,5,FALSE),"Minor",IF(AND(VLOOKUP(B3239,Thresholds!$B$2:$I$8,5,FALSE)&lt;='Hazard Data'!K1625,'Hazard Data'!K1625&lt;VLOOKUP(B3239,Thresholds!$B$2:$I$8,6,FALSE)),"Medium","Major")))</f>
        <v>Medium</v>
      </c>
      <c r="T3239" s="2"/>
      <c r="U3239" s="2"/>
      <c r="V3239" s="2"/>
      <c r="W3239" s="2"/>
      <c r="X3239" s="1"/>
      <c r="Y3239" s="1"/>
      <c r="Z3239" s="1"/>
      <c r="AA3239" s="1"/>
      <c r="AB3239" s="1"/>
      <c r="AC3239" s="1"/>
      <c r="AD3239" s="1"/>
      <c r="AE3239" s="1"/>
      <c r="AF3239" s="1"/>
    </row>
    <row r="3240" spans="1:32">
      <c r="A3240" s="1"/>
      <c r="B3240" s="17">
        <v>6</v>
      </c>
      <c r="C3240" s="9" t="s">
        <v>40</v>
      </c>
      <c r="D3240" s="9" t="str">
        <f>VLOOKUP(C3240,'Hazard Categories'!$A$2:$B$52,2,FALSE)</f>
        <v>Storm</v>
      </c>
      <c r="E3240" s="17">
        <v>4</v>
      </c>
      <c r="F3240" s="17">
        <v>1987</v>
      </c>
      <c r="G3240" s="17" t="str">
        <f>IF(F3240&lt;2000,(ROUNDDOWN((F3240-$G$10)/5,0))*5+$G$10&amp;"-"&amp;(ROUNDDOWN((F3240-$G$10)/5,0))*5+$G$10+4,(ROUNDDOWN((F3240-$G$10)/5,0))*5+$G$10&amp;"-"&amp;(ROUNDDOWN((F3240-$G$10)/5,0))*5+$G$10+4)</f>
        <v>1985-1989</v>
      </c>
      <c r="H3240" s="17">
        <v>31</v>
      </c>
      <c r="I3240" s="17">
        <v>0</v>
      </c>
      <c r="J3240" s="17">
        <v>0</v>
      </c>
      <c r="K3240" s="17">
        <f>SUM(I3240:J3240)</f>
        <v>0</v>
      </c>
      <c r="L3240" s="28">
        <f>IF(N3240&lt;7000000000,0,1)</f>
        <v>0</v>
      </c>
      <c r="M3240" s="28">
        <f>IF(N3240&gt;0,1,0)</f>
        <v>0</v>
      </c>
      <c r="N3240" s="29">
        <v>0</v>
      </c>
      <c r="O3240" s="29">
        <f>IF($R3240="Minor",1,0)</f>
        <v>1</v>
      </c>
      <c r="P3240" s="29">
        <f>IF($R3240="Medium",1,0)</f>
        <v>0</v>
      </c>
      <c r="Q3240" s="29">
        <f>IF($R3240="Major",1,0)</f>
        <v>0</v>
      </c>
      <c r="R3240" s="2" t="str">
        <f>IF('Hazard Data'!N1632&lt;VLOOKUP(B3240,Thresholds!$B$2:$I$8,2,FALSE),"Minor",IF(AND(VLOOKUP(B3240,Thresholds!$B$2:$I$8,2,FALSE)&lt;='Hazard Data'!N1632,'Hazard Data'!N1632&lt;VLOOKUP(B3240,Thresholds!$B$2:$I$8,3,FALSE)),"Medium","Major"))</f>
        <v>Minor</v>
      </c>
      <c r="S3240" s="2" t="str">
        <f>IF(N3240&gt;0,"",IF('Hazard Data'!K1632&lt;VLOOKUP(B3240,Thresholds!$B$2:$I$8,5,FALSE),"Minor",IF(AND(VLOOKUP(B3240,Thresholds!$B$2:$I$8,5,FALSE)&lt;='Hazard Data'!K1632,'Hazard Data'!K1632&lt;VLOOKUP(B3240,Thresholds!$B$2:$I$8,6,FALSE)),"Medium","Major")))</f>
        <v>Medium</v>
      </c>
      <c r="T3240" s="2"/>
      <c r="U3240" s="2"/>
      <c r="V3240" s="2"/>
      <c r="W3240" s="2"/>
      <c r="X3240" s="1"/>
      <c r="Y3240" s="1"/>
      <c r="Z3240" s="1"/>
      <c r="AA3240" s="1"/>
      <c r="AB3240" s="1"/>
      <c r="AC3240" s="1"/>
      <c r="AD3240" s="1"/>
      <c r="AE3240" s="1"/>
      <c r="AF3240" s="1"/>
    </row>
    <row r="3241" spans="1:32">
      <c r="A3241" s="1"/>
      <c r="B3241" s="17">
        <v>1</v>
      </c>
      <c r="C3241" s="9" t="s">
        <v>40</v>
      </c>
      <c r="D3241" s="9" t="str">
        <f>VLOOKUP(C3241,'Hazard Categories'!$A$2:$B$52,2,FALSE)</f>
        <v>Storm</v>
      </c>
      <c r="E3241" s="17">
        <v>4</v>
      </c>
      <c r="F3241" s="17">
        <v>1987</v>
      </c>
      <c r="G3241" s="17" t="str">
        <f>IF(F3241&lt;2000,(ROUNDDOWN((F3241-$G$10)/5,0))*5+$G$10&amp;"-"&amp;(ROUNDDOWN((F3241-$G$10)/5,0))*5+$G$10+4,(ROUNDDOWN((F3241-$G$10)/5,0))*5+$G$10&amp;"-"&amp;(ROUNDDOWN((F3241-$G$10)/5,0))*5+$G$10+4)</f>
        <v>1985-1989</v>
      </c>
      <c r="H3241" s="17">
        <v>31</v>
      </c>
      <c r="I3241" s="17">
        <v>0</v>
      </c>
      <c r="J3241" s="17">
        <v>0</v>
      </c>
      <c r="K3241" s="17">
        <f>SUM(I3241:J3241)</f>
        <v>0</v>
      </c>
      <c r="L3241" s="28">
        <f>IF(N3241&lt;7000000000,0,1)</f>
        <v>0</v>
      </c>
      <c r="M3241" s="28">
        <f>IF(N3241&gt;0,1,0)</f>
        <v>0</v>
      </c>
      <c r="N3241" s="29">
        <v>0</v>
      </c>
      <c r="O3241" s="29">
        <f>IF($R3241="Minor",1,0)</f>
        <v>1</v>
      </c>
      <c r="P3241" s="29">
        <f>IF($R3241="Medium",1,0)</f>
        <v>0</v>
      </c>
      <c r="Q3241" s="29">
        <f>IF($R3241="Major",1,0)</f>
        <v>0</v>
      </c>
      <c r="R3241" s="2" t="str">
        <f>IF('Hazard Data'!N1633&lt;VLOOKUP(B3241,Thresholds!$B$2:$I$8,2,FALSE),"Minor",IF(AND(VLOOKUP(B3241,Thresholds!$B$2:$I$8,2,FALSE)&lt;='Hazard Data'!N1633,'Hazard Data'!N1633&lt;VLOOKUP(B3241,Thresholds!$B$2:$I$8,3,FALSE)),"Medium","Major"))</f>
        <v>Minor</v>
      </c>
      <c r="S3241" s="2" t="str">
        <f>IF(N3241&gt;0,"",IF('Hazard Data'!K1633&lt;VLOOKUP(B3241,Thresholds!$B$2:$I$8,5,FALSE),"Minor",IF(AND(VLOOKUP(B3241,Thresholds!$B$2:$I$8,5,FALSE)&lt;='Hazard Data'!K1633,'Hazard Data'!K1633&lt;VLOOKUP(B3241,Thresholds!$B$2:$I$8,6,FALSE)),"Medium","Major")))</f>
        <v>Medium</v>
      </c>
      <c r="T3241" s="2"/>
      <c r="U3241" s="2"/>
      <c r="V3241" s="2"/>
      <c r="W3241" s="2"/>
      <c r="X3241" s="1"/>
      <c r="Y3241" s="1"/>
      <c r="Z3241" s="1"/>
      <c r="AA3241" s="1"/>
      <c r="AB3241" s="1"/>
      <c r="AC3241" s="1"/>
      <c r="AD3241" s="1"/>
      <c r="AE3241" s="1"/>
      <c r="AF3241" s="1"/>
    </row>
    <row r="3242" spans="1:32">
      <c r="A3242" s="1"/>
      <c r="B3242" s="17">
        <v>2</v>
      </c>
      <c r="C3242" s="9" t="s">
        <v>40</v>
      </c>
      <c r="D3242" s="9" t="str">
        <f>VLOOKUP(C3242,'Hazard Categories'!$A$2:$B$52,2,FALSE)</f>
        <v>Storm</v>
      </c>
      <c r="E3242" s="17">
        <v>4</v>
      </c>
      <c r="F3242" s="17">
        <v>1987</v>
      </c>
      <c r="G3242" s="17" t="str">
        <f>IF(F3242&lt;2000,(ROUNDDOWN((F3242-$G$10)/5,0))*5+$G$10&amp;"-"&amp;(ROUNDDOWN((F3242-$G$10)/5,0))*5+$G$10+4,(ROUNDDOWN((F3242-$G$10)/5,0))*5+$G$10&amp;"-"&amp;(ROUNDDOWN((F3242-$G$10)/5,0))*5+$G$10+4)</f>
        <v>1985-1989</v>
      </c>
      <c r="H3242" s="17">
        <v>31</v>
      </c>
      <c r="I3242" s="17">
        <v>0</v>
      </c>
      <c r="J3242" s="17">
        <v>0</v>
      </c>
      <c r="K3242" s="17">
        <f>SUM(I3242:J3242)</f>
        <v>0</v>
      </c>
      <c r="L3242" s="28">
        <f>IF(N3242&lt;7000000000,0,1)</f>
        <v>0</v>
      </c>
      <c r="M3242" s="28">
        <f>IF(N3242&gt;0,1,0)</f>
        <v>0</v>
      </c>
      <c r="N3242" s="29">
        <v>0</v>
      </c>
      <c r="O3242" s="29">
        <f>IF($R3242="Minor",1,0)</f>
        <v>1</v>
      </c>
      <c r="P3242" s="29">
        <f>IF($R3242="Medium",1,0)</f>
        <v>0</v>
      </c>
      <c r="Q3242" s="29">
        <f>IF($R3242="Major",1,0)</f>
        <v>0</v>
      </c>
      <c r="R3242" s="2" t="str">
        <f>IF('Hazard Data'!N1634&lt;VLOOKUP(B3242,Thresholds!$B$2:$I$8,2,FALSE),"Minor",IF(AND(VLOOKUP(B3242,Thresholds!$B$2:$I$8,2,FALSE)&lt;='Hazard Data'!N1634,'Hazard Data'!N1634&lt;VLOOKUP(B3242,Thresholds!$B$2:$I$8,3,FALSE)),"Medium","Major"))</f>
        <v>Minor</v>
      </c>
      <c r="S3242" s="2" t="str">
        <f>IF(N3242&gt;0,"",IF('Hazard Data'!K1634&lt;VLOOKUP(B3242,Thresholds!$B$2:$I$8,5,FALSE),"Minor",IF(AND(VLOOKUP(B3242,Thresholds!$B$2:$I$8,5,FALSE)&lt;='Hazard Data'!K1634,'Hazard Data'!K1634&lt;VLOOKUP(B3242,Thresholds!$B$2:$I$8,6,FALSE)),"Medium","Major")))</f>
        <v>Medium</v>
      </c>
      <c r="T3242" s="2"/>
      <c r="U3242" s="2"/>
      <c r="V3242" s="2"/>
      <c r="W3242" s="2"/>
      <c r="X3242" s="1"/>
      <c r="Y3242" s="1"/>
      <c r="Z3242" s="1"/>
      <c r="AA3242" s="1"/>
      <c r="AB3242" s="1"/>
      <c r="AC3242" s="1"/>
      <c r="AD3242" s="1"/>
      <c r="AE3242" s="1"/>
      <c r="AF3242" s="1"/>
    </row>
    <row r="3243" spans="1:32">
      <c r="A3243" s="1"/>
      <c r="B3243" s="17">
        <v>4</v>
      </c>
      <c r="C3243" s="9" t="s">
        <v>40</v>
      </c>
      <c r="D3243" s="9" t="str">
        <f>VLOOKUP(C3243,'Hazard Categories'!$A$2:$B$52,2,FALSE)</f>
        <v>Storm</v>
      </c>
      <c r="E3243" s="17">
        <v>4</v>
      </c>
      <c r="F3243" s="17">
        <v>1987</v>
      </c>
      <c r="G3243" s="17" t="str">
        <f>IF(F3243&lt;2000,(ROUNDDOWN((F3243-$G$10)/5,0))*5+$G$10&amp;"-"&amp;(ROUNDDOWN((F3243-$G$10)/5,0))*5+$G$10+4,(ROUNDDOWN((F3243-$G$10)/5,0))*5+$G$10&amp;"-"&amp;(ROUNDDOWN((F3243-$G$10)/5,0))*5+$G$10+4)</f>
        <v>1985-1989</v>
      </c>
      <c r="H3243" s="17">
        <v>31</v>
      </c>
      <c r="I3243" s="17">
        <v>0</v>
      </c>
      <c r="J3243" s="17">
        <v>0</v>
      </c>
      <c r="K3243" s="17">
        <f>SUM(I3243:J3243)</f>
        <v>0</v>
      </c>
      <c r="L3243" s="28">
        <f>IF(N3243&lt;7000000000,0,1)</f>
        <v>0</v>
      </c>
      <c r="M3243" s="28">
        <f>IF(N3243&gt;0,1,0)</f>
        <v>0</v>
      </c>
      <c r="N3243" s="29">
        <v>0</v>
      </c>
      <c r="O3243" s="29">
        <f>IF($R3243="Minor",1,0)</f>
        <v>1</v>
      </c>
      <c r="P3243" s="29">
        <f>IF($R3243="Medium",1,0)</f>
        <v>0</v>
      </c>
      <c r="Q3243" s="29">
        <f>IF($R3243="Major",1,0)</f>
        <v>0</v>
      </c>
      <c r="R3243" s="2" t="str">
        <f>IF('Hazard Data'!N1635&lt;VLOOKUP(B3243,Thresholds!$B$2:$I$8,2,FALSE),"Minor",IF(AND(VLOOKUP(B3243,Thresholds!$B$2:$I$8,2,FALSE)&lt;='Hazard Data'!N1635,'Hazard Data'!N1635&lt;VLOOKUP(B3243,Thresholds!$B$2:$I$8,3,FALSE)),"Medium","Major"))</f>
        <v>Minor</v>
      </c>
      <c r="S3243" s="2" t="str">
        <f>IF(N3243&gt;0,"",IF('Hazard Data'!K1635&lt;VLOOKUP(B3243,Thresholds!$B$2:$I$8,5,FALSE),"Minor",IF(AND(VLOOKUP(B3243,Thresholds!$B$2:$I$8,5,FALSE)&lt;='Hazard Data'!K1635,'Hazard Data'!K1635&lt;VLOOKUP(B3243,Thresholds!$B$2:$I$8,6,FALSE)),"Medium","Major")))</f>
        <v>Medium</v>
      </c>
      <c r="T3243" s="2"/>
      <c r="U3243" s="2"/>
      <c r="V3243" s="2"/>
      <c r="W3243" s="2"/>
      <c r="X3243" s="1"/>
      <c r="Y3243" s="1"/>
      <c r="Z3243" s="1"/>
      <c r="AA3243" s="1"/>
      <c r="AB3243" s="1"/>
      <c r="AC3243" s="1"/>
      <c r="AD3243" s="1"/>
      <c r="AE3243" s="1"/>
      <c r="AF3243" s="1"/>
    </row>
    <row r="3244" spans="1:32">
      <c r="A3244" s="1"/>
      <c r="B3244" s="17">
        <v>3</v>
      </c>
      <c r="C3244" s="9" t="s">
        <v>40</v>
      </c>
      <c r="D3244" s="9" t="str">
        <f>VLOOKUP(C3244,'Hazard Categories'!$A$2:$B$52,2,FALSE)</f>
        <v>Storm</v>
      </c>
      <c r="E3244" s="17">
        <v>4</v>
      </c>
      <c r="F3244" s="17">
        <v>1987</v>
      </c>
      <c r="G3244" s="17" t="str">
        <f>IF(F3244&lt;2000,(ROUNDDOWN((F3244-$G$10)/5,0))*5+$G$10&amp;"-"&amp;(ROUNDDOWN((F3244-$G$10)/5,0))*5+$G$10+4,(ROUNDDOWN((F3244-$G$10)/5,0))*5+$G$10&amp;"-"&amp;(ROUNDDOWN((F3244-$G$10)/5,0))*5+$G$10+4)</f>
        <v>1985-1989</v>
      </c>
      <c r="H3244" s="17">
        <v>31</v>
      </c>
      <c r="I3244" s="17">
        <v>0</v>
      </c>
      <c r="J3244" s="17">
        <v>0</v>
      </c>
      <c r="K3244" s="17">
        <f>SUM(I3244:J3244)</f>
        <v>0</v>
      </c>
      <c r="L3244" s="28">
        <f>IF(N3244&lt;7000000000,0,1)</f>
        <v>0</v>
      </c>
      <c r="M3244" s="28">
        <f>IF(N3244&gt;0,1,0)</f>
        <v>0</v>
      </c>
      <c r="N3244" s="29">
        <v>0</v>
      </c>
      <c r="O3244" s="29">
        <f>IF($R3244="Minor",1,0)</f>
        <v>1</v>
      </c>
      <c r="P3244" s="29">
        <f>IF($R3244="Medium",1,0)</f>
        <v>0</v>
      </c>
      <c r="Q3244" s="29">
        <f>IF($R3244="Major",1,0)</f>
        <v>0</v>
      </c>
      <c r="R3244" s="2" t="str">
        <f>IF('Hazard Data'!N1636&lt;VLOOKUP(B3244,Thresholds!$B$2:$I$8,2,FALSE),"Minor",IF(AND(VLOOKUP(B3244,Thresholds!$B$2:$I$8,2,FALSE)&lt;='Hazard Data'!N1636,'Hazard Data'!N1636&lt;VLOOKUP(B3244,Thresholds!$B$2:$I$8,3,FALSE)),"Medium","Major"))</f>
        <v>Minor</v>
      </c>
      <c r="S3244" s="2" t="str">
        <f>IF(N3244&gt;0,"",IF('Hazard Data'!K1636&lt;VLOOKUP(B3244,Thresholds!$B$2:$I$8,5,FALSE),"Minor",IF(AND(VLOOKUP(B3244,Thresholds!$B$2:$I$8,5,FALSE)&lt;='Hazard Data'!K1636,'Hazard Data'!K1636&lt;VLOOKUP(B3244,Thresholds!$B$2:$I$8,6,FALSE)),"Medium","Major")))</f>
        <v>Medium</v>
      </c>
      <c r="T3244" s="2"/>
      <c r="U3244" s="2"/>
      <c r="V3244" s="2"/>
      <c r="W3244" s="2"/>
      <c r="X3244" s="1"/>
      <c r="Y3244" s="1"/>
      <c r="Z3244" s="1"/>
      <c r="AA3244" s="1"/>
      <c r="AB3244" s="1"/>
      <c r="AC3244" s="1"/>
      <c r="AD3244" s="1"/>
      <c r="AE3244" s="1"/>
      <c r="AF3244" s="1"/>
    </row>
    <row r="3245" spans="1:32">
      <c r="A3245" s="1"/>
      <c r="B3245" s="17">
        <v>5</v>
      </c>
      <c r="C3245" s="9" t="s">
        <v>40</v>
      </c>
      <c r="D3245" s="9" t="str">
        <f>VLOOKUP(C3245,'Hazard Categories'!$A$2:$B$52,2,FALSE)</f>
        <v>Storm</v>
      </c>
      <c r="E3245" s="17">
        <v>4</v>
      </c>
      <c r="F3245" s="17">
        <v>1987</v>
      </c>
      <c r="G3245" s="17" t="str">
        <f>IF(F3245&lt;2000,(ROUNDDOWN((F3245-$G$10)/5,0))*5+$G$10&amp;"-"&amp;(ROUNDDOWN((F3245-$G$10)/5,0))*5+$G$10+4,(ROUNDDOWN((F3245-$G$10)/5,0))*5+$G$10&amp;"-"&amp;(ROUNDDOWN((F3245-$G$10)/5,0))*5+$G$10+4)</f>
        <v>1985-1989</v>
      </c>
      <c r="H3245" s="17">
        <v>31</v>
      </c>
      <c r="I3245" s="17">
        <v>0</v>
      </c>
      <c r="J3245" s="17">
        <v>0</v>
      </c>
      <c r="K3245" s="17">
        <f>SUM(I3245:J3245)</f>
        <v>0</v>
      </c>
      <c r="L3245" s="28">
        <f>IF(N3245&lt;7000000000,0,1)</f>
        <v>0</v>
      </c>
      <c r="M3245" s="28">
        <f>IF(N3245&gt;0,1,0)</f>
        <v>0</v>
      </c>
      <c r="N3245" s="29">
        <v>0</v>
      </c>
      <c r="O3245" s="29">
        <f>IF($R3245="Minor",1,0)</f>
        <v>1</v>
      </c>
      <c r="P3245" s="29">
        <f>IF($R3245="Medium",1,0)</f>
        <v>0</v>
      </c>
      <c r="Q3245" s="29">
        <f>IF($R3245="Major",1,0)</f>
        <v>0</v>
      </c>
      <c r="R3245" s="2" t="str">
        <f>IF('Hazard Data'!N1637&lt;VLOOKUP(B3245,Thresholds!$B$2:$I$8,2,FALSE),"Minor",IF(AND(VLOOKUP(B3245,Thresholds!$B$2:$I$8,2,FALSE)&lt;='Hazard Data'!N1637,'Hazard Data'!N1637&lt;VLOOKUP(B3245,Thresholds!$B$2:$I$8,3,FALSE)),"Medium","Major"))</f>
        <v>Minor</v>
      </c>
      <c r="S3245" s="2" t="str">
        <f>IF(N3245&gt;0,"",IF('Hazard Data'!K1637&lt;VLOOKUP(B3245,Thresholds!$B$2:$I$8,5,FALSE),"Minor",IF(AND(VLOOKUP(B3245,Thresholds!$B$2:$I$8,5,FALSE)&lt;='Hazard Data'!K1637,'Hazard Data'!K1637&lt;VLOOKUP(B3245,Thresholds!$B$2:$I$8,6,FALSE)),"Medium","Major")))</f>
        <v>Medium</v>
      </c>
      <c r="T3245" s="2"/>
      <c r="U3245" s="2"/>
      <c r="V3245" s="2"/>
      <c r="W3245" s="2"/>
      <c r="X3245" s="1"/>
      <c r="Y3245" s="1"/>
      <c r="Z3245" s="1"/>
      <c r="AA3245" s="1"/>
      <c r="AB3245" s="1"/>
      <c r="AC3245" s="1"/>
      <c r="AD3245" s="1"/>
      <c r="AE3245" s="1"/>
      <c r="AF3245" s="1"/>
    </row>
    <row r="3246" spans="1:32">
      <c r="A3246" s="1"/>
      <c r="B3246" s="17">
        <v>6</v>
      </c>
      <c r="C3246" s="9" t="s">
        <v>40</v>
      </c>
      <c r="D3246" s="9" t="str">
        <f>VLOOKUP(C3246,'Hazard Categories'!$A$2:$B$52,2,FALSE)</f>
        <v>Storm</v>
      </c>
      <c r="E3246" s="17">
        <v>2</v>
      </c>
      <c r="F3246" s="17">
        <v>1988</v>
      </c>
      <c r="G3246" s="17" t="str">
        <f>IF(F3246&lt;2000,(ROUNDDOWN((F3246-$G$10)/5,0))*5+$G$10&amp;"-"&amp;(ROUNDDOWN((F3246-$G$10)/5,0))*5+$G$10+4,(ROUNDDOWN((F3246-$G$10)/5,0))*5+$G$10&amp;"-"&amp;(ROUNDDOWN((F3246-$G$10)/5,0))*5+$G$10+4)</f>
        <v>1985-1989</v>
      </c>
      <c r="H3246" s="17">
        <v>1</v>
      </c>
      <c r="I3246" s="17">
        <v>0</v>
      </c>
      <c r="J3246" s="17">
        <v>0</v>
      </c>
      <c r="K3246" s="17">
        <f>SUM(I3246:J3246)</f>
        <v>0</v>
      </c>
      <c r="L3246" s="28">
        <f>IF(N3246&lt;7000000000,0,1)</f>
        <v>0</v>
      </c>
      <c r="M3246" s="28">
        <f>IF(N3246&gt;0,1,0)</f>
        <v>0</v>
      </c>
      <c r="N3246" s="29">
        <v>0</v>
      </c>
      <c r="O3246" s="29">
        <f>IF($R3246="Minor",1,0)</f>
        <v>1</v>
      </c>
      <c r="P3246" s="29">
        <f>IF($R3246="Medium",1,0)</f>
        <v>0</v>
      </c>
      <c r="Q3246" s="29">
        <f>IF($R3246="Major",1,0)</f>
        <v>0</v>
      </c>
      <c r="R3246" s="2" t="str">
        <f>IF('Hazard Data'!N1684&lt;VLOOKUP(B3246,Thresholds!$B$2:$I$8,2,FALSE),"Minor",IF(AND(VLOOKUP(B3246,Thresholds!$B$2:$I$8,2,FALSE)&lt;='Hazard Data'!N1684,'Hazard Data'!N1684&lt;VLOOKUP(B3246,Thresholds!$B$2:$I$8,3,FALSE)),"Medium","Major"))</f>
        <v>Minor</v>
      </c>
      <c r="S3246" s="2" t="str">
        <f>IF(N3246&gt;0,"",IF('Hazard Data'!K1684&lt;VLOOKUP(B3246,Thresholds!$B$2:$I$8,5,FALSE),"Minor",IF(AND(VLOOKUP(B3246,Thresholds!$B$2:$I$8,5,FALSE)&lt;='Hazard Data'!K1684,'Hazard Data'!K1684&lt;VLOOKUP(B3246,Thresholds!$B$2:$I$8,6,FALSE)),"Medium","Major")))</f>
        <v>Medium</v>
      </c>
      <c r="T3246" s="2"/>
      <c r="U3246" s="2"/>
      <c r="V3246" s="2"/>
      <c r="W3246" s="2"/>
      <c r="X3246" s="1"/>
      <c r="Y3246" s="1"/>
      <c r="Z3246" s="1"/>
      <c r="AA3246" s="1"/>
      <c r="AB3246" s="1"/>
      <c r="AC3246" s="1"/>
      <c r="AD3246" s="1"/>
      <c r="AE3246" s="1"/>
      <c r="AF3246" s="1"/>
    </row>
    <row r="3247" spans="1:32">
      <c r="A3247" s="1"/>
      <c r="B3247" s="17">
        <v>1</v>
      </c>
      <c r="C3247" s="9" t="s">
        <v>40</v>
      </c>
      <c r="D3247" s="9" t="str">
        <f>VLOOKUP(C3247,'Hazard Categories'!$A$2:$B$52,2,FALSE)</f>
        <v>Storm</v>
      </c>
      <c r="E3247" s="17">
        <v>2</v>
      </c>
      <c r="F3247" s="17">
        <v>1988</v>
      </c>
      <c r="G3247" s="17" t="str">
        <f>IF(F3247&lt;2000,(ROUNDDOWN((F3247-$G$10)/5,0))*5+$G$10&amp;"-"&amp;(ROUNDDOWN((F3247-$G$10)/5,0))*5+$G$10+4,(ROUNDDOWN((F3247-$G$10)/5,0))*5+$G$10&amp;"-"&amp;(ROUNDDOWN((F3247-$G$10)/5,0))*5+$G$10+4)</f>
        <v>1985-1989</v>
      </c>
      <c r="H3247" s="17">
        <v>1</v>
      </c>
      <c r="I3247" s="17">
        <v>0</v>
      </c>
      <c r="J3247" s="17">
        <v>0</v>
      </c>
      <c r="K3247" s="17">
        <f>SUM(I3247:J3247)</f>
        <v>0</v>
      </c>
      <c r="L3247" s="28">
        <f>IF(N3247&lt;7000000000,0,1)</f>
        <v>0</v>
      </c>
      <c r="M3247" s="28">
        <f>IF(N3247&gt;0,1,0)</f>
        <v>0</v>
      </c>
      <c r="N3247" s="29">
        <v>0</v>
      </c>
      <c r="O3247" s="29">
        <f>IF($R3247="Minor",1,0)</f>
        <v>1</v>
      </c>
      <c r="P3247" s="29">
        <f>IF($R3247="Medium",1,0)</f>
        <v>0</v>
      </c>
      <c r="Q3247" s="29">
        <f>IF($R3247="Major",1,0)</f>
        <v>0</v>
      </c>
      <c r="R3247" s="2" t="str">
        <f>IF('Hazard Data'!N1685&lt;VLOOKUP(B3247,Thresholds!$B$2:$I$8,2,FALSE),"Minor",IF(AND(VLOOKUP(B3247,Thresholds!$B$2:$I$8,2,FALSE)&lt;='Hazard Data'!N1685,'Hazard Data'!N1685&lt;VLOOKUP(B3247,Thresholds!$B$2:$I$8,3,FALSE)),"Medium","Major"))</f>
        <v>Minor</v>
      </c>
      <c r="S3247" s="2" t="str">
        <f>IF(N3247&gt;0,"",IF('Hazard Data'!K1685&lt;VLOOKUP(B3247,Thresholds!$B$2:$I$8,5,FALSE),"Minor",IF(AND(VLOOKUP(B3247,Thresholds!$B$2:$I$8,5,FALSE)&lt;='Hazard Data'!K1685,'Hazard Data'!K1685&lt;VLOOKUP(B3247,Thresholds!$B$2:$I$8,6,FALSE)),"Medium","Major")))</f>
        <v>Medium</v>
      </c>
      <c r="T3247" s="2"/>
      <c r="U3247" s="2"/>
      <c r="V3247" s="2"/>
      <c r="W3247" s="2"/>
      <c r="X3247" s="1"/>
      <c r="Y3247" s="1"/>
      <c r="Z3247" s="1"/>
      <c r="AA3247" s="1"/>
      <c r="AB3247" s="1"/>
      <c r="AC3247" s="1"/>
      <c r="AD3247" s="1"/>
      <c r="AE3247" s="1"/>
      <c r="AF3247" s="1"/>
    </row>
    <row r="3248" spans="1:32">
      <c r="A3248" s="1"/>
      <c r="B3248" s="17">
        <v>3</v>
      </c>
      <c r="C3248" s="9" t="s">
        <v>45</v>
      </c>
      <c r="D3248" s="9" t="str">
        <f>VLOOKUP(C3248,'Hazard Categories'!$A$2:$B$52,2,FALSE)</f>
        <v>Storm</v>
      </c>
      <c r="E3248" s="17">
        <v>3</v>
      </c>
      <c r="F3248" s="17">
        <v>1988</v>
      </c>
      <c r="G3248" s="17" t="str">
        <f>IF(F3248&lt;2000,(ROUNDDOWN((F3248-$G$10)/5,0))*5+$G$10&amp;"-"&amp;(ROUNDDOWN((F3248-$G$10)/5,0))*5+$G$10+4,(ROUNDDOWN((F3248-$G$10)/5,0))*5+$G$10&amp;"-"&amp;(ROUNDDOWN((F3248-$G$10)/5,0))*5+$G$10+4)</f>
        <v>1985-1989</v>
      </c>
      <c r="H3248" s="17">
        <v>1</v>
      </c>
      <c r="I3248" s="17">
        <v>0</v>
      </c>
      <c r="J3248" s="17">
        <v>13</v>
      </c>
      <c r="K3248" s="17">
        <f>SUM(I3248:J3248)</f>
        <v>13</v>
      </c>
      <c r="L3248" s="28">
        <f>IF(N3248&lt;7000000000,0,1)</f>
        <v>0</v>
      </c>
      <c r="M3248" s="28">
        <f>IF(N3248&gt;0,1,0)</f>
        <v>0</v>
      </c>
      <c r="N3248" s="29">
        <v>0</v>
      </c>
      <c r="O3248" s="29">
        <f>IF($R3248="Minor",1,0)</f>
        <v>1</v>
      </c>
      <c r="P3248" s="29">
        <f>IF($R3248="Medium",1,0)</f>
        <v>0</v>
      </c>
      <c r="Q3248" s="29">
        <f>IF($R3248="Major",1,0)</f>
        <v>0</v>
      </c>
      <c r="R3248" s="2" t="str">
        <f>IF('Hazard Data'!N1713&lt;VLOOKUP(B3248,Thresholds!$B$2:$I$8,2,FALSE),"Minor",IF(AND(VLOOKUP(B3248,Thresholds!$B$2:$I$8,2,FALSE)&lt;='Hazard Data'!N1713,'Hazard Data'!N1713&lt;VLOOKUP(B3248,Thresholds!$B$2:$I$8,3,FALSE)),"Medium","Major"))</f>
        <v>Minor</v>
      </c>
      <c r="S3248" s="2" t="str">
        <f>IF(N3248&gt;0,"",IF('Hazard Data'!K1713&lt;VLOOKUP(B3248,Thresholds!$B$2:$I$8,5,FALSE),"Minor",IF(AND(VLOOKUP(B3248,Thresholds!$B$2:$I$8,5,FALSE)&lt;='Hazard Data'!K1713,'Hazard Data'!K1713&lt;VLOOKUP(B3248,Thresholds!$B$2:$I$8,6,FALSE)),"Medium","Major")))</f>
        <v>Medium</v>
      </c>
      <c r="T3248" s="2"/>
      <c r="U3248" s="2"/>
      <c r="V3248" s="2"/>
      <c r="W3248" s="2"/>
      <c r="X3248" s="1"/>
      <c r="Y3248" s="1"/>
      <c r="Z3248" s="1"/>
      <c r="AA3248" s="1"/>
      <c r="AB3248" s="1"/>
      <c r="AC3248" s="1"/>
      <c r="AD3248" s="1"/>
      <c r="AE3248" s="1"/>
      <c r="AF3248" s="1"/>
    </row>
    <row r="3249" spans="1:32">
      <c r="A3249" s="1"/>
      <c r="B3249" s="17">
        <v>2</v>
      </c>
      <c r="C3249" s="9" t="s">
        <v>45</v>
      </c>
      <c r="D3249" s="9" t="str">
        <f>VLOOKUP(C3249,'Hazard Categories'!$A$2:$B$52,2,FALSE)</f>
        <v>Storm</v>
      </c>
      <c r="E3249" s="17">
        <v>3</v>
      </c>
      <c r="F3249" s="17">
        <v>1988</v>
      </c>
      <c r="G3249" s="17" t="str">
        <f>IF(F3249&lt;2000,(ROUNDDOWN((F3249-$G$10)/5,0))*5+$G$10&amp;"-"&amp;(ROUNDDOWN((F3249-$G$10)/5,0))*5+$G$10+4,(ROUNDDOWN((F3249-$G$10)/5,0))*5+$G$10&amp;"-"&amp;(ROUNDDOWN((F3249-$G$10)/5,0))*5+$G$10+4)</f>
        <v>1985-1989</v>
      </c>
      <c r="H3249" s="17">
        <v>1</v>
      </c>
      <c r="I3249" s="17">
        <v>0</v>
      </c>
      <c r="J3249" s="17">
        <v>13</v>
      </c>
      <c r="K3249" s="17">
        <f>SUM(I3249:J3249)</f>
        <v>13</v>
      </c>
      <c r="L3249" s="28">
        <f>IF(N3249&lt;7000000000,0,1)</f>
        <v>0</v>
      </c>
      <c r="M3249" s="28">
        <f>IF(N3249&gt;0,1,0)</f>
        <v>0</v>
      </c>
      <c r="N3249" s="29">
        <v>0</v>
      </c>
      <c r="O3249" s="29">
        <f>IF($R3249="Minor",1,0)</f>
        <v>1</v>
      </c>
      <c r="P3249" s="29">
        <f>IF($R3249="Medium",1,0)</f>
        <v>0</v>
      </c>
      <c r="Q3249" s="29">
        <f>IF($R3249="Major",1,0)</f>
        <v>0</v>
      </c>
      <c r="R3249" s="2" t="str">
        <f>IF('Hazard Data'!N1715&lt;VLOOKUP(B3249,Thresholds!$B$2:$I$8,2,FALSE),"Minor",IF(AND(VLOOKUP(B3249,Thresholds!$B$2:$I$8,2,FALSE)&lt;='Hazard Data'!N1715,'Hazard Data'!N1715&lt;VLOOKUP(B3249,Thresholds!$B$2:$I$8,3,FALSE)),"Medium","Major"))</f>
        <v>Minor</v>
      </c>
      <c r="S3249" s="2" t="str">
        <f>IF(N3249&gt;0,"",IF('Hazard Data'!K1715&lt;VLOOKUP(B3249,Thresholds!$B$2:$I$8,5,FALSE),"Minor",IF(AND(VLOOKUP(B3249,Thresholds!$B$2:$I$8,5,FALSE)&lt;='Hazard Data'!K1715,'Hazard Data'!K1715&lt;VLOOKUP(B3249,Thresholds!$B$2:$I$8,6,FALSE)),"Medium","Major")))</f>
        <v>Medium</v>
      </c>
      <c r="T3249" s="2"/>
      <c r="U3249" s="2"/>
      <c r="V3249" s="2"/>
      <c r="W3249" s="2"/>
      <c r="X3249" s="1"/>
      <c r="Y3249" s="1"/>
      <c r="Z3249" s="1"/>
      <c r="AA3249" s="1"/>
      <c r="AB3249" s="1"/>
      <c r="AC3249" s="1"/>
      <c r="AD3249" s="1"/>
      <c r="AE3249" s="1"/>
      <c r="AF3249" s="1"/>
    </row>
    <row r="3250" spans="1:32">
      <c r="A3250" s="1"/>
      <c r="B3250" s="17">
        <v>3</v>
      </c>
      <c r="C3250" s="9" t="s">
        <v>46</v>
      </c>
      <c r="D3250" s="9" t="str">
        <f>VLOOKUP(C3250,'Hazard Categories'!$A$2:$B$52,2,FALSE)</f>
        <v>Storm</v>
      </c>
      <c r="E3250" s="17">
        <v>3</v>
      </c>
      <c r="F3250" s="17">
        <v>1985</v>
      </c>
      <c r="G3250" s="17" t="str">
        <f>IF(F3250&lt;2000,(ROUNDDOWN((F3250-$G$10)/5,0))*5+$G$10&amp;"-"&amp;(ROUNDDOWN((F3250-$G$10)/5,0))*5+$G$10+4,(ROUNDDOWN((F3250-$G$10)/5,0))*5+$G$10&amp;"-"&amp;(ROUNDDOWN((F3250-$G$10)/5,0))*5+$G$10+4)</f>
        <v>1985-1989</v>
      </c>
      <c r="H3250" s="17">
        <v>1</v>
      </c>
      <c r="I3250" s="17">
        <v>0</v>
      </c>
      <c r="J3250" s="17">
        <v>0</v>
      </c>
      <c r="K3250" s="17">
        <f>SUM(I3250:J3250)</f>
        <v>0</v>
      </c>
      <c r="L3250" s="28">
        <f>IF(N3250&lt;7000000000,0,1)</f>
        <v>0</v>
      </c>
      <c r="M3250" s="28">
        <f>IF(N3250&gt;0,1,0)</f>
        <v>0</v>
      </c>
      <c r="N3250" s="29">
        <v>0</v>
      </c>
      <c r="O3250" s="29">
        <f>IF($R3250="Minor",1,0)</f>
        <v>1</v>
      </c>
      <c r="P3250" s="29">
        <f>IF($R3250="Medium",1,0)</f>
        <v>0</v>
      </c>
      <c r="Q3250" s="29">
        <f>IF($R3250="Major",1,0)</f>
        <v>0</v>
      </c>
      <c r="R3250" s="2" t="str">
        <f>IF('Hazard Data'!N1730&lt;VLOOKUP(B3250,Thresholds!$B$2:$I$8,2,FALSE),"Minor",IF(AND(VLOOKUP(B3250,Thresholds!$B$2:$I$8,2,FALSE)&lt;='Hazard Data'!N1730,'Hazard Data'!N1730&lt;VLOOKUP(B3250,Thresholds!$B$2:$I$8,3,FALSE)),"Medium","Major"))</f>
        <v>Minor</v>
      </c>
      <c r="S3250" s="2" t="str">
        <f>IF(N3250&gt;0,"",IF('Hazard Data'!K1730&lt;VLOOKUP(B3250,Thresholds!$B$2:$I$8,5,FALSE),"Minor",IF(AND(VLOOKUP(B3250,Thresholds!$B$2:$I$8,5,FALSE)&lt;='Hazard Data'!K1730,'Hazard Data'!K1730&lt;VLOOKUP(B3250,Thresholds!$B$2:$I$8,6,FALSE)),"Medium","Major")))</f>
        <v>Medium</v>
      </c>
      <c r="T3250" s="2"/>
      <c r="U3250" s="2"/>
      <c r="V3250" s="2"/>
      <c r="W3250" s="2"/>
      <c r="X3250" s="1"/>
      <c r="Y3250" s="1"/>
      <c r="Z3250" s="1"/>
      <c r="AA3250" s="1"/>
      <c r="AB3250" s="1"/>
      <c r="AC3250" s="1"/>
      <c r="AD3250" s="1"/>
      <c r="AE3250" s="1"/>
      <c r="AF3250" s="1"/>
    </row>
    <row r="3251" spans="1:32">
      <c r="A3251" s="1"/>
      <c r="B3251" s="17">
        <v>2</v>
      </c>
      <c r="C3251" s="9" t="s">
        <v>85</v>
      </c>
      <c r="D3251" s="9" t="str">
        <f>VLOOKUP(C3251,'Hazard Categories'!$A$2:$B$52,2,FALSE)</f>
        <v>Heat/Drought/Fire</v>
      </c>
      <c r="E3251" s="17">
        <v>2</v>
      </c>
      <c r="F3251" s="17">
        <v>1990</v>
      </c>
      <c r="G3251" s="17" t="str">
        <f>IF(F3251&lt;2000,(ROUNDDOWN((F3251-$G$10)/5,0))*5+$G$10&amp;"-"&amp;(ROUNDDOWN((F3251-$G$10)/5,0))*5+$G$10+4,(ROUNDDOWN((F3251-$G$10)/5,0))*5+$G$10&amp;"-"&amp;(ROUNDDOWN((F3251-$G$10)/5,0))*5+$G$10+4)</f>
        <v>1990-1994</v>
      </c>
      <c r="H3251" s="17">
        <v>1</v>
      </c>
      <c r="I3251" s="17">
        <v>0</v>
      </c>
      <c r="J3251" s="17">
        <v>5</v>
      </c>
      <c r="K3251" s="17">
        <f>SUM(I3251:J3251)</f>
        <v>5</v>
      </c>
      <c r="L3251" s="28">
        <f>IF(N3251&lt;7000000000,0,1)</f>
        <v>0</v>
      </c>
      <c r="M3251" s="28">
        <f>IF(N3251&gt;0,1,0)</f>
        <v>0</v>
      </c>
      <c r="N3251" s="29">
        <v>0</v>
      </c>
      <c r="O3251" s="29">
        <f>IF($R3251="Minor",1,0)</f>
        <v>1</v>
      </c>
      <c r="P3251" s="29">
        <f>IF($R3251="Medium",1,0)</f>
        <v>0</v>
      </c>
      <c r="Q3251" s="29">
        <f>IF($R3251="Major",1,0)</f>
        <v>0</v>
      </c>
      <c r="R3251" s="2" t="str">
        <f>IF('Hazard Data'!N1760&lt;VLOOKUP(B3251,Thresholds!$B$2:$I$8,2,FALSE),"Minor",IF(AND(VLOOKUP(B3251,Thresholds!$B$2:$I$8,2,FALSE)&lt;='Hazard Data'!N1760,'Hazard Data'!N1760&lt;VLOOKUP(B3251,Thresholds!$B$2:$I$8,3,FALSE)),"Medium","Major"))</f>
        <v>Minor</v>
      </c>
      <c r="S3251" s="2" t="str">
        <f>IF(N3251&gt;0,"",IF('Hazard Data'!K1760&lt;VLOOKUP(B3251,Thresholds!$B$2:$I$8,5,FALSE),"Minor",IF(AND(VLOOKUP(B3251,Thresholds!$B$2:$I$8,5,FALSE)&lt;='Hazard Data'!K1760,'Hazard Data'!K1760&lt;VLOOKUP(B3251,Thresholds!$B$2:$I$8,6,FALSE)),"Medium","Major")))</f>
        <v>Medium</v>
      </c>
      <c r="T3251" s="2"/>
      <c r="U3251" s="2"/>
      <c r="V3251" s="2"/>
      <c r="W3251" s="2"/>
      <c r="X3251" s="1"/>
      <c r="Y3251" s="1"/>
      <c r="Z3251" s="1"/>
      <c r="AA3251" s="1"/>
      <c r="AB3251" s="1"/>
      <c r="AC3251" s="1"/>
      <c r="AD3251" s="1"/>
      <c r="AE3251" s="1"/>
      <c r="AF3251" s="1"/>
    </row>
    <row r="3252" spans="1:32">
      <c r="A3252" s="1"/>
      <c r="B3252" s="17">
        <v>5</v>
      </c>
      <c r="C3252" s="9" t="s">
        <v>85</v>
      </c>
      <c r="D3252" s="9" t="str">
        <f>VLOOKUP(C3252,'Hazard Categories'!$A$2:$B$52,2,FALSE)</f>
        <v>Heat/Drought/Fire</v>
      </c>
      <c r="E3252" s="17">
        <v>2</v>
      </c>
      <c r="F3252" s="17">
        <v>1990</v>
      </c>
      <c r="G3252" s="17" t="str">
        <f>IF(F3252&lt;2000,(ROUNDDOWN((F3252-$G$10)/5,0))*5+$G$10&amp;"-"&amp;(ROUNDDOWN((F3252-$G$10)/5,0))*5+$G$10+4,(ROUNDDOWN((F3252-$G$10)/5,0))*5+$G$10&amp;"-"&amp;(ROUNDDOWN((F3252-$G$10)/5,0))*5+$G$10+4)</f>
        <v>1990-1994</v>
      </c>
      <c r="H3252" s="17">
        <v>1</v>
      </c>
      <c r="I3252" s="17">
        <v>0</v>
      </c>
      <c r="J3252" s="17">
        <v>5</v>
      </c>
      <c r="K3252" s="17">
        <f>SUM(I3252:J3252)</f>
        <v>5</v>
      </c>
      <c r="L3252" s="28">
        <f>IF(N3252&lt;7000000000,0,1)</f>
        <v>0</v>
      </c>
      <c r="M3252" s="28">
        <f>IF(N3252&gt;0,1,0)</f>
        <v>0</v>
      </c>
      <c r="N3252" s="29">
        <v>0</v>
      </c>
      <c r="O3252" s="29">
        <f>IF($R3252="Minor",1,0)</f>
        <v>1</v>
      </c>
      <c r="P3252" s="29">
        <f>IF($R3252="Medium",1,0)</f>
        <v>0</v>
      </c>
      <c r="Q3252" s="29">
        <f>IF($R3252="Major",1,0)</f>
        <v>0</v>
      </c>
      <c r="R3252" s="2" t="str">
        <f>IF('Hazard Data'!N1761&lt;VLOOKUP(B3252,Thresholds!$B$2:$I$8,2,FALSE),"Minor",IF(AND(VLOOKUP(B3252,Thresholds!$B$2:$I$8,2,FALSE)&lt;='Hazard Data'!N1761,'Hazard Data'!N1761&lt;VLOOKUP(B3252,Thresholds!$B$2:$I$8,3,FALSE)),"Medium","Major"))</f>
        <v>Minor</v>
      </c>
      <c r="S3252" s="2" t="str">
        <f>IF(N3252&gt;0,"",IF('Hazard Data'!K1761&lt;VLOOKUP(B3252,Thresholds!$B$2:$I$8,5,FALSE),"Minor",IF(AND(VLOOKUP(B3252,Thresholds!$B$2:$I$8,5,FALSE)&lt;='Hazard Data'!K1761,'Hazard Data'!K1761&lt;VLOOKUP(B3252,Thresholds!$B$2:$I$8,6,FALSE)),"Medium","Major")))</f>
        <v>Medium</v>
      </c>
      <c r="T3252" s="2"/>
      <c r="U3252" s="2"/>
      <c r="V3252" s="2"/>
      <c r="W3252" s="2"/>
      <c r="X3252" s="1"/>
      <c r="Y3252" s="1"/>
      <c r="Z3252" s="1"/>
      <c r="AA3252" s="1"/>
      <c r="AB3252" s="1"/>
      <c r="AC3252" s="1"/>
      <c r="AD3252" s="1"/>
      <c r="AE3252" s="1"/>
      <c r="AF3252" s="1"/>
    </row>
    <row r="3253" spans="1:32">
      <c r="A3253" s="1"/>
      <c r="B3253" s="17">
        <v>6</v>
      </c>
      <c r="C3253" s="9" t="s">
        <v>40</v>
      </c>
      <c r="D3253" s="9" t="str">
        <f>VLOOKUP(C3253,'Hazard Categories'!$A$2:$B$52,2,FALSE)</f>
        <v>Storm</v>
      </c>
      <c r="E3253" s="17">
        <v>2</v>
      </c>
      <c r="F3253" s="17">
        <v>1992</v>
      </c>
      <c r="G3253" s="17" t="str">
        <f>IF(F3253&lt;2000,(ROUNDDOWN((F3253-$G$10)/5,0))*5+$G$10&amp;"-"&amp;(ROUNDDOWN((F3253-$G$10)/5,0))*5+$G$10+4,(ROUNDDOWN((F3253-$G$10)/5,0))*5+$G$10&amp;"-"&amp;(ROUNDDOWN((F3253-$G$10)/5,0))*5+$G$10+4)</f>
        <v>1990-1994</v>
      </c>
      <c r="H3253" s="17">
        <v>1</v>
      </c>
      <c r="I3253" s="17">
        <v>0</v>
      </c>
      <c r="J3253" s="17">
        <v>0</v>
      </c>
      <c r="K3253" s="17">
        <f>SUM(I3253:J3253)</f>
        <v>0</v>
      </c>
      <c r="L3253" s="28">
        <f>IF(N3253&lt;7000000000,0,1)</f>
        <v>0</v>
      </c>
      <c r="M3253" s="28">
        <f>IF(N3253&gt;0,1,0)</f>
        <v>0</v>
      </c>
      <c r="N3253" s="29">
        <v>0</v>
      </c>
      <c r="O3253" s="29">
        <f>IF($R3253="Minor",1,0)</f>
        <v>1</v>
      </c>
      <c r="P3253" s="29">
        <f>IF($R3253="Medium",1,0)</f>
        <v>0</v>
      </c>
      <c r="Q3253" s="29">
        <f>IF($R3253="Major",1,0)</f>
        <v>0</v>
      </c>
      <c r="R3253" s="2" t="str">
        <f>IF('Hazard Data'!N1774&lt;VLOOKUP(B3253,Thresholds!$B$2:$I$8,2,FALSE),"Minor",IF(AND(VLOOKUP(B3253,Thresholds!$B$2:$I$8,2,FALSE)&lt;='Hazard Data'!N1774,'Hazard Data'!N1774&lt;VLOOKUP(B3253,Thresholds!$B$2:$I$8,3,FALSE)),"Medium","Major"))</f>
        <v>Minor</v>
      </c>
      <c r="S3253" s="2" t="str">
        <f>IF(N3253&gt;0,"",IF('Hazard Data'!K1774&lt;VLOOKUP(B3253,Thresholds!$B$2:$I$8,5,FALSE),"Minor",IF(AND(VLOOKUP(B3253,Thresholds!$B$2:$I$8,5,FALSE)&lt;='Hazard Data'!K1774,'Hazard Data'!K1774&lt;VLOOKUP(B3253,Thresholds!$B$2:$I$8,6,FALSE)),"Medium","Major")))</f>
        <v>Medium</v>
      </c>
      <c r="T3253" s="2"/>
      <c r="U3253" s="2"/>
      <c r="V3253" s="2"/>
      <c r="W3253" s="2"/>
      <c r="X3253" s="1"/>
      <c r="Y3253" s="1"/>
      <c r="Z3253" s="1"/>
      <c r="AA3253" s="1"/>
      <c r="AB3253" s="1"/>
      <c r="AC3253" s="1"/>
      <c r="AD3253" s="1"/>
      <c r="AE3253" s="1"/>
      <c r="AF3253" s="1"/>
    </row>
    <row r="3254" spans="1:32">
      <c r="A3254" s="1"/>
      <c r="B3254" s="17">
        <v>4</v>
      </c>
      <c r="C3254" s="9" t="s">
        <v>45</v>
      </c>
      <c r="D3254" s="9" t="str">
        <f>VLOOKUP(C3254,'Hazard Categories'!$A$2:$B$52,2,FALSE)</f>
        <v>Storm</v>
      </c>
      <c r="E3254" s="17">
        <v>2</v>
      </c>
      <c r="F3254" s="17">
        <v>1992</v>
      </c>
      <c r="G3254" s="17" t="str">
        <f>IF(F3254&lt;2000,(ROUNDDOWN((F3254-$G$10)/5,0))*5+$G$10&amp;"-"&amp;(ROUNDDOWN((F3254-$G$10)/5,0))*5+$G$10+4,(ROUNDDOWN((F3254-$G$10)/5,0))*5+$G$10&amp;"-"&amp;(ROUNDDOWN((F3254-$G$10)/5,0))*5+$G$10+4)</f>
        <v>1990-1994</v>
      </c>
      <c r="H3254" s="17">
        <v>1</v>
      </c>
      <c r="I3254" s="17">
        <v>12</v>
      </c>
      <c r="J3254" s="17">
        <v>0</v>
      </c>
      <c r="K3254" s="17">
        <f>SUM(I3254:J3254)</f>
        <v>12</v>
      </c>
      <c r="L3254" s="28">
        <f>IF(N3254&lt;7000000000,0,1)</f>
        <v>0</v>
      </c>
      <c r="M3254" s="28">
        <f>IF(N3254&gt;0,1,0)</f>
        <v>0</v>
      </c>
      <c r="N3254" s="29">
        <v>0</v>
      </c>
      <c r="O3254" s="29">
        <f>IF($R3254="Minor",1,0)</f>
        <v>1</v>
      </c>
      <c r="P3254" s="29">
        <f>IF($R3254="Medium",1,0)</f>
        <v>0</v>
      </c>
      <c r="Q3254" s="29">
        <f>IF($R3254="Major",1,0)</f>
        <v>0</v>
      </c>
      <c r="R3254" s="2" t="str">
        <f>IF('Hazard Data'!N1776&lt;VLOOKUP(B3254,Thresholds!$B$2:$I$8,2,FALSE),"Minor",IF(AND(VLOOKUP(B3254,Thresholds!$B$2:$I$8,2,FALSE)&lt;='Hazard Data'!N1776,'Hazard Data'!N1776&lt;VLOOKUP(B3254,Thresholds!$B$2:$I$8,3,FALSE)),"Medium","Major"))</f>
        <v>Minor</v>
      </c>
      <c r="S3254" s="2" t="str">
        <f>IF(N3254&gt;0,"",IF('Hazard Data'!K1776&lt;VLOOKUP(B3254,Thresholds!$B$2:$I$8,5,FALSE),"Minor",IF(AND(VLOOKUP(B3254,Thresholds!$B$2:$I$8,5,FALSE)&lt;='Hazard Data'!K1776,'Hazard Data'!K1776&lt;VLOOKUP(B3254,Thresholds!$B$2:$I$8,6,FALSE)),"Medium","Major")))</f>
        <v>Medium</v>
      </c>
      <c r="T3254" s="2"/>
      <c r="U3254" s="2"/>
      <c r="V3254" s="2"/>
      <c r="W3254" s="2"/>
      <c r="X3254" s="1"/>
      <c r="Y3254" s="1"/>
      <c r="Z3254" s="1"/>
      <c r="AA3254" s="1"/>
      <c r="AB3254" s="1"/>
      <c r="AC3254" s="1"/>
      <c r="AD3254" s="1"/>
      <c r="AE3254" s="1"/>
      <c r="AF3254" s="1"/>
    </row>
    <row r="3255" spans="1:32">
      <c r="A3255" s="1"/>
      <c r="B3255" s="17">
        <v>6</v>
      </c>
      <c r="C3255" s="9" t="s">
        <v>40</v>
      </c>
      <c r="D3255" s="9" t="str">
        <f>VLOOKUP(C3255,'Hazard Categories'!$A$2:$B$52,2,FALSE)</f>
        <v>Storm</v>
      </c>
      <c r="E3255" s="17">
        <v>2</v>
      </c>
      <c r="F3255" s="17">
        <v>1992</v>
      </c>
      <c r="G3255" s="17" t="str">
        <f>IF(F3255&lt;2000,(ROUNDDOWN((F3255-$G$10)/5,0))*5+$G$10&amp;"-"&amp;(ROUNDDOWN((F3255-$G$10)/5,0))*5+$G$10+4,(ROUNDDOWN((F3255-$G$10)/5,0))*5+$G$10&amp;"-"&amp;(ROUNDDOWN((F3255-$G$10)/5,0))*5+$G$10+4)</f>
        <v>1990-1994</v>
      </c>
      <c r="H3255" s="17">
        <v>1</v>
      </c>
      <c r="I3255" s="17">
        <v>0</v>
      </c>
      <c r="J3255" s="17">
        <v>0</v>
      </c>
      <c r="K3255" s="17">
        <f>SUM(I3255:J3255)</f>
        <v>0</v>
      </c>
      <c r="L3255" s="28">
        <f>IF(N3255&lt;7000000000,0,1)</f>
        <v>0</v>
      </c>
      <c r="M3255" s="28">
        <f>IF(N3255&gt;0,1,0)</f>
        <v>0</v>
      </c>
      <c r="N3255" s="29">
        <v>0</v>
      </c>
      <c r="O3255" s="29">
        <f>IF($R3255="Minor",1,0)</f>
        <v>1</v>
      </c>
      <c r="P3255" s="29">
        <f>IF($R3255="Medium",1,0)</f>
        <v>0</v>
      </c>
      <c r="Q3255" s="29">
        <f>IF($R3255="Major",1,0)</f>
        <v>0</v>
      </c>
      <c r="R3255" s="2" t="str">
        <f>IF('Hazard Data'!N1782&lt;VLOOKUP(B3255,Thresholds!$B$2:$I$8,2,FALSE),"Minor",IF(AND(VLOOKUP(B3255,Thresholds!$B$2:$I$8,2,FALSE)&lt;='Hazard Data'!N1782,'Hazard Data'!N1782&lt;VLOOKUP(B3255,Thresholds!$B$2:$I$8,3,FALSE)),"Medium","Major"))</f>
        <v>Minor</v>
      </c>
      <c r="S3255" s="2" t="str">
        <f>IF(N3255&gt;0,"",IF('Hazard Data'!K1782&lt;VLOOKUP(B3255,Thresholds!$B$2:$I$8,5,FALSE),"Minor",IF(AND(VLOOKUP(B3255,Thresholds!$B$2:$I$8,5,FALSE)&lt;='Hazard Data'!K1782,'Hazard Data'!K1782&lt;VLOOKUP(B3255,Thresholds!$B$2:$I$8,6,FALSE)),"Medium","Major")))</f>
        <v>Medium</v>
      </c>
      <c r="T3255" s="2"/>
      <c r="U3255" s="2"/>
      <c r="V3255" s="2"/>
      <c r="W3255" s="2"/>
      <c r="X3255" s="1"/>
      <c r="Y3255" s="1"/>
      <c r="Z3255" s="1"/>
      <c r="AA3255" s="1"/>
      <c r="AB3255" s="1"/>
      <c r="AC3255" s="1"/>
      <c r="AD3255" s="1"/>
      <c r="AE3255" s="1"/>
      <c r="AF3255" s="1"/>
    </row>
    <row r="3256" spans="1:32">
      <c r="A3256" s="1"/>
      <c r="B3256" s="17">
        <v>1</v>
      </c>
      <c r="C3256" s="9" t="s">
        <v>45</v>
      </c>
      <c r="D3256" s="9" t="str">
        <f>VLOOKUP(C3256,'Hazard Categories'!$A$2:$B$52,2,FALSE)</f>
        <v>Storm</v>
      </c>
      <c r="E3256" s="17">
        <v>2</v>
      </c>
      <c r="F3256" s="17">
        <v>1994</v>
      </c>
      <c r="G3256" s="17" t="str">
        <f>IF(F3256&lt;2000,(ROUNDDOWN((F3256-$G$10)/5,0))*5+$G$10&amp;"-"&amp;(ROUNDDOWN((F3256-$G$10)/5,0))*5+$G$10+4,(ROUNDDOWN((F3256-$G$10)/5,0))*5+$G$10&amp;"-"&amp;(ROUNDDOWN((F3256-$G$10)/5,0))*5+$G$10+4)</f>
        <v>1990-1994</v>
      </c>
      <c r="H3256" s="17">
        <v>1</v>
      </c>
      <c r="I3256" s="17">
        <v>10</v>
      </c>
      <c r="J3256" s="17">
        <v>0</v>
      </c>
      <c r="K3256" s="17">
        <f>SUM(I3256:J3256)</f>
        <v>10</v>
      </c>
      <c r="L3256" s="28">
        <f>IF(N3256&lt;7000000000,0,1)</f>
        <v>0</v>
      </c>
      <c r="M3256" s="28">
        <f>IF(N3256&gt;0,1,0)</f>
        <v>0</v>
      </c>
      <c r="N3256" s="29">
        <v>0</v>
      </c>
      <c r="O3256" s="29">
        <f>IF($R3256="Minor",1,0)</f>
        <v>1</v>
      </c>
      <c r="P3256" s="29">
        <f>IF($R3256="Medium",1,0)</f>
        <v>0</v>
      </c>
      <c r="Q3256" s="29">
        <f>IF($R3256="Major",1,0)</f>
        <v>0</v>
      </c>
      <c r="R3256" s="2" t="str">
        <f>IF('Hazard Data'!N1818&lt;VLOOKUP(B3256,Thresholds!$B$2:$I$8,2,FALSE),"Minor",IF(AND(VLOOKUP(B3256,Thresholds!$B$2:$I$8,2,FALSE)&lt;='Hazard Data'!N1818,'Hazard Data'!N1818&lt;VLOOKUP(B3256,Thresholds!$B$2:$I$8,3,FALSE)),"Medium","Major"))</f>
        <v>Minor</v>
      </c>
      <c r="S3256" s="2" t="str">
        <f>IF(N3256&gt;0,"",IF('Hazard Data'!K1818&lt;VLOOKUP(B3256,Thresholds!$B$2:$I$8,5,FALSE),"Minor",IF(AND(VLOOKUP(B3256,Thresholds!$B$2:$I$8,5,FALSE)&lt;='Hazard Data'!K1818,'Hazard Data'!K1818&lt;VLOOKUP(B3256,Thresholds!$B$2:$I$8,6,FALSE)),"Medium","Major")))</f>
        <v>Medium</v>
      </c>
      <c r="T3256" s="2"/>
      <c r="U3256" s="2"/>
      <c r="V3256" s="2"/>
      <c r="W3256" s="2"/>
      <c r="X3256" s="1"/>
      <c r="Y3256" s="1"/>
      <c r="Z3256" s="1"/>
      <c r="AA3256" s="1"/>
      <c r="AB3256" s="1"/>
      <c r="AC3256" s="1"/>
      <c r="AD3256" s="1"/>
      <c r="AE3256" s="1"/>
      <c r="AF3256" s="1"/>
    </row>
    <row r="3257" spans="1:32">
      <c r="A3257" s="1"/>
      <c r="B3257" s="17">
        <v>6</v>
      </c>
      <c r="C3257" s="9" t="s">
        <v>43</v>
      </c>
      <c r="D3257" s="9" t="str">
        <f>VLOOKUP(C3257,'Hazard Categories'!$A$2:$B$52,2,FALSE)</f>
        <v>Heat/Drought/Fire</v>
      </c>
      <c r="E3257" s="17">
        <v>3</v>
      </c>
      <c r="F3257" s="17">
        <v>1993</v>
      </c>
      <c r="G3257" s="17" t="str">
        <f>IF(F3257&lt;2000,(ROUNDDOWN((F3257-$G$10)/5,0))*5+$G$10&amp;"-"&amp;(ROUNDDOWN((F3257-$G$10)/5,0))*5+$G$10+4,(ROUNDDOWN((F3257-$G$10)/5,0))*5+$G$10&amp;"-"&amp;(ROUNDDOWN((F3257-$G$10)/5,0))*5+$G$10+4)</f>
        <v>1990-1994</v>
      </c>
      <c r="H3257" s="17">
        <v>31</v>
      </c>
      <c r="I3257" s="17">
        <v>0</v>
      </c>
      <c r="J3257" s="17">
        <v>0</v>
      </c>
      <c r="K3257" s="17">
        <f>SUM(I3257:J3257)</f>
        <v>0</v>
      </c>
      <c r="L3257" s="28">
        <f>IF(N3257&lt;7000000000,0,1)</f>
        <v>0</v>
      </c>
      <c r="M3257" s="28">
        <f>IF(N3257&gt;0,1,0)</f>
        <v>0</v>
      </c>
      <c r="N3257" s="29">
        <v>0</v>
      </c>
      <c r="O3257" s="29">
        <f>IF($R3257="Minor",1,0)</f>
        <v>1</v>
      </c>
      <c r="P3257" s="29">
        <f>IF($R3257="Medium",1,0)</f>
        <v>0</v>
      </c>
      <c r="Q3257" s="29">
        <f>IF($R3257="Major",1,0)</f>
        <v>0</v>
      </c>
      <c r="R3257" s="2" t="str">
        <f>IF('Hazard Data'!N1833&lt;VLOOKUP(B3257,Thresholds!$B$2:$I$8,2,FALSE),"Minor",IF(AND(VLOOKUP(B3257,Thresholds!$B$2:$I$8,2,FALSE)&lt;='Hazard Data'!N1833,'Hazard Data'!N1833&lt;VLOOKUP(B3257,Thresholds!$B$2:$I$8,3,FALSE)),"Medium","Major"))</f>
        <v>Minor</v>
      </c>
      <c r="S3257" s="2" t="str">
        <f>IF(N3257&gt;0,"",IF('Hazard Data'!K1833&lt;VLOOKUP(B3257,Thresholds!$B$2:$I$8,5,FALSE),"Minor",IF(AND(VLOOKUP(B3257,Thresholds!$B$2:$I$8,5,FALSE)&lt;='Hazard Data'!K1833,'Hazard Data'!K1833&lt;VLOOKUP(B3257,Thresholds!$B$2:$I$8,6,FALSE)),"Medium","Major")))</f>
        <v>Medium</v>
      </c>
      <c r="T3257" s="2"/>
      <c r="U3257" s="2"/>
      <c r="V3257" s="2"/>
      <c r="W3257" s="2"/>
      <c r="X3257" s="1"/>
      <c r="Y3257" s="1"/>
      <c r="Z3257" s="1"/>
      <c r="AA3257" s="1"/>
      <c r="AB3257" s="1"/>
      <c r="AC3257" s="1"/>
      <c r="AD3257" s="1"/>
      <c r="AE3257" s="1"/>
      <c r="AF3257" s="1"/>
    </row>
    <row r="3258" spans="1:32">
      <c r="A3258" s="1"/>
      <c r="B3258" s="17">
        <v>1</v>
      </c>
      <c r="C3258" s="9" t="s">
        <v>43</v>
      </c>
      <c r="D3258" s="9" t="str">
        <f>VLOOKUP(C3258,'Hazard Categories'!$A$2:$B$52,2,FALSE)</f>
        <v>Heat/Drought/Fire</v>
      </c>
      <c r="E3258" s="17">
        <v>3</v>
      </c>
      <c r="F3258" s="17">
        <v>1993</v>
      </c>
      <c r="G3258" s="17" t="str">
        <f>IF(F3258&lt;2000,(ROUNDDOWN((F3258-$G$10)/5,0))*5+$G$10&amp;"-"&amp;(ROUNDDOWN((F3258-$G$10)/5,0))*5+$G$10+4,(ROUNDDOWN((F3258-$G$10)/5,0))*5+$G$10&amp;"-"&amp;(ROUNDDOWN((F3258-$G$10)/5,0))*5+$G$10+4)</f>
        <v>1990-1994</v>
      </c>
      <c r="H3258" s="17">
        <v>31</v>
      </c>
      <c r="I3258" s="17">
        <v>0</v>
      </c>
      <c r="J3258" s="17">
        <v>0</v>
      </c>
      <c r="K3258" s="17">
        <f>SUM(I3258:J3258)</f>
        <v>0</v>
      </c>
      <c r="L3258" s="28">
        <f>IF(N3258&lt;7000000000,0,1)</f>
        <v>0</v>
      </c>
      <c r="M3258" s="28">
        <f>IF(N3258&gt;0,1,0)</f>
        <v>0</v>
      </c>
      <c r="N3258" s="29">
        <v>0</v>
      </c>
      <c r="O3258" s="29">
        <f>IF($R3258="Minor",1,0)</f>
        <v>1</v>
      </c>
      <c r="P3258" s="29">
        <f>IF($R3258="Medium",1,0)</f>
        <v>0</v>
      </c>
      <c r="Q3258" s="29">
        <f>IF($R3258="Major",1,0)</f>
        <v>0</v>
      </c>
      <c r="R3258" s="2" t="str">
        <f>IF('Hazard Data'!N1834&lt;VLOOKUP(B3258,Thresholds!$B$2:$I$8,2,FALSE),"Minor",IF(AND(VLOOKUP(B3258,Thresholds!$B$2:$I$8,2,FALSE)&lt;='Hazard Data'!N1834,'Hazard Data'!N1834&lt;VLOOKUP(B3258,Thresholds!$B$2:$I$8,3,FALSE)),"Medium","Major"))</f>
        <v>Minor</v>
      </c>
      <c r="S3258" s="2" t="str">
        <f>IF(N3258&gt;0,"",IF('Hazard Data'!K1834&lt;VLOOKUP(B3258,Thresholds!$B$2:$I$8,5,FALSE),"Minor",IF(AND(VLOOKUP(B3258,Thresholds!$B$2:$I$8,5,FALSE)&lt;='Hazard Data'!K1834,'Hazard Data'!K1834&lt;VLOOKUP(B3258,Thresholds!$B$2:$I$8,6,FALSE)),"Medium","Major")))</f>
        <v>Medium</v>
      </c>
      <c r="T3258" s="2"/>
      <c r="U3258" s="2"/>
      <c r="V3258" s="2"/>
      <c r="W3258" s="2"/>
      <c r="X3258" s="1"/>
      <c r="Y3258" s="1"/>
      <c r="Z3258" s="1"/>
      <c r="AA3258" s="1"/>
      <c r="AB3258" s="1"/>
      <c r="AC3258" s="1"/>
      <c r="AD3258" s="1"/>
      <c r="AE3258" s="1"/>
      <c r="AF3258" s="1"/>
    </row>
    <row r="3259" spans="1:32">
      <c r="A3259" s="1"/>
      <c r="B3259" s="17">
        <v>2</v>
      </c>
      <c r="C3259" s="9" t="s">
        <v>43</v>
      </c>
      <c r="D3259" s="9" t="str">
        <f>VLOOKUP(C3259,'Hazard Categories'!$A$2:$B$52,2,FALSE)</f>
        <v>Heat/Drought/Fire</v>
      </c>
      <c r="E3259" s="17">
        <v>3</v>
      </c>
      <c r="F3259" s="17">
        <v>1993</v>
      </c>
      <c r="G3259" s="17" t="str">
        <f>IF(F3259&lt;2000,(ROUNDDOWN((F3259-$G$10)/5,0))*5+$G$10&amp;"-"&amp;(ROUNDDOWN((F3259-$G$10)/5,0))*5+$G$10+4,(ROUNDDOWN((F3259-$G$10)/5,0))*5+$G$10&amp;"-"&amp;(ROUNDDOWN((F3259-$G$10)/5,0))*5+$G$10+4)</f>
        <v>1990-1994</v>
      </c>
      <c r="H3259" s="17">
        <v>31</v>
      </c>
      <c r="I3259" s="17">
        <v>0</v>
      </c>
      <c r="J3259" s="17">
        <v>0</v>
      </c>
      <c r="K3259" s="17">
        <f>SUM(I3259:J3259)</f>
        <v>0</v>
      </c>
      <c r="L3259" s="28">
        <f>IF(N3259&lt;7000000000,0,1)</f>
        <v>0</v>
      </c>
      <c r="M3259" s="28">
        <f>IF(N3259&gt;0,1,0)</f>
        <v>0</v>
      </c>
      <c r="N3259" s="29">
        <v>0</v>
      </c>
      <c r="O3259" s="29">
        <f>IF($R3259="Minor",1,0)</f>
        <v>1</v>
      </c>
      <c r="P3259" s="29">
        <f>IF($R3259="Medium",1,0)</f>
        <v>0</v>
      </c>
      <c r="Q3259" s="29">
        <f>IF($R3259="Major",1,0)</f>
        <v>0</v>
      </c>
      <c r="R3259" s="2" t="str">
        <f>IF('Hazard Data'!N1835&lt;VLOOKUP(B3259,Thresholds!$B$2:$I$8,2,FALSE),"Minor",IF(AND(VLOOKUP(B3259,Thresholds!$B$2:$I$8,2,FALSE)&lt;='Hazard Data'!N1835,'Hazard Data'!N1835&lt;VLOOKUP(B3259,Thresholds!$B$2:$I$8,3,FALSE)),"Medium","Major"))</f>
        <v>Minor</v>
      </c>
      <c r="S3259" s="2" t="str">
        <f>IF(N3259&gt;0,"",IF('Hazard Data'!K1835&lt;VLOOKUP(B3259,Thresholds!$B$2:$I$8,5,FALSE),"Minor",IF(AND(VLOOKUP(B3259,Thresholds!$B$2:$I$8,5,FALSE)&lt;='Hazard Data'!K1835,'Hazard Data'!K1835&lt;VLOOKUP(B3259,Thresholds!$B$2:$I$8,6,FALSE)),"Medium","Major")))</f>
        <v>Medium</v>
      </c>
      <c r="T3259" s="2"/>
      <c r="U3259" s="2"/>
      <c r="V3259" s="2"/>
      <c r="W3259" s="2"/>
      <c r="X3259" s="1"/>
      <c r="Y3259" s="1"/>
      <c r="Z3259" s="1"/>
      <c r="AA3259" s="1"/>
      <c r="AB3259" s="1"/>
      <c r="AC3259" s="1"/>
      <c r="AD3259" s="1"/>
      <c r="AE3259" s="1"/>
      <c r="AF3259" s="1"/>
    </row>
    <row r="3260" spans="1:32">
      <c r="A3260" s="1"/>
      <c r="B3260" s="17">
        <v>4</v>
      </c>
      <c r="C3260" s="9" t="s">
        <v>43</v>
      </c>
      <c r="D3260" s="9" t="str">
        <f>VLOOKUP(C3260,'Hazard Categories'!$A$2:$B$52,2,FALSE)</f>
        <v>Heat/Drought/Fire</v>
      </c>
      <c r="E3260" s="17">
        <v>3</v>
      </c>
      <c r="F3260" s="17">
        <v>1993</v>
      </c>
      <c r="G3260" s="17" t="str">
        <f>IF(F3260&lt;2000,(ROUNDDOWN((F3260-$G$10)/5,0))*5+$G$10&amp;"-"&amp;(ROUNDDOWN((F3260-$G$10)/5,0))*5+$G$10+4,(ROUNDDOWN((F3260-$G$10)/5,0))*5+$G$10&amp;"-"&amp;(ROUNDDOWN((F3260-$G$10)/5,0))*5+$G$10+4)</f>
        <v>1990-1994</v>
      </c>
      <c r="H3260" s="17">
        <v>31</v>
      </c>
      <c r="I3260" s="17">
        <v>0</v>
      </c>
      <c r="J3260" s="17">
        <v>0</v>
      </c>
      <c r="K3260" s="17">
        <f>SUM(I3260:J3260)</f>
        <v>0</v>
      </c>
      <c r="L3260" s="28">
        <f>IF(N3260&lt;7000000000,0,1)</f>
        <v>0</v>
      </c>
      <c r="M3260" s="28">
        <f>IF(N3260&gt;0,1,0)</f>
        <v>0</v>
      </c>
      <c r="N3260" s="29">
        <v>0</v>
      </c>
      <c r="O3260" s="29">
        <f>IF($R3260="Minor",1,0)</f>
        <v>1</v>
      </c>
      <c r="P3260" s="29">
        <f>IF($R3260="Medium",1,0)</f>
        <v>0</v>
      </c>
      <c r="Q3260" s="29">
        <f>IF($R3260="Major",1,0)</f>
        <v>0</v>
      </c>
      <c r="R3260" s="2" t="str">
        <f>IF('Hazard Data'!N1836&lt;VLOOKUP(B3260,Thresholds!$B$2:$I$8,2,FALSE),"Minor",IF(AND(VLOOKUP(B3260,Thresholds!$B$2:$I$8,2,FALSE)&lt;='Hazard Data'!N1836,'Hazard Data'!N1836&lt;VLOOKUP(B3260,Thresholds!$B$2:$I$8,3,FALSE)),"Medium","Major"))</f>
        <v>Minor</v>
      </c>
      <c r="S3260" s="2" t="str">
        <f>IF(N3260&gt;0,"",IF('Hazard Data'!K1836&lt;VLOOKUP(B3260,Thresholds!$B$2:$I$8,5,FALSE),"Minor",IF(AND(VLOOKUP(B3260,Thresholds!$B$2:$I$8,5,FALSE)&lt;='Hazard Data'!K1836,'Hazard Data'!K1836&lt;VLOOKUP(B3260,Thresholds!$B$2:$I$8,6,FALSE)),"Medium","Major")))</f>
        <v>Medium</v>
      </c>
      <c r="T3260" s="2"/>
      <c r="U3260" s="2"/>
      <c r="V3260" s="2"/>
      <c r="W3260" s="2"/>
      <c r="X3260" s="1"/>
      <c r="Y3260" s="1"/>
      <c r="Z3260" s="1"/>
      <c r="AA3260" s="1"/>
      <c r="AB3260" s="1"/>
      <c r="AC3260" s="1"/>
      <c r="AD3260" s="1"/>
      <c r="AE3260" s="1"/>
      <c r="AF3260" s="1"/>
    </row>
    <row r="3261" spans="1:32">
      <c r="A3261" s="1"/>
      <c r="B3261" s="17">
        <v>3</v>
      </c>
      <c r="C3261" s="9" t="s">
        <v>43</v>
      </c>
      <c r="D3261" s="9" t="str">
        <f>VLOOKUP(C3261,'Hazard Categories'!$A$2:$B$52,2,FALSE)</f>
        <v>Heat/Drought/Fire</v>
      </c>
      <c r="E3261" s="17">
        <v>3</v>
      </c>
      <c r="F3261" s="17">
        <v>1993</v>
      </c>
      <c r="G3261" s="17" t="str">
        <f>IF(F3261&lt;2000,(ROUNDDOWN((F3261-$G$10)/5,0))*5+$G$10&amp;"-"&amp;(ROUNDDOWN((F3261-$G$10)/5,0))*5+$G$10+4,(ROUNDDOWN((F3261-$G$10)/5,0))*5+$G$10&amp;"-"&amp;(ROUNDDOWN((F3261-$G$10)/5,0))*5+$G$10+4)</f>
        <v>1990-1994</v>
      </c>
      <c r="H3261" s="17">
        <v>31</v>
      </c>
      <c r="I3261" s="17">
        <v>0</v>
      </c>
      <c r="J3261" s="17">
        <v>0</v>
      </c>
      <c r="K3261" s="17">
        <f>SUM(I3261:J3261)</f>
        <v>0</v>
      </c>
      <c r="L3261" s="28">
        <f>IF(N3261&lt;7000000000,0,1)</f>
        <v>0</v>
      </c>
      <c r="M3261" s="28">
        <f>IF(N3261&gt;0,1,0)</f>
        <v>0</v>
      </c>
      <c r="N3261" s="29">
        <v>0</v>
      </c>
      <c r="O3261" s="29">
        <f>IF($R3261="Minor",1,0)</f>
        <v>1</v>
      </c>
      <c r="P3261" s="29">
        <f>IF($R3261="Medium",1,0)</f>
        <v>0</v>
      </c>
      <c r="Q3261" s="29">
        <f>IF($R3261="Major",1,0)</f>
        <v>0</v>
      </c>
      <c r="R3261" s="2" t="str">
        <f>IF('Hazard Data'!N1837&lt;VLOOKUP(B3261,Thresholds!$B$2:$I$8,2,FALSE),"Minor",IF(AND(VLOOKUP(B3261,Thresholds!$B$2:$I$8,2,FALSE)&lt;='Hazard Data'!N1837,'Hazard Data'!N1837&lt;VLOOKUP(B3261,Thresholds!$B$2:$I$8,3,FALSE)),"Medium","Major"))</f>
        <v>Minor</v>
      </c>
      <c r="S3261" s="2" t="str">
        <f>IF(N3261&gt;0,"",IF('Hazard Data'!K1837&lt;VLOOKUP(B3261,Thresholds!$B$2:$I$8,5,FALSE),"Minor",IF(AND(VLOOKUP(B3261,Thresholds!$B$2:$I$8,5,FALSE)&lt;='Hazard Data'!K1837,'Hazard Data'!K1837&lt;VLOOKUP(B3261,Thresholds!$B$2:$I$8,6,FALSE)),"Medium","Major")))</f>
        <v>Medium</v>
      </c>
      <c r="T3261" s="2"/>
      <c r="U3261" s="2"/>
      <c r="V3261" s="2"/>
      <c r="W3261" s="2"/>
      <c r="X3261" s="1"/>
      <c r="Y3261" s="1"/>
      <c r="Z3261" s="1"/>
      <c r="AA3261" s="1"/>
      <c r="AB3261" s="1"/>
      <c r="AC3261" s="1"/>
      <c r="AD3261" s="1"/>
      <c r="AE3261" s="1"/>
      <c r="AF3261" s="1"/>
    </row>
    <row r="3262" spans="1:32">
      <c r="A3262" s="1"/>
      <c r="B3262" s="17">
        <v>5</v>
      </c>
      <c r="C3262" s="9" t="s">
        <v>43</v>
      </c>
      <c r="D3262" s="9" t="str">
        <f>VLOOKUP(C3262,'Hazard Categories'!$A$2:$B$52,2,FALSE)</f>
        <v>Heat/Drought/Fire</v>
      </c>
      <c r="E3262" s="17">
        <v>3</v>
      </c>
      <c r="F3262" s="17">
        <v>1993</v>
      </c>
      <c r="G3262" s="17" t="str">
        <f>IF(F3262&lt;2000,(ROUNDDOWN((F3262-$G$10)/5,0))*5+$G$10&amp;"-"&amp;(ROUNDDOWN((F3262-$G$10)/5,0))*5+$G$10+4,(ROUNDDOWN((F3262-$G$10)/5,0))*5+$G$10&amp;"-"&amp;(ROUNDDOWN((F3262-$G$10)/5,0))*5+$G$10+4)</f>
        <v>1990-1994</v>
      </c>
      <c r="H3262" s="17">
        <v>31</v>
      </c>
      <c r="I3262" s="17">
        <v>0</v>
      </c>
      <c r="J3262" s="17">
        <v>0</v>
      </c>
      <c r="K3262" s="17">
        <f>SUM(I3262:J3262)</f>
        <v>0</v>
      </c>
      <c r="L3262" s="28">
        <f>IF(N3262&lt;7000000000,0,1)</f>
        <v>0</v>
      </c>
      <c r="M3262" s="28">
        <f>IF(N3262&gt;0,1,0)</f>
        <v>0</v>
      </c>
      <c r="N3262" s="29">
        <v>0</v>
      </c>
      <c r="O3262" s="29">
        <f>IF($R3262="Minor",1,0)</f>
        <v>1</v>
      </c>
      <c r="P3262" s="29">
        <f>IF($R3262="Medium",1,0)</f>
        <v>0</v>
      </c>
      <c r="Q3262" s="29">
        <f>IF($R3262="Major",1,0)</f>
        <v>0</v>
      </c>
      <c r="R3262" s="2" t="str">
        <f>IF('Hazard Data'!N1838&lt;VLOOKUP(B3262,Thresholds!$B$2:$I$8,2,FALSE),"Minor",IF(AND(VLOOKUP(B3262,Thresholds!$B$2:$I$8,2,FALSE)&lt;='Hazard Data'!N1838,'Hazard Data'!N1838&lt;VLOOKUP(B3262,Thresholds!$B$2:$I$8,3,FALSE)),"Medium","Major"))</f>
        <v>Minor</v>
      </c>
      <c r="S3262" s="2" t="str">
        <f>IF(N3262&gt;0,"",IF('Hazard Data'!K1838&lt;VLOOKUP(B3262,Thresholds!$B$2:$I$8,5,FALSE),"Minor",IF(AND(VLOOKUP(B3262,Thresholds!$B$2:$I$8,5,FALSE)&lt;='Hazard Data'!K1838,'Hazard Data'!K1838&lt;VLOOKUP(B3262,Thresholds!$B$2:$I$8,6,FALSE)),"Medium","Major")))</f>
        <v>Medium</v>
      </c>
      <c r="T3262" s="2"/>
      <c r="U3262" s="2"/>
      <c r="V3262" s="2"/>
      <c r="W3262" s="2"/>
      <c r="X3262" s="1"/>
      <c r="Y3262" s="1"/>
      <c r="Z3262" s="1"/>
      <c r="AA3262" s="1"/>
      <c r="AB3262" s="1"/>
      <c r="AC3262" s="1"/>
      <c r="AD3262" s="1"/>
      <c r="AE3262" s="1"/>
      <c r="AF3262" s="1"/>
    </row>
    <row r="3263" spans="1:32">
      <c r="A3263" s="1"/>
      <c r="B3263" s="17">
        <v>1</v>
      </c>
      <c r="C3263" s="9" t="s">
        <v>45</v>
      </c>
      <c r="D3263" s="9" t="str">
        <f>VLOOKUP(C3263,'Hazard Categories'!$A$2:$B$52,2,FALSE)</f>
        <v>Storm</v>
      </c>
      <c r="E3263" s="17">
        <v>3</v>
      </c>
      <c r="F3263" s="17">
        <v>1994</v>
      </c>
      <c r="G3263" s="17" t="str">
        <f>IF(F3263&lt;2000,(ROUNDDOWN((F3263-$G$10)/5,0))*5+$G$10&amp;"-"&amp;(ROUNDDOWN((F3263-$G$10)/5,0))*5+$G$10+4,(ROUNDDOWN((F3263-$G$10)/5,0))*5+$G$10&amp;"-"&amp;(ROUNDDOWN((F3263-$G$10)/5,0))*5+$G$10+4)</f>
        <v>1990-1994</v>
      </c>
      <c r="H3263" s="17">
        <v>1</v>
      </c>
      <c r="I3263" s="17">
        <v>0</v>
      </c>
      <c r="J3263" s="17">
        <v>11</v>
      </c>
      <c r="K3263" s="17">
        <f>SUM(I3263:J3263)</f>
        <v>11</v>
      </c>
      <c r="L3263" s="28">
        <f>IF(N3263&lt;7000000000,0,1)</f>
        <v>0</v>
      </c>
      <c r="M3263" s="28">
        <f>IF(N3263&gt;0,1,0)</f>
        <v>0</v>
      </c>
      <c r="N3263" s="29">
        <v>0</v>
      </c>
      <c r="O3263" s="29">
        <f>IF($R3263="Minor",1,0)</f>
        <v>1</v>
      </c>
      <c r="P3263" s="29">
        <f>IF($R3263="Medium",1,0)</f>
        <v>0</v>
      </c>
      <c r="Q3263" s="29">
        <f>IF($R3263="Major",1,0)</f>
        <v>0</v>
      </c>
      <c r="R3263" s="2" t="str">
        <f>IF('Hazard Data'!N1843&lt;VLOOKUP(B3263,Thresholds!$B$2:$I$8,2,FALSE),"Minor",IF(AND(VLOOKUP(B3263,Thresholds!$B$2:$I$8,2,FALSE)&lt;='Hazard Data'!N1843,'Hazard Data'!N1843&lt;VLOOKUP(B3263,Thresholds!$B$2:$I$8,3,FALSE)),"Medium","Major"))</f>
        <v>Minor</v>
      </c>
      <c r="S3263" s="2" t="str">
        <f>IF(N3263&gt;0,"",IF('Hazard Data'!K1843&lt;VLOOKUP(B3263,Thresholds!$B$2:$I$8,5,FALSE),"Minor",IF(AND(VLOOKUP(B3263,Thresholds!$B$2:$I$8,5,FALSE)&lt;='Hazard Data'!K1843,'Hazard Data'!K1843&lt;VLOOKUP(B3263,Thresholds!$B$2:$I$8,6,FALSE)),"Medium","Major")))</f>
        <v>Medium</v>
      </c>
      <c r="T3263" s="2"/>
      <c r="U3263" s="2"/>
      <c r="V3263" s="2"/>
      <c r="W3263" s="2"/>
      <c r="X3263" s="1"/>
      <c r="Y3263" s="1"/>
      <c r="Z3263" s="1"/>
      <c r="AA3263" s="1"/>
      <c r="AB3263" s="1"/>
      <c r="AC3263" s="1"/>
      <c r="AD3263" s="1"/>
      <c r="AE3263" s="1"/>
      <c r="AF3263" s="1"/>
    </row>
    <row r="3264" spans="1:32">
      <c r="A3264" s="1"/>
      <c r="B3264" s="17">
        <v>1</v>
      </c>
      <c r="C3264" s="9" t="s">
        <v>85</v>
      </c>
      <c r="D3264" s="9" t="str">
        <f>VLOOKUP(C3264,'Hazard Categories'!$A$2:$B$52,2,FALSE)</f>
        <v>Heat/Drought/Fire</v>
      </c>
      <c r="E3264" s="17">
        <v>3</v>
      </c>
      <c r="F3264" s="17">
        <v>1995</v>
      </c>
      <c r="G3264" s="17" t="str">
        <f>IF(F3264&lt;2000,(ROUNDDOWN((F3264-$G$10)/5,0))*5+$G$10&amp;"-"&amp;(ROUNDDOWN((F3264-$G$10)/5,0))*5+$G$10+4,(ROUNDDOWN((F3264-$G$10)/5,0))*5+$G$10&amp;"-"&amp;(ROUNDDOWN((F3264-$G$10)/5,0))*5+$G$10+4)</f>
        <v>1995-1999</v>
      </c>
      <c r="H3264" s="17">
        <v>1</v>
      </c>
      <c r="I3264" s="17">
        <v>12</v>
      </c>
      <c r="J3264" s="17">
        <v>0</v>
      </c>
      <c r="K3264" s="17">
        <f>SUM(I3264:J3264)</f>
        <v>12</v>
      </c>
      <c r="L3264" s="28">
        <f>IF(N3264&lt;7000000000,0,1)</f>
        <v>0</v>
      </c>
      <c r="M3264" s="28">
        <f>IF(N3264&gt;0,1,0)</f>
        <v>0</v>
      </c>
      <c r="N3264" s="29">
        <v>0</v>
      </c>
      <c r="O3264" s="29">
        <f>IF($R3264="Minor",1,0)</f>
        <v>1</v>
      </c>
      <c r="P3264" s="29">
        <f>IF($R3264="Medium",1,0)</f>
        <v>0</v>
      </c>
      <c r="Q3264" s="29">
        <f>IF($R3264="Major",1,0)</f>
        <v>0</v>
      </c>
      <c r="R3264" s="2" t="str">
        <f>IF('Hazard Data'!N1855&lt;VLOOKUP(B3264,Thresholds!$B$2:$I$8,2,FALSE),"Minor",IF(AND(VLOOKUP(B3264,Thresholds!$B$2:$I$8,2,FALSE)&lt;='Hazard Data'!N1855,'Hazard Data'!N1855&lt;VLOOKUP(B3264,Thresholds!$B$2:$I$8,3,FALSE)),"Medium","Major"))</f>
        <v>Minor</v>
      </c>
      <c r="S3264" s="2" t="str">
        <f>IF(N3264&gt;0,"",IF('Hazard Data'!K1855&lt;VLOOKUP(B3264,Thresholds!$B$2:$I$8,5,FALSE),"Minor",IF(AND(VLOOKUP(B3264,Thresholds!$B$2:$I$8,5,FALSE)&lt;='Hazard Data'!K1855,'Hazard Data'!K1855&lt;VLOOKUP(B3264,Thresholds!$B$2:$I$8,6,FALSE)),"Medium","Major")))</f>
        <v>Medium</v>
      </c>
      <c r="T3264" s="2"/>
      <c r="U3264" s="2"/>
      <c r="V3264" s="2"/>
      <c r="W3264" s="2"/>
      <c r="X3264" s="1"/>
      <c r="Y3264" s="1"/>
      <c r="Z3264" s="1"/>
      <c r="AA3264" s="1"/>
      <c r="AB3264" s="1"/>
      <c r="AC3264" s="1"/>
      <c r="AD3264" s="1"/>
      <c r="AE3264" s="1"/>
      <c r="AF3264" s="1"/>
    </row>
    <row r="3265" spans="1:32">
      <c r="A3265" s="1"/>
      <c r="B3265" s="17">
        <v>2</v>
      </c>
      <c r="C3265" s="9" t="s">
        <v>45</v>
      </c>
      <c r="D3265" s="9" t="str">
        <f>VLOOKUP(C3265,'Hazard Categories'!$A$2:$B$52,2,FALSE)</f>
        <v>Storm</v>
      </c>
      <c r="E3265" s="17">
        <v>2</v>
      </c>
      <c r="F3265" s="17">
        <v>1995</v>
      </c>
      <c r="G3265" s="17" t="str">
        <f>IF(F3265&lt;2000,(ROUNDDOWN((F3265-$G$10)/5,0))*5+$G$10&amp;"-"&amp;(ROUNDDOWN((F3265-$G$10)/5,0))*5+$G$10+4,(ROUNDDOWN((F3265-$G$10)/5,0))*5+$G$10&amp;"-"&amp;(ROUNDDOWN((F3265-$G$10)/5,0))*5+$G$10+4)</f>
        <v>1995-1999</v>
      </c>
      <c r="H3265" s="17">
        <v>1</v>
      </c>
      <c r="I3265" s="17">
        <v>0</v>
      </c>
      <c r="J3265" s="17">
        <v>10</v>
      </c>
      <c r="K3265" s="17">
        <f>SUM(I3265:J3265)</f>
        <v>10</v>
      </c>
      <c r="L3265" s="28">
        <f>IF(N3265&lt;7000000000,0,1)</f>
        <v>0</v>
      </c>
      <c r="M3265" s="28">
        <f>IF(N3265&gt;0,1,0)</f>
        <v>0</v>
      </c>
      <c r="N3265" s="29">
        <v>0</v>
      </c>
      <c r="O3265" s="29">
        <f>IF($R3265="Minor",1,0)</f>
        <v>1</v>
      </c>
      <c r="P3265" s="29">
        <f>IF($R3265="Medium",1,0)</f>
        <v>0</v>
      </c>
      <c r="Q3265" s="29">
        <f>IF($R3265="Major",1,0)</f>
        <v>0</v>
      </c>
      <c r="R3265" s="2" t="str">
        <f>IF('Hazard Data'!N1859&lt;VLOOKUP(B3265,Thresholds!$B$2:$I$8,2,FALSE),"Minor",IF(AND(VLOOKUP(B3265,Thresholds!$B$2:$I$8,2,FALSE)&lt;='Hazard Data'!N1859,'Hazard Data'!N1859&lt;VLOOKUP(B3265,Thresholds!$B$2:$I$8,3,FALSE)),"Medium","Major"))</f>
        <v>Minor</v>
      </c>
      <c r="S3265" s="2" t="str">
        <f>IF(N3265&gt;0,"",IF('Hazard Data'!K1859&lt;VLOOKUP(B3265,Thresholds!$B$2:$I$8,5,FALSE),"Minor",IF(AND(VLOOKUP(B3265,Thresholds!$B$2:$I$8,5,FALSE)&lt;='Hazard Data'!K1859,'Hazard Data'!K1859&lt;VLOOKUP(B3265,Thresholds!$B$2:$I$8,6,FALSE)),"Medium","Major")))</f>
        <v>Medium</v>
      </c>
      <c r="T3265" s="2"/>
      <c r="U3265" s="2"/>
      <c r="V3265" s="2"/>
      <c r="W3265" s="2"/>
      <c r="X3265" s="1"/>
      <c r="Y3265" s="1"/>
      <c r="Z3265" s="1"/>
      <c r="AA3265" s="1"/>
      <c r="AB3265" s="1"/>
      <c r="AC3265" s="1"/>
      <c r="AD3265" s="1"/>
      <c r="AE3265" s="1"/>
      <c r="AF3265" s="1"/>
    </row>
    <row r="3266" spans="1:32">
      <c r="A3266" s="1"/>
      <c r="B3266" s="17">
        <v>2</v>
      </c>
      <c r="C3266" s="9" t="s">
        <v>51</v>
      </c>
      <c r="D3266" s="9" t="str">
        <f>VLOOKUP(C3266,'Hazard Categories'!$A$2:$B$52,2,FALSE)</f>
        <v>Storm</v>
      </c>
      <c r="E3266" s="17">
        <v>3</v>
      </c>
      <c r="F3266" s="17">
        <v>2013</v>
      </c>
      <c r="G3266" s="17" t="str">
        <f>IF(F3266&lt;2000,(ROUNDDOWN((F3266-$G$10)/5,0))*5+$G$10&amp;"-"&amp;(ROUNDDOWN((F3266-$G$10)/5,0))*5+$G$10+4,(ROUNDDOWN((F3266-$G$10)/5,0))*5+$G$10&amp;"-"&amp;(ROUNDDOWN((F3266-$G$10)/5,0))*5+$G$10+4)</f>
        <v>2010-2014</v>
      </c>
      <c r="H3266" s="17">
        <v>1</v>
      </c>
      <c r="I3266" s="17">
        <v>12</v>
      </c>
      <c r="J3266" s="17">
        <v>0</v>
      </c>
      <c r="K3266" s="17">
        <f>SUM(I3266:J3266)</f>
        <v>12</v>
      </c>
      <c r="L3266" s="28">
        <f>IF(N3266&lt;7000000000,0,1)</f>
        <v>0</v>
      </c>
      <c r="M3266" s="28">
        <f>IF(N3266&gt;0,1,0)</f>
        <v>0</v>
      </c>
      <c r="N3266" s="29">
        <v>0</v>
      </c>
      <c r="O3266" s="29">
        <f>IF($R3266="Minor",1,0)</f>
        <v>1</v>
      </c>
      <c r="P3266" s="29">
        <f>IF($R3266="Medium",1,0)</f>
        <v>0</v>
      </c>
      <c r="Q3266" s="29">
        <f>IF($R3266="Major",1,0)</f>
        <v>0</v>
      </c>
      <c r="R3266" s="2" t="str">
        <f>IF('Hazard Data'!N1893&lt;VLOOKUP(B3266,Thresholds!$B$2:$I$8,2,FALSE),"Minor",IF(AND(VLOOKUP(B3266,Thresholds!$B$2:$I$8,2,FALSE)&lt;='Hazard Data'!N1893,'Hazard Data'!N1893&lt;VLOOKUP(B3266,Thresholds!$B$2:$I$8,3,FALSE)),"Medium","Major"))</f>
        <v>Minor</v>
      </c>
      <c r="S3266" s="2" t="str">
        <f>IF(N3266&gt;0,"",IF('Hazard Data'!K1893&lt;VLOOKUP(B3266,Thresholds!$B$2:$I$8,5,FALSE),"Minor",IF(AND(VLOOKUP(B3266,Thresholds!$B$2:$I$8,5,FALSE)&lt;='Hazard Data'!K1893,'Hazard Data'!K1893&lt;VLOOKUP(B3266,Thresholds!$B$2:$I$8,6,FALSE)),"Medium","Major")))</f>
        <v>Medium</v>
      </c>
      <c r="T3266" s="2"/>
      <c r="U3266" s="2"/>
      <c r="V3266" s="2"/>
      <c r="W3266" s="2"/>
      <c r="X3266" s="1"/>
      <c r="Y3266" s="1"/>
      <c r="Z3266" s="1"/>
      <c r="AA3266" s="1"/>
      <c r="AB3266" s="1"/>
      <c r="AC3266" s="1"/>
      <c r="AD3266" s="1"/>
      <c r="AE3266" s="1"/>
      <c r="AF3266" s="1"/>
    </row>
    <row r="3267" spans="1:32">
      <c r="A3267" s="1"/>
      <c r="B3267" s="17">
        <v>2</v>
      </c>
      <c r="C3267" s="9" t="s">
        <v>51</v>
      </c>
      <c r="D3267" s="9" t="str">
        <f>VLOOKUP(C3267,'Hazard Categories'!$A$2:$B$52,2,FALSE)</f>
        <v>Storm</v>
      </c>
      <c r="E3267" s="17">
        <v>3</v>
      </c>
      <c r="F3267" s="17">
        <v>2013</v>
      </c>
      <c r="G3267" s="17" t="str">
        <f>IF(F3267&lt;2000,(ROUNDDOWN((F3267-$G$10)/5,0))*5+$G$10&amp;"-"&amp;(ROUNDDOWN((F3267-$G$10)/5,0))*5+$G$10+4,(ROUNDDOWN((F3267-$G$10)/5,0))*5+$G$10&amp;"-"&amp;(ROUNDDOWN((F3267-$G$10)/5,0))*5+$G$10+4)</f>
        <v>2010-2014</v>
      </c>
      <c r="H3267" s="17">
        <v>1</v>
      </c>
      <c r="I3267" s="17">
        <v>22</v>
      </c>
      <c r="J3267" s="17">
        <v>0</v>
      </c>
      <c r="K3267" s="17">
        <f>SUM(I3267:J3267)</f>
        <v>22</v>
      </c>
      <c r="L3267" s="28">
        <f>IF(N3267&lt;7000000000,0,1)</f>
        <v>0</v>
      </c>
      <c r="M3267" s="28">
        <f>IF(N3267&gt;0,1,0)</f>
        <v>0</v>
      </c>
      <c r="N3267" s="29">
        <v>0</v>
      </c>
      <c r="O3267" s="29">
        <f>IF($R3267="Minor",1,0)</f>
        <v>1</v>
      </c>
      <c r="P3267" s="29">
        <f>IF($R3267="Medium",1,0)</f>
        <v>0</v>
      </c>
      <c r="Q3267" s="29">
        <f>IF($R3267="Major",1,0)</f>
        <v>0</v>
      </c>
      <c r="R3267" s="2" t="str">
        <f>IF('Hazard Data'!N1894&lt;VLOOKUP(B3267,Thresholds!$B$2:$I$8,2,FALSE),"Minor",IF(AND(VLOOKUP(B3267,Thresholds!$B$2:$I$8,2,FALSE)&lt;='Hazard Data'!N1894,'Hazard Data'!N1894&lt;VLOOKUP(B3267,Thresholds!$B$2:$I$8,3,FALSE)),"Medium","Major"))</f>
        <v>Minor</v>
      </c>
      <c r="S3267" s="2" t="str">
        <f>IF(N3267&gt;0,"",IF('Hazard Data'!K1894&lt;VLOOKUP(B3267,Thresholds!$B$2:$I$8,5,FALSE),"Minor",IF(AND(VLOOKUP(B3267,Thresholds!$B$2:$I$8,5,FALSE)&lt;='Hazard Data'!K1894,'Hazard Data'!K1894&lt;VLOOKUP(B3267,Thresholds!$B$2:$I$8,6,FALSE)),"Medium","Major")))</f>
        <v>Medium</v>
      </c>
      <c r="T3267" s="2"/>
      <c r="U3267" s="2"/>
      <c r="V3267" s="2"/>
      <c r="W3267" s="2"/>
      <c r="X3267" s="1"/>
      <c r="Y3267" s="1"/>
      <c r="Z3267" s="1"/>
      <c r="AA3267" s="1"/>
      <c r="AB3267" s="1"/>
      <c r="AC3267" s="1"/>
      <c r="AD3267" s="1"/>
      <c r="AE3267" s="1"/>
      <c r="AF3267" s="1"/>
    </row>
    <row r="3268" spans="1:32">
      <c r="A3268" s="1"/>
      <c r="B3268" s="17">
        <v>1</v>
      </c>
      <c r="C3268" s="9" t="s">
        <v>45</v>
      </c>
      <c r="D3268" s="9" t="str">
        <f>VLOOKUP(C3268,'Hazard Categories'!$A$2:$B$52,2,FALSE)</f>
        <v>Storm</v>
      </c>
      <c r="E3268" s="17">
        <v>3</v>
      </c>
      <c r="F3268" s="17">
        <v>1994</v>
      </c>
      <c r="G3268" s="17" t="str">
        <f>IF(F3268&lt;2000,(ROUNDDOWN((F3268-$G$10)/5,0))*5+$G$10&amp;"-"&amp;(ROUNDDOWN((F3268-$G$10)/5,0))*5+$G$10+4,(ROUNDDOWN((F3268-$G$10)/5,0))*5+$G$10&amp;"-"&amp;(ROUNDDOWN((F3268-$G$10)/5,0))*5+$G$10+4)</f>
        <v>1990-1994</v>
      </c>
      <c r="H3268" s="17">
        <v>1</v>
      </c>
      <c r="I3268" s="17">
        <v>0</v>
      </c>
      <c r="J3268" s="17">
        <v>11</v>
      </c>
      <c r="K3268" s="17">
        <f>SUM(I3268:J3268)</f>
        <v>11</v>
      </c>
      <c r="L3268" s="28">
        <f>IF(N3268&lt;7000000000,0,1)</f>
        <v>0</v>
      </c>
      <c r="M3268" s="28">
        <f>IF(N3268&gt;0,1,0)</f>
        <v>0</v>
      </c>
      <c r="N3268" s="29">
        <v>0</v>
      </c>
      <c r="O3268" s="29">
        <f>IF($R3268="Minor",1,0)</f>
        <v>1</v>
      </c>
      <c r="P3268" s="29">
        <f>IF($R3268="Medium",1,0)</f>
        <v>0</v>
      </c>
      <c r="Q3268" s="29">
        <f>IF($R3268="Major",1,0)</f>
        <v>0</v>
      </c>
      <c r="R3268" s="2" t="str">
        <f>IF('Hazard Data'!N1899&lt;VLOOKUP(B3268,Thresholds!$B$2:$I$8,2,FALSE),"Minor",IF(AND(VLOOKUP(B3268,Thresholds!$B$2:$I$8,2,FALSE)&lt;='Hazard Data'!N1899,'Hazard Data'!N1899&lt;VLOOKUP(B3268,Thresholds!$B$2:$I$8,3,FALSE)),"Medium","Major"))</f>
        <v>Minor</v>
      </c>
      <c r="S3268" s="2" t="str">
        <f>IF(N3268&gt;0,"",IF('Hazard Data'!K1899&lt;VLOOKUP(B3268,Thresholds!$B$2:$I$8,5,FALSE),"Minor",IF(AND(VLOOKUP(B3268,Thresholds!$B$2:$I$8,5,FALSE)&lt;='Hazard Data'!K1899,'Hazard Data'!K1899&lt;VLOOKUP(B3268,Thresholds!$B$2:$I$8,6,FALSE)),"Medium","Major")))</f>
        <v>Medium</v>
      </c>
      <c r="T3268" s="2"/>
      <c r="U3268" s="2"/>
      <c r="V3268" s="2"/>
      <c r="W3268" s="2"/>
      <c r="X3268" s="1"/>
      <c r="Y3268" s="1"/>
      <c r="Z3268" s="1"/>
      <c r="AA3268" s="1"/>
      <c r="AB3268" s="1"/>
      <c r="AC3268" s="1"/>
      <c r="AD3268" s="1"/>
      <c r="AE3268" s="1"/>
      <c r="AF3268" s="1"/>
    </row>
    <row r="3269" spans="1:32">
      <c r="A3269" s="1"/>
      <c r="B3269" s="17">
        <v>1</v>
      </c>
      <c r="C3269" s="9" t="s">
        <v>86</v>
      </c>
      <c r="D3269" s="9" t="str">
        <f>VLOOKUP(C3269,'Hazard Categories'!$A$2:$B$52,2,FALSE)</f>
        <v>Storm</v>
      </c>
      <c r="E3269" s="17">
        <v>3</v>
      </c>
      <c r="F3269" s="17">
        <v>1994</v>
      </c>
      <c r="G3269" s="17" t="str">
        <f>IF(F3269&lt;2000,(ROUNDDOWN((F3269-$G$10)/5,0))*5+$G$10&amp;"-"&amp;(ROUNDDOWN((F3269-$G$10)/5,0))*5+$G$10+4,(ROUNDDOWN((F3269-$G$10)/5,0))*5+$G$10&amp;"-"&amp;(ROUNDDOWN((F3269-$G$10)/5,0))*5+$G$10+4)</f>
        <v>1990-1994</v>
      </c>
      <c r="H3269" s="17">
        <v>1</v>
      </c>
      <c r="I3269" s="17">
        <v>0</v>
      </c>
      <c r="J3269" s="17">
        <v>12</v>
      </c>
      <c r="K3269" s="17">
        <f>SUM(I3269:J3269)</f>
        <v>12</v>
      </c>
      <c r="L3269" s="28">
        <f>IF(N3269&lt;7000000000,0,1)</f>
        <v>0</v>
      </c>
      <c r="M3269" s="28">
        <f>IF(N3269&gt;0,1,0)</f>
        <v>0</v>
      </c>
      <c r="N3269" s="29">
        <v>0</v>
      </c>
      <c r="O3269" s="29">
        <f>IF($R3269="Minor",1,0)</f>
        <v>1</v>
      </c>
      <c r="P3269" s="29">
        <f>IF($R3269="Medium",1,0)</f>
        <v>0</v>
      </c>
      <c r="Q3269" s="29">
        <f>IF($R3269="Major",1,0)</f>
        <v>0</v>
      </c>
      <c r="R3269" s="2" t="str">
        <f>IF('Hazard Data'!N1901&lt;VLOOKUP(B3269,Thresholds!$B$2:$I$8,2,FALSE),"Minor",IF(AND(VLOOKUP(B3269,Thresholds!$B$2:$I$8,2,FALSE)&lt;='Hazard Data'!N1901,'Hazard Data'!N1901&lt;VLOOKUP(B3269,Thresholds!$B$2:$I$8,3,FALSE)),"Medium","Major"))</f>
        <v>Minor</v>
      </c>
      <c r="S3269" s="2" t="str">
        <f>IF(N3269&gt;0,"",IF('Hazard Data'!K1901&lt;VLOOKUP(B3269,Thresholds!$B$2:$I$8,5,FALSE),"Minor",IF(AND(VLOOKUP(B3269,Thresholds!$B$2:$I$8,5,FALSE)&lt;='Hazard Data'!K1901,'Hazard Data'!K1901&lt;VLOOKUP(B3269,Thresholds!$B$2:$I$8,6,FALSE)),"Medium","Major")))</f>
        <v>Medium</v>
      </c>
      <c r="T3269" s="2"/>
      <c r="U3269" s="2"/>
      <c r="V3269" s="2"/>
      <c r="W3269" s="2"/>
      <c r="X3269" s="1"/>
      <c r="Y3269" s="1"/>
      <c r="Z3269" s="1"/>
      <c r="AA3269" s="1"/>
      <c r="AB3269" s="1"/>
      <c r="AC3269" s="1"/>
      <c r="AD3269" s="1"/>
      <c r="AE3269" s="1"/>
      <c r="AF3269" s="1"/>
    </row>
    <row r="3270" spans="1:32">
      <c r="A3270" s="1"/>
      <c r="B3270" s="17">
        <v>1</v>
      </c>
      <c r="C3270" s="9" t="s">
        <v>40</v>
      </c>
      <c r="D3270" s="9" t="str">
        <f>VLOOKUP(C3270,'Hazard Categories'!$A$2:$B$52,2,FALSE)</f>
        <v>Storm</v>
      </c>
      <c r="E3270" s="17">
        <v>1</v>
      </c>
      <c r="F3270" s="17">
        <v>1996</v>
      </c>
      <c r="G3270" s="17" t="str">
        <f>IF(F3270&lt;2000,(ROUNDDOWN((F3270-$G$10)/5,0))*5+$G$10&amp;"-"&amp;(ROUNDDOWN((F3270-$G$10)/5,0))*5+$G$10+4,(ROUNDDOWN((F3270-$G$10)/5,0))*5+$G$10&amp;"-"&amp;(ROUNDDOWN((F3270-$G$10)/5,0))*5+$G$10+4)</f>
        <v>1995-1999</v>
      </c>
      <c r="H3270" s="17">
        <v>1</v>
      </c>
      <c r="I3270" s="17">
        <v>0</v>
      </c>
      <c r="J3270" s="17">
        <v>0</v>
      </c>
      <c r="K3270" s="17">
        <f>SUM(I3270:J3270)</f>
        <v>0</v>
      </c>
      <c r="L3270" s="28">
        <f>IF(N3270&lt;7000000000,0,1)</f>
        <v>0</v>
      </c>
      <c r="M3270" s="28">
        <f>IF(N3270&gt;0,1,0)</f>
        <v>0</v>
      </c>
      <c r="N3270" s="29">
        <v>0</v>
      </c>
      <c r="O3270" s="29">
        <f>IF($R3270="Minor",1,0)</f>
        <v>1</v>
      </c>
      <c r="P3270" s="29">
        <f>IF($R3270="Medium",1,0)</f>
        <v>0</v>
      </c>
      <c r="Q3270" s="29">
        <f>IF($R3270="Major",1,0)</f>
        <v>0</v>
      </c>
      <c r="R3270" s="2" t="str">
        <f>IF('Hazard Data'!N1912&lt;VLOOKUP(B3270,Thresholds!$B$2:$I$8,2,FALSE),"Minor",IF(AND(VLOOKUP(B3270,Thresholds!$B$2:$I$8,2,FALSE)&lt;='Hazard Data'!N1912,'Hazard Data'!N1912&lt;VLOOKUP(B3270,Thresholds!$B$2:$I$8,3,FALSE)),"Medium","Major"))</f>
        <v>Minor</v>
      </c>
      <c r="S3270" s="2" t="str">
        <f>IF(N3270&gt;0,"",IF('Hazard Data'!K1912&lt;VLOOKUP(B3270,Thresholds!$B$2:$I$8,5,FALSE),"Minor",IF(AND(VLOOKUP(B3270,Thresholds!$B$2:$I$8,5,FALSE)&lt;='Hazard Data'!K1912,'Hazard Data'!K1912&lt;VLOOKUP(B3270,Thresholds!$B$2:$I$8,6,FALSE)),"Medium","Major")))</f>
        <v>Medium</v>
      </c>
      <c r="T3270" s="2"/>
      <c r="U3270" s="2"/>
      <c r="V3270" s="2"/>
      <c r="W3270" s="2"/>
      <c r="X3270" s="1"/>
      <c r="Y3270" s="1"/>
      <c r="Z3270" s="1"/>
      <c r="AA3270" s="1"/>
      <c r="AB3270" s="1"/>
      <c r="AC3270" s="1"/>
      <c r="AD3270" s="1"/>
      <c r="AE3270" s="1"/>
      <c r="AF3270" s="1"/>
    </row>
    <row r="3271" spans="1:32">
      <c r="A3271" s="1"/>
      <c r="B3271" s="17">
        <v>6</v>
      </c>
      <c r="C3271" s="9" t="s">
        <v>40</v>
      </c>
      <c r="D3271" s="9" t="str">
        <f>VLOOKUP(C3271,'Hazard Categories'!$A$2:$B$52,2,FALSE)</f>
        <v>Storm</v>
      </c>
      <c r="E3271" s="17">
        <v>1</v>
      </c>
      <c r="F3271" s="17">
        <v>1990</v>
      </c>
      <c r="G3271" s="17" t="str">
        <f>IF(F3271&lt;2000,(ROUNDDOWN((F3271-$G$10)/5,0))*5+$G$10&amp;"-"&amp;(ROUNDDOWN((F3271-$G$10)/5,0))*5+$G$10+4,(ROUNDDOWN((F3271-$G$10)/5,0))*5+$G$10&amp;"-"&amp;(ROUNDDOWN((F3271-$G$10)/5,0))*5+$G$10+4)</f>
        <v>1990-1994</v>
      </c>
      <c r="H3271" s="17">
        <v>1</v>
      </c>
      <c r="I3271" s="17">
        <v>0</v>
      </c>
      <c r="J3271" s="17">
        <v>0</v>
      </c>
      <c r="K3271" s="17">
        <f>SUM(I3271:J3271)</f>
        <v>0</v>
      </c>
      <c r="L3271" s="28">
        <f>IF(N3271&lt;7000000000,0,1)</f>
        <v>0</v>
      </c>
      <c r="M3271" s="28">
        <f>IF(N3271&gt;0,1,0)</f>
        <v>0</v>
      </c>
      <c r="N3271" s="29">
        <v>0</v>
      </c>
      <c r="O3271" s="29">
        <f>IF($R3271="Minor",1,0)</f>
        <v>1</v>
      </c>
      <c r="P3271" s="29">
        <f>IF($R3271="Medium",1,0)</f>
        <v>0</v>
      </c>
      <c r="Q3271" s="29">
        <f>IF($R3271="Major",1,0)</f>
        <v>0</v>
      </c>
      <c r="R3271" s="2" t="str">
        <f>IF('Hazard Data'!N1918&lt;VLOOKUP(B3271,Thresholds!$B$2:$I$8,2,FALSE),"Minor",IF(AND(VLOOKUP(B3271,Thresholds!$B$2:$I$8,2,FALSE)&lt;='Hazard Data'!N1918,'Hazard Data'!N1918&lt;VLOOKUP(B3271,Thresholds!$B$2:$I$8,3,FALSE)),"Medium","Major"))</f>
        <v>Minor</v>
      </c>
      <c r="S3271" s="2" t="str">
        <f>IF(N3271&gt;0,"",IF('Hazard Data'!K1918&lt;VLOOKUP(B3271,Thresholds!$B$2:$I$8,5,FALSE),"Minor",IF(AND(VLOOKUP(B3271,Thresholds!$B$2:$I$8,5,FALSE)&lt;='Hazard Data'!K1918,'Hazard Data'!K1918&lt;VLOOKUP(B3271,Thresholds!$B$2:$I$8,6,FALSE)),"Medium","Major")))</f>
        <v>Medium</v>
      </c>
      <c r="T3271" s="2"/>
      <c r="U3271" s="2"/>
      <c r="V3271" s="2"/>
      <c r="W3271" s="2"/>
      <c r="X3271" s="1"/>
      <c r="Y3271" s="1"/>
      <c r="Z3271" s="1"/>
      <c r="AA3271" s="1"/>
      <c r="AB3271" s="1"/>
      <c r="AC3271" s="1"/>
      <c r="AD3271" s="1"/>
      <c r="AE3271" s="1"/>
      <c r="AF3271" s="1"/>
    </row>
    <row r="3272" spans="1:32">
      <c r="A3272" s="1"/>
      <c r="B3272" s="17">
        <v>1</v>
      </c>
      <c r="C3272" s="9" t="s">
        <v>40</v>
      </c>
      <c r="D3272" s="9" t="str">
        <f>VLOOKUP(C3272,'Hazard Categories'!$A$2:$B$52,2,FALSE)</f>
        <v>Storm</v>
      </c>
      <c r="E3272" s="17">
        <v>1</v>
      </c>
      <c r="F3272" s="17">
        <v>1990</v>
      </c>
      <c r="G3272" s="17" t="str">
        <f>IF(F3272&lt;2000,(ROUNDDOWN((F3272-$G$10)/5,0))*5+$G$10&amp;"-"&amp;(ROUNDDOWN((F3272-$G$10)/5,0))*5+$G$10+4,(ROUNDDOWN((F3272-$G$10)/5,0))*5+$G$10&amp;"-"&amp;(ROUNDDOWN((F3272-$G$10)/5,0))*5+$G$10+4)</f>
        <v>1990-1994</v>
      </c>
      <c r="H3272" s="17">
        <v>1</v>
      </c>
      <c r="I3272" s="17">
        <v>0</v>
      </c>
      <c r="J3272" s="17">
        <v>0</v>
      </c>
      <c r="K3272" s="17">
        <f>SUM(I3272:J3272)</f>
        <v>0</v>
      </c>
      <c r="L3272" s="28">
        <f>IF(N3272&lt;7000000000,0,1)</f>
        <v>0</v>
      </c>
      <c r="M3272" s="28">
        <f>IF(N3272&gt;0,1,0)</f>
        <v>0</v>
      </c>
      <c r="N3272" s="29">
        <v>0</v>
      </c>
      <c r="O3272" s="29">
        <f>IF($R3272="Minor",1,0)</f>
        <v>1</v>
      </c>
      <c r="P3272" s="29">
        <f>IF($R3272="Medium",1,0)</f>
        <v>0</v>
      </c>
      <c r="Q3272" s="29">
        <f>IF($R3272="Major",1,0)</f>
        <v>0</v>
      </c>
      <c r="R3272" s="2" t="str">
        <f>IF('Hazard Data'!N1919&lt;VLOOKUP(B3272,Thresholds!$B$2:$I$8,2,FALSE),"Minor",IF(AND(VLOOKUP(B3272,Thresholds!$B$2:$I$8,2,FALSE)&lt;='Hazard Data'!N1919,'Hazard Data'!N1919&lt;VLOOKUP(B3272,Thresholds!$B$2:$I$8,3,FALSE)),"Medium","Major"))</f>
        <v>Minor</v>
      </c>
      <c r="S3272" s="2" t="str">
        <f>IF(N3272&gt;0,"",IF('Hazard Data'!K1919&lt;VLOOKUP(B3272,Thresholds!$B$2:$I$8,5,FALSE),"Minor",IF(AND(VLOOKUP(B3272,Thresholds!$B$2:$I$8,5,FALSE)&lt;='Hazard Data'!K1919,'Hazard Data'!K1919&lt;VLOOKUP(B3272,Thresholds!$B$2:$I$8,6,FALSE)),"Medium","Major")))</f>
        <v>Medium</v>
      </c>
      <c r="T3272" s="2"/>
      <c r="U3272" s="2"/>
      <c r="V3272" s="2"/>
      <c r="W3272" s="2"/>
      <c r="X3272" s="1"/>
      <c r="Y3272" s="1"/>
      <c r="Z3272" s="1"/>
      <c r="AA3272" s="1"/>
      <c r="AB3272" s="1"/>
      <c r="AC3272" s="1"/>
      <c r="AD3272" s="1"/>
      <c r="AE3272" s="1"/>
      <c r="AF3272" s="1"/>
    </row>
    <row r="3273" spans="1:32">
      <c r="A3273" s="1"/>
      <c r="B3273" s="17">
        <v>2</v>
      </c>
      <c r="C3273" s="9" t="s">
        <v>40</v>
      </c>
      <c r="D3273" s="9" t="str">
        <f>VLOOKUP(C3273,'Hazard Categories'!$A$2:$B$52,2,FALSE)</f>
        <v>Storm</v>
      </c>
      <c r="E3273" s="17">
        <v>1</v>
      </c>
      <c r="F3273" s="17">
        <v>1990</v>
      </c>
      <c r="G3273" s="17" t="str">
        <f>IF(F3273&lt;2000,(ROUNDDOWN((F3273-$G$10)/5,0))*5+$G$10&amp;"-"&amp;(ROUNDDOWN((F3273-$G$10)/5,0))*5+$G$10+4,(ROUNDDOWN((F3273-$G$10)/5,0))*5+$G$10&amp;"-"&amp;(ROUNDDOWN((F3273-$G$10)/5,0))*5+$G$10+4)</f>
        <v>1990-1994</v>
      </c>
      <c r="H3273" s="17">
        <v>1</v>
      </c>
      <c r="I3273" s="17">
        <v>0</v>
      </c>
      <c r="J3273" s="17">
        <v>0</v>
      </c>
      <c r="K3273" s="17">
        <f>SUM(I3273:J3273)</f>
        <v>0</v>
      </c>
      <c r="L3273" s="28">
        <f>IF(N3273&lt;7000000000,0,1)</f>
        <v>0</v>
      </c>
      <c r="M3273" s="28">
        <f>IF(N3273&gt;0,1,0)</f>
        <v>0</v>
      </c>
      <c r="N3273" s="29">
        <v>0</v>
      </c>
      <c r="O3273" s="29">
        <f>IF($R3273="Minor",1,0)</f>
        <v>1</v>
      </c>
      <c r="P3273" s="29">
        <f>IF($R3273="Medium",1,0)</f>
        <v>0</v>
      </c>
      <c r="Q3273" s="29">
        <f>IF($R3273="Major",1,0)</f>
        <v>0</v>
      </c>
      <c r="R3273" s="2" t="str">
        <f>IF('Hazard Data'!N1920&lt;VLOOKUP(B3273,Thresholds!$B$2:$I$8,2,FALSE),"Minor",IF(AND(VLOOKUP(B3273,Thresholds!$B$2:$I$8,2,FALSE)&lt;='Hazard Data'!N1920,'Hazard Data'!N1920&lt;VLOOKUP(B3273,Thresholds!$B$2:$I$8,3,FALSE)),"Medium","Major"))</f>
        <v>Minor</v>
      </c>
      <c r="S3273" s="2" t="str">
        <f>IF(N3273&gt;0,"",IF('Hazard Data'!K1920&lt;VLOOKUP(B3273,Thresholds!$B$2:$I$8,5,FALSE),"Minor",IF(AND(VLOOKUP(B3273,Thresholds!$B$2:$I$8,5,FALSE)&lt;='Hazard Data'!K1920,'Hazard Data'!K1920&lt;VLOOKUP(B3273,Thresholds!$B$2:$I$8,6,FALSE)),"Medium","Major")))</f>
        <v>Medium</v>
      </c>
      <c r="T3273" s="2"/>
      <c r="U3273" s="2"/>
      <c r="V3273" s="2"/>
      <c r="W3273" s="2"/>
      <c r="X3273" s="1"/>
      <c r="Y3273" s="1"/>
      <c r="Z3273" s="1"/>
      <c r="AA3273" s="1"/>
      <c r="AB3273" s="1"/>
      <c r="AC3273" s="1"/>
      <c r="AD3273" s="1"/>
      <c r="AE3273" s="1"/>
      <c r="AF3273" s="1"/>
    </row>
    <row r="3274" spans="1:32">
      <c r="A3274" s="1"/>
      <c r="B3274" s="17">
        <v>4</v>
      </c>
      <c r="C3274" s="9" t="s">
        <v>40</v>
      </c>
      <c r="D3274" s="9" t="str">
        <f>VLOOKUP(C3274,'Hazard Categories'!$A$2:$B$52,2,FALSE)</f>
        <v>Storm</v>
      </c>
      <c r="E3274" s="17">
        <v>1</v>
      </c>
      <c r="F3274" s="17">
        <v>1990</v>
      </c>
      <c r="G3274" s="17" t="str">
        <f>IF(F3274&lt;2000,(ROUNDDOWN((F3274-$G$10)/5,0))*5+$G$10&amp;"-"&amp;(ROUNDDOWN((F3274-$G$10)/5,0))*5+$G$10+4,(ROUNDDOWN((F3274-$G$10)/5,0))*5+$G$10&amp;"-"&amp;(ROUNDDOWN((F3274-$G$10)/5,0))*5+$G$10+4)</f>
        <v>1990-1994</v>
      </c>
      <c r="H3274" s="17">
        <v>1</v>
      </c>
      <c r="I3274" s="17">
        <v>0</v>
      </c>
      <c r="J3274" s="17">
        <v>0</v>
      </c>
      <c r="K3274" s="17">
        <f>SUM(I3274:J3274)</f>
        <v>0</v>
      </c>
      <c r="L3274" s="28">
        <f>IF(N3274&lt;7000000000,0,1)</f>
        <v>0</v>
      </c>
      <c r="M3274" s="28">
        <f>IF(N3274&gt;0,1,0)</f>
        <v>0</v>
      </c>
      <c r="N3274" s="29">
        <v>0</v>
      </c>
      <c r="O3274" s="29">
        <f>IF($R3274="Minor",1,0)</f>
        <v>1</v>
      </c>
      <c r="P3274" s="29">
        <f>IF($R3274="Medium",1,0)</f>
        <v>0</v>
      </c>
      <c r="Q3274" s="29">
        <f>IF($R3274="Major",1,0)</f>
        <v>0</v>
      </c>
      <c r="R3274" s="2" t="str">
        <f>IF('Hazard Data'!N1921&lt;VLOOKUP(B3274,Thresholds!$B$2:$I$8,2,FALSE),"Minor",IF(AND(VLOOKUP(B3274,Thresholds!$B$2:$I$8,2,FALSE)&lt;='Hazard Data'!N1921,'Hazard Data'!N1921&lt;VLOOKUP(B3274,Thresholds!$B$2:$I$8,3,FALSE)),"Medium","Major"))</f>
        <v>Minor</v>
      </c>
      <c r="S3274" s="2" t="str">
        <f>IF(N3274&gt;0,"",IF('Hazard Data'!K1921&lt;VLOOKUP(B3274,Thresholds!$B$2:$I$8,5,FALSE),"Minor",IF(AND(VLOOKUP(B3274,Thresholds!$B$2:$I$8,5,FALSE)&lt;='Hazard Data'!K1921,'Hazard Data'!K1921&lt;VLOOKUP(B3274,Thresholds!$B$2:$I$8,6,FALSE)),"Medium","Major")))</f>
        <v>Medium</v>
      </c>
      <c r="T3274" s="2"/>
      <c r="U3274" s="2"/>
      <c r="V3274" s="2"/>
      <c r="W3274" s="2"/>
      <c r="X3274" s="1"/>
      <c r="Y3274" s="1"/>
      <c r="Z3274" s="1"/>
      <c r="AA3274" s="1"/>
      <c r="AB3274" s="1"/>
      <c r="AC3274" s="1"/>
      <c r="AD3274" s="1"/>
      <c r="AE3274" s="1"/>
      <c r="AF3274" s="1"/>
    </row>
    <row r="3275" spans="1:32">
      <c r="A3275" s="1"/>
      <c r="B3275" s="17">
        <v>3</v>
      </c>
      <c r="C3275" s="9" t="s">
        <v>40</v>
      </c>
      <c r="D3275" s="9" t="str">
        <f>VLOOKUP(C3275,'Hazard Categories'!$A$2:$B$52,2,FALSE)</f>
        <v>Storm</v>
      </c>
      <c r="E3275" s="17">
        <v>1</v>
      </c>
      <c r="F3275" s="17">
        <v>1990</v>
      </c>
      <c r="G3275" s="17" t="str">
        <f>IF(F3275&lt;2000,(ROUNDDOWN((F3275-$G$10)/5,0))*5+$G$10&amp;"-"&amp;(ROUNDDOWN((F3275-$G$10)/5,0))*5+$G$10+4,(ROUNDDOWN((F3275-$G$10)/5,0))*5+$G$10&amp;"-"&amp;(ROUNDDOWN((F3275-$G$10)/5,0))*5+$G$10+4)</f>
        <v>1990-1994</v>
      </c>
      <c r="H3275" s="17">
        <v>1</v>
      </c>
      <c r="I3275" s="17">
        <v>0</v>
      </c>
      <c r="J3275" s="17">
        <v>0</v>
      </c>
      <c r="K3275" s="17">
        <f>SUM(I3275:J3275)</f>
        <v>0</v>
      </c>
      <c r="L3275" s="28">
        <f>IF(N3275&lt;7000000000,0,1)</f>
        <v>0</v>
      </c>
      <c r="M3275" s="28">
        <f>IF(N3275&gt;0,1,0)</f>
        <v>0</v>
      </c>
      <c r="N3275" s="29">
        <v>0</v>
      </c>
      <c r="O3275" s="29">
        <f>IF($R3275="Minor",1,0)</f>
        <v>1</v>
      </c>
      <c r="P3275" s="29">
        <f>IF($R3275="Medium",1,0)</f>
        <v>0</v>
      </c>
      <c r="Q3275" s="29">
        <f>IF($R3275="Major",1,0)</f>
        <v>0</v>
      </c>
      <c r="R3275" s="2" t="str">
        <f>IF('Hazard Data'!N1922&lt;VLOOKUP(B3275,Thresholds!$B$2:$I$8,2,FALSE),"Minor",IF(AND(VLOOKUP(B3275,Thresholds!$B$2:$I$8,2,FALSE)&lt;='Hazard Data'!N1922,'Hazard Data'!N1922&lt;VLOOKUP(B3275,Thresholds!$B$2:$I$8,3,FALSE)),"Medium","Major"))</f>
        <v>Minor</v>
      </c>
      <c r="S3275" s="2" t="str">
        <f>IF(N3275&gt;0,"",IF('Hazard Data'!K1922&lt;VLOOKUP(B3275,Thresholds!$B$2:$I$8,5,FALSE),"Minor",IF(AND(VLOOKUP(B3275,Thresholds!$B$2:$I$8,5,FALSE)&lt;='Hazard Data'!K1922,'Hazard Data'!K1922&lt;VLOOKUP(B3275,Thresholds!$B$2:$I$8,6,FALSE)),"Medium","Major")))</f>
        <v>Medium</v>
      </c>
      <c r="T3275" s="2"/>
      <c r="U3275" s="2"/>
      <c r="V3275" s="2"/>
      <c r="W3275" s="2"/>
      <c r="X3275" s="1"/>
      <c r="Y3275" s="1"/>
      <c r="Z3275" s="1"/>
      <c r="AA3275" s="1"/>
      <c r="AB3275" s="1"/>
      <c r="AC3275" s="1"/>
      <c r="AD3275" s="1"/>
      <c r="AE3275" s="1"/>
      <c r="AF3275" s="1"/>
    </row>
    <row r="3276" spans="1:32">
      <c r="A3276" s="1"/>
      <c r="B3276" s="17">
        <v>5</v>
      </c>
      <c r="C3276" s="9" t="s">
        <v>40</v>
      </c>
      <c r="D3276" s="9" t="str">
        <f>VLOOKUP(C3276,'Hazard Categories'!$A$2:$B$52,2,FALSE)</f>
        <v>Storm</v>
      </c>
      <c r="E3276" s="17">
        <v>1</v>
      </c>
      <c r="F3276" s="17">
        <v>1990</v>
      </c>
      <c r="G3276" s="17" t="str">
        <f>IF(F3276&lt;2000,(ROUNDDOWN((F3276-$G$10)/5,0))*5+$G$10&amp;"-"&amp;(ROUNDDOWN((F3276-$G$10)/5,0))*5+$G$10+4,(ROUNDDOWN((F3276-$G$10)/5,0))*5+$G$10&amp;"-"&amp;(ROUNDDOWN((F3276-$G$10)/5,0))*5+$G$10+4)</f>
        <v>1990-1994</v>
      </c>
      <c r="H3276" s="17">
        <v>1</v>
      </c>
      <c r="I3276" s="17">
        <v>0</v>
      </c>
      <c r="J3276" s="17">
        <v>0</v>
      </c>
      <c r="K3276" s="17">
        <f>SUM(I3276:J3276)</f>
        <v>0</v>
      </c>
      <c r="L3276" s="28">
        <f>IF(N3276&lt;7000000000,0,1)</f>
        <v>0</v>
      </c>
      <c r="M3276" s="28">
        <f>IF(N3276&gt;0,1,0)</f>
        <v>0</v>
      </c>
      <c r="N3276" s="29">
        <v>0</v>
      </c>
      <c r="O3276" s="29">
        <f>IF($R3276="Minor",1,0)</f>
        <v>1</v>
      </c>
      <c r="P3276" s="29">
        <f>IF($R3276="Medium",1,0)</f>
        <v>0</v>
      </c>
      <c r="Q3276" s="29">
        <f>IF($R3276="Major",1,0)</f>
        <v>0</v>
      </c>
      <c r="R3276" s="2" t="str">
        <f>IF('Hazard Data'!N1923&lt;VLOOKUP(B3276,Thresholds!$B$2:$I$8,2,FALSE),"Minor",IF(AND(VLOOKUP(B3276,Thresholds!$B$2:$I$8,2,FALSE)&lt;='Hazard Data'!N1923,'Hazard Data'!N1923&lt;VLOOKUP(B3276,Thresholds!$B$2:$I$8,3,FALSE)),"Medium","Major"))</f>
        <v>Minor</v>
      </c>
      <c r="S3276" s="2" t="str">
        <f>IF(N3276&gt;0,"",IF('Hazard Data'!K1923&lt;VLOOKUP(B3276,Thresholds!$B$2:$I$8,5,FALSE),"Minor",IF(AND(VLOOKUP(B3276,Thresholds!$B$2:$I$8,5,FALSE)&lt;='Hazard Data'!K1923,'Hazard Data'!K1923&lt;VLOOKUP(B3276,Thresholds!$B$2:$I$8,6,FALSE)),"Medium","Major")))</f>
        <v>Medium</v>
      </c>
      <c r="T3276" s="2"/>
      <c r="U3276" s="2"/>
      <c r="V3276" s="2"/>
      <c r="W3276" s="2"/>
      <c r="X3276" s="1"/>
      <c r="Y3276" s="1"/>
      <c r="Z3276" s="1"/>
      <c r="AA3276" s="1"/>
      <c r="AB3276" s="1"/>
      <c r="AC3276" s="1"/>
      <c r="AD3276" s="1"/>
      <c r="AE3276" s="1"/>
      <c r="AF3276" s="1"/>
    </row>
    <row r="3277" spans="1:32">
      <c r="A3277" s="1"/>
      <c r="B3277" s="17">
        <v>6</v>
      </c>
      <c r="C3277" s="9" t="s">
        <v>40</v>
      </c>
      <c r="D3277" s="9" t="str">
        <f>VLOOKUP(C3277,'Hazard Categories'!$A$2:$B$52,2,FALSE)</f>
        <v>Storm</v>
      </c>
      <c r="E3277" s="17">
        <v>1</v>
      </c>
      <c r="F3277" s="17">
        <v>1986</v>
      </c>
      <c r="G3277" s="17" t="str">
        <f>IF(F3277&lt;2000,(ROUNDDOWN((F3277-$G$10)/5,0))*5+$G$10&amp;"-"&amp;(ROUNDDOWN((F3277-$G$10)/5,0))*5+$G$10+4,(ROUNDDOWN((F3277-$G$10)/5,0))*5+$G$10&amp;"-"&amp;(ROUNDDOWN((F3277-$G$10)/5,0))*5+$G$10+4)</f>
        <v>1985-1989</v>
      </c>
      <c r="H3277" s="17">
        <v>2</v>
      </c>
      <c r="I3277" s="17">
        <v>0</v>
      </c>
      <c r="J3277" s="17">
        <v>0</v>
      </c>
      <c r="K3277" s="17">
        <f>SUM(I3277:J3277)</f>
        <v>0</v>
      </c>
      <c r="L3277" s="28">
        <f>IF(N3277&lt;7000000000,0,1)</f>
        <v>0</v>
      </c>
      <c r="M3277" s="28">
        <f>IF(N3277&gt;0,1,0)</f>
        <v>0</v>
      </c>
      <c r="N3277" s="29">
        <v>0</v>
      </c>
      <c r="O3277" s="29">
        <f>IF($R3277="Minor",1,0)</f>
        <v>1</v>
      </c>
      <c r="P3277" s="29">
        <f>IF($R3277="Medium",1,0)</f>
        <v>0</v>
      </c>
      <c r="Q3277" s="29">
        <f>IF($R3277="Major",1,0)</f>
        <v>0</v>
      </c>
      <c r="R3277" s="2" t="str">
        <f>IF('Hazard Data'!N1950&lt;VLOOKUP(B3277,Thresholds!$B$2:$I$8,2,FALSE),"Minor",IF(AND(VLOOKUP(B3277,Thresholds!$B$2:$I$8,2,FALSE)&lt;='Hazard Data'!N1950,'Hazard Data'!N1950&lt;VLOOKUP(B3277,Thresholds!$B$2:$I$8,3,FALSE)),"Medium","Major"))</f>
        <v>Minor</v>
      </c>
      <c r="S3277" s="2" t="str">
        <f>IF(N3277&gt;0,"",IF('Hazard Data'!K1950&lt;VLOOKUP(B3277,Thresholds!$B$2:$I$8,5,FALSE),"Minor",IF(AND(VLOOKUP(B3277,Thresholds!$B$2:$I$8,5,FALSE)&lt;='Hazard Data'!K1950,'Hazard Data'!K1950&lt;VLOOKUP(B3277,Thresholds!$B$2:$I$8,6,FALSE)),"Medium","Major")))</f>
        <v>Medium</v>
      </c>
      <c r="T3277" s="2"/>
      <c r="U3277" s="2"/>
      <c r="V3277" s="2"/>
      <c r="W3277" s="2"/>
      <c r="X3277" s="1"/>
      <c r="Y3277" s="1"/>
      <c r="Z3277" s="1"/>
      <c r="AA3277" s="1"/>
      <c r="AB3277" s="1"/>
      <c r="AC3277" s="1"/>
      <c r="AD3277" s="1"/>
      <c r="AE3277" s="1"/>
      <c r="AF3277" s="1"/>
    </row>
    <row r="3278" spans="1:32">
      <c r="A3278" s="1"/>
      <c r="B3278" s="17">
        <v>1</v>
      </c>
      <c r="C3278" s="9" t="s">
        <v>40</v>
      </c>
      <c r="D3278" s="9" t="str">
        <f>VLOOKUP(C3278,'Hazard Categories'!$A$2:$B$52,2,FALSE)</f>
        <v>Storm</v>
      </c>
      <c r="E3278" s="17">
        <v>1</v>
      </c>
      <c r="F3278" s="17">
        <v>1986</v>
      </c>
      <c r="G3278" s="17" t="str">
        <f>IF(F3278&lt;2000,(ROUNDDOWN((F3278-$G$10)/5,0))*5+$G$10&amp;"-"&amp;(ROUNDDOWN((F3278-$G$10)/5,0))*5+$G$10+4,(ROUNDDOWN((F3278-$G$10)/5,0))*5+$G$10&amp;"-"&amp;(ROUNDDOWN((F3278-$G$10)/5,0))*5+$G$10+4)</f>
        <v>1985-1989</v>
      </c>
      <c r="H3278" s="17">
        <v>2</v>
      </c>
      <c r="I3278" s="17">
        <v>0</v>
      </c>
      <c r="J3278" s="17">
        <v>0</v>
      </c>
      <c r="K3278" s="17">
        <f>SUM(I3278:J3278)</f>
        <v>0</v>
      </c>
      <c r="L3278" s="28">
        <f>IF(N3278&lt;7000000000,0,1)</f>
        <v>0</v>
      </c>
      <c r="M3278" s="28">
        <f>IF(N3278&gt;0,1,0)</f>
        <v>0</v>
      </c>
      <c r="N3278" s="29">
        <v>0</v>
      </c>
      <c r="O3278" s="29">
        <f>IF($R3278="Minor",1,0)</f>
        <v>1</v>
      </c>
      <c r="P3278" s="29">
        <f>IF($R3278="Medium",1,0)</f>
        <v>0</v>
      </c>
      <c r="Q3278" s="29">
        <f>IF($R3278="Major",1,0)</f>
        <v>0</v>
      </c>
      <c r="R3278" s="2" t="str">
        <f>IF('Hazard Data'!N1951&lt;VLOOKUP(B3278,Thresholds!$B$2:$I$8,2,FALSE),"Minor",IF(AND(VLOOKUP(B3278,Thresholds!$B$2:$I$8,2,FALSE)&lt;='Hazard Data'!N1951,'Hazard Data'!N1951&lt;VLOOKUP(B3278,Thresholds!$B$2:$I$8,3,FALSE)),"Medium","Major"))</f>
        <v>Minor</v>
      </c>
      <c r="S3278" s="2" t="str">
        <f>IF(N3278&gt;0,"",IF('Hazard Data'!K1951&lt;VLOOKUP(B3278,Thresholds!$B$2:$I$8,5,FALSE),"Minor",IF(AND(VLOOKUP(B3278,Thresholds!$B$2:$I$8,5,FALSE)&lt;='Hazard Data'!K1951,'Hazard Data'!K1951&lt;VLOOKUP(B3278,Thresholds!$B$2:$I$8,6,FALSE)),"Medium","Major")))</f>
        <v>Medium</v>
      </c>
      <c r="T3278" s="2"/>
      <c r="U3278" s="2"/>
      <c r="V3278" s="2"/>
      <c r="W3278" s="2"/>
      <c r="X3278" s="1"/>
      <c r="Y3278" s="1"/>
      <c r="Z3278" s="1"/>
      <c r="AA3278" s="1"/>
      <c r="AB3278" s="1"/>
      <c r="AC3278" s="1"/>
      <c r="AD3278" s="1"/>
      <c r="AE3278" s="1"/>
      <c r="AF3278" s="1"/>
    </row>
    <row r="3279" spans="1:32">
      <c r="A3279" s="1"/>
      <c r="B3279" s="17">
        <v>2</v>
      </c>
      <c r="C3279" s="9" t="s">
        <v>40</v>
      </c>
      <c r="D3279" s="9" t="str">
        <f>VLOOKUP(C3279,'Hazard Categories'!$A$2:$B$52,2,FALSE)</f>
        <v>Storm</v>
      </c>
      <c r="E3279" s="17">
        <v>1</v>
      </c>
      <c r="F3279" s="17">
        <v>1986</v>
      </c>
      <c r="G3279" s="17" t="str">
        <f>IF(F3279&lt;2000,(ROUNDDOWN((F3279-$G$10)/5,0))*5+$G$10&amp;"-"&amp;(ROUNDDOWN((F3279-$G$10)/5,0))*5+$G$10+4,(ROUNDDOWN((F3279-$G$10)/5,0))*5+$G$10&amp;"-"&amp;(ROUNDDOWN((F3279-$G$10)/5,0))*5+$G$10+4)</f>
        <v>1985-1989</v>
      </c>
      <c r="H3279" s="17">
        <v>2</v>
      </c>
      <c r="I3279" s="17">
        <v>0</v>
      </c>
      <c r="J3279" s="17">
        <v>0</v>
      </c>
      <c r="K3279" s="17">
        <f>SUM(I3279:J3279)</f>
        <v>0</v>
      </c>
      <c r="L3279" s="28">
        <f>IF(N3279&lt;7000000000,0,1)</f>
        <v>0</v>
      </c>
      <c r="M3279" s="28">
        <f>IF(N3279&gt;0,1,0)</f>
        <v>0</v>
      </c>
      <c r="N3279" s="29">
        <v>0</v>
      </c>
      <c r="O3279" s="29">
        <f>IF($R3279="Minor",1,0)</f>
        <v>1</v>
      </c>
      <c r="P3279" s="29">
        <f>IF($R3279="Medium",1,0)</f>
        <v>0</v>
      </c>
      <c r="Q3279" s="29">
        <f>IF($R3279="Major",1,0)</f>
        <v>0</v>
      </c>
      <c r="R3279" s="2" t="str">
        <f>IF('Hazard Data'!N1952&lt;VLOOKUP(B3279,Thresholds!$B$2:$I$8,2,FALSE),"Minor",IF(AND(VLOOKUP(B3279,Thresholds!$B$2:$I$8,2,FALSE)&lt;='Hazard Data'!N1952,'Hazard Data'!N1952&lt;VLOOKUP(B3279,Thresholds!$B$2:$I$8,3,FALSE)),"Medium","Major"))</f>
        <v>Minor</v>
      </c>
      <c r="S3279" s="2" t="str">
        <f>IF(N3279&gt;0,"",IF('Hazard Data'!K1952&lt;VLOOKUP(B3279,Thresholds!$B$2:$I$8,5,FALSE),"Minor",IF(AND(VLOOKUP(B3279,Thresholds!$B$2:$I$8,5,FALSE)&lt;='Hazard Data'!K1952,'Hazard Data'!K1952&lt;VLOOKUP(B3279,Thresholds!$B$2:$I$8,6,FALSE)),"Medium","Major")))</f>
        <v>Medium</v>
      </c>
      <c r="T3279" s="2"/>
      <c r="U3279" s="2"/>
      <c r="V3279" s="2"/>
      <c r="W3279" s="2"/>
      <c r="X3279" s="1"/>
      <c r="Y3279" s="1"/>
      <c r="Z3279" s="1"/>
      <c r="AA3279" s="1"/>
      <c r="AB3279" s="1"/>
      <c r="AC3279" s="1"/>
      <c r="AD3279" s="1"/>
      <c r="AE3279" s="1"/>
      <c r="AF3279" s="1"/>
    </row>
    <row r="3280" spans="1:32">
      <c r="A3280" s="1"/>
      <c r="B3280" s="17">
        <v>4</v>
      </c>
      <c r="C3280" s="9" t="s">
        <v>40</v>
      </c>
      <c r="D3280" s="9" t="str">
        <f>VLOOKUP(C3280,'Hazard Categories'!$A$2:$B$52,2,FALSE)</f>
        <v>Storm</v>
      </c>
      <c r="E3280" s="17">
        <v>1</v>
      </c>
      <c r="F3280" s="17">
        <v>1986</v>
      </c>
      <c r="G3280" s="17" t="str">
        <f>IF(F3280&lt;2000,(ROUNDDOWN((F3280-$G$10)/5,0))*5+$G$10&amp;"-"&amp;(ROUNDDOWN((F3280-$G$10)/5,0))*5+$G$10+4,(ROUNDDOWN((F3280-$G$10)/5,0))*5+$G$10&amp;"-"&amp;(ROUNDDOWN((F3280-$G$10)/5,0))*5+$G$10+4)</f>
        <v>1985-1989</v>
      </c>
      <c r="H3280" s="17">
        <v>2</v>
      </c>
      <c r="I3280" s="17">
        <v>0</v>
      </c>
      <c r="J3280" s="17">
        <v>0</v>
      </c>
      <c r="K3280" s="17">
        <f>SUM(I3280:J3280)</f>
        <v>0</v>
      </c>
      <c r="L3280" s="28">
        <f>IF(N3280&lt;7000000000,0,1)</f>
        <v>0</v>
      </c>
      <c r="M3280" s="28">
        <f>IF(N3280&gt;0,1,0)</f>
        <v>0</v>
      </c>
      <c r="N3280" s="29">
        <v>0</v>
      </c>
      <c r="O3280" s="29">
        <f>IF($R3280="Minor",1,0)</f>
        <v>1</v>
      </c>
      <c r="P3280" s="29">
        <f>IF($R3280="Medium",1,0)</f>
        <v>0</v>
      </c>
      <c r="Q3280" s="29">
        <f>IF($R3280="Major",1,0)</f>
        <v>0</v>
      </c>
      <c r="R3280" s="2" t="str">
        <f>IF('Hazard Data'!N1953&lt;VLOOKUP(B3280,Thresholds!$B$2:$I$8,2,FALSE),"Minor",IF(AND(VLOOKUP(B3280,Thresholds!$B$2:$I$8,2,FALSE)&lt;='Hazard Data'!N1953,'Hazard Data'!N1953&lt;VLOOKUP(B3280,Thresholds!$B$2:$I$8,3,FALSE)),"Medium","Major"))</f>
        <v>Minor</v>
      </c>
      <c r="S3280" s="2" t="str">
        <f>IF(N3280&gt;0,"",IF('Hazard Data'!K1953&lt;VLOOKUP(B3280,Thresholds!$B$2:$I$8,5,FALSE),"Minor",IF(AND(VLOOKUP(B3280,Thresholds!$B$2:$I$8,5,FALSE)&lt;='Hazard Data'!K1953,'Hazard Data'!K1953&lt;VLOOKUP(B3280,Thresholds!$B$2:$I$8,6,FALSE)),"Medium","Major")))</f>
        <v>Medium</v>
      </c>
      <c r="T3280" s="2"/>
      <c r="U3280" s="2"/>
      <c r="V3280" s="2"/>
      <c r="W3280" s="2"/>
      <c r="X3280" s="1"/>
      <c r="Y3280" s="1"/>
      <c r="Z3280" s="1"/>
      <c r="AA3280" s="1"/>
      <c r="AB3280" s="1"/>
      <c r="AC3280" s="1"/>
      <c r="AD3280" s="1"/>
      <c r="AE3280" s="1"/>
      <c r="AF3280" s="1"/>
    </row>
    <row r="3281" spans="1:32">
      <c r="A3281" s="1"/>
      <c r="B3281" s="17">
        <v>3</v>
      </c>
      <c r="C3281" s="9" t="s">
        <v>40</v>
      </c>
      <c r="D3281" s="9" t="str">
        <f>VLOOKUP(C3281,'Hazard Categories'!$A$2:$B$52,2,FALSE)</f>
        <v>Storm</v>
      </c>
      <c r="E3281" s="17">
        <v>1</v>
      </c>
      <c r="F3281" s="17">
        <v>1986</v>
      </c>
      <c r="G3281" s="17" t="str">
        <f>IF(F3281&lt;2000,(ROUNDDOWN((F3281-$G$10)/5,0))*5+$G$10&amp;"-"&amp;(ROUNDDOWN((F3281-$G$10)/5,0))*5+$G$10+4,(ROUNDDOWN((F3281-$G$10)/5,0))*5+$G$10&amp;"-"&amp;(ROUNDDOWN((F3281-$G$10)/5,0))*5+$G$10+4)</f>
        <v>1985-1989</v>
      </c>
      <c r="H3281" s="17">
        <v>2</v>
      </c>
      <c r="I3281" s="17">
        <v>0</v>
      </c>
      <c r="J3281" s="17">
        <v>0</v>
      </c>
      <c r="K3281" s="17">
        <f>SUM(I3281:J3281)</f>
        <v>0</v>
      </c>
      <c r="L3281" s="28">
        <f>IF(N3281&lt;7000000000,0,1)</f>
        <v>0</v>
      </c>
      <c r="M3281" s="28">
        <f>IF(N3281&gt;0,1,0)</f>
        <v>0</v>
      </c>
      <c r="N3281" s="29">
        <v>0</v>
      </c>
      <c r="O3281" s="29">
        <f>IF($R3281="Minor",1,0)</f>
        <v>1</v>
      </c>
      <c r="P3281" s="29">
        <f>IF($R3281="Medium",1,0)</f>
        <v>0</v>
      </c>
      <c r="Q3281" s="29">
        <f>IF($R3281="Major",1,0)</f>
        <v>0</v>
      </c>
      <c r="R3281" s="2" t="str">
        <f>IF('Hazard Data'!N1954&lt;VLOOKUP(B3281,Thresholds!$B$2:$I$8,2,FALSE),"Minor",IF(AND(VLOOKUP(B3281,Thresholds!$B$2:$I$8,2,FALSE)&lt;='Hazard Data'!N1954,'Hazard Data'!N1954&lt;VLOOKUP(B3281,Thresholds!$B$2:$I$8,3,FALSE)),"Medium","Major"))</f>
        <v>Minor</v>
      </c>
      <c r="S3281" s="2" t="str">
        <f>IF(N3281&gt;0,"",IF('Hazard Data'!K1954&lt;VLOOKUP(B3281,Thresholds!$B$2:$I$8,5,FALSE),"Minor",IF(AND(VLOOKUP(B3281,Thresholds!$B$2:$I$8,5,FALSE)&lt;='Hazard Data'!K1954,'Hazard Data'!K1954&lt;VLOOKUP(B3281,Thresholds!$B$2:$I$8,6,FALSE)),"Medium","Major")))</f>
        <v>Medium</v>
      </c>
      <c r="T3281" s="2"/>
      <c r="U3281" s="2"/>
      <c r="V3281" s="2"/>
      <c r="W3281" s="2"/>
      <c r="X3281" s="1"/>
      <c r="Y3281" s="1"/>
      <c r="Z3281" s="1"/>
      <c r="AA3281" s="1"/>
      <c r="AB3281" s="1"/>
      <c r="AC3281" s="1"/>
      <c r="AD3281" s="1"/>
      <c r="AE3281" s="1"/>
      <c r="AF3281" s="1"/>
    </row>
    <row r="3282" spans="1:32">
      <c r="A3282" s="1"/>
      <c r="B3282" s="17">
        <v>5</v>
      </c>
      <c r="C3282" s="9" t="s">
        <v>40</v>
      </c>
      <c r="D3282" s="9" t="str">
        <f>VLOOKUP(C3282,'Hazard Categories'!$A$2:$B$52,2,FALSE)</f>
        <v>Storm</v>
      </c>
      <c r="E3282" s="17">
        <v>1</v>
      </c>
      <c r="F3282" s="17">
        <v>1986</v>
      </c>
      <c r="G3282" s="17" t="str">
        <f>IF(F3282&lt;2000,(ROUNDDOWN((F3282-$G$10)/5,0))*5+$G$10&amp;"-"&amp;(ROUNDDOWN((F3282-$G$10)/5,0))*5+$G$10+4,(ROUNDDOWN((F3282-$G$10)/5,0))*5+$G$10&amp;"-"&amp;(ROUNDDOWN((F3282-$G$10)/5,0))*5+$G$10+4)</f>
        <v>1985-1989</v>
      </c>
      <c r="H3282" s="17">
        <v>2</v>
      </c>
      <c r="I3282" s="17">
        <v>0</v>
      </c>
      <c r="J3282" s="17">
        <v>0</v>
      </c>
      <c r="K3282" s="17">
        <f>SUM(I3282:J3282)</f>
        <v>0</v>
      </c>
      <c r="L3282" s="28">
        <f>IF(N3282&lt;7000000000,0,1)</f>
        <v>0</v>
      </c>
      <c r="M3282" s="28">
        <f>IF(N3282&gt;0,1,0)</f>
        <v>0</v>
      </c>
      <c r="N3282" s="29">
        <v>0</v>
      </c>
      <c r="O3282" s="29">
        <f>IF($R3282="Minor",1,0)</f>
        <v>1</v>
      </c>
      <c r="P3282" s="29">
        <f>IF($R3282="Medium",1,0)</f>
        <v>0</v>
      </c>
      <c r="Q3282" s="29">
        <f>IF($R3282="Major",1,0)</f>
        <v>0</v>
      </c>
      <c r="R3282" s="2" t="str">
        <f>IF('Hazard Data'!N1955&lt;VLOOKUP(B3282,Thresholds!$B$2:$I$8,2,FALSE),"Minor",IF(AND(VLOOKUP(B3282,Thresholds!$B$2:$I$8,2,FALSE)&lt;='Hazard Data'!N1955,'Hazard Data'!N1955&lt;VLOOKUP(B3282,Thresholds!$B$2:$I$8,3,FALSE)),"Medium","Major"))</f>
        <v>Minor</v>
      </c>
      <c r="S3282" s="2" t="str">
        <f>IF(N3282&gt;0,"",IF('Hazard Data'!K1955&lt;VLOOKUP(B3282,Thresholds!$B$2:$I$8,5,FALSE),"Minor",IF(AND(VLOOKUP(B3282,Thresholds!$B$2:$I$8,5,FALSE)&lt;='Hazard Data'!K1955,'Hazard Data'!K1955&lt;VLOOKUP(B3282,Thresholds!$B$2:$I$8,6,FALSE)),"Medium","Major")))</f>
        <v>Medium</v>
      </c>
      <c r="T3282" s="2"/>
      <c r="U3282" s="2"/>
      <c r="V3282" s="2"/>
      <c r="W3282" s="2"/>
      <c r="X3282" s="1"/>
      <c r="Y3282" s="1"/>
      <c r="Z3282" s="1"/>
      <c r="AA3282" s="1"/>
      <c r="AB3282" s="1"/>
      <c r="AC3282" s="1"/>
      <c r="AD3282" s="1"/>
      <c r="AE3282" s="1"/>
      <c r="AF3282" s="1"/>
    </row>
    <row r="3283" spans="1:32">
      <c r="A3283" s="1"/>
      <c r="B3283" s="17">
        <v>6</v>
      </c>
      <c r="C3283" s="9" t="s">
        <v>40</v>
      </c>
      <c r="D3283" s="9" t="str">
        <f>VLOOKUP(C3283,'Hazard Categories'!$A$2:$B$52,2,FALSE)</f>
        <v>Storm</v>
      </c>
      <c r="E3283" s="17">
        <v>2</v>
      </c>
      <c r="F3283" s="17">
        <v>1986</v>
      </c>
      <c r="G3283" s="17" t="str">
        <f>IF(F3283&lt;2000,(ROUNDDOWN((F3283-$G$10)/5,0))*5+$G$10&amp;"-"&amp;(ROUNDDOWN((F3283-$G$10)/5,0))*5+$G$10+4,(ROUNDDOWN((F3283-$G$10)/5,0))*5+$G$10&amp;"-"&amp;(ROUNDDOWN((F3283-$G$10)/5,0))*5+$G$10+4)</f>
        <v>1985-1989</v>
      </c>
      <c r="H3283" s="17">
        <v>2</v>
      </c>
      <c r="I3283" s="17">
        <v>0</v>
      </c>
      <c r="J3283" s="17">
        <v>0</v>
      </c>
      <c r="K3283" s="17">
        <f>SUM(I3283:J3283)</f>
        <v>0</v>
      </c>
      <c r="L3283" s="28">
        <f>IF(N3283&lt;7000000000,0,1)</f>
        <v>0</v>
      </c>
      <c r="M3283" s="28">
        <f>IF(N3283&gt;0,1,0)</f>
        <v>0</v>
      </c>
      <c r="N3283" s="29">
        <v>0</v>
      </c>
      <c r="O3283" s="29">
        <f>IF($R3283="Minor",1,0)</f>
        <v>1</v>
      </c>
      <c r="P3283" s="29">
        <f>IF($R3283="Medium",1,0)</f>
        <v>0</v>
      </c>
      <c r="Q3283" s="29">
        <f>IF($R3283="Major",1,0)</f>
        <v>0</v>
      </c>
      <c r="R3283" s="2" t="str">
        <f>IF('Hazard Data'!N1956&lt;VLOOKUP(B3283,Thresholds!$B$2:$I$8,2,FALSE),"Minor",IF(AND(VLOOKUP(B3283,Thresholds!$B$2:$I$8,2,FALSE)&lt;='Hazard Data'!N1956,'Hazard Data'!N1956&lt;VLOOKUP(B3283,Thresholds!$B$2:$I$8,3,FALSE)),"Medium","Major"))</f>
        <v>Minor</v>
      </c>
      <c r="S3283" s="2" t="str">
        <f>IF(N3283&gt;0,"",IF('Hazard Data'!K1956&lt;VLOOKUP(B3283,Thresholds!$B$2:$I$8,5,FALSE),"Minor",IF(AND(VLOOKUP(B3283,Thresholds!$B$2:$I$8,5,FALSE)&lt;='Hazard Data'!K1956,'Hazard Data'!K1956&lt;VLOOKUP(B3283,Thresholds!$B$2:$I$8,6,FALSE)),"Medium","Major")))</f>
        <v>Medium</v>
      </c>
      <c r="T3283" s="2"/>
      <c r="U3283" s="2"/>
      <c r="V3283" s="2"/>
      <c r="W3283" s="2"/>
      <c r="X3283" s="1"/>
      <c r="Y3283" s="1"/>
      <c r="Z3283" s="1"/>
      <c r="AA3283" s="1"/>
      <c r="AB3283" s="1"/>
      <c r="AC3283" s="1"/>
      <c r="AD3283" s="1"/>
      <c r="AE3283" s="1"/>
      <c r="AF3283" s="1"/>
    </row>
    <row r="3284" spans="1:32">
      <c r="A3284" s="1"/>
      <c r="B3284" s="17">
        <v>1</v>
      </c>
      <c r="C3284" s="9" t="s">
        <v>40</v>
      </c>
      <c r="D3284" s="9" t="str">
        <f>VLOOKUP(C3284,'Hazard Categories'!$A$2:$B$52,2,FALSE)</f>
        <v>Storm</v>
      </c>
      <c r="E3284" s="17">
        <v>2</v>
      </c>
      <c r="F3284" s="17">
        <v>1986</v>
      </c>
      <c r="G3284" s="17" t="str">
        <f>IF(F3284&lt;2000,(ROUNDDOWN((F3284-$G$10)/5,0))*5+$G$10&amp;"-"&amp;(ROUNDDOWN((F3284-$G$10)/5,0))*5+$G$10+4,(ROUNDDOWN((F3284-$G$10)/5,0))*5+$G$10&amp;"-"&amp;(ROUNDDOWN((F3284-$G$10)/5,0))*5+$G$10+4)</f>
        <v>1985-1989</v>
      </c>
      <c r="H3284" s="17">
        <v>2</v>
      </c>
      <c r="I3284" s="17">
        <v>0</v>
      </c>
      <c r="J3284" s="17">
        <v>0</v>
      </c>
      <c r="K3284" s="17">
        <f>SUM(I3284:J3284)</f>
        <v>0</v>
      </c>
      <c r="L3284" s="28">
        <f>IF(N3284&lt;7000000000,0,1)</f>
        <v>0</v>
      </c>
      <c r="M3284" s="28">
        <f>IF(N3284&gt;0,1,0)</f>
        <v>0</v>
      </c>
      <c r="N3284" s="29">
        <v>0</v>
      </c>
      <c r="O3284" s="29">
        <f>IF($R3284="Minor",1,0)</f>
        <v>1</v>
      </c>
      <c r="P3284" s="29">
        <f>IF($R3284="Medium",1,0)</f>
        <v>0</v>
      </c>
      <c r="Q3284" s="29">
        <f>IF($R3284="Major",1,0)</f>
        <v>0</v>
      </c>
      <c r="R3284" s="2" t="str">
        <f>IF('Hazard Data'!N1957&lt;VLOOKUP(B3284,Thresholds!$B$2:$I$8,2,FALSE),"Minor",IF(AND(VLOOKUP(B3284,Thresholds!$B$2:$I$8,2,FALSE)&lt;='Hazard Data'!N1957,'Hazard Data'!N1957&lt;VLOOKUP(B3284,Thresholds!$B$2:$I$8,3,FALSE)),"Medium","Major"))</f>
        <v>Minor</v>
      </c>
      <c r="S3284" s="2" t="str">
        <f>IF(N3284&gt;0,"",IF('Hazard Data'!K1957&lt;VLOOKUP(B3284,Thresholds!$B$2:$I$8,5,FALSE),"Minor",IF(AND(VLOOKUP(B3284,Thresholds!$B$2:$I$8,5,FALSE)&lt;='Hazard Data'!K1957,'Hazard Data'!K1957&lt;VLOOKUP(B3284,Thresholds!$B$2:$I$8,6,FALSE)),"Medium","Major")))</f>
        <v>Medium</v>
      </c>
      <c r="T3284" s="2"/>
      <c r="U3284" s="2"/>
      <c r="V3284" s="2"/>
      <c r="W3284" s="2"/>
      <c r="X3284" s="1"/>
      <c r="Y3284" s="1"/>
      <c r="Z3284" s="1"/>
      <c r="AA3284" s="1"/>
      <c r="AB3284" s="1"/>
      <c r="AC3284" s="1"/>
      <c r="AD3284" s="1"/>
      <c r="AE3284" s="1"/>
      <c r="AF3284" s="1"/>
    </row>
    <row r="3285" spans="1:32">
      <c r="A3285" s="1"/>
      <c r="B3285" s="17">
        <v>2</v>
      </c>
      <c r="C3285" s="9" t="s">
        <v>40</v>
      </c>
      <c r="D3285" s="9" t="str">
        <f>VLOOKUP(C3285,'Hazard Categories'!$A$2:$B$52,2,FALSE)</f>
        <v>Storm</v>
      </c>
      <c r="E3285" s="17">
        <v>2</v>
      </c>
      <c r="F3285" s="17">
        <v>1986</v>
      </c>
      <c r="G3285" s="17" t="str">
        <f>IF(F3285&lt;2000,(ROUNDDOWN((F3285-$G$10)/5,0))*5+$G$10&amp;"-"&amp;(ROUNDDOWN((F3285-$G$10)/5,0))*5+$G$10+4,(ROUNDDOWN((F3285-$G$10)/5,0))*5+$G$10&amp;"-"&amp;(ROUNDDOWN((F3285-$G$10)/5,0))*5+$G$10+4)</f>
        <v>1985-1989</v>
      </c>
      <c r="H3285" s="17">
        <v>2</v>
      </c>
      <c r="I3285" s="17">
        <v>0</v>
      </c>
      <c r="J3285" s="17">
        <v>0</v>
      </c>
      <c r="K3285" s="17">
        <f>SUM(I3285:J3285)</f>
        <v>0</v>
      </c>
      <c r="L3285" s="28">
        <f>IF(N3285&lt;7000000000,0,1)</f>
        <v>0</v>
      </c>
      <c r="M3285" s="28">
        <f>IF(N3285&gt;0,1,0)</f>
        <v>0</v>
      </c>
      <c r="N3285" s="29">
        <v>0</v>
      </c>
      <c r="O3285" s="29">
        <f>IF($R3285="Minor",1,0)</f>
        <v>1</v>
      </c>
      <c r="P3285" s="29">
        <f>IF($R3285="Medium",1,0)</f>
        <v>0</v>
      </c>
      <c r="Q3285" s="29">
        <f>IF($R3285="Major",1,0)</f>
        <v>0</v>
      </c>
      <c r="R3285" s="2" t="str">
        <f>IF('Hazard Data'!N1958&lt;VLOOKUP(B3285,Thresholds!$B$2:$I$8,2,FALSE),"Minor",IF(AND(VLOOKUP(B3285,Thresholds!$B$2:$I$8,2,FALSE)&lt;='Hazard Data'!N1958,'Hazard Data'!N1958&lt;VLOOKUP(B3285,Thresholds!$B$2:$I$8,3,FALSE)),"Medium","Major"))</f>
        <v>Minor</v>
      </c>
      <c r="S3285" s="2" t="str">
        <f>IF(N3285&gt;0,"",IF('Hazard Data'!K1958&lt;VLOOKUP(B3285,Thresholds!$B$2:$I$8,5,FALSE),"Minor",IF(AND(VLOOKUP(B3285,Thresholds!$B$2:$I$8,5,FALSE)&lt;='Hazard Data'!K1958,'Hazard Data'!K1958&lt;VLOOKUP(B3285,Thresholds!$B$2:$I$8,6,FALSE)),"Medium","Major")))</f>
        <v>Medium</v>
      </c>
      <c r="T3285" s="2"/>
      <c r="U3285" s="2"/>
      <c r="V3285" s="2"/>
      <c r="W3285" s="2"/>
      <c r="X3285" s="1"/>
      <c r="Y3285" s="1"/>
      <c r="Z3285" s="1"/>
      <c r="AA3285" s="1"/>
      <c r="AB3285" s="1"/>
      <c r="AC3285" s="1"/>
      <c r="AD3285" s="1"/>
      <c r="AE3285" s="1"/>
      <c r="AF3285" s="1"/>
    </row>
    <row r="3286" spans="1:32">
      <c r="A3286" s="1"/>
      <c r="B3286" s="17">
        <v>4</v>
      </c>
      <c r="C3286" s="9" t="s">
        <v>40</v>
      </c>
      <c r="D3286" s="9" t="str">
        <f>VLOOKUP(C3286,'Hazard Categories'!$A$2:$B$52,2,FALSE)</f>
        <v>Storm</v>
      </c>
      <c r="E3286" s="17">
        <v>2</v>
      </c>
      <c r="F3286" s="17">
        <v>1986</v>
      </c>
      <c r="G3286" s="17" t="str">
        <f>IF(F3286&lt;2000,(ROUNDDOWN((F3286-$G$10)/5,0))*5+$G$10&amp;"-"&amp;(ROUNDDOWN((F3286-$G$10)/5,0))*5+$G$10+4,(ROUNDDOWN((F3286-$G$10)/5,0))*5+$G$10&amp;"-"&amp;(ROUNDDOWN((F3286-$G$10)/5,0))*5+$G$10+4)</f>
        <v>1985-1989</v>
      </c>
      <c r="H3286" s="17">
        <v>2</v>
      </c>
      <c r="I3286" s="17">
        <v>0</v>
      </c>
      <c r="J3286" s="17">
        <v>0</v>
      </c>
      <c r="K3286" s="17">
        <f>SUM(I3286:J3286)</f>
        <v>0</v>
      </c>
      <c r="L3286" s="28">
        <f>IF(N3286&lt;7000000000,0,1)</f>
        <v>0</v>
      </c>
      <c r="M3286" s="28">
        <f>IF(N3286&gt;0,1,0)</f>
        <v>0</v>
      </c>
      <c r="N3286" s="29">
        <v>0</v>
      </c>
      <c r="O3286" s="29">
        <f>IF($R3286="Minor",1,0)</f>
        <v>1</v>
      </c>
      <c r="P3286" s="29">
        <f>IF($R3286="Medium",1,0)</f>
        <v>0</v>
      </c>
      <c r="Q3286" s="29">
        <f>IF($R3286="Major",1,0)</f>
        <v>0</v>
      </c>
      <c r="R3286" s="2" t="str">
        <f>IF('Hazard Data'!N1959&lt;VLOOKUP(B3286,Thresholds!$B$2:$I$8,2,FALSE),"Minor",IF(AND(VLOOKUP(B3286,Thresholds!$B$2:$I$8,2,FALSE)&lt;='Hazard Data'!N1959,'Hazard Data'!N1959&lt;VLOOKUP(B3286,Thresholds!$B$2:$I$8,3,FALSE)),"Medium","Major"))</f>
        <v>Minor</v>
      </c>
      <c r="S3286" s="2" t="str">
        <f>IF(N3286&gt;0,"",IF('Hazard Data'!K1959&lt;VLOOKUP(B3286,Thresholds!$B$2:$I$8,5,FALSE),"Minor",IF(AND(VLOOKUP(B3286,Thresholds!$B$2:$I$8,5,FALSE)&lt;='Hazard Data'!K1959,'Hazard Data'!K1959&lt;VLOOKUP(B3286,Thresholds!$B$2:$I$8,6,FALSE)),"Medium","Major")))</f>
        <v>Medium</v>
      </c>
      <c r="T3286" s="2"/>
      <c r="U3286" s="2"/>
      <c r="V3286" s="2"/>
      <c r="W3286" s="2"/>
      <c r="X3286" s="1"/>
      <c r="Y3286" s="1"/>
      <c r="Z3286" s="1"/>
      <c r="AA3286" s="1"/>
      <c r="AB3286" s="1"/>
      <c r="AC3286" s="1"/>
      <c r="AD3286" s="1"/>
      <c r="AE3286" s="1"/>
      <c r="AF3286" s="1"/>
    </row>
    <row r="3287" spans="1:32">
      <c r="A3287" s="1"/>
      <c r="B3287" s="17">
        <v>3</v>
      </c>
      <c r="C3287" s="9" t="s">
        <v>40</v>
      </c>
      <c r="D3287" s="9" t="str">
        <f>VLOOKUP(C3287,'Hazard Categories'!$A$2:$B$52,2,FALSE)</f>
        <v>Storm</v>
      </c>
      <c r="E3287" s="17">
        <v>2</v>
      </c>
      <c r="F3287" s="17">
        <v>1986</v>
      </c>
      <c r="G3287" s="17" t="str">
        <f>IF(F3287&lt;2000,(ROUNDDOWN((F3287-$G$10)/5,0))*5+$G$10&amp;"-"&amp;(ROUNDDOWN((F3287-$G$10)/5,0))*5+$G$10+4,(ROUNDDOWN((F3287-$G$10)/5,0))*5+$G$10&amp;"-"&amp;(ROUNDDOWN((F3287-$G$10)/5,0))*5+$G$10+4)</f>
        <v>1985-1989</v>
      </c>
      <c r="H3287" s="17">
        <v>2</v>
      </c>
      <c r="I3287" s="17">
        <v>0</v>
      </c>
      <c r="J3287" s="17">
        <v>0</v>
      </c>
      <c r="K3287" s="17">
        <f>SUM(I3287:J3287)</f>
        <v>0</v>
      </c>
      <c r="L3287" s="28">
        <f>IF(N3287&lt;7000000000,0,1)</f>
        <v>0</v>
      </c>
      <c r="M3287" s="28">
        <f>IF(N3287&gt;0,1,0)</f>
        <v>0</v>
      </c>
      <c r="N3287" s="29">
        <v>0</v>
      </c>
      <c r="O3287" s="29">
        <f>IF($R3287="Minor",1,0)</f>
        <v>1</v>
      </c>
      <c r="P3287" s="29">
        <f>IF($R3287="Medium",1,0)</f>
        <v>0</v>
      </c>
      <c r="Q3287" s="29">
        <f>IF($R3287="Major",1,0)</f>
        <v>0</v>
      </c>
      <c r="R3287" s="2" t="str">
        <f>IF('Hazard Data'!N1960&lt;VLOOKUP(B3287,Thresholds!$B$2:$I$8,2,FALSE),"Minor",IF(AND(VLOOKUP(B3287,Thresholds!$B$2:$I$8,2,FALSE)&lt;='Hazard Data'!N1960,'Hazard Data'!N1960&lt;VLOOKUP(B3287,Thresholds!$B$2:$I$8,3,FALSE)),"Medium","Major"))</f>
        <v>Minor</v>
      </c>
      <c r="S3287" s="2" t="str">
        <f>IF(N3287&gt;0,"",IF('Hazard Data'!K1960&lt;VLOOKUP(B3287,Thresholds!$B$2:$I$8,5,FALSE),"Minor",IF(AND(VLOOKUP(B3287,Thresholds!$B$2:$I$8,5,FALSE)&lt;='Hazard Data'!K1960,'Hazard Data'!K1960&lt;VLOOKUP(B3287,Thresholds!$B$2:$I$8,6,FALSE)),"Medium","Major")))</f>
        <v>Medium</v>
      </c>
      <c r="T3287" s="2"/>
      <c r="U3287" s="2"/>
      <c r="V3287" s="2"/>
      <c r="W3287" s="2"/>
      <c r="X3287" s="1"/>
      <c r="Y3287" s="1"/>
      <c r="Z3287" s="1"/>
      <c r="AA3287" s="1"/>
      <c r="AB3287" s="1"/>
      <c r="AC3287" s="1"/>
      <c r="AD3287" s="1"/>
      <c r="AE3287" s="1"/>
      <c r="AF3287" s="1"/>
    </row>
    <row r="3288" spans="1:32">
      <c r="A3288" s="1"/>
      <c r="B3288" s="17">
        <v>5</v>
      </c>
      <c r="C3288" s="9" t="s">
        <v>40</v>
      </c>
      <c r="D3288" s="9" t="str">
        <f>VLOOKUP(C3288,'Hazard Categories'!$A$2:$B$52,2,FALSE)</f>
        <v>Storm</v>
      </c>
      <c r="E3288" s="17">
        <v>2</v>
      </c>
      <c r="F3288" s="17">
        <v>1986</v>
      </c>
      <c r="G3288" s="17" t="str">
        <f>IF(F3288&lt;2000,(ROUNDDOWN((F3288-$G$10)/5,0))*5+$G$10&amp;"-"&amp;(ROUNDDOWN((F3288-$G$10)/5,0))*5+$G$10+4,(ROUNDDOWN((F3288-$G$10)/5,0))*5+$G$10&amp;"-"&amp;(ROUNDDOWN((F3288-$G$10)/5,0))*5+$G$10+4)</f>
        <v>1985-1989</v>
      </c>
      <c r="H3288" s="17">
        <v>2</v>
      </c>
      <c r="I3288" s="17">
        <v>0</v>
      </c>
      <c r="J3288" s="17">
        <v>0</v>
      </c>
      <c r="K3288" s="17">
        <f>SUM(I3288:J3288)</f>
        <v>0</v>
      </c>
      <c r="L3288" s="28">
        <f>IF(N3288&lt;7000000000,0,1)</f>
        <v>0</v>
      </c>
      <c r="M3288" s="28">
        <f>IF(N3288&gt;0,1,0)</f>
        <v>0</v>
      </c>
      <c r="N3288" s="29">
        <v>0</v>
      </c>
      <c r="O3288" s="29">
        <f>IF($R3288="Minor",1,0)</f>
        <v>1</v>
      </c>
      <c r="P3288" s="29">
        <f>IF($R3288="Medium",1,0)</f>
        <v>0</v>
      </c>
      <c r="Q3288" s="29">
        <f>IF($R3288="Major",1,0)</f>
        <v>0</v>
      </c>
      <c r="R3288" s="2" t="str">
        <f>IF('Hazard Data'!N1961&lt;VLOOKUP(B3288,Thresholds!$B$2:$I$8,2,FALSE),"Minor",IF(AND(VLOOKUP(B3288,Thresholds!$B$2:$I$8,2,FALSE)&lt;='Hazard Data'!N1961,'Hazard Data'!N1961&lt;VLOOKUP(B3288,Thresholds!$B$2:$I$8,3,FALSE)),"Medium","Major"))</f>
        <v>Minor</v>
      </c>
      <c r="S3288" s="2" t="str">
        <f>IF(N3288&gt;0,"",IF('Hazard Data'!K1961&lt;VLOOKUP(B3288,Thresholds!$B$2:$I$8,5,FALSE),"Minor",IF(AND(VLOOKUP(B3288,Thresholds!$B$2:$I$8,5,FALSE)&lt;='Hazard Data'!K1961,'Hazard Data'!K1961&lt;VLOOKUP(B3288,Thresholds!$B$2:$I$8,6,FALSE)),"Medium","Major")))</f>
        <v>Medium</v>
      </c>
      <c r="T3288" s="2"/>
      <c r="U3288" s="2"/>
      <c r="V3288" s="2"/>
      <c r="W3288" s="2"/>
      <c r="X3288" s="1"/>
      <c r="Y3288" s="1"/>
      <c r="Z3288" s="1"/>
      <c r="AA3288" s="1"/>
      <c r="AB3288" s="1"/>
      <c r="AC3288" s="1"/>
      <c r="AD3288" s="1"/>
      <c r="AE3288" s="1"/>
      <c r="AF3288" s="1"/>
    </row>
    <row r="3289" spans="1:32">
      <c r="A3289" s="1"/>
      <c r="B3289" s="17">
        <v>6</v>
      </c>
      <c r="C3289" s="9" t="s">
        <v>58</v>
      </c>
      <c r="D3289" s="9" t="str">
        <f>VLOOKUP(C3289,'Hazard Categories'!$A$2:$B$52,2,FALSE)</f>
        <v>Heat/Drought/Fire</v>
      </c>
      <c r="E3289" s="17">
        <v>2</v>
      </c>
      <c r="F3289" s="17">
        <v>1986</v>
      </c>
      <c r="G3289" s="17" t="str">
        <f>IF(F3289&lt;2000,(ROUNDDOWN((F3289-$G$10)/5,0))*5+$G$10&amp;"-"&amp;(ROUNDDOWN((F3289-$G$10)/5,0))*5+$G$10+4,(ROUNDDOWN((F3289-$G$10)/5,0))*5+$G$10&amp;"-"&amp;(ROUNDDOWN((F3289-$G$10)/5,0))*5+$G$10+4)</f>
        <v>1985-1989</v>
      </c>
      <c r="H3289" s="17">
        <v>31</v>
      </c>
      <c r="I3289" s="17">
        <v>0</v>
      </c>
      <c r="J3289" s="17">
        <v>0</v>
      </c>
      <c r="K3289" s="17">
        <f>SUM(I3289:J3289)</f>
        <v>0</v>
      </c>
      <c r="L3289" s="28">
        <f>IF(N3289&lt;7000000000,0,1)</f>
        <v>0</v>
      </c>
      <c r="M3289" s="28">
        <f>IF(N3289&gt;0,1,0)</f>
        <v>0</v>
      </c>
      <c r="N3289" s="29">
        <v>0</v>
      </c>
      <c r="O3289" s="29">
        <f>IF($R3289="Minor",1,0)</f>
        <v>1</v>
      </c>
      <c r="P3289" s="29">
        <f>IF($R3289="Medium",1,0)</f>
        <v>0</v>
      </c>
      <c r="Q3289" s="29">
        <f>IF($R3289="Major",1,0)</f>
        <v>0</v>
      </c>
      <c r="R3289" s="2" t="str">
        <f>IF('Hazard Data'!N1962&lt;VLOOKUP(B3289,Thresholds!$B$2:$I$8,2,FALSE),"Minor",IF(AND(VLOOKUP(B3289,Thresholds!$B$2:$I$8,2,FALSE)&lt;='Hazard Data'!N1962,'Hazard Data'!N1962&lt;VLOOKUP(B3289,Thresholds!$B$2:$I$8,3,FALSE)),"Medium","Major"))</f>
        <v>Minor</v>
      </c>
      <c r="S3289" s="2" t="str">
        <f>IF(N3289&gt;0,"",IF('Hazard Data'!K1962&lt;VLOOKUP(B3289,Thresholds!$B$2:$I$8,5,FALSE),"Minor",IF(AND(VLOOKUP(B3289,Thresholds!$B$2:$I$8,5,FALSE)&lt;='Hazard Data'!K1962,'Hazard Data'!K1962&lt;VLOOKUP(B3289,Thresholds!$B$2:$I$8,6,FALSE)),"Medium","Major")))</f>
        <v>Medium</v>
      </c>
      <c r="T3289" s="2"/>
      <c r="U3289" s="2"/>
      <c r="V3289" s="2"/>
      <c r="W3289" s="2"/>
      <c r="X3289" s="1"/>
      <c r="Y3289" s="1"/>
      <c r="Z3289" s="1"/>
      <c r="AA3289" s="1"/>
      <c r="AB3289" s="1"/>
      <c r="AC3289" s="1"/>
      <c r="AD3289" s="1"/>
      <c r="AE3289" s="1"/>
      <c r="AF3289" s="1"/>
    </row>
    <row r="3290" spans="1:32">
      <c r="A3290" s="1"/>
      <c r="B3290" s="17">
        <v>1</v>
      </c>
      <c r="C3290" s="9" t="s">
        <v>58</v>
      </c>
      <c r="D3290" s="9" t="str">
        <f>VLOOKUP(C3290,'Hazard Categories'!$A$2:$B$52,2,FALSE)</f>
        <v>Heat/Drought/Fire</v>
      </c>
      <c r="E3290" s="17">
        <v>2</v>
      </c>
      <c r="F3290" s="17">
        <v>1986</v>
      </c>
      <c r="G3290" s="17" t="str">
        <f>IF(F3290&lt;2000,(ROUNDDOWN((F3290-$G$10)/5,0))*5+$G$10&amp;"-"&amp;(ROUNDDOWN((F3290-$G$10)/5,0))*5+$G$10+4,(ROUNDDOWN((F3290-$G$10)/5,0))*5+$G$10&amp;"-"&amp;(ROUNDDOWN((F3290-$G$10)/5,0))*5+$G$10+4)</f>
        <v>1985-1989</v>
      </c>
      <c r="H3290" s="17">
        <v>31</v>
      </c>
      <c r="I3290" s="17">
        <v>0</v>
      </c>
      <c r="J3290" s="17">
        <v>0</v>
      </c>
      <c r="K3290" s="17">
        <f>SUM(I3290:J3290)</f>
        <v>0</v>
      </c>
      <c r="L3290" s="28">
        <f>IF(N3290&lt;7000000000,0,1)</f>
        <v>0</v>
      </c>
      <c r="M3290" s="28">
        <f>IF(N3290&gt;0,1,0)</f>
        <v>0</v>
      </c>
      <c r="N3290" s="29">
        <v>0</v>
      </c>
      <c r="O3290" s="29">
        <f>IF($R3290="Minor",1,0)</f>
        <v>1</v>
      </c>
      <c r="P3290" s="29">
        <f>IF($R3290="Medium",1,0)</f>
        <v>0</v>
      </c>
      <c r="Q3290" s="29">
        <f>IF($R3290="Major",1,0)</f>
        <v>0</v>
      </c>
      <c r="R3290" s="2" t="str">
        <f>IF('Hazard Data'!N1963&lt;VLOOKUP(B3290,Thresholds!$B$2:$I$8,2,FALSE),"Minor",IF(AND(VLOOKUP(B3290,Thresholds!$B$2:$I$8,2,FALSE)&lt;='Hazard Data'!N1963,'Hazard Data'!N1963&lt;VLOOKUP(B3290,Thresholds!$B$2:$I$8,3,FALSE)),"Medium","Major"))</f>
        <v>Minor</v>
      </c>
      <c r="S3290" s="2" t="str">
        <f>IF(N3290&gt;0,"",IF('Hazard Data'!K1963&lt;VLOOKUP(B3290,Thresholds!$B$2:$I$8,5,FALSE),"Minor",IF(AND(VLOOKUP(B3290,Thresholds!$B$2:$I$8,5,FALSE)&lt;='Hazard Data'!K1963,'Hazard Data'!K1963&lt;VLOOKUP(B3290,Thresholds!$B$2:$I$8,6,FALSE)),"Medium","Major")))</f>
        <v>Medium</v>
      </c>
      <c r="T3290" s="2"/>
      <c r="U3290" s="2"/>
      <c r="V3290" s="2"/>
      <c r="W3290" s="2"/>
      <c r="X3290" s="1"/>
      <c r="Y3290" s="1"/>
      <c r="Z3290" s="1"/>
      <c r="AA3290" s="1"/>
      <c r="AB3290" s="1"/>
      <c r="AC3290" s="1"/>
      <c r="AD3290" s="1"/>
      <c r="AE3290" s="1"/>
      <c r="AF3290" s="1"/>
    </row>
    <row r="3291" spans="1:32">
      <c r="A3291" s="1"/>
      <c r="B3291" s="17">
        <v>2</v>
      </c>
      <c r="C3291" s="9" t="s">
        <v>58</v>
      </c>
      <c r="D3291" s="9" t="str">
        <f>VLOOKUP(C3291,'Hazard Categories'!$A$2:$B$52,2,FALSE)</f>
        <v>Heat/Drought/Fire</v>
      </c>
      <c r="E3291" s="17">
        <v>2</v>
      </c>
      <c r="F3291" s="17">
        <v>1986</v>
      </c>
      <c r="G3291" s="17" t="str">
        <f>IF(F3291&lt;2000,(ROUNDDOWN((F3291-$G$10)/5,0))*5+$G$10&amp;"-"&amp;(ROUNDDOWN((F3291-$G$10)/5,0))*5+$G$10+4,(ROUNDDOWN((F3291-$G$10)/5,0))*5+$G$10&amp;"-"&amp;(ROUNDDOWN((F3291-$G$10)/5,0))*5+$G$10+4)</f>
        <v>1985-1989</v>
      </c>
      <c r="H3291" s="17">
        <v>31</v>
      </c>
      <c r="I3291" s="17">
        <v>0</v>
      </c>
      <c r="J3291" s="17">
        <v>0</v>
      </c>
      <c r="K3291" s="17">
        <f>SUM(I3291:J3291)</f>
        <v>0</v>
      </c>
      <c r="L3291" s="28">
        <f>IF(N3291&lt;7000000000,0,1)</f>
        <v>0</v>
      </c>
      <c r="M3291" s="28">
        <f>IF(N3291&gt;0,1,0)</f>
        <v>0</v>
      </c>
      <c r="N3291" s="29">
        <v>0</v>
      </c>
      <c r="O3291" s="29">
        <f>IF($R3291="Minor",1,0)</f>
        <v>1</v>
      </c>
      <c r="P3291" s="29">
        <f>IF($R3291="Medium",1,0)</f>
        <v>0</v>
      </c>
      <c r="Q3291" s="29">
        <f>IF($R3291="Major",1,0)</f>
        <v>0</v>
      </c>
      <c r="R3291" s="2" t="str">
        <f>IF('Hazard Data'!N1964&lt;VLOOKUP(B3291,Thresholds!$B$2:$I$8,2,FALSE),"Minor",IF(AND(VLOOKUP(B3291,Thresholds!$B$2:$I$8,2,FALSE)&lt;='Hazard Data'!N1964,'Hazard Data'!N1964&lt;VLOOKUP(B3291,Thresholds!$B$2:$I$8,3,FALSE)),"Medium","Major"))</f>
        <v>Minor</v>
      </c>
      <c r="S3291" s="2" t="str">
        <f>IF(N3291&gt;0,"",IF('Hazard Data'!K1964&lt;VLOOKUP(B3291,Thresholds!$B$2:$I$8,5,FALSE),"Minor",IF(AND(VLOOKUP(B3291,Thresholds!$B$2:$I$8,5,FALSE)&lt;='Hazard Data'!K1964,'Hazard Data'!K1964&lt;VLOOKUP(B3291,Thresholds!$B$2:$I$8,6,FALSE)),"Medium","Major")))</f>
        <v>Medium</v>
      </c>
      <c r="T3291" s="2"/>
      <c r="U3291" s="2"/>
      <c r="V3291" s="2"/>
      <c r="W3291" s="2"/>
      <c r="X3291" s="1"/>
      <c r="Y3291" s="1"/>
      <c r="Z3291" s="1"/>
      <c r="AA3291" s="1"/>
      <c r="AB3291" s="1"/>
      <c r="AC3291" s="1"/>
      <c r="AD3291" s="1"/>
      <c r="AE3291" s="1"/>
      <c r="AF3291" s="1"/>
    </row>
    <row r="3292" spans="1:32">
      <c r="A3292" s="1"/>
      <c r="B3292" s="17">
        <v>4</v>
      </c>
      <c r="C3292" s="9" t="s">
        <v>58</v>
      </c>
      <c r="D3292" s="9" t="str">
        <f>VLOOKUP(C3292,'Hazard Categories'!$A$2:$B$52,2,FALSE)</f>
        <v>Heat/Drought/Fire</v>
      </c>
      <c r="E3292" s="17">
        <v>2</v>
      </c>
      <c r="F3292" s="17">
        <v>1986</v>
      </c>
      <c r="G3292" s="17" t="str">
        <f>IF(F3292&lt;2000,(ROUNDDOWN((F3292-$G$10)/5,0))*5+$G$10&amp;"-"&amp;(ROUNDDOWN((F3292-$G$10)/5,0))*5+$G$10+4,(ROUNDDOWN((F3292-$G$10)/5,0))*5+$G$10&amp;"-"&amp;(ROUNDDOWN((F3292-$G$10)/5,0))*5+$G$10+4)</f>
        <v>1985-1989</v>
      </c>
      <c r="H3292" s="17">
        <v>31</v>
      </c>
      <c r="I3292" s="17">
        <v>0</v>
      </c>
      <c r="J3292" s="17">
        <v>0</v>
      </c>
      <c r="K3292" s="17">
        <f>SUM(I3292:J3292)</f>
        <v>0</v>
      </c>
      <c r="L3292" s="28">
        <f>IF(N3292&lt;7000000000,0,1)</f>
        <v>0</v>
      </c>
      <c r="M3292" s="28">
        <f>IF(N3292&gt;0,1,0)</f>
        <v>0</v>
      </c>
      <c r="N3292" s="29">
        <v>0</v>
      </c>
      <c r="O3292" s="29">
        <f>IF($R3292="Minor",1,0)</f>
        <v>1</v>
      </c>
      <c r="P3292" s="29">
        <f>IF($R3292="Medium",1,0)</f>
        <v>0</v>
      </c>
      <c r="Q3292" s="29">
        <f>IF($R3292="Major",1,0)</f>
        <v>0</v>
      </c>
      <c r="R3292" s="2" t="str">
        <f>IF('Hazard Data'!N1965&lt;VLOOKUP(B3292,Thresholds!$B$2:$I$8,2,FALSE),"Minor",IF(AND(VLOOKUP(B3292,Thresholds!$B$2:$I$8,2,FALSE)&lt;='Hazard Data'!N1965,'Hazard Data'!N1965&lt;VLOOKUP(B3292,Thresholds!$B$2:$I$8,3,FALSE)),"Medium","Major"))</f>
        <v>Minor</v>
      </c>
      <c r="S3292" s="2" t="str">
        <f>IF(N3292&gt;0,"",IF('Hazard Data'!K1965&lt;VLOOKUP(B3292,Thresholds!$B$2:$I$8,5,FALSE),"Minor",IF(AND(VLOOKUP(B3292,Thresholds!$B$2:$I$8,5,FALSE)&lt;='Hazard Data'!K1965,'Hazard Data'!K1965&lt;VLOOKUP(B3292,Thresholds!$B$2:$I$8,6,FALSE)),"Medium","Major")))</f>
        <v>Medium</v>
      </c>
      <c r="T3292" s="2"/>
      <c r="U3292" s="2"/>
      <c r="V3292" s="2"/>
      <c r="W3292" s="2"/>
      <c r="X3292" s="1"/>
      <c r="Y3292" s="1"/>
      <c r="Z3292" s="1"/>
      <c r="AA3292" s="1"/>
      <c r="AB3292" s="1"/>
      <c r="AC3292" s="1"/>
      <c r="AD3292" s="1"/>
      <c r="AE3292" s="1"/>
      <c r="AF3292" s="1"/>
    </row>
    <row r="3293" spans="1:32">
      <c r="A3293" s="1"/>
      <c r="B3293" s="17">
        <v>3</v>
      </c>
      <c r="C3293" s="9" t="s">
        <v>58</v>
      </c>
      <c r="D3293" s="9" t="str">
        <f>VLOOKUP(C3293,'Hazard Categories'!$A$2:$B$52,2,FALSE)</f>
        <v>Heat/Drought/Fire</v>
      </c>
      <c r="E3293" s="17">
        <v>2</v>
      </c>
      <c r="F3293" s="17">
        <v>1986</v>
      </c>
      <c r="G3293" s="17" t="str">
        <f>IF(F3293&lt;2000,(ROUNDDOWN((F3293-$G$10)/5,0))*5+$G$10&amp;"-"&amp;(ROUNDDOWN((F3293-$G$10)/5,0))*5+$G$10+4,(ROUNDDOWN((F3293-$G$10)/5,0))*5+$G$10&amp;"-"&amp;(ROUNDDOWN((F3293-$G$10)/5,0))*5+$G$10+4)</f>
        <v>1985-1989</v>
      </c>
      <c r="H3293" s="17">
        <v>31</v>
      </c>
      <c r="I3293" s="17">
        <v>0</v>
      </c>
      <c r="J3293" s="17">
        <v>0</v>
      </c>
      <c r="K3293" s="17">
        <f>SUM(I3293:J3293)</f>
        <v>0</v>
      </c>
      <c r="L3293" s="28">
        <f>IF(N3293&lt;7000000000,0,1)</f>
        <v>0</v>
      </c>
      <c r="M3293" s="28">
        <f>IF(N3293&gt;0,1,0)</f>
        <v>0</v>
      </c>
      <c r="N3293" s="29">
        <v>0</v>
      </c>
      <c r="O3293" s="29">
        <f>IF($R3293="Minor",1,0)</f>
        <v>1</v>
      </c>
      <c r="P3293" s="29">
        <f>IF($R3293="Medium",1,0)</f>
        <v>0</v>
      </c>
      <c r="Q3293" s="29">
        <f>IF($R3293="Major",1,0)</f>
        <v>0</v>
      </c>
      <c r="R3293" s="2" t="str">
        <f>IF('Hazard Data'!N1966&lt;VLOOKUP(B3293,Thresholds!$B$2:$I$8,2,FALSE),"Minor",IF(AND(VLOOKUP(B3293,Thresholds!$B$2:$I$8,2,FALSE)&lt;='Hazard Data'!N1966,'Hazard Data'!N1966&lt;VLOOKUP(B3293,Thresholds!$B$2:$I$8,3,FALSE)),"Medium","Major"))</f>
        <v>Minor</v>
      </c>
      <c r="S3293" s="2" t="str">
        <f>IF(N3293&gt;0,"",IF('Hazard Data'!K1966&lt;VLOOKUP(B3293,Thresholds!$B$2:$I$8,5,FALSE),"Minor",IF(AND(VLOOKUP(B3293,Thresholds!$B$2:$I$8,5,FALSE)&lt;='Hazard Data'!K1966,'Hazard Data'!K1966&lt;VLOOKUP(B3293,Thresholds!$B$2:$I$8,6,FALSE)),"Medium","Major")))</f>
        <v>Medium</v>
      </c>
      <c r="T3293" s="2"/>
      <c r="U3293" s="2"/>
      <c r="V3293" s="2"/>
      <c r="W3293" s="2"/>
      <c r="X3293" s="1"/>
      <c r="Y3293" s="1"/>
      <c r="Z3293" s="1"/>
      <c r="AA3293" s="1"/>
      <c r="AB3293" s="1"/>
      <c r="AC3293" s="1"/>
      <c r="AD3293" s="1"/>
      <c r="AE3293" s="1"/>
      <c r="AF3293" s="1"/>
    </row>
    <row r="3294" spans="1:32">
      <c r="A3294" s="1"/>
      <c r="B3294" s="17">
        <v>5</v>
      </c>
      <c r="C3294" s="9" t="s">
        <v>58</v>
      </c>
      <c r="D3294" s="9" t="str">
        <f>VLOOKUP(C3294,'Hazard Categories'!$A$2:$B$52,2,FALSE)</f>
        <v>Heat/Drought/Fire</v>
      </c>
      <c r="E3294" s="17">
        <v>2</v>
      </c>
      <c r="F3294" s="17">
        <v>1986</v>
      </c>
      <c r="G3294" s="17" t="str">
        <f>IF(F3294&lt;2000,(ROUNDDOWN((F3294-$G$10)/5,0))*5+$G$10&amp;"-"&amp;(ROUNDDOWN((F3294-$G$10)/5,0))*5+$G$10+4,(ROUNDDOWN((F3294-$G$10)/5,0))*5+$G$10&amp;"-"&amp;(ROUNDDOWN((F3294-$G$10)/5,0))*5+$G$10+4)</f>
        <v>1985-1989</v>
      </c>
      <c r="H3294" s="17">
        <v>31</v>
      </c>
      <c r="I3294" s="17">
        <v>0</v>
      </c>
      <c r="J3294" s="17">
        <v>0</v>
      </c>
      <c r="K3294" s="17">
        <f>SUM(I3294:J3294)</f>
        <v>0</v>
      </c>
      <c r="L3294" s="28">
        <f>IF(N3294&lt;7000000000,0,1)</f>
        <v>0</v>
      </c>
      <c r="M3294" s="28">
        <f>IF(N3294&gt;0,1,0)</f>
        <v>0</v>
      </c>
      <c r="N3294" s="29">
        <v>0</v>
      </c>
      <c r="O3294" s="29">
        <f>IF($R3294="Minor",1,0)</f>
        <v>1</v>
      </c>
      <c r="P3294" s="29">
        <f>IF($R3294="Medium",1,0)</f>
        <v>0</v>
      </c>
      <c r="Q3294" s="29">
        <f>IF($R3294="Major",1,0)</f>
        <v>0</v>
      </c>
      <c r="R3294" s="2" t="str">
        <f>IF('Hazard Data'!N1967&lt;VLOOKUP(B3294,Thresholds!$B$2:$I$8,2,FALSE),"Minor",IF(AND(VLOOKUP(B3294,Thresholds!$B$2:$I$8,2,FALSE)&lt;='Hazard Data'!N1967,'Hazard Data'!N1967&lt;VLOOKUP(B3294,Thresholds!$B$2:$I$8,3,FALSE)),"Medium","Major"))</f>
        <v>Minor</v>
      </c>
      <c r="S3294" s="2" t="str">
        <f>IF(N3294&gt;0,"",IF('Hazard Data'!K1967&lt;VLOOKUP(B3294,Thresholds!$B$2:$I$8,5,FALSE),"Minor",IF(AND(VLOOKUP(B3294,Thresholds!$B$2:$I$8,5,FALSE)&lt;='Hazard Data'!K1967,'Hazard Data'!K1967&lt;VLOOKUP(B3294,Thresholds!$B$2:$I$8,6,FALSE)),"Medium","Major")))</f>
        <v>Medium</v>
      </c>
      <c r="T3294" s="2"/>
      <c r="U3294" s="2"/>
      <c r="V3294" s="2"/>
      <c r="W3294" s="2"/>
      <c r="X3294" s="1"/>
      <c r="Y3294" s="1"/>
      <c r="Z3294" s="1"/>
      <c r="AA3294" s="1"/>
      <c r="AB3294" s="1"/>
      <c r="AC3294" s="1"/>
      <c r="AD3294" s="1"/>
      <c r="AE3294" s="1"/>
      <c r="AF3294" s="1"/>
    </row>
    <row r="3295" spans="1:32">
      <c r="A3295" s="1"/>
      <c r="B3295" s="17">
        <v>6</v>
      </c>
      <c r="C3295" s="9" t="s">
        <v>40</v>
      </c>
      <c r="D3295" s="9" t="str">
        <f>VLOOKUP(C3295,'Hazard Categories'!$A$2:$B$52,2,FALSE)</f>
        <v>Storm</v>
      </c>
      <c r="E3295" s="17">
        <v>2</v>
      </c>
      <c r="F3295" s="17">
        <v>1987</v>
      </c>
      <c r="G3295" s="17" t="str">
        <f>IF(F3295&lt;2000,(ROUNDDOWN((F3295-$G$10)/5,0))*5+$G$10&amp;"-"&amp;(ROUNDDOWN((F3295-$G$10)/5,0))*5+$G$10+4,(ROUNDDOWN((F3295-$G$10)/5,0))*5+$G$10&amp;"-"&amp;(ROUNDDOWN((F3295-$G$10)/5,0))*5+$G$10+4)</f>
        <v>1985-1989</v>
      </c>
      <c r="H3295" s="17">
        <v>1</v>
      </c>
      <c r="I3295" s="17">
        <v>0</v>
      </c>
      <c r="J3295" s="17">
        <v>0</v>
      </c>
      <c r="K3295" s="17">
        <f>SUM(I3295:J3295)</f>
        <v>0</v>
      </c>
      <c r="L3295" s="28">
        <f>IF(N3295&lt;7000000000,0,1)</f>
        <v>0</v>
      </c>
      <c r="M3295" s="28">
        <f>IF(N3295&gt;0,1,0)</f>
        <v>0</v>
      </c>
      <c r="N3295" s="29">
        <v>0</v>
      </c>
      <c r="O3295" s="29">
        <f>IF($R3295="Minor",1,0)</f>
        <v>1</v>
      </c>
      <c r="P3295" s="29">
        <f>IF($R3295="Medium",1,0)</f>
        <v>0</v>
      </c>
      <c r="Q3295" s="29">
        <f>IF($R3295="Major",1,0)</f>
        <v>0</v>
      </c>
      <c r="R3295" s="2" t="str">
        <f>IF('Hazard Data'!N1972&lt;VLOOKUP(B3295,Thresholds!$B$2:$I$8,2,FALSE),"Minor",IF(AND(VLOOKUP(B3295,Thresholds!$B$2:$I$8,2,FALSE)&lt;='Hazard Data'!N1972,'Hazard Data'!N1972&lt;VLOOKUP(B3295,Thresholds!$B$2:$I$8,3,FALSE)),"Medium","Major"))</f>
        <v>Minor</v>
      </c>
      <c r="S3295" s="2" t="str">
        <f>IF(N3295&gt;0,"",IF('Hazard Data'!K1972&lt;VLOOKUP(B3295,Thresholds!$B$2:$I$8,5,FALSE),"Minor",IF(AND(VLOOKUP(B3295,Thresholds!$B$2:$I$8,5,FALSE)&lt;='Hazard Data'!K1972,'Hazard Data'!K1972&lt;VLOOKUP(B3295,Thresholds!$B$2:$I$8,6,FALSE)),"Medium","Major")))</f>
        <v>Medium</v>
      </c>
      <c r="T3295" s="2"/>
      <c r="U3295" s="2"/>
      <c r="V3295" s="2"/>
      <c r="W3295" s="2"/>
      <c r="X3295" s="1"/>
      <c r="Y3295" s="1"/>
      <c r="Z3295" s="1"/>
      <c r="AA3295" s="1"/>
      <c r="AB3295" s="1"/>
      <c r="AC3295" s="1"/>
      <c r="AD3295" s="1"/>
      <c r="AE3295" s="1"/>
      <c r="AF3295" s="1"/>
    </row>
    <row r="3296" spans="1:32">
      <c r="A3296" s="1"/>
      <c r="B3296" s="17">
        <v>1</v>
      </c>
      <c r="C3296" s="9" t="s">
        <v>40</v>
      </c>
      <c r="D3296" s="9" t="str">
        <f>VLOOKUP(C3296,'Hazard Categories'!$A$2:$B$52,2,FALSE)</f>
        <v>Storm</v>
      </c>
      <c r="E3296" s="17">
        <v>2</v>
      </c>
      <c r="F3296" s="17">
        <v>1987</v>
      </c>
      <c r="G3296" s="17" t="str">
        <f>IF(F3296&lt;2000,(ROUNDDOWN((F3296-$G$10)/5,0))*5+$G$10&amp;"-"&amp;(ROUNDDOWN((F3296-$G$10)/5,0))*5+$G$10+4,(ROUNDDOWN((F3296-$G$10)/5,0))*5+$G$10&amp;"-"&amp;(ROUNDDOWN((F3296-$G$10)/5,0))*5+$G$10+4)</f>
        <v>1985-1989</v>
      </c>
      <c r="H3296" s="17">
        <v>1</v>
      </c>
      <c r="I3296" s="17">
        <v>0</v>
      </c>
      <c r="J3296" s="17">
        <v>0</v>
      </c>
      <c r="K3296" s="17">
        <f>SUM(I3296:J3296)</f>
        <v>0</v>
      </c>
      <c r="L3296" s="28">
        <f>IF(N3296&lt;7000000000,0,1)</f>
        <v>0</v>
      </c>
      <c r="M3296" s="28">
        <f>IF(N3296&gt;0,1,0)</f>
        <v>0</v>
      </c>
      <c r="N3296" s="29">
        <v>0</v>
      </c>
      <c r="O3296" s="29">
        <f>IF($R3296="Minor",1,0)</f>
        <v>1</v>
      </c>
      <c r="P3296" s="29">
        <f>IF($R3296="Medium",1,0)</f>
        <v>0</v>
      </c>
      <c r="Q3296" s="29">
        <f>IF($R3296="Major",1,0)</f>
        <v>0</v>
      </c>
      <c r="R3296" s="2" t="str">
        <f>IF('Hazard Data'!N1973&lt;VLOOKUP(B3296,Thresholds!$B$2:$I$8,2,FALSE),"Minor",IF(AND(VLOOKUP(B3296,Thresholds!$B$2:$I$8,2,FALSE)&lt;='Hazard Data'!N1973,'Hazard Data'!N1973&lt;VLOOKUP(B3296,Thresholds!$B$2:$I$8,3,FALSE)),"Medium","Major"))</f>
        <v>Minor</v>
      </c>
      <c r="S3296" s="2" t="str">
        <f>IF(N3296&gt;0,"",IF('Hazard Data'!K1973&lt;VLOOKUP(B3296,Thresholds!$B$2:$I$8,5,FALSE),"Minor",IF(AND(VLOOKUP(B3296,Thresholds!$B$2:$I$8,5,FALSE)&lt;='Hazard Data'!K1973,'Hazard Data'!K1973&lt;VLOOKUP(B3296,Thresholds!$B$2:$I$8,6,FALSE)),"Medium","Major")))</f>
        <v>Medium</v>
      </c>
      <c r="T3296" s="2"/>
      <c r="U3296" s="2"/>
      <c r="V3296" s="2"/>
      <c r="W3296" s="2"/>
      <c r="X3296" s="1"/>
      <c r="Y3296" s="1"/>
      <c r="Z3296" s="1"/>
      <c r="AA3296" s="1"/>
      <c r="AB3296" s="1"/>
      <c r="AC3296" s="1"/>
      <c r="AD3296" s="1"/>
      <c r="AE3296" s="1"/>
      <c r="AF3296" s="1"/>
    </row>
    <row r="3297" spans="1:32">
      <c r="A3297" s="1"/>
      <c r="B3297" s="17">
        <v>2</v>
      </c>
      <c r="C3297" s="9" t="s">
        <v>40</v>
      </c>
      <c r="D3297" s="9" t="str">
        <f>VLOOKUP(C3297,'Hazard Categories'!$A$2:$B$52,2,FALSE)</f>
        <v>Storm</v>
      </c>
      <c r="E3297" s="17">
        <v>2</v>
      </c>
      <c r="F3297" s="17">
        <v>1987</v>
      </c>
      <c r="G3297" s="17" t="str">
        <f>IF(F3297&lt;2000,(ROUNDDOWN((F3297-$G$10)/5,0))*5+$G$10&amp;"-"&amp;(ROUNDDOWN((F3297-$G$10)/5,0))*5+$G$10+4,(ROUNDDOWN((F3297-$G$10)/5,0))*5+$G$10&amp;"-"&amp;(ROUNDDOWN((F3297-$G$10)/5,0))*5+$G$10+4)</f>
        <v>1985-1989</v>
      </c>
      <c r="H3297" s="17">
        <v>1</v>
      </c>
      <c r="I3297" s="17">
        <v>0</v>
      </c>
      <c r="J3297" s="17">
        <v>0</v>
      </c>
      <c r="K3297" s="17">
        <f>SUM(I3297:J3297)</f>
        <v>0</v>
      </c>
      <c r="L3297" s="28">
        <f>IF(N3297&lt;7000000000,0,1)</f>
        <v>0</v>
      </c>
      <c r="M3297" s="28">
        <f>IF(N3297&gt;0,1,0)</f>
        <v>0</v>
      </c>
      <c r="N3297" s="29">
        <v>0</v>
      </c>
      <c r="O3297" s="29">
        <f>IF($R3297="Minor",1,0)</f>
        <v>1</v>
      </c>
      <c r="P3297" s="29">
        <f>IF($R3297="Medium",1,0)</f>
        <v>0</v>
      </c>
      <c r="Q3297" s="29">
        <f>IF($R3297="Major",1,0)</f>
        <v>0</v>
      </c>
      <c r="R3297" s="2" t="str">
        <f>IF('Hazard Data'!N1974&lt;VLOOKUP(B3297,Thresholds!$B$2:$I$8,2,FALSE),"Minor",IF(AND(VLOOKUP(B3297,Thresholds!$B$2:$I$8,2,FALSE)&lt;='Hazard Data'!N1974,'Hazard Data'!N1974&lt;VLOOKUP(B3297,Thresholds!$B$2:$I$8,3,FALSE)),"Medium","Major"))</f>
        <v>Minor</v>
      </c>
      <c r="S3297" s="2" t="str">
        <f>IF(N3297&gt;0,"",IF('Hazard Data'!K1974&lt;VLOOKUP(B3297,Thresholds!$B$2:$I$8,5,FALSE),"Minor",IF(AND(VLOOKUP(B3297,Thresholds!$B$2:$I$8,5,FALSE)&lt;='Hazard Data'!K1974,'Hazard Data'!K1974&lt;VLOOKUP(B3297,Thresholds!$B$2:$I$8,6,FALSE)),"Medium","Major")))</f>
        <v>Medium</v>
      </c>
      <c r="T3297" s="2"/>
      <c r="U3297" s="2"/>
      <c r="V3297" s="2"/>
      <c r="W3297" s="2"/>
      <c r="X3297" s="1"/>
      <c r="Y3297" s="1"/>
      <c r="Z3297" s="1"/>
      <c r="AA3297" s="1"/>
      <c r="AB3297" s="1"/>
      <c r="AC3297" s="1"/>
      <c r="AD3297" s="1"/>
      <c r="AE3297" s="1"/>
      <c r="AF3297" s="1"/>
    </row>
    <row r="3298" spans="1:32">
      <c r="A3298" s="1"/>
      <c r="B3298" s="17">
        <v>4</v>
      </c>
      <c r="C3298" s="9" t="s">
        <v>40</v>
      </c>
      <c r="D3298" s="9" t="str">
        <f>VLOOKUP(C3298,'Hazard Categories'!$A$2:$B$52,2,FALSE)</f>
        <v>Storm</v>
      </c>
      <c r="E3298" s="17">
        <v>2</v>
      </c>
      <c r="F3298" s="17">
        <v>1987</v>
      </c>
      <c r="G3298" s="17" t="str">
        <f>IF(F3298&lt;2000,(ROUNDDOWN((F3298-$G$10)/5,0))*5+$G$10&amp;"-"&amp;(ROUNDDOWN((F3298-$G$10)/5,0))*5+$G$10+4,(ROUNDDOWN((F3298-$G$10)/5,0))*5+$G$10&amp;"-"&amp;(ROUNDDOWN((F3298-$G$10)/5,0))*5+$G$10+4)</f>
        <v>1985-1989</v>
      </c>
      <c r="H3298" s="17">
        <v>1</v>
      </c>
      <c r="I3298" s="17">
        <v>0</v>
      </c>
      <c r="J3298" s="17">
        <v>0</v>
      </c>
      <c r="K3298" s="17">
        <f>SUM(I3298:J3298)</f>
        <v>0</v>
      </c>
      <c r="L3298" s="28">
        <f>IF(N3298&lt;7000000000,0,1)</f>
        <v>0</v>
      </c>
      <c r="M3298" s="28">
        <f>IF(N3298&gt;0,1,0)</f>
        <v>0</v>
      </c>
      <c r="N3298" s="29">
        <v>0</v>
      </c>
      <c r="O3298" s="29">
        <f>IF($R3298="Minor",1,0)</f>
        <v>1</v>
      </c>
      <c r="P3298" s="29">
        <f>IF($R3298="Medium",1,0)</f>
        <v>0</v>
      </c>
      <c r="Q3298" s="29">
        <f>IF($R3298="Major",1,0)</f>
        <v>0</v>
      </c>
      <c r="R3298" s="2" t="str">
        <f>IF('Hazard Data'!N1975&lt;VLOOKUP(B3298,Thresholds!$B$2:$I$8,2,FALSE),"Minor",IF(AND(VLOOKUP(B3298,Thresholds!$B$2:$I$8,2,FALSE)&lt;='Hazard Data'!N1975,'Hazard Data'!N1975&lt;VLOOKUP(B3298,Thresholds!$B$2:$I$8,3,FALSE)),"Medium","Major"))</f>
        <v>Minor</v>
      </c>
      <c r="S3298" s="2" t="str">
        <f>IF(N3298&gt;0,"",IF('Hazard Data'!K1975&lt;VLOOKUP(B3298,Thresholds!$B$2:$I$8,5,FALSE),"Minor",IF(AND(VLOOKUP(B3298,Thresholds!$B$2:$I$8,5,FALSE)&lt;='Hazard Data'!K1975,'Hazard Data'!K1975&lt;VLOOKUP(B3298,Thresholds!$B$2:$I$8,6,FALSE)),"Medium","Major")))</f>
        <v>Medium</v>
      </c>
      <c r="T3298" s="2"/>
      <c r="U3298" s="2"/>
      <c r="V3298" s="2"/>
      <c r="W3298" s="2"/>
      <c r="X3298" s="1"/>
      <c r="Y3298" s="1"/>
      <c r="Z3298" s="1"/>
      <c r="AA3298" s="1"/>
      <c r="AB3298" s="1"/>
      <c r="AC3298" s="1"/>
      <c r="AD3298" s="1"/>
      <c r="AE3298" s="1"/>
      <c r="AF3298" s="1"/>
    </row>
    <row r="3299" spans="1:32">
      <c r="A3299" s="1"/>
      <c r="B3299" s="17">
        <v>3</v>
      </c>
      <c r="C3299" s="9" t="s">
        <v>40</v>
      </c>
      <c r="D3299" s="9" t="str">
        <f>VLOOKUP(C3299,'Hazard Categories'!$A$2:$B$52,2,FALSE)</f>
        <v>Storm</v>
      </c>
      <c r="E3299" s="17">
        <v>2</v>
      </c>
      <c r="F3299" s="17">
        <v>1987</v>
      </c>
      <c r="G3299" s="17" t="str">
        <f>IF(F3299&lt;2000,(ROUNDDOWN((F3299-$G$10)/5,0))*5+$G$10&amp;"-"&amp;(ROUNDDOWN((F3299-$G$10)/5,0))*5+$G$10+4,(ROUNDDOWN((F3299-$G$10)/5,0))*5+$G$10&amp;"-"&amp;(ROUNDDOWN((F3299-$G$10)/5,0))*5+$G$10+4)</f>
        <v>1985-1989</v>
      </c>
      <c r="H3299" s="17">
        <v>1</v>
      </c>
      <c r="I3299" s="17">
        <v>0</v>
      </c>
      <c r="J3299" s="17">
        <v>0</v>
      </c>
      <c r="K3299" s="17">
        <f>SUM(I3299:J3299)</f>
        <v>0</v>
      </c>
      <c r="L3299" s="28">
        <f>IF(N3299&lt;7000000000,0,1)</f>
        <v>0</v>
      </c>
      <c r="M3299" s="28">
        <f>IF(N3299&gt;0,1,0)</f>
        <v>0</v>
      </c>
      <c r="N3299" s="29">
        <v>0</v>
      </c>
      <c r="O3299" s="29">
        <f>IF($R3299="Minor",1,0)</f>
        <v>1</v>
      </c>
      <c r="P3299" s="29">
        <f>IF($R3299="Medium",1,0)</f>
        <v>0</v>
      </c>
      <c r="Q3299" s="29">
        <f>IF($R3299="Major",1,0)</f>
        <v>0</v>
      </c>
      <c r="R3299" s="2" t="str">
        <f>IF('Hazard Data'!N1976&lt;VLOOKUP(B3299,Thresholds!$B$2:$I$8,2,FALSE),"Minor",IF(AND(VLOOKUP(B3299,Thresholds!$B$2:$I$8,2,FALSE)&lt;='Hazard Data'!N1976,'Hazard Data'!N1976&lt;VLOOKUP(B3299,Thresholds!$B$2:$I$8,3,FALSE)),"Medium","Major"))</f>
        <v>Minor</v>
      </c>
      <c r="S3299" s="2" t="str">
        <f>IF(N3299&gt;0,"",IF('Hazard Data'!K1976&lt;VLOOKUP(B3299,Thresholds!$B$2:$I$8,5,FALSE),"Minor",IF(AND(VLOOKUP(B3299,Thresholds!$B$2:$I$8,5,FALSE)&lt;='Hazard Data'!K1976,'Hazard Data'!K1976&lt;VLOOKUP(B3299,Thresholds!$B$2:$I$8,6,FALSE)),"Medium","Major")))</f>
        <v>Medium</v>
      </c>
      <c r="T3299" s="2"/>
      <c r="U3299" s="2"/>
      <c r="V3299" s="2"/>
      <c r="W3299" s="2"/>
      <c r="X3299" s="1"/>
      <c r="Y3299" s="1"/>
      <c r="Z3299" s="1"/>
      <c r="AA3299" s="1"/>
      <c r="AB3299" s="1"/>
      <c r="AC3299" s="1"/>
      <c r="AD3299" s="1"/>
      <c r="AE3299" s="1"/>
      <c r="AF3299" s="1"/>
    </row>
    <row r="3300" spans="1:32">
      <c r="A3300" s="1"/>
      <c r="B3300" s="17">
        <v>5</v>
      </c>
      <c r="C3300" s="9" t="s">
        <v>40</v>
      </c>
      <c r="D3300" s="9" t="str">
        <f>VLOOKUP(C3300,'Hazard Categories'!$A$2:$B$52,2,FALSE)</f>
        <v>Storm</v>
      </c>
      <c r="E3300" s="17">
        <v>2</v>
      </c>
      <c r="F3300" s="17">
        <v>1987</v>
      </c>
      <c r="G3300" s="17" t="str">
        <f>IF(F3300&lt;2000,(ROUNDDOWN((F3300-$G$10)/5,0))*5+$G$10&amp;"-"&amp;(ROUNDDOWN((F3300-$G$10)/5,0))*5+$G$10+4,(ROUNDDOWN((F3300-$G$10)/5,0))*5+$G$10&amp;"-"&amp;(ROUNDDOWN((F3300-$G$10)/5,0))*5+$G$10+4)</f>
        <v>1985-1989</v>
      </c>
      <c r="H3300" s="17">
        <v>1</v>
      </c>
      <c r="I3300" s="17">
        <v>0</v>
      </c>
      <c r="J3300" s="17">
        <v>0</v>
      </c>
      <c r="K3300" s="17">
        <f>SUM(I3300:J3300)</f>
        <v>0</v>
      </c>
      <c r="L3300" s="28">
        <f>IF(N3300&lt;7000000000,0,1)</f>
        <v>0</v>
      </c>
      <c r="M3300" s="28">
        <f>IF(N3300&gt;0,1,0)</f>
        <v>0</v>
      </c>
      <c r="N3300" s="29">
        <v>0</v>
      </c>
      <c r="O3300" s="29">
        <f>IF($R3300="Minor",1,0)</f>
        <v>1</v>
      </c>
      <c r="P3300" s="29">
        <f>IF($R3300="Medium",1,0)</f>
        <v>0</v>
      </c>
      <c r="Q3300" s="29">
        <f>IF($R3300="Major",1,0)</f>
        <v>0</v>
      </c>
      <c r="R3300" s="2" t="str">
        <f>IF('Hazard Data'!N1977&lt;VLOOKUP(B3300,Thresholds!$B$2:$I$8,2,FALSE),"Minor",IF(AND(VLOOKUP(B3300,Thresholds!$B$2:$I$8,2,FALSE)&lt;='Hazard Data'!N1977,'Hazard Data'!N1977&lt;VLOOKUP(B3300,Thresholds!$B$2:$I$8,3,FALSE)),"Medium","Major"))</f>
        <v>Minor</v>
      </c>
      <c r="S3300" s="2" t="str">
        <f>IF(N3300&gt;0,"",IF('Hazard Data'!K1977&lt;VLOOKUP(B3300,Thresholds!$B$2:$I$8,5,FALSE),"Minor",IF(AND(VLOOKUP(B3300,Thresholds!$B$2:$I$8,5,FALSE)&lt;='Hazard Data'!K1977,'Hazard Data'!K1977&lt;VLOOKUP(B3300,Thresholds!$B$2:$I$8,6,FALSE)),"Medium","Major")))</f>
        <v>Medium</v>
      </c>
      <c r="T3300" s="2"/>
      <c r="U3300" s="2"/>
      <c r="V3300" s="2"/>
      <c r="W3300" s="2"/>
      <c r="X3300" s="1"/>
      <c r="Y3300" s="1"/>
      <c r="Z3300" s="1"/>
      <c r="AA3300" s="1"/>
      <c r="AB3300" s="1"/>
      <c r="AC3300" s="1"/>
      <c r="AD3300" s="1"/>
      <c r="AE3300" s="1"/>
      <c r="AF3300" s="1"/>
    </row>
    <row r="3301" spans="1:32">
      <c r="A3301" s="1"/>
      <c r="B3301" s="17">
        <v>2</v>
      </c>
      <c r="C3301" s="9" t="s">
        <v>29</v>
      </c>
      <c r="D3301" s="9" t="str">
        <f>VLOOKUP(C3301,'Hazard Categories'!$A$2:$B$52,2,FALSE)</f>
        <v>Tropical Storm</v>
      </c>
      <c r="E3301" s="17">
        <v>3</v>
      </c>
      <c r="F3301" s="17">
        <v>1987</v>
      </c>
      <c r="G3301" s="17" t="str">
        <f>IF(F3301&lt;2000,(ROUNDDOWN((F3301-$G$10)/5,0))*5+$G$10&amp;"-"&amp;(ROUNDDOWN((F3301-$G$10)/5,0))*5+$G$10+4,(ROUNDDOWN((F3301-$G$10)/5,0))*5+$G$10&amp;"-"&amp;(ROUNDDOWN((F3301-$G$10)/5,0))*5+$G$10+4)</f>
        <v>1985-1989</v>
      </c>
      <c r="H3301" s="17">
        <v>4</v>
      </c>
      <c r="I3301" s="17">
        <v>0</v>
      </c>
      <c r="J3301" s="17">
        <v>0</v>
      </c>
      <c r="K3301" s="17">
        <f>SUM(I3301:J3301)</f>
        <v>0</v>
      </c>
      <c r="L3301" s="28">
        <f>IF(N3301&lt;7000000000,0,1)</f>
        <v>0</v>
      </c>
      <c r="M3301" s="28">
        <f>IF(N3301&gt;0,1,0)</f>
        <v>0</v>
      </c>
      <c r="N3301" s="29">
        <v>0</v>
      </c>
      <c r="O3301" s="29">
        <f>IF($R3301="Minor",1,0)</f>
        <v>1</v>
      </c>
      <c r="P3301" s="29">
        <f>IF($R3301="Medium",1,0)</f>
        <v>0</v>
      </c>
      <c r="Q3301" s="29">
        <f>IF($R3301="Major",1,0)</f>
        <v>0</v>
      </c>
      <c r="R3301" s="2" t="str">
        <f>IF('Hazard Data'!N1979&lt;VLOOKUP(B3301,Thresholds!$B$2:$I$8,2,FALSE),"Minor",IF(AND(VLOOKUP(B3301,Thresholds!$B$2:$I$8,2,FALSE)&lt;='Hazard Data'!N1979,'Hazard Data'!N1979&lt;VLOOKUP(B3301,Thresholds!$B$2:$I$8,3,FALSE)),"Medium","Major"))</f>
        <v>Minor</v>
      </c>
      <c r="S3301" s="2" t="str">
        <f>IF(N3301&gt;0,"",IF('Hazard Data'!K1979&lt;VLOOKUP(B3301,Thresholds!$B$2:$I$8,5,FALSE),"Minor",IF(AND(VLOOKUP(B3301,Thresholds!$B$2:$I$8,5,FALSE)&lt;='Hazard Data'!K1979,'Hazard Data'!K1979&lt;VLOOKUP(B3301,Thresholds!$B$2:$I$8,6,FALSE)),"Medium","Major")))</f>
        <v>Medium</v>
      </c>
      <c r="T3301" s="2"/>
      <c r="U3301" s="2"/>
      <c r="V3301" s="2"/>
      <c r="W3301" s="2"/>
      <c r="X3301" s="1"/>
      <c r="Y3301" s="1"/>
      <c r="Z3301" s="1"/>
      <c r="AA3301" s="1"/>
      <c r="AB3301" s="1"/>
      <c r="AC3301" s="1"/>
      <c r="AD3301" s="1"/>
      <c r="AE3301" s="1"/>
      <c r="AF3301" s="1"/>
    </row>
    <row r="3302" spans="1:32">
      <c r="A3302" s="1"/>
      <c r="B3302" s="17">
        <v>4</v>
      </c>
      <c r="C3302" s="9" t="s">
        <v>29</v>
      </c>
      <c r="D3302" s="9" t="str">
        <f>VLOOKUP(C3302,'Hazard Categories'!$A$2:$B$52,2,FALSE)</f>
        <v>Tropical Storm</v>
      </c>
      <c r="E3302" s="17">
        <v>3</v>
      </c>
      <c r="F3302" s="17">
        <v>1987</v>
      </c>
      <c r="G3302" s="17" t="str">
        <f>IF(F3302&lt;2000,(ROUNDDOWN((F3302-$G$10)/5,0))*5+$G$10&amp;"-"&amp;(ROUNDDOWN((F3302-$G$10)/5,0))*5+$G$10+4,(ROUNDDOWN((F3302-$G$10)/5,0))*5+$G$10&amp;"-"&amp;(ROUNDDOWN((F3302-$G$10)/5,0))*5+$G$10+4)</f>
        <v>1985-1989</v>
      </c>
      <c r="H3302" s="17">
        <v>4</v>
      </c>
      <c r="I3302" s="17">
        <v>0</v>
      </c>
      <c r="J3302" s="17">
        <v>0</v>
      </c>
      <c r="K3302" s="17">
        <f>SUM(I3302:J3302)</f>
        <v>0</v>
      </c>
      <c r="L3302" s="28">
        <f>IF(N3302&lt;7000000000,0,1)</f>
        <v>0</v>
      </c>
      <c r="M3302" s="28">
        <f>IF(N3302&gt;0,1,0)</f>
        <v>0</v>
      </c>
      <c r="N3302" s="29">
        <v>0</v>
      </c>
      <c r="O3302" s="29">
        <f>IF($R3302="Minor",1,0)</f>
        <v>1</v>
      </c>
      <c r="P3302" s="29">
        <f>IF($R3302="Medium",1,0)</f>
        <v>0</v>
      </c>
      <c r="Q3302" s="29">
        <f>IF($R3302="Major",1,0)</f>
        <v>0</v>
      </c>
      <c r="R3302" s="2" t="str">
        <f>IF('Hazard Data'!N1980&lt;VLOOKUP(B3302,Thresholds!$B$2:$I$8,2,FALSE),"Minor",IF(AND(VLOOKUP(B3302,Thresholds!$B$2:$I$8,2,FALSE)&lt;='Hazard Data'!N1980,'Hazard Data'!N1980&lt;VLOOKUP(B3302,Thresholds!$B$2:$I$8,3,FALSE)),"Medium","Major"))</f>
        <v>Minor</v>
      </c>
      <c r="S3302" s="2" t="str">
        <f>IF(N3302&gt;0,"",IF('Hazard Data'!K1980&lt;VLOOKUP(B3302,Thresholds!$B$2:$I$8,5,FALSE),"Minor",IF(AND(VLOOKUP(B3302,Thresholds!$B$2:$I$8,5,FALSE)&lt;='Hazard Data'!K1980,'Hazard Data'!K1980&lt;VLOOKUP(B3302,Thresholds!$B$2:$I$8,6,FALSE)),"Medium","Major")))</f>
        <v>Medium</v>
      </c>
      <c r="T3302" s="2"/>
      <c r="U3302" s="2"/>
      <c r="V3302" s="2"/>
      <c r="W3302" s="2"/>
      <c r="X3302" s="1"/>
      <c r="Y3302" s="1"/>
      <c r="Z3302" s="1"/>
      <c r="AA3302" s="1"/>
      <c r="AB3302" s="1"/>
      <c r="AC3302" s="1"/>
      <c r="AD3302" s="1"/>
      <c r="AE3302" s="1"/>
      <c r="AF3302" s="1"/>
    </row>
    <row r="3303" spans="1:32">
      <c r="A3303" s="1"/>
      <c r="B3303" s="17">
        <v>3</v>
      </c>
      <c r="C3303" s="9" t="s">
        <v>29</v>
      </c>
      <c r="D3303" s="9" t="str">
        <f>VLOOKUP(C3303,'Hazard Categories'!$A$2:$B$52,2,FALSE)</f>
        <v>Tropical Storm</v>
      </c>
      <c r="E3303" s="17">
        <v>3</v>
      </c>
      <c r="F3303" s="17">
        <v>1987</v>
      </c>
      <c r="G3303" s="17" t="str">
        <f>IF(F3303&lt;2000,(ROUNDDOWN((F3303-$G$10)/5,0))*5+$G$10&amp;"-"&amp;(ROUNDDOWN((F3303-$G$10)/5,0))*5+$G$10+4,(ROUNDDOWN((F3303-$G$10)/5,0))*5+$G$10&amp;"-"&amp;(ROUNDDOWN((F3303-$G$10)/5,0))*5+$G$10+4)</f>
        <v>1985-1989</v>
      </c>
      <c r="H3303" s="17">
        <v>4</v>
      </c>
      <c r="I3303" s="17">
        <v>0</v>
      </c>
      <c r="J3303" s="17">
        <v>0</v>
      </c>
      <c r="K3303" s="17">
        <f>SUM(I3303:J3303)</f>
        <v>0</v>
      </c>
      <c r="L3303" s="28">
        <f>IF(N3303&lt;7000000000,0,1)</f>
        <v>0</v>
      </c>
      <c r="M3303" s="28">
        <f>IF(N3303&gt;0,1,0)</f>
        <v>0</v>
      </c>
      <c r="N3303" s="29">
        <v>0</v>
      </c>
      <c r="O3303" s="29">
        <f>IF($R3303="Minor",1,0)</f>
        <v>1</v>
      </c>
      <c r="P3303" s="29">
        <f>IF($R3303="Medium",1,0)</f>
        <v>0</v>
      </c>
      <c r="Q3303" s="29">
        <f>IF($R3303="Major",1,0)</f>
        <v>0</v>
      </c>
      <c r="R3303" s="2" t="str">
        <f>IF('Hazard Data'!N1981&lt;VLOOKUP(B3303,Thresholds!$B$2:$I$8,2,FALSE),"Minor",IF(AND(VLOOKUP(B3303,Thresholds!$B$2:$I$8,2,FALSE)&lt;='Hazard Data'!N1981,'Hazard Data'!N1981&lt;VLOOKUP(B3303,Thresholds!$B$2:$I$8,3,FALSE)),"Medium","Major"))</f>
        <v>Minor</v>
      </c>
      <c r="S3303" s="2" t="str">
        <f>IF(N3303&gt;0,"",IF('Hazard Data'!K1981&lt;VLOOKUP(B3303,Thresholds!$B$2:$I$8,5,FALSE),"Minor",IF(AND(VLOOKUP(B3303,Thresholds!$B$2:$I$8,5,FALSE)&lt;='Hazard Data'!K1981,'Hazard Data'!K1981&lt;VLOOKUP(B3303,Thresholds!$B$2:$I$8,6,FALSE)),"Medium","Major")))</f>
        <v>Medium</v>
      </c>
      <c r="T3303" s="2"/>
      <c r="U3303" s="2"/>
      <c r="V3303" s="2"/>
      <c r="W3303" s="2"/>
      <c r="X3303" s="1"/>
      <c r="Y3303" s="1"/>
      <c r="Z3303" s="1"/>
      <c r="AA3303" s="1"/>
      <c r="AB3303" s="1"/>
      <c r="AC3303" s="1"/>
      <c r="AD3303" s="1"/>
      <c r="AE3303" s="1"/>
      <c r="AF3303" s="1"/>
    </row>
    <row r="3304" spans="1:32">
      <c r="A3304" s="1"/>
      <c r="B3304" s="17">
        <v>5</v>
      </c>
      <c r="C3304" s="9" t="s">
        <v>29</v>
      </c>
      <c r="D3304" s="9" t="str">
        <f>VLOOKUP(C3304,'Hazard Categories'!$A$2:$B$52,2,FALSE)</f>
        <v>Tropical Storm</v>
      </c>
      <c r="E3304" s="17">
        <v>3</v>
      </c>
      <c r="F3304" s="17">
        <v>1987</v>
      </c>
      <c r="G3304" s="17" t="str">
        <f>IF(F3304&lt;2000,(ROUNDDOWN((F3304-$G$10)/5,0))*5+$G$10&amp;"-"&amp;(ROUNDDOWN((F3304-$G$10)/5,0))*5+$G$10+4,(ROUNDDOWN((F3304-$G$10)/5,0))*5+$G$10&amp;"-"&amp;(ROUNDDOWN((F3304-$G$10)/5,0))*5+$G$10+4)</f>
        <v>1985-1989</v>
      </c>
      <c r="H3304" s="17">
        <v>4</v>
      </c>
      <c r="I3304" s="17">
        <v>0</v>
      </c>
      <c r="J3304" s="17">
        <v>0</v>
      </c>
      <c r="K3304" s="17">
        <f>SUM(I3304:J3304)</f>
        <v>0</v>
      </c>
      <c r="L3304" s="28">
        <f>IF(N3304&lt;7000000000,0,1)</f>
        <v>0</v>
      </c>
      <c r="M3304" s="28">
        <f>IF(N3304&gt;0,1,0)</f>
        <v>0</v>
      </c>
      <c r="N3304" s="29">
        <v>0</v>
      </c>
      <c r="O3304" s="29">
        <f>IF($R3304="Minor",1,0)</f>
        <v>1</v>
      </c>
      <c r="P3304" s="29">
        <f>IF($R3304="Medium",1,0)</f>
        <v>0</v>
      </c>
      <c r="Q3304" s="29">
        <f>IF($R3304="Major",1,0)</f>
        <v>0</v>
      </c>
      <c r="R3304" s="2" t="str">
        <f>IF('Hazard Data'!N1982&lt;VLOOKUP(B3304,Thresholds!$B$2:$I$8,2,FALSE),"Minor",IF(AND(VLOOKUP(B3304,Thresholds!$B$2:$I$8,2,FALSE)&lt;='Hazard Data'!N1982,'Hazard Data'!N1982&lt;VLOOKUP(B3304,Thresholds!$B$2:$I$8,3,FALSE)),"Medium","Major"))</f>
        <v>Minor</v>
      </c>
      <c r="S3304" s="2" t="str">
        <f>IF(N3304&gt;0,"",IF('Hazard Data'!K1982&lt;VLOOKUP(B3304,Thresholds!$B$2:$I$8,5,FALSE),"Minor",IF(AND(VLOOKUP(B3304,Thresholds!$B$2:$I$8,5,FALSE)&lt;='Hazard Data'!K1982,'Hazard Data'!K1982&lt;VLOOKUP(B3304,Thresholds!$B$2:$I$8,6,FALSE)),"Medium","Major")))</f>
        <v>Medium</v>
      </c>
      <c r="T3304" s="2"/>
      <c r="U3304" s="2"/>
      <c r="V3304" s="2"/>
      <c r="W3304" s="2"/>
      <c r="X3304" s="1"/>
      <c r="Y3304" s="1"/>
      <c r="Z3304" s="1"/>
      <c r="AA3304" s="1"/>
      <c r="AB3304" s="1"/>
      <c r="AC3304" s="1"/>
      <c r="AD3304" s="1"/>
      <c r="AE3304" s="1"/>
      <c r="AF3304" s="1"/>
    </row>
    <row r="3305" spans="1:32">
      <c r="A3305" s="1"/>
      <c r="B3305" s="17">
        <v>2</v>
      </c>
      <c r="C3305" s="9" t="s">
        <v>40</v>
      </c>
      <c r="D3305" s="9" t="str">
        <f>VLOOKUP(C3305,'Hazard Categories'!$A$2:$B$52,2,FALSE)</f>
        <v>Storm</v>
      </c>
      <c r="E3305" s="17">
        <v>1</v>
      </c>
      <c r="F3305" s="17">
        <v>1989</v>
      </c>
      <c r="G3305" s="17" t="str">
        <f>IF(F3305&lt;2000,(ROUNDDOWN((F3305-$G$10)/5,0))*5+$G$10&amp;"-"&amp;(ROUNDDOWN((F3305-$G$10)/5,0))*5+$G$10+4,(ROUNDDOWN((F3305-$G$10)/5,0))*5+$G$10&amp;"-"&amp;(ROUNDDOWN((F3305-$G$10)/5,0))*5+$G$10+4)</f>
        <v>1985-1989</v>
      </c>
      <c r="H3305" s="17">
        <v>1</v>
      </c>
      <c r="I3305" s="17">
        <v>0</v>
      </c>
      <c r="J3305" s="17">
        <v>0</v>
      </c>
      <c r="K3305" s="17">
        <f>SUM(I3305:J3305)</f>
        <v>0</v>
      </c>
      <c r="L3305" s="28">
        <f>IF(N3305&lt;7000000000,0,1)</f>
        <v>0</v>
      </c>
      <c r="M3305" s="28">
        <f>IF(N3305&gt;0,1,0)</f>
        <v>0</v>
      </c>
      <c r="N3305" s="29">
        <v>0</v>
      </c>
      <c r="O3305" s="29">
        <f>IF($R3305="Minor",1,0)</f>
        <v>1</v>
      </c>
      <c r="P3305" s="29">
        <f>IF($R3305="Medium",1,0)</f>
        <v>0</v>
      </c>
      <c r="Q3305" s="29">
        <f>IF($R3305="Major",1,0)</f>
        <v>0</v>
      </c>
      <c r="R3305" s="2" t="str">
        <f>IF('Hazard Data'!N2004&lt;VLOOKUP(B3305,Thresholds!$B$2:$I$8,2,FALSE),"Minor",IF(AND(VLOOKUP(B3305,Thresholds!$B$2:$I$8,2,FALSE)&lt;='Hazard Data'!N2004,'Hazard Data'!N2004&lt;VLOOKUP(B3305,Thresholds!$B$2:$I$8,3,FALSE)),"Medium","Major"))</f>
        <v>Minor</v>
      </c>
      <c r="S3305" s="2" t="str">
        <f>IF(N3305&gt;0,"",IF('Hazard Data'!K2004&lt;VLOOKUP(B3305,Thresholds!$B$2:$I$8,5,FALSE),"Minor",IF(AND(VLOOKUP(B3305,Thresholds!$B$2:$I$8,5,FALSE)&lt;='Hazard Data'!K2004,'Hazard Data'!K2004&lt;VLOOKUP(B3305,Thresholds!$B$2:$I$8,6,FALSE)),"Medium","Major")))</f>
        <v>Medium</v>
      </c>
      <c r="T3305" s="2"/>
      <c r="U3305" s="2"/>
      <c r="V3305" s="2"/>
      <c r="W3305" s="2"/>
      <c r="X3305" s="1"/>
      <c r="Y3305" s="1"/>
      <c r="Z3305" s="1"/>
      <c r="AA3305" s="1"/>
      <c r="AB3305" s="1"/>
      <c r="AC3305" s="1"/>
      <c r="AD3305" s="1"/>
      <c r="AE3305" s="1"/>
      <c r="AF3305" s="1"/>
    </row>
    <row r="3306" spans="1:32">
      <c r="A3306" s="1"/>
      <c r="B3306" s="17">
        <v>1</v>
      </c>
      <c r="C3306" s="9" t="s">
        <v>40</v>
      </c>
      <c r="D3306" s="9" t="str">
        <f>VLOOKUP(C3306,'Hazard Categories'!$A$2:$B$52,2,FALSE)</f>
        <v>Storm</v>
      </c>
      <c r="E3306" s="17">
        <v>4</v>
      </c>
      <c r="F3306" s="17">
        <v>1996</v>
      </c>
      <c r="G3306" s="17" t="str">
        <f>IF(F3306&lt;2000,(ROUNDDOWN((F3306-$G$10)/5,0))*5+$G$10&amp;"-"&amp;(ROUNDDOWN((F3306-$G$10)/5,0))*5+$G$10+4,(ROUNDDOWN((F3306-$G$10)/5,0))*5+$G$10&amp;"-"&amp;(ROUNDDOWN((F3306-$G$10)/5,0))*5+$G$10+4)</f>
        <v>1995-1999</v>
      </c>
      <c r="H3306" s="17">
        <v>1</v>
      </c>
      <c r="I3306" s="17">
        <v>25</v>
      </c>
      <c r="J3306" s="17">
        <v>0</v>
      </c>
      <c r="K3306" s="17">
        <f>SUM(I3306:J3306)</f>
        <v>25</v>
      </c>
      <c r="L3306" s="28">
        <f>IF(N3306&lt;7000000000,0,1)</f>
        <v>0</v>
      </c>
      <c r="M3306" s="28">
        <f>IF(N3306&gt;0,1,0)</f>
        <v>0</v>
      </c>
      <c r="N3306" s="29">
        <v>0</v>
      </c>
      <c r="O3306" s="29">
        <f>IF($R3306="Minor",1,0)</f>
        <v>1</v>
      </c>
      <c r="P3306" s="29">
        <f>IF($R3306="Medium",1,0)</f>
        <v>0</v>
      </c>
      <c r="Q3306" s="29">
        <f>IF($R3306="Major",1,0)</f>
        <v>0</v>
      </c>
      <c r="R3306" s="2" t="str">
        <f>IF('Hazard Data'!N2008&lt;VLOOKUP(B3306,Thresholds!$B$2:$I$8,2,FALSE),"Minor",IF(AND(VLOOKUP(B3306,Thresholds!$B$2:$I$8,2,FALSE)&lt;='Hazard Data'!N2008,'Hazard Data'!N2008&lt;VLOOKUP(B3306,Thresholds!$B$2:$I$8,3,FALSE)),"Medium","Major"))</f>
        <v>Minor</v>
      </c>
      <c r="S3306" s="2" t="str">
        <f>IF(N3306&gt;0,"",IF('Hazard Data'!K2008&lt;VLOOKUP(B3306,Thresholds!$B$2:$I$8,5,FALSE),"Minor",IF(AND(VLOOKUP(B3306,Thresholds!$B$2:$I$8,5,FALSE)&lt;='Hazard Data'!K2008,'Hazard Data'!K2008&lt;VLOOKUP(B3306,Thresholds!$B$2:$I$8,6,FALSE)),"Medium","Major")))</f>
        <v>Medium</v>
      </c>
      <c r="T3306" s="2"/>
      <c r="U3306" s="2"/>
      <c r="V3306" s="2"/>
      <c r="W3306" s="2"/>
      <c r="X3306" s="1"/>
      <c r="Y3306" s="1"/>
      <c r="Z3306" s="1"/>
      <c r="AA3306" s="1"/>
      <c r="AB3306" s="1"/>
      <c r="AC3306" s="1"/>
      <c r="AD3306" s="1"/>
      <c r="AE3306" s="1"/>
      <c r="AF3306" s="1"/>
    </row>
    <row r="3307" spans="1:32">
      <c r="A3307" s="1"/>
      <c r="B3307" s="17">
        <v>2</v>
      </c>
      <c r="C3307" s="9" t="s">
        <v>29</v>
      </c>
      <c r="D3307" s="9" t="str">
        <f>VLOOKUP(C3307,'Hazard Categories'!$A$2:$B$52,2,FALSE)</f>
        <v>Tropical Storm</v>
      </c>
      <c r="E3307" s="17">
        <v>2</v>
      </c>
      <c r="F3307" s="17">
        <v>2013</v>
      </c>
      <c r="G3307" s="17" t="str">
        <f>IF(F3307&lt;2000,(ROUNDDOWN((F3307-$G$10)/5,0))*5+$G$10&amp;"-"&amp;(ROUNDDOWN((F3307-$G$10)/5,0))*5+$G$10+4,(ROUNDDOWN((F3307-$G$10)/5,0))*5+$G$10&amp;"-"&amp;(ROUNDDOWN((F3307-$G$10)/5,0))*5+$G$10+4)</f>
        <v>2010-2014</v>
      </c>
      <c r="H3307" s="17">
        <v>1</v>
      </c>
      <c r="I3307" s="17">
        <v>11</v>
      </c>
      <c r="J3307" s="17">
        <v>0</v>
      </c>
      <c r="K3307" s="17">
        <f>SUM(I3307:J3307)</f>
        <v>11</v>
      </c>
      <c r="L3307" s="28">
        <f>IF(N3307&lt;7000000000,0,1)</f>
        <v>0</v>
      </c>
      <c r="M3307" s="28">
        <f>IF(N3307&gt;0,1,0)</f>
        <v>0</v>
      </c>
      <c r="N3307" s="29">
        <v>0</v>
      </c>
      <c r="O3307" s="29">
        <f>IF($R3307="Minor",1,0)</f>
        <v>1</v>
      </c>
      <c r="P3307" s="29">
        <f>IF($R3307="Medium",1,0)</f>
        <v>0</v>
      </c>
      <c r="Q3307" s="29">
        <f>IF($R3307="Major",1,0)</f>
        <v>0</v>
      </c>
      <c r="R3307" s="2" t="str">
        <f>IF('Hazard Data'!N2028&lt;VLOOKUP(B3307,Thresholds!$B$2:$I$8,2,FALSE),"Minor",IF(AND(VLOOKUP(B3307,Thresholds!$B$2:$I$8,2,FALSE)&lt;='Hazard Data'!N2028,'Hazard Data'!N2028&lt;VLOOKUP(B3307,Thresholds!$B$2:$I$8,3,FALSE)),"Medium","Major"))</f>
        <v>Minor</v>
      </c>
      <c r="S3307" s="2" t="str">
        <f>IF(N3307&gt;0,"",IF('Hazard Data'!K2028&lt;VLOOKUP(B3307,Thresholds!$B$2:$I$8,5,FALSE),"Minor",IF(AND(VLOOKUP(B3307,Thresholds!$B$2:$I$8,5,FALSE)&lt;='Hazard Data'!K2028,'Hazard Data'!K2028&lt;VLOOKUP(B3307,Thresholds!$B$2:$I$8,6,FALSE)),"Medium","Major")))</f>
        <v>Medium</v>
      </c>
      <c r="T3307" s="2"/>
      <c r="U3307" s="2"/>
      <c r="V3307" s="2"/>
      <c r="W3307" s="2"/>
      <c r="X3307" s="1"/>
      <c r="Y3307" s="1"/>
      <c r="Z3307" s="1"/>
      <c r="AA3307" s="1"/>
      <c r="AB3307" s="1"/>
      <c r="AC3307" s="1"/>
      <c r="AD3307" s="1"/>
      <c r="AE3307" s="1"/>
      <c r="AF3307" s="1"/>
    </row>
    <row r="3308" spans="1:32">
      <c r="A3308" s="1"/>
      <c r="B3308" s="17">
        <v>2</v>
      </c>
      <c r="C3308" s="9" t="s">
        <v>51</v>
      </c>
      <c r="D3308" s="9" t="str">
        <f>VLOOKUP(C3308,'Hazard Categories'!$A$2:$B$52,2,FALSE)</f>
        <v>Storm</v>
      </c>
      <c r="E3308" s="17">
        <v>3</v>
      </c>
      <c r="F3308" s="17">
        <v>2013</v>
      </c>
      <c r="G3308" s="17" t="str">
        <f>IF(F3308&lt;2000,(ROUNDDOWN((F3308-$G$10)/5,0))*5+$G$10&amp;"-"&amp;(ROUNDDOWN((F3308-$G$10)/5,0))*5+$G$10+4,(ROUNDDOWN((F3308-$G$10)/5,0))*5+$G$10&amp;"-"&amp;(ROUNDDOWN((F3308-$G$10)/5,0))*5+$G$10+4)</f>
        <v>2010-2014</v>
      </c>
      <c r="H3308" s="17">
        <v>1</v>
      </c>
      <c r="I3308" s="17">
        <v>12</v>
      </c>
      <c r="J3308" s="17">
        <v>0</v>
      </c>
      <c r="K3308" s="17">
        <f>SUM(I3308:J3308)</f>
        <v>12</v>
      </c>
      <c r="L3308" s="28">
        <f>IF(N3308&lt;7000000000,0,1)</f>
        <v>0</v>
      </c>
      <c r="M3308" s="28">
        <f>IF(N3308&gt;0,1,0)</f>
        <v>0</v>
      </c>
      <c r="N3308" s="29">
        <v>0</v>
      </c>
      <c r="O3308" s="29">
        <f>IF($R3308="Minor",1,0)</f>
        <v>1</v>
      </c>
      <c r="P3308" s="29">
        <f>IF($R3308="Medium",1,0)</f>
        <v>0</v>
      </c>
      <c r="Q3308" s="29">
        <f>IF($R3308="Major",1,0)</f>
        <v>0</v>
      </c>
      <c r="R3308" s="2" t="str">
        <f>IF('Hazard Data'!N2032&lt;VLOOKUP(B3308,Thresholds!$B$2:$I$8,2,FALSE),"Minor",IF(AND(VLOOKUP(B3308,Thresholds!$B$2:$I$8,2,FALSE)&lt;='Hazard Data'!N2032,'Hazard Data'!N2032&lt;VLOOKUP(B3308,Thresholds!$B$2:$I$8,3,FALSE)),"Medium","Major"))</f>
        <v>Minor</v>
      </c>
      <c r="S3308" s="2" t="str">
        <f>IF(N3308&gt;0,"",IF('Hazard Data'!K2032&lt;VLOOKUP(B3308,Thresholds!$B$2:$I$8,5,FALSE),"Minor",IF(AND(VLOOKUP(B3308,Thresholds!$B$2:$I$8,5,FALSE)&lt;='Hazard Data'!K2032,'Hazard Data'!K2032&lt;VLOOKUP(B3308,Thresholds!$B$2:$I$8,6,FALSE)),"Medium","Major")))</f>
        <v>Medium</v>
      </c>
      <c r="T3308" s="2"/>
      <c r="U3308" s="2"/>
      <c r="V3308" s="2"/>
      <c r="W3308" s="2"/>
      <c r="X3308" s="1"/>
      <c r="Y3308" s="1"/>
      <c r="Z3308" s="1"/>
      <c r="AA3308" s="1"/>
      <c r="AB3308" s="1"/>
      <c r="AC3308" s="1"/>
      <c r="AD3308" s="1"/>
      <c r="AE3308" s="1"/>
      <c r="AF3308" s="1"/>
    </row>
    <row r="3309" spans="1:32">
      <c r="A3309" s="1"/>
      <c r="B3309" s="17">
        <v>5</v>
      </c>
      <c r="C3309" s="9" t="s">
        <v>59</v>
      </c>
      <c r="D3309" s="9" t="str">
        <f>VLOOKUP(C3309,'Hazard Categories'!$A$2:$B$52,2,FALSE)</f>
        <v>Storm</v>
      </c>
      <c r="E3309" s="17">
        <v>2</v>
      </c>
      <c r="F3309" s="17">
        <v>2012</v>
      </c>
      <c r="G3309" s="17" t="str">
        <f>IF(F3309&lt;2000,(ROUNDDOWN((F3309-$G$10)/5,0))*5+$G$10&amp;"-"&amp;(ROUNDDOWN((F3309-$G$10)/5,0))*5+$G$10+4,(ROUNDDOWN((F3309-$G$10)/5,0))*5+$G$10&amp;"-"&amp;(ROUNDDOWN((F3309-$G$10)/5,0))*5+$G$10+4)</f>
        <v>2010-2014</v>
      </c>
      <c r="H3309" s="17">
        <v>1</v>
      </c>
      <c r="I3309" s="17">
        <v>0</v>
      </c>
      <c r="J3309" s="17">
        <v>0</v>
      </c>
      <c r="K3309" s="17">
        <f>SUM(I3309:J3309)</f>
        <v>0</v>
      </c>
      <c r="L3309" s="28">
        <f>IF(N3309&lt;7000000000,0,1)</f>
        <v>0</v>
      </c>
      <c r="M3309" s="28">
        <f>IF(N3309&gt;0,1,0)</f>
        <v>0</v>
      </c>
      <c r="N3309" s="29">
        <v>0</v>
      </c>
      <c r="O3309" s="29">
        <f>IF($R3309="Minor",1,0)</f>
        <v>1</v>
      </c>
      <c r="P3309" s="29">
        <f>IF($R3309="Medium",1,0)</f>
        <v>0</v>
      </c>
      <c r="Q3309" s="29">
        <f>IF($R3309="Major",1,0)</f>
        <v>0</v>
      </c>
      <c r="R3309" s="2" t="str">
        <f>IF('Hazard Data'!N2168&lt;VLOOKUP(B3309,Thresholds!$B$2:$I$8,2,FALSE),"Minor",IF(AND(VLOOKUP(B3309,Thresholds!$B$2:$I$8,2,FALSE)&lt;='Hazard Data'!N2168,'Hazard Data'!N2168&lt;VLOOKUP(B3309,Thresholds!$B$2:$I$8,3,FALSE)),"Medium","Major"))</f>
        <v>Minor</v>
      </c>
      <c r="S3309" s="2" t="str">
        <f>IF(N3309&gt;0,"",IF('Hazard Data'!K2168&lt;VLOOKUP(B3309,Thresholds!$B$2:$I$8,5,FALSE),"Minor",IF(AND(VLOOKUP(B3309,Thresholds!$B$2:$I$8,5,FALSE)&lt;='Hazard Data'!K2168,'Hazard Data'!K2168&lt;VLOOKUP(B3309,Thresholds!$B$2:$I$8,6,FALSE)),"Medium","Major")))</f>
        <v>Medium</v>
      </c>
      <c r="T3309" s="2"/>
      <c r="U3309" s="2"/>
      <c r="V3309" s="2"/>
      <c r="W3309" s="2"/>
      <c r="X3309" s="1"/>
      <c r="Y3309" s="1"/>
      <c r="Z3309" s="1"/>
      <c r="AA3309" s="1"/>
      <c r="AB3309" s="1"/>
      <c r="AC3309" s="1"/>
      <c r="AD3309" s="1"/>
      <c r="AE3309" s="1"/>
      <c r="AF3309" s="1"/>
    </row>
    <row r="3310" spans="1:32">
      <c r="A3310" s="1"/>
      <c r="B3310" s="17">
        <v>2</v>
      </c>
      <c r="C3310" s="9" t="s">
        <v>45</v>
      </c>
      <c r="D3310" s="9" t="str">
        <f>VLOOKUP(C3310,'Hazard Categories'!$A$2:$B$52,2,FALSE)</f>
        <v>Storm</v>
      </c>
      <c r="E3310" s="17">
        <v>3</v>
      </c>
      <c r="F3310" s="17">
        <v>2012</v>
      </c>
      <c r="G3310" s="17" t="str">
        <f>IF(F3310&lt;2000,(ROUNDDOWN((F3310-$G$10)/5,0))*5+$G$10&amp;"-"&amp;(ROUNDDOWN((F3310-$G$10)/5,0))*5+$G$10+4,(ROUNDDOWN((F3310-$G$10)/5,0))*5+$G$10&amp;"-"&amp;(ROUNDDOWN((F3310-$G$10)/5,0))*5+$G$10+4)</f>
        <v>2010-2014</v>
      </c>
      <c r="H3310" s="17">
        <v>1</v>
      </c>
      <c r="I3310" s="17">
        <v>0</v>
      </c>
      <c r="J3310" s="17">
        <v>13</v>
      </c>
      <c r="K3310" s="17">
        <f>SUM(I3310:J3310)</f>
        <v>13</v>
      </c>
      <c r="L3310" s="28">
        <f>IF(N3310&lt;7000000000,0,1)</f>
        <v>0</v>
      </c>
      <c r="M3310" s="28">
        <f>IF(N3310&gt;0,1,0)</f>
        <v>0</v>
      </c>
      <c r="N3310" s="29">
        <v>0</v>
      </c>
      <c r="O3310" s="29">
        <f>IF($R3310="Minor",1,0)</f>
        <v>1</v>
      </c>
      <c r="P3310" s="29">
        <f>IF($R3310="Medium",1,0)</f>
        <v>0</v>
      </c>
      <c r="Q3310" s="29">
        <f>IF($R3310="Major",1,0)</f>
        <v>0</v>
      </c>
      <c r="R3310" s="2" t="str">
        <f>IF('Hazard Data'!N2189&lt;VLOOKUP(B3310,Thresholds!$B$2:$I$8,2,FALSE),"Minor",IF(AND(VLOOKUP(B3310,Thresholds!$B$2:$I$8,2,FALSE)&lt;='Hazard Data'!N2189,'Hazard Data'!N2189&lt;VLOOKUP(B3310,Thresholds!$B$2:$I$8,3,FALSE)),"Medium","Major"))</f>
        <v>Minor</v>
      </c>
      <c r="S3310" s="2" t="str">
        <f>IF(N3310&gt;0,"",IF('Hazard Data'!K2189&lt;VLOOKUP(B3310,Thresholds!$B$2:$I$8,5,FALSE),"Minor",IF(AND(VLOOKUP(B3310,Thresholds!$B$2:$I$8,5,FALSE)&lt;='Hazard Data'!K2189,'Hazard Data'!K2189&lt;VLOOKUP(B3310,Thresholds!$B$2:$I$8,6,FALSE)),"Medium","Major")))</f>
        <v>Medium</v>
      </c>
      <c r="T3310" s="2"/>
      <c r="U3310" s="2"/>
      <c r="V3310" s="2"/>
      <c r="W3310" s="2"/>
      <c r="X3310" s="1"/>
      <c r="Y3310" s="1"/>
      <c r="Z3310" s="1"/>
      <c r="AA3310" s="1"/>
      <c r="AB3310" s="1"/>
      <c r="AC3310" s="1"/>
      <c r="AD3310" s="1"/>
      <c r="AE3310" s="1"/>
      <c r="AF3310" s="1"/>
    </row>
    <row r="3311" spans="1:32">
      <c r="A3311" s="1"/>
      <c r="B3311" s="17">
        <v>6</v>
      </c>
      <c r="C3311" s="9" t="s">
        <v>44</v>
      </c>
      <c r="D3311" s="9" t="str">
        <f>VLOOKUP(C3311,'Hazard Categories'!$A$2:$B$52,2,FALSE)</f>
        <v>Severe Storm</v>
      </c>
      <c r="E3311" s="17">
        <v>2</v>
      </c>
      <c r="F3311" s="17">
        <v>2010</v>
      </c>
      <c r="G3311" s="17" t="str">
        <f>IF(F3311&lt;2000,(ROUNDDOWN((F3311-$G$10)/5,0))*5+$G$10&amp;"-"&amp;(ROUNDDOWN((F3311-$G$10)/5,0))*5+$G$10+4,(ROUNDDOWN((F3311-$G$10)/5,0))*5+$G$10&amp;"-"&amp;(ROUNDDOWN((F3311-$G$10)/5,0))*5+$G$10+4)</f>
        <v>2010-2014</v>
      </c>
      <c r="H3311" s="17">
        <v>1</v>
      </c>
      <c r="I3311" s="17">
        <v>0</v>
      </c>
      <c r="J3311" s="17">
        <v>0</v>
      </c>
      <c r="K3311" s="17">
        <f>SUM(I3311:J3311)</f>
        <v>0</v>
      </c>
      <c r="L3311" s="28">
        <f>IF(N3311&lt;7000000000,0,1)</f>
        <v>0</v>
      </c>
      <c r="M3311" s="28">
        <f>IF(N3311&gt;0,1,0)</f>
        <v>0</v>
      </c>
      <c r="N3311" s="29">
        <v>0</v>
      </c>
      <c r="O3311" s="29">
        <f>IF($R3311="Minor",1,0)</f>
        <v>1</v>
      </c>
      <c r="P3311" s="29">
        <f>IF($R3311="Medium",1,0)</f>
        <v>0</v>
      </c>
      <c r="Q3311" s="29">
        <f>IF($R3311="Major",1,0)</f>
        <v>0</v>
      </c>
      <c r="R3311" s="2" t="str">
        <f>IF('Hazard Data'!N2206&lt;VLOOKUP(B3311,Thresholds!$B$2:$I$8,2,FALSE),"Minor",IF(AND(VLOOKUP(B3311,Thresholds!$B$2:$I$8,2,FALSE)&lt;='Hazard Data'!N2206,'Hazard Data'!N2206&lt;VLOOKUP(B3311,Thresholds!$B$2:$I$8,3,FALSE)),"Medium","Major"))</f>
        <v>Minor</v>
      </c>
      <c r="S3311" s="2" t="str">
        <f>IF(N3311&gt;0,"",IF('Hazard Data'!K2206&lt;VLOOKUP(B3311,Thresholds!$B$2:$I$8,5,FALSE),"Minor",IF(AND(VLOOKUP(B3311,Thresholds!$B$2:$I$8,5,FALSE)&lt;='Hazard Data'!K2206,'Hazard Data'!K2206&lt;VLOOKUP(B3311,Thresholds!$B$2:$I$8,6,FALSE)),"Medium","Major")))</f>
        <v>Medium</v>
      </c>
      <c r="T3311" s="2"/>
      <c r="U3311" s="2"/>
      <c r="V3311" s="2"/>
      <c r="W3311" s="2"/>
      <c r="X3311" s="1"/>
      <c r="Y3311" s="1"/>
      <c r="Z3311" s="1"/>
      <c r="AA3311" s="1"/>
      <c r="AB3311" s="1"/>
      <c r="AC3311" s="1"/>
      <c r="AD3311" s="1"/>
      <c r="AE3311" s="1"/>
      <c r="AF3311" s="1"/>
    </row>
    <row r="3312" spans="1:32">
      <c r="A3312" s="1"/>
      <c r="B3312" s="17">
        <v>6</v>
      </c>
      <c r="C3312" s="9" t="s">
        <v>41</v>
      </c>
      <c r="D3312" s="9" t="str">
        <f>VLOOKUP(C3312,'Hazard Categories'!$A$2:$B$52,2,FALSE)</f>
        <v>Tornado</v>
      </c>
      <c r="E3312" s="17">
        <v>1</v>
      </c>
      <c r="F3312" s="17">
        <v>2010</v>
      </c>
      <c r="G3312" s="17" t="str">
        <f>IF(F3312&lt;2000,(ROUNDDOWN((F3312-$G$10)/5,0))*5+$G$10&amp;"-"&amp;(ROUNDDOWN((F3312-$G$10)/5,0))*5+$G$10+4,(ROUNDDOWN((F3312-$G$10)/5,0))*5+$G$10&amp;"-"&amp;(ROUNDDOWN((F3312-$G$10)/5,0))*5+$G$10+4)</f>
        <v>2010-2014</v>
      </c>
      <c r="H3312" s="17">
        <v>1</v>
      </c>
      <c r="I3312" s="17">
        <v>0</v>
      </c>
      <c r="J3312" s="17">
        <v>0</v>
      </c>
      <c r="K3312" s="17">
        <f>SUM(I3312:J3312)</f>
        <v>0</v>
      </c>
      <c r="L3312" s="28">
        <f>IF(N3312&lt;7000000000,0,1)</f>
        <v>0</v>
      </c>
      <c r="M3312" s="28">
        <f>IF(N3312&gt;0,1,0)</f>
        <v>0</v>
      </c>
      <c r="N3312" s="29">
        <v>0</v>
      </c>
      <c r="O3312" s="29">
        <f>IF($R3312="Minor",1,0)</f>
        <v>1</v>
      </c>
      <c r="P3312" s="29">
        <f>IF($R3312="Medium",1,0)</f>
        <v>0</v>
      </c>
      <c r="Q3312" s="29">
        <f>IF($R3312="Major",1,0)</f>
        <v>0</v>
      </c>
      <c r="R3312" s="2" t="str">
        <f>IF('Hazard Data'!N2292&lt;VLOOKUP(B3312,Thresholds!$B$2:$I$8,2,FALSE),"Minor",IF(AND(VLOOKUP(B3312,Thresholds!$B$2:$I$8,2,FALSE)&lt;='Hazard Data'!N2292,'Hazard Data'!N2292&lt;VLOOKUP(B3312,Thresholds!$B$2:$I$8,3,FALSE)),"Medium","Major"))</f>
        <v>Minor</v>
      </c>
      <c r="S3312" s="2" t="str">
        <f>IF(N3312&gt;0,"",IF('Hazard Data'!K2292&lt;VLOOKUP(B3312,Thresholds!$B$2:$I$8,5,FALSE),"Minor",IF(AND(VLOOKUP(B3312,Thresholds!$B$2:$I$8,5,FALSE)&lt;='Hazard Data'!K2292,'Hazard Data'!K2292&lt;VLOOKUP(B3312,Thresholds!$B$2:$I$8,6,FALSE)),"Medium","Major")))</f>
        <v>Medium</v>
      </c>
      <c r="T3312" s="2"/>
      <c r="U3312" s="2"/>
      <c r="V3312" s="2"/>
      <c r="W3312" s="2"/>
      <c r="X3312" s="1"/>
      <c r="Y3312" s="1"/>
      <c r="Z3312" s="1"/>
      <c r="AA3312" s="1"/>
      <c r="AB3312" s="1"/>
      <c r="AC3312" s="1"/>
      <c r="AD3312" s="1"/>
      <c r="AE3312" s="1"/>
      <c r="AF3312" s="1"/>
    </row>
    <row r="3313" spans="1:32">
      <c r="A3313" s="1"/>
      <c r="B3313" s="17">
        <v>2</v>
      </c>
      <c r="C3313" s="9" t="s">
        <v>51</v>
      </c>
      <c r="D3313" s="9" t="str">
        <f>VLOOKUP(C3313,'Hazard Categories'!$A$2:$B$52,2,FALSE)</f>
        <v>Storm</v>
      </c>
      <c r="E3313" s="17">
        <v>3</v>
      </c>
      <c r="F3313" s="17">
        <v>2011</v>
      </c>
      <c r="G3313" s="17" t="str">
        <f>IF(F3313&lt;2000,(ROUNDDOWN((F3313-$G$10)/5,0))*5+$G$10&amp;"-"&amp;(ROUNDDOWN((F3313-$G$10)/5,0))*5+$G$10+4,(ROUNDDOWN((F3313-$G$10)/5,0))*5+$G$10&amp;"-"&amp;(ROUNDDOWN((F3313-$G$10)/5,0))*5+$G$10+4)</f>
        <v>2010-2014</v>
      </c>
      <c r="H3313" s="17">
        <v>1</v>
      </c>
      <c r="I3313" s="17">
        <v>24</v>
      </c>
      <c r="J3313" s="17">
        <v>0</v>
      </c>
      <c r="K3313" s="17">
        <f>SUM(I3313:J3313)</f>
        <v>24</v>
      </c>
      <c r="L3313" s="28">
        <f>IF(N3313&lt;7000000000,0,1)</f>
        <v>0</v>
      </c>
      <c r="M3313" s="28">
        <f>IF(N3313&gt;0,1,0)</f>
        <v>0</v>
      </c>
      <c r="N3313" s="29">
        <v>0</v>
      </c>
      <c r="O3313" s="29">
        <f>IF($R3313="Minor",1,0)</f>
        <v>1</v>
      </c>
      <c r="P3313" s="29">
        <f>IF($R3313="Medium",1,0)</f>
        <v>0</v>
      </c>
      <c r="Q3313" s="29">
        <f>IF($R3313="Major",1,0)</f>
        <v>0</v>
      </c>
      <c r="R3313" s="2" t="str">
        <f>IF('Hazard Data'!N2362&lt;VLOOKUP(B3313,Thresholds!$B$2:$I$8,2,FALSE),"Minor",IF(AND(VLOOKUP(B3313,Thresholds!$B$2:$I$8,2,FALSE)&lt;='Hazard Data'!N2362,'Hazard Data'!N2362&lt;VLOOKUP(B3313,Thresholds!$B$2:$I$8,3,FALSE)),"Medium","Major"))</f>
        <v>Minor</v>
      </c>
      <c r="S3313" s="2" t="str">
        <f>IF(N3313&gt;0,"",IF('Hazard Data'!K2362&lt;VLOOKUP(B3313,Thresholds!$B$2:$I$8,5,FALSE),"Minor",IF(AND(VLOOKUP(B3313,Thresholds!$B$2:$I$8,5,FALSE)&lt;='Hazard Data'!K2362,'Hazard Data'!K2362&lt;VLOOKUP(B3313,Thresholds!$B$2:$I$8,6,FALSE)),"Medium","Major")))</f>
        <v>Medium</v>
      </c>
      <c r="T3313" s="2"/>
      <c r="U3313" s="2"/>
      <c r="V3313" s="2"/>
      <c r="W3313" s="2"/>
      <c r="X3313" s="1"/>
      <c r="Y3313" s="1"/>
      <c r="Z3313" s="1"/>
      <c r="AA3313" s="1"/>
      <c r="AB3313" s="1"/>
      <c r="AC3313" s="1"/>
      <c r="AD3313" s="1"/>
      <c r="AE3313" s="1"/>
      <c r="AF3313" s="1"/>
    </row>
    <row r="3314" spans="1:32">
      <c r="A3314" s="1"/>
      <c r="B3314" s="17">
        <v>3</v>
      </c>
      <c r="C3314" s="9" t="s">
        <v>45</v>
      </c>
      <c r="D3314" s="9" t="str">
        <f>VLOOKUP(C3314,'Hazard Categories'!$A$2:$B$52,2,FALSE)</f>
        <v>Storm</v>
      </c>
      <c r="E3314" s="17">
        <v>2</v>
      </c>
      <c r="F3314" s="17">
        <v>2011</v>
      </c>
      <c r="G3314" s="17" t="str">
        <f>IF(F3314&lt;2000,(ROUNDDOWN((F3314-$G$10)/5,0))*5+$G$10&amp;"-"&amp;(ROUNDDOWN((F3314-$G$10)/5,0))*5+$G$10+4,(ROUNDDOWN((F3314-$G$10)/5,0))*5+$G$10&amp;"-"&amp;(ROUNDDOWN((F3314-$G$10)/5,0))*5+$G$10+4)</f>
        <v>2010-2014</v>
      </c>
      <c r="H3314" s="17">
        <v>1</v>
      </c>
      <c r="I3314" s="17">
        <v>0</v>
      </c>
      <c r="J3314" s="17">
        <v>63</v>
      </c>
      <c r="K3314" s="17">
        <f>SUM(I3314:J3314)</f>
        <v>63</v>
      </c>
      <c r="L3314" s="28">
        <f>IF(N3314&lt;7000000000,0,1)</f>
        <v>0</v>
      </c>
      <c r="M3314" s="28">
        <f>IF(N3314&gt;0,1,0)</f>
        <v>0</v>
      </c>
      <c r="N3314" s="29">
        <v>0</v>
      </c>
      <c r="O3314" s="29">
        <f>IF($R3314="Minor",1,0)</f>
        <v>1</v>
      </c>
      <c r="P3314" s="29">
        <f>IF($R3314="Medium",1,0)</f>
        <v>0</v>
      </c>
      <c r="Q3314" s="29">
        <f>IF($R3314="Major",1,0)</f>
        <v>0</v>
      </c>
      <c r="R3314" s="2" t="str">
        <f>IF('Hazard Data'!N2381&lt;VLOOKUP(B3314,Thresholds!$B$2:$I$8,2,FALSE),"Minor",IF(AND(VLOOKUP(B3314,Thresholds!$B$2:$I$8,2,FALSE)&lt;='Hazard Data'!N2381,'Hazard Data'!N2381&lt;VLOOKUP(B3314,Thresholds!$B$2:$I$8,3,FALSE)),"Medium","Major"))</f>
        <v>Minor</v>
      </c>
      <c r="S3314" s="2" t="str">
        <f>IF(N3314&gt;0,"",IF('Hazard Data'!K2381&lt;VLOOKUP(B3314,Thresholds!$B$2:$I$8,5,FALSE),"Minor",IF(AND(VLOOKUP(B3314,Thresholds!$B$2:$I$8,5,FALSE)&lt;='Hazard Data'!K2381,'Hazard Data'!K2381&lt;VLOOKUP(B3314,Thresholds!$B$2:$I$8,6,FALSE)),"Medium","Major")))</f>
        <v>Medium</v>
      </c>
      <c r="T3314" s="2"/>
      <c r="U3314" s="2"/>
      <c r="V3314" s="2"/>
      <c r="W3314" s="2"/>
      <c r="X3314" s="1"/>
      <c r="Y3314" s="1"/>
      <c r="Z3314" s="1"/>
      <c r="AA3314" s="1"/>
      <c r="AB3314" s="1"/>
      <c r="AC3314" s="1"/>
      <c r="AD3314" s="1"/>
      <c r="AE3314" s="1"/>
      <c r="AF3314" s="1"/>
    </row>
    <row r="3315" spans="1:32">
      <c r="A3315" s="1"/>
      <c r="B3315" s="17">
        <v>3</v>
      </c>
      <c r="C3315" s="9" t="s">
        <v>59</v>
      </c>
      <c r="D3315" s="9" t="str">
        <f>VLOOKUP(C3315,'Hazard Categories'!$A$2:$B$52,2,FALSE)</f>
        <v>Storm</v>
      </c>
      <c r="E3315" s="17">
        <v>2</v>
      </c>
      <c r="F3315" s="17">
        <v>2011</v>
      </c>
      <c r="G3315" s="17" t="str">
        <f>IF(F3315&lt;2000,(ROUNDDOWN((F3315-$G$10)/5,0))*5+$G$10&amp;"-"&amp;(ROUNDDOWN((F3315-$G$10)/5,0))*5+$G$10+4,(ROUNDDOWN((F3315-$G$10)/5,0))*5+$G$10&amp;"-"&amp;(ROUNDDOWN((F3315-$G$10)/5,0))*5+$G$10+4)</f>
        <v>2010-2014</v>
      </c>
      <c r="H3315" s="17">
        <v>1</v>
      </c>
      <c r="I3315" s="17">
        <v>0</v>
      </c>
      <c r="J3315" s="17">
        <v>0</v>
      </c>
      <c r="K3315" s="17">
        <f>SUM(I3315:J3315)</f>
        <v>0</v>
      </c>
      <c r="L3315" s="28">
        <f>IF(N3315&lt;7000000000,0,1)</f>
        <v>0</v>
      </c>
      <c r="M3315" s="28">
        <f>IF(N3315&gt;0,1,0)</f>
        <v>0</v>
      </c>
      <c r="N3315" s="29">
        <v>0</v>
      </c>
      <c r="O3315" s="29">
        <f>IF($R3315="Minor",1,0)</f>
        <v>1</v>
      </c>
      <c r="P3315" s="29">
        <f>IF($R3315="Medium",1,0)</f>
        <v>0</v>
      </c>
      <c r="Q3315" s="29">
        <f>IF($R3315="Major",1,0)</f>
        <v>0</v>
      </c>
      <c r="R3315" s="2" t="str">
        <f>IF('Hazard Data'!N2415&lt;VLOOKUP(B3315,Thresholds!$B$2:$I$8,2,FALSE),"Minor",IF(AND(VLOOKUP(B3315,Thresholds!$B$2:$I$8,2,FALSE)&lt;='Hazard Data'!N2415,'Hazard Data'!N2415&lt;VLOOKUP(B3315,Thresholds!$B$2:$I$8,3,FALSE)),"Medium","Major"))</f>
        <v>Minor</v>
      </c>
      <c r="S3315" s="2" t="str">
        <f>IF(N3315&gt;0,"",IF('Hazard Data'!K2415&lt;VLOOKUP(B3315,Thresholds!$B$2:$I$8,5,FALSE),"Minor",IF(AND(VLOOKUP(B3315,Thresholds!$B$2:$I$8,5,FALSE)&lt;='Hazard Data'!K2415,'Hazard Data'!K2415&lt;VLOOKUP(B3315,Thresholds!$B$2:$I$8,6,FALSE)),"Medium","Major")))</f>
        <v>Medium</v>
      </c>
      <c r="T3315" s="2"/>
      <c r="U3315" s="2"/>
      <c r="V3315" s="2"/>
      <c r="W3315" s="2"/>
      <c r="X3315" s="1"/>
      <c r="Y3315" s="1"/>
      <c r="Z3315" s="1"/>
      <c r="AA3315" s="1"/>
      <c r="AB3315" s="1"/>
      <c r="AC3315" s="1"/>
      <c r="AD3315" s="1"/>
      <c r="AE3315" s="1"/>
      <c r="AF3315" s="1"/>
    </row>
    <row r="3316" spans="1:32">
      <c r="A3316" s="1"/>
      <c r="B3316" s="17">
        <v>2</v>
      </c>
      <c r="C3316" s="9" t="s">
        <v>51</v>
      </c>
      <c r="D3316" s="9" t="str">
        <f>VLOOKUP(C3316,'Hazard Categories'!$A$2:$B$52,2,FALSE)</f>
        <v>Storm</v>
      </c>
      <c r="E3316" s="17">
        <v>2</v>
      </c>
      <c r="F3316" s="17">
        <v>2011</v>
      </c>
      <c r="G3316" s="17" t="str">
        <f>IF(F3316&lt;2000,(ROUNDDOWN((F3316-$G$10)/5,0))*5+$G$10&amp;"-"&amp;(ROUNDDOWN((F3316-$G$10)/5,0))*5+$G$10+4,(ROUNDDOWN((F3316-$G$10)/5,0))*5+$G$10&amp;"-"&amp;(ROUNDDOWN((F3316-$G$10)/5,0))*5+$G$10+4)</f>
        <v>2010-2014</v>
      </c>
      <c r="H3316" s="17">
        <v>1</v>
      </c>
      <c r="I3316" s="17">
        <v>12</v>
      </c>
      <c r="J3316" s="17">
        <v>0</v>
      </c>
      <c r="K3316" s="17">
        <f>SUM(I3316:J3316)</f>
        <v>12</v>
      </c>
      <c r="L3316" s="28">
        <f>IF(N3316&lt;7000000000,0,1)</f>
        <v>0</v>
      </c>
      <c r="M3316" s="28">
        <f>IF(N3316&gt;0,1,0)</f>
        <v>0</v>
      </c>
      <c r="N3316" s="29">
        <v>0</v>
      </c>
      <c r="O3316" s="29">
        <f>IF($R3316="Minor",1,0)</f>
        <v>1</v>
      </c>
      <c r="P3316" s="29">
        <f>IF($R3316="Medium",1,0)</f>
        <v>0</v>
      </c>
      <c r="Q3316" s="29">
        <f>IF($R3316="Major",1,0)</f>
        <v>0</v>
      </c>
      <c r="R3316" s="2" t="str">
        <f>IF('Hazard Data'!N2417&lt;VLOOKUP(B3316,Thresholds!$B$2:$I$8,2,FALSE),"Minor",IF(AND(VLOOKUP(B3316,Thresholds!$B$2:$I$8,2,FALSE)&lt;='Hazard Data'!N2417,'Hazard Data'!N2417&lt;VLOOKUP(B3316,Thresholds!$B$2:$I$8,3,FALSE)),"Medium","Major"))</f>
        <v>Minor</v>
      </c>
      <c r="S3316" s="2" t="str">
        <f>IF(N3316&gt;0,"",IF('Hazard Data'!K2417&lt;VLOOKUP(B3316,Thresholds!$B$2:$I$8,5,FALSE),"Minor",IF(AND(VLOOKUP(B3316,Thresholds!$B$2:$I$8,5,FALSE)&lt;='Hazard Data'!K2417,'Hazard Data'!K2417&lt;VLOOKUP(B3316,Thresholds!$B$2:$I$8,6,FALSE)),"Medium","Major")))</f>
        <v>Medium</v>
      </c>
      <c r="T3316" s="2"/>
      <c r="U3316" s="2"/>
      <c r="V3316" s="2"/>
      <c r="W3316" s="2"/>
      <c r="X3316" s="1"/>
      <c r="Y3316" s="1"/>
      <c r="Z3316" s="1"/>
      <c r="AA3316" s="1"/>
      <c r="AB3316" s="1"/>
      <c r="AC3316" s="1"/>
      <c r="AD3316" s="1"/>
      <c r="AE3316" s="1"/>
      <c r="AF3316" s="1"/>
    </row>
    <row r="3317" spans="1:32">
      <c r="A3317" s="1"/>
      <c r="B3317" s="17">
        <v>5</v>
      </c>
      <c r="C3317" s="9" t="s">
        <v>59</v>
      </c>
      <c r="D3317" s="9" t="str">
        <f>VLOOKUP(C3317,'Hazard Categories'!$A$2:$B$52,2,FALSE)</f>
        <v>Storm</v>
      </c>
      <c r="E3317" s="17">
        <v>2</v>
      </c>
      <c r="F3317" s="17">
        <v>2011</v>
      </c>
      <c r="G3317" s="17" t="str">
        <f>IF(F3317&lt;2000,(ROUNDDOWN((F3317-$G$10)/5,0))*5+$G$10&amp;"-"&amp;(ROUNDDOWN((F3317-$G$10)/5,0))*5+$G$10+4,(ROUNDDOWN((F3317-$G$10)/5,0))*5+$G$10&amp;"-"&amp;(ROUNDDOWN((F3317-$G$10)/5,0))*5+$G$10+4)</f>
        <v>2010-2014</v>
      </c>
      <c r="H3317" s="17">
        <v>1</v>
      </c>
      <c r="I3317" s="17">
        <v>0</v>
      </c>
      <c r="J3317" s="17">
        <v>0</v>
      </c>
      <c r="K3317" s="17">
        <f>SUM(I3317:J3317)</f>
        <v>0</v>
      </c>
      <c r="L3317" s="28">
        <f>IF(N3317&lt;7000000000,0,1)</f>
        <v>0</v>
      </c>
      <c r="M3317" s="28">
        <f>IF(N3317&gt;0,1,0)</f>
        <v>0</v>
      </c>
      <c r="N3317" s="29">
        <v>0</v>
      </c>
      <c r="O3317" s="29">
        <f>IF($R3317="Minor",1,0)</f>
        <v>1</v>
      </c>
      <c r="P3317" s="29">
        <f>IF($R3317="Medium",1,0)</f>
        <v>0</v>
      </c>
      <c r="Q3317" s="29">
        <f>IF($R3317="Major",1,0)</f>
        <v>0</v>
      </c>
      <c r="R3317" s="2" t="str">
        <f>IF('Hazard Data'!N2420&lt;VLOOKUP(B3317,Thresholds!$B$2:$I$8,2,FALSE),"Minor",IF(AND(VLOOKUP(B3317,Thresholds!$B$2:$I$8,2,FALSE)&lt;='Hazard Data'!N2420,'Hazard Data'!N2420&lt;VLOOKUP(B3317,Thresholds!$B$2:$I$8,3,FALSE)),"Medium","Major"))</f>
        <v>Minor</v>
      </c>
      <c r="S3317" s="2" t="str">
        <f>IF(N3317&gt;0,"",IF('Hazard Data'!K2420&lt;VLOOKUP(B3317,Thresholds!$B$2:$I$8,5,FALSE),"Minor",IF(AND(VLOOKUP(B3317,Thresholds!$B$2:$I$8,5,FALSE)&lt;='Hazard Data'!K2420,'Hazard Data'!K2420&lt;VLOOKUP(B3317,Thresholds!$B$2:$I$8,6,FALSE)),"Medium","Major")))</f>
        <v>Medium</v>
      </c>
      <c r="T3317" s="2"/>
      <c r="U3317" s="2"/>
      <c r="V3317" s="2"/>
      <c r="W3317" s="2"/>
      <c r="X3317" s="1"/>
      <c r="Y3317" s="1"/>
      <c r="Z3317" s="1"/>
      <c r="AA3317" s="1"/>
      <c r="AB3317" s="1"/>
      <c r="AC3317" s="1"/>
      <c r="AD3317" s="1"/>
      <c r="AE3317" s="1"/>
      <c r="AF3317" s="1"/>
    </row>
    <row r="3318" spans="1:32">
      <c r="A3318" s="1"/>
      <c r="B3318" s="17">
        <v>3</v>
      </c>
      <c r="C3318" s="9" t="s">
        <v>59</v>
      </c>
      <c r="D3318" s="9" t="str">
        <f>VLOOKUP(C3318,'Hazard Categories'!$A$2:$B$52,2,FALSE)</f>
        <v>Storm</v>
      </c>
      <c r="E3318" s="17">
        <v>2</v>
      </c>
      <c r="F3318" s="17">
        <v>2011</v>
      </c>
      <c r="G3318" s="17" t="str">
        <f>IF(F3318&lt;2000,(ROUNDDOWN((F3318-$G$10)/5,0))*5+$G$10&amp;"-"&amp;(ROUNDDOWN((F3318-$G$10)/5,0))*5+$G$10+4,(ROUNDDOWN((F3318-$G$10)/5,0))*5+$G$10&amp;"-"&amp;(ROUNDDOWN((F3318-$G$10)/5,0))*5+$G$10+4)</f>
        <v>2010-2014</v>
      </c>
      <c r="H3318" s="17">
        <v>1</v>
      </c>
      <c r="I3318" s="17">
        <v>0</v>
      </c>
      <c r="J3318" s="17">
        <v>0</v>
      </c>
      <c r="K3318" s="17">
        <f>SUM(I3318:J3318)</f>
        <v>0</v>
      </c>
      <c r="L3318" s="28">
        <f>IF(N3318&lt;7000000000,0,1)</f>
        <v>0</v>
      </c>
      <c r="M3318" s="28">
        <f>IF(N3318&gt;0,1,0)</f>
        <v>0</v>
      </c>
      <c r="N3318" s="29">
        <v>0</v>
      </c>
      <c r="O3318" s="29">
        <f>IF($R3318="Minor",1,0)</f>
        <v>1</v>
      </c>
      <c r="P3318" s="29">
        <f>IF($R3318="Medium",1,0)</f>
        <v>0</v>
      </c>
      <c r="Q3318" s="29">
        <f>IF($R3318="Major",1,0)</f>
        <v>0</v>
      </c>
      <c r="R3318" s="2" t="str">
        <f>IF('Hazard Data'!N2421&lt;VLOOKUP(B3318,Thresholds!$B$2:$I$8,2,FALSE),"Minor",IF(AND(VLOOKUP(B3318,Thresholds!$B$2:$I$8,2,FALSE)&lt;='Hazard Data'!N2421,'Hazard Data'!N2421&lt;VLOOKUP(B3318,Thresholds!$B$2:$I$8,3,FALSE)),"Medium","Major"))</f>
        <v>Minor</v>
      </c>
      <c r="S3318" s="2" t="str">
        <f>IF(N3318&gt;0,"",IF('Hazard Data'!K2421&lt;VLOOKUP(B3318,Thresholds!$B$2:$I$8,5,FALSE),"Minor",IF(AND(VLOOKUP(B3318,Thresholds!$B$2:$I$8,5,FALSE)&lt;='Hazard Data'!K2421,'Hazard Data'!K2421&lt;VLOOKUP(B3318,Thresholds!$B$2:$I$8,6,FALSE)),"Medium","Major")))</f>
        <v>Medium</v>
      </c>
      <c r="T3318" s="2"/>
      <c r="U3318" s="2"/>
      <c r="V3318" s="2"/>
      <c r="W3318" s="2"/>
      <c r="X3318" s="1"/>
      <c r="Y3318" s="1"/>
      <c r="Z3318" s="1"/>
      <c r="AA3318" s="1"/>
      <c r="AB3318" s="1"/>
      <c r="AC3318" s="1"/>
      <c r="AD3318" s="1"/>
      <c r="AE3318" s="1"/>
      <c r="AF3318" s="1"/>
    </row>
    <row r="3319" spans="1:32">
      <c r="A3319" s="1"/>
      <c r="B3319" s="17">
        <v>2</v>
      </c>
      <c r="C3319" s="9" t="s">
        <v>51</v>
      </c>
      <c r="D3319" s="9" t="str">
        <f>VLOOKUP(C3319,'Hazard Categories'!$A$2:$B$52,2,FALSE)</f>
        <v>Storm</v>
      </c>
      <c r="E3319" s="17">
        <v>2</v>
      </c>
      <c r="F3319" s="17">
        <v>2011</v>
      </c>
      <c r="G3319" s="17" t="str">
        <f>IF(F3319&lt;2000,(ROUNDDOWN((F3319-$G$10)/5,0))*5+$G$10&amp;"-"&amp;(ROUNDDOWN((F3319-$G$10)/5,0))*5+$G$10+4,(ROUNDDOWN((F3319-$G$10)/5,0))*5+$G$10&amp;"-"&amp;(ROUNDDOWN((F3319-$G$10)/5,0))*5+$G$10+4)</f>
        <v>2010-2014</v>
      </c>
      <c r="H3319" s="17">
        <v>1</v>
      </c>
      <c r="I3319" s="17">
        <v>0</v>
      </c>
      <c r="J3319" s="17">
        <v>12</v>
      </c>
      <c r="K3319" s="17">
        <f>SUM(I3319:J3319)</f>
        <v>12</v>
      </c>
      <c r="L3319" s="28">
        <f>IF(N3319&lt;7000000000,0,1)</f>
        <v>0</v>
      </c>
      <c r="M3319" s="28">
        <f>IF(N3319&gt;0,1,0)</f>
        <v>0</v>
      </c>
      <c r="N3319" s="29">
        <v>0</v>
      </c>
      <c r="O3319" s="29">
        <f>IF($R3319="Minor",1,0)</f>
        <v>1</v>
      </c>
      <c r="P3319" s="29">
        <f>IF($R3319="Medium",1,0)</f>
        <v>0</v>
      </c>
      <c r="Q3319" s="29">
        <f>IF($R3319="Major",1,0)</f>
        <v>0</v>
      </c>
      <c r="R3319" s="2" t="str">
        <f>IF('Hazard Data'!N2505&lt;VLOOKUP(B3319,Thresholds!$B$2:$I$8,2,FALSE),"Minor",IF(AND(VLOOKUP(B3319,Thresholds!$B$2:$I$8,2,FALSE)&lt;='Hazard Data'!N2505,'Hazard Data'!N2505&lt;VLOOKUP(B3319,Thresholds!$B$2:$I$8,3,FALSE)),"Medium","Major"))</f>
        <v>Minor</v>
      </c>
      <c r="S3319" s="2" t="str">
        <f>IF(N3319&gt;0,"",IF('Hazard Data'!K2505&lt;VLOOKUP(B3319,Thresholds!$B$2:$I$8,5,FALSE),"Minor",IF(AND(VLOOKUP(B3319,Thresholds!$B$2:$I$8,5,FALSE)&lt;='Hazard Data'!K2505,'Hazard Data'!K2505&lt;VLOOKUP(B3319,Thresholds!$B$2:$I$8,6,FALSE)),"Medium","Major")))</f>
        <v>Medium</v>
      </c>
      <c r="T3319" s="2"/>
      <c r="U3319" s="2"/>
      <c r="V3319" s="2"/>
      <c r="W3319" s="2"/>
      <c r="X3319" s="1"/>
      <c r="Y3319" s="1"/>
      <c r="Z3319" s="1"/>
      <c r="AA3319" s="1"/>
      <c r="AB3319" s="1"/>
      <c r="AC3319" s="1"/>
      <c r="AD3319" s="1"/>
      <c r="AE3319" s="1"/>
      <c r="AF3319" s="1"/>
    </row>
    <row r="3320" spans="1:32">
      <c r="A3320" s="1"/>
      <c r="B3320" s="17">
        <v>1</v>
      </c>
      <c r="C3320" s="9" t="s">
        <v>44</v>
      </c>
      <c r="D3320" s="9" t="str">
        <f>VLOOKUP(C3320,'Hazard Categories'!$A$2:$B$52,2,FALSE)</f>
        <v>Severe Storm</v>
      </c>
      <c r="E3320" s="17">
        <v>2</v>
      </c>
      <c r="F3320" s="17">
        <v>2011</v>
      </c>
      <c r="G3320" s="17" t="str">
        <f>IF(F3320&lt;2000,(ROUNDDOWN((F3320-$G$10)/5,0))*5+$G$10&amp;"-"&amp;(ROUNDDOWN((F3320-$G$10)/5,0))*5+$G$10+4,(ROUNDDOWN((F3320-$G$10)/5,0))*5+$G$10&amp;"-"&amp;(ROUNDDOWN((F3320-$G$10)/5,0))*5+$G$10+4)</f>
        <v>2010-2014</v>
      </c>
      <c r="H3320" s="17">
        <v>1</v>
      </c>
      <c r="I3320" s="17">
        <v>0</v>
      </c>
      <c r="J3320" s="17">
        <v>12</v>
      </c>
      <c r="K3320" s="17">
        <f>SUM(I3320:J3320)</f>
        <v>12</v>
      </c>
      <c r="L3320" s="28">
        <f>IF(N3320&lt;7000000000,0,1)</f>
        <v>0</v>
      </c>
      <c r="M3320" s="28">
        <f>IF(N3320&gt;0,1,0)</f>
        <v>0</v>
      </c>
      <c r="N3320" s="29">
        <v>0</v>
      </c>
      <c r="O3320" s="29">
        <f>IF($R3320="Minor",1,0)</f>
        <v>1</v>
      </c>
      <c r="P3320" s="29">
        <f>IF($R3320="Medium",1,0)</f>
        <v>0</v>
      </c>
      <c r="Q3320" s="29">
        <f>IF($R3320="Major",1,0)</f>
        <v>0</v>
      </c>
      <c r="R3320" s="2" t="str">
        <f>IF('Hazard Data'!N2512&lt;VLOOKUP(B3320,Thresholds!$B$2:$I$8,2,FALSE),"Minor",IF(AND(VLOOKUP(B3320,Thresholds!$B$2:$I$8,2,FALSE)&lt;='Hazard Data'!N2512,'Hazard Data'!N2512&lt;VLOOKUP(B3320,Thresholds!$B$2:$I$8,3,FALSE)),"Medium","Major"))</f>
        <v>Minor</v>
      </c>
      <c r="S3320" s="2" t="str">
        <f>IF(N3320&gt;0,"",IF('Hazard Data'!K2512&lt;VLOOKUP(B3320,Thresholds!$B$2:$I$8,5,FALSE),"Minor",IF(AND(VLOOKUP(B3320,Thresholds!$B$2:$I$8,5,FALSE)&lt;='Hazard Data'!K2512,'Hazard Data'!K2512&lt;VLOOKUP(B3320,Thresholds!$B$2:$I$8,6,FALSE)),"Medium","Major")))</f>
        <v>Medium</v>
      </c>
      <c r="T3320" s="2"/>
      <c r="U3320" s="2"/>
      <c r="V3320" s="2"/>
      <c r="W3320" s="2"/>
      <c r="X3320" s="1"/>
      <c r="Y3320" s="1"/>
      <c r="Z3320" s="1"/>
      <c r="AA3320" s="1"/>
      <c r="AB3320" s="1"/>
      <c r="AC3320" s="1"/>
      <c r="AD3320" s="1"/>
      <c r="AE3320" s="1"/>
      <c r="AF3320" s="1"/>
    </row>
    <row r="3321" spans="1:32">
      <c r="A3321" s="1"/>
      <c r="B3321" s="17">
        <v>5</v>
      </c>
      <c r="C3321" s="9" t="s">
        <v>40</v>
      </c>
      <c r="D3321" s="9" t="str">
        <f>VLOOKUP(C3321,'Hazard Categories'!$A$2:$B$52,2,FALSE)</f>
        <v>Storm</v>
      </c>
      <c r="E3321" s="17">
        <v>1</v>
      </c>
      <c r="F3321" s="17">
        <v>2014</v>
      </c>
      <c r="G3321" s="17" t="str">
        <f>IF(F3321&lt;2000,(ROUNDDOWN((F3321-$G$10)/5,0))*5+$G$10&amp;"-"&amp;(ROUNDDOWN((F3321-$G$10)/5,0))*5+$G$10+4,(ROUNDDOWN((F3321-$G$10)/5,0))*5+$G$10&amp;"-"&amp;(ROUNDDOWN((F3321-$G$10)/5,0))*5+$G$10+4)</f>
        <v>2010-2014</v>
      </c>
      <c r="H3321" s="17">
        <v>2</v>
      </c>
      <c r="I3321" s="17">
        <v>0</v>
      </c>
      <c r="J3321" s="17">
        <v>11</v>
      </c>
      <c r="K3321" s="17">
        <f>SUM(I3321:J3321)</f>
        <v>11</v>
      </c>
      <c r="L3321" s="28">
        <f>IF(N3321&lt;7000000000,0,1)</f>
        <v>0</v>
      </c>
      <c r="M3321" s="28">
        <f>IF(N3321&gt;0,1,0)</f>
        <v>0</v>
      </c>
      <c r="N3321" s="29">
        <v>0</v>
      </c>
      <c r="O3321" s="29">
        <f>IF($R3321="Minor",1,0)</f>
        <v>1</v>
      </c>
      <c r="P3321" s="29">
        <f>IF($R3321="Medium",1,0)</f>
        <v>0</v>
      </c>
      <c r="Q3321" s="29">
        <f>IF($R3321="Major",1,0)</f>
        <v>0</v>
      </c>
      <c r="R3321" s="2" t="str">
        <f>IF('Hazard Data'!N2552&lt;VLOOKUP(B3321,Thresholds!$B$2:$I$8,2,FALSE),"Minor",IF(AND(VLOOKUP(B3321,Thresholds!$B$2:$I$8,2,FALSE)&lt;='Hazard Data'!N2552,'Hazard Data'!N2552&lt;VLOOKUP(B3321,Thresholds!$B$2:$I$8,3,FALSE)),"Medium","Major"))</f>
        <v>Minor</v>
      </c>
      <c r="S3321" s="2" t="str">
        <f>IF(N3321&gt;0,"",IF('Hazard Data'!K2552&lt;VLOOKUP(B3321,Thresholds!$B$2:$I$8,5,FALSE),"Minor",IF(AND(VLOOKUP(B3321,Thresholds!$B$2:$I$8,5,FALSE)&lt;='Hazard Data'!K2552,'Hazard Data'!K2552&lt;VLOOKUP(B3321,Thresholds!$B$2:$I$8,6,FALSE)),"Medium","Major")))</f>
        <v>Medium</v>
      </c>
      <c r="T3321" s="2"/>
      <c r="U3321" s="2"/>
      <c r="V3321" s="2"/>
      <c r="W3321" s="2"/>
      <c r="X3321" s="1"/>
      <c r="Y3321" s="1"/>
      <c r="Z3321" s="1"/>
      <c r="AA3321" s="1"/>
      <c r="AB3321" s="1"/>
      <c r="AC3321" s="1"/>
      <c r="AD3321" s="1"/>
      <c r="AE3321" s="1"/>
      <c r="AF3321" s="1"/>
    </row>
    <row r="3322" spans="1:32">
      <c r="A3322" s="1"/>
      <c r="B3322" s="17">
        <v>2</v>
      </c>
      <c r="C3322" s="9" t="s">
        <v>51</v>
      </c>
      <c r="D3322" s="9" t="str">
        <f>VLOOKUP(C3322,'Hazard Categories'!$A$2:$B$52,2,FALSE)</f>
        <v>Storm</v>
      </c>
      <c r="E3322" s="17">
        <v>3</v>
      </c>
      <c r="F3322" s="17">
        <v>2014</v>
      </c>
      <c r="G3322" s="17" t="str">
        <f>IF(F3322&lt;2000,(ROUNDDOWN((F3322-$G$10)/5,0))*5+$G$10&amp;"-"&amp;(ROUNDDOWN((F3322-$G$10)/5,0))*5+$G$10+4,(ROUNDDOWN((F3322-$G$10)/5,0))*5+$G$10&amp;"-"&amp;(ROUNDDOWN((F3322-$G$10)/5,0))*5+$G$10+4)</f>
        <v>2010-2014</v>
      </c>
      <c r="H3322" s="17">
        <v>1</v>
      </c>
      <c r="I3322" s="17">
        <v>12</v>
      </c>
      <c r="J3322" s="17">
        <v>0</v>
      </c>
      <c r="K3322" s="17">
        <f>SUM(I3322:J3322)</f>
        <v>12</v>
      </c>
      <c r="L3322" s="28">
        <f>IF(N3322&lt;7000000000,0,1)</f>
        <v>0</v>
      </c>
      <c r="M3322" s="28">
        <f>IF(N3322&gt;0,1,0)</f>
        <v>0</v>
      </c>
      <c r="N3322" s="29">
        <v>0</v>
      </c>
      <c r="O3322" s="29">
        <f>IF($R3322="Minor",1,0)</f>
        <v>1</v>
      </c>
      <c r="P3322" s="29">
        <f>IF($R3322="Medium",1,0)</f>
        <v>0</v>
      </c>
      <c r="Q3322" s="29">
        <f>IF($R3322="Major",1,0)</f>
        <v>0</v>
      </c>
      <c r="R3322" s="2" t="str">
        <f>IF('Hazard Data'!N2574&lt;VLOOKUP(B3322,Thresholds!$B$2:$I$8,2,FALSE),"Minor",IF(AND(VLOOKUP(B3322,Thresholds!$B$2:$I$8,2,FALSE)&lt;='Hazard Data'!N2574,'Hazard Data'!N2574&lt;VLOOKUP(B3322,Thresholds!$B$2:$I$8,3,FALSE)),"Medium","Major"))</f>
        <v>Minor</v>
      </c>
      <c r="S3322" s="2" t="str">
        <f>IF(N3322&gt;0,"",IF('Hazard Data'!K2574&lt;VLOOKUP(B3322,Thresholds!$B$2:$I$8,5,FALSE),"Minor",IF(AND(VLOOKUP(B3322,Thresholds!$B$2:$I$8,5,FALSE)&lt;='Hazard Data'!K2574,'Hazard Data'!K2574&lt;VLOOKUP(B3322,Thresholds!$B$2:$I$8,6,FALSE)),"Medium","Major")))</f>
        <v>Medium</v>
      </c>
      <c r="T3322" s="2"/>
      <c r="U3322" s="2"/>
      <c r="V3322" s="2"/>
      <c r="W3322" s="2"/>
      <c r="X3322" s="1"/>
      <c r="Y3322" s="1"/>
      <c r="Z3322" s="1"/>
      <c r="AA3322" s="1"/>
      <c r="AB3322" s="1"/>
      <c r="AC3322" s="1"/>
      <c r="AD3322" s="1"/>
      <c r="AE3322" s="1"/>
      <c r="AF3322" s="1"/>
    </row>
    <row r="3323" spans="1:32">
      <c r="A3323" s="1"/>
      <c r="B3323" s="17">
        <v>2</v>
      </c>
      <c r="C3323" s="9" t="s">
        <v>51</v>
      </c>
      <c r="D3323" s="9" t="str">
        <f>VLOOKUP(C3323,'Hazard Categories'!$A$2:$B$52,2,FALSE)</f>
        <v>Storm</v>
      </c>
      <c r="E3323" s="17">
        <v>2</v>
      </c>
      <c r="F3323" s="17">
        <v>2015</v>
      </c>
      <c r="G3323" s="17" t="str">
        <f>IF(F3323&lt;2000,(ROUNDDOWN((F3323-$G$10)/5,0))*5+$G$10&amp;"-"&amp;(ROUNDDOWN((F3323-$G$10)/5,0))*5+$G$10+4,(ROUNDDOWN((F3323-$G$10)/5,0))*5+$G$10&amp;"-"&amp;(ROUNDDOWN((F3323-$G$10)/5,0))*5+$G$10+4)</f>
        <v>2015-2019</v>
      </c>
      <c r="H3323" s="17">
        <v>1</v>
      </c>
      <c r="I3323" s="17">
        <v>13</v>
      </c>
      <c r="J3323" s="17">
        <v>0</v>
      </c>
      <c r="K3323" s="17">
        <f>SUM(I3323:J3323)</f>
        <v>13</v>
      </c>
      <c r="L3323" s="28">
        <f>IF(N3323&lt;7000000000,0,1)</f>
        <v>0</v>
      </c>
      <c r="M3323" s="28">
        <f>IF(N3323&gt;0,1,0)</f>
        <v>0</v>
      </c>
      <c r="N3323" s="29">
        <v>0</v>
      </c>
      <c r="O3323" s="29">
        <f>IF($R3323="Minor",1,0)</f>
        <v>1</v>
      </c>
      <c r="P3323" s="29">
        <f>IF($R3323="Medium",1,0)</f>
        <v>0</v>
      </c>
      <c r="Q3323" s="29">
        <f>IF($R3323="Major",1,0)</f>
        <v>0</v>
      </c>
      <c r="R3323" s="2" t="str">
        <f>IF('Hazard Data'!N2658&lt;VLOOKUP(B3323,Thresholds!$B$2:$I$8,2,FALSE),"Minor",IF(AND(VLOOKUP(B3323,Thresholds!$B$2:$I$8,2,FALSE)&lt;='Hazard Data'!N2658,'Hazard Data'!N2658&lt;VLOOKUP(B3323,Thresholds!$B$2:$I$8,3,FALSE)),"Medium","Major"))</f>
        <v>Minor</v>
      </c>
      <c r="S3323" s="2" t="str">
        <f>IF(N3323&gt;0,"",IF('Hazard Data'!K2658&lt;VLOOKUP(B3323,Thresholds!$B$2:$I$8,5,FALSE),"Minor",IF(AND(VLOOKUP(B3323,Thresholds!$B$2:$I$8,5,FALSE)&lt;='Hazard Data'!K2658,'Hazard Data'!K2658&lt;VLOOKUP(B3323,Thresholds!$B$2:$I$8,6,FALSE)),"Medium","Major")))</f>
        <v>Medium</v>
      </c>
      <c r="T3323" s="2"/>
      <c r="U3323" s="2"/>
      <c r="V3323" s="2"/>
      <c r="W3323" s="2"/>
      <c r="X3323" s="1"/>
      <c r="Y3323" s="1"/>
      <c r="Z3323" s="1"/>
      <c r="AA3323" s="1"/>
      <c r="AB3323" s="1"/>
      <c r="AC3323" s="1"/>
      <c r="AD3323" s="1"/>
      <c r="AE3323" s="1"/>
      <c r="AF3323" s="1"/>
    </row>
    <row r="3324" spans="1:32">
      <c r="A3324" s="1"/>
      <c r="B3324" s="17">
        <v>2</v>
      </c>
      <c r="C3324" s="9" t="s">
        <v>51</v>
      </c>
      <c r="D3324" s="9" t="str">
        <f>VLOOKUP(C3324,'Hazard Categories'!$A$2:$B$52,2,FALSE)</f>
        <v>Storm</v>
      </c>
      <c r="E3324" s="17">
        <v>3</v>
      </c>
      <c r="F3324" s="17">
        <v>2015</v>
      </c>
      <c r="G3324" s="17" t="str">
        <f>IF(F3324&lt;2000,(ROUNDDOWN((F3324-$G$10)/5,0))*5+$G$10&amp;"-"&amp;(ROUNDDOWN((F3324-$G$10)/5,0))*5+$G$10+4,(ROUNDDOWN((F3324-$G$10)/5,0))*5+$G$10&amp;"-"&amp;(ROUNDDOWN((F3324-$G$10)/5,0))*5+$G$10+4)</f>
        <v>2015-2019</v>
      </c>
      <c r="H3324" s="17">
        <v>1</v>
      </c>
      <c r="I3324" s="17">
        <v>12</v>
      </c>
      <c r="J3324" s="17">
        <v>0</v>
      </c>
      <c r="K3324" s="17">
        <f>SUM(I3324:J3324)</f>
        <v>12</v>
      </c>
      <c r="L3324" s="28">
        <f>IF(N3324&lt;7000000000,0,1)</f>
        <v>0</v>
      </c>
      <c r="M3324" s="28">
        <f>IF(N3324&gt;0,1,0)</f>
        <v>0</v>
      </c>
      <c r="N3324" s="29">
        <v>0</v>
      </c>
      <c r="O3324" s="29">
        <f>IF($R3324="Minor",1,0)</f>
        <v>1</v>
      </c>
      <c r="P3324" s="29">
        <f>IF($R3324="Medium",1,0)</f>
        <v>0</v>
      </c>
      <c r="Q3324" s="29">
        <f>IF($R3324="Major",1,0)</f>
        <v>0</v>
      </c>
      <c r="R3324" s="2" t="str">
        <f>IF('Hazard Data'!N2668&lt;VLOOKUP(B3324,Thresholds!$B$2:$I$8,2,FALSE),"Minor",IF(AND(VLOOKUP(B3324,Thresholds!$B$2:$I$8,2,FALSE)&lt;='Hazard Data'!N2668,'Hazard Data'!N2668&lt;VLOOKUP(B3324,Thresholds!$B$2:$I$8,3,FALSE)),"Medium","Major"))</f>
        <v>Minor</v>
      </c>
      <c r="S3324" s="2" t="str">
        <f>IF(N3324&gt;0,"",IF('Hazard Data'!K2668&lt;VLOOKUP(B3324,Thresholds!$B$2:$I$8,5,FALSE),"Minor",IF(AND(VLOOKUP(B3324,Thresholds!$B$2:$I$8,5,FALSE)&lt;='Hazard Data'!K2668,'Hazard Data'!K2668&lt;VLOOKUP(B3324,Thresholds!$B$2:$I$8,6,FALSE)),"Medium","Major")))</f>
        <v>Medium</v>
      </c>
      <c r="T3324" s="2"/>
      <c r="U3324" s="2"/>
      <c r="V3324" s="2"/>
      <c r="W3324" s="2"/>
      <c r="X3324" s="1"/>
      <c r="Y3324" s="1"/>
      <c r="Z3324" s="1"/>
      <c r="AA3324" s="1"/>
      <c r="AB3324" s="1"/>
      <c r="AC3324" s="1"/>
      <c r="AD3324" s="1"/>
      <c r="AE3324" s="1"/>
      <c r="AF3324" s="1"/>
    </row>
    <row r="3325" spans="1:32">
      <c r="A3325" s="1"/>
      <c r="B3325" s="17">
        <v>2</v>
      </c>
      <c r="C3325" s="9" t="s">
        <v>51</v>
      </c>
      <c r="D3325" s="9" t="str">
        <f>VLOOKUP(C3325,'Hazard Categories'!$A$2:$B$52,2,FALSE)</f>
        <v>Storm</v>
      </c>
      <c r="E3325" s="17">
        <v>3</v>
      </c>
      <c r="F3325" s="17">
        <v>2015</v>
      </c>
      <c r="G3325" s="17" t="str">
        <f>IF(F3325&lt;2000,(ROUNDDOWN((F3325-$G$10)/5,0))*5+$G$10&amp;"-"&amp;(ROUNDDOWN((F3325-$G$10)/5,0))*5+$G$10+4,(ROUNDDOWN((F3325-$G$10)/5,0))*5+$G$10&amp;"-"&amp;(ROUNDDOWN((F3325-$G$10)/5,0))*5+$G$10+4)</f>
        <v>2015-2019</v>
      </c>
      <c r="H3325" s="17">
        <v>1</v>
      </c>
      <c r="I3325" s="17">
        <v>11</v>
      </c>
      <c r="J3325" s="17">
        <v>0</v>
      </c>
      <c r="K3325" s="17">
        <f>SUM(I3325:J3325)</f>
        <v>11</v>
      </c>
      <c r="L3325" s="28">
        <f>IF(N3325&lt;7000000000,0,1)</f>
        <v>0</v>
      </c>
      <c r="M3325" s="28">
        <f>IF(N3325&gt;0,1,0)</f>
        <v>0</v>
      </c>
      <c r="N3325" s="29">
        <v>0</v>
      </c>
      <c r="O3325" s="29">
        <f>IF($R3325="Minor",1,0)</f>
        <v>1</v>
      </c>
      <c r="P3325" s="29">
        <f>IF($R3325="Medium",1,0)</f>
        <v>0</v>
      </c>
      <c r="Q3325" s="29">
        <f>IF($R3325="Major",1,0)</f>
        <v>0</v>
      </c>
      <c r="R3325" s="2" t="str">
        <f>IF('Hazard Data'!N2669&lt;VLOOKUP(B3325,Thresholds!$B$2:$I$8,2,FALSE),"Minor",IF(AND(VLOOKUP(B3325,Thresholds!$B$2:$I$8,2,FALSE)&lt;='Hazard Data'!N2669,'Hazard Data'!N2669&lt;VLOOKUP(B3325,Thresholds!$B$2:$I$8,3,FALSE)),"Medium","Major"))</f>
        <v>Minor</v>
      </c>
      <c r="S3325" s="2" t="str">
        <f>IF(N3325&gt;0,"",IF('Hazard Data'!K2669&lt;VLOOKUP(B3325,Thresholds!$B$2:$I$8,5,FALSE),"Minor",IF(AND(VLOOKUP(B3325,Thresholds!$B$2:$I$8,5,FALSE)&lt;='Hazard Data'!K2669,'Hazard Data'!K2669&lt;VLOOKUP(B3325,Thresholds!$B$2:$I$8,6,FALSE)),"Medium","Major")))</f>
        <v>Major</v>
      </c>
      <c r="T3325" s="2"/>
      <c r="U3325" s="2"/>
      <c r="V3325" s="2"/>
      <c r="W3325" s="2"/>
      <c r="X3325" s="1"/>
      <c r="Y3325" s="1"/>
      <c r="Z3325" s="1"/>
      <c r="AA3325" s="1"/>
      <c r="AB3325" s="1"/>
      <c r="AC3325" s="1"/>
      <c r="AD3325" s="1"/>
      <c r="AE3325" s="1"/>
      <c r="AF3325" s="1"/>
    </row>
    <row r="3326" spans="1:32">
      <c r="A3326" s="1"/>
      <c r="B3326" s="17">
        <v>2</v>
      </c>
      <c r="C3326" s="9" t="s">
        <v>51</v>
      </c>
      <c r="D3326" s="9" t="str">
        <f>VLOOKUP(C3326,'Hazard Categories'!$A$2:$B$52,2,FALSE)</f>
        <v>Storm</v>
      </c>
      <c r="E3326" s="17">
        <v>2</v>
      </c>
      <c r="F3326" s="17">
        <v>2015</v>
      </c>
      <c r="G3326" s="17" t="str">
        <f>IF(F3326&lt;2000,(ROUNDDOWN((F3326-$G$10)/5,0))*5+$G$10&amp;"-"&amp;(ROUNDDOWN((F3326-$G$10)/5,0))*5+$G$10+4,(ROUNDDOWN((F3326-$G$10)/5,0))*5+$G$10&amp;"-"&amp;(ROUNDDOWN((F3326-$G$10)/5,0))*5+$G$10+4)</f>
        <v>2015-2019</v>
      </c>
      <c r="H3326" s="17">
        <v>1</v>
      </c>
      <c r="I3326" s="17">
        <v>13</v>
      </c>
      <c r="J3326" s="17">
        <v>0</v>
      </c>
      <c r="K3326" s="17">
        <f>SUM(I3326:J3326)</f>
        <v>13</v>
      </c>
      <c r="L3326" s="28">
        <f>IF(N3326&lt;7000000000,0,1)</f>
        <v>0</v>
      </c>
      <c r="M3326" s="28">
        <f>IF(N3326&gt;0,1,0)</f>
        <v>0</v>
      </c>
      <c r="N3326" s="29">
        <v>0</v>
      </c>
      <c r="O3326" s="29">
        <f>IF($R3326="Minor",1,0)</f>
        <v>1</v>
      </c>
      <c r="P3326" s="29">
        <f>IF($R3326="Medium",1,0)</f>
        <v>0</v>
      </c>
      <c r="Q3326" s="29">
        <f>IF($R3326="Major",1,0)</f>
        <v>0</v>
      </c>
      <c r="R3326" s="2" t="str">
        <f>IF('Hazard Data'!N2687&lt;VLOOKUP(B3326,Thresholds!$B$2:$I$8,2,FALSE),"Minor",IF(AND(VLOOKUP(B3326,Thresholds!$B$2:$I$8,2,FALSE)&lt;='Hazard Data'!N2687,'Hazard Data'!N2687&lt;VLOOKUP(B3326,Thresholds!$B$2:$I$8,3,FALSE)),"Medium","Major"))</f>
        <v>Minor</v>
      </c>
      <c r="S3326" s="2" t="str">
        <f>IF(N3326&gt;0,"",IF('Hazard Data'!K2687&lt;VLOOKUP(B3326,Thresholds!$B$2:$I$8,5,FALSE),"Minor",IF(AND(VLOOKUP(B3326,Thresholds!$B$2:$I$8,5,FALSE)&lt;='Hazard Data'!K2687,'Hazard Data'!K2687&lt;VLOOKUP(B3326,Thresholds!$B$2:$I$8,6,FALSE)),"Medium","Major")))</f>
        <v>Medium</v>
      </c>
      <c r="T3326" s="2"/>
      <c r="U3326" s="2"/>
      <c r="V3326" s="2"/>
      <c r="W3326" s="2"/>
      <c r="X3326" s="1"/>
      <c r="Y3326" s="1"/>
      <c r="Z3326" s="1"/>
      <c r="AA3326" s="1"/>
      <c r="AB3326" s="1"/>
      <c r="AC3326" s="1"/>
      <c r="AD3326" s="1"/>
      <c r="AE3326" s="1"/>
      <c r="AF3326" s="1"/>
    </row>
    <row r="3327" spans="1:32">
      <c r="A3327" s="1"/>
      <c r="B3327" s="17">
        <v>5</v>
      </c>
      <c r="C3327" s="9" t="s">
        <v>44</v>
      </c>
      <c r="D3327" s="9" t="str">
        <f>VLOOKUP(C3327,'Hazard Categories'!$A$2:$B$52,2,FALSE)</f>
        <v>Severe Storm</v>
      </c>
      <c r="E3327" s="17">
        <v>2</v>
      </c>
      <c r="F3327" s="17">
        <v>2016</v>
      </c>
      <c r="G3327" s="17" t="str">
        <f>IF(F3327&lt;2000,(ROUNDDOWN((F3327-$G$10)/5,0))*5+$G$10&amp;"-"&amp;(ROUNDDOWN((F3327-$G$10)/5,0))*5+$G$10+4,(ROUNDDOWN((F3327-$G$10)/5,0))*5+$G$10&amp;"-"&amp;(ROUNDDOWN((F3327-$G$10)/5,0))*5+$G$10+4)</f>
        <v>2015-2019</v>
      </c>
      <c r="H3327" s="17">
        <v>1</v>
      </c>
      <c r="I3327" s="17">
        <v>0</v>
      </c>
      <c r="J3327" s="17">
        <v>0</v>
      </c>
      <c r="K3327" s="17">
        <f>SUM(I3327:J3327)</f>
        <v>0</v>
      </c>
      <c r="L3327" s="28">
        <f>IF(N3327&lt;7000000000,0,1)</f>
        <v>0</v>
      </c>
      <c r="M3327" s="28">
        <f>IF(N3327&gt;0,1,0)</f>
        <v>0</v>
      </c>
      <c r="N3327" s="29">
        <v>0</v>
      </c>
      <c r="O3327" s="29">
        <f>IF($R3327="Minor",1,0)</f>
        <v>1</v>
      </c>
      <c r="P3327" s="29">
        <f>IF($R3327="Medium",1,0)</f>
        <v>0</v>
      </c>
      <c r="Q3327" s="29">
        <f>IF($R3327="Major",1,0)</f>
        <v>0</v>
      </c>
      <c r="R3327" s="2" t="str">
        <f>IF('Hazard Data'!N2809&lt;VLOOKUP(B3327,Thresholds!$B$2:$I$8,2,FALSE),"Minor",IF(AND(VLOOKUP(B3327,Thresholds!$B$2:$I$8,2,FALSE)&lt;='Hazard Data'!N2809,'Hazard Data'!N2809&lt;VLOOKUP(B3327,Thresholds!$B$2:$I$8,3,FALSE)),"Medium","Major"))</f>
        <v>Minor</v>
      </c>
      <c r="S3327" s="2" t="str">
        <f>IF(N3327&gt;0,"",IF('Hazard Data'!K2809&lt;VLOOKUP(B3327,Thresholds!$B$2:$I$8,5,FALSE),"Minor",IF(AND(VLOOKUP(B3327,Thresholds!$B$2:$I$8,5,FALSE)&lt;='Hazard Data'!K2809,'Hazard Data'!K2809&lt;VLOOKUP(B3327,Thresholds!$B$2:$I$8,6,FALSE)),"Medium","Major")))</f>
        <v>Medium</v>
      </c>
      <c r="T3327" s="2"/>
      <c r="U3327" s="2"/>
      <c r="V3327" s="2"/>
      <c r="W3327" s="2"/>
      <c r="X3327" s="1"/>
      <c r="Y3327" s="1"/>
      <c r="Z3327" s="1"/>
      <c r="AA3327" s="1"/>
      <c r="AB3327" s="1"/>
      <c r="AC3327" s="1"/>
      <c r="AD3327" s="1"/>
      <c r="AE3327" s="1"/>
      <c r="AF3327" s="1"/>
    </row>
    <row r="3328" spans="1:32">
      <c r="A3328" s="1"/>
      <c r="B3328" s="17">
        <v>2</v>
      </c>
      <c r="C3328" s="9" t="s">
        <v>45</v>
      </c>
      <c r="D3328" s="9" t="str">
        <f>VLOOKUP(C3328,'Hazard Categories'!$A$2:$B$52,2,FALSE)</f>
        <v>Storm</v>
      </c>
      <c r="E3328" s="17">
        <v>2</v>
      </c>
      <c r="F3328" s="17">
        <v>2016</v>
      </c>
      <c r="G3328" s="17" t="str">
        <f>IF(F3328&lt;2000,(ROUNDDOWN((F3328-$G$10)/5,0))*5+$G$10&amp;"-"&amp;(ROUNDDOWN((F3328-$G$10)/5,0))*5+$G$10+4,(ROUNDDOWN((F3328-$G$10)/5,0))*5+$G$10&amp;"-"&amp;(ROUNDDOWN((F3328-$G$10)/5,0))*5+$G$10+4)</f>
        <v>2015-2019</v>
      </c>
      <c r="H3328" s="17">
        <v>1</v>
      </c>
      <c r="I3328" s="17">
        <v>0</v>
      </c>
      <c r="J3328" s="17">
        <v>51</v>
      </c>
      <c r="K3328" s="17">
        <f>SUM(I3328:J3328)</f>
        <v>51</v>
      </c>
      <c r="L3328" s="28">
        <f>IF(N3328&lt;7000000000,0,1)</f>
        <v>0</v>
      </c>
      <c r="M3328" s="28">
        <f>IF(N3328&gt;0,1,0)</f>
        <v>0</v>
      </c>
      <c r="N3328" s="29">
        <v>0</v>
      </c>
      <c r="O3328" s="29">
        <f>IF($R3328="Minor",1,0)</f>
        <v>1</v>
      </c>
      <c r="P3328" s="29">
        <f>IF($R3328="Medium",1,0)</f>
        <v>0</v>
      </c>
      <c r="Q3328" s="29">
        <f>IF($R3328="Major",1,0)</f>
        <v>0</v>
      </c>
      <c r="R3328" s="2" t="str">
        <f>IF('Hazard Data'!N2815&lt;VLOOKUP(B3328,Thresholds!$B$2:$I$8,2,FALSE),"Minor",IF(AND(VLOOKUP(B3328,Thresholds!$B$2:$I$8,2,FALSE)&lt;='Hazard Data'!N2815,'Hazard Data'!N2815&lt;VLOOKUP(B3328,Thresholds!$B$2:$I$8,3,FALSE)),"Medium","Major"))</f>
        <v>Minor</v>
      </c>
      <c r="S3328" s="2" t="str">
        <f>IF(N3328&gt;0,"",IF('Hazard Data'!K2815&lt;VLOOKUP(B3328,Thresholds!$B$2:$I$8,5,FALSE),"Minor",IF(AND(VLOOKUP(B3328,Thresholds!$B$2:$I$8,5,FALSE)&lt;='Hazard Data'!K2815,'Hazard Data'!K2815&lt;VLOOKUP(B3328,Thresholds!$B$2:$I$8,6,FALSE)),"Medium","Major")))</f>
        <v>Medium</v>
      </c>
      <c r="T3328" s="2"/>
      <c r="U3328" s="2"/>
      <c r="V3328" s="2"/>
      <c r="W3328" s="2"/>
      <c r="X3328" s="1"/>
      <c r="Y3328" s="1"/>
      <c r="Z3328" s="1"/>
      <c r="AA3328" s="1"/>
      <c r="AB3328" s="1"/>
      <c r="AC3328" s="1"/>
      <c r="AD3328" s="1"/>
      <c r="AE3328" s="1"/>
      <c r="AF3328" s="1"/>
    </row>
    <row r="3329" spans="1:32">
      <c r="A3329" s="1"/>
      <c r="B3329" s="17">
        <v>2</v>
      </c>
      <c r="C3329" s="9" t="s">
        <v>45</v>
      </c>
      <c r="D3329" s="9" t="str">
        <f>VLOOKUP(C3329,'Hazard Categories'!$A$2:$B$52,2,FALSE)</f>
        <v>Storm</v>
      </c>
      <c r="E3329" s="17">
        <v>3</v>
      </c>
      <c r="F3329" s="17">
        <v>2016</v>
      </c>
      <c r="G3329" s="17" t="str">
        <f>IF(F3329&lt;2000,(ROUNDDOWN((F3329-$G$10)/5,0))*5+$G$10&amp;"-"&amp;(ROUNDDOWN((F3329-$G$10)/5,0))*5+$G$10+4,(ROUNDDOWN((F3329-$G$10)/5,0))*5+$G$10&amp;"-"&amp;(ROUNDDOWN((F3329-$G$10)/5,0))*5+$G$10+4)</f>
        <v>2015-2019</v>
      </c>
      <c r="H3329" s="17">
        <v>1</v>
      </c>
      <c r="I3329" s="17">
        <v>0</v>
      </c>
      <c r="J3329" s="17">
        <v>11</v>
      </c>
      <c r="K3329" s="17">
        <f>SUM(I3329:J3329)</f>
        <v>11</v>
      </c>
      <c r="L3329" s="28">
        <f>IF(N3329&lt;7000000000,0,1)</f>
        <v>0</v>
      </c>
      <c r="M3329" s="28">
        <f>IF(N3329&gt;0,1,0)</f>
        <v>0</v>
      </c>
      <c r="N3329" s="29">
        <v>0</v>
      </c>
      <c r="O3329" s="29">
        <f>IF($R3329="Minor",1,0)</f>
        <v>1</v>
      </c>
      <c r="P3329" s="29">
        <f>IF($R3329="Medium",1,0)</f>
        <v>0</v>
      </c>
      <c r="Q3329" s="29">
        <f>IF($R3329="Major",1,0)</f>
        <v>0</v>
      </c>
      <c r="R3329" s="2" t="str">
        <f>IF('Hazard Data'!N2842&lt;VLOOKUP(B3329,Thresholds!$B$2:$I$8,2,FALSE),"Minor",IF(AND(VLOOKUP(B3329,Thresholds!$B$2:$I$8,2,FALSE)&lt;='Hazard Data'!N2842,'Hazard Data'!N2842&lt;VLOOKUP(B3329,Thresholds!$B$2:$I$8,3,FALSE)),"Medium","Major"))</f>
        <v>Minor</v>
      </c>
      <c r="S3329" s="2" t="str">
        <f>IF(N3329&gt;0,"",IF('Hazard Data'!K2842&lt;VLOOKUP(B3329,Thresholds!$B$2:$I$8,5,FALSE),"Minor",IF(AND(VLOOKUP(B3329,Thresholds!$B$2:$I$8,5,FALSE)&lt;='Hazard Data'!K2842,'Hazard Data'!K2842&lt;VLOOKUP(B3329,Thresholds!$B$2:$I$8,6,FALSE)),"Medium","Major")))</f>
        <v>Medium</v>
      </c>
      <c r="T3329" s="2"/>
      <c r="U3329" s="2"/>
      <c r="V3329" s="2"/>
      <c r="W3329" s="2"/>
      <c r="X3329" s="1"/>
      <c r="Y3329" s="1"/>
      <c r="Z3329" s="1"/>
      <c r="AA3329" s="1"/>
      <c r="AB3329" s="1"/>
      <c r="AC3329" s="1"/>
      <c r="AD3329" s="1"/>
      <c r="AE3329" s="1"/>
      <c r="AF3329" s="1"/>
    </row>
    <row r="3330" spans="1:32">
      <c r="A3330" s="1"/>
      <c r="B3330" s="17">
        <v>3</v>
      </c>
      <c r="C3330" s="9" t="s">
        <v>44</v>
      </c>
      <c r="D3330" s="9" t="str">
        <f>VLOOKUP(C3330,'Hazard Categories'!$A$2:$B$52,2,FALSE)</f>
        <v>Severe Storm</v>
      </c>
      <c r="E3330" s="17">
        <v>3</v>
      </c>
      <c r="F3330" s="17">
        <v>2016</v>
      </c>
      <c r="G3330" s="17" t="str">
        <f>IF(F3330&lt;2000,(ROUNDDOWN((F3330-$G$10)/5,0))*5+$G$10&amp;"-"&amp;(ROUNDDOWN((F3330-$G$10)/5,0))*5+$G$10+4,(ROUNDDOWN((F3330-$G$10)/5,0))*5+$G$10&amp;"-"&amp;(ROUNDDOWN((F3330-$G$10)/5,0))*5+$G$10+4)</f>
        <v>2015-2019</v>
      </c>
      <c r="H3330" s="17">
        <v>1</v>
      </c>
      <c r="I3330" s="17">
        <v>0</v>
      </c>
      <c r="J3330" s="17">
        <v>10</v>
      </c>
      <c r="K3330" s="17">
        <f>SUM(I3330:J3330)</f>
        <v>10</v>
      </c>
      <c r="L3330" s="28">
        <f>IF(N3330&lt;7000000000,0,1)</f>
        <v>0</v>
      </c>
      <c r="M3330" s="28">
        <f>IF(N3330&gt;0,1,0)</f>
        <v>0</v>
      </c>
      <c r="N3330" s="29">
        <v>0</v>
      </c>
      <c r="O3330" s="29">
        <f>IF($R3330="Minor",1,0)</f>
        <v>1</v>
      </c>
      <c r="P3330" s="29">
        <f>IF($R3330="Medium",1,0)</f>
        <v>0</v>
      </c>
      <c r="Q3330" s="29">
        <f>IF($R3330="Major",1,0)</f>
        <v>0</v>
      </c>
      <c r="R3330" s="2" t="str">
        <f>IF('Hazard Data'!N2855&lt;VLOOKUP(B3330,Thresholds!$B$2:$I$8,2,FALSE),"Minor",IF(AND(VLOOKUP(B3330,Thresholds!$B$2:$I$8,2,FALSE)&lt;='Hazard Data'!N2855,'Hazard Data'!N2855&lt;VLOOKUP(B3330,Thresholds!$B$2:$I$8,3,FALSE)),"Medium","Major"))</f>
        <v>Minor</v>
      </c>
      <c r="S3330" s="2" t="str">
        <f>IF(N3330&gt;0,"",IF('Hazard Data'!K2855&lt;VLOOKUP(B3330,Thresholds!$B$2:$I$8,5,FALSE),"Minor",IF(AND(VLOOKUP(B3330,Thresholds!$B$2:$I$8,5,FALSE)&lt;='Hazard Data'!K2855,'Hazard Data'!K2855&lt;VLOOKUP(B3330,Thresholds!$B$2:$I$8,6,FALSE)),"Medium","Major")))</f>
        <v>Medium</v>
      </c>
      <c r="T3330" s="2"/>
      <c r="U3330" s="2"/>
      <c r="V3330" s="2"/>
      <c r="W3330" s="2"/>
      <c r="X3330" s="1"/>
      <c r="Y3330" s="1"/>
      <c r="Z3330" s="1"/>
      <c r="AA3330" s="1"/>
      <c r="AB3330" s="1"/>
      <c r="AC3330" s="1"/>
      <c r="AD3330" s="1"/>
      <c r="AE3330" s="1"/>
      <c r="AF3330" s="1"/>
    </row>
    <row r="3331" spans="1:32">
      <c r="A3331" s="1"/>
      <c r="B3331" s="17">
        <v>6</v>
      </c>
      <c r="C3331" s="9" t="s">
        <v>45</v>
      </c>
      <c r="D3331" s="9" t="str">
        <f>VLOOKUP(C3331,'Hazard Categories'!$A$2:$B$52,2,FALSE)</f>
        <v>Storm</v>
      </c>
      <c r="E3331" s="17">
        <v>3</v>
      </c>
      <c r="F3331" s="17">
        <v>2016</v>
      </c>
      <c r="G3331" s="17" t="str">
        <f>IF(F3331&lt;2000,(ROUNDDOWN((F3331-$G$10)/5,0))*5+$G$10&amp;"-"&amp;(ROUNDDOWN((F3331-$G$10)/5,0))*5+$G$10+4,(ROUNDDOWN((F3331-$G$10)/5,0))*5+$G$10&amp;"-"&amp;(ROUNDDOWN((F3331-$G$10)/5,0))*5+$G$10+4)</f>
        <v>2015-2019</v>
      </c>
      <c r="H3331" s="17">
        <v>1</v>
      </c>
      <c r="I3331" s="17">
        <v>0</v>
      </c>
      <c r="J3331" s="17">
        <v>52</v>
      </c>
      <c r="K3331" s="17">
        <f>SUM(I3331:J3331)</f>
        <v>52</v>
      </c>
      <c r="L3331" s="28">
        <f>IF(N3331&lt;7000000000,0,1)</f>
        <v>0</v>
      </c>
      <c r="M3331" s="28">
        <f>IF(N3331&gt;0,1,0)</f>
        <v>0</v>
      </c>
      <c r="N3331" s="29">
        <v>0</v>
      </c>
      <c r="O3331" s="29">
        <f>IF($R3331="Minor",1,0)</f>
        <v>1</v>
      </c>
      <c r="P3331" s="29">
        <f>IF($R3331="Medium",1,0)</f>
        <v>0</v>
      </c>
      <c r="Q3331" s="29">
        <f>IF($R3331="Major",1,0)</f>
        <v>0</v>
      </c>
      <c r="R3331" s="2" t="str">
        <f>IF('Hazard Data'!N2876&lt;VLOOKUP(B3331,Thresholds!$B$2:$I$8,2,FALSE),"Minor",IF(AND(VLOOKUP(B3331,Thresholds!$B$2:$I$8,2,FALSE)&lt;='Hazard Data'!N2876,'Hazard Data'!N2876&lt;VLOOKUP(B3331,Thresholds!$B$2:$I$8,3,FALSE)),"Medium","Major"))</f>
        <v>Minor</v>
      </c>
      <c r="S3331" s="2" t="str">
        <f>IF(N3331&gt;0,"",IF('Hazard Data'!K2876&lt;VLOOKUP(B3331,Thresholds!$B$2:$I$8,5,FALSE),"Minor",IF(AND(VLOOKUP(B3331,Thresholds!$B$2:$I$8,5,FALSE)&lt;='Hazard Data'!K2876,'Hazard Data'!K2876&lt;VLOOKUP(B3331,Thresholds!$B$2:$I$8,6,FALSE)),"Medium","Major")))</f>
        <v>Medium</v>
      </c>
      <c r="T3331" s="2"/>
      <c r="U3331" s="2"/>
      <c r="V3331" s="2"/>
      <c r="W3331" s="2"/>
      <c r="X3331" s="1"/>
      <c r="Y3331" s="1"/>
      <c r="Z3331" s="1"/>
      <c r="AA3331" s="1"/>
      <c r="AB3331" s="1"/>
      <c r="AC3331" s="1"/>
      <c r="AD3331" s="1"/>
      <c r="AE3331" s="1"/>
      <c r="AF3331" s="1"/>
    </row>
    <row r="3332" spans="1:32">
      <c r="A3332" s="1"/>
      <c r="B3332" s="17">
        <v>1</v>
      </c>
      <c r="C3332" s="9" t="s">
        <v>42</v>
      </c>
      <c r="D3332" s="9" t="str">
        <f>VLOOKUP(C3332,'Hazard Categories'!$A$2:$B$52,2,FALSE)</f>
        <v>Storm</v>
      </c>
      <c r="E3332" s="17">
        <v>1</v>
      </c>
      <c r="F3332" s="17">
        <v>2017</v>
      </c>
      <c r="G3332" s="17" t="str">
        <f>IF(F3332&lt;2000,(ROUNDDOWN((F3332-$G$10)/5,0))*5+$G$10&amp;"-"&amp;(ROUNDDOWN((F3332-$G$10)/5,0))*5+$G$10+4,(ROUNDDOWN((F3332-$G$10)/5,0))*5+$G$10&amp;"-"&amp;(ROUNDDOWN((F3332-$G$10)/5,0))*5+$G$10+4)</f>
        <v>2015-2019</v>
      </c>
      <c r="H3332" s="17">
        <v>1</v>
      </c>
      <c r="I3332" s="17">
        <v>0</v>
      </c>
      <c r="J3332" s="17">
        <v>0</v>
      </c>
      <c r="K3332" s="17">
        <f>SUM(I3332:J3332)</f>
        <v>0</v>
      </c>
      <c r="L3332" s="28">
        <f>IF(N3332&lt;7000000000,0,1)</f>
        <v>0</v>
      </c>
      <c r="M3332" s="28">
        <f>IF(N3332&gt;0,1,0)</f>
        <v>0</v>
      </c>
      <c r="N3332" s="29">
        <v>0</v>
      </c>
      <c r="O3332" s="29">
        <f>IF($R3332="Minor",1,0)</f>
        <v>1</v>
      </c>
      <c r="P3332" s="29">
        <f>IF($R3332="Medium",1,0)</f>
        <v>0</v>
      </c>
      <c r="Q3332" s="29">
        <f>IF($R3332="Major",1,0)</f>
        <v>0</v>
      </c>
      <c r="R3332" s="2" t="str">
        <f>IF('Hazard Data'!N2889&lt;VLOOKUP(B3332,Thresholds!$B$2:$I$8,2,FALSE),"Minor",IF(AND(VLOOKUP(B3332,Thresholds!$B$2:$I$8,2,FALSE)&lt;='Hazard Data'!N2889,'Hazard Data'!N2889&lt;VLOOKUP(B3332,Thresholds!$B$2:$I$8,3,FALSE)),"Medium","Major"))</f>
        <v>Minor</v>
      </c>
      <c r="S3332" s="2" t="str">
        <f>IF(N3332&gt;0,"",IF('Hazard Data'!K2889&lt;VLOOKUP(B3332,Thresholds!$B$2:$I$8,5,FALSE),"Minor",IF(AND(VLOOKUP(B3332,Thresholds!$B$2:$I$8,5,FALSE)&lt;='Hazard Data'!K2889,'Hazard Data'!K2889&lt;VLOOKUP(B3332,Thresholds!$B$2:$I$8,6,FALSE)),"Medium","Major")))</f>
        <v>Medium</v>
      </c>
      <c r="T3332" s="2"/>
      <c r="U3332" s="2"/>
      <c r="V3332" s="2"/>
      <c r="W3332" s="2"/>
      <c r="X3332" s="1"/>
      <c r="Y3332" s="1"/>
      <c r="Z3332" s="1"/>
      <c r="AA3332" s="1"/>
      <c r="AB3332" s="1"/>
      <c r="AC3332" s="1"/>
      <c r="AD3332" s="1"/>
      <c r="AE3332" s="1"/>
      <c r="AF3332" s="1"/>
    </row>
    <row r="3333" spans="1:32">
      <c r="A3333" s="1"/>
      <c r="B3333" s="17">
        <v>1</v>
      </c>
      <c r="C3333" s="9" t="s">
        <v>42</v>
      </c>
      <c r="D3333" s="9" t="str">
        <f>VLOOKUP(C3333,'Hazard Categories'!$A$2:$B$52,2,FALSE)</f>
        <v>Storm</v>
      </c>
      <c r="E3333" s="17">
        <v>1</v>
      </c>
      <c r="F3333" s="17">
        <v>2017</v>
      </c>
      <c r="G3333" s="17" t="str">
        <f>IF(F3333&lt;2000,(ROUNDDOWN((F3333-$G$10)/5,0))*5+$G$10&amp;"-"&amp;(ROUNDDOWN((F3333-$G$10)/5,0))*5+$G$10+4,(ROUNDDOWN((F3333-$G$10)/5,0))*5+$G$10&amp;"-"&amp;(ROUNDDOWN((F3333-$G$10)/5,0))*5+$G$10+4)</f>
        <v>2015-2019</v>
      </c>
      <c r="H3333" s="17">
        <v>1</v>
      </c>
      <c r="I3333" s="17">
        <v>0</v>
      </c>
      <c r="J3333" s="17">
        <v>0</v>
      </c>
      <c r="K3333" s="17">
        <f>SUM(I3333:J3333)</f>
        <v>0</v>
      </c>
      <c r="L3333" s="28">
        <f>IF(N3333&lt;7000000000,0,1)</f>
        <v>0</v>
      </c>
      <c r="M3333" s="28">
        <f>IF(N3333&gt;0,1,0)</f>
        <v>0</v>
      </c>
      <c r="N3333" s="29">
        <v>0</v>
      </c>
      <c r="O3333" s="29">
        <f>IF($R3333="Minor",1,0)</f>
        <v>1</v>
      </c>
      <c r="P3333" s="29">
        <f>IF($R3333="Medium",1,0)</f>
        <v>0</v>
      </c>
      <c r="Q3333" s="29">
        <f>IF($R3333="Major",1,0)</f>
        <v>0</v>
      </c>
      <c r="R3333" s="2" t="str">
        <f>IF('Hazard Data'!N2890&lt;VLOOKUP(B3333,Thresholds!$B$2:$I$8,2,FALSE),"Minor",IF(AND(VLOOKUP(B3333,Thresholds!$B$2:$I$8,2,FALSE)&lt;='Hazard Data'!N2890,'Hazard Data'!N2890&lt;VLOOKUP(B3333,Thresholds!$B$2:$I$8,3,FALSE)),"Medium","Major"))</f>
        <v>Minor</v>
      </c>
      <c r="S3333" s="2" t="str">
        <f>IF(N3333&gt;0,"",IF('Hazard Data'!K2890&lt;VLOOKUP(B3333,Thresholds!$B$2:$I$8,5,FALSE),"Minor",IF(AND(VLOOKUP(B3333,Thresholds!$B$2:$I$8,5,FALSE)&lt;='Hazard Data'!K2890,'Hazard Data'!K2890&lt;VLOOKUP(B3333,Thresholds!$B$2:$I$8,6,FALSE)),"Medium","Major")))</f>
        <v>Medium</v>
      </c>
      <c r="T3333" s="2"/>
      <c r="U3333" s="2"/>
      <c r="V3333" s="2"/>
      <c r="W3333" s="2"/>
      <c r="X3333" s="1"/>
      <c r="Y3333" s="1"/>
      <c r="Z3333" s="1"/>
      <c r="AA3333" s="1"/>
      <c r="AB3333" s="1"/>
      <c r="AC3333" s="1"/>
      <c r="AD3333" s="1"/>
      <c r="AE3333" s="1"/>
      <c r="AF3333" s="1"/>
    </row>
    <row r="3334" spans="1:32">
      <c r="A3334" s="1"/>
      <c r="B3334" s="17">
        <v>6</v>
      </c>
      <c r="C3334" s="9" t="s">
        <v>41</v>
      </c>
      <c r="D3334" s="9" t="str">
        <f>VLOOKUP(C3334,'Hazard Categories'!$A$2:$B$52,2,FALSE)</f>
        <v>Tornado</v>
      </c>
      <c r="E3334" s="17">
        <v>2</v>
      </c>
      <c r="F3334" s="17">
        <v>2017</v>
      </c>
      <c r="G3334" s="17" t="str">
        <f>IF(F3334&lt;2000,(ROUNDDOWN((F3334-$G$10)/5,0))*5+$G$10&amp;"-"&amp;(ROUNDDOWN((F3334-$G$10)/5,0))*5+$G$10+4,(ROUNDDOWN((F3334-$G$10)/5,0))*5+$G$10&amp;"-"&amp;(ROUNDDOWN((F3334-$G$10)/5,0))*5+$G$10+4)</f>
        <v>2015-2019</v>
      </c>
      <c r="H3334" s="17">
        <v>1</v>
      </c>
      <c r="I3334" s="17">
        <v>0</v>
      </c>
      <c r="J3334" s="17">
        <v>12</v>
      </c>
      <c r="K3334" s="17">
        <f>SUM(I3334:J3334)</f>
        <v>12</v>
      </c>
      <c r="L3334" s="28">
        <f>IF(N3334&lt;7000000000,0,1)</f>
        <v>0</v>
      </c>
      <c r="M3334" s="28">
        <f>IF(N3334&gt;0,1,0)</f>
        <v>0</v>
      </c>
      <c r="N3334" s="29">
        <v>0</v>
      </c>
      <c r="O3334" s="29">
        <f>IF($R3334="Minor",1,0)</f>
        <v>1</v>
      </c>
      <c r="P3334" s="29">
        <f>IF($R3334="Medium",1,0)</f>
        <v>0</v>
      </c>
      <c r="Q3334" s="29">
        <f>IF($R3334="Major",1,0)</f>
        <v>0</v>
      </c>
      <c r="R3334" s="2" t="str">
        <f>IF('Hazard Data'!N2938&lt;VLOOKUP(B3334,Thresholds!$B$2:$I$8,2,FALSE),"Minor",IF(AND(VLOOKUP(B3334,Thresholds!$B$2:$I$8,2,FALSE)&lt;='Hazard Data'!N2938,'Hazard Data'!N2938&lt;VLOOKUP(B3334,Thresholds!$B$2:$I$8,3,FALSE)),"Medium","Major"))</f>
        <v>Minor</v>
      </c>
      <c r="S3334" s="2" t="str">
        <f>IF(N3334&gt;0,"",IF('Hazard Data'!K2938&lt;VLOOKUP(B3334,Thresholds!$B$2:$I$8,5,FALSE),"Minor",IF(AND(VLOOKUP(B3334,Thresholds!$B$2:$I$8,5,FALSE)&lt;='Hazard Data'!K2938,'Hazard Data'!K2938&lt;VLOOKUP(B3334,Thresholds!$B$2:$I$8,6,FALSE)),"Medium","Major")))</f>
        <v>Medium</v>
      </c>
      <c r="T3334" s="2"/>
      <c r="U3334" s="2"/>
      <c r="V3334" s="2"/>
      <c r="W3334" s="2"/>
      <c r="X3334" s="1"/>
      <c r="Y3334" s="1"/>
      <c r="Z3334" s="1"/>
      <c r="AA3334" s="1"/>
      <c r="AB3334" s="1"/>
      <c r="AC3334" s="1"/>
      <c r="AD3334" s="1"/>
      <c r="AE3334" s="1"/>
      <c r="AF3334" s="1"/>
    </row>
    <row r="3335" spans="1:32">
      <c r="A3335" s="1"/>
      <c r="B3335" s="17">
        <v>2</v>
      </c>
      <c r="C3335" s="9" t="s">
        <v>51</v>
      </c>
      <c r="D3335" s="9" t="str">
        <f>VLOOKUP(C3335,'Hazard Categories'!$A$2:$B$52,2,FALSE)</f>
        <v>Storm</v>
      </c>
      <c r="E3335" s="17">
        <v>3</v>
      </c>
      <c r="F3335" s="17">
        <v>2018</v>
      </c>
      <c r="G3335" s="17" t="str">
        <f>IF(F3335&lt;2000,(ROUNDDOWN((F3335-$G$10)/5,0))*5+$G$10&amp;"-"&amp;(ROUNDDOWN((F3335-$G$10)/5,0))*5+$G$10+4,(ROUNDDOWN((F3335-$G$10)/5,0))*5+$G$10&amp;"-"&amp;(ROUNDDOWN((F3335-$G$10)/5,0))*5+$G$10+4)</f>
        <v>2015-2019</v>
      </c>
      <c r="H3335" s="17">
        <v>1</v>
      </c>
      <c r="I3335" s="17">
        <v>11</v>
      </c>
      <c r="J3335" s="17">
        <v>0</v>
      </c>
      <c r="K3335" s="17">
        <f>SUM(I3335:J3335)</f>
        <v>11</v>
      </c>
      <c r="L3335" s="28">
        <f>IF(N3335&lt;7000000000,0,1)</f>
        <v>0</v>
      </c>
      <c r="M3335" s="28">
        <f>IF(N3335&gt;0,1,0)</f>
        <v>0</v>
      </c>
      <c r="N3335" s="29">
        <v>0</v>
      </c>
      <c r="O3335" s="29">
        <f>IF($R3335="Minor",1,0)</f>
        <v>1</v>
      </c>
      <c r="P3335" s="29">
        <f>IF($R3335="Medium",1,0)</f>
        <v>0</v>
      </c>
      <c r="Q3335" s="29">
        <f>IF($R3335="Major",1,0)</f>
        <v>0</v>
      </c>
      <c r="R3335" s="2" t="str">
        <f>IF('Hazard Data'!N2974&lt;VLOOKUP(B3335,Thresholds!$B$2:$I$8,2,FALSE),"Minor",IF(AND(VLOOKUP(B3335,Thresholds!$B$2:$I$8,2,FALSE)&lt;='Hazard Data'!N2974,'Hazard Data'!N2974&lt;VLOOKUP(B3335,Thresholds!$B$2:$I$8,3,FALSE)),"Medium","Major"))</f>
        <v>Minor</v>
      </c>
      <c r="S3335" s="2" t="str">
        <f>IF(N3335&gt;0,"",IF('Hazard Data'!K2974&lt;VLOOKUP(B3335,Thresholds!$B$2:$I$8,5,FALSE),"Minor",IF(AND(VLOOKUP(B3335,Thresholds!$B$2:$I$8,5,FALSE)&lt;='Hazard Data'!K2974,'Hazard Data'!K2974&lt;VLOOKUP(B3335,Thresholds!$B$2:$I$8,6,FALSE)),"Medium","Major")))</f>
        <v>Medium</v>
      </c>
      <c r="T3335" s="2"/>
      <c r="U3335" s="2"/>
      <c r="V3335" s="2"/>
      <c r="W3335" s="2"/>
      <c r="X3335" s="1"/>
      <c r="Y3335" s="1"/>
      <c r="Z3335" s="1"/>
      <c r="AA3335" s="1"/>
      <c r="AB3335" s="1"/>
      <c r="AC3335" s="1"/>
      <c r="AD3335" s="1"/>
      <c r="AE3335" s="1"/>
      <c r="AF3335" s="1"/>
    </row>
    <row r="3336" spans="1:32">
      <c r="A3336" s="1"/>
      <c r="B3336" s="17">
        <v>1</v>
      </c>
      <c r="C3336" s="9" t="s">
        <v>45</v>
      </c>
      <c r="D3336" s="9" t="str">
        <f>VLOOKUP(C3336,'Hazard Categories'!$A$2:$B$52,2,FALSE)</f>
        <v>Storm</v>
      </c>
      <c r="E3336" s="17">
        <v>2</v>
      </c>
      <c r="F3336" s="17">
        <v>2018</v>
      </c>
      <c r="G3336" s="17" t="str">
        <f>IF(F3336&lt;2000,(ROUNDDOWN((F3336-$G$10)/5,0))*5+$G$10&amp;"-"&amp;(ROUNDDOWN((F3336-$G$10)/5,0))*5+$G$10+4,(ROUNDDOWN((F3336-$G$10)/5,0))*5+$G$10&amp;"-"&amp;(ROUNDDOWN((F3336-$G$10)/5,0))*5+$G$10+4)</f>
        <v>2015-2019</v>
      </c>
      <c r="H3336" s="17">
        <v>1</v>
      </c>
      <c r="I3336" s="17">
        <v>0</v>
      </c>
      <c r="J3336" s="17">
        <v>11</v>
      </c>
      <c r="K3336" s="17">
        <f>SUM(I3336:J3336)</f>
        <v>11</v>
      </c>
      <c r="L3336" s="28">
        <f>IF(N3336&lt;7000000000,0,1)</f>
        <v>0</v>
      </c>
      <c r="M3336" s="28">
        <f>IF(N3336&gt;0,1,0)</f>
        <v>0</v>
      </c>
      <c r="N3336" s="29">
        <v>0</v>
      </c>
      <c r="O3336" s="29">
        <f>IF($R3336="Minor",1,0)</f>
        <v>1</v>
      </c>
      <c r="P3336" s="29">
        <f>IF($R3336="Medium",1,0)</f>
        <v>0</v>
      </c>
      <c r="Q3336" s="29">
        <f>IF($R3336="Major",1,0)</f>
        <v>0</v>
      </c>
      <c r="R3336" s="2" t="str">
        <f>IF('Hazard Data'!N2978&lt;VLOOKUP(B3336,Thresholds!$B$2:$I$8,2,FALSE),"Minor",IF(AND(VLOOKUP(B3336,Thresholds!$B$2:$I$8,2,FALSE)&lt;='Hazard Data'!N2978,'Hazard Data'!N2978&lt;VLOOKUP(B3336,Thresholds!$B$2:$I$8,3,FALSE)),"Medium","Major"))</f>
        <v>Minor</v>
      </c>
      <c r="S3336" s="2" t="str">
        <f>IF(N3336&gt;0,"",IF('Hazard Data'!K2978&lt;VLOOKUP(B3336,Thresholds!$B$2:$I$8,5,FALSE),"Minor",IF(AND(VLOOKUP(B3336,Thresholds!$B$2:$I$8,5,FALSE)&lt;='Hazard Data'!K2978,'Hazard Data'!K2978&lt;VLOOKUP(B3336,Thresholds!$B$2:$I$8,6,FALSE)),"Medium","Major")))</f>
        <v>Medium</v>
      </c>
      <c r="T3336" s="2"/>
      <c r="U3336" s="2"/>
      <c r="V3336" s="2"/>
      <c r="W3336" s="2"/>
      <c r="X3336" s="1"/>
      <c r="Y3336" s="1"/>
      <c r="Z3336" s="1"/>
      <c r="AA3336" s="1"/>
      <c r="AB3336" s="1"/>
      <c r="AC3336" s="1"/>
      <c r="AD3336" s="1"/>
      <c r="AE3336" s="1"/>
      <c r="AF3336" s="1"/>
    </row>
    <row r="3337" spans="1:32">
      <c r="A3337" s="1"/>
      <c r="B3337" s="17">
        <v>3</v>
      </c>
      <c r="C3337" s="9" t="s">
        <v>29</v>
      </c>
      <c r="D3337" s="9" t="str">
        <f>VLOOKUP(C3337,'Hazard Categories'!$A$2:$B$52,2,FALSE)</f>
        <v>Tropical Storm</v>
      </c>
      <c r="E3337" s="17">
        <v>4</v>
      </c>
      <c r="F3337" s="17">
        <v>2018</v>
      </c>
      <c r="G3337" s="17" t="str">
        <f>IF(F3337&lt;2000,(ROUNDDOWN((F3337-$G$10)/5,0))*5+$G$10&amp;"-"&amp;(ROUNDDOWN((F3337-$G$10)/5,0))*5+$G$10+4,(ROUNDDOWN((F3337-$G$10)/5,0))*5+$G$10&amp;"-"&amp;(ROUNDDOWN((F3337-$G$10)/5,0))*5+$G$10+4)</f>
        <v>2015-2019</v>
      </c>
      <c r="H3337" s="17">
        <v>2</v>
      </c>
      <c r="I3337" s="17">
        <v>0</v>
      </c>
      <c r="J3337" s="17">
        <v>12</v>
      </c>
      <c r="K3337" s="17">
        <f>SUM(I3337:J3337)</f>
        <v>12</v>
      </c>
      <c r="L3337" s="28">
        <f>IF(N3337&lt;7000000000,0,1)</f>
        <v>0</v>
      </c>
      <c r="M3337" s="28">
        <f>IF(N3337&gt;0,1,0)</f>
        <v>0</v>
      </c>
      <c r="N3337" s="29">
        <v>0</v>
      </c>
      <c r="O3337" s="29">
        <f>IF($R3337="Minor",1,0)</f>
        <v>1</v>
      </c>
      <c r="P3337" s="29">
        <f>IF($R3337="Medium",1,0)</f>
        <v>0</v>
      </c>
      <c r="Q3337" s="29">
        <f>IF($R3337="Major",1,0)</f>
        <v>0</v>
      </c>
      <c r="R3337" s="2" t="str">
        <f>IF('Hazard Data'!N3012&lt;VLOOKUP(B3337,Thresholds!$B$2:$I$8,2,FALSE),"Minor",IF(AND(VLOOKUP(B3337,Thresholds!$B$2:$I$8,2,FALSE)&lt;='Hazard Data'!N3012,'Hazard Data'!N3012&lt;VLOOKUP(B3337,Thresholds!$B$2:$I$8,3,FALSE)),"Medium","Major"))</f>
        <v>Minor</v>
      </c>
      <c r="S3337" s="2" t="str">
        <f>IF(N3337&gt;0,"",IF('Hazard Data'!K3012&lt;VLOOKUP(B3337,Thresholds!$B$2:$I$8,5,FALSE),"Minor",IF(AND(VLOOKUP(B3337,Thresholds!$B$2:$I$8,5,FALSE)&lt;='Hazard Data'!K3012,'Hazard Data'!K3012&lt;VLOOKUP(B3337,Thresholds!$B$2:$I$8,6,FALSE)),"Medium","Major")))</f>
        <v>Medium</v>
      </c>
      <c r="T3337" s="2"/>
      <c r="U3337" s="2"/>
      <c r="V3337" s="2"/>
      <c r="W3337" s="2"/>
      <c r="X3337" s="1"/>
      <c r="Y3337" s="1"/>
      <c r="Z3337" s="1"/>
      <c r="AA3337" s="1"/>
      <c r="AB3337" s="1"/>
      <c r="AC3337" s="1"/>
      <c r="AD3337" s="1"/>
      <c r="AE3337" s="1"/>
      <c r="AF3337" s="1"/>
    </row>
    <row r="3338" spans="1:32">
      <c r="A3338" s="1"/>
      <c r="B3338" s="17">
        <v>5</v>
      </c>
      <c r="C3338" s="9" t="s">
        <v>59</v>
      </c>
      <c r="D3338" s="9" t="str">
        <f>VLOOKUP(C3338,'Hazard Categories'!$A$2:$B$52,2,FALSE)</f>
        <v>Storm</v>
      </c>
      <c r="E3338" s="17">
        <v>2</v>
      </c>
      <c r="F3338" s="17">
        <v>2018</v>
      </c>
      <c r="G3338" s="17" t="str">
        <f>IF(F3338&lt;2000,(ROUNDDOWN((F3338-$G$10)/5,0))*5+$G$10&amp;"-"&amp;(ROUNDDOWN((F3338-$G$10)/5,0))*5+$G$10+4,(ROUNDDOWN((F3338-$G$10)/5,0))*5+$G$10&amp;"-"&amp;(ROUNDDOWN((F3338-$G$10)/5,0))*5+$G$10+4)</f>
        <v>2015-2019</v>
      </c>
      <c r="H3338" s="17">
        <v>1</v>
      </c>
      <c r="I3338" s="17">
        <v>0</v>
      </c>
      <c r="J3338" s="17">
        <v>0</v>
      </c>
      <c r="K3338" s="17">
        <f>SUM(I3338:J3338)</f>
        <v>0</v>
      </c>
      <c r="L3338" s="28">
        <f>IF(N3338&lt;7000000000,0,1)</f>
        <v>0</v>
      </c>
      <c r="M3338" s="28">
        <f>IF(N3338&gt;0,1,0)</f>
        <v>0</v>
      </c>
      <c r="N3338" s="29">
        <v>0</v>
      </c>
      <c r="O3338" s="29">
        <f>IF($R3338="Minor",1,0)</f>
        <v>1</v>
      </c>
      <c r="P3338" s="29">
        <f>IF($R3338="Medium",1,0)</f>
        <v>0</v>
      </c>
      <c r="Q3338" s="29">
        <f>IF($R3338="Major",1,0)</f>
        <v>0</v>
      </c>
      <c r="R3338" s="2" t="str">
        <f>IF('Hazard Data'!N3016&lt;VLOOKUP(B3338,Thresholds!$B$2:$I$8,2,FALSE),"Minor",IF(AND(VLOOKUP(B3338,Thresholds!$B$2:$I$8,2,FALSE)&lt;='Hazard Data'!N3016,'Hazard Data'!N3016&lt;VLOOKUP(B3338,Thresholds!$B$2:$I$8,3,FALSE)),"Medium","Major"))</f>
        <v>Minor</v>
      </c>
      <c r="S3338" s="2" t="str">
        <f>IF(N3338&gt;0,"",IF('Hazard Data'!K3016&lt;VLOOKUP(B3338,Thresholds!$B$2:$I$8,5,FALSE),"Minor",IF(AND(VLOOKUP(B3338,Thresholds!$B$2:$I$8,5,FALSE)&lt;='Hazard Data'!K3016,'Hazard Data'!K3016&lt;VLOOKUP(B3338,Thresholds!$B$2:$I$8,6,FALSE)),"Medium","Major")))</f>
        <v>Medium</v>
      </c>
      <c r="T3338" s="2"/>
      <c r="U3338" s="2"/>
      <c r="V3338" s="2"/>
      <c r="W3338" s="2"/>
      <c r="X3338" s="1"/>
      <c r="Y3338" s="1"/>
      <c r="Z3338" s="1"/>
      <c r="AA3338" s="1"/>
      <c r="AB3338" s="1"/>
      <c r="AC3338" s="1"/>
      <c r="AD3338" s="1"/>
      <c r="AE3338" s="1"/>
      <c r="AF3338" s="1"/>
    </row>
    <row r="3339" spans="1:32">
      <c r="A3339" s="1"/>
      <c r="B3339" s="17">
        <v>5</v>
      </c>
      <c r="C3339" s="9" t="s">
        <v>59</v>
      </c>
      <c r="D3339" s="9" t="str">
        <f>VLOOKUP(C3339,'Hazard Categories'!$A$2:$B$52,2,FALSE)</f>
        <v>Storm</v>
      </c>
      <c r="E3339" s="17">
        <v>2</v>
      </c>
      <c r="F3339" s="17">
        <v>2018</v>
      </c>
      <c r="G3339" s="17" t="str">
        <f>IF(F3339&lt;2000,(ROUNDDOWN((F3339-$G$10)/5,0))*5+$G$10&amp;"-"&amp;(ROUNDDOWN((F3339-$G$10)/5,0))*5+$G$10+4,(ROUNDDOWN((F3339-$G$10)/5,0))*5+$G$10&amp;"-"&amp;(ROUNDDOWN((F3339-$G$10)/5,0))*5+$G$10+4)</f>
        <v>2015-2019</v>
      </c>
      <c r="H3339" s="17">
        <v>1</v>
      </c>
      <c r="I3339" s="17">
        <v>0</v>
      </c>
      <c r="J3339" s="17">
        <v>0</v>
      </c>
      <c r="K3339" s="17">
        <f>SUM(I3339:J3339)</f>
        <v>0</v>
      </c>
      <c r="L3339" s="28">
        <f>IF(N3339&lt;7000000000,0,1)</f>
        <v>0</v>
      </c>
      <c r="M3339" s="28">
        <f>IF(N3339&gt;0,1,0)</f>
        <v>0</v>
      </c>
      <c r="N3339" s="29">
        <v>0</v>
      </c>
      <c r="O3339" s="29">
        <f>IF($R3339="Minor",1,0)</f>
        <v>1</v>
      </c>
      <c r="P3339" s="29">
        <f>IF($R3339="Medium",1,0)</f>
        <v>0</v>
      </c>
      <c r="Q3339" s="29">
        <f>IF($R3339="Major",1,0)</f>
        <v>0</v>
      </c>
      <c r="R3339" s="2" t="str">
        <f>IF('Hazard Data'!N3017&lt;VLOOKUP(B3339,Thresholds!$B$2:$I$8,2,FALSE),"Minor",IF(AND(VLOOKUP(B3339,Thresholds!$B$2:$I$8,2,FALSE)&lt;='Hazard Data'!N3017,'Hazard Data'!N3017&lt;VLOOKUP(B3339,Thresholds!$B$2:$I$8,3,FALSE)),"Medium","Major"))</f>
        <v>Minor</v>
      </c>
      <c r="S3339" s="2" t="str">
        <f>IF(N3339&gt;0,"",IF('Hazard Data'!K3017&lt;VLOOKUP(B3339,Thresholds!$B$2:$I$8,5,FALSE),"Minor",IF(AND(VLOOKUP(B3339,Thresholds!$B$2:$I$8,5,FALSE)&lt;='Hazard Data'!K3017,'Hazard Data'!K3017&lt;VLOOKUP(B3339,Thresholds!$B$2:$I$8,6,FALSE)),"Medium","Major")))</f>
        <v>Medium</v>
      </c>
      <c r="T3339" s="2"/>
      <c r="U3339" s="2"/>
      <c r="V3339" s="2"/>
      <c r="W3339" s="2"/>
      <c r="X3339" s="1"/>
      <c r="Y3339" s="1"/>
      <c r="Z3339" s="1"/>
      <c r="AA3339" s="1"/>
      <c r="AB3339" s="1"/>
      <c r="AC3339" s="1"/>
      <c r="AD3339" s="1"/>
      <c r="AE3339" s="1"/>
      <c r="AF3339" s="1"/>
    </row>
    <row r="3340" spans="1:32">
      <c r="A3340" s="1"/>
      <c r="B3340" s="17">
        <v>5</v>
      </c>
      <c r="C3340" s="9" t="s">
        <v>45</v>
      </c>
      <c r="D3340" s="9" t="str">
        <f>VLOOKUP(C3340,'Hazard Categories'!$A$2:$B$52,2,FALSE)</f>
        <v>Storm</v>
      </c>
      <c r="E3340" s="17">
        <v>3</v>
      </c>
      <c r="F3340" s="17">
        <v>2018</v>
      </c>
      <c r="G3340" s="17" t="str">
        <f>IF(F3340&lt;2000,(ROUNDDOWN((F3340-$G$10)/5,0))*5+$G$10&amp;"-"&amp;(ROUNDDOWN((F3340-$G$10)/5,0))*5+$G$10+4,(ROUNDDOWN((F3340-$G$10)/5,0))*5+$G$10&amp;"-"&amp;(ROUNDDOWN((F3340-$G$10)/5,0))*5+$G$10+4)</f>
        <v>2015-2019</v>
      </c>
      <c r="H3340" s="17">
        <v>1</v>
      </c>
      <c r="I3340" s="17">
        <v>0</v>
      </c>
      <c r="J3340" s="17">
        <v>0</v>
      </c>
      <c r="K3340" s="17">
        <f>SUM(I3340:J3340)</f>
        <v>0</v>
      </c>
      <c r="L3340" s="28">
        <f>IF(N3340&lt;7000000000,0,1)</f>
        <v>0</v>
      </c>
      <c r="M3340" s="28">
        <f>IF(N3340&gt;0,1,0)</f>
        <v>0</v>
      </c>
      <c r="N3340" s="29">
        <v>0</v>
      </c>
      <c r="O3340" s="29">
        <f>IF($R3340="Minor",1,0)</f>
        <v>1</v>
      </c>
      <c r="P3340" s="29">
        <f>IF($R3340="Medium",1,0)</f>
        <v>0</v>
      </c>
      <c r="Q3340" s="29">
        <f>IF($R3340="Major",1,0)</f>
        <v>0</v>
      </c>
      <c r="R3340" s="2" t="str">
        <f>IF('Hazard Data'!N3019&lt;VLOOKUP(B3340,Thresholds!$B$2:$I$8,2,FALSE),"Minor",IF(AND(VLOOKUP(B3340,Thresholds!$B$2:$I$8,2,FALSE)&lt;='Hazard Data'!N3019,'Hazard Data'!N3019&lt;VLOOKUP(B3340,Thresholds!$B$2:$I$8,3,FALSE)),"Medium","Major"))</f>
        <v>Minor</v>
      </c>
      <c r="S3340" s="2" t="str">
        <f>IF(N3340&gt;0,"",IF('Hazard Data'!K3019&lt;VLOOKUP(B3340,Thresholds!$B$2:$I$8,5,FALSE),"Minor",IF(AND(VLOOKUP(B3340,Thresholds!$B$2:$I$8,5,FALSE)&lt;='Hazard Data'!K3019,'Hazard Data'!K3019&lt;VLOOKUP(B3340,Thresholds!$B$2:$I$8,6,FALSE)),"Medium","Major")))</f>
        <v>Medium</v>
      </c>
      <c r="T3340" s="2"/>
      <c r="U3340" s="2"/>
      <c r="V3340" s="2"/>
      <c r="W3340" s="2"/>
      <c r="X3340" s="1"/>
      <c r="Y3340" s="1"/>
      <c r="Z3340" s="1"/>
      <c r="AA3340" s="1"/>
      <c r="AB3340" s="1"/>
      <c r="AC3340" s="1"/>
      <c r="AD3340" s="1"/>
      <c r="AE3340" s="1"/>
      <c r="AF3340" s="1"/>
    </row>
    <row r="3341" spans="1:32">
      <c r="A3341" s="1"/>
      <c r="B3341" s="17">
        <v>3</v>
      </c>
      <c r="C3341" s="9" t="s">
        <v>44</v>
      </c>
      <c r="D3341" s="9" t="str">
        <f>VLOOKUP(C3341,'Hazard Categories'!$A$2:$B$52,2,FALSE)</f>
        <v>Severe Storm</v>
      </c>
      <c r="E3341" s="17">
        <v>2</v>
      </c>
      <c r="F3341" s="17">
        <v>2000</v>
      </c>
      <c r="G3341" s="17" t="str">
        <f>IF(F3341&lt;2000,(ROUNDDOWN((F3341-$G$10)/5,0))*5+$G$10&amp;"-"&amp;(ROUNDDOWN((F3341-$G$10)/5,0))*5+$G$10+4,(ROUNDDOWN((F3341-$G$10)/5,0))*5+$G$10&amp;"-"&amp;(ROUNDDOWN((F3341-$G$10)/5,0))*5+$G$10+4)</f>
        <v>2000-2004</v>
      </c>
      <c r="H3341" s="17">
        <v>1</v>
      </c>
      <c r="I3341" s="17">
        <v>11</v>
      </c>
      <c r="J3341" s="17">
        <v>11</v>
      </c>
      <c r="K3341" s="17">
        <f>SUM(I3341:J3341)</f>
        <v>22</v>
      </c>
      <c r="L3341" s="28">
        <f>IF(N3341&lt;7000000000,0,1)</f>
        <v>0</v>
      </c>
      <c r="M3341" s="28">
        <f>IF(N3341&gt;0,1,0)</f>
        <v>0</v>
      </c>
      <c r="N3341" s="29">
        <v>0</v>
      </c>
      <c r="O3341" s="29">
        <f>IF($R3341="Minor",1,0)</f>
        <v>1</v>
      </c>
      <c r="P3341" s="29">
        <f>IF($R3341="Medium",1,0)</f>
        <v>0</v>
      </c>
      <c r="Q3341" s="29">
        <f>IF($R3341="Major",1,0)</f>
        <v>0</v>
      </c>
      <c r="R3341" s="2" t="str">
        <f>IF('Hazard Data'!N3024&lt;VLOOKUP(B3341,Thresholds!$B$2:$I$8,2,FALSE),"Minor",IF(AND(VLOOKUP(B3341,Thresholds!$B$2:$I$8,2,FALSE)&lt;='Hazard Data'!N3024,'Hazard Data'!N3024&lt;VLOOKUP(B3341,Thresholds!$B$2:$I$8,3,FALSE)),"Medium","Major"))</f>
        <v>Minor</v>
      </c>
      <c r="S3341" s="2" t="str">
        <f>IF(N3341&gt;0,"",IF('Hazard Data'!K3024&lt;VLOOKUP(B3341,Thresholds!$B$2:$I$8,5,FALSE),"Minor",IF(AND(VLOOKUP(B3341,Thresholds!$B$2:$I$8,5,FALSE)&lt;='Hazard Data'!K3024,'Hazard Data'!K3024&lt;VLOOKUP(B3341,Thresholds!$B$2:$I$8,6,FALSE)),"Medium","Major")))</f>
        <v>Medium</v>
      </c>
      <c r="T3341" s="2"/>
      <c r="U3341" s="2"/>
      <c r="V3341" s="2"/>
      <c r="W3341" s="2"/>
      <c r="X3341" s="1"/>
      <c r="Y3341" s="1"/>
      <c r="Z3341" s="1"/>
      <c r="AA3341" s="1"/>
      <c r="AB3341" s="1"/>
      <c r="AC3341" s="1"/>
      <c r="AD3341" s="1"/>
      <c r="AE3341" s="1"/>
      <c r="AF3341" s="1"/>
    </row>
    <row r="3342" spans="1:32">
      <c r="A3342" s="1"/>
      <c r="B3342" s="17">
        <v>1</v>
      </c>
      <c r="C3342" s="9" t="s">
        <v>44</v>
      </c>
      <c r="D3342" s="9" t="str">
        <f>VLOOKUP(C3342,'Hazard Categories'!$A$2:$B$52,2,FALSE)</f>
        <v>Severe Storm</v>
      </c>
      <c r="E3342" s="17">
        <v>2</v>
      </c>
      <c r="F3342" s="17">
        <v>2000</v>
      </c>
      <c r="G3342" s="17" t="str">
        <f>IF(F3342&lt;2000,(ROUNDDOWN((F3342-$G$10)/5,0))*5+$G$10&amp;"-"&amp;(ROUNDDOWN((F3342-$G$10)/5,0))*5+$G$10+4,(ROUNDDOWN((F3342-$G$10)/5,0))*5+$G$10&amp;"-"&amp;(ROUNDDOWN((F3342-$G$10)/5,0))*5+$G$10+4)</f>
        <v>2000-2004</v>
      </c>
      <c r="H3342" s="17">
        <v>1</v>
      </c>
      <c r="I3342" s="17">
        <v>0</v>
      </c>
      <c r="J3342" s="17">
        <v>23</v>
      </c>
      <c r="K3342" s="17">
        <f>SUM(I3342:J3342)</f>
        <v>23</v>
      </c>
      <c r="L3342" s="28">
        <f>IF(N3342&lt;7000000000,0,1)</f>
        <v>0</v>
      </c>
      <c r="M3342" s="28">
        <f>IF(N3342&gt;0,1,0)</f>
        <v>0</v>
      </c>
      <c r="N3342" s="29">
        <v>0</v>
      </c>
      <c r="O3342" s="29">
        <f>IF($R3342="Minor",1,0)</f>
        <v>1</v>
      </c>
      <c r="P3342" s="29">
        <f>IF($R3342="Medium",1,0)</f>
        <v>0</v>
      </c>
      <c r="Q3342" s="29">
        <f>IF($R3342="Major",1,0)</f>
        <v>0</v>
      </c>
      <c r="R3342" s="2" t="str">
        <f>IF('Hazard Data'!N3025&lt;VLOOKUP(B3342,Thresholds!$B$2:$I$8,2,FALSE),"Minor",IF(AND(VLOOKUP(B3342,Thresholds!$B$2:$I$8,2,FALSE)&lt;='Hazard Data'!N3025,'Hazard Data'!N3025&lt;VLOOKUP(B3342,Thresholds!$B$2:$I$8,3,FALSE)),"Medium","Major"))</f>
        <v>Minor</v>
      </c>
      <c r="S3342" s="2" t="str">
        <f>IF(N3342&gt;0,"",IF('Hazard Data'!K3025&lt;VLOOKUP(B3342,Thresholds!$B$2:$I$8,5,FALSE),"Minor",IF(AND(VLOOKUP(B3342,Thresholds!$B$2:$I$8,5,FALSE)&lt;='Hazard Data'!K3025,'Hazard Data'!K3025&lt;VLOOKUP(B3342,Thresholds!$B$2:$I$8,6,FALSE)),"Medium","Major")))</f>
        <v>Medium</v>
      </c>
      <c r="T3342" s="2"/>
      <c r="U3342" s="2"/>
      <c r="V3342" s="2"/>
      <c r="W3342" s="2"/>
      <c r="X3342" s="1"/>
      <c r="Y3342" s="1"/>
      <c r="Z3342" s="1"/>
      <c r="AA3342" s="1"/>
      <c r="AB3342" s="1"/>
      <c r="AC3342" s="1"/>
      <c r="AD3342" s="1"/>
      <c r="AE3342" s="1"/>
      <c r="AF3342" s="1"/>
    </row>
    <row r="3343" spans="1:32">
      <c r="A3343" s="1"/>
      <c r="B3343" s="17">
        <v>3</v>
      </c>
      <c r="C3343" s="9" t="s">
        <v>44</v>
      </c>
      <c r="D3343" s="9" t="str">
        <f>VLOOKUP(C3343,'Hazard Categories'!$A$2:$B$52,2,FALSE)</f>
        <v>Severe Storm</v>
      </c>
      <c r="E3343" s="17">
        <v>2</v>
      </c>
      <c r="F3343" s="17">
        <v>2000</v>
      </c>
      <c r="G3343" s="17" t="str">
        <f>IF(F3343&lt;2000,(ROUNDDOWN((F3343-$G$10)/5,0))*5+$G$10&amp;"-"&amp;(ROUNDDOWN((F3343-$G$10)/5,0))*5+$G$10+4,(ROUNDDOWN((F3343-$G$10)/5,0))*5+$G$10&amp;"-"&amp;(ROUNDDOWN((F3343-$G$10)/5,0))*5+$G$10+4)</f>
        <v>2000-2004</v>
      </c>
      <c r="H3343" s="17">
        <v>1</v>
      </c>
      <c r="I3343" s="17">
        <v>0</v>
      </c>
      <c r="J3343" s="17">
        <v>12</v>
      </c>
      <c r="K3343" s="17">
        <f>SUM(I3343:J3343)</f>
        <v>12</v>
      </c>
      <c r="L3343" s="28">
        <f>IF(N3343&lt;7000000000,0,1)</f>
        <v>0</v>
      </c>
      <c r="M3343" s="28">
        <f>IF(N3343&gt;0,1,0)</f>
        <v>0</v>
      </c>
      <c r="N3343" s="29">
        <v>0</v>
      </c>
      <c r="O3343" s="29">
        <f>IF($R3343="Minor",1,0)</f>
        <v>1</v>
      </c>
      <c r="P3343" s="29">
        <f>IF($R3343="Medium",1,0)</f>
        <v>0</v>
      </c>
      <c r="Q3343" s="29">
        <f>IF($R3343="Major",1,0)</f>
        <v>0</v>
      </c>
      <c r="R3343" s="2" t="str">
        <f>IF('Hazard Data'!N3026&lt;VLOOKUP(B3343,Thresholds!$B$2:$I$8,2,FALSE),"Minor",IF(AND(VLOOKUP(B3343,Thresholds!$B$2:$I$8,2,FALSE)&lt;='Hazard Data'!N3026,'Hazard Data'!N3026&lt;VLOOKUP(B3343,Thresholds!$B$2:$I$8,3,FALSE)),"Medium","Major"))</f>
        <v>Minor</v>
      </c>
      <c r="S3343" s="2" t="str">
        <f>IF(N3343&gt;0,"",IF('Hazard Data'!K3026&lt;VLOOKUP(B3343,Thresholds!$B$2:$I$8,5,FALSE),"Minor",IF(AND(VLOOKUP(B3343,Thresholds!$B$2:$I$8,5,FALSE)&lt;='Hazard Data'!K3026,'Hazard Data'!K3026&lt;VLOOKUP(B3343,Thresholds!$B$2:$I$8,6,FALSE)),"Medium","Major")))</f>
        <v>Medium</v>
      </c>
      <c r="T3343" s="2"/>
      <c r="U3343" s="2"/>
      <c r="V3343" s="2"/>
      <c r="W3343" s="2"/>
      <c r="X3343" s="1"/>
      <c r="Y3343" s="1"/>
      <c r="Z3343" s="1"/>
      <c r="AA3343" s="1"/>
      <c r="AB3343" s="1"/>
      <c r="AC3343" s="1"/>
      <c r="AD3343" s="1"/>
      <c r="AE3343" s="1"/>
      <c r="AF3343" s="1"/>
    </row>
    <row r="3344" spans="1:32">
      <c r="A3344" s="1"/>
      <c r="B3344" s="17">
        <v>2</v>
      </c>
      <c r="C3344" s="9" t="s">
        <v>45</v>
      </c>
      <c r="D3344" s="9" t="str">
        <f>VLOOKUP(C3344,'Hazard Categories'!$A$2:$B$52,2,FALSE)</f>
        <v>Storm</v>
      </c>
      <c r="E3344" s="17">
        <v>3</v>
      </c>
      <c r="F3344" s="17">
        <v>2000</v>
      </c>
      <c r="G3344" s="17" t="str">
        <f>IF(F3344&lt;2000,(ROUNDDOWN((F3344-$G$10)/5,0))*5+$G$10&amp;"-"&amp;(ROUNDDOWN((F3344-$G$10)/5,0))*5+$G$10+4,(ROUNDDOWN((F3344-$G$10)/5,0))*5+$G$10&amp;"-"&amp;(ROUNDDOWN((F3344-$G$10)/5,0))*5+$G$10+4)</f>
        <v>2000-2004</v>
      </c>
      <c r="H3344" s="17">
        <v>1</v>
      </c>
      <c r="I3344" s="17">
        <v>0</v>
      </c>
      <c r="J3344" s="17">
        <v>11</v>
      </c>
      <c r="K3344" s="17">
        <f>SUM(I3344:J3344)</f>
        <v>11</v>
      </c>
      <c r="L3344" s="28">
        <f>IF(N3344&lt;7000000000,0,1)</f>
        <v>0</v>
      </c>
      <c r="M3344" s="28">
        <f>IF(N3344&gt;0,1,0)</f>
        <v>0</v>
      </c>
      <c r="N3344" s="29">
        <v>0</v>
      </c>
      <c r="O3344" s="29">
        <f>IF($R3344="Minor",1,0)</f>
        <v>1</v>
      </c>
      <c r="P3344" s="29">
        <f>IF($R3344="Medium",1,0)</f>
        <v>0</v>
      </c>
      <c r="Q3344" s="29">
        <f>IF($R3344="Major",1,0)</f>
        <v>0</v>
      </c>
      <c r="R3344" s="2" t="str">
        <f>IF('Hazard Data'!N3034&lt;VLOOKUP(B3344,Thresholds!$B$2:$I$8,2,FALSE),"Minor",IF(AND(VLOOKUP(B3344,Thresholds!$B$2:$I$8,2,FALSE)&lt;='Hazard Data'!N3034,'Hazard Data'!N3034&lt;VLOOKUP(B3344,Thresholds!$B$2:$I$8,3,FALSE)),"Medium","Major"))</f>
        <v>Minor</v>
      </c>
      <c r="S3344" s="2" t="str">
        <f>IF(N3344&gt;0,"",IF('Hazard Data'!K3034&lt;VLOOKUP(B3344,Thresholds!$B$2:$I$8,5,FALSE),"Minor",IF(AND(VLOOKUP(B3344,Thresholds!$B$2:$I$8,5,FALSE)&lt;='Hazard Data'!K3034,'Hazard Data'!K3034&lt;VLOOKUP(B3344,Thresholds!$B$2:$I$8,6,FALSE)),"Medium","Major")))</f>
        <v>Medium</v>
      </c>
      <c r="T3344" s="2"/>
      <c r="U3344" s="2"/>
      <c r="V3344" s="2"/>
      <c r="W3344" s="2"/>
      <c r="X3344" s="1"/>
      <c r="Y3344" s="1"/>
      <c r="Z3344" s="1"/>
      <c r="AA3344" s="1"/>
      <c r="AB3344" s="1"/>
      <c r="AC3344" s="1"/>
      <c r="AD3344" s="1"/>
      <c r="AE3344" s="1"/>
      <c r="AF3344" s="1"/>
    </row>
    <row r="3345" spans="1:32">
      <c r="A3345" s="1"/>
      <c r="B3345" s="17">
        <v>2</v>
      </c>
      <c r="C3345" s="9" t="s">
        <v>42</v>
      </c>
      <c r="D3345" s="9" t="str">
        <f>VLOOKUP(C3345,'Hazard Categories'!$A$2:$B$52,2,FALSE)</f>
        <v>Storm</v>
      </c>
      <c r="E3345" s="17">
        <v>2</v>
      </c>
      <c r="F3345" s="17">
        <v>2001</v>
      </c>
      <c r="G3345" s="17" t="str">
        <f>IF(F3345&lt;2000,(ROUNDDOWN((F3345-$G$10)/5,0))*5+$G$10&amp;"-"&amp;(ROUNDDOWN((F3345-$G$10)/5,0))*5+$G$10+4,(ROUNDDOWN((F3345-$G$10)/5,0))*5+$G$10&amp;"-"&amp;(ROUNDDOWN((F3345-$G$10)/5,0))*5+$G$10+4)</f>
        <v>2000-2004</v>
      </c>
      <c r="H3345" s="17">
        <v>1</v>
      </c>
      <c r="I3345" s="17">
        <v>0</v>
      </c>
      <c r="J3345" s="17">
        <v>0</v>
      </c>
      <c r="K3345" s="17">
        <f>SUM(I3345:J3345)</f>
        <v>0</v>
      </c>
      <c r="L3345" s="28">
        <f>IF(N3345&lt;7000000000,0,1)</f>
        <v>0</v>
      </c>
      <c r="M3345" s="28">
        <f>IF(N3345&gt;0,1,0)</f>
        <v>0</v>
      </c>
      <c r="N3345" s="29">
        <v>0</v>
      </c>
      <c r="O3345" s="29">
        <f>IF($R3345="Minor",1,0)</f>
        <v>1</v>
      </c>
      <c r="P3345" s="29">
        <f>IF($R3345="Medium",1,0)</f>
        <v>0</v>
      </c>
      <c r="Q3345" s="29">
        <f>IF($R3345="Major",1,0)</f>
        <v>0</v>
      </c>
      <c r="R3345" s="2" t="str">
        <f>IF('Hazard Data'!N3043&lt;VLOOKUP(B3345,Thresholds!$B$2:$I$8,2,FALSE),"Minor",IF(AND(VLOOKUP(B3345,Thresholds!$B$2:$I$8,2,FALSE)&lt;='Hazard Data'!N3043,'Hazard Data'!N3043&lt;VLOOKUP(B3345,Thresholds!$B$2:$I$8,3,FALSE)),"Medium","Major"))</f>
        <v>Minor</v>
      </c>
      <c r="S3345" s="2" t="str">
        <f>IF(N3345&gt;0,"",IF('Hazard Data'!K3043&lt;VLOOKUP(B3345,Thresholds!$B$2:$I$8,5,FALSE),"Minor",IF(AND(VLOOKUP(B3345,Thresholds!$B$2:$I$8,5,FALSE)&lt;='Hazard Data'!K3043,'Hazard Data'!K3043&lt;VLOOKUP(B3345,Thresholds!$B$2:$I$8,6,FALSE)),"Medium","Major")))</f>
        <v>Medium</v>
      </c>
      <c r="T3345" s="2"/>
      <c r="U3345" s="2"/>
      <c r="V3345" s="2"/>
      <c r="W3345" s="2"/>
      <c r="X3345" s="1"/>
      <c r="Y3345" s="1"/>
      <c r="Z3345" s="1"/>
      <c r="AA3345" s="1"/>
      <c r="AB3345" s="1"/>
      <c r="AC3345" s="1"/>
      <c r="AD3345" s="1"/>
      <c r="AE3345" s="1"/>
      <c r="AF3345" s="1"/>
    </row>
    <row r="3346" spans="1:32">
      <c r="A3346" s="1"/>
      <c r="B3346" s="17">
        <v>2</v>
      </c>
      <c r="C3346" s="9" t="s">
        <v>42</v>
      </c>
      <c r="D3346" s="9" t="str">
        <f>VLOOKUP(C3346,'Hazard Categories'!$A$2:$B$52,2,FALSE)</f>
        <v>Storm</v>
      </c>
      <c r="E3346" s="17">
        <v>1</v>
      </c>
      <c r="F3346" s="17">
        <v>2002</v>
      </c>
      <c r="G3346" s="17" t="str">
        <f>IF(F3346&lt;2000,(ROUNDDOWN((F3346-$G$10)/5,0))*5+$G$10&amp;"-"&amp;(ROUNDDOWN((F3346-$G$10)/5,0))*5+$G$10+4,(ROUNDDOWN((F3346-$G$10)/5,0))*5+$G$10&amp;"-"&amp;(ROUNDDOWN((F3346-$G$10)/5,0))*5+$G$10+4)</f>
        <v>2000-2004</v>
      </c>
      <c r="H3346" s="17">
        <v>1</v>
      </c>
      <c r="I3346" s="17">
        <v>12</v>
      </c>
      <c r="J3346" s="17">
        <v>0</v>
      </c>
      <c r="K3346" s="17">
        <f>SUM(I3346:J3346)</f>
        <v>12</v>
      </c>
      <c r="L3346" s="28">
        <f>IF(N3346&lt;7000000000,0,1)</f>
        <v>0</v>
      </c>
      <c r="M3346" s="28">
        <f>IF(N3346&gt;0,1,0)</f>
        <v>0</v>
      </c>
      <c r="N3346" s="29">
        <v>0</v>
      </c>
      <c r="O3346" s="29">
        <f>IF($R3346="Minor",1,0)</f>
        <v>1</v>
      </c>
      <c r="P3346" s="29">
        <f>IF($R3346="Medium",1,0)</f>
        <v>0</v>
      </c>
      <c r="Q3346" s="29">
        <f>IF($R3346="Major",1,0)</f>
        <v>0</v>
      </c>
      <c r="R3346" s="2" t="str">
        <f>IF('Hazard Data'!N3052&lt;VLOOKUP(B3346,Thresholds!$B$2:$I$8,2,FALSE),"Minor",IF(AND(VLOOKUP(B3346,Thresholds!$B$2:$I$8,2,FALSE)&lt;='Hazard Data'!N3052,'Hazard Data'!N3052&lt;VLOOKUP(B3346,Thresholds!$B$2:$I$8,3,FALSE)),"Medium","Major"))</f>
        <v>Minor</v>
      </c>
      <c r="S3346" s="2" t="str">
        <f>IF(N3346&gt;0,"",IF('Hazard Data'!K3052&lt;VLOOKUP(B3346,Thresholds!$B$2:$I$8,5,FALSE),"Minor",IF(AND(VLOOKUP(B3346,Thresholds!$B$2:$I$8,5,FALSE)&lt;='Hazard Data'!K3052,'Hazard Data'!K3052&lt;VLOOKUP(B3346,Thresholds!$B$2:$I$8,6,FALSE)),"Medium","Major")))</f>
        <v>Major</v>
      </c>
      <c r="T3346" s="2"/>
      <c r="U3346" s="2"/>
      <c r="V3346" s="2"/>
      <c r="W3346" s="2"/>
      <c r="X3346" s="1"/>
      <c r="Y3346" s="1"/>
      <c r="Z3346" s="1"/>
      <c r="AA3346" s="1"/>
      <c r="AB3346" s="1"/>
      <c r="AC3346" s="1"/>
      <c r="AD3346" s="1"/>
      <c r="AE3346" s="1"/>
      <c r="AF3346" s="1"/>
    </row>
    <row r="3347" spans="1:32">
      <c r="A3347" s="1"/>
      <c r="B3347" s="17">
        <v>1</v>
      </c>
      <c r="C3347" s="9" t="s">
        <v>59</v>
      </c>
      <c r="D3347" s="9" t="str">
        <f>VLOOKUP(C3347,'Hazard Categories'!$A$2:$B$52,2,FALSE)</f>
        <v>Storm</v>
      </c>
      <c r="E3347" s="17">
        <v>2</v>
      </c>
      <c r="F3347" s="17">
        <v>2003</v>
      </c>
      <c r="G3347" s="17" t="str">
        <f>IF(F3347&lt;2000,(ROUNDDOWN((F3347-$G$10)/5,0))*5+$G$10&amp;"-"&amp;(ROUNDDOWN((F3347-$G$10)/5,0))*5+$G$10+4,(ROUNDDOWN((F3347-$G$10)/5,0))*5+$G$10&amp;"-"&amp;(ROUNDDOWN((F3347-$G$10)/5,0))*5+$G$10+4)</f>
        <v>2000-2004</v>
      </c>
      <c r="H3347" s="17">
        <v>1</v>
      </c>
      <c r="I3347" s="17">
        <v>0</v>
      </c>
      <c r="J3347" s="17">
        <v>11</v>
      </c>
      <c r="K3347" s="17">
        <f>SUM(I3347:J3347)</f>
        <v>11</v>
      </c>
      <c r="L3347" s="28">
        <f>IF(N3347&lt;7000000000,0,1)</f>
        <v>0</v>
      </c>
      <c r="M3347" s="28">
        <f>IF(N3347&gt;0,1,0)</f>
        <v>0</v>
      </c>
      <c r="N3347" s="29">
        <v>0</v>
      </c>
      <c r="O3347" s="29">
        <f>IF($R3347="Minor",1,0)</f>
        <v>1</v>
      </c>
      <c r="P3347" s="29">
        <f>IF($R3347="Medium",1,0)</f>
        <v>0</v>
      </c>
      <c r="Q3347" s="29">
        <f>IF($R3347="Major",1,0)</f>
        <v>0</v>
      </c>
      <c r="R3347" s="2" t="str">
        <f>IF('Hazard Data'!N3074&lt;VLOOKUP(B3347,Thresholds!$B$2:$I$8,2,FALSE),"Minor",IF(AND(VLOOKUP(B3347,Thresholds!$B$2:$I$8,2,FALSE)&lt;='Hazard Data'!N3074,'Hazard Data'!N3074&lt;VLOOKUP(B3347,Thresholds!$B$2:$I$8,3,FALSE)),"Medium","Major"))</f>
        <v>Minor</v>
      </c>
      <c r="S3347" s="2" t="str">
        <f>IF(N3347&gt;0,"",IF('Hazard Data'!K3074&lt;VLOOKUP(B3347,Thresholds!$B$2:$I$8,5,FALSE),"Minor",IF(AND(VLOOKUP(B3347,Thresholds!$B$2:$I$8,5,FALSE)&lt;='Hazard Data'!K3074,'Hazard Data'!K3074&lt;VLOOKUP(B3347,Thresholds!$B$2:$I$8,6,FALSE)),"Medium","Major")))</f>
        <v>Major</v>
      </c>
      <c r="T3347" s="2"/>
      <c r="U3347" s="2"/>
      <c r="V3347" s="2"/>
      <c r="W3347" s="2"/>
      <c r="X3347" s="1"/>
      <c r="Y3347" s="1"/>
      <c r="Z3347" s="1"/>
      <c r="AA3347" s="1"/>
      <c r="AB3347" s="1"/>
      <c r="AC3347" s="1"/>
      <c r="AD3347" s="1"/>
      <c r="AE3347" s="1"/>
      <c r="AF3347" s="1"/>
    </row>
    <row r="3348" spans="1:32">
      <c r="A3348" s="1"/>
      <c r="B3348" s="17">
        <v>4</v>
      </c>
      <c r="C3348" s="9" t="s">
        <v>45</v>
      </c>
      <c r="D3348" s="9" t="str">
        <f>VLOOKUP(C3348,'Hazard Categories'!$A$2:$B$52,2,FALSE)</f>
        <v>Storm</v>
      </c>
      <c r="E3348" s="17">
        <v>3</v>
      </c>
      <c r="F3348" s="17">
        <v>2003</v>
      </c>
      <c r="G3348" s="17" t="str">
        <f>IF(F3348&lt;2000,(ROUNDDOWN((F3348-$G$10)/5,0))*5+$G$10&amp;"-"&amp;(ROUNDDOWN((F3348-$G$10)/5,0))*5+$G$10+4,(ROUNDDOWN((F3348-$G$10)/5,0))*5+$G$10&amp;"-"&amp;(ROUNDDOWN((F3348-$G$10)/5,0))*5+$G$10+4)</f>
        <v>2000-2004</v>
      </c>
      <c r="H3348" s="17">
        <v>1</v>
      </c>
      <c r="I3348" s="17">
        <v>0</v>
      </c>
      <c r="J3348" s="17">
        <v>11</v>
      </c>
      <c r="K3348" s="17">
        <f>SUM(I3348:J3348)</f>
        <v>11</v>
      </c>
      <c r="L3348" s="28">
        <f>IF(N3348&lt;7000000000,0,1)</f>
        <v>0</v>
      </c>
      <c r="M3348" s="28">
        <f>IF(N3348&gt;0,1,0)</f>
        <v>0</v>
      </c>
      <c r="N3348" s="29">
        <v>0</v>
      </c>
      <c r="O3348" s="29">
        <f>IF($R3348="Minor",1,0)</f>
        <v>1</v>
      </c>
      <c r="P3348" s="29">
        <f>IF($R3348="Medium",1,0)</f>
        <v>0</v>
      </c>
      <c r="Q3348" s="29">
        <f>IF($R3348="Major",1,0)</f>
        <v>0</v>
      </c>
      <c r="R3348" s="2" t="str">
        <f>IF('Hazard Data'!N3077&lt;VLOOKUP(B3348,Thresholds!$B$2:$I$8,2,FALSE),"Minor",IF(AND(VLOOKUP(B3348,Thresholds!$B$2:$I$8,2,FALSE)&lt;='Hazard Data'!N3077,'Hazard Data'!N3077&lt;VLOOKUP(B3348,Thresholds!$B$2:$I$8,3,FALSE)),"Medium","Major"))</f>
        <v>Minor</v>
      </c>
      <c r="S3348" s="2" t="str">
        <f>IF(N3348&gt;0,"",IF('Hazard Data'!K3077&lt;VLOOKUP(B3348,Thresholds!$B$2:$I$8,5,FALSE),"Minor",IF(AND(VLOOKUP(B3348,Thresholds!$B$2:$I$8,5,FALSE)&lt;='Hazard Data'!K3077,'Hazard Data'!K3077&lt;VLOOKUP(B3348,Thresholds!$B$2:$I$8,6,FALSE)),"Medium","Major")))</f>
        <v>Major</v>
      </c>
      <c r="T3348" s="2"/>
      <c r="U3348" s="2"/>
      <c r="V3348" s="2"/>
      <c r="W3348" s="2"/>
      <c r="X3348" s="1"/>
      <c r="Y3348" s="1"/>
      <c r="Z3348" s="1"/>
      <c r="AA3348" s="1"/>
      <c r="AB3348" s="1"/>
      <c r="AC3348" s="1"/>
      <c r="AD3348" s="1"/>
      <c r="AE3348" s="1"/>
      <c r="AF3348" s="1"/>
    </row>
    <row r="3349" spans="1:32">
      <c r="A3349" s="1"/>
      <c r="B3349" s="17">
        <v>2</v>
      </c>
      <c r="C3349" s="9" t="s">
        <v>51</v>
      </c>
      <c r="D3349" s="9" t="str">
        <f>VLOOKUP(C3349,'Hazard Categories'!$A$2:$B$52,2,FALSE)</f>
        <v>Storm</v>
      </c>
      <c r="E3349" s="17">
        <v>2</v>
      </c>
      <c r="F3349" s="17">
        <v>2004</v>
      </c>
      <c r="G3349" s="17" t="str">
        <f>IF(F3349&lt;2000,(ROUNDDOWN((F3349-$G$10)/5,0))*5+$G$10&amp;"-"&amp;(ROUNDDOWN((F3349-$G$10)/5,0))*5+$G$10+4,(ROUNDDOWN((F3349-$G$10)/5,0))*5+$G$10&amp;"-"&amp;(ROUNDDOWN((F3349-$G$10)/5,0))*5+$G$10+4)</f>
        <v>2000-2004</v>
      </c>
      <c r="H3349" s="17">
        <v>1</v>
      </c>
      <c r="I3349" s="17">
        <v>23</v>
      </c>
      <c r="J3349" s="17">
        <v>0</v>
      </c>
      <c r="K3349" s="17">
        <f>SUM(I3349:J3349)</f>
        <v>23</v>
      </c>
      <c r="L3349" s="28">
        <f>IF(N3349&lt;7000000000,0,1)</f>
        <v>0</v>
      </c>
      <c r="M3349" s="28">
        <f>IF(N3349&gt;0,1,0)</f>
        <v>0</v>
      </c>
      <c r="N3349" s="29">
        <v>0</v>
      </c>
      <c r="O3349" s="29">
        <f>IF($R3349="Minor",1,0)</f>
        <v>1</v>
      </c>
      <c r="P3349" s="29">
        <f>IF($R3349="Medium",1,0)</f>
        <v>0</v>
      </c>
      <c r="Q3349" s="29">
        <f>IF($R3349="Major",1,0)</f>
        <v>0</v>
      </c>
      <c r="R3349" s="2" t="str">
        <f>IF('Hazard Data'!N3095&lt;VLOOKUP(B3349,Thresholds!$B$2:$I$8,2,FALSE),"Minor",IF(AND(VLOOKUP(B3349,Thresholds!$B$2:$I$8,2,FALSE)&lt;='Hazard Data'!N3095,'Hazard Data'!N3095&lt;VLOOKUP(B3349,Thresholds!$B$2:$I$8,3,FALSE)),"Medium","Major"))</f>
        <v>Minor</v>
      </c>
      <c r="S3349" s="2" t="str">
        <f>IF(N3349&gt;0,"",IF('Hazard Data'!K3095&lt;VLOOKUP(B3349,Thresholds!$B$2:$I$8,5,FALSE),"Minor",IF(AND(VLOOKUP(B3349,Thresholds!$B$2:$I$8,5,FALSE)&lt;='Hazard Data'!K3095,'Hazard Data'!K3095&lt;VLOOKUP(B3349,Thresholds!$B$2:$I$8,6,FALSE)),"Medium","Major")))</f>
        <v>Medium</v>
      </c>
      <c r="T3349" s="2"/>
      <c r="U3349" s="2"/>
      <c r="V3349" s="2"/>
      <c r="W3349" s="2"/>
      <c r="X3349" s="1"/>
      <c r="Y3349" s="1"/>
      <c r="Z3349" s="1"/>
      <c r="AA3349" s="1"/>
      <c r="AB3349" s="1"/>
      <c r="AC3349" s="1"/>
      <c r="AD3349" s="1"/>
      <c r="AE3349" s="1"/>
      <c r="AF3349" s="1"/>
    </row>
    <row r="3350" spans="1:32">
      <c r="A3350" s="1"/>
      <c r="B3350" s="17">
        <v>4</v>
      </c>
      <c r="C3350" s="9" t="s">
        <v>41</v>
      </c>
      <c r="D3350" s="9" t="str">
        <f>VLOOKUP(C3350,'Hazard Categories'!$A$2:$B$52,2,FALSE)</f>
        <v>Tornado</v>
      </c>
      <c r="E3350" s="17">
        <v>4</v>
      </c>
      <c r="F3350" s="17">
        <v>2004</v>
      </c>
      <c r="G3350" s="17" t="str">
        <f>IF(F3350&lt;2000,(ROUNDDOWN((F3350-$G$10)/5,0))*5+$G$10&amp;"-"&amp;(ROUNDDOWN((F3350-$G$10)/5,0))*5+$G$10+4,(ROUNDDOWN((F3350-$G$10)/5,0))*5+$G$10&amp;"-"&amp;(ROUNDDOWN((F3350-$G$10)/5,0))*5+$G$10+4)</f>
        <v>2000-2004</v>
      </c>
      <c r="H3350" s="17">
        <v>1</v>
      </c>
      <c r="I3350" s="17">
        <v>0</v>
      </c>
      <c r="J3350" s="17">
        <v>11</v>
      </c>
      <c r="K3350" s="17">
        <f>SUM(I3350:J3350)</f>
        <v>11</v>
      </c>
      <c r="L3350" s="28">
        <f>IF(N3350&lt;7000000000,0,1)</f>
        <v>0</v>
      </c>
      <c r="M3350" s="28">
        <f>IF(N3350&gt;0,1,0)</f>
        <v>0</v>
      </c>
      <c r="N3350" s="29">
        <v>0</v>
      </c>
      <c r="O3350" s="29">
        <f>IF($R3350="Minor",1,0)</f>
        <v>1</v>
      </c>
      <c r="P3350" s="29">
        <f>IF($R3350="Medium",1,0)</f>
        <v>0</v>
      </c>
      <c r="Q3350" s="29">
        <f>IF($R3350="Major",1,0)</f>
        <v>0</v>
      </c>
      <c r="R3350" s="2" t="str">
        <f>IF('Hazard Data'!N3110&lt;VLOOKUP(B3350,Thresholds!$B$2:$I$8,2,FALSE),"Minor",IF(AND(VLOOKUP(B3350,Thresholds!$B$2:$I$8,2,FALSE)&lt;='Hazard Data'!N3110,'Hazard Data'!N3110&lt;VLOOKUP(B3350,Thresholds!$B$2:$I$8,3,FALSE)),"Medium","Major"))</f>
        <v>Minor</v>
      </c>
      <c r="S3350" s="2" t="str">
        <f>IF(N3350&gt;0,"",IF('Hazard Data'!K3110&lt;VLOOKUP(B3350,Thresholds!$B$2:$I$8,5,FALSE),"Minor",IF(AND(VLOOKUP(B3350,Thresholds!$B$2:$I$8,5,FALSE)&lt;='Hazard Data'!K3110,'Hazard Data'!K3110&lt;VLOOKUP(B3350,Thresholds!$B$2:$I$8,6,FALSE)),"Medium","Major")))</f>
        <v>Medium</v>
      </c>
      <c r="T3350" s="2"/>
      <c r="U3350" s="2"/>
      <c r="V3350" s="2"/>
      <c r="W3350" s="2"/>
      <c r="X3350" s="1"/>
      <c r="Y3350" s="1"/>
      <c r="Z3350" s="1"/>
      <c r="AA3350" s="1"/>
      <c r="AB3350" s="1"/>
      <c r="AC3350" s="1"/>
      <c r="AD3350" s="1"/>
      <c r="AE3350" s="1"/>
      <c r="AF3350" s="1"/>
    </row>
    <row r="3351" spans="1:32">
      <c r="A3351" s="1"/>
      <c r="B3351" s="17">
        <v>2</v>
      </c>
      <c r="C3351" s="9" t="s">
        <v>51</v>
      </c>
      <c r="D3351" s="9" t="str">
        <f>VLOOKUP(C3351,'Hazard Categories'!$A$2:$B$52,2,FALSE)</f>
        <v>Storm</v>
      </c>
      <c r="E3351" s="17">
        <v>2</v>
      </c>
      <c r="F3351" s="17">
        <v>2005</v>
      </c>
      <c r="G3351" s="17" t="str">
        <f>IF(F3351&lt;2000,(ROUNDDOWN((F3351-$G$10)/5,0))*5+$G$10&amp;"-"&amp;(ROUNDDOWN((F3351-$G$10)/5,0))*5+$G$10+4,(ROUNDDOWN((F3351-$G$10)/5,0))*5+$G$10&amp;"-"&amp;(ROUNDDOWN((F3351-$G$10)/5,0))*5+$G$10+4)</f>
        <v>2005-2009</v>
      </c>
      <c r="H3351" s="17">
        <v>1</v>
      </c>
      <c r="I3351" s="17">
        <v>24</v>
      </c>
      <c r="J3351" s="17">
        <v>0</v>
      </c>
      <c r="K3351" s="17">
        <f>SUM(I3351:J3351)</f>
        <v>24</v>
      </c>
      <c r="L3351" s="28">
        <f>IF(N3351&lt;7000000000,0,1)</f>
        <v>0</v>
      </c>
      <c r="M3351" s="28">
        <f>IF(N3351&gt;0,1,0)</f>
        <v>0</v>
      </c>
      <c r="N3351" s="29">
        <v>0</v>
      </c>
      <c r="O3351" s="29">
        <f>IF($R3351="Minor",1,0)</f>
        <v>1</v>
      </c>
      <c r="P3351" s="29">
        <f>IF($R3351="Medium",1,0)</f>
        <v>0</v>
      </c>
      <c r="Q3351" s="29">
        <f>IF($R3351="Major",1,0)</f>
        <v>0</v>
      </c>
      <c r="R3351" s="2" t="str">
        <f>IF('Hazard Data'!N3121&lt;VLOOKUP(B3351,Thresholds!$B$2:$I$8,2,FALSE),"Minor",IF(AND(VLOOKUP(B3351,Thresholds!$B$2:$I$8,2,FALSE)&lt;='Hazard Data'!N3121,'Hazard Data'!N3121&lt;VLOOKUP(B3351,Thresholds!$B$2:$I$8,3,FALSE)),"Medium","Major"))</f>
        <v>Minor</v>
      </c>
      <c r="S3351" s="2" t="str">
        <f>IF(N3351&gt;0,"",IF('Hazard Data'!K3121&lt;VLOOKUP(B3351,Thresholds!$B$2:$I$8,5,FALSE),"Minor",IF(AND(VLOOKUP(B3351,Thresholds!$B$2:$I$8,5,FALSE)&lt;='Hazard Data'!K3121,'Hazard Data'!K3121&lt;VLOOKUP(B3351,Thresholds!$B$2:$I$8,6,FALSE)),"Medium","Major")))</f>
        <v>Medium</v>
      </c>
      <c r="T3351" s="2"/>
      <c r="U3351" s="2"/>
      <c r="V3351" s="2"/>
      <c r="W3351" s="2"/>
      <c r="X3351" s="1"/>
      <c r="Y3351" s="1"/>
      <c r="Z3351" s="1"/>
      <c r="AA3351" s="1"/>
      <c r="AB3351" s="1"/>
      <c r="AC3351" s="1"/>
      <c r="AD3351" s="1"/>
      <c r="AE3351" s="1"/>
      <c r="AF3351" s="1"/>
    </row>
    <row r="3352" spans="1:32">
      <c r="A3352" s="1"/>
      <c r="B3352" s="17">
        <v>2</v>
      </c>
      <c r="C3352" s="9" t="s">
        <v>51</v>
      </c>
      <c r="D3352" s="9" t="str">
        <f>VLOOKUP(C3352,'Hazard Categories'!$A$2:$B$52,2,FALSE)</f>
        <v>Storm</v>
      </c>
      <c r="E3352" s="17">
        <v>3</v>
      </c>
      <c r="F3352" s="17">
        <v>2005</v>
      </c>
      <c r="G3352" s="17" t="str">
        <f>IF(F3352&lt;2000,(ROUNDDOWN((F3352-$G$10)/5,0))*5+$G$10&amp;"-"&amp;(ROUNDDOWN((F3352-$G$10)/5,0))*5+$G$10+4,(ROUNDDOWN((F3352-$G$10)/5,0))*5+$G$10&amp;"-"&amp;(ROUNDDOWN((F3352-$G$10)/5,0))*5+$G$10+4)</f>
        <v>2005-2009</v>
      </c>
      <c r="H3352" s="17">
        <v>1</v>
      </c>
      <c r="I3352" s="17">
        <v>24</v>
      </c>
      <c r="J3352" s="17">
        <v>0</v>
      </c>
      <c r="K3352" s="17">
        <f>SUM(I3352:J3352)</f>
        <v>24</v>
      </c>
      <c r="L3352" s="28">
        <f>IF(N3352&lt;7000000000,0,1)</f>
        <v>0</v>
      </c>
      <c r="M3352" s="28">
        <f>IF(N3352&gt;0,1,0)</f>
        <v>0</v>
      </c>
      <c r="N3352" s="29">
        <v>0</v>
      </c>
      <c r="O3352" s="29">
        <f>IF($R3352="Minor",1,0)</f>
        <v>1</v>
      </c>
      <c r="P3352" s="29">
        <f>IF($R3352="Medium",1,0)</f>
        <v>0</v>
      </c>
      <c r="Q3352" s="29">
        <f>IF($R3352="Major",1,0)</f>
        <v>0</v>
      </c>
      <c r="R3352" s="2" t="str">
        <f>IF('Hazard Data'!N3125&lt;VLOOKUP(B3352,Thresholds!$B$2:$I$8,2,FALSE),"Minor",IF(AND(VLOOKUP(B3352,Thresholds!$B$2:$I$8,2,FALSE)&lt;='Hazard Data'!N3125,'Hazard Data'!N3125&lt;VLOOKUP(B3352,Thresholds!$B$2:$I$8,3,FALSE)),"Medium","Major"))</f>
        <v>Minor</v>
      </c>
      <c r="S3352" s="2" t="str">
        <f>IF(N3352&gt;0,"",IF('Hazard Data'!K3125&lt;VLOOKUP(B3352,Thresholds!$B$2:$I$8,5,FALSE),"Minor",IF(AND(VLOOKUP(B3352,Thresholds!$B$2:$I$8,5,FALSE)&lt;='Hazard Data'!K3125,'Hazard Data'!K3125&lt;VLOOKUP(B3352,Thresholds!$B$2:$I$8,6,FALSE)),"Medium","Major")))</f>
        <v>Medium</v>
      </c>
      <c r="T3352" s="2"/>
      <c r="U3352" s="2"/>
      <c r="V3352" s="2"/>
      <c r="W3352" s="2"/>
      <c r="X3352" s="1"/>
      <c r="Y3352" s="1"/>
      <c r="Z3352" s="1"/>
      <c r="AA3352" s="1"/>
      <c r="AB3352" s="1"/>
      <c r="AC3352" s="1"/>
      <c r="AD3352" s="1"/>
      <c r="AE3352" s="1"/>
      <c r="AF3352" s="1"/>
    </row>
    <row r="3353" spans="1:32">
      <c r="A3353" s="1"/>
      <c r="B3353" s="17">
        <v>2</v>
      </c>
      <c r="C3353" s="9" t="s">
        <v>51</v>
      </c>
      <c r="D3353" s="9" t="str">
        <f>VLOOKUP(C3353,'Hazard Categories'!$A$2:$B$52,2,FALSE)</f>
        <v>Storm</v>
      </c>
      <c r="E3353" s="17">
        <v>2</v>
      </c>
      <c r="F3353" s="17">
        <v>2006</v>
      </c>
      <c r="G3353" s="17" t="str">
        <f>IF(F3353&lt;2000,(ROUNDDOWN((F3353-$G$10)/5,0))*5+$G$10&amp;"-"&amp;(ROUNDDOWN((F3353-$G$10)/5,0))*5+$G$10+4,(ROUNDDOWN((F3353-$G$10)/5,0))*5+$G$10&amp;"-"&amp;(ROUNDDOWN((F3353-$G$10)/5,0))*5+$G$10+4)</f>
        <v>2005-2009</v>
      </c>
      <c r="H3353" s="17">
        <v>1</v>
      </c>
      <c r="I3353" s="17">
        <v>12</v>
      </c>
      <c r="J3353" s="17">
        <v>0</v>
      </c>
      <c r="K3353" s="17">
        <f>SUM(I3353:J3353)</f>
        <v>12</v>
      </c>
      <c r="L3353" s="28">
        <f>IF(N3353&lt;7000000000,0,1)</f>
        <v>0</v>
      </c>
      <c r="M3353" s="28">
        <f>IF(N3353&gt;0,1,0)</f>
        <v>0</v>
      </c>
      <c r="N3353" s="29">
        <v>0</v>
      </c>
      <c r="O3353" s="29">
        <f>IF($R3353="Minor",1,0)</f>
        <v>1</v>
      </c>
      <c r="P3353" s="29">
        <f>IF($R3353="Medium",1,0)</f>
        <v>0</v>
      </c>
      <c r="Q3353" s="29">
        <f>IF($R3353="Major",1,0)</f>
        <v>0</v>
      </c>
      <c r="R3353" s="2" t="str">
        <f>IF('Hazard Data'!N3131&lt;VLOOKUP(B3353,Thresholds!$B$2:$I$8,2,FALSE),"Minor",IF(AND(VLOOKUP(B3353,Thresholds!$B$2:$I$8,2,FALSE)&lt;='Hazard Data'!N3131,'Hazard Data'!N3131&lt;VLOOKUP(B3353,Thresholds!$B$2:$I$8,3,FALSE)),"Medium","Major"))</f>
        <v>Minor</v>
      </c>
      <c r="S3353" s="2" t="str">
        <f>IF(N3353&gt;0,"",IF('Hazard Data'!K3131&lt;VLOOKUP(B3353,Thresholds!$B$2:$I$8,5,FALSE),"Minor",IF(AND(VLOOKUP(B3353,Thresholds!$B$2:$I$8,5,FALSE)&lt;='Hazard Data'!K3131,'Hazard Data'!K3131&lt;VLOOKUP(B3353,Thresholds!$B$2:$I$8,6,FALSE)),"Medium","Major")))</f>
        <v>Medium</v>
      </c>
      <c r="T3353" s="2"/>
      <c r="U3353" s="2"/>
      <c r="V3353" s="2"/>
      <c r="W3353" s="2"/>
      <c r="X3353" s="1"/>
      <c r="Y3353" s="1"/>
      <c r="Z3353" s="1"/>
      <c r="AA3353" s="1"/>
      <c r="AB3353" s="1"/>
      <c r="AC3353" s="1"/>
      <c r="AD3353" s="1"/>
      <c r="AE3353" s="1"/>
      <c r="AF3353" s="1"/>
    </row>
    <row r="3354" spans="1:32">
      <c r="A3354" s="1"/>
      <c r="B3354" s="17">
        <v>5</v>
      </c>
      <c r="C3354" s="9" t="s">
        <v>59</v>
      </c>
      <c r="D3354" s="9" t="str">
        <f>VLOOKUP(C3354,'Hazard Categories'!$A$2:$B$52,2,FALSE)</f>
        <v>Storm</v>
      </c>
      <c r="E3354" s="17">
        <v>2</v>
      </c>
      <c r="F3354" s="17">
        <v>2006</v>
      </c>
      <c r="G3354" s="17" t="str">
        <f>IF(F3354&lt;2000,(ROUNDDOWN((F3354-$G$10)/5,0))*5+$G$10&amp;"-"&amp;(ROUNDDOWN((F3354-$G$10)/5,0))*5+$G$10+4,(ROUNDDOWN((F3354-$G$10)/5,0))*5+$G$10&amp;"-"&amp;(ROUNDDOWN((F3354-$G$10)/5,0))*5+$G$10+4)</f>
        <v>2005-2009</v>
      </c>
      <c r="H3354" s="17">
        <v>1</v>
      </c>
      <c r="I3354" s="17">
        <v>0</v>
      </c>
      <c r="J3354" s="17">
        <v>117</v>
      </c>
      <c r="K3354" s="17">
        <f>SUM(I3354:J3354)</f>
        <v>117</v>
      </c>
      <c r="L3354" s="28">
        <f>IF(N3354&lt;7000000000,0,1)</f>
        <v>0</v>
      </c>
      <c r="M3354" s="28">
        <f>IF(N3354&gt;0,1,0)</f>
        <v>0</v>
      </c>
      <c r="N3354" s="29">
        <v>0</v>
      </c>
      <c r="O3354" s="29">
        <f>IF($R3354="Minor",1,0)</f>
        <v>1</v>
      </c>
      <c r="P3354" s="29">
        <f>IF($R3354="Medium",1,0)</f>
        <v>0</v>
      </c>
      <c r="Q3354" s="29">
        <f>IF($R3354="Major",1,0)</f>
        <v>0</v>
      </c>
      <c r="R3354" s="2" t="str">
        <f>IF('Hazard Data'!N3135&lt;VLOOKUP(B3354,Thresholds!$B$2:$I$8,2,FALSE),"Minor",IF(AND(VLOOKUP(B3354,Thresholds!$B$2:$I$8,2,FALSE)&lt;='Hazard Data'!N3135,'Hazard Data'!N3135&lt;VLOOKUP(B3354,Thresholds!$B$2:$I$8,3,FALSE)),"Medium","Major"))</f>
        <v>Minor</v>
      </c>
      <c r="S3354" s="2" t="str">
        <f>IF(N3354&gt;0,"",IF('Hazard Data'!K3135&lt;VLOOKUP(B3354,Thresholds!$B$2:$I$8,5,FALSE),"Minor",IF(AND(VLOOKUP(B3354,Thresholds!$B$2:$I$8,5,FALSE)&lt;='Hazard Data'!K3135,'Hazard Data'!K3135&lt;VLOOKUP(B3354,Thresholds!$B$2:$I$8,6,FALSE)),"Medium","Major")))</f>
        <v>Medium</v>
      </c>
      <c r="T3354" s="2"/>
      <c r="U3354" s="2"/>
      <c r="V3354" s="2"/>
      <c r="W3354" s="2"/>
      <c r="X3354" s="1"/>
      <c r="Y3354" s="1"/>
      <c r="Z3354" s="1"/>
      <c r="AA3354" s="1"/>
      <c r="AB3354" s="1"/>
      <c r="AC3354" s="1"/>
      <c r="AD3354" s="1"/>
      <c r="AE3354" s="1"/>
      <c r="AF3354" s="1"/>
    </row>
    <row r="3355" spans="1:32">
      <c r="A3355" s="1"/>
      <c r="B3355" s="17">
        <v>1</v>
      </c>
      <c r="C3355" s="9" t="s">
        <v>44</v>
      </c>
      <c r="D3355" s="9" t="str">
        <f>VLOOKUP(C3355,'Hazard Categories'!$A$2:$B$52,2,FALSE)</f>
        <v>Severe Storm</v>
      </c>
      <c r="E3355" s="17">
        <v>3</v>
      </c>
      <c r="F3355" s="17">
        <v>2006</v>
      </c>
      <c r="G3355" s="17" t="str">
        <f>IF(F3355&lt;2000,(ROUNDDOWN((F3355-$G$10)/5,0))*5+$G$10&amp;"-"&amp;(ROUNDDOWN((F3355-$G$10)/5,0))*5+$G$10+4,(ROUNDDOWN((F3355-$G$10)/5,0))*5+$G$10&amp;"-"&amp;(ROUNDDOWN((F3355-$G$10)/5,0))*5+$G$10+4)</f>
        <v>2005-2009</v>
      </c>
      <c r="H3355" s="17">
        <v>1</v>
      </c>
      <c r="I3355" s="17">
        <v>11</v>
      </c>
      <c r="J3355" s="17">
        <v>0</v>
      </c>
      <c r="K3355" s="17">
        <f>SUM(I3355:J3355)</f>
        <v>11</v>
      </c>
      <c r="L3355" s="28">
        <f>IF(N3355&lt;7000000000,0,1)</f>
        <v>0</v>
      </c>
      <c r="M3355" s="28">
        <f>IF(N3355&gt;0,1,0)</f>
        <v>0</v>
      </c>
      <c r="N3355" s="29">
        <v>0</v>
      </c>
      <c r="O3355" s="29">
        <f>IF($R3355="Minor",1,0)</f>
        <v>1</v>
      </c>
      <c r="P3355" s="29">
        <f>IF($R3355="Medium",1,0)</f>
        <v>0</v>
      </c>
      <c r="Q3355" s="29">
        <f>IF($R3355="Major",1,0)</f>
        <v>0</v>
      </c>
      <c r="R3355" s="2" t="str">
        <f>IF('Hazard Data'!N3138&lt;VLOOKUP(B3355,Thresholds!$B$2:$I$8,2,FALSE),"Minor",IF(AND(VLOOKUP(B3355,Thresholds!$B$2:$I$8,2,FALSE)&lt;='Hazard Data'!N3138,'Hazard Data'!N3138&lt;VLOOKUP(B3355,Thresholds!$B$2:$I$8,3,FALSE)),"Medium","Major"))</f>
        <v>Minor</v>
      </c>
      <c r="S3355" s="2" t="str">
        <f>IF(N3355&gt;0,"",IF('Hazard Data'!K3138&lt;VLOOKUP(B3355,Thresholds!$B$2:$I$8,5,FALSE),"Minor",IF(AND(VLOOKUP(B3355,Thresholds!$B$2:$I$8,5,FALSE)&lt;='Hazard Data'!K3138,'Hazard Data'!K3138&lt;VLOOKUP(B3355,Thresholds!$B$2:$I$8,6,FALSE)),"Medium","Major")))</f>
        <v>Medium</v>
      </c>
      <c r="T3355" s="2"/>
      <c r="U3355" s="2"/>
      <c r="V3355" s="2"/>
      <c r="W3355" s="2"/>
      <c r="X3355" s="1"/>
      <c r="Y3355" s="1"/>
      <c r="Z3355" s="1"/>
      <c r="AA3355" s="1"/>
      <c r="AB3355" s="1"/>
      <c r="AC3355" s="1"/>
      <c r="AD3355" s="1"/>
      <c r="AE3355" s="1"/>
      <c r="AF3355" s="1"/>
    </row>
    <row r="3356" spans="1:32">
      <c r="A3356" s="1"/>
      <c r="B3356" s="17">
        <v>6</v>
      </c>
      <c r="C3356" s="9" t="s">
        <v>41</v>
      </c>
      <c r="D3356" s="9" t="str">
        <f>VLOOKUP(C3356,'Hazard Categories'!$A$2:$B$52,2,FALSE)</f>
        <v>Tornado</v>
      </c>
      <c r="E3356" s="17">
        <v>1</v>
      </c>
      <c r="F3356" s="17">
        <v>2007</v>
      </c>
      <c r="G3356" s="17" t="str">
        <f>IF(F3356&lt;2000,(ROUNDDOWN((F3356-$G$10)/5,0))*5+$G$10&amp;"-"&amp;(ROUNDDOWN((F3356-$G$10)/5,0))*5+$G$10+4,(ROUNDDOWN((F3356-$G$10)/5,0))*5+$G$10&amp;"-"&amp;(ROUNDDOWN((F3356-$G$10)/5,0))*5+$G$10+4)</f>
        <v>2005-2009</v>
      </c>
      <c r="H3356" s="17">
        <v>1</v>
      </c>
      <c r="I3356" s="17">
        <v>0</v>
      </c>
      <c r="J3356" s="17">
        <v>0</v>
      </c>
      <c r="K3356" s="17">
        <f>SUM(I3356:J3356)</f>
        <v>0</v>
      </c>
      <c r="L3356" s="28">
        <f>IF(N3356&lt;7000000000,0,1)</f>
        <v>0</v>
      </c>
      <c r="M3356" s="28">
        <f>IF(N3356&gt;0,1,0)</f>
        <v>0</v>
      </c>
      <c r="N3356" s="29">
        <v>0</v>
      </c>
      <c r="O3356" s="29">
        <f>IF($R3356="Minor",1,0)</f>
        <v>1</v>
      </c>
      <c r="P3356" s="29">
        <f>IF($R3356="Medium",1,0)</f>
        <v>0</v>
      </c>
      <c r="Q3356" s="29">
        <f>IF($R3356="Major",1,0)</f>
        <v>0</v>
      </c>
      <c r="R3356" s="2" t="str">
        <f>IF('Hazard Data'!N3144&lt;VLOOKUP(B3356,Thresholds!$B$2:$I$8,2,FALSE),"Minor",IF(AND(VLOOKUP(B3356,Thresholds!$B$2:$I$8,2,FALSE)&lt;='Hazard Data'!N3144,'Hazard Data'!N3144&lt;VLOOKUP(B3356,Thresholds!$B$2:$I$8,3,FALSE)),"Medium","Major"))</f>
        <v>Minor</v>
      </c>
      <c r="S3356" s="2" t="str">
        <f>IF(N3356&gt;0,"",IF('Hazard Data'!K3144&lt;VLOOKUP(B3356,Thresholds!$B$2:$I$8,5,FALSE),"Minor",IF(AND(VLOOKUP(B3356,Thresholds!$B$2:$I$8,5,FALSE)&lt;='Hazard Data'!K3144,'Hazard Data'!K3144&lt;VLOOKUP(B3356,Thresholds!$B$2:$I$8,6,FALSE)),"Medium","Major")))</f>
        <v>Medium</v>
      </c>
      <c r="T3356" s="2"/>
      <c r="U3356" s="2"/>
      <c r="V3356" s="2"/>
      <c r="W3356" s="2"/>
      <c r="X3356" s="1"/>
      <c r="Y3356" s="1"/>
      <c r="Z3356" s="1"/>
      <c r="AA3356" s="1"/>
      <c r="AB3356" s="1"/>
      <c r="AC3356" s="1"/>
      <c r="AD3356" s="1"/>
      <c r="AE3356" s="1"/>
      <c r="AF3356" s="1"/>
    </row>
    <row r="3357" spans="1:32">
      <c r="A3357" s="1"/>
      <c r="B3357" s="17">
        <v>5</v>
      </c>
      <c r="C3357" s="9" t="s">
        <v>41</v>
      </c>
      <c r="D3357" s="9" t="str">
        <f>VLOOKUP(C3357,'Hazard Categories'!$A$2:$B$52,2,FALSE)</f>
        <v>Tornado</v>
      </c>
      <c r="E3357" s="17">
        <v>2</v>
      </c>
      <c r="F3357" s="17">
        <v>2007</v>
      </c>
      <c r="G3357" s="17" t="str">
        <f>IF(F3357&lt;2000,(ROUNDDOWN((F3357-$G$10)/5,0))*5+$G$10&amp;"-"&amp;(ROUNDDOWN((F3357-$G$10)/5,0))*5+$G$10+4,(ROUNDDOWN((F3357-$G$10)/5,0))*5+$G$10&amp;"-"&amp;(ROUNDDOWN((F3357-$G$10)/5,0))*5+$G$10+4)</f>
        <v>2005-2009</v>
      </c>
      <c r="H3357" s="17">
        <v>1</v>
      </c>
      <c r="I3357" s="17">
        <v>11</v>
      </c>
      <c r="J3357" s="17">
        <v>55</v>
      </c>
      <c r="K3357" s="17">
        <f>SUM(I3357:J3357)</f>
        <v>66</v>
      </c>
      <c r="L3357" s="28">
        <f>IF(N3357&lt;7000000000,0,1)</f>
        <v>0</v>
      </c>
      <c r="M3357" s="28">
        <f>IF(N3357&gt;0,1,0)</f>
        <v>0</v>
      </c>
      <c r="N3357" s="29">
        <v>0</v>
      </c>
      <c r="O3357" s="29">
        <f>IF($R3357="Minor",1,0)</f>
        <v>1</v>
      </c>
      <c r="P3357" s="29">
        <f>IF($R3357="Medium",1,0)</f>
        <v>0</v>
      </c>
      <c r="Q3357" s="29">
        <f>IF($R3357="Major",1,0)</f>
        <v>0</v>
      </c>
      <c r="R3357" s="2" t="str">
        <f>IF('Hazard Data'!N3150&lt;VLOOKUP(B3357,Thresholds!$B$2:$I$8,2,FALSE),"Minor",IF(AND(VLOOKUP(B3357,Thresholds!$B$2:$I$8,2,FALSE)&lt;='Hazard Data'!N3150,'Hazard Data'!N3150&lt;VLOOKUP(B3357,Thresholds!$B$2:$I$8,3,FALSE)),"Medium","Major"))</f>
        <v>Minor</v>
      </c>
      <c r="S3357" s="2" t="str">
        <f>IF(N3357&gt;0,"",IF('Hazard Data'!K3150&lt;VLOOKUP(B3357,Thresholds!$B$2:$I$8,5,FALSE),"Minor",IF(AND(VLOOKUP(B3357,Thresholds!$B$2:$I$8,5,FALSE)&lt;='Hazard Data'!K3150,'Hazard Data'!K3150&lt;VLOOKUP(B3357,Thresholds!$B$2:$I$8,6,FALSE)),"Medium","Major")))</f>
        <v>Medium</v>
      </c>
      <c r="T3357" s="2"/>
      <c r="U3357" s="2"/>
      <c r="V3357" s="2"/>
      <c r="W3357" s="2"/>
      <c r="X3357" s="1"/>
      <c r="Y3357" s="1"/>
      <c r="Z3357" s="1"/>
      <c r="AA3357" s="1"/>
      <c r="AB3357" s="1"/>
      <c r="AC3357" s="1"/>
      <c r="AD3357" s="1"/>
      <c r="AE3357" s="1"/>
      <c r="AF3357" s="1"/>
    </row>
    <row r="3358" spans="1:32">
      <c r="A3358" s="1"/>
      <c r="B3358" s="17">
        <v>3</v>
      </c>
      <c r="C3358" s="9" t="s">
        <v>85</v>
      </c>
      <c r="D3358" s="9" t="str">
        <f>VLOOKUP(C3358,'Hazard Categories'!$A$2:$B$52,2,FALSE)</f>
        <v>Heat/Drought/Fire</v>
      </c>
      <c r="E3358" s="17">
        <v>3</v>
      </c>
      <c r="F3358" s="17">
        <v>2007</v>
      </c>
      <c r="G3358" s="17" t="str">
        <f>IF(F3358&lt;2000,(ROUNDDOWN((F3358-$G$10)/5,0))*5+$G$10&amp;"-"&amp;(ROUNDDOWN((F3358-$G$10)/5,0))*5+$G$10+4,(ROUNDDOWN((F3358-$G$10)/5,0))*5+$G$10&amp;"-"&amp;(ROUNDDOWN((F3358-$G$10)/5,0))*5+$G$10+4)</f>
        <v>2005-2009</v>
      </c>
      <c r="H3358" s="17">
        <v>1</v>
      </c>
      <c r="I3358" s="17">
        <v>13</v>
      </c>
      <c r="J3358" s="17">
        <v>0</v>
      </c>
      <c r="K3358" s="17">
        <f>SUM(I3358:J3358)</f>
        <v>13</v>
      </c>
      <c r="L3358" s="28">
        <f>IF(N3358&lt;7000000000,0,1)</f>
        <v>0</v>
      </c>
      <c r="M3358" s="28">
        <f>IF(N3358&gt;0,1,0)</f>
        <v>0</v>
      </c>
      <c r="N3358" s="29">
        <v>0</v>
      </c>
      <c r="O3358" s="29">
        <f>IF($R3358="Minor",1,0)</f>
        <v>1</v>
      </c>
      <c r="P3358" s="29">
        <f>IF($R3358="Medium",1,0)</f>
        <v>0</v>
      </c>
      <c r="Q3358" s="29">
        <f>IF($R3358="Major",1,0)</f>
        <v>0</v>
      </c>
      <c r="R3358" s="2" t="str">
        <f>IF('Hazard Data'!N3151&lt;VLOOKUP(B3358,Thresholds!$B$2:$I$8,2,FALSE),"Minor",IF(AND(VLOOKUP(B3358,Thresholds!$B$2:$I$8,2,FALSE)&lt;='Hazard Data'!N3151,'Hazard Data'!N3151&lt;VLOOKUP(B3358,Thresholds!$B$2:$I$8,3,FALSE)),"Medium","Major"))</f>
        <v>Minor</v>
      </c>
      <c r="S3358" s="2" t="str">
        <f>IF(N3358&gt;0,"",IF('Hazard Data'!K3151&lt;VLOOKUP(B3358,Thresholds!$B$2:$I$8,5,FALSE),"Minor",IF(AND(VLOOKUP(B3358,Thresholds!$B$2:$I$8,5,FALSE)&lt;='Hazard Data'!K3151,'Hazard Data'!K3151&lt;VLOOKUP(B3358,Thresholds!$B$2:$I$8,6,FALSE)),"Medium","Major")))</f>
        <v>Medium</v>
      </c>
      <c r="T3358" s="2"/>
      <c r="U3358" s="2"/>
      <c r="V3358" s="2"/>
      <c r="W3358" s="2"/>
      <c r="X3358" s="1"/>
      <c r="Y3358" s="1"/>
      <c r="Z3358" s="1"/>
      <c r="AA3358" s="1"/>
      <c r="AB3358" s="1"/>
      <c r="AC3358" s="1"/>
      <c r="AD3358" s="1"/>
      <c r="AE3358" s="1"/>
      <c r="AF3358" s="1"/>
    </row>
    <row r="3359" spans="1:32">
      <c r="A3359" s="1"/>
      <c r="B3359" s="17">
        <v>2</v>
      </c>
      <c r="C3359" s="9" t="s">
        <v>45</v>
      </c>
      <c r="D3359" s="9" t="str">
        <f>VLOOKUP(C3359,'Hazard Categories'!$A$2:$B$52,2,FALSE)</f>
        <v>Storm</v>
      </c>
      <c r="E3359" s="17">
        <v>2</v>
      </c>
      <c r="F3359" s="17">
        <v>2007</v>
      </c>
      <c r="G3359" s="17" t="str">
        <f>IF(F3359&lt;2000,(ROUNDDOWN((F3359-$G$10)/5,0))*5+$G$10&amp;"-"&amp;(ROUNDDOWN((F3359-$G$10)/5,0))*5+$G$10+4,(ROUNDDOWN((F3359-$G$10)/5,0))*5+$G$10&amp;"-"&amp;(ROUNDDOWN((F3359-$G$10)/5,0))*5+$G$10+4)</f>
        <v>2005-2009</v>
      </c>
      <c r="H3359" s="17">
        <v>1</v>
      </c>
      <c r="I3359" s="17">
        <v>0</v>
      </c>
      <c r="J3359" s="17">
        <v>12</v>
      </c>
      <c r="K3359" s="17">
        <f>SUM(I3359:J3359)</f>
        <v>12</v>
      </c>
      <c r="L3359" s="28">
        <f>IF(N3359&lt;7000000000,0,1)</f>
        <v>0</v>
      </c>
      <c r="M3359" s="28">
        <f>IF(N3359&gt;0,1,0)</f>
        <v>0</v>
      </c>
      <c r="N3359" s="29">
        <v>0</v>
      </c>
      <c r="O3359" s="29">
        <f>IF($R3359="Minor",1,0)</f>
        <v>1</v>
      </c>
      <c r="P3359" s="29">
        <f>IF($R3359="Medium",1,0)</f>
        <v>0</v>
      </c>
      <c r="Q3359" s="29">
        <f>IF($R3359="Major",1,0)</f>
        <v>0</v>
      </c>
      <c r="R3359" s="2" t="str">
        <f>IF('Hazard Data'!N3156&lt;VLOOKUP(B3359,Thresholds!$B$2:$I$8,2,FALSE),"Minor",IF(AND(VLOOKUP(B3359,Thresholds!$B$2:$I$8,2,FALSE)&lt;='Hazard Data'!N3156,'Hazard Data'!N3156&lt;VLOOKUP(B3359,Thresholds!$B$2:$I$8,3,FALSE)),"Medium","Major"))</f>
        <v>Minor</v>
      </c>
      <c r="S3359" s="2" t="str">
        <f>IF(N3359&gt;0,"",IF('Hazard Data'!K3156&lt;VLOOKUP(B3359,Thresholds!$B$2:$I$8,5,FALSE),"Minor",IF(AND(VLOOKUP(B3359,Thresholds!$B$2:$I$8,5,FALSE)&lt;='Hazard Data'!K3156,'Hazard Data'!K3156&lt;VLOOKUP(B3359,Thresholds!$B$2:$I$8,6,FALSE)),"Medium","Major")))</f>
        <v>Major</v>
      </c>
      <c r="T3359" s="2"/>
      <c r="U3359" s="2"/>
      <c r="V3359" s="2"/>
      <c r="W3359" s="2"/>
      <c r="X3359" s="1"/>
      <c r="Y3359" s="1"/>
      <c r="Z3359" s="1"/>
      <c r="AA3359" s="1"/>
      <c r="AB3359" s="1"/>
      <c r="AC3359" s="1"/>
      <c r="AD3359" s="1"/>
      <c r="AE3359" s="1"/>
      <c r="AF3359" s="1"/>
    </row>
    <row r="3360" spans="1:32">
      <c r="A3360" s="1"/>
      <c r="B3360" s="17">
        <v>1</v>
      </c>
      <c r="C3360" s="9" t="s">
        <v>40</v>
      </c>
      <c r="D3360" s="9" t="str">
        <f>VLOOKUP(C3360,'Hazard Categories'!$A$2:$B$52,2,FALSE)</f>
        <v>Storm</v>
      </c>
      <c r="E3360" s="17">
        <v>2</v>
      </c>
      <c r="F3360" s="17">
        <v>2007</v>
      </c>
      <c r="G3360" s="17" t="str">
        <f>IF(F3360&lt;2000,(ROUNDDOWN((F3360-$G$10)/5,0))*5+$G$10&amp;"-"&amp;(ROUNDDOWN((F3360-$G$10)/5,0))*5+$G$10+4,(ROUNDDOWN((F3360-$G$10)/5,0))*5+$G$10&amp;"-"&amp;(ROUNDDOWN((F3360-$G$10)/5,0))*5+$G$10+4)</f>
        <v>2005-2009</v>
      </c>
      <c r="H3360" s="17">
        <v>1</v>
      </c>
      <c r="I3360" s="17">
        <v>0</v>
      </c>
      <c r="J3360" s="17">
        <v>0</v>
      </c>
      <c r="K3360" s="17">
        <f>SUM(I3360:J3360)</f>
        <v>0</v>
      </c>
      <c r="L3360" s="28">
        <f>IF(N3360&lt;7000000000,0,1)</f>
        <v>0</v>
      </c>
      <c r="M3360" s="28">
        <f>IF(N3360&gt;0,1,0)</f>
        <v>0</v>
      </c>
      <c r="N3360" s="29">
        <v>0</v>
      </c>
      <c r="O3360" s="29">
        <f>IF($R3360="Minor",1,0)</f>
        <v>1</v>
      </c>
      <c r="P3360" s="29">
        <f>IF($R3360="Medium",1,0)</f>
        <v>0</v>
      </c>
      <c r="Q3360" s="29">
        <f>IF($R3360="Major",1,0)</f>
        <v>0</v>
      </c>
      <c r="R3360" s="2" t="str">
        <f>IF('Hazard Data'!N3158&lt;VLOOKUP(B3360,Thresholds!$B$2:$I$8,2,FALSE),"Minor",IF(AND(VLOOKUP(B3360,Thresholds!$B$2:$I$8,2,FALSE)&lt;='Hazard Data'!N3158,'Hazard Data'!N3158&lt;VLOOKUP(B3360,Thresholds!$B$2:$I$8,3,FALSE)),"Medium","Major"))</f>
        <v>Minor</v>
      </c>
      <c r="S3360" s="2" t="str">
        <f>IF(N3360&gt;0,"",IF('Hazard Data'!K3158&lt;VLOOKUP(B3360,Thresholds!$B$2:$I$8,5,FALSE),"Minor",IF(AND(VLOOKUP(B3360,Thresholds!$B$2:$I$8,5,FALSE)&lt;='Hazard Data'!K3158,'Hazard Data'!K3158&lt;VLOOKUP(B3360,Thresholds!$B$2:$I$8,6,FALSE)),"Medium","Major")))</f>
        <v>Medium</v>
      </c>
      <c r="T3360" s="2"/>
      <c r="U3360" s="2"/>
      <c r="V3360" s="2"/>
      <c r="W3360" s="2"/>
      <c r="X3360" s="1"/>
      <c r="Y3360" s="1"/>
      <c r="Z3360" s="1"/>
      <c r="AA3360" s="1"/>
      <c r="AB3360" s="1"/>
      <c r="AC3360" s="1"/>
      <c r="AD3360" s="1"/>
      <c r="AE3360" s="1"/>
      <c r="AF3360" s="1"/>
    </row>
    <row r="3361" spans="1:32">
      <c r="A3361" s="1"/>
      <c r="B3361" s="17">
        <v>1</v>
      </c>
      <c r="C3361" s="9" t="s">
        <v>40</v>
      </c>
      <c r="D3361" s="9" t="str">
        <f>VLOOKUP(C3361,'Hazard Categories'!$A$2:$B$52,2,FALSE)</f>
        <v>Storm</v>
      </c>
      <c r="E3361" s="17">
        <v>2</v>
      </c>
      <c r="F3361" s="17">
        <v>2007</v>
      </c>
      <c r="G3361" s="17" t="str">
        <f>IF(F3361&lt;2000,(ROUNDDOWN((F3361-$G$10)/5,0))*5+$G$10&amp;"-"&amp;(ROUNDDOWN((F3361-$G$10)/5,0))*5+$G$10+4,(ROUNDDOWN((F3361-$G$10)/5,0))*5+$G$10&amp;"-"&amp;(ROUNDDOWN((F3361-$G$10)/5,0))*5+$G$10+4)</f>
        <v>2005-2009</v>
      </c>
      <c r="H3361" s="17">
        <v>1</v>
      </c>
      <c r="I3361" s="17">
        <v>0</v>
      </c>
      <c r="J3361" s="17">
        <v>0</v>
      </c>
      <c r="K3361" s="17">
        <f>SUM(I3361:J3361)</f>
        <v>0</v>
      </c>
      <c r="L3361" s="28">
        <f>IF(N3361&lt;7000000000,0,1)</f>
        <v>0</v>
      </c>
      <c r="M3361" s="28">
        <f>IF(N3361&gt;0,1,0)</f>
        <v>0</v>
      </c>
      <c r="N3361" s="29">
        <v>0</v>
      </c>
      <c r="O3361" s="29">
        <f>IF($R3361="Minor",1,0)</f>
        <v>1</v>
      </c>
      <c r="P3361" s="29">
        <f>IF($R3361="Medium",1,0)</f>
        <v>0</v>
      </c>
      <c r="Q3361" s="29">
        <f>IF($R3361="Major",1,0)</f>
        <v>0</v>
      </c>
      <c r="R3361" s="2" t="str">
        <f>IF('Hazard Data'!N3159&lt;VLOOKUP(B3361,Thresholds!$B$2:$I$8,2,FALSE),"Minor",IF(AND(VLOOKUP(B3361,Thresholds!$B$2:$I$8,2,FALSE)&lt;='Hazard Data'!N3159,'Hazard Data'!N3159&lt;VLOOKUP(B3361,Thresholds!$B$2:$I$8,3,FALSE)),"Medium","Major"))</f>
        <v>Minor</v>
      </c>
      <c r="S3361" s="2" t="str">
        <f>IF(N3361&gt;0,"",IF('Hazard Data'!K3159&lt;VLOOKUP(B3361,Thresholds!$B$2:$I$8,5,FALSE),"Minor",IF(AND(VLOOKUP(B3361,Thresholds!$B$2:$I$8,5,FALSE)&lt;='Hazard Data'!K3159,'Hazard Data'!K3159&lt;VLOOKUP(B3361,Thresholds!$B$2:$I$8,6,FALSE)),"Medium","Major")))</f>
        <v>Major</v>
      </c>
      <c r="T3361" s="2"/>
      <c r="U3361" s="2"/>
      <c r="V3361" s="2"/>
      <c r="W3361" s="2"/>
      <c r="X3361" s="1"/>
      <c r="Y3361" s="1"/>
      <c r="Z3361" s="1"/>
      <c r="AA3361" s="1"/>
      <c r="AB3361" s="1"/>
      <c r="AC3361" s="1"/>
      <c r="AD3361" s="1"/>
      <c r="AE3361" s="1"/>
      <c r="AF3361" s="1"/>
    </row>
    <row r="3362" spans="1:32">
      <c r="A3362" s="1"/>
      <c r="B3362" s="17">
        <v>2</v>
      </c>
      <c r="C3362" s="9" t="s">
        <v>51</v>
      </c>
      <c r="D3362" s="9" t="str">
        <f>VLOOKUP(C3362,'Hazard Categories'!$A$2:$B$52,2,FALSE)</f>
        <v>Storm</v>
      </c>
      <c r="E3362" s="17">
        <v>3</v>
      </c>
      <c r="F3362" s="17">
        <v>2007</v>
      </c>
      <c r="G3362" s="17" t="str">
        <f>IF(F3362&lt;2000,(ROUNDDOWN((F3362-$G$10)/5,0))*5+$G$10&amp;"-"&amp;(ROUNDDOWN((F3362-$G$10)/5,0))*5+$G$10+4,(ROUNDDOWN((F3362-$G$10)/5,0))*5+$G$10&amp;"-"&amp;(ROUNDDOWN((F3362-$G$10)/5,0))*5+$G$10+4)</f>
        <v>2005-2009</v>
      </c>
      <c r="H3362" s="17">
        <v>1</v>
      </c>
      <c r="I3362" s="17">
        <v>12</v>
      </c>
      <c r="J3362" s="17">
        <v>0</v>
      </c>
      <c r="K3362" s="17">
        <f>SUM(I3362:J3362)</f>
        <v>12</v>
      </c>
      <c r="L3362" s="28">
        <f>IF(N3362&lt;7000000000,0,1)</f>
        <v>0</v>
      </c>
      <c r="M3362" s="28">
        <f>IF(N3362&gt;0,1,0)</f>
        <v>0</v>
      </c>
      <c r="N3362" s="29">
        <v>0</v>
      </c>
      <c r="O3362" s="29">
        <f>IF($R3362="Minor",1,0)</f>
        <v>1</v>
      </c>
      <c r="P3362" s="29">
        <f>IF($R3362="Medium",1,0)</f>
        <v>0</v>
      </c>
      <c r="Q3362" s="29">
        <f>IF($R3362="Major",1,0)</f>
        <v>0</v>
      </c>
      <c r="R3362" s="2" t="str">
        <f>IF('Hazard Data'!N3160&lt;VLOOKUP(B3362,Thresholds!$B$2:$I$8,2,FALSE),"Minor",IF(AND(VLOOKUP(B3362,Thresholds!$B$2:$I$8,2,FALSE)&lt;='Hazard Data'!N3160,'Hazard Data'!N3160&lt;VLOOKUP(B3362,Thresholds!$B$2:$I$8,3,FALSE)),"Medium","Major"))</f>
        <v>Minor</v>
      </c>
      <c r="S3362" s="2" t="str">
        <f>IF(N3362&gt;0,"",IF('Hazard Data'!K3160&lt;VLOOKUP(B3362,Thresholds!$B$2:$I$8,5,FALSE),"Minor",IF(AND(VLOOKUP(B3362,Thresholds!$B$2:$I$8,5,FALSE)&lt;='Hazard Data'!K3160,'Hazard Data'!K3160&lt;VLOOKUP(B3362,Thresholds!$B$2:$I$8,6,FALSE)),"Medium","Major")))</f>
        <v>Major</v>
      </c>
      <c r="T3362" s="2"/>
      <c r="U3362" s="2"/>
      <c r="V3362" s="2"/>
      <c r="W3362" s="2"/>
      <c r="X3362" s="1"/>
      <c r="Y3362" s="1"/>
      <c r="Z3362" s="1"/>
      <c r="AA3362" s="1"/>
      <c r="AB3362" s="1"/>
      <c r="AC3362" s="1"/>
      <c r="AD3362" s="1"/>
      <c r="AE3362" s="1"/>
      <c r="AF3362" s="1"/>
    </row>
    <row r="3363" spans="1:32">
      <c r="A3363" s="1"/>
      <c r="B3363" s="17">
        <v>2</v>
      </c>
      <c r="C3363" s="9" t="s">
        <v>51</v>
      </c>
      <c r="D3363" s="9" t="str">
        <f>VLOOKUP(C3363,'Hazard Categories'!$A$2:$B$52,2,FALSE)</f>
        <v>Storm</v>
      </c>
      <c r="E3363" s="17">
        <v>3</v>
      </c>
      <c r="F3363" s="17">
        <v>2007</v>
      </c>
      <c r="G3363" s="17" t="str">
        <f>IF(F3363&lt;2000,(ROUNDDOWN((F3363-$G$10)/5,0))*5+$G$10&amp;"-"&amp;(ROUNDDOWN((F3363-$G$10)/5,0))*5+$G$10+4,(ROUNDDOWN((F3363-$G$10)/5,0))*5+$G$10&amp;"-"&amp;(ROUNDDOWN((F3363-$G$10)/5,0))*5+$G$10+4)</f>
        <v>2005-2009</v>
      </c>
      <c r="H3363" s="17">
        <v>1</v>
      </c>
      <c r="I3363" s="17">
        <v>11</v>
      </c>
      <c r="J3363" s="17">
        <v>0</v>
      </c>
      <c r="K3363" s="17">
        <f>SUM(I3363:J3363)</f>
        <v>11</v>
      </c>
      <c r="L3363" s="28">
        <f>IF(N3363&lt;7000000000,0,1)</f>
        <v>0</v>
      </c>
      <c r="M3363" s="28">
        <f>IF(N3363&gt;0,1,0)</f>
        <v>0</v>
      </c>
      <c r="N3363" s="29">
        <v>0</v>
      </c>
      <c r="O3363" s="29">
        <f>IF($R3363="Minor",1,0)</f>
        <v>1</v>
      </c>
      <c r="P3363" s="29">
        <f>IF($R3363="Medium",1,0)</f>
        <v>0</v>
      </c>
      <c r="Q3363" s="29">
        <f>IF($R3363="Major",1,0)</f>
        <v>0</v>
      </c>
      <c r="R3363" s="2" t="str">
        <f>IF('Hazard Data'!N3162&lt;VLOOKUP(B3363,Thresholds!$B$2:$I$8,2,FALSE),"Minor",IF(AND(VLOOKUP(B3363,Thresholds!$B$2:$I$8,2,FALSE)&lt;='Hazard Data'!N3162,'Hazard Data'!N3162&lt;VLOOKUP(B3363,Thresholds!$B$2:$I$8,3,FALSE)),"Medium","Major"))</f>
        <v>Minor</v>
      </c>
      <c r="S3363" s="2" t="str">
        <f>IF(N3363&gt;0,"",IF('Hazard Data'!K3162&lt;VLOOKUP(B3363,Thresholds!$B$2:$I$8,5,FALSE),"Minor",IF(AND(VLOOKUP(B3363,Thresholds!$B$2:$I$8,5,FALSE)&lt;='Hazard Data'!K3162,'Hazard Data'!K3162&lt;VLOOKUP(B3363,Thresholds!$B$2:$I$8,6,FALSE)),"Medium","Major")))</f>
        <v>Major</v>
      </c>
      <c r="T3363" s="2"/>
      <c r="U3363" s="2"/>
      <c r="V3363" s="2"/>
      <c r="W3363" s="2"/>
      <c r="X3363" s="1"/>
      <c r="Y3363" s="1"/>
      <c r="Z3363" s="1"/>
      <c r="AA3363" s="1"/>
      <c r="AB3363" s="1"/>
      <c r="AC3363" s="1"/>
      <c r="AD3363" s="1"/>
      <c r="AE3363" s="1"/>
      <c r="AF3363" s="1"/>
    </row>
    <row r="3364" spans="1:32">
      <c r="A3364" s="1"/>
      <c r="B3364" s="17">
        <v>6</v>
      </c>
      <c r="C3364" s="9" t="s">
        <v>41</v>
      </c>
      <c r="D3364" s="9" t="str">
        <f>VLOOKUP(C3364,'Hazard Categories'!$A$2:$B$52,2,FALSE)</f>
        <v>Tornado</v>
      </c>
      <c r="E3364" s="17">
        <v>2</v>
      </c>
      <c r="F3364" s="17">
        <v>2008</v>
      </c>
      <c r="G3364" s="17" t="str">
        <f>IF(F3364&lt;2000,(ROUNDDOWN((F3364-$G$10)/5,0))*5+$G$10&amp;"-"&amp;(ROUNDDOWN((F3364-$G$10)/5,0))*5+$G$10+4,(ROUNDDOWN((F3364-$G$10)/5,0))*5+$G$10&amp;"-"&amp;(ROUNDDOWN((F3364-$G$10)/5,0))*5+$G$10+4)</f>
        <v>2005-2009</v>
      </c>
      <c r="H3364" s="17">
        <v>1</v>
      </c>
      <c r="I3364" s="17">
        <v>0</v>
      </c>
      <c r="J3364" s="17">
        <v>0</v>
      </c>
      <c r="K3364" s="17">
        <f>SUM(I3364:J3364)</f>
        <v>0</v>
      </c>
      <c r="L3364" s="28">
        <f>IF(N3364&lt;7000000000,0,1)</f>
        <v>0</v>
      </c>
      <c r="M3364" s="28">
        <f>IF(N3364&gt;0,1,0)</f>
        <v>0</v>
      </c>
      <c r="N3364" s="29">
        <v>0</v>
      </c>
      <c r="O3364" s="29">
        <f>IF($R3364="Minor",1,0)</f>
        <v>1</v>
      </c>
      <c r="P3364" s="29">
        <f>IF($R3364="Medium",1,0)</f>
        <v>0</v>
      </c>
      <c r="Q3364" s="29">
        <f>IF($R3364="Major",1,0)</f>
        <v>0</v>
      </c>
      <c r="R3364" s="2" t="str">
        <f>IF('Hazard Data'!N3165&lt;VLOOKUP(B3364,Thresholds!$B$2:$I$8,2,FALSE),"Minor",IF(AND(VLOOKUP(B3364,Thresholds!$B$2:$I$8,2,FALSE)&lt;='Hazard Data'!N3165,'Hazard Data'!N3165&lt;VLOOKUP(B3364,Thresholds!$B$2:$I$8,3,FALSE)),"Medium","Major"))</f>
        <v>Minor</v>
      </c>
      <c r="S3364" s="2" t="str">
        <f>IF(N3364&gt;0,"",IF('Hazard Data'!K3165&lt;VLOOKUP(B3364,Thresholds!$B$2:$I$8,5,FALSE),"Minor",IF(AND(VLOOKUP(B3364,Thresholds!$B$2:$I$8,5,FALSE)&lt;='Hazard Data'!K3165,'Hazard Data'!K3165&lt;VLOOKUP(B3364,Thresholds!$B$2:$I$8,6,FALSE)),"Medium","Major")))</f>
        <v>Major</v>
      </c>
      <c r="T3364" s="2"/>
      <c r="U3364" s="2"/>
      <c r="V3364" s="2"/>
      <c r="W3364" s="2"/>
      <c r="X3364" s="1"/>
      <c r="Y3364" s="1"/>
      <c r="Z3364" s="1"/>
      <c r="AA3364" s="1"/>
      <c r="AB3364" s="1"/>
      <c r="AC3364" s="1"/>
      <c r="AD3364" s="1"/>
      <c r="AE3364" s="1"/>
      <c r="AF3364" s="1"/>
    </row>
    <row r="3365" spans="1:32">
      <c r="A3365" s="1"/>
      <c r="B3365" s="17">
        <v>4</v>
      </c>
      <c r="C3365" s="9" t="s">
        <v>45</v>
      </c>
      <c r="D3365" s="9" t="str">
        <f>VLOOKUP(C3365,'Hazard Categories'!$A$2:$B$52,2,FALSE)</f>
        <v>Storm</v>
      </c>
      <c r="E3365" s="17">
        <v>3</v>
      </c>
      <c r="F3365" s="17">
        <v>2008</v>
      </c>
      <c r="G3365" s="17" t="str">
        <f>IF(F3365&lt;2000,(ROUNDDOWN((F3365-$G$10)/5,0))*5+$G$10&amp;"-"&amp;(ROUNDDOWN((F3365-$G$10)/5,0))*5+$G$10+4,(ROUNDDOWN((F3365-$G$10)/5,0))*5+$G$10&amp;"-"&amp;(ROUNDDOWN((F3365-$G$10)/5,0))*5+$G$10+4)</f>
        <v>2005-2009</v>
      </c>
      <c r="H3365" s="17">
        <v>1</v>
      </c>
      <c r="I3365" s="17">
        <v>12</v>
      </c>
      <c r="J3365" s="17">
        <v>0</v>
      </c>
      <c r="K3365" s="17">
        <f>SUM(I3365:J3365)</f>
        <v>12</v>
      </c>
      <c r="L3365" s="28">
        <f>IF(N3365&lt;7000000000,0,1)</f>
        <v>0</v>
      </c>
      <c r="M3365" s="28">
        <f>IF(N3365&gt;0,1,0)</f>
        <v>0</v>
      </c>
      <c r="N3365" s="29">
        <v>0</v>
      </c>
      <c r="O3365" s="29">
        <f>IF($R3365="Minor",1,0)</f>
        <v>1</v>
      </c>
      <c r="P3365" s="29">
        <f>IF($R3365="Medium",1,0)</f>
        <v>0</v>
      </c>
      <c r="Q3365" s="29">
        <f>IF($R3365="Major",1,0)</f>
        <v>0</v>
      </c>
      <c r="R3365" s="2" t="str">
        <f>IF('Hazard Data'!N3170&lt;VLOOKUP(B3365,Thresholds!$B$2:$I$8,2,FALSE),"Minor",IF(AND(VLOOKUP(B3365,Thresholds!$B$2:$I$8,2,FALSE)&lt;='Hazard Data'!N3170,'Hazard Data'!N3170&lt;VLOOKUP(B3365,Thresholds!$B$2:$I$8,3,FALSE)),"Medium","Major"))</f>
        <v>Minor</v>
      </c>
      <c r="S3365" s="2" t="str">
        <f>IF(N3365&gt;0,"",IF('Hazard Data'!K3170&lt;VLOOKUP(B3365,Thresholds!$B$2:$I$8,5,FALSE),"Minor",IF(AND(VLOOKUP(B3365,Thresholds!$B$2:$I$8,5,FALSE)&lt;='Hazard Data'!K3170,'Hazard Data'!K3170&lt;VLOOKUP(B3365,Thresholds!$B$2:$I$8,6,FALSE)),"Medium","Major")))</f>
        <v>Major</v>
      </c>
      <c r="T3365" s="2"/>
      <c r="U3365" s="2"/>
      <c r="V3365" s="2"/>
      <c r="W3365" s="2"/>
      <c r="X3365" s="1"/>
      <c r="Y3365" s="1"/>
      <c r="Z3365" s="1"/>
      <c r="AA3365" s="1"/>
      <c r="AB3365" s="1"/>
      <c r="AC3365" s="1"/>
      <c r="AD3365" s="1"/>
      <c r="AE3365" s="1"/>
      <c r="AF3365" s="1"/>
    </row>
    <row r="3366" spans="1:32">
      <c r="A3366" s="1"/>
      <c r="B3366" s="17">
        <v>2</v>
      </c>
      <c r="C3366" s="9" t="s">
        <v>51</v>
      </c>
      <c r="D3366" s="9" t="str">
        <f>VLOOKUP(C3366,'Hazard Categories'!$A$2:$B$52,2,FALSE)</f>
        <v>Storm</v>
      </c>
      <c r="E3366" s="17">
        <v>2</v>
      </c>
      <c r="F3366" s="17">
        <v>2009</v>
      </c>
      <c r="G3366" s="17" t="str">
        <f>IF(F3366&lt;2000,(ROUNDDOWN((F3366-$G$10)/5,0))*5+$G$10&amp;"-"&amp;(ROUNDDOWN((F3366-$G$10)/5,0))*5+$G$10+4,(ROUNDDOWN((F3366-$G$10)/5,0))*5+$G$10&amp;"-"&amp;(ROUNDDOWN((F3366-$G$10)/5,0))*5+$G$10+4)</f>
        <v>2005-2009</v>
      </c>
      <c r="H3366" s="17">
        <v>1</v>
      </c>
      <c r="I3366" s="17">
        <v>12</v>
      </c>
      <c r="J3366" s="17">
        <v>0</v>
      </c>
      <c r="K3366" s="17">
        <f>SUM(I3366:J3366)</f>
        <v>12</v>
      </c>
      <c r="L3366" s="28">
        <f>IF(N3366&lt;7000000000,0,1)</f>
        <v>0</v>
      </c>
      <c r="M3366" s="28">
        <f>IF(N3366&gt;0,1,0)</f>
        <v>0</v>
      </c>
      <c r="N3366" s="29">
        <v>0</v>
      </c>
      <c r="O3366" s="29">
        <f>IF($R3366="Minor",1,0)</f>
        <v>1</v>
      </c>
      <c r="P3366" s="29">
        <f>IF($R3366="Medium",1,0)</f>
        <v>0</v>
      </c>
      <c r="Q3366" s="29">
        <f>IF($R3366="Major",1,0)</f>
        <v>0</v>
      </c>
      <c r="R3366" s="2" t="str">
        <f>IF('Hazard Data'!N3211&lt;VLOOKUP(B3366,Thresholds!$B$2:$I$8,2,FALSE),"Minor",IF(AND(VLOOKUP(B3366,Thresholds!$B$2:$I$8,2,FALSE)&lt;='Hazard Data'!N3211,'Hazard Data'!N3211&lt;VLOOKUP(B3366,Thresholds!$B$2:$I$8,3,FALSE)),"Medium","Major"))</f>
        <v>Minor</v>
      </c>
      <c r="S3366" s="2" t="str">
        <f>IF(N3366&gt;0,"",IF('Hazard Data'!K3211&lt;VLOOKUP(B3366,Thresholds!$B$2:$I$8,5,FALSE),"Minor",IF(AND(VLOOKUP(B3366,Thresholds!$B$2:$I$8,5,FALSE)&lt;='Hazard Data'!K3211,'Hazard Data'!K3211&lt;VLOOKUP(B3366,Thresholds!$B$2:$I$8,6,FALSE)),"Medium","Major")))</f>
        <v>Medium</v>
      </c>
      <c r="T3366" s="2"/>
      <c r="U3366" s="2"/>
      <c r="V3366" s="2"/>
      <c r="W3366" s="2"/>
      <c r="X3366" s="1"/>
      <c r="Y3366" s="1"/>
      <c r="Z3366" s="1"/>
      <c r="AA3366" s="1"/>
      <c r="AB3366" s="1"/>
      <c r="AC3366" s="1"/>
      <c r="AD3366" s="1"/>
      <c r="AE3366" s="1"/>
      <c r="AF3366" s="1"/>
    </row>
    <row r="3367" spans="1:32">
      <c r="A3367" s="1"/>
      <c r="B3367" s="17">
        <v>2</v>
      </c>
      <c r="C3367" s="9" t="s">
        <v>51</v>
      </c>
      <c r="D3367" s="9" t="str">
        <f>VLOOKUP(C3367,'Hazard Categories'!$A$2:$B$52,2,FALSE)</f>
        <v>Storm</v>
      </c>
      <c r="E3367" s="17">
        <v>3</v>
      </c>
      <c r="F3367" s="17">
        <v>2009</v>
      </c>
      <c r="G3367" s="17" t="str">
        <f>IF(F3367&lt;2000,(ROUNDDOWN((F3367-$G$10)/5,0))*5+$G$10&amp;"-"&amp;(ROUNDDOWN((F3367-$G$10)/5,0))*5+$G$10+4,(ROUNDDOWN((F3367-$G$10)/5,0))*5+$G$10&amp;"-"&amp;(ROUNDDOWN((F3367-$G$10)/5,0))*5+$G$10+4)</f>
        <v>2005-2009</v>
      </c>
      <c r="H3367" s="17">
        <v>1</v>
      </c>
      <c r="I3367" s="17">
        <v>10</v>
      </c>
      <c r="J3367" s="17">
        <v>10</v>
      </c>
      <c r="K3367" s="17">
        <f>SUM(I3367:J3367)</f>
        <v>20</v>
      </c>
      <c r="L3367" s="28">
        <f>IF(N3367&lt;7000000000,0,1)</f>
        <v>0</v>
      </c>
      <c r="M3367" s="28">
        <f>IF(N3367&gt;0,1,0)</f>
        <v>0</v>
      </c>
      <c r="N3367" s="29">
        <v>0</v>
      </c>
      <c r="O3367" s="29">
        <f>IF($R3367="Minor",1,0)</f>
        <v>1</v>
      </c>
      <c r="P3367" s="29">
        <f>IF($R3367="Medium",1,0)</f>
        <v>0</v>
      </c>
      <c r="Q3367" s="29">
        <f>IF($R3367="Major",1,0)</f>
        <v>0</v>
      </c>
      <c r="R3367" s="2" t="str">
        <f>IF('Hazard Data'!N3225&lt;VLOOKUP(B3367,Thresholds!$B$2:$I$8,2,FALSE),"Minor",IF(AND(VLOOKUP(B3367,Thresholds!$B$2:$I$8,2,FALSE)&lt;='Hazard Data'!N3225,'Hazard Data'!N3225&lt;VLOOKUP(B3367,Thresholds!$B$2:$I$8,3,FALSE)),"Medium","Major"))</f>
        <v>Minor</v>
      </c>
      <c r="S3367" s="2" t="str">
        <f>IF(N3367&gt;0,"",IF('Hazard Data'!K3225&lt;VLOOKUP(B3367,Thresholds!$B$2:$I$8,5,FALSE),"Minor",IF(AND(VLOOKUP(B3367,Thresholds!$B$2:$I$8,5,FALSE)&lt;='Hazard Data'!K3225,'Hazard Data'!K3225&lt;VLOOKUP(B3367,Thresholds!$B$2:$I$8,6,FALSE)),"Medium","Major")))</f>
        <v>Medium</v>
      </c>
      <c r="T3367" s="2"/>
      <c r="U3367" s="2"/>
      <c r="V3367" s="2"/>
      <c r="W3367" s="2"/>
      <c r="X3367" s="1"/>
      <c r="Y3367" s="1"/>
      <c r="Z3367" s="1"/>
      <c r="AA3367" s="1"/>
      <c r="AB3367" s="1"/>
      <c r="AC3367" s="1"/>
      <c r="AD3367" s="1"/>
      <c r="AE3367" s="1"/>
      <c r="AF3367" s="1"/>
    </row>
    <row r="3368" spans="1:32">
      <c r="A3368" s="1"/>
      <c r="B3368" s="17">
        <v>2</v>
      </c>
      <c r="C3368" s="9" t="s">
        <v>51</v>
      </c>
      <c r="D3368" s="9" t="str">
        <f>VLOOKUP(C3368,'Hazard Categories'!$A$2:$B$52,2,FALSE)</f>
        <v>Storm</v>
      </c>
      <c r="E3368" s="17">
        <v>3</v>
      </c>
      <c r="F3368" s="17">
        <v>2009</v>
      </c>
      <c r="G3368" s="17" t="str">
        <f>IF(F3368&lt;2000,(ROUNDDOWN((F3368-$G$10)/5,0))*5+$G$10&amp;"-"&amp;(ROUNDDOWN((F3368-$G$10)/5,0))*5+$G$10+4,(ROUNDDOWN((F3368-$G$10)/5,0))*5+$G$10&amp;"-"&amp;(ROUNDDOWN((F3368-$G$10)/5,0))*5+$G$10+4)</f>
        <v>2005-2009</v>
      </c>
      <c r="H3368" s="17">
        <v>1</v>
      </c>
      <c r="I3368" s="17">
        <v>12</v>
      </c>
      <c r="J3368" s="17">
        <v>12</v>
      </c>
      <c r="K3368" s="17">
        <f>SUM(I3368:J3368)</f>
        <v>24</v>
      </c>
      <c r="L3368" s="28">
        <f>IF(N3368&lt;7000000000,0,1)</f>
        <v>0</v>
      </c>
      <c r="M3368" s="28">
        <f>IF(N3368&gt;0,1,0)</f>
        <v>0</v>
      </c>
      <c r="N3368" s="29">
        <v>0</v>
      </c>
      <c r="O3368" s="29">
        <f>IF($R3368="Minor",1,0)</f>
        <v>1</v>
      </c>
      <c r="P3368" s="29">
        <f>IF($R3368="Medium",1,0)</f>
        <v>0</v>
      </c>
      <c r="Q3368" s="29">
        <f>IF($R3368="Major",1,0)</f>
        <v>0</v>
      </c>
      <c r="R3368" s="2" t="str">
        <f>IF('Hazard Data'!N3226&lt;VLOOKUP(B3368,Thresholds!$B$2:$I$8,2,FALSE),"Minor",IF(AND(VLOOKUP(B3368,Thresholds!$B$2:$I$8,2,FALSE)&lt;='Hazard Data'!N3226,'Hazard Data'!N3226&lt;VLOOKUP(B3368,Thresholds!$B$2:$I$8,3,FALSE)),"Medium","Major"))</f>
        <v>Minor</v>
      </c>
      <c r="S3368" s="2" t="str">
        <f>IF(N3368&gt;0,"",IF('Hazard Data'!K3226&lt;VLOOKUP(B3368,Thresholds!$B$2:$I$8,5,FALSE),"Minor",IF(AND(VLOOKUP(B3368,Thresholds!$B$2:$I$8,5,FALSE)&lt;='Hazard Data'!K3226,'Hazard Data'!K3226&lt;VLOOKUP(B3368,Thresholds!$B$2:$I$8,6,FALSE)),"Medium","Major")))</f>
        <v>Major</v>
      </c>
      <c r="T3368" s="2"/>
      <c r="U3368" s="2"/>
      <c r="V3368" s="2"/>
      <c r="W3368" s="2"/>
      <c r="X3368" s="1"/>
      <c r="Y3368" s="1"/>
      <c r="Z3368" s="1"/>
      <c r="AA3368" s="1"/>
      <c r="AB3368" s="1"/>
      <c r="AC3368" s="1"/>
      <c r="AD3368" s="1"/>
      <c r="AE3368" s="1"/>
      <c r="AF3368" s="1"/>
    </row>
    <row r="3369" spans="1:32">
      <c r="A3369" s="1"/>
      <c r="B3369" s="17">
        <v>3</v>
      </c>
      <c r="C3369" s="9" t="s">
        <v>85</v>
      </c>
      <c r="D3369" s="9" t="str">
        <f>VLOOKUP(C3369,'Hazard Categories'!$A$2:$B$52,2,FALSE)</f>
        <v>Heat/Drought/Fire</v>
      </c>
      <c r="E3369" s="17">
        <v>4</v>
      </c>
      <c r="F3369" s="17">
        <v>2009</v>
      </c>
      <c r="G3369" s="17" t="str">
        <f>IF(F3369&lt;2000,(ROUNDDOWN((F3369-$G$10)/5,0))*5+$G$10&amp;"-"&amp;(ROUNDDOWN((F3369-$G$10)/5,0))*5+$G$10+4,(ROUNDDOWN((F3369-$G$10)/5,0))*5+$G$10&amp;"-"&amp;(ROUNDDOWN((F3369-$G$10)/5,0))*5+$G$10+4)</f>
        <v>2005-2009</v>
      </c>
      <c r="H3369" s="17">
        <v>1</v>
      </c>
      <c r="I3369" s="17">
        <v>12</v>
      </c>
      <c r="J3369" s="17">
        <v>0</v>
      </c>
      <c r="K3369" s="17">
        <f>SUM(I3369:J3369)</f>
        <v>12</v>
      </c>
      <c r="L3369" s="28">
        <f>IF(N3369&lt;7000000000,0,1)</f>
        <v>0</v>
      </c>
      <c r="M3369" s="28">
        <f>IF(N3369&gt;0,1,0)</f>
        <v>0</v>
      </c>
      <c r="N3369" s="29">
        <v>0</v>
      </c>
      <c r="O3369" s="29">
        <f>IF($R3369="Minor",1,0)</f>
        <v>1</v>
      </c>
      <c r="P3369" s="29">
        <f>IF($R3369="Medium",1,0)</f>
        <v>0</v>
      </c>
      <c r="Q3369" s="29">
        <f>IF($R3369="Major",1,0)</f>
        <v>0</v>
      </c>
      <c r="R3369" s="2" t="str">
        <f>IF('Hazard Data'!N3235&lt;VLOOKUP(B3369,Thresholds!$B$2:$I$8,2,FALSE),"Minor",IF(AND(VLOOKUP(B3369,Thresholds!$B$2:$I$8,2,FALSE)&lt;='Hazard Data'!N3235,'Hazard Data'!N3235&lt;VLOOKUP(B3369,Thresholds!$B$2:$I$8,3,FALSE)),"Medium","Major"))</f>
        <v>Minor</v>
      </c>
      <c r="S3369" s="2" t="str">
        <f>IF(N3369&gt;0,"",IF('Hazard Data'!K3235&lt;VLOOKUP(B3369,Thresholds!$B$2:$I$8,5,FALSE),"Minor",IF(AND(VLOOKUP(B3369,Thresholds!$B$2:$I$8,5,FALSE)&lt;='Hazard Data'!K3235,'Hazard Data'!K3235&lt;VLOOKUP(B3369,Thresholds!$B$2:$I$8,6,FALSE)),"Medium","Major")))</f>
        <v>Major</v>
      </c>
      <c r="T3369" s="2"/>
      <c r="U3369" s="2"/>
      <c r="V3369" s="2"/>
      <c r="W3369" s="2"/>
      <c r="X3369" s="1"/>
      <c r="Y3369" s="1"/>
      <c r="Z3369" s="1"/>
      <c r="AA3369" s="1"/>
      <c r="AB3369" s="1"/>
      <c r="AC3369" s="1"/>
      <c r="AD3369" s="1"/>
      <c r="AE3369" s="1"/>
      <c r="AF3369" s="1"/>
    </row>
    <row r="3370" spans="1:32">
      <c r="A3370" s="1"/>
      <c r="B3370" s="17">
        <v>6</v>
      </c>
      <c r="C3370" s="9" t="s">
        <v>41</v>
      </c>
      <c r="D3370" s="9" t="str">
        <f>VLOOKUP(C3370,'Hazard Categories'!$A$2:$B$52,2,FALSE)</f>
        <v>Tornado</v>
      </c>
      <c r="E3370" s="17">
        <v>1</v>
      </c>
      <c r="F3370" s="17">
        <v>2019</v>
      </c>
      <c r="G3370" s="17" t="str">
        <f>IF(F3370&lt;2000,(ROUNDDOWN((F3370-$G$10)/5,0))*5+$G$10&amp;"-"&amp;(ROUNDDOWN((F3370-$G$10)/5,0))*5+$G$10+4,(ROUNDDOWN((F3370-$G$10)/5,0))*5+$G$10&amp;"-"&amp;(ROUNDDOWN((F3370-$G$10)/5,0))*5+$G$10+4)</f>
        <v>2015-2019</v>
      </c>
      <c r="H3370" s="17">
        <v>1</v>
      </c>
      <c r="I3370" s="17">
        <v>0</v>
      </c>
      <c r="J3370" s="17">
        <v>78</v>
      </c>
      <c r="K3370" s="17">
        <f>SUM(I3370:J3370)</f>
        <v>78</v>
      </c>
      <c r="L3370" s="28">
        <f>IF(N3370&lt;7000000000,0,1)</f>
        <v>0</v>
      </c>
      <c r="M3370" s="28">
        <f>IF(N3370&gt;0,1,0)</f>
        <v>0</v>
      </c>
      <c r="N3370" s="29">
        <v>0</v>
      </c>
      <c r="O3370" s="29">
        <f>IF($R3370="Minor",1,0)</f>
        <v>1</v>
      </c>
      <c r="P3370" s="29">
        <f>IF($R3370="Medium",1,0)</f>
        <v>0</v>
      </c>
      <c r="Q3370" s="29">
        <f>IF($R3370="Major",1,0)</f>
        <v>0</v>
      </c>
      <c r="R3370" s="2" t="str">
        <f>IF('Hazard Data'!N3257&lt;VLOOKUP(B3370,Thresholds!$B$2:$I$8,2,FALSE),"Minor",IF(AND(VLOOKUP(B3370,Thresholds!$B$2:$I$8,2,FALSE)&lt;='Hazard Data'!N3257,'Hazard Data'!N3257&lt;VLOOKUP(B3370,Thresholds!$B$2:$I$8,3,FALSE)),"Medium","Major"))</f>
        <v>Minor</v>
      </c>
      <c r="S3370" s="2" t="str">
        <f>IF(N3370&gt;0,"",IF('Hazard Data'!K3257&lt;VLOOKUP(B3370,Thresholds!$B$2:$I$8,5,FALSE),"Minor",IF(AND(VLOOKUP(B3370,Thresholds!$B$2:$I$8,5,FALSE)&lt;='Hazard Data'!K3257,'Hazard Data'!K3257&lt;VLOOKUP(B3370,Thresholds!$B$2:$I$8,6,FALSE)),"Medium","Major")))</f>
        <v>Medium</v>
      </c>
      <c r="T3370" s="2"/>
      <c r="U3370" s="2"/>
      <c r="V3370" s="2"/>
      <c r="W3370" s="2"/>
      <c r="X3370" s="1"/>
      <c r="Y3370" s="1"/>
      <c r="Z3370" s="1"/>
      <c r="AA3370" s="1"/>
      <c r="AB3370" s="1"/>
      <c r="AC3370" s="1"/>
      <c r="AD3370" s="1"/>
      <c r="AE3370" s="1"/>
      <c r="AF3370" s="1"/>
    </row>
    <row r="3371" spans="1:32">
      <c r="A3371" s="1"/>
      <c r="B3371" s="17">
        <v>3</v>
      </c>
      <c r="C3371" s="9" t="s">
        <v>44</v>
      </c>
      <c r="D3371" s="9" t="str">
        <f>VLOOKUP(C3371,'Hazard Categories'!$A$2:$B$52,2,FALSE)</f>
        <v>Severe Storm</v>
      </c>
      <c r="E3371" s="17">
        <v>2</v>
      </c>
      <c r="F3371" s="17">
        <v>2019</v>
      </c>
      <c r="G3371" s="17" t="str">
        <f>IF(F3371&lt;2000,(ROUNDDOWN((F3371-$G$10)/5,0))*5+$G$10&amp;"-"&amp;(ROUNDDOWN((F3371-$G$10)/5,0))*5+$G$10+4,(ROUNDDOWN((F3371-$G$10)/5,0))*5+$G$10&amp;"-"&amp;(ROUNDDOWN((F3371-$G$10)/5,0))*5+$G$10+4)</f>
        <v>2015-2019</v>
      </c>
      <c r="H3371" s="17">
        <v>1</v>
      </c>
      <c r="I3371" s="17">
        <v>12</v>
      </c>
      <c r="J3371" s="17">
        <v>0</v>
      </c>
      <c r="K3371" s="17">
        <f>SUM(I3371:J3371)</f>
        <v>12</v>
      </c>
      <c r="L3371" s="28">
        <f>IF(N3371&lt;7000000000,0,1)</f>
        <v>0</v>
      </c>
      <c r="M3371" s="28">
        <f>IF(N3371&gt;0,1,0)</f>
        <v>0</v>
      </c>
      <c r="N3371" s="29">
        <v>0</v>
      </c>
      <c r="O3371" s="29">
        <f>IF($R3371="Minor",1,0)</f>
        <v>1</v>
      </c>
      <c r="P3371" s="29">
        <f>IF($R3371="Medium",1,0)</f>
        <v>0</v>
      </c>
      <c r="Q3371" s="29">
        <f>IF($R3371="Major",1,0)</f>
        <v>0</v>
      </c>
      <c r="R3371" s="2" t="str">
        <f>IF('Hazard Data'!N3277&lt;VLOOKUP(B3371,Thresholds!$B$2:$I$8,2,FALSE),"Minor",IF(AND(VLOOKUP(B3371,Thresholds!$B$2:$I$8,2,FALSE)&lt;='Hazard Data'!N3277,'Hazard Data'!N3277&lt;VLOOKUP(B3371,Thresholds!$B$2:$I$8,3,FALSE)),"Medium","Major"))</f>
        <v>Minor</v>
      </c>
      <c r="S3371" s="2" t="str">
        <f>IF(N3371&gt;0,"",IF('Hazard Data'!K3277&lt;VLOOKUP(B3371,Thresholds!$B$2:$I$8,5,FALSE),"Minor",IF(AND(VLOOKUP(B3371,Thresholds!$B$2:$I$8,5,FALSE)&lt;='Hazard Data'!K3277,'Hazard Data'!K3277&lt;VLOOKUP(B3371,Thresholds!$B$2:$I$8,6,FALSE)),"Medium","Major")))</f>
        <v>Medium</v>
      </c>
      <c r="T3371" s="2"/>
      <c r="U3371" s="2"/>
      <c r="V3371" s="2"/>
      <c r="W3371" s="2"/>
      <c r="X3371" s="1"/>
      <c r="Y3371" s="1"/>
      <c r="Z3371" s="1"/>
      <c r="AA3371" s="1"/>
      <c r="AB3371" s="1"/>
      <c r="AC3371" s="1"/>
      <c r="AD3371" s="1"/>
      <c r="AE3371" s="1"/>
      <c r="AF3371" s="1"/>
    </row>
    <row r="3372" spans="1:32">
      <c r="A3372" s="1"/>
      <c r="B3372" s="17">
        <v>4</v>
      </c>
      <c r="C3372" s="9" t="s">
        <v>44</v>
      </c>
      <c r="D3372" s="9" t="str">
        <f>VLOOKUP(C3372,'Hazard Categories'!$A$2:$B$52,2,FALSE)</f>
        <v>Severe Storm</v>
      </c>
      <c r="E3372" s="17">
        <v>3</v>
      </c>
      <c r="F3372" s="17">
        <v>2019</v>
      </c>
      <c r="G3372" s="17" t="str">
        <f>IF(F3372&lt;2000,(ROUNDDOWN((F3372-$G$10)/5,0))*5+$G$10&amp;"-"&amp;(ROUNDDOWN((F3372-$G$10)/5,0))*5+$G$10+4,(ROUNDDOWN((F3372-$G$10)/5,0))*5+$G$10&amp;"-"&amp;(ROUNDDOWN((F3372-$G$10)/5,0))*5+$G$10+4)</f>
        <v>2015-2019</v>
      </c>
      <c r="H3372" s="17">
        <v>1</v>
      </c>
      <c r="I3372" s="17">
        <v>11</v>
      </c>
      <c r="J3372" s="17">
        <v>0</v>
      </c>
      <c r="K3372" s="17">
        <f>SUM(I3372:J3372)</f>
        <v>11</v>
      </c>
      <c r="L3372" s="28">
        <f>IF(N3372&lt;7000000000,0,1)</f>
        <v>0</v>
      </c>
      <c r="M3372" s="28">
        <f>IF(N3372&gt;0,1,0)</f>
        <v>0</v>
      </c>
      <c r="N3372" s="29">
        <v>0</v>
      </c>
      <c r="O3372" s="29">
        <f>IF($R3372="Minor",1,0)</f>
        <v>1</v>
      </c>
      <c r="P3372" s="29">
        <f>IF($R3372="Medium",1,0)</f>
        <v>0</v>
      </c>
      <c r="Q3372" s="29">
        <f>IF($R3372="Major",1,0)</f>
        <v>0</v>
      </c>
      <c r="R3372" s="2" t="str">
        <f>IF('Hazard Data'!N3284&lt;VLOOKUP(B3372,Thresholds!$B$2:$I$8,2,FALSE),"Minor",IF(AND(VLOOKUP(B3372,Thresholds!$B$2:$I$8,2,FALSE)&lt;='Hazard Data'!N3284,'Hazard Data'!N3284&lt;VLOOKUP(B3372,Thresholds!$B$2:$I$8,3,FALSE)),"Medium","Major"))</f>
        <v>Minor</v>
      </c>
      <c r="S3372" s="2" t="str">
        <f>IF(N3372&gt;0,"",IF('Hazard Data'!K3284&lt;VLOOKUP(B3372,Thresholds!$B$2:$I$8,5,FALSE),"Minor",IF(AND(VLOOKUP(B3372,Thresholds!$B$2:$I$8,5,FALSE)&lt;='Hazard Data'!K3284,'Hazard Data'!K3284&lt;VLOOKUP(B3372,Thresholds!$B$2:$I$8,6,FALSE)),"Medium","Major")))</f>
        <v>Medium</v>
      </c>
      <c r="T3372" s="2"/>
      <c r="U3372" s="2"/>
      <c r="V3372" s="2"/>
      <c r="W3372" s="2"/>
      <c r="X3372" s="1"/>
      <c r="Y3372" s="1"/>
      <c r="Z3372" s="1"/>
      <c r="AA3372" s="1"/>
      <c r="AB3372" s="1"/>
      <c r="AC3372" s="1"/>
      <c r="AD3372" s="1"/>
      <c r="AE3372" s="1"/>
      <c r="AF3372" s="1"/>
    </row>
    <row r="3373" spans="1:32">
      <c r="A3373" s="1"/>
      <c r="B3373" s="17">
        <v>3</v>
      </c>
      <c r="C3373" s="9" t="s">
        <v>85</v>
      </c>
      <c r="D3373" s="9" t="str">
        <f>VLOOKUP(C3373,'Hazard Categories'!$A$2:$B$52,2,FALSE)</f>
        <v>Heat/Drought/Fire</v>
      </c>
      <c r="E3373" s="17">
        <v>2</v>
      </c>
      <c r="F3373" s="17">
        <v>2019</v>
      </c>
      <c r="G3373" s="17" t="str">
        <f>IF(F3373&lt;2000,(ROUNDDOWN((F3373-$G$10)/5,0))*5+$G$10&amp;"-"&amp;(ROUNDDOWN((F3373-$G$10)/5,0))*5+$G$10+4,(ROUNDDOWN((F3373-$G$10)/5,0))*5+$G$10&amp;"-"&amp;(ROUNDDOWN((F3373-$G$10)/5,0))*5+$G$10+4)</f>
        <v>2015-2019</v>
      </c>
      <c r="H3373" s="17">
        <v>1</v>
      </c>
      <c r="I3373" s="17">
        <v>11</v>
      </c>
      <c r="J3373" s="17">
        <v>0</v>
      </c>
      <c r="K3373" s="17">
        <f>SUM(I3373:J3373)</f>
        <v>11</v>
      </c>
      <c r="L3373" s="28">
        <f>IF(N3373&lt;7000000000,0,1)</f>
        <v>0</v>
      </c>
      <c r="M3373" s="28">
        <f>IF(N3373&gt;0,1,0)</f>
        <v>0</v>
      </c>
      <c r="N3373" s="29">
        <v>0</v>
      </c>
      <c r="O3373" s="29">
        <f>IF($R3373="Minor",1,0)</f>
        <v>1</v>
      </c>
      <c r="P3373" s="29">
        <f>IF($R3373="Medium",1,0)</f>
        <v>0</v>
      </c>
      <c r="Q3373" s="29">
        <f>IF($R3373="Major",1,0)</f>
        <v>0</v>
      </c>
      <c r="R3373" s="2" t="str">
        <f>IF('Hazard Data'!N3295&lt;VLOOKUP(B3373,Thresholds!$B$2:$I$8,2,FALSE),"Minor",IF(AND(VLOOKUP(B3373,Thresholds!$B$2:$I$8,2,FALSE)&lt;='Hazard Data'!N3295,'Hazard Data'!N3295&lt;VLOOKUP(B3373,Thresholds!$B$2:$I$8,3,FALSE)),"Medium","Major"))</f>
        <v>Minor</v>
      </c>
      <c r="S3373" s="2" t="str">
        <f>IF(N3373&gt;0,"",IF('Hazard Data'!K3295&lt;VLOOKUP(B3373,Thresholds!$B$2:$I$8,5,FALSE),"Minor",IF(AND(VLOOKUP(B3373,Thresholds!$B$2:$I$8,5,FALSE)&lt;='Hazard Data'!K3295,'Hazard Data'!K3295&lt;VLOOKUP(B3373,Thresholds!$B$2:$I$8,6,FALSE)),"Medium","Major")))</f>
        <v>Medium</v>
      </c>
      <c r="T3373" s="2"/>
      <c r="U3373" s="2"/>
      <c r="V3373" s="2"/>
      <c r="W3373" s="2"/>
      <c r="X3373" s="1"/>
      <c r="Y3373" s="1"/>
      <c r="Z3373" s="1"/>
      <c r="AA3373" s="1"/>
      <c r="AB3373" s="1"/>
      <c r="AC3373" s="1"/>
      <c r="AD3373" s="1"/>
      <c r="AE3373" s="1"/>
      <c r="AF3373" s="1"/>
    </row>
    <row r="3374" spans="1:32">
      <c r="A3374" s="1"/>
      <c r="B3374" s="17">
        <v>1</v>
      </c>
      <c r="C3374" s="9" t="s">
        <v>85</v>
      </c>
      <c r="D3374" s="9" t="str">
        <f>VLOOKUP(C3374,'Hazard Categories'!$A$2:$B$52,2,FALSE)</f>
        <v>Heat/Drought/Fire</v>
      </c>
      <c r="E3374" s="17">
        <v>3</v>
      </c>
      <c r="F3374" s="17">
        <v>2000</v>
      </c>
      <c r="G3374" s="17" t="str">
        <f>IF(F3374&lt;2000,(ROUNDDOWN((F3374-$G$10)/5,0))*5+$G$10&amp;"-"&amp;(ROUNDDOWN((F3374-$G$10)/5,0))*5+$G$10+4,(ROUNDDOWN((F3374-$G$10)/5,0))*5+$G$10&amp;"-"&amp;(ROUNDDOWN((F3374-$G$10)/5,0))*5+$G$10+4)</f>
        <v>2000-2004</v>
      </c>
      <c r="H3374" s="17">
        <v>1</v>
      </c>
      <c r="I3374" s="17">
        <v>11</v>
      </c>
      <c r="J3374" s="17">
        <v>0</v>
      </c>
      <c r="K3374" s="17">
        <f>SUM(I3374:J3374)</f>
        <v>11</v>
      </c>
      <c r="L3374" s="28">
        <f>IF(N3374&lt;7000000000,0,1)</f>
        <v>0</v>
      </c>
      <c r="M3374" s="28">
        <f>IF(N3374&gt;0,1,0)</f>
        <v>0</v>
      </c>
      <c r="N3374" s="29">
        <v>0</v>
      </c>
      <c r="O3374" s="29">
        <f>IF($R3374="Minor",1,0)</f>
        <v>1</v>
      </c>
      <c r="P3374" s="29">
        <f>IF($R3374="Medium",1,0)</f>
        <v>0</v>
      </c>
      <c r="Q3374" s="29">
        <f>IF($R3374="Major",1,0)</f>
        <v>0</v>
      </c>
      <c r="R3374" s="2" t="str">
        <f>IF('Hazard Data'!N3300&lt;VLOOKUP(B3374,Thresholds!$B$2:$I$8,2,FALSE),"Minor",IF(AND(VLOOKUP(B3374,Thresholds!$B$2:$I$8,2,FALSE)&lt;='Hazard Data'!N3300,'Hazard Data'!N3300&lt;VLOOKUP(B3374,Thresholds!$B$2:$I$8,3,FALSE)),"Medium","Major"))</f>
        <v>Minor</v>
      </c>
      <c r="S3374" s="2" t="str">
        <f>IF(N3374&gt;0,"",IF('Hazard Data'!K3300&lt;VLOOKUP(B3374,Thresholds!$B$2:$I$8,5,FALSE),"Minor",IF(AND(VLOOKUP(B3374,Thresholds!$B$2:$I$8,5,FALSE)&lt;='Hazard Data'!K3300,'Hazard Data'!K3300&lt;VLOOKUP(B3374,Thresholds!$B$2:$I$8,6,FALSE)),"Medium","Major")))</f>
        <v>Medium</v>
      </c>
      <c r="T3374" s="2"/>
      <c r="U3374" s="2"/>
      <c r="V3374" s="2"/>
      <c r="W3374" s="2"/>
      <c r="X3374" s="1"/>
      <c r="Y3374" s="1"/>
      <c r="Z3374" s="1"/>
      <c r="AA3374" s="1"/>
      <c r="AB3374" s="1"/>
      <c r="AC3374" s="1"/>
      <c r="AD3374" s="1"/>
      <c r="AE3374" s="1"/>
      <c r="AF3374" s="1"/>
    </row>
    <row r="3375" spans="1:32">
      <c r="A3375" s="1"/>
      <c r="B3375" s="17">
        <v>3</v>
      </c>
      <c r="C3375" s="9" t="s">
        <v>46</v>
      </c>
      <c r="D3375" s="9" t="str">
        <f>VLOOKUP(C3375,'Hazard Categories'!$A$2:$B$52,2,FALSE)</f>
        <v>Storm</v>
      </c>
      <c r="E3375" s="17">
        <v>1</v>
      </c>
      <c r="F3375" s="17">
        <v>2020</v>
      </c>
      <c r="G3375" s="17" t="str">
        <f>IF(F3375&lt;2000,(ROUNDDOWN((F3375-$G$10)/5,0))*5+$G$10&amp;"-"&amp;(ROUNDDOWN((F3375-$G$10)/5,0))*5+$G$10+4,(ROUNDDOWN((F3375-$G$10)/5,0))*5+$G$10&amp;"-"&amp;(ROUNDDOWN((F3375-$G$10)/5,0))*5+$G$10+4)</f>
        <v>2020-2024</v>
      </c>
      <c r="H3375" s="17">
        <v>1</v>
      </c>
      <c r="I3375" s="17">
        <v>12</v>
      </c>
      <c r="J3375" s="17">
        <v>0</v>
      </c>
      <c r="K3375" s="17">
        <f>SUM(I3375:J3375)</f>
        <v>12</v>
      </c>
      <c r="L3375" s="28">
        <f>IF(N3375&lt;7000000000,0,1)</f>
        <v>0</v>
      </c>
      <c r="M3375" s="28">
        <f>IF(N3375&gt;0,1,0)</f>
        <v>0</v>
      </c>
      <c r="N3375" s="29">
        <v>0</v>
      </c>
      <c r="O3375" s="29">
        <f>IF($R3375="Minor",1,0)</f>
        <v>1</v>
      </c>
      <c r="P3375" s="29">
        <f>IF($R3375="Medium",1,0)</f>
        <v>0</v>
      </c>
      <c r="Q3375" s="29">
        <f>IF($R3375="Major",1,0)</f>
        <v>0</v>
      </c>
      <c r="R3375" s="2" t="str">
        <f>IF('Hazard Data'!N3326&lt;VLOOKUP(B3375,Thresholds!$B$2:$I$8,2,FALSE),"Minor",IF(AND(VLOOKUP(B3375,Thresholds!$B$2:$I$8,2,FALSE)&lt;='Hazard Data'!N3326,'Hazard Data'!N3326&lt;VLOOKUP(B3375,Thresholds!$B$2:$I$8,3,FALSE)),"Medium","Major"))</f>
        <v>Minor</v>
      </c>
      <c r="S3375" s="2" t="str">
        <f>IF(N3375&gt;0,"",IF('Hazard Data'!K3326&lt;VLOOKUP(B3375,Thresholds!$B$2:$I$8,5,FALSE),"Minor",IF(AND(VLOOKUP(B3375,Thresholds!$B$2:$I$8,5,FALSE)&lt;='Hazard Data'!K3326,'Hazard Data'!K3326&lt;VLOOKUP(B3375,Thresholds!$B$2:$I$8,6,FALSE)),"Medium","Major")))</f>
        <v>Major</v>
      </c>
      <c r="T3375" s="2"/>
      <c r="U3375" s="2"/>
      <c r="V3375" s="2"/>
      <c r="W3375" s="2"/>
      <c r="X3375" s="1"/>
      <c r="Y3375" s="1"/>
      <c r="Z3375" s="1"/>
      <c r="AA3375" s="1"/>
      <c r="AB3375" s="1"/>
      <c r="AC3375" s="1"/>
      <c r="AD3375" s="1"/>
      <c r="AE3375" s="1"/>
      <c r="AF3375" s="1"/>
    </row>
    <row r="3376" spans="1:32">
      <c r="A3376" s="1"/>
      <c r="B3376" s="17">
        <v>3</v>
      </c>
      <c r="C3376" s="9" t="s">
        <v>45</v>
      </c>
      <c r="D3376" s="9" t="str">
        <f>VLOOKUP(C3376,'Hazard Categories'!$A$2:$B$52,2,FALSE)</f>
        <v>Storm</v>
      </c>
      <c r="E3376" s="17">
        <v>3</v>
      </c>
      <c r="F3376" s="17">
        <v>2020</v>
      </c>
      <c r="G3376" s="17" t="str">
        <f>IF(F3376&lt;2000,(ROUNDDOWN((F3376-$G$10)/5,0))*5+$G$10&amp;"-"&amp;(ROUNDDOWN((F3376-$G$10)/5,0))*5+$G$10+4,(ROUNDDOWN((F3376-$G$10)/5,0))*5+$G$10&amp;"-"&amp;(ROUNDDOWN((F3376-$G$10)/5,0))*5+$G$10+4)</f>
        <v>2020-2024</v>
      </c>
      <c r="H3376" s="17">
        <v>1</v>
      </c>
      <c r="I3376" s="17">
        <v>0</v>
      </c>
      <c r="J3376" s="17">
        <v>12</v>
      </c>
      <c r="K3376" s="17">
        <f>SUM(I3376:J3376)</f>
        <v>12</v>
      </c>
      <c r="L3376" s="28">
        <f>IF(N3376&lt;7000000000,0,1)</f>
        <v>0</v>
      </c>
      <c r="M3376" s="28">
        <f>IF(N3376&gt;0,1,0)</f>
        <v>0</v>
      </c>
      <c r="N3376" s="29">
        <v>0</v>
      </c>
      <c r="O3376" s="29">
        <f>IF($R3376="Minor",1,0)</f>
        <v>1</v>
      </c>
      <c r="P3376" s="29">
        <f>IF($R3376="Medium",1,0)</f>
        <v>0</v>
      </c>
      <c r="Q3376" s="29">
        <f>IF($R3376="Major",1,0)</f>
        <v>0</v>
      </c>
      <c r="R3376" s="2" t="str">
        <f>IF('Hazard Data'!N3350&lt;VLOOKUP(B3376,Thresholds!$B$2:$I$8,2,FALSE),"Minor",IF(AND(VLOOKUP(B3376,Thresholds!$B$2:$I$8,2,FALSE)&lt;='Hazard Data'!N3350,'Hazard Data'!N3350&lt;VLOOKUP(B3376,Thresholds!$B$2:$I$8,3,FALSE)),"Medium","Major"))</f>
        <v>Minor</v>
      </c>
      <c r="S3376" s="2" t="str">
        <f>IF(N3376&gt;0,"",IF('Hazard Data'!K3350&lt;VLOOKUP(B3376,Thresholds!$B$2:$I$8,5,FALSE),"Minor",IF(AND(VLOOKUP(B3376,Thresholds!$B$2:$I$8,5,FALSE)&lt;='Hazard Data'!K3350,'Hazard Data'!K3350&lt;VLOOKUP(B3376,Thresholds!$B$2:$I$8,6,FALSE)),"Medium","Major")))</f>
        <v>Major</v>
      </c>
      <c r="T3376" s="2"/>
      <c r="U3376" s="2"/>
      <c r="V3376" s="2"/>
      <c r="W3376" s="2"/>
      <c r="X3376" s="1"/>
      <c r="Y3376" s="1"/>
      <c r="Z3376" s="1"/>
      <c r="AA3376" s="1"/>
      <c r="AB3376" s="1"/>
      <c r="AC3376" s="1"/>
      <c r="AD3376" s="1"/>
      <c r="AE3376" s="1"/>
      <c r="AF3376" s="1"/>
    </row>
    <row r="3377" spans="1:32">
      <c r="A3377" s="1"/>
      <c r="B3377" s="17">
        <v>2</v>
      </c>
      <c r="C3377" s="9" t="s">
        <v>51</v>
      </c>
      <c r="D3377" s="9" t="str">
        <f>VLOOKUP(C3377,'Hazard Categories'!$A$2:$B$52,2,FALSE)</f>
        <v>Storm</v>
      </c>
      <c r="E3377" s="17">
        <v>3</v>
      </c>
      <c r="F3377" s="17">
        <v>2020</v>
      </c>
      <c r="G3377" s="17" t="str">
        <f>IF(F3377&lt;2000,(ROUNDDOWN((F3377-$G$10)/5,0))*5+$G$10&amp;"-"&amp;(ROUNDDOWN((F3377-$G$10)/5,0))*5+$G$10+4,(ROUNDDOWN((F3377-$G$10)/5,0))*5+$G$10&amp;"-"&amp;(ROUNDDOWN((F3377-$G$10)/5,0))*5+$G$10+4)</f>
        <v>2020-2024</v>
      </c>
      <c r="H3377" s="17">
        <v>1</v>
      </c>
      <c r="I3377" s="17">
        <v>12</v>
      </c>
      <c r="J3377" s="17">
        <v>0</v>
      </c>
      <c r="K3377" s="17">
        <f>SUM(I3377:J3377)</f>
        <v>12</v>
      </c>
      <c r="L3377" s="28">
        <f>IF(N3377&lt;7000000000,0,1)</f>
        <v>0</v>
      </c>
      <c r="M3377" s="28">
        <f>IF(N3377&gt;0,1,0)</f>
        <v>0</v>
      </c>
      <c r="N3377" s="29">
        <v>0</v>
      </c>
      <c r="O3377" s="29">
        <f>IF($R3377="Minor",1,0)</f>
        <v>1</v>
      </c>
      <c r="P3377" s="29">
        <f>IF($R3377="Medium",1,0)</f>
        <v>0</v>
      </c>
      <c r="Q3377" s="29">
        <f>IF($R3377="Major",1,0)</f>
        <v>0</v>
      </c>
      <c r="R3377" s="2" t="str">
        <f>IF('Hazard Data'!N3354&lt;VLOOKUP(B3377,Thresholds!$B$2:$I$8,2,FALSE),"Minor",IF(AND(VLOOKUP(B3377,Thresholds!$B$2:$I$8,2,FALSE)&lt;='Hazard Data'!N3354,'Hazard Data'!N3354&lt;VLOOKUP(B3377,Thresholds!$B$2:$I$8,3,FALSE)),"Medium","Major"))</f>
        <v>Minor</v>
      </c>
      <c r="S3377" s="2" t="str">
        <f>IF(N3377&gt;0,"",IF('Hazard Data'!K3354&lt;VLOOKUP(B3377,Thresholds!$B$2:$I$8,5,FALSE),"Minor",IF(AND(VLOOKUP(B3377,Thresholds!$B$2:$I$8,5,FALSE)&lt;='Hazard Data'!K3354,'Hazard Data'!K3354&lt;VLOOKUP(B3377,Thresholds!$B$2:$I$8,6,FALSE)),"Medium","Major")))</f>
        <v>Major</v>
      </c>
      <c r="T3377" s="2"/>
      <c r="U3377" s="2"/>
      <c r="V3377" s="2"/>
      <c r="W3377" s="2"/>
      <c r="X3377" s="1"/>
      <c r="Y3377" s="1"/>
      <c r="Z3377" s="1"/>
      <c r="AA3377" s="1"/>
      <c r="AB3377" s="1"/>
      <c r="AC3377" s="1"/>
      <c r="AD3377" s="1"/>
      <c r="AE3377" s="1"/>
      <c r="AF3377" s="1"/>
    </row>
    <row r="3378" spans="1:32">
      <c r="A3378" s="1"/>
      <c r="B3378" s="17">
        <v>4</v>
      </c>
      <c r="C3378" s="9" t="s">
        <v>41</v>
      </c>
      <c r="D3378" s="9" t="str">
        <f>VLOOKUP(C3378,'Hazard Categories'!$A$2:$B$52,2,FALSE)</f>
        <v>Tornado</v>
      </c>
      <c r="E3378" s="17">
        <v>2</v>
      </c>
      <c r="F3378" s="17">
        <v>2020</v>
      </c>
      <c r="G3378" s="17" t="str">
        <f>IF(F3378&lt;2000,(ROUNDDOWN((F3378-$G$10)/5,0))*5+$G$10&amp;"-"&amp;(ROUNDDOWN((F3378-$G$10)/5,0))*5+$G$10+4,(ROUNDDOWN((F3378-$G$10)/5,0))*5+$G$10&amp;"-"&amp;(ROUNDDOWN((F3378-$G$10)/5,0))*5+$G$10+4)</f>
        <v>2020-2024</v>
      </c>
      <c r="H3378" s="17">
        <v>8</v>
      </c>
      <c r="I3378" s="17">
        <v>23</v>
      </c>
      <c r="J3378" s="17">
        <v>83</v>
      </c>
      <c r="K3378" s="17">
        <f>SUM(I3378:J3378)</f>
        <v>106</v>
      </c>
      <c r="L3378" s="28">
        <f>IF(N3378&lt;7000000000,0,1)</f>
        <v>0</v>
      </c>
      <c r="M3378" s="28">
        <f>IF(N3378&gt;0,1,0)</f>
        <v>0</v>
      </c>
      <c r="N3378" s="29">
        <v>0</v>
      </c>
      <c r="O3378" s="29">
        <f>IF($R3378="Minor",1,0)</f>
        <v>1</v>
      </c>
      <c r="P3378" s="29">
        <f>IF($R3378="Medium",1,0)</f>
        <v>0</v>
      </c>
      <c r="Q3378" s="29">
        <f>IF($R3378="Major",1,0)</f>
        <v>0</v>
      </c>
      <c r="R3378" s="2" t="str">
        <f>IF('Hazard Data'!N3355&lt;VLOOKUP(B3378,Thresholds!$B$2:$I$8,2,FALSE),"Minor",IF(AND(VLOOKUP(B3378,Thresholds!$B$2:$I$8,2,FALSE)&lt;='Hazard Data'!N3355,'Hazard Data'!N3355&lt;VLOOKUP(B3378,Thresholds!$B$2:$I$8,3,FALSE)),"Medium","Major"))</f>
        <v>Minor</v>
      </c>
      <c r="S3378" s="2" t="str">
        <f>IF(N3378&gt;0,"",IF('Hazard Data'!K3355&lt;VLOOKUP(B3378,Thresholds!$B$2:$I$8,5,FALSE),"Minor",IF(AND(VLOOKUP(B3378,Thresholds!$B$2:$I$8,5,FALSE)&lt;='Hazard Data'!K3355,'Hazard Data'!K3355&lt;VLOOKUP(B3378,Thresholds!$B$2:$I$8,6,FALSE)),"Medium","Major")))</f>
        <v>Major</v>
      </c>
      <c r="T3378" s="2"/>
      <c r="U3378" s="2"/>
      <c r="V3378" s="2"/>
      <c r="W3378" s="2"/>
      <c r="X3378" s="1"/>
      <c r="Y3378" s="1"/>
      <c r="Z3378" s="1"/>
      <c r="AA3378" s="1"/>
      <c r="AB3378" s="1"/>
      <c r="AC3378" s="1"/>
      <c r="AD3378" s="1"/>
      <c r="AE3378" s="1"/>
      <c r="AF3378" s="1"/>
    </row>
    <row r="3379" spans="1:32">
      <c r="A3379" s="1"/>
      <c r="B3379" s="17">
        <v>2</v>
      </c>
      <c r="C3379" s="9" t="s">
        <v>51</v>
      </c>
      <c r="D3379" s="9" t="str">
        <f>VLOOKUP(C3379,'Hazard Categories'!$A$2:$B$52,2,FALSE)</f>
        <v>Storm</v>
      </c>
      <c r="E3379" s="17">
        <v>2</v>
      </c>
      <c r="F3379" s="17">
        <v>2020</v>
      </c>
      <c r="G3379" s="17" t="str">
        <f>IF(F3379&lt;2000,(ROUNDDOWN((F3379-$G$10)/5,0))*5+$G$10&amp;"-"&amp;(ROUNDDOWN((F3379-$G$10)/5,0))*5+$G$10+4,(ROUNDDOWN((F3379-$G$10)/5,0))*5+$G$10&amp;"-"&amp;(ROUNDDOWN((F3379-$G$10)/5,0))*5+$G$10+4)</f>
        <v>2020-2024</v>
      </c>
      <c r="H3379" s="17">
        <v>2</v>
      </c>
      <c r="I3379" s="17">
        <v>34</v>
      </c>
      <c r="J3379" s="17">
        <v>0</v>
      </c>
      <c r="K3379" s="17">
        <f>SUM(I3379:J3379)</f>
        <v>34</v>
      </c>
      <c r="L3379" s="28">
        <f>IF(N3379&lt;7000000000,0,1)</f>
        <v>0</v>
      </c>
      <c r="M3379" s="28">
        <f>IF(N3379&gt;0,1,0)</f>
        <v>0</v>
      </c>
      <c r="N3379" s="29">
        <v>0</v>
      </c>
      <c r="O3379" s="29">
        <f>IF($R3379="Minor",1,0)</f>
        <v>1</v>
      </c>
      <c r="P3379" s="29">
        <f>IF($R3379="Medium",1,0)</f>
        <v>0</v>
      </c>
      <c r="Q3379" s="29">
        <f>IF($R3379="Major",1,0)</f>
        <v>0</v>
      </c>
      <c r="R3379" s="2" t="str">
        <f>IF('Hazard Data'!N3364&lt;VLOOKUP(B3379,Thresholds!$B$2:$I$8,2,FALSE),"Minor",IF(AND(VLOOKUP(B3379,Thresholds!$B$2:$I$8,2,FALSE)&lt;='Hazard Data'!N3364,'Hazard Data'!N3364&lt;VLOOKUP(B3379,Thresholds!$B$2:$I$8,3,FALSE)),"Medium","Major"))</f>
        <v>Minor</v>
      </c>
      <c r="S3379" s="2" t="str">
        <f>IF(N3379&gt;0,"",IF('Hazard Data'!K3364&lt;VLOOKUP(B3379,Thresholds!$B$2:$I$8,5,FALSE),"Minor",IF(AND(VLOOKUP(B3379,Thresholds!$B$2:$I$8,5,FALSE)&lt;='Hazard Data'!K3364,'Hazard Data'!K3364&lt;VLOOKUP(B3379,Thresholds!$B$2:$I$8,6,FALSE)),"Medium","Major")))</f>
        <v>Medium</v>
      </c>
      <c r="T3379" s="2"/>
      <c r="U3379" s="2"/>
      <c r="V3379" s="2"/>
      <c r="W3379" s="2"/>
      <c r="X3379" s="1"/>
      <c r="Y3379" s="1"/>
      <c r="Z3379" s="1"/>
      <c r="AA3379" s="1"/>
      <c r="AB3379" s="1"/>
      <c r="AC3379" s="1"/>
      <c r="AD3379" s="1"/>
      <c r="AE3379" s="1"/>
      <c r="AF3379" s="1"/>
    </row>
    <row r="3380" spans="1:32">
      <c r="A3380" s="1"/>
      <c r="B3380" s="8"/>
      <c r="C3380" s="1"/>
      <c r="D3380" s="1"/>
      <c r="E3380" s="8"/>
      <c r="F3380" s="8"/>
      <c r="G3380" s="8"/>
      <c r="H3380" s="8"/>
      <c r="I3380" s="8"/>
      <c r="J3380" s="8"/>
      <c r="K3380" s="8"/>
      <c r="L3380" s="8"/>
      <c r="M3380" s="8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</row>
  </sheetData>
  <autoFilter ref="B13:T3379" xr:uid="{85E5B9FD-87A8-447E-9470-364ED5611009}">
    <sortState xmlns:xlrd2="http://schemas.microsoft.com/office/spreadsheetml/2017/richdata2" ref="B14:T3379">
      <sortCondition descending="1" ref="N13:N3379"/>
    </sortState>
  </autoFilter>
  <conditionalFormatting sqref="B14:Q3379 T213:W213">
    <cfRule type="expression" dxfId="3" priority="4">
      <formula>MOD(ROW(),5)=0</formula>
    </cfRule>
  </conditionalFormatting>
  <conditionalFormatting sqref="R822:W826">
    <cfRule type="expression" dxfId="2" priority="3">
      <formula>MOD(ROW(),5)=0</formula>
    </cfRule>
  </conditionalFormatting>
  <conditionalFormatting sqref="R1493:W1493">
    <cfRule type="expression" dxfId="1" priority="2">
      <formula>MOD(ROW(),5)=0</formula>
    </cfRule>
  </conditionalFormatting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64AD-FAF2-4387-85B3-4DEDBE0E03ED}">
  <dimension ref="B1:I11"/>
  <sheetViews>
    <sheetView showGridLines="0" tabSelected="1" workbookViewId="0">
      <selection activeCell="A2" sqref="A2"/>
    </sheetView>
  </sheetViews>
  <sheetFormatPr defaultRowHeight="13.9"/>
  <cols>
    <col min="2" max="2" width="9" bestFit="1" customWidth="1"/>
    <col min="3" max="3" width="11.28515625" bestFit="1" customWidth="1"/>
    <col min="4" max="5" width="13.7109375" bestFit="1" customWidth="1"/>
    <col min="6" max="6" width="13.7109375" customWidth="1"/>
    <col min="7" max="7" width="10.5703125" bestFit="1" customWidth="1"/>
    <col min="8" max="8" width="12.28515625" bestFit="1" customWidth="1"/>
    <col min="9" max="9" width="10.5703125" bestFit="1" customWidth="1"/>
  </cols>
  <sheetData>
    <row r="1" spans="2:9" ht="14.45" thickBot="1">
      <c r="C1" t="s">
        <v>88</v>
      </c>
      <c r="D1" t="s">
        <v>88</v>
      </c>
      <c r="E1" t="s">
        <v>89</v>
      </c>
    </row>
    <row r="2" spans="2:9">
      <c r="B2" s="47" t="s">
        <v>10</v>
      </c>
      <c r="C2" s="48" t="s">
        <v>90</v>
      </c>
      <c r="D2" s="48" t="s">
        <v>91</v>
      </c>
      <c r="E2" s="49" t="s">
        <v>92</v>
      </c>
      <c r="F2" s="42"/>
      <c r="G2" t="s">
        <v>93</v>
      </c>
      <c r="H2" t="s">
        <v>94</v>
      </c>
      <c r="I2" t="s">
        <v>95</v>
      </c>
    </row>
    <row r="3" spans="2:9">
      <c r="B3" s="45">
        <f>1</f>
        <v>1</v>
      </c>
      <c r="C3" s="46">
        <f>'Average Size of Event'!M5</f>
        <v>500000</v>
      </c>
      <c r="D3" s="46">
        <f>'Average Size of Event'!M6</f>
        <v>5000000</v>
      </c>
      <c r="E3" s="44">
        <f>D3</f>
        <v>5000000</v>
      </c>
      <c r="F3" s="43"/>
      <c r="G3" s="36">
        <v>10</v>
      </c>
      <c r="H3" s="36">
        <v>50</v>
      </c>
      <c r="I3" s="36">
        <f>100</f>
        <v>100</v>
      </c>
    </row>
    <row r="4" spans="2:9">
      <c r="B4" s="50">
        <f>B3+1</f>
        <v>2</v>
      </c>
      <c r="C4" s="51">
        <f>'Average Size of Event'!M21</f>
        <v>500000</v>
      </c>
      <c r="D4" s="51">
        <f>'Average Size of Event'!M22</f>
        <v>10000000</v>
      </c>
      <c r="E4" s="52">
        <f t="shared" ref="E4:E8" si="0">D4</f>
        <v>10000000</v>
      </c>
      <c r="F4" s="43"/>
      <c r="G4">
        <f>G3</f>
        <v>10</v>
      </c>
      <c r="H4">
        <f>H3</f>
        <v>50</v>
      </c>
      <c r="I4">
        <f t="shared" ref="I4:I8" si="1">I3</f>
        <v>100</v>
      </c>
    </row>
    <row r="5" spans="2:9">
      <c r="B5" s="45">
        <f t="shared" ref="B5:B8" si="2">B4+1</f>
        <v>3</v>
      </c>
      <c r="C5" s="46">
        <f>'Average Size of Event'!M37</f>
        <v>200000</v>
      </c>
      <c r="D5" s="46">
        <f>'Average Size of Event'!M38</f>
        <v>3000000</v>
      </c>
      <c r="E5" s="44">
        <f t="shared" si="0"/>
        <v>3000000</v>
      </c>
      <c r="F5" s="43"/>
      <c r="G5">
        <f t="shared" ref="G5:H8" si="3">G4</f>
        <v>10</v>
      </c>
      <c r="H5">
        <f t="shared" si="3"/>
        <v>50</v>
      </c>
      <c r="I5">
        <f t="shared" si="1"/>
        <v>100</v>
      </c>
    </row>
    <row r="6" spans="2:9">
      <c r="B6" s="50">
        <f t="shared" si="2"/>
        <v>4</v>
      </c>
      <c r="C6" s="51">
        <f>'Average Size of Event'!M53</f>
        <v>175000</v>
      </c>
      <c r="D6" s="51">
        <f>'Average Size of Event'!M54</f>
        <v>2000000</v>
      </c>
      <c r="E6" s="52">
        <f t="shared" si="0"/>
        <v>2000000</v>
      </c>
      <c r="F6" s="43"/>
      <c r="G6">
        <f t="shared" si="3"/>
        <v>10</v>
      </c>
      <c r="H6">
        <f t="shared" si="3"/>
        <v>50</v>
      </c>
      <c r="I6">
        <f t="shared" si="1"/>
        <v>100</v>
      </c>
    </row>
    <row r="7" spans="2:9">
      <c r="B7" s="45">
        <f t="shared" si="2"/>
        <v>5</v>
      </c>
      <c r="C7" s="46">
        <f>'Average Size of Event'!M69</f>
        <v>175000</v>
      </c>
      <c r="D7" s="46">
        <f>'Average Size of Event'!M70</f>
        <v>1500000</v>
      </c>
      <c r="E7" s="44">
        <f t="shared" si="0"/>
        <v>1500000</v>
      </c>
      <c r="F7" s="43"/>
      <c r="G7">
        <f t="shared" si="3"/>
        <v>10</v>
      </c>
      <c r="H7">
        <f t="shared" si="3"/>
        <v>50</v>
      </c>
      <c r="I7">
        <f t="shared" si="1"/>
        <v>100</v>
      </c>
    </row>
    <row r="8" spans="2:9" ht="14.45" thickBot="1">
      <c r="B8" s="53">
        <f t="shared" si="2"/>
        <v>6</v>
      </c>
      <c r="C8" s="54">
        <f>'Average Size of Event'!M85</f>
        <v>175000</v>
      </c>
      <c r="D8" s="54">
        <f>'Average Size of Event'!M86</f>
        <v>3000000</v>
      </c>
      <c r="E8" s="55">
        <f t="shared" si="0"/>
        <v>3000000</v>
      </c>
      <c r="F8" s="43"/>
      <c r="G8">
        <f t="shared" si="3"/>
        <v>10</v>
      </c>
      <c r="H8">
        <f t="shared" si="3"/>
        <v>50</v>
      </c>
      <c r="I8">
        <f t="shared" si="1"/>
        <v>100</v>
      </c>
    </row>
    <row r="11" spans="2:9">
      <c r="E11" s="24"/>
      <c r="F11" s="2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1F89D-A8DE-4B4B-87E1-62F23C7E6780}">
  <dimension ref="A2:E52"/>
  <sheetViews>
    <sheetView topLeftCell="A18" workbookViewId="0">
      <selection activeCell="A44" sqref="A44"/>
    </sheetView>
  </sheetViews>
  <sheetFormatPr defaultRowHeight="13.9"/>
  <cols>
    <col min="1" max="1" width="59.42578125" bestFit="1" customWidth="1"/>
    <col min="2" max="2" width="12.28515625" bestFit="1" customWidth="1"/>
  </cols>
  <sheetData>
    <row r="2" spans="1:5" ht="14.45">
      <c r="A2" s="9" t="s">
        <v>40</v>
      </c>
      <c r="B2" t="str">
        <f>E2</f>
        <v>Storm</v>
      </c>
      <c r="E2" t="s">
        <v>96</v>
      </c>
    </row>
    <row r="3" spans="1:5" ht="14.45">
      <c r="A3" s="9" t="s">
        <v>44</v>
      </c>
      <c r="B3" t="str">
        <f>E3</f>
        <v>Severe Storm</v>
      </c>
      <c r="E3" t="s">
        <v>97</v>
      </c>
    </row>
    <row r="4" spans="1:5" ht="14.45">
      <c r="A4" s="9" t="s">
        <v>45</v>
      </c>
      <c r="B4" t="str">
        <f>B2</f>
        <v>Storm</v>
      </c>
      <c r="E4" t="s">
        <v>45</v>
      </c>
    </row>
    <row r="5" spans="1:5" ht="14.45">
      <c r="A5" s="9" t="s">
        <v>59</v>
      </c>
      <c r="B5" t="str">
        <f>B2</f>
        <v>Storm</v>
      </c>
      <c r="E5" t="s">
        <v>59</v>
      </c>
    </row>
    <row r="6" spans="1:5" ht="14.45">
      <c r="A6" s="9" t="s">
        <v>39</v>
      </c>
      <c r="B6" t="str">
        <f>B3</f>
        <v>Severe Storm</v>
      </c>
      <c r="E6" t="s">
        <v>39</v>
      </c>
    </row>
    <row r="7" spans="1:5" ht="14.45">
      <c r="A7" s="9" t="s">
        <v>85</v>
      </c>
      <c r="B7" t="str">
        <f>E7</f>
        <v>Heat/Drought/Fire</v>
      </c>
      <c r="E7" t="s">
        <v>98</v>
      </c>
    </row>
    <row r="8" spans="1:5" ht="14.45">
      <c r="A8" s="9" t="s">
        <v>46</v>
      </c>
      <c r="B8" t="str">
        <f>E2</f>
        <v>Storm</v>
      </c>
      <c r="E8" t="s">
        <v>99</v>
      </c>
    </row>
    <row r="9" spans="1:5" ht="14.45">
      <c r="A9" s="9" t="s">
        <v>29</v>
      </c>
      <c r="B9" t="str">
        <f>E9</f>
        <v>Tropical Storm</v>
      </c>
      <c r="E9" t="s">
        <v>100</v>
      </c>
    </row>
    <row r="10" spans="1:5" ht="14.45">
      <c r="A10" s="9" t="s">
        <v>47</v>
      </c>
      <c r="B10" t="str">
        <f>E3</f>
        <v>Severe Storm</v>
      </c>
      <c r="E10" t="s">
        <v>41</v>
      </c>
    </row>
    <row r="11" spans="1:5" ht="14.45">
      <c r="A11" s="9" t="s">
        <v>43</v>
      </c>
      <c r="B11" t="str">
        <f>E7</f>
        <v>Heat/Drought/Fire</v>
      </c>
      <c r="E11" t="s">
        <v>101</v>
      </c>
    </row>
    <row r="12" spans="1:5" ht="14.45">
      <c r="A12" s="9" t="s">
        <v>52</v>
      </c>
      <c r="B12" t="str">
        <f>E3</f>
        <v>Severe Storm</v>
      </c>
      <c r="E12" t="s">
        <v>39</v>
      </c>
    </row>
    <row r="13" spans="1:5" ht="14.45">
      <c r="A13" s="9" t="s">
        <v>53</v>
      </c>
      <c r="B13" t="str">
        <f>E3</f>
        <v>Severe Storm</v>
      </c>
      <c r="E13" t="s">
        <v>87</v>
      </c>
    </row>
    <row r="14" spans="1:5" ht="14.45">
      <c r="A14" s="9" t="s">
        <v>58</v>
      </c>
      <c r="B14" t="str">
        <f>E7</f>
        <v>Heat/Drought/Fire</v>
      </c>
    </row>
    <row r="15" spans="1:5" ht="14.45">
      <c r="A15" s="9" t="s">
        <v>56</v>
      </c>
      <c r="B15" t="str">
        <f>E3</f>
        <v>Severe Storm</v>
      </c>
    </row>
    <row r="16" spans="1:5" ht="14.45">
      <c r="A16" s="9" t="s">
        <v>57</v>
      </c>
      <c r="B16" t="str">
        <f>E3</f>
        <v>Severe Storm</v>
      </c>
    </row>
    <row r="17" spans="1:2" ht="14.45">
      <c r="A17" s="9" t="s">
        <v>75</v>
      </c>
      <c r="B17" t="str">
        <f>E3</f>
        <v>Severe Storm</v>
      </c>
    </row>
    <row r="18" spans="1:2" ht="14.45">
      <c r="A18" s="9" t="s">
        <v>41</v>
      </c>
      <c r="B18" t="str">
        <f>E10</f>
        <v>Tornado</v>
      </c>
    </row>
    <row r="19" spans="1:2" ht="14.45">
      <c r="A19" s="9" t="s">
        <v>62</v>
      </c>
      <c r="B19" t="str">
        <f>E10</f>
        <v>Tornado</v>
      </c>
    </row>
    <row r="20" spans="1:2" ht="14.45">
      <c r="A20" s="9" t="s">
        <v>66</v>
      </c>
      <c r="B20" t="str">
        <f>E2</f>
        <v>Storm</v>
      </c>
    </row>
    <row r="21" spans="1:2" ht="14.45">
      <c r="A21" s="9" t="s">
        <v>67</v>
      </c>
      <c r="B21" t="str">
        <f>E2</f>
        <v>Storm</v>
      </c>
    </row>
    <row r="22" spans="1:2" ht="14.45">
      <c r="A22" s="9" t="s">
        <v>35</v>
      </c>
      <c r="B22" t="str">
        <f>E7</f>
        <v>Heat/Drought/Fire</v>
      </c>
    </row>
    <row r="23" spans="1:2" ht="14.45">
      <c r="A23" s="9" t="s">
        <v>68</v>
      </c>
      <c r="B23" t="str">
        <f>E3</f>
        <v>Severe Storm</v>
      </c>
    </row>
    <row r="24" spans="1:2" ht="14.45">
      <c r="A24" s="9" t="s">
        <v>42</v>
      </c>
      <c r="B24" t="str">
        <f>E2</f>
        <v>Storm</v>
      </c>
    </row>
    <row r="25" spans="1:2" ht="14.45">
      <c r="A25" s="9" t="s">
        <v>61</v>
      </c>
      <c r="B25" t="str">
        <f>E9</f>
        <v>Tropical Storm</v>
      </c>
    </row>
    <row r="26" spans="1:2" ht="14.45">
      <c r="A26" s="9" t="s">
        <v>73</v>
      </c>
      <c r="B26" t="str">
        <f>E3</f>
        <v>Severe Storm</v>
      </c>
    </row>
    <row r="27" spans="1:2" ht="14.45">
      <c r="A27" s="9" t="s">
        <v>65</v>
      </c>
      <c r="B27" t="str">
        <f>E3</f>
        <v>Severe Storm</v>
      </c>
    </row>
    <row r="28" spans="1:2" ht="14.45">
      <c r="A28" s="9" t="s">
        <v>70</v>
      </c>
      <c r="B28" t="str">
        <f>E2</f>
        <v>Storm</v>
      </c>
    </row>
    <row r="29" spans="1:2" ht="14.45">
      <c r="A29" s="9" t="s">
        <v>79</v>
      </c>
      <c r="B29" t="str">
        <f>E2</f>
        <v>Storm</v>
      </c>
    </row>
    <row r="30" spans="1:2" ht="14.45">
      <c r="A30" s="9" t="s">
        <v>71</v>
      </c>
      <c r="B30" t="str">
        <f>E2</f>
        <v>Storm</v>
      </c>
    </row>
    <row r="31" spans="1:2" ht="14.45">
      <c r="A31" s="9" t="s">
        <v>55</v>
      </c>
      <c r="B31" t="str">
        <f>E9</f>
        <v>Tropical Storm</v>
      </c>
    </row>
    <row r="32" spans="1:2" ht="14.45">
      <c r="A32" s="9" t="s">
        <v>74</v>
      </c>
      <c r="B32" t="str">
        <f>E2</f>
        <v>Storm</v>
      </c>
    </row>
    <row r="33" spans="1:2" ht="14.45">
      <c r="A33" s="9" t="s">
        <v>54</v>
      </c>
      <c r="B33" t="str">
        <f>E3</f>
        <v>Severe Storm</v>
      </c>
    </row>
    <row r="34" spans="1:2" ht="14.45">
      <c r="A34" s="9" t="s">
        <v>63</v>
      </c>
      <c r="B34" t="str">
        <f>E2</f>
        <v>Storm</v>
      </c>
    </row>
    <row r="35" spans="1:2" ht="14.45">
      <c r="A35" s="9" t="s">
        <v>81</v>
      </c>
      <c r="B35" t="str">
        <f>E3</f>
        <v>Severe Storm</v>
      </c>
    </row>
    <row r="36" spans="1:2" ht="14.45">
      <c r="A36" s="9" t="s">
        <v>50</v>
      </c>
      <c r="B36" t="str">
        <f>E9</f>
        <v>Tropical Storm</v>
      </c>
    </row>
    <row r="37" spans="1:2" ht="14.45">
      <c r="A37" s="9" t="s">
        <v>51</v>
      </c>
      <c r="B37" t="str">
        <f>E2</f>
        <v>Storm</v>
      </c>
    </row>
    <row r="38" spans="1:2" ht="14.45">
      <c r="A38" s="9" t="s">
        <v>64</v>
      </c>
      <c r="B38" t="str">
        <f>E3</f>
        <v>Severe Storm</v>
      </c>
    </row>
    <row r="39" spans="1:2" ht="14.45">
      <c r="A39" s="9" t="s">
        <v>49</v>
      </c>
      <c r="B39" t="str">
        <f>E3</f>
        <v>Severe Storm</v>
      </c>
    </row>
    <row r="40" spans="1:2" ht="14.45">
      <c r="A40" s="9" t="s">
        <v>60</v>
      </c>
      <c r="B40" t="str">
        <f>E3</f>
        <v>Severe Storm</v>
      </c>
    </row>
    <row r="41" spans="1:2" ht="14.45">
      <c r="A41" s="9" t="s">
        <v>72</v>
      </c>
      <c r="B41" t="str">
        <f>E3</f>
        <v>Severe Storm</v>
      </c>
    </row>
    <row r="42" spans="1:2" ht="14.45">
      <c r="A42" s="9" t="s">
        <v>87</v>
      </c>
      <c r="B42" t="str">
        <f>E13</f>
        <v>Landslide</v>
      </c>
    </row>
    <row r="43" spans="1:2" ht="14.45">
      <c r="A43" s="9" t="s">
        <v>80</v>
      </c>
      <c r="B43" t="str">
        <f>E3</f>
        <v>Severe Storm</v>
      </c>
    </row>
    <row r="44" spans="1:2" ht="14.45">
      <c r="A44" s="9" t="s">
        <v>76</v>
      </c>
      <c r="B44" t="str">
        <f>E10</f>
        <v>Tornado</v>
      </c>
    </row>
    <row r="45" spans="1:2" ht="14.45">
      <c r="A45" s="9" t="s">
        <v>83</v>
      </c>
      <c r="B45" t="str">
        <f>E10</f>
        <v>Tornado</v>
      </c>
    </row>
    <row r="46" spans="1:2" ht="14.45">
      <c r="A46" s="9" t="s">
        <v>86</v>
      </c>
      <c r="B46" t="str">
        <f>E2</f>
        <v>Storm</v>
      </c>
    </row>
    <row r="47" spans="1:2" ht="14.45">
      <c r="A47" s="9" t="s">
        <v>77</v>
      </c>
      <c r="B47" t="str">
        <f>E2</f>
        <v>Storm</v>
      </c>
    </row>
    <row r="48" spans="1:2" ht="14.45">
      <c r="A48" s="9" t="s">
        <v>82</v>
      </c>
      <c r="B48" t="str">
        <f>E10</f>
        <v>Tornado</v>
      </c>
    </row>
    <row r="49" spans="1:2" ht="14.45">
      <c r="A49" s="9" t="s">
        <v>84</v>
      </c>
      <c r="B49" t="str">
        <f>E2</f>
        <v>Storm</v>
      </c>
    </row>
    <row r="50" spans="1:2" ht="14.45">
      <c r="A50" s="9" t="s">
        <v>78</v>
      </c>
      <c r="B50" t="str">
        <f>E2</f>
        <v>Storm</v>
      </c>
    </row>
    <row r="51" spans="1:2" ht="14.45">
      <c r="A51" s="9" t="s">
        <v>48</v>
      </c>
      <c r="B51" t="str">
        <f>E3</f>
        <v>Severe Storm</v>
      </c>
    </row>
    <row r="52" spans="1:2" ht="14.45">
      <c r="A52" s="9" t="s">
        <v>69</v>
      </c>
      <c r="B52" t="str">
        <f>E2</f>
        <v>Storm</v>
      </c>
    </row>
  </sheetData>
  <conditionalFormatting sqref="A2:A52">
    <cfRule type="expression" dxfId="0" priority="1">
      <formula>MOD(ROW(),5)=0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13852-C707-4035-A254-318DBDDB5FBD}">
  <dimension ref="A1:V82"/>
  <sheetViews>
    <sheetView workbookViewId="0">
      <selection activeCell="C26" sqref="C26"/>
    </sheetView>
  </sheetViews>
  <sheetFormatPr defaultRowHeight="13.9"/>
  <cols>
    <col min="1" max="1" width="15.140625" bestFit="1" customWidth="1"/>
    <col min="2" max="2" width="17" bestFit="1" customWidth="1"/>
    <col min="3" max="3" width="18.85546875" bestFit="1" customWidth="1"/>
    <col min="4" max="4" width="16.85546875" bestFit="1" customWidth="1"/>
    <col min="5" max="5" width="17" bestFit="1" customWidth="1"/>
    <col min="6" max="6" width="18.85546875" bestFit="1" customWidth="1"/>
    <col min="7" max="7" width="16.85546875" bestFit="1" customWidth="1"/>
    <col min="8" max="8" width="17" bestFit="1" customWidth="1"/>
    <col min="9" max="9" width="18.85546875" bestFit="1" customWidth="1"/>
    <col min="10" max="10" width="16.85546875" bestFit="1" customWidth="1"/>
    <col min="11" max="11" width="17" bestFit="1" customWidth="1"/>
    <col min="12" max="12" width="18.85546875" bestFit="1" customWidth="1"/>
    <col min="13" max="13" width="16.85546875" bestFit="1" customWidth="1"/>
    <col min="14" max="14" width="17" bestFit="1" customWidth="1"/>
    <col min="15" max="15" width="18.85546875" bestFit="1" customWidth="1"/>
    <col min="16" max="16" width="16.85546875" bestFit="1" customWidth="1"/>
    <col min="17" max="17" width="17" bestFit="1" customWidth="1"/>
    <col min="18" max="18" width="18.85546875" bestFit="1" customWidth="1"/>
    <col min="19" max="19" width="16.85546875" bestFit="1" customWidth="1"/>
    <col min="20" max="20" width="22.28515625" bestFit="1" customWidth="1"/>
    <col min="21" max="21" width="24" bestFit="1" customWidth="1"/>
    <col min="22" max="22" width="22" bestFit="1" customWidth="1"/>
    <col min="23" max="23" width="18.85546875" bestFit="1" customWidth="1"/>
    <col min="24" max="24" width="17" bestFit="1" customWidth="1"/>
    <col min="25" max="25" width="18.85546875" bestFit="1" customWidth="1"/>
    <col min="26" max="26" width="17" bestFit="1" customWidth="1"/>
    <col min="27" max="27" width="18.85546875" bestFit="1" customWidth="1"/>
    <col min="28" max="28" width="17" bestFit="1" customWidth="1"/>
    <col min="29" max="29" width="18.85546875" bestFit="1" customWidth="1"/>
    <col min="30" max="30" width="17" bestFit="1" customWidth="1"/>
    <col min="31" max="31" width="18.85546875" bestFit="1" customWidth="1"/>
    <col min="32" max="32" width="17" bestFit="1" customWidth="1"/>
    <col min="33" max="33" width="18.85546875" bestFit="1" customWidth="1"/>
    <col min="34" max="34" width="17" bestFit="1" customWidth="1"/>
    <col min="35" max="35" width="18.85546875" bestFit="1" customWidth="1"/>
    <col min="36" max="36" width="17" bestFit="1" customWidth="1"/>
    <col min="37" max="37" width="18.85546875" bestFit="1" customWidth="1"/>
    <col min="38" max="38" width="22.28515625" bestFit="1" customWidth="1"/>
    <col min="39" max="39" width="24" bestFit="1" customWidth="1"/>
  </cols>
  <sheetData>
    <row r="1" spans="1:5">
      <c r="A1" s="23" t="s">
        <v>102</v>
      </c>
    </row>
    <row r="2" spans="1:5">
      <c r="C2" t="s">
        <v>90</v>
      </c>
      <c r="D2" t="s">
        <v>91</v>
      </c>
      <c r="E2" t="s">
        <v>92</v>
      </c>
    </row>
    <row r="3" spans="1:5">
      <c r="B3">
        <f>1</f>
        <v>1</v>
      </c>
      <c r="C3" s="27">
        <f>(GETPIVOTDATA("Sum of "&amp;C$2&amp;" Flag",$A$18,"Region",$B3))/COUNT($A$21:$A$81)</f>
        <v>8.4590163934426226</v>
      </c>
      <c r="D3" s="27">
        <f t="shared" ref="D3:E8" si="0">(GETPIVOTDATA("Sum of "&amp;D$2&amp;" Flag",$A$18,"Region",$B3))/COUNT($A$21:$A$81)</f>
        <v>1.2950819672131149</v>
      </c>
      <c r="E3" s="27">
        <f t="shared" si="0"/>
        <v>0.37704918032786883</v>
      </c>
    </row>
    <row r="4" spans="1:5">
      <c r="B4">
        <f>B3+1</f>
        <v>2</v>
      </c>
      <c r="C4" s="27">
        <f t="shared" ref="C4:C8" si="1">(GETPIVOTDATA("Sum of "&amp;C$2&amp;" Flag",$A$18,"Region",$B4))/COUNT($A$21:$A$81)</f>
        <v>10.868852459016393</v>
      </c>
      <c r="D4" s="27">
        <f t="shared" si="0"/>
        <v>1.5245901639344261</v>
      </c>
      <c r="E4" s="27">
        <f t="shared" si="0"/>
        <v>0.50819672131147542</v>
      </c>
    </row>
    <row r="5" spans="1:5">
      <c r="B5">
        <f t="shared" ref="B5:B8" si="2">B4+1</f>
        <v>3</v>
      </c>
      <c r="C5" s="27">
        <f t="shared" si="1"/>
        <v>10.639344262295081</v>
      </c>
      <c r="D5" s="27">
        <f t="shared" si="0"/>
        <v>1.4918032786885247</v>
      </c>
      <c r="E5" s="27">
        <f t="shared" si="0"/>
        <v>0.67213114754098358</v>
      </c>
    </row>
    <row r="6" spans="1:5">
      <c r="B6">
        <f t="shared" si="2"/>
        <v>4</v>
      </c>
      <c r="C6" s="27">
        <f t="shared" si="1"/>
        <v>6.8852459016393439</v>
      </c>
      <c r="D6" s="27">
        <f t="shared" si="0"/>
        <v>1.098360655737705</v>
      </c>
      <c r="E6" s="27">
        <f t="shared" si="0"/>
        <v>0.34426229508196721</v>
      </c>
    </row>
    <row r="7" spans="1:5">
      <c r="B7">
        <f t="shared" si="2"/>
        <v>5</v>
      </c>
      <c r="C7" s="27">
        <f t="shared" si="1"/>
        <v>5.7868852459016393</v>
      </c>
      <c r="D7" s="27">
        <f t="shared" si="0"/>
        <v>0.88524590163934425</v>
      </c>
      <c r="E7" s="27">
        <f t="shared" si="0"/>
        <v>0.27868852459016391</v>
      </c>
    </row>
    <row r="8" spans="1:5">
      <c r="B8">
        <f t="shared" si="2"/>
        <v>6</v>
      </c>
      <c r="C8" s="27">
        <f t="shared" si="1"/>
        <v>3.4098360655737703</v>
      </c>
      <c r="D8" s="27">
        <f t="shared" si="0"/>
        <v>0.49180327868852458</v>
      </c>
      <c r="E8" s="27">
        <f t="shared" si="0"/>
        <v>0.16393442622950818</v>
      </c>
    </row>
    <row r="10" spans="1:5">
      <c r="A10" s="23" t="s">
        <v>103</v>
      </c>
    </row>
    <row r="15" spans="1:5">
      <c r="A15" s="21" t="s">
        <v>12</v>
      </c>
      <c r="B15" t="s">
        <v>104</v>
      </c>
    </row>
    <row r="16" spans="1:5">
      <c r="A16" s="21" t="s">
        <v>20</v>
      </c>
      <c r="B16" s="32">
        <v>0</v>
      </c>
    </row>
    <row r="18" spans="1:22">
      <c r="B18" s="21" t="s">
        <v>105</v>
      </c>
    </row>
    <row r="19" spans="1:22">
      <c r="B19">
        <v>1</v>
      </c>
      <c r="E19">
        <v>2</v>
      </c>
      <c r="H19">
        <v>3</v>
      </c>
      <c r="K19">
        <v>4</v>
      </c>
      <c r="N19">
        <v>5</v>
      </c>
      <c r="Q19">
        <v>6</v>
      </c>
      <c r="T19" t="s">
        <v>106</v>
      </c>
      <c r="U19" t="s">
        <v>107</v>
      </c>
      <c r="V19" t="s">
        <v>108</v>
      </c>
    </row>
    <row r="20" spans="1:22">
      <c r="A20" s="21" t="s">
        <v>109</v>
      </c>
      <c r="B20" t="s">
        <v>110</v>
      </c>
      <c r="C20" t="s">
        <v>111</v>
      </c>
      <c r="D20" t="s">
        <v>112</v>
      </c>
      <c r="E20" t="s">
        <v>110</v>
      </c>
      <c r="F20" t="s">
        <v>111</v>
      </c>
      <c r="G20" t="s">
        <v>112</v>
      </c>
      <c r="H20" t="s">
        <v>110</v>
      </c>
      <c r="I20" t="s">
        <v>111</v>
      </c>
      <c r="J20" t="s">
        <v>112</v>
      </c>
      <c r="K20" t="s">
        <v>110</v>
      </c>
      <c r="L20" t="s">
        <v>111</v>
      </c>
      <c r="M20" t="s">
        <v>112</v>
      </c>
      <c r="N20" t="s">
        <v>110</v>
      </c>
      <c r="O20" t="s">
        <v>111</v>
      </c>
      <c r="P20" t="s">
        <v>112</v>
      </c>
      <c r="Q20" t="s">
        <v>110</v>
      </c>
      <c r="R20" t="s">
        <v>111</v>
      </c>
      <c r="S20" t="s">
        <v>112</v>
      </c>
    </row>
    <row r="21" spans="1:22">
      <c r="A21" s="22">
        <v>1960</v>
      </c>
      <c r="B21" s="24">
        <v>6</v>
      </c>
      <c r="C21" s="24">
        <v>0</v>
      </c>
      <c r="D21" s="24">
        <v>0</v>
      </c>
      <c r="E21" s="24">
        <v>1</v>
      </c>
      <c r="F21" s="24">
        <v>0</v>
      </c>
      <c r="G21" s="24">
        <v>0</v>
      </c>
      <c r="H21" s="24">
        <v>8</v>
      </c>
      <c r="I21" s="24">
        <v>0</v>
      </c>
      <c r="J21" s="24">
        <v>0</v>
      </c>
      <c r="K21" s="24">
        <v>4</v>
      </c>
      <c r="L21" s="24">
        <v>0</v>
      </c>
      <c r="M21" s="24">
        <v>0</v>
      </c>
      <c r="N21" s="24">
        <v>2</v>
      </c>
      <c r="O21" s="24">
        <v>0</v>
      </c>
      <c r="P21" s="24">
        <v>0</v>
      </c>
      <c r="Q21" s="24"/>
      <c r="R21" s="24"/>
      <c r="S21" s="24"/>
      <c r="T21" s="24">
        <v>21</v>
      </c>
      <c r="U21" s="24">
        <v>0</v>
      </c>
      <c r="V21" s="24">
        <v>0</v>
      </c>
    </row>
    <row r="22" spans="1:22">
      <c r="A22" s="22">
        <v>1961</v>
      </c>
      <c r="B22" s="24">
        <v>7</v>
      </c>
      <c r="C22" s="24">
        <v>0</v>
      </c>
      <c r="D22" s="24">
        <v>0</v>
      </c>
      <c r="E22" s="24">
        <v>6</v>
      </c>
      <c r="F22" s="24">
        <v>0</v>
      </c>
      <c r="G22" s="24">
        <v>0</v>
      </c>
      <c r="H22" s="24">
        <v>9</v>
      </c>
      <c r="I22" s="24">
        <v>0</v>
      </c>
      <c r="J22" s="24">
        <v>0</v>
      </c>
      <c r="K22" s="24">
        <v>8</v>
      </c>
      <c r="L22" s="24">
        <v>0</v>
      </c>
      <c r="M22" s="24">
        <v>0</v>
      </c>
      <c r="N22" s="24">
        <v>6</v>
      </c>
      <c r="O22" s="24">
        <v>0</v>
      </c>
      <c r="P22" s="24">
        <v>0</v>
      </c>
      <c r="Q22" s="24">
        <v>5</v>
      </c>
      <c r="R22" s="24">
        <v>0</v>
      </c>
      <c r="S22" s="24">
        <v>0</v>
      </c>
      <c r="T22" s="24">
        <v>41</v>
      </c>
      <c r="U22" s="24">
        <v>0</v>
      </c>
      <c r="V22" s="24">
        <v>0</v>
      </c>
    </row>
    <row r="23" spans="1:22">
      <c r="A23" s="22">
        <v>1962</v>
      </c>
      <c r="B23" s="24">
        <v>1</v>
      </c>
      <c r="C23" s="24">
        <v>0</v>
      </c>
      <c r="D23" s="24">
        <v>0</v>
      </c>
      <c r="E23" s="24">
        <v>3</v>
      </c>
      <c r="F23" s="24">
        <v>0</v>
      </c>
      <c r="G23" s="24">
        <v>0</v>
      </c>
      <c r="H23" s="24">
        <v>1</v>
      </c>
      <c r="I23" s="24">
        <v>0</v>
      </c>
      <c r="J23" s="24">
        <v>0</v>
      </c>
      <c r="K23" s="24">
        <v>3</v>
      </c>
      <c r="L23" s="24">
        <v>0</v>
      </c>
      <c r="M23" s="24">
        <v>0</v>
      </c>
      <c r="N23" s="24">
        <v>1</v>
      </c>
      <c r="O23" s="24">
        <v>0</v>
      </c>
      <c r="P23" s="24">
        <v>0</v>
      </c>
      <c r="Q23" s="24"/>
      <c r="R23" s="24"/>
      <c r="S23" s="24"/>
      <c r="T23" s="24">
        <v>9</v>
      </c>
      <c r="U23" s="24">
        <v>0</v>
      </c>
      <c r="V23" s="24">
        <v>0</v>
      </c>
    </row>
    <row r="24" spans="1:22">
      <c r="A24" s="22">
        <v>1963</v>
      </c>
      <c r="B24" s="24">
        <v>6</v>
      </c>
      <c r="C24" s="24">
        <v>0</v>
      </c>
      <c r="D24" s="24">
        <v>0</v>
      </c>
      <c r="E24" s="24">
        <v>4</v>
      </c>
      <c r="F24" s="24">
        <v>0</v>
      </c>
      <c r="G24" s="24">
        <v>0</v>
      </c>
      <c r="H24" s="24">
        <v>2</v>
      </c>
      <c r="I24" s="24">
        <v>0</v>
      </c>
      <c r="J24" s="24">
        <v>0</v>
      </c>
      <c r="K24" s="24">
        <v>6</v>
      </c>
      <c r="L24" s="24">
        <v>1</v>
      </c>
      <c r="M24" s="24">
        <v>0</v>
      </c>
      <c r="N24" s="24">
        <v>3</v>
      </c>
      <c r="O24" s="24">
        <v>1</v>
      </c>
      <c r="P24" s="24">
        <v>0</v>
      </c>
      <c r="Q24" s="24">
        <v>2</v>
      </c>
      <c r="R24" s="24">
        <v>0</v>
      </c>
      <c r="S24" s="24">
        <v>0</v>
      </c>
      <c r="T24" s="24">
        <v>23</v>
      </c>
      <c r="U24" s="24">
        <v>2</v>
      </c>
      <c r="V24" s="24">
        <v>0</v>
      </c>
    </row>
    <row r="25" spans="1:22">
      <c r="A25" s="22">
        <v>1964</v>
      </c>
      <c r="B25" s="24">
        <v>12</v>
      </c>
      <c r="C25" s="24">
        <v>1</v>
      </c>
      <c r="D25" s="24">
        <v>0</v>
      </c>
      <c r="E25" s="24">
        <v>10</v>
      </c>
      <c r="F25" s="24">
        <v>1</v>
      </c>
      <c r="G25" s="24">
        <v>0</v>
      </c>
      <c r="H25" s="24">
        <v>10</v>
      </c>
      <c r="I25" s="24">
        <v>1</v>
      </c>
      <c r="J25" s="24">
        <v>0</v>
      </c>
      <c r="K25" s="24">
        <v>9</v>
      </c>
      <c r="L25" s="24">
        <v>1</v>
      </c>
      <c r="M25" s="24">
        <v>0</v>
      </c>
      <c r="N25" s="24">
        <v>9</v>
      </c>
      <c r="O25" s="24">
        <v>1</v>
      </c>
      <c r="P25" s="24">
        <v>0</v>
      </c>
      <c r="Q25" s="24">
        <v>7</v>
      </c>
      <c r="R25" s="24">
        <v>1</v>
      </c>
      <c r="S25" s="24">
        <v>0</v>
      </c>
      <c r="T25" s="24">
        <v>57</v>
      </c>
      <c r="U25" s="24">
        <v>6</v>
      </c>
      <c r="V25" s="24">
        <v>0</v>
      </c>
    </row>
    <row r="26" spans="1:22">
      <c r="A26" s="22">
        <v>1965</v>
      </c>
      <c r="B26" s="24">
        <v>9</v>
      </c>
      <c r="C26" s="24">
        <v>0</v>
      </c>
      <c r="D26" s="24">
        <v>0</v>
      </c>
      <c r="E26" s="24">
        <v>7</v>
      </c>
      <c r="F26" s="24">
        <v>2</v>
      </c>
      <c r="G26" s="24">
        <v>0</v>
      </c>
      <c r="H26" s="24">
        <v>16</v>
      </c>
      <c r="I26" s="24">
        <v>0</v>
      </c>
      <c r="J26" s="24">
        <v>0</v>
      </c>
      <c r="K26" s="24">
        <v>8</v>
      </c>
      <c r="L26" s="24">
        <v>0</v>
      </c>
      <c r="M26" s="24">
        <v>0</v>
      </c>
      <c r="N26" s="24">
        <v>5</v>
      </c>
      <c r="O26" s="24">
        <v>0</v>
      </c>
      <c r="P26" s="24">
        <v>0</v>
      </c>
      <c r="Q26" s="24">
        <v>7</v>
      </c>
      <c r="R26" s="24">
        <v>0</v>
      </c>
      <c r="S26" s="24">
        <v>0</v>
      </c>
      <c r="T26" s="24">
        <v>52</v>
      </c>
      <c r="U26" s="24">
        <v>2</v>
      </c>
      <c r="V26" s="24">
        <v>0</v>
      </c>
    </row>
    <row r="27" spans="1:22">
      <c r="A27" s="22">
        <v>1966</v>
      </c>
      <c r="B27" s="24">
        <v>8</v>
      </c>
      <c r="C27" s="24">
        <v>0</v>
      </c>
      <c r="D27" s="24">
        <v>0</v>
      </c>
      <c r="E27" s="24">
        <v>5</v>
      </c>
      <c r="F27" s="24">
        <v>0</v>
      </c>
      <c r="G27" s="24">
        <v>0</v>
      </c>
      <c r="H27" s="24">
        <v>8</v>
      </c>
      <c r="I27" s="24">
        <v>1</v>
      </c>
      <c r="J27" s="24">
        <v>0</v>
      </c>
      <c r="K27" s="24">
        <v>5</v>
      </c>
      <c r="L27" s="24">
        <v>2</v>
      </c>
      <c r="M27" s="24">
        <v>0</v>
      </c>
      <c r="N27" s="24">
        <v>4</v>
      </c>
      <c r="O27" s="24">
        <v>2</v>
      </c>
      <c r="P27" s="24">
        <v>0</v>
      </c>
      <c r="Q27" s="24">
        <v>4</v>
      </c>
      <c r="R27" s="24">
        <v>1</v>
      </c>
      <c r="S27" s="24">
        <v>0</v>
      </c>
      <c r="T27" s="24">
        <v>34</v>
      </c>
      <c r="U27" s="24">
        <v>6</v>
      </c>
      <c r="V27" s="24">
        <v>0</v>
      </c>
    </row>
    <row r="28" spans="1:22">
      <c r="A28" s="22">
        <v>1967</v>
      </c>
      <c r="B28" s="24">
        <v>4</v>
      </c>
      <c r="C28" s="24">
        <v>0</v>
      </c>
      <c r="D28" s="24">
        <v>0</v>
      </c>
      <c r="E28" s="24">
        <v>4</v>
      </c>
      <c r="F28" s="24">
        <v>0</v>
      </c>
      <c r="G28" s="24">
        <v>0</v>
      </c>
      <c r="H28" s="24">
        <v>4</v>
      </c>
      <c r="I28" s="24">
        <v>1</v>
      </c>
      <c r="J28" s="24">
        <v>0</v>
      </c>
      <c r="K28" s="24">
        <v>2</v>
      </c>
      <c r="L28" s="24">
        <v>0</v>
      </c>
      <c r="M28" s="24">
        <v>0</v>
      </c>
      <c r="N28" s="24">
        <v>3</v>
      </c>
      <c r="O28" s="24">
        <v>0</v>
      </c>
      <c r="P28" s="24">
        <v>0</v>
      </c>
      <c r="Q28" s="24">
        <v>1</v>
      </c>
      <c r="R28" s="24">
        <v>0</v>
      </c>
      <c r="S28" s="24">
        <v>0</v>
      </c>
      <c r="T28" s="24">
        <v>18</v>
      </c>
      <c r="U28" s="24">
        <v>1</v>
      </c>
      <c r="V28" s="24">
        <v>0</v>
      </c>
    </row>
    <row r="29" spans="1:22">
      <c r="A29" s="22">
        <v>1968</v>
      </c>
      <c r="B29" s="24">
        <v>7</v>
      </c>
      <c r="C29" s="24">
        <v>0</v>
      </c>
      <c r="D29" s="24">
        <v>0</v>
      </c>
      <c r="E29" s="24">
        <v>5</v>
      </c>
      <c r="F29" s="24">
        <v>0</v>
      </c>
      <c r="G29" s="24">
        <v>0</v>
      </c>
      <c r="H29" s="24">
        <v>1</v>
      </c>
      <c r="I29" s="24">
        <v>2</v>
      </c>
      <c r="J29" s="24">
        <v>0</v>
      </c>
      <c r="K29" s="24">
        <v>1</v>
      </c>
      <c r="L29" s="24">
        <v>0</v>
      </c>
      <c r="M29" s="24">
        <v>0</v>
      </c>
      <c r="N29" s="24">
        <v>1</v>
      </c>
      <c r="O29" s="24">
        <v>1</v>
      </c>
      <c r="P29" s="24">
        <v>0</v>
      </c>
      <c r="Q29" s="24">
        <v>2</v>
      </c>
      <c r="R29" s="24">
        <v>1</v>
      </c>
      <c r="S29" s="24">
        <v>0</v>
      </c>
      <c r="T29" s="24">
        <v>17</v>
      </c>
      <c r="U29" s="24">
        <v>4</v>
      </c>
      <c r="V29" s="24">
        <v>0</v>
      </c>
    </row>
    <row r="30" spans="1:22">
      <c r="A30" s="22">
        <v>1969</v>
      </c>
      <c r="B30" s="24">
        <v>5</v>
      </c>
      <c r="C30" s="24">
        <v>1</v>
      </c>
      <c r="D30" s="24">
        <v>0</v>
      </c>
      <c r="E30" s="24">
        <v>1</v>
      </c>
      <c r="F30" s="24">
        <v>0</v>
      </c>
      <c r="G30" s="24">
        <v>0</v>
      </c>
      <c r="H30" s="24">
        <v>3</v>
      </c>
      <c r="I30" s="24">
        <v>0</v>
      </c>
      <c r="J30" s="24">
        <v>0</v>
      </c>
      <c r="K30" s="24">
        <v>2</v>
      </c>
      <c r="L30" s="24">
        <v>0</v>
      </c>
      <c r="M30" s="24">
        <v>0</v>
      </c>
      <c r="N30" s="24">
        <v>2</v>
      </c>
      <c r="O30" s="24">
        <v>0</v>
      </c>
      <c r="P30" s="24">
        <v>0</v>
      </c>
      <c r="Q30" s="24">
        <v>2</v>
      </c>
      <c r="R30" s="24">
        <v>0</v>
      </c>
      <c r="S30" s="24">
        <v>0</v>
      </c>
      <c r="T30" s="24">
        <v>15</v>
      </c>
      <c r="U30" s="24">
        <v>1</v>
      </c>
      <c r="V30" s="24">
        <v>0</v>
      </c>
    </row>
    <row r="31" spans="1:22">
      <c r="A31" s="22">
        <v>1970</v>
      </c>
      <c r="B31" s="24">
        <v>3</v>
      </c>
      <c r="C31" s="24">
        <v>1</v>
      </c>
      <c r="D31" s="24">
        <v>0</v>
      </c>
      <c r="E31" s="24">
        <v>4</v>
      </c>
      <c r="F31" s="24">
        <v>2</v>
      </c>
      <c r="G31" s="24">
        <v>0</v>
      </c>
      <c r="H31" s="24">
        <v>3</v>
      </c>
      <c r="I31" s="24">
        <v>0</v>
      </c>
      <c r="J31" s="24">
        <v>0</v>
      </c>
      <c r="K31" s="24">
        <v>4</v>
      </c>
      <c r="L31" s="24">
        <v>0</v>
      </c>
      <c r="M31" s="24">
        <v>0</v>
      </c>
      <c r="N31" s="24">
        <v>3</v>
      </c>
      <c r="O31" s="24">
        <v>0</v>
      </c>
      <c r="P31" s="24">
        <v>0</v>
      </c>
      <c r="Q31" s="24">
        <v>2</v>
      </c>
      <c r="R31" s="24">
        <v>0</v>
      </c>
      <c r="S31" s="24">
        <v>0</v>
      </c>
      <c r="T31" s="24">
        <v>19</v>
      </c>
      <c r="U31" s="24">
        <v>3</v>
      </c>
      <c r="V31" s="24">
        <v>0</v>
      </c>
    </row>
    <row r="32" spans="1:22">
      <c r="A32" s="22">
        <v>1971</v>
      </c>
      <c r="B32" s="24">
        <v>4</v>
      </c>
      <c r="C32" s="24">
        <v>0</v>
      </c>
      <c r="D32" s="24">
        <v>0</v>
      </c>
      <c r="E32" s="24">
        <v>2</v>
      </c>
      <c r="F32" s="24">
        <v>1</v>
      </c>
      <c r="G32" s="24">
        <v>0</v>
      </c>
      <c r="H32" s="24">
        <v>4</v>
      </c>
      <c r="I32" s="24">
        <v>1</v>
      </c>
      <c r="J32" s="24">
        <v>0</v>
      </c>
      <c r="K32" s="24">
        <v>2</v>
      </c>
      <c r="L32" s="24">
        <v>2</v>
      </c>
      <c r="M32" s="24">
        <v>0</v>
      </c>
      <c r="N32" s="24">
        <v>4</v>
      </c>
      <c r="O32" s="24">
        <v>1</v>
      </c>
      <c r="P32" s="24">
        <v>0</v>
      </c>
      <c r="Q32" s="24">
        <v>2</v>
      </c>
      <c r="R32" s="24">
        <v>0</v>
      </c>
      <c r="S32" s="24">
        <v>0</v>
      </c>
      <c r="T32" s="24">
        <v>18</v>
      </c>
      <c r="U32" s="24">
        <v>5</v>
      </c>
      <c r="V32" s="24">
        <v>0</v>
      </c>
    </row>
    <row r="33" spans="1:22">
      <c r="A33" s="22">
        <v>1972</v>
      </c>
      <c r="B33" s="24">
        <v>5</v>
      </c>
      <c r="C33" s="24">
        <v>1</v>
      </c>
      <c r="D33" s="24">
        <v>0</v>
      </c>
      <c r="E33" s="24">
        <v>5</v>
      </c>
      <c r="F33" s="24">
        <v>0</v>
      </c>
      <c r="G33" s="24">
        <v>0</v>
      </c>
      <c r="H33" s="24">
        <v>4</v>
      </c>
      <c r="I33" s="24">
        <v>0</v>
      </c>
      <c r="J33" s="24">
        <v>0</v>
      </c>
      <c r="K33" s="24">
        <v>4</v>
      </c>
      <c r="L33" s="24">
        <v>0</v>
      </c>
      <c r="M33" s="24">
        <v>0</v>
      </c>
      <c r="N33" s="24">
        <v>4</v>
      </c>
      <c r="O33" s="24">
        <v>0</v>
      </c>
      <c r="P33" s="24">
        <v>0</v>
      </c>
      <c r="Q33" s="24">
        <v>2</v>
      </c>
      <c r="R33" s="24">
        <v>0</v>
      </c>
      <c r="S33" s="24">
        <v>0</v>
      </c>
      <c r="T33" s="24">
        <v>24</v>
      </c>
      <c r="U33" s="24">
        <v>1</v>
      </c>
      <c r="V33" s="24">
        <v>0</v>
      </c>
    </row>
    <row r="34" spans="1:22">
      <c r="A34" s="22">
        <v>1973</v>
      </c>
      <c r="B34" s="24">
        <v>14</v>
      </c>
      <c r="C34" s="24">
        <v>2</v>
      </c>
      <c r="D34" s="24">
        <v>0</v>
      </c>
      <c r="E34" s="24">
        <v>8</v>
      </c>
      <c r="F34" s="24">
        <v>2</v>
      </c>
      <c r="G34" s="24">
        <v>0</v>
      </c>
      <c r="H34" s="24">
        <v>11</v>
      </c>
      <c r="I34" s="24">
        <v>1</v>
      </c>
      <c r="J34" s="24">
        <v>0</v>
      </c>
      <c r="K34" s="24">
        <v>6</v>
      </c>
      <c r="L34" s="24">
        <v>2</v>
      </c>
      <c r="M34" s="24">
        <v>0</v>
      </c>
      <c r="N34" s="24">
        <v>10</v>
      </c>
      <c r="O34" s="24">
        <v>0</v>
      </c>
      <c r="P34" s="24">
        <v>1</v>
      </c>
      <c r="Q34" s="24">
        <v>6</v>
      </c>
      <c r="R34" s="24">
        <v>1</v>
      </c>
      <c r="S34" s="24">
        <v>0</v>
      </c>
      <c r="T34" s="24">
        <v>55</v>
      </c>
      <c r="U34" s="24">
        <v>8</v>
      </c>
      <c r="V34" s="24">
        <v>1</v>
      </c>
    </row>
    <row r="35" spans="1:22">
      <c r="A35" s="22">
        <v>1974</v>
      </c>
      <c r="B35" s="24">
        <v>10</v>
      </c>
      <c r="C35" s="24">
        <v>0</v>
      </c>
      <c r="D35" s="24">
        <v>0</v>
      </c>
      <c r="E35" s="24">
        <v>9</v>
      </c>
      <c r="F35" s="24">
        <v>0</v>
      </c>
      <c r="G35" s="24">
        <v>0</v>
      </c>
      <c r="H35" s="24">
        <v>11</v>
      </c>
      <c r="I35" s="24">
        <v>0</v>
      </c>
      <c r="J35" s="24">
        <v>0</v>
      </c>
      <c r="K35" s="24">
        <v>10</v>
      </c>
      <c r="L35" s="24">
        <v>0</v>
      </c>
      <c r="M35" s="24">
        <v>0</v>
      </c>
      <c r="N35" s="24">
        <v>10</v>
      </c>
      <c r="O35" s="24">
        <v>0</v>
      </c>
      <c r="P35" s="24">
        <v>0</v>
      </c>
      <c r="Q35" s="24">
        <v>6</v>
      </c>
      <c r="R35" s="24">
        <v>0</v>
      </c>
      <c r="S35" s="24">
        <v>0</v>
      </c>
      <c r="T35" s="24">
        <v>56</v>
      </c>
      <c r="U35" s="24">
        <v>0</v>
      </c>
      <c r="V35" s="24">
        <v>0</v>
      </c>
    </row>
    <row r="36" spans="1:22">
      <c r="A36" s="22">
        <v>1975</v>
      </c>
      <c r="B36" s="24">
        <v>21</v>
      </c>
      <c r="C36" s="24">
        <v>1</v>
      </c>
      <c r="D36" s="24">
        <v>0</v>
      </c>
      <c r="E36" s="24">
        <v>15</v>
      </c>
      <c r="F36" s="24">
        <v>0</v>
      </c>
      <c r="G36" s="24">
        <v>0</v>
      </c>
      <c r="H36" s="24">
        <v>16</v>
      </c>
      <c r="I36" s="24">
        <v>1</v>
      </c>
      <c r="J36" s="24">
        <v>0</v>
      </c>
      <c r="K36" s="24">
        <v>14</v>
      </c>
      <c r="L36" s="24">
        <v>0</v>
      </c>
      <c r="M36" s="24">
        <v>0</v>
      </c>
      <c r="N36" s="24">
        <v>16</v>
      </c>
      <c r="O36" s="24">
        <v>0</v>
      </c>
      <c r="P36" s="24">
        <v>0</v>
      </c>
      <c r="Q36" s="24">
        <v>11</v>
      </c>
      <c r="R36" s="24">
        <v>1</v>
      </c>
      <c r="S36" s="24">
        <v>0</v>
      </c>
      <c r="T36" s="24">
        <v>93</v>
      </c>
      <c r="U36" s="24">
        <v>3</v>
      </c>
      <c r="V36" s="24">
        <v>0</v>
      </c>
    </row>
    <row r="37" spans="1:22">
      <c r="A37" s="22">
        <v>1976</v>
      </c>
      <c r="B37" s="24">
        <v>8</v>
      </c>
      <c r="C37" s="24">
        <v>3</v>
      </c>
      <c r="D37" s="24">
        <v>0</v>
      </c>
      <c r="E37" s="24">
        <v>8</v>
      </c>
      <c r="F37" s="24">
        <v>1</v>
      </c>
      <c r="G37" s="24">
        <v>0</v>
      </c>
      <c r="H37" s="24">
        <v>8</v>
      </c>
      <c r="I37" s="24">
        <v>1</v>
      </c>
      <c r="J37" s="24">
        <v>0</v>
      </c>
      <c r="K37" s="24">
        <v>5</v>
      </c>
      <c r="L37" s="24">
        <v>4</v>
      </c>
      <c r="M37" s="24">
        <v>0</v>
      </c>
      <c r="N37" s="24">
        <v>5</v>
      </c>
      <c r="O37" s="24">
        <v>1</v>
      </c>
      <c r="P37" s="24">
        <v>0</v>
      </c>
      <c r="Q37" s="24">
        <v>2</v>
      </c>
      <c r="R37" s="24">
        <v>0</v>
      </c>
      <c r="S37" s="24">
        <v>0</v>
      </c>
      <c r="T37" s="24">
        <v>36</v>
      </c>
      <c r="U37" s="24">
        <v>10</v>
      </c>
      <c r="V37" s="24">
        <v>0</v>
      </c>
    </row>
    <row r="38" spans="1:22">
      <c r="A38" s="22">
        <v>1977</v>
      </c>
      <c r="B38" s="24">
        <v>17</v>
      </c>
      <c r="C38" s="24">
        <v>0</v>
      </c>
      <c r="D38" s="24">
        <v>0</v>
      </c>
      <c r="E38" s="24">
        <v>15</v>
      </c>
      <c r="F38" s="24">
        <v>0</v>
      </c>
      <c r="G38" s="24">
        <v>0</v>
      </c>
      <c r="H38" s="24">
        <v>14</v>
      </c>
      <c r="I38" s="24">
        <v>0</v>
      </c>
      <c r="J38" s="24">
        <v>0</v>
      </c>
      <c r="K38" s="24">
        <v>12</v>
      </c>
      <c r="L38" s="24">
        <v>0</v>
      </c>
      <c r="M38" s="24">
        <v>1</v>
      </c>
      <c r="N38" s="24">
        <v>13</v>
      </c>
      <c r="O38" s="24">
        <v>0</v>
      </c>
      <c r="P38" s="24">
        <v>0</v>
      </c>
      <c r="Q38" s="24">
        <v>10</v>
      </c>
      <c r="R38" s="24">
        <v>0</v>
      </c>
      <c r="S38" s="24">
        <v>0</v>
      </c>
      <c r="T38" s="24">
        <v>81</v>
      </c>
      <c r="U38" s="24">
        <v>0</v>
      </c>
      <c r="V38" s="24">
        <v>1</v>
      </c>
    </row>
    <row r="39" spans="1:22">
      <c r="A39" s="22">
        <v>1978</v>
      </c>
      <c r="B39" s="24">
        <v>9</v>
      </c>
      <c r="C39" s="24">
        <v>1</v>
      </c>
      <c r="D39" s="24">
        <v>0</v>
      </c>
      <c r="E39" s="24">
        <v>6</v>
      </c>
      <c r="F39" s="24">
        <v>0</v>
      </c>
      <c r="G39" s="24">
        <v>0</v>
      </c>
      <c r="H39" s="24">
        <v>5</v>
      </c>
      <c r="I39" s="24">
        <v>0</v>
      </c>
      <c r="J39" s="24">
        <v>0</v>
      </c>
      <c r="K39" s="24">
        <v>8</v>
      </c>
      <c r="L39" s="24">
        <v>1</v>
      </c>
      <c r="M39" s="24">
        <v>0</v>
      </c>
      <c r="N39" s="24">
        <v>4</v>
      </c>
      <c r="O39" s="24">
        <v>0</v>
      </c>
      <c r="P39" s="24">
        <v>0</v>
      </c>
      <c r="Q39" s="24">
        <v>3</v>
      </c>
      <c r="R39" s="24">
        <v>1</v>
      </c>
      <c r="S39" s="24">
        <v>1</v>
      </c>
      <c r="T39" s="24">
        <v>35</v>
      </c>
      <c r="U39" s="24">
        <v>3</v>
      </c>
      <c r="V39" s="24">
        <v>1</v>
      </c>
    </row>
    <row r="40" spans="1:22">
      <c r="A40" s="22">
        <v>1979</v>
      </c>
      <c r="B40" s="24">
        <v>4</v>
      </c>
      <c r="C40" s="24">
        <v>2</v>
      </c>
      <c r="D40" s="24">
        <v>1</v>
      </c>
      <c r="E40" s="24">
        <v>3</v>
      </c>
      <c r="F40" s="24">
        <v>4</v>
      </c>
      <c r="G40" s="24">
        <v>0</v>
      </c>
      <c r="H40" s="24">
        <v>2</v>
      </c>
      <c r="I40" s="24">
        <v>2</v>
      </c>
      <c r="J40" s="24">
        <v>1</v>
      </c>
      <c r="K40" s="24">
        <v>3</v>
      </c>
      <c r="L40" s="24">
        <v>0</v>
      </c>
      <c r="M40" s="24">
        <v>2</v>
      </c>
      <c r="N40" s="24">
        <v>2</v>
      </c>
      <c r="O40" s="24">
        <v>0</v>
      </c>
      <c r="P40" s="24">
        <v>2</v>
      </c>
      <c r="Q40" s="24">
        <v>1</v>
      </c>
      <c r="R40" s="24">
        <v>2</v>
      </c>
      <c r="S40" s="24">
        <v>0</v>
      </c>
      <c r="T40" s="24">
        <v>15</v>
      </c>
      <c r="U40" s="24">
        <v>10</v>
      </c>
      <c r="V40" s="24">
        <v>6</v>
      </c>
    </row>
    <row r="41" spans="1:22">
      <c r="A41" s="22">
        <v>1980</v>
      </c>
      <c r="B41" s="24">
        <v>12</v>
      </c>
      <c r="C41" s="24">
        <v>1</v>
      </c>
      <c r="D41" s="24">
        <v>0</v>
      </c>
      <c r="E41" s="24">
        <v>11</v>
      </c>
      <c r="F41" s="24">
        <v>0</v>
      </c>
      <c r="G41" s="24">
        <v>0</v>
      </c>
      <c r="H41" s="24">
        <v>6</v>
      </c>
      <c r="I41" s="24">
        <v>2</v>
      </c>
      <c r="J41" s="24">
        <v>0</v>
      </c>
      <c r="K41" s="24">
        <v>6</v>
      </c>
      <c r="L41" s="24">
        <v>2</v>
      </c>
      <c r="M41" s="24">
        <v>0</v>
      </c>
      <c r="N41" s="24">
        <v>6</v>
      </c>
      <c r="O41" s="24">
        <v>2</v>
      </c>
      <c r="P41" s="24">
        <v>0</v>
      </c>
      <c r="Q41" s="24">
        <v>5</v>
      </c>
      <c r="R41" s="24">
        <v>1</v>
      </c>
      <c r="S41" s="24">
        <v>0</v>
      </c>
      <c r="T41" s="24">
        <v>46</v>
      </c>
      <c r="U41" s="24">
        <v>8</v>
      </c>
      <c r="V41" s="24">
        <v>0</v>
      </c>
    </row>
    <row r="42" spans="1:22">
      <c r="A42" s="22">
        <v>1981</v>
      </c>
      <c r="B42" s="24">
        <v>5</v>
      </c>
      <c r="C42" s="24">
        <v>0</v>
      </c>
      <c r="D42" s="24">
        <v>0</v>
      </c>
      <c r="E42" s="24">
        <v>5</v>
      </c>
      <c r="F42" s="24">
        <v>1</v>
      </c>
      <c r="G42" s="24">
        <v>0</v>
      </c>
      <c r="H42" s="24">
        <v>6</v>
      </c>
      <c r="I42" s="24">
        <v>0</v>
      </c>
      <c r="J42" s="24">
        <v>0</v>
      </c>
      <c r="K42" s="24">
        <v>8</v>
      </c>
      <c r="L42" s="24">
        <v>0</v>
      </c>
      <c r="M42" s="24">
        <v>0</v>
      </c>
      <c r="N42" s="24">
        <v>3</v>
      </c>
      <c r="O42" s="24">
        <v>0</v>
      </c>
      <c r="P42" s="24">
        <v>0</v>
      </c>
      <c r="Q42" s="24">
        <v>1</v>
      </c>
      <c r="R42" s="24">
        <v>0</v>
      </c>
      <c r="S42" s="24">
        <v>0</v>
      </c>
      <c r="T42" s="24">
        <v>28</v>
      </c>
      <c r="U42" s="24">
        <v>1</v>
      </c>
      <c r="V42" s="24">
        <v>0</v>
      </c>
    </row>
    <row r="43" spans="1:22">
      <c r="A43" s="22">
        <v>1982</v>
      </c>
      <c r="B43" s="24">
        <v>17</v>
      </c>
      <c r="C43" s="24">
        <v>1</v>
      </c>
      <c r="D43" s="24">
        <v>0</v>
      </c>
      <c r="E43" s="24">
        <v>11</v>
      </c>
      <c r="F43" s="24">
        <v>3</v>
      </c>
      <c r="G43" s="24">
        <v>1</v>
      </c>
      <c r="H43" s="24">
        <v>11</v>
      </c>
      <c r="I43" s="24">
        <v>2</v>
      </c>
      <c r="J43" s="24">
        <v>0</v>
      </c>
      <c r="K43" s="24">
        <v>13</v>
      </c>
      <c r="L43" s="24">
        <v>0</v>
      </c>
      <c r="M43" s="24">
        <v>1</v>
      </c>
      <c r="N43" s="24">
        <v>12</v>
      </c>
      <c r="O43" s="24">
        <v>0</v>
      </c>
      <c r="P43" s="24">
        <v>1</v>
      </c>
      <c r="Q43" s="24">
        <v>7</v>
      </c>
      <c r="R43" s="24">
        <v>1</v>
      </c>
      <c r="S43" s="24">
        <v>0</v>
      </c>
      <c r="T43" s="24">
        <v>71</v>
      </c>
      <c r="U43" s="24">
        <v>7</v>
      </c>
      <c r="V43" s="24">
        <v>3</v>
      </c>
    </row>
    <row r="44" spans="1:22">
      <c r="A44" s="22">
        <v>1983</v>
      </c>
      <c r="B44" s="24">
        <v>14</v>
      </c>
      <c r="C44" s="24">
        <v>0</v>
      </c>
      <c r="D44" s="24">
        <v>0</v>
      </c>
      <c r="E44" s="24">
        <v>11</v>
      </c>
      <c r="F44" s="24">
        <v>3</v>
      </c>
      <c r="G44" s="24">
        <v>0</v>
      </c>
      <c r="H44" s="24">
        <v>13</v>
      </c>
      <c r="I44" s="24">
        <v>0</v>
      </c>
      <c r="J44" s="24">
        <v>0</v>
      </c>
      <c r="K44" s="24">
        <v>13</v>
      </c>
      <c r="L44" s="24">
        <v>5</v>
      </c>
      <c r="M44" s="24">
        <v>0</v>
      </c>
      <c r="N44" s="24">
        <v>13</v>
      </c>
      <c r="O44" s="24">
        <v>1</v>
      </c>
      <c r="P44" s="24">
        <v>0</v>
      </c>
      <c r="Q44" s="24">
        <v>7</v>
      </c>
      <c r="R44" s="24">
        <v>2</v>
      </c>
      <c r="S44" s="24">
        <v>0</v>
      </c>
      <c r="T44" s="24">
        <v>71</v>
      </c>
      <c r="U44" s="24">
        <v>11</v>
      </c>
      <c r="V44" s="24">
        <v>0</v>
      </c>
    </row>
    <row r="45" spans="1:22">
      <c r="A45" s="22">
        <v>1984</v>
      </c>
      <c r="B45" s="24">
        <v>20</v>
      </c>
      <c r="C45" s="24">
        <v>3</v>
      </c>
      <c r="D45" s="24">
        <v>0</v>
      </c>
      <c r="E45" s="24">
        <v>10</v>
      </c>
      <c r="F45" s="24">
        <v>2</v>
      </c>
      <c r="G45" s="24">
        <v>0</v>
      </c>
      <c r="H45" s="24">
        <v>16</v>
      </c>
      <c r="I45" s="24">
        <v>3</v>
      </c>
      <c r="J45" s="24">
        <v>0</v>
      </c>
      <c r="K45" s="24">
        <v>12</v>
      </c>
      <c r="L45" s="24">
        <v>3</v>
      </c>
      <c r="M45" s="24">
        <v>0</v>
      </c>
      <c r="N45" s="24">
        <v>13</v>
      </c>
      <c r="O45" s="24">
        <v>2</v>
      </c>
      <c r="P45" s="24">
        <v>0</v>
      </c>
      <c r="Q45" s="24">
        <v>5</v>
      </c>
      <c r="R45" s="24">
        <v>0</v>
      </c>
      <c r="S45" s="24">
        <v>0</v>
      </c>
      <c r="T45" s="24">
        <v>76</v>
      </c>
      <c r="U45" s="24">
        <v>13</v>
      </c>
      <c r="V45" s="24">
        <v>0</v>
      </c>
    </row>
    <row r="46" spans="1:22">
      <c r="A46" s="22">
        <v>1985</v>
      </c>
      <c r="B46" s="24">
        <v>19</v>
      </c>
      <c r="C46" s="24">
        <v>0</v>
      </c>
      <c r="D46" s="24">
        <v>0</v>
      </c>
      <c r="E46" s="24">
        <v>14</v>
      </c>
      <c r="F46" s="24">
        <v>4</v>
      </c>
      <c r="G46" s="24">
        <v>0</v>
      </c>
      <c r="H46" s="24">
        <v>11</v>
      </c>
      <c r="I46" s="24">
        <v>0</v>
      </c>
      <c r="J46" s="24">
        <v>0</v>
      </c>
      <c r="K46" s="24">
        <v>10</v>
      </c>
      <c r="L46" s="24">
        <v>2</v>
      </c>
      <c r="M46" s="24">
        <v>0</v>
      </c>
      <c r="N46" s="24">
        <v>13</v>
      </c>
      <c r="O46" s="24">
        <v>2</v>
      </c>
      <c r="P46" s="24">
        <v>0</v>
      </c>
      <c r="Q46" s="24">
        <v>7</v>
      </c>
      <c r="R46" s="24">
        <v>1</v>
      </c>
      <c r="S46" s="24">
        <v>0</v>
      </c>
      <c r="T46" s="24">
        <v>74</v>
      </c>
      <c r="U46" s="24">
        <v>9</v>
      </c>
      <c r="V46" s="24">
        <v>0</v>
      </c>
    </row>
    <row r="47" spans="1:22">
      <c r="A47" s="22">
        <v>1986</v>
      </c>
      <c r="B47" s="24">
        <v>20</v>
      </c>
      <c r="C47" s="24">
        <v>2</v>
      </c>
      <c r="D47" s="24">
        <v>0</v>
      </c>
      <c r="E47" s="24">
        <v>13</v>
      </c>
      <c r="F47" s="24">
        <v>6</v>
      </c>
      <c r="G47" s="24">
        <v>0</v>
      </c>
      <c r="H47" s="24">
        <v>25</v>
      </c>
      <c r="I47" s="24">
        <v>4</v>
      </c>
      <c r="J47" s="24">
        <v>1</v>
      </c>
      <c r="K47" s="24">
        <v>11</v>
      </c>
      <c r="L47" s="24">
        <v>2</v>
      </c>
      <c r="M47" s="24">
        <v>0</v>
      </c>
      <c r="N47" s="24">
        <v>12</v>
      </c>
      <c r="O47" s="24">
        <v>1</v>
      </c>
      <c r="P47" s="24">
        <v>1</v>
      </c>
      <c r="Q47" s="24">
        <v>6</v>
      </c>
      <c r="R47" s="24">
        <v>1</v>
      </c>
      <c r="S47" s="24">
        <v>0</v>
      </c>
      <c r="T47" s="24">
        <v>87</v>
      </c>
      <c r="U47" s="24">
        <v>16</v>
      </c>
      <c r="V47" s="24">
        <v>2</v>
      </c>
    </row>
    <row r="48" spans="1:22">
      <c r="A48" s="22">
        <v>1987</v>
      </c>
      <c r="B48" s="24">
        <v>22</v>
      </c>
      <c r="C48" s="24">
        <v>1</v>
      </c>
      <c r="D48" s="24">
        <v>0</v>
      </c>
      <c r="E48" s="24">
        <v>18</v>
      </c>
      <c r="F48" s="24">
        <v>2</v>
      </c>
      <c r="G48" s="24">
        <v>1</v>
      </c>
      <c r="H48" s="24">
        <v>15</v>
      </c>
      <c r="I48" s="24">
        <v>1</v>
      </c>
      <c r="J48" s="24">
        <v>0</v>
      </c>
      <c r="K48" s="24">
        <v>13</v>
      </c>
      <c r="L48" s="24">
        <v>3</v>
      </c>
      <c r="M48" s="24">
        <v>0</v>
      </c>
      <c r="N48" s="24">
        <v>9</v>
      </c>
      <c r="O48" s="24">
        <v>0</v>
      </c>
      <c r="P48" s="24">
        <v>0</v>
      </c>
      <c r="Q48" s="24">
        <v>6</v>
      </c>
      <c r="R48" s="24">
        <v>0</v>
      </c>
      <c r="S48" s="24">
        <v>0</v>
      </c>
      <c r="T48" s="24">
        <v>83</v>
      </c>
      <c r="U48" s="24">
        <v>7</v>
      </c>
      <c r="V48" s="24">
        <v>1</v>
      </c>
    </row>
    <row r="49" spans="1:22">
      <c r="A49" s="22">
        <v>1988</v>
      </c>
      <c r="B49" s="24">
        <v>16</v>
      </c>
      <c r="C49" s="24">
        <v>2</v>
      </c>
      <c r="D49" s="24">
        <v>1</v>
      </c>
      <c r="E49" s="24">
        <v>22</v>
      </c>
      <c r="F49" s="24">
        <v>1</v>
      </c>
      <c r="G49" s="24">
        <v>0</v>
      </c>
      <c r="H49" s="24">
        <v>22</v>
      </c>
      <c r="I49" s="24">
        <v>1</v>
      </c>
      <c r="J49" s="24">
        <v>0</v>
      </c>
      <c r="K49" s="24">
        <v>18</v>
      </c>
      <c r="L49" s="24">
        <v>0</v>
      </c>
      <c r="M49" s="24">
        <v>0</v>
      </c>
      <c r="N49" s="24">
        <v>13</v>
      </c>
      <c r="O49" s="24">
        <v>0</v>
      </c>
      <c r="P49" s="24">
        <v>0</v>
      </c>
      <c r="Q49" s="24">
        <v>11</v>
      </c>
      <c r="R49" s="24">
        <v>0</v>
      </c>
      <c r="S49" s="24">
        <v>0</v>
      </c>
      <c r="T49" s="24">
        <v>102</v>
      </c>
      <c r="U49" s="24">
        <v>4</v>
      </c>
      <c r="V49" s="24">
        <v>1</v>
      </c>
    </row>
    <row r="50" spans="1:22">
      <c r="A50" s="22">
        <v>1989</v>
      </c>
      <c r="B50" s="24">
        <v>26</v>
      </c>
      <c r="C50" s="24">
        <v>6</v>
      </c>
      <c r="D50" s="24">
        <v>1</v>
      </c>
      <c r="E50" s="24">
        <v>19</v>
      </c>
      <c r="F50" s="24">
        <v>1</v>
      </c>
      <c r="G50" s="24">
        <v>1</v>
      </c>
      <c r="H50" s="24">
        <v>9</v>
      </c>
      <c r="I50" s="24">
        <v>1</v>
      </c>
      <c r="J50" s="24">
        <v>2</v>
      </c>
      <c r="K50" s="24">
        <v>9</v>
      </c>
      <c r="L50" s="24">
        <v>3</v>
      </c>
      <c r="M50" s="24">
        <v>2</v>
      </c>
      <c r="N50" s="24">
        <v>9</v>
      </c>
      <c r="O50" s="24">
        <v>2</v>
      </c>
      <c r="P50" s="24">
        <v>2</v>
      </c>
      <c r="Q50" s="24">
        <v>7</v>
      </c>
      <c r="R50" s="24">
        <v>1</v>
      </c>
      <c r="S50" s="24">
        <v>0</v>
      </c>
      <c r="T50" s="24">
        <v>79</v>
      </c>
      <c r="U50" s="24">
        <v>14</v>
      </c>
      <c r="V50" s="24">
        <v>8</v>
      </c>
    </row>
    <row r="51" spans="1:22">
      <c r="A51" s="22">
        <v>1990</v>
      </c>
      <c r="B51" s="24">
        <v>9</v>
      </c>
      <c r="C51" s="24">
        <v>4</v>
      </c>
      <c r="D51" s="24">
        <v>0</v>
      </c>
      <c r="E51" s="24">
        <v>5</v>
      </c>
      <c r="F51" s="24">
        <v>0</v>
      </c>
      <c r="G51" s="24">
        <v>0</v>
      </c>
      <c r="H51" s="24">
        <v>3</v>
      </c>
      <c r="I51" s="24">
        <v>0</v>
      </c>
      <c r="J51" s="24">
        <v>0</v>
      </c>
      <c r="K51" s="24">
        <v>3</v>
      </c>
      <c r="L51" s="24">
        <v>2</v>
      </c>
      <c r="M51" s="24">
        <v>1</v>
      </c>
      <c r="N51" s="24">
        <v>3</v>
      </c>
      <c r="O51" s="24">
        <v>1</v>
      </c>
      <c r="P51" s="24">
        <v>1</v>
      </c>
      <c r="Q51" s="24">
        <v>1</v>
      </c>
      <c r="R51" s="24">
        <v>1</v>
      </c>
      <c r="S51" s="24">
        <v>2</v>
      </c>
      <c r="T51" s="24">
        <v>24</v>
      </c>
      <c r="U51" s="24">
        <v>8</v>
      </c>
      <c r="V51" s="24">
        <v>4</v>
      </c>
    </row>
    <row r="52" spans="1:22">
      <c r="A52" s="22">
        <v>1991</v>
      </c>
      <c r="B52" s="24">
        <v>7</v>
      </c>
      <c r="C52" s="24">
        <v>3</v>
      </c>
      <c r="D52" s="24">
        <v>0</v>
      </c>
      <c r="E52" s="24">
        <v>4</v>
      </c>
      <c r="F52" s="24">
        <v>1</v>
      </c>
      <c r="G52" s="24">
        <v>0</v>
      </c>
      <c r="H52" s="24">
        <v>5</v>
      </c>
      <c r="I52" s="24">
        <v>0</v>
      </c>
      <c r="J52" s="24">
        <v>2</v>
      </c>
      <c r="K52" s="24">
        <v>2</v>
      </c>
      <c r="L52" s="24">
        <v>0</v>
      </c>
      <c r="M52" s="24">
        <v>0</v>
      </c>
      <c r="N52" s="24">
        <v>2</v>
      </c>
      <c r="O52" s="24">
        <v>1</v>
      </c>
      <c r="P52" s="24">
        <v>0</v>
      </c>
      <c r="Q52" s="24">
        <v>0</v>
      </c>
      <c r="R52" s="24">
        <v>1</v>
      </c>
      <c r="S52" s="24">
        <v>0</v>
      </c>
      <c r="T52" s="24">
        <v>20</v>
      </c>
      <c r="U52" s="24">
        <v>6</v>
      </c>
      <c r="V52" s="24">
        <v>2</v>
      </c>
    </row>
    <row r="53" spans="1:22">
      <c r="A53" s="22">
        <v>1992</v>
      </c>
      <c r="B53" s="24">
        <v>7</v>
      </c>
      <c r="C53" s="24">
        <v>3</v>
      </c>
      <c r="D53" s="24">
        <v>0</v>
      </c>
      <c r="E53" s="24">
        <v>1</v>
      </c>
      <c r="F53" s="24">
        <v>0</v>
      </c>
      <c r="G53" s="24">
        <v>0</v>
      </c>
      <c r="H53" s="24"/>
      <c r="I53" s="24"/>
      <c r="J53" s="24"/>
      <c r="K53" s="24">
        <v>1</v>
      </c>
      <c r="L53" s="24">
        <v>0</v>
      </c>
      <c r="M53" s="24">
        <v>0</v>
      </c>
      <c r="N53" s="24">
        <v>1</v>
      </c>
      <c r="O53" s="24">
        <v>1</v>
      </c>
      <c r="P53" s="24">
        <v>0</v>
      </c>
      <c r="Q53" s="24">
        <v>2</v>
      </c>
      <c r="R53" s="24">
        <v>2</v>
      </c>
      <c r="S53" s="24">
        <v>0</v>
      </c>
      <c r="T53" s="24">
        <v>12</v>
      </c>
      <c r="U53" s="24">
        <v>6</v>
      </c>
      <c r="V53" s="24">
        <v>0</v>
      </c>
    </row>
    <row r="54" spans="1:22">
      <c r="A54" s="22">
        <v>1993</v>
      </c>
      <c r="B54" s="24">
        <v>13</v>
      </c>
      <c r="C54" s="24">
        <v>4</v>
      </c>
      <c r="D54" s="24">
        <v>2</v>
      </c>
      <c r="E54" s="24">
        <v>6</v>
      </c>
      <c r="F54" s="24">
        <v>1</v>
      </c>
      <c r="G54" s="24">
        <v>2</v>
      </c>
      <c r="H54" s="24">
        <v>5</v>
      </c>
      <c r="I54" s="24">
        <v>1</v>
      </c>
      <c r="J54" s="24">
        <v>1</v>
      </c>
      <c r="K54" s="24">
        <v>5</v>
      </c>
      <c r="L54" s="24">
        <v>2</v>
      </c>
      <c r="M54" s="24">
        <v>1</v>
      </c>
      <c r="N54" s="24">
        <v>3</v>
      </c>
      <c r="O54" s="24">
        <v>2</v>
      </c>
      <c r="P54" s="24">
        <v>1</v>
      </c>
      <c r="Q54" s="24">
        <v>5</v>
      </c>
      <c r="R54" s="24">
        <v>1</v>
      </c>
      <c r="S54" s="24">
        <v>1</v>
      </c>
      <c r="T54" s="24">
        <v>37</v>
      </c>
      <c r="U54" s="24">
        <v>11</v>
      </c>
      <c r="V54" s="24">
        <v>8</v>
      </c>
    </row>
    <row r="55" spans="1:22">
      <c r="A55" s="22">
        <v>1994</v>
      </c>
      <c r="B55" s="24">
        <v>16</v>
      </c>
      <c r="C55" s="24">
        <v>3</v>
      </c>
      <c r="D55" s="24">
        <v>0</v>
      </c>
      <c r="E55" s="24">
        <v>4</v>
      </c>
      <c r="F55" s="24">
        <v>3</v>
      </c>
      <c r="G55" s="24">
        <v>0</v>
      </c>
      <c r="H55" s="24">
        <v>5</v>
      </c>
      <c r="I55" s="24">
        <v>0</v>
      </c>
      <c r="J55" s="24">
        <v>0</v>
      </c>
      <c r="K55" s="24">
        <v>4</v>
      </c>
      <c r="L55" s="24">
        <v>2</v>
      </c>
      <c r="M55" s="24">
        <v>0</v>
      </c>
      <c r="N55" s="24">
        <v>2</v>
      </c>
      <c r="O55" s="24">
        <v>1</v>
      </c>
      <c r="P55" s="24">
        <v>0</v>
      </c>
      <c r="Q55" s="24">
        <v>2</v>
      </c>
      <c r="R55" s="24">
        <v>0</v>
      </c>
      <c r="S55" s="24">
        <v>0</v>
      </c>
      <c r="T55" s="24">
        <v>33</v>
      </c>
      <c r="U55" s="24">
        <v>9</v>
      </c>
      <c r="V55" s="24">
        <v>0</v>
      </c>
    </row>
    <row r="56" spans="1:22">
      <c r="A56" s="22">
        <v>1995</v>
      </c>
      <c r="B56" s="24">
        <v>14</v>
      </c>
      <c r="C56" s="24">
        <v>4</v>
      </c>
      <c r="D56" s="24">
        <v>3</v>
      </c>
      <c r="E56" s="24">
        <v>16</v>
      </c>
      <c r="F56" s="24">
        <v>1</v>
      </c>
      <c r="G56" s="24">
        <v>1</v>
      </c>
      <c r="H56" s="24">
        <v>7</v>
      </c>
      <c r="I56" s="24">
        <v>2</v>
      </c>
      <c r="J56" s="24">
        <v>2</v>
      </c>
      <c r="K56" s="24">
        <v>10</v>
      </c>
      <c r="L56" s="24">
        <v>3</v>
      </c>
      <c r="M56" s="24">
        <v>2</v>
      </c>
      <c r="N56" s="24">
        <v>7</v>
      </c>
      <c r="O56" s="24">
        <v>0</v>
      </c>
      <c r="P56" s="24">
        <v>2</v>
      </c>
      <c r="Q56" s="24">
        <v>3</v>
      </c>
      <c r="R56" s="24">
        <v>0</v>
      </c>
      <c r="S56" s="24">
        <v>1</v>
      </c>
      <c r="T56" s="24">
        <v>57</v>
      </c>
      <c r="U56" s="24">
        <v>10</v>
      </c>
      <c r="V56" s="24">
        <v>11</v>
      </c>
    </row>
    <row r="57" spans="1:22">
      <c r="A57" s="22">
        <v>1996</v>
      </c>
      <c r="B57" s="24">
        <v>16</v>
      </c>
      <c r="C57" s="24">
        <v>2</v>
      </c>
      <c r="D57" s="24">
        <v>1</v>
      </c>
      <c r="E57" s="24">
        <v>2</v>
      </c>
      <c r="F57" s="24">
        <v>2</v>
      </c>
      <c r="G57" s="24">
        <v>3</v>
      </c>
      <c r="H57" s="24">
        <v>1</v>
      </c>
      <c r="I57" s="24">
        <v>1</v>
      </c>
      <c r="J57" s="24">
        <v>0</v>
      </c>
      <c r="K57" s="24">
        <v>2</v>
      </c>
      <c r="L57" s="24">
        <v>1</v>
      </c>
      <c r="M57" s="24">
        <v>1</v>
      </c>
      <c r="N57" s="24">
        <v>0</v>
      </c>
      <c r="O57" s="24">
        <v>1</v>
      </c>
      <c r="P57" s="24">
        <v>0</v>
      </c>
      <c r="Q57" s="24"/>
      <c r="R57" s="24"/>
      <c r="S57" s="24"/>
      <c r="T57" s="24">
        <v>21</v>
      </c>
      <c r="U57" s="24">
        <v>7</v>
      </c>
      <c r="V57" s="24">
        <v>5</v>
      </c>
    </row>
    <row r="58" spans="1:22">
      <c r="A58" s="22">
        <v>1997</v>
      </c>
      <c r="B58" s="24">
        <v>3</v>
      </c>
      <c r="C58" s="24">
        <v>2</v>
      </c>
      <c r="D58" s="24">
        <v>0</v>
      </c>
      <c r="E58" s="24">
        <v>3</v>
      </c>
      <c r="F58" s="24">
        <v>1</v>
      </c>
      <c r="G58" s="24">
        <v>0</v>
      </c>
      <c r="H58" s="24">
        <v>2</v>
      </c>
      <c r="I58" s="24">
        <v>2</v>
      </c>
      <c r="J58" s="24">
        <v>1</v>
      </c>
      <c r="K58" s="24">
        <v>1</v>
      </c>
      <c r="L58" s="24">
        <v>1</v>
      </c>
      <c r="M58" s="24">
        <v>1</v>
      </c>
      <c r="N58" s="24">
        <v>0</v>
      </c>
      <c r="O58" s="24">
        <v>1</v>
      </c>
      <c r="P58" s="24">
        <v>1</v>
      </c>
      <c r="Q58" s="24"/>
      <c r="R58" s="24"/>
      <c r="S58" s="24"/>
      <c r="T58" s="24">
        <v>9</v>
      </c>
      <c r="U58" s="24">
        <v>7</v>
      </c>
      <c r="V58" s="24">
        <v>3</v>
      </c>
    </row>
    <row r="59" spans="1:22">
      <c r="A59" s="22">
        <v>1998</v>
      </c>
      <c r="B59" s="24">
        <v>4</v>
      </c>
      <c r="C59" s="24">
        <v>1</v>
      </c>
      <c r="D59" s="24">
        <v>0</v>
      </c>
      <c r="E59" s="24">
        <v>8</v>
      </c>
      <c r="F59" s="24">
        <v>4</v>
      </c>
      <c r="G59" s="24">
        <v>1</v>
      </c>
      <c r="H59" s="24"/>
      <c r="I59" s="24"/>
      <c r="J59" s="24"/>
      <c r="K59" s="24">
        <v>0</v>
      </c>
      <c r="L59" s="24">
        <v>1</v>
      </c>
      <c r="M59" s="24">
        <v>1</v>
      </c>
      <c r="N59" s="24">
        <v>1</v>
      </c>
      <c r="O59" s="24">
        <v>0</v>
      </c>
      <c r="P59" s="24">
        <v>0</v>
      </c>
      <c r="Q59" s="24">
        <v>0</v>
      </c>
      <c r="R59" s="24">
        <v>0</v>
      </c>
      <c r="S59" s="24">
        <v>3</v>
      </c>
      <c r="T59" s="24">
        <v>13</v>
      </c>
      <c r="U59" s="24">
        <v>6</v>
      </c>
      <c r="V59" s="24">
        <v>5</v>
      </c>
    </row>
    <row r="60" spans="1:22">
      <c r="A60" s="22">
        <v>1999</v>
      </c>
      <c r="B60" s="24">
        <v>5</v>
      </c>
      <c r="C60" s="24">
        <v>1</v>
      </c>
      <c r="D60" s="24">
        <v>1</v>
      </c>
      <c r="E60" s="24">
        <v>4</v>
      </c>
      <c r="F60" s="24">
        <v>1</v>
      </c>
      <c r="G60" s="24">
        <v>0</v>
      </c>
      <c r="H60" s="24">
        <v>1</v>
      </c>
      <c r="I60" s="24">
        <v>0</v>
      </c>
      <c r="J60" s="24">
        <v>0</v>
      </c>
      <c r="K60" s="24">
        <v>1</v>
      </c>
      <c r="L60" s="24">
        <v>0</v>
      </c>
      <c r="M60" s="24">
        <v>0</v>
      </c>
      <c r="N60" s="24">
        <v>0</v>
      </c>
      <c r="O60" s="24">
        <v>0</v>
      </c>
      <c r="P60" s="24">
        <v>1</v>
      </c>
      <c r="Q60" s="24">
        <v>1</v>
      </c>
      <c r="R60" s="24">
        <v>0</v>
      </c>
      <c r="S60" s="24">
        <v>0</v>
      </c>
      <c r="T60" s="24">
        <v>12</v>
      </c>
      <c r="U60" s="24">
        <v>2</v>
      </c>
      <c r="V60" s="24">
        <v>2</v>
      </c>
    </row>
    <row r="61" spans="1:22">
      <c r="A61" s="22">
        <v>2000</v>
      </c>
      <c r="B61" s="24">
        <v>4</v>
      </c>
      <c r="C61" s="24">
        <v>1</v>
      </c>
      <c r="D61" s="24">
        <v>1</v>
      </c>
      <c r="E61" s="24">
        <v>8</v>
      </c>
      <c r="F61" s="24">
        <v>1</v>
      </c>
      <c r="G61" s="24">
        <v>1</v>
      </c>
      <c r="H61" s="24">
        <v>2</v>
      </c>
      <c r="I61" s="24">
        <v>0</v>
      </c>
      <c r="J61" s="24">
        <v>0</v>
      </c>
      <c r="K61" s="24"/>
      <c r="L61" s="24"/>
      <c r="M61" s="24"/>
      <c r="N61" s="24"/>
      <c r="O61" s="24"/>
      <c r="P61" s="24"/>
      <c r="Q61" s="24"/>
      <c r="R61" s="24"/>
      <c r="S61" s="24"/>
      <c r="T61" s="24">
        <v>14</v>
      </c>
      <c r="U61" s="24">
        <v>2</v>
      </c>
      <c r="V61" s="24">
        <v>2</v>
      </c>
    </row>
    <row r="62" spans="1:22">
      <c r="A62" s="22">
        <v>2001</v>
      </c>
      <c r="B62" s="24"/>
      <c r="C62" s="24"/>
      <c r="D62" s="24"/>
      <c r="E62" s="24">
        <v>7</v>
      </c>
      <c r="F62" s="24">
        <v>2</v>
      </c>
      <c r="G62" s="24">
        <v>2</v>
      </c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>
        <v>7</v>
      </c>
      <c r="U62" s="24">
        <v>2</v>
      </c>
      <c r="V62" s="24">
        <v>2</v>
      </c>
    </row>
    <row r="63" spans="1:22">
      <c r="A63" s="22">
        <v>2002</v>
      </c>
      <c r="B63" s="24">
        <v>9</v>
      </c>
      <c r="C63" s="24">
        <v>2</v>
      </c>
      <c r="D63" s="24">
        <v>1</v>
      </c>
      <c r="E63" s="24">
        <v>2</v>
      </c>
      <c r="F63" s="24">
        <v>0</v>
      </c>
      <c r="G63" s="24">
        <v>0</v>
      </c>
      <c r="H63" s="24">
        <v>1</v>
      </c>
      <c r="I63" s="24">
        <v>0</v>
      </c>
      <c r="J63" s="24">
        <v>0</v>
      </c>
      <c r="K63" s="24">
        <v>4</v>
      </c>
      <c r="L63" s="24">
        <v>0</v>
      </c>
      <c r="M63" s="24">
        <v>0</v>
      </c>
      <c r="N63" s="24"/>
      <c r="O63" s="24"/>
      <c r="P63" s="24"/>
      <c r="Q63" s="24"/>
      <c r="R63" s="24"/>
      <c r="S63" s="24"/>
      <c r="T63" s="24">
        <v>16</v>
      </c>
      <c r="U63" s="24">
        <v>2</v>
      </c>
      <c r="V63" s="24">
        <v>1</v>
      </c>
    </row>
    <row r="64" spans="1:22">
      <c r="A64" s="22">
        <v>2003</v>
      </c>
      <c r="B64" s="24">
        <v>9</v>
      </c>
      <c r="C64" s="24">
        <v>3</v>
      </c>
      <c r="D64" s="24">
        <v>1</v>
      </c>
      <c r="E64" s="24">
        <v>2</v>
      </c>
      <c r="F64" s="24">
        <v>1</v>
      </c>
      <c r="G64" s="24">
        <v>0</v>
      </c>
      <c r="H64" s="24">
        <v>0</v>
      </c>
      <c r="I64" s="24">
        <v>4</v>
      </c>
      <c r="J64" s="24">
        <v>0</v>
      </c>
      <c r="K64" s="24">
        <v>1</v>
      </c>
      <c r="L64" s="24">
        <v>0</v>
      </c>
      <c r="M64" s="24">
        <v>0</v>
      </c>
      <c r="N64" s="24"/>
      <c r="O64" s="24"/>
      <c r="P64" s="24"/>
      <c r="Q64" s="24"/>
      <c r="R64" s="24"/>
      <c r="S64" s="24"/>
      <c r="T64" s="24">
        <v>12</v>
      </c>
      <c r="U64" s="24">
        <v>8</v>
      </c>
      <c r="V64" s="24">
        <v>1</v>
      </c>
    </row>
    <row r="65" spans="1:22">
      <c r="A65" s="22">
        <v>2004</v>
      </c>
      <c r="B65" s="24">
        <v>12</v>
      </c>
      <c r="C65" s="24">
        <v>1</v>
      </c>
      <c r="D65" s="24">
        <v>1</v>
      </c>
      <c r="E65" s="24">
        <v>4</v>
      </c>
      <c r="F65" s="24">
        <v>2</v>
      </c>
      <c r="G65" s="24">
        <v>2</v>
      </c>
      <c r="H65" s="24">
        <v>1</v>
      </c>
      <c r="I65" s="24">
        <v>1</v>
      </c>
      <c r="J65" s="24">
        <v>2</v>
      </c>
      <c r="K65" s="24">
        <v>1</v>
      </c>
      <c r="L65" s="24">
        <v>0</v>
      </c>
      <c r="M65" s="24">
        <v>1</v>
      </c>
      <c r="N65" s="24">
        <v>0</v>
      </c>
      <c r="O65" s="24">
        <v>0</v>
      </c>
      <c r="P65" s="24">
        <v>1</v>
      </c>
      <c r="Q65" s="24"/>
      <c r="R65" s="24"/>
      <c r="S65" s="24"/>
      <c r="T65" s="24">
        <v>18</v>
      </c>
      <c r="U65" s="24">
        <v>4</v>
      </c>
      <c r="V65" s="24">
        <v>7</v>
      </c>
    </row>
    <row r="66" spans="1:22">
      <c r="A66" s="22">
        <v>2005</v>
      </c>
      <c r="B66" s="24">
        <v>4</v>
      </c>
      <c r="C66" s="24">
        <v>2</v>
      </c>
      <c r="D66" s="24">
        <v>1</v>
      </c>
      <c r="E66" s="24">
        <v>2</v>
      </c>
      <c r="F66" s="24">
        <v>1</v>
      </c>
      <c r="G66" s="24">
        <v>1</v>
      </c>
      <c r="H66" s="24">
        <v>0</v>
      </c>
      <c r="I66" s="24">
        <v>0</v>
      </c>
      <c r="J66" s="24">
        <v>2</v>
      </c>
      <c r="K66" s="24"/>
      <c r="L66" s="24"/>
      <c r="M66" s="24"/>
      <c r="N66" s="24"/>
      <c r="O66" s="24"/>
      <c r="P66" s="24"/>
      <c r="Q66" s="24"/>
      <c r="R66" s="24"/>
      <c r="S66" s="24"/>
      <c r="T66" s="24">
        <v>6</v>
      </c>
      <c r="U66" s="24">
        <v>3</v>
      </c>
      <c r="V66" s="24">
        <v>4</v>
      </c>
    </row>
    <row r="67" spans="1:22">
      <c r="A67" s="22">
        <v>2006</v>
      </c>
      <c r="B67" s="24">
        <v>2</v>
      </c>
      <c r="C67" s="24">
        <v>0</v>
      </c>
      <c r="D67" s="24">
        <v>0</v>
      </c>
      <c r="E67" s="24">
        <v>5</v>
      </c>
      <c r="F67" s="24">
        <v>1</v>
      </c>
      <c r="G67" s="24">
        <v>0</v>
      </c>
      <c r="H67" s="24">
        <v>0</v>
      </c>
      <c r="I67" s="24">
        <v>0</v>
      </c>
      <c r="J67" s="24">
        <v>1</v>
      </c>
      <c r="K67" s="24">
        <v>2</v>
      </c>
      <c r="L67" s="24">
        <v>1</v>
      </c>
      <c r="M67" s="24">
        <v>0</v>
      </c>
      <c r="N67" s="24">
        <v>2</v>
      </c>
      <c r="O67" s="24">
        <v>0</v>
      </c>
      <c r="P67" s="24">
        <v>0</v>
      </c>
      <c r="Q67" s="24"/>
      <c r="R67" s="24"/>
      <c r="S67" s="24"/>
      <c r="T67" s="24">
        <v>11</v>
      </c>
      <c r="U67" s="24">
        <v>2</v>
      </c>
      <c r="V67" s="24">
        <v>1</v>
      </c>
    </row>
    <row r="68" spans="1:22">
      <c r="A68" s="22">
        <v>2007</v>
      </c>
      <c r="B68" s="24">
        <v>5</v>
      </c>
      <c r="C68" s="24">
        <v>0</v>
      </c>
      <c r="D68" s="24">
        <v>1</v>
      </c>
      <c r="E68" s="24">
        <v>7</v>
      </c>
      <c r="F68" s="24">
        <v>0</v>
      </c>
      <c r="G68" s="24">
        <v>1</v>
      </c>
      <c r="H68" s="24">
        <v>1</v>
      </c>
      <c r="I68" s="24">
        <v>1</v>
      </c>
      <c r="J68" s="24">
        <v>0</v>
      </c>
      <c r="K68" s="24">
        <v>1</v>
      </c>
      <c r="L68" s="24">
        <v>0</v>
      </c>
      <c r="M68" s="24">
        <v>0</v>
      </c>
      <c r="N68" s="24">
        <v>2</v>
      </c>
      <c r="O68" s="24">
        <v>1</v>
      </c>
      <c r="P68" s="24">
        <v>0</v>
      </c>
      <c r="Q68" s="24">
        <v>1</v>
      </c>
      <c r="R68" s="24">
        <v>0</v>
      </c>
      <c r="S68" s="24">
        <v>0</v>
      </c>
      <c r="T68" s="24">
        <v>17</v>
      </c>
      <c r="U68" s="24">
        <v>2</v>
      </c>
      <c r="V68" s="24">
        <v>2</v>
      </c>
    </row>
    <row r="69" spans="1:22">
      <c r="A69" s="22">
        <v>2008</v>
      </c>
      <c r="B69" s="24">
        <v>2</v>
      </c>
      <c r="C69" s="24">
        <v>1</v>
      </c>
      <c r="D69" s="24">
        <v>1</v>
      </c>
      <c r="E69" s="24">
        <v>4</v>
      </c>
      <c r="F69" s="24">
        <v>0</v>
      </c>
      <c r="G69" s="24">
        <v>0</v>
      </c>
      <c r="H69" s="24">
        <v>4</v>
      </c>
      <c r="I69" s="24">
        <v>4</v>
      </c>
      <c r="J69" s="24">
        <v>0</v>
      </c>
      <c r="K69" s="24">
        <v>3</v>
      </c>
      <c r="L69" s="24">
        <v>1</v>
      </c>
      <c r="M69" s="24">
        <v>0</v>
      </c>
      <c r="N69" s="24">
        <v>3</v>
      </c>
      <c r="O69" s="24">
        <v>0</v>
      </c>
      <c r="P69" s="24">
        <v>0</v>
      </c>
      <c r="Q69" s="24">
        <v>2</v>
      </c>
      <c r="R69" s="24">
        <v>0</v>
      </c>
      <c r="S69" s="24">
        <v>0</v>
      </c>
      <c r="T69" s="24">
        <v>18</v>
      </c>
      <c r="U69" s="24">
        <v>6</v>
      </c>
      <c r="V69" s="24">
        <v>1</v>
      </c>
    </row>
    <row r="70" spans="1:22">
      <c r="A70" s="22">
        <v>2009</v>
      </c>
      <c r="B70" s="24">
        <v>1</v>
      </c>
      <c r="C70" s="24">
        <v>1</v>
      </c>
      <c r="D70" s="24">
        <v>0</v>
      </c>
      <c r="E70" s="24">
        <v>7</v>
      </c>
      <c r="F70" s="24">
        <v>3</v>
      </c>
      <c r="G70" s="24">
        <v>1</v>
      </c>
      <c r="H70" s="24">
        <v>15</v>
      </c>
      <c r="I70" s="24">
        <v>3</v>
      </c>
      <c r="J70" s="24">
        <v>3</v>
      </c>
      <c r="K70" s="24">
        <v>9</v>
      </c>
      <c r="L70" s="24">
        <v>2</v>
      </c>
      <c r="M70" s="24">
        <v>0</v>
      </c>
      <c r="N70" s="24">
        <v>10</v>
      </c>
      <c r="O70" s="24">
        <v>3</v>
      </c>
      <c r="P70" s="24">
        <v>0</v>
      </c>
      <c r="Q70" s="24">
        <v>5</v>
      </c>
      <c r="R70" s="24">
        <v>0</v>
      </c>
      <c r="S70" s="24">
        <v>0</v>
      </c>
      <c r="T70" s="24">
        <v>47</v>
      </c>
      <c r="U70" s="24">
        <v>12</v>
      </c>
      <c r="V70" s="24">
        <v>4</v>
      </c>
    </row>
    <row r="71" spans="1:22">
      <c r="A71" s="22">
        <v>2010</v>
      </c>
      <c r="B71" s="24">
        <v>1</v>
      </c>
      <c r="C71" s="24">
        <v>0</v>
      </c>
      <c r="D71" s="24">
        <v>0</v>
      </c>
      <c r="E71" s="24">
        <v>31</v>
      </c>
      <c r="F71" s="24">
        <v>4</v>
      </c>
      <c r="G71" s="24">
        <v>0</v>
      </c>
      <c r="H71" s="24">
        <v>29</v>
      </c>
      <c r="I71" s="24">
        <v>6</v>
      </c>
      <c r="J71" s="24">
        <v>1</v>
      </c>
      <c r="K71" s="24">
        <v>25</v>
      </c>
      <c r="L71" s="24">
        <v>1</v>
      </c>
      <c r="M71" s="24">
        <v>0</v>
      </c>
      <c r="N71" s="24">
        <v>14</v>
      </c>
      <c r="O71" s="24">
        <v>4</v>
      </c>
      <c r="P71" s="24">
        <v>0</v>
      </c>
      <c r="Q71" s="24">
        <v>9</v>
      </c>
      <c r="R71" s="24">
        <v>3</v>
      </c>
      <c r="S71" s="24">
        <v>1</v>
      </c>
      <c r="T71" s="24">
        <v>109</v>
      </c>
      <c r="U71" s="24">
        <v>18</v>
      </c>
      <c r="V71" s="24">
        <v>2</v>
      </c>
    </row>
    <row r="72" spans="1:22">
      <c r="A72" s="22">
        <v>2011</v>
      </c>
      <c r="B72" s="24">
        <v>1</v>
      </c>
      <c r="C72" s="24">
        <v>0</v>
      </c>
      <c r="D72" s="24">
        <v>0</v>
      </c>
      <c r="E72" s="24">
        <v>69</v>
      </c>
      <c r="F72" s="24">
        <v>2</v>
      </c>
      <c r="G72" s="24">
        <v>0</v>
      </c>
      <c r="H72" s="24">
        <v>50</v>
      </c>
      <c r="I72" s="24">
        <v>11</v>
      </c>
      <c r="J72" s="24">
        <v>1</v>
      </c>
      <c r="K72" s="24">
        <v>24</v>
      </c>
      <c r="L72" s="24">
        <v>4</v>
      </c>
      <c r="M72" s="24">
        <v>0</v>
      </c>
      <c r="N72" s="24">
        <v>15</v>
      </c>
      <c r="O72" s="24">
        <v>16</v>
      </c>
      <c r="P72" s="24">
        <v>1</v>
      </c>
      <c r="Q72" s="24">
        <v>11</v>
      </c>
      <c r="R72" s="24">
        <v>2</v>
      </c>
      <c r="S72" s="24">
        <v>1</v>
      </c>
      <c r="T72" s="24">
        <v>170</v>
      </c>
      <c r="U72" s="24">
        <v>35</v>
      </c>
      <c r="V72" s="24">
        <v>3</v>
      </c>
    </row>
    <row r="73" spans="1:22">
      <c r="A73" s="22">
        <v>2012</v>
      </c>
      <c r="B73" s="24">
        <v>1</v>
      </c>
      <c r="C73" s="24">
        <v>0</v>
      </c>
      <c r="D73" s="24">
        <v>0</v>
      </c>
      <c r="E73" s="24">
        <v>39</v>
      </c>
      <c r="F73" s="24">
        <v>0</v>
      </c>
      <c r="G73" s="24">
        <v>0</v>
      </c>
      <c r="H73" s="24">
        <v>37</v>
      </c>
      <c r="I73" s="24">
        <v>4</v>
      </c>
      <c r="J73" s="24">
        <v>0</v>
      </c>
      <c r="K73" s="24">
        <v>16</v>
      </c>
      <c r="L73" s="24">
        <v>6</v>
      </c>
      <c r="M73" s="24">
        <v>0</v>
      </c>
      <c r="N73" s="24">
        <v>11</v>
      </c>
      <c r="O73" s="24">
        <v>2</v>
      </c>
      <c r="P73" s="24">
        <v>1</v>
      </c>
      <c r="Q73" s="24">
        <v>5</v>
      </c>
      <c r="R73" s="24">
        <v>3</v>
      </c>
      <c r="S73" s="24">
        <v>0</v>
      </c>
      <c r="T73" s="24">
        <v>109</v>
      </c>
      <c r="U73" s="24">
        <v>15</v>
      </c>
      <c r="V73" s="24">
        <v>1</v>
      </c>
    </row>
    <row r="74" spans="1:22">
      <c r="A74" s="22">
        <v>2013</v>
      </c>
      <c r="B74" s="24">
        <v>2</v>
      </c>
      <c r="C74" s="24">
        <v>0</v>
      </c>
      <c r="D74" s="24">
        <v>1</v>
      </c>
      <c r="E74" s="24">
        <v>16</v>
      </c>
      <c r="F74" s="24">
        <v>1</v>
      </c>
      <c r="G74" s="24">
        <v>1</v>
      </c>
      <c r="H74" s="24">
        <v>28</v>
      </c>
      <c r="I74" s="24">
        <v>2</v>
      </c>
      <c r="J74" s="24">
        <v>1</v>
      </c>
      <c r="K74" s="24">
        <v>19</v>
      </c>
      <c r="L74" s="24">
        <v>0</v>
      </c>
      <c r="M74" s="24">
        <v>2</v>
      </c>
      <c r="N74" s="24">
        <v>10</v>
      </c>
      <c r="O74" s="24">
        <v>1</v>
      </c>
      <c r="P74" s="24">
        <v>0</v>
      </c>
      <c r="Q74" s="24">
        <v>8</v>
      </c>
      <c r="R74" s="24">
        <v>1</v>
      </c>
      <c r="S74" s="24">
        <v>0</v>
      </c>
      <c r="T74" s="24">
        <v>83</v>
      </c>
      <c r="U74" s="24">
        <v>5</v>
      </c>
      <c r="V74" s="24">
        <v>5</v>
      </c>
    </row>
    <row r="75" spans="1:22">
      <c r="A75" s="22">
        <v>2014</v>
      </c>
      <c r="B75" s="24">
        <v>5</v>
      </c>
      <c r="C75" s="24">
        <v>2</v>
      </c>
      <c r="D75" s="24">
        <v>1</v>
      </c>
      <c r="E75" s="24">
        <v>49</v>
      </c>
      <c r="F75" s="24">
        <v>1</v>
      </c>
      <c r="G75" s="24">
        <v>0</v>
      </c>
      <c r="H75" s="24">
        <v>22</v>
      </c>
      <c r="I75" s="24">
        <v>2</v>
      </c>
      <c r="J75" s="24">
        <v>0</v>
      </c>
      <c r="K75" s="24">
        <v>5</v>
      </c>
      <c r="L75" s="24">
        <v>2</v>
      </c>
      <c r="M75" s="24">
        <v>0</v>
      </c>
      <c r="N75" s="24">
        <v>5</v>
      </c>
      <c r="O75" s="24">
        <v>0</v>
      </c>
      <c r="P75" s="24">
        <v>0</v>
      </c>
      <c r="Q75" s="24">
        <v>2</v>
      </c>
      <c r="R75" s="24">
        <v>1</v>
      </c>
      <c r="S75" s="24">
        <v>0</v>
      </c>
      <c r="T75" s="24">
        <v>88</v>
      </c>
      <c r="U75" s="24">
        <v>8</v>
      </c>
      <c r="V75" s="24">
        <v>1</v>
      </c>
    </row>
    <row r="76" spans="1:22">
      <c r="A76" s="22">
        <v>2015</v>
      </c>
      <c r="B76" s="24">
        <v>8</v>
      </c>
      <c r="C76" s="24">
        <v>1</v>
      </c>
      <c r="D76" s="24">
        <v>0</v>
      </c>
      <c r="E76" s="24">
        <v>20</v>
      </c>
      <c r="F76" s="24">
        <v>12</v>
      </c>
      <c r="G76" s="24">
        <v>1</v>
      </c>
      <c r="H76" s="24">
        <v>47</v>
      </c>
      <c r="I76" s="24">
        <v>18</v>
      </c>
      <c r="J76" s="24">
        <v>17</v>
      </c>
      <c r="K76" s="24">
        <v>21</v>
      </c>
      <c r="L76" s="24">
        <v>4</v>
      </c>
      <c r="M76" s="24">
        <v>3</v>
      </c>
      <c r="N76" s="24">
        <v>20</v>
      </c>
      <c r="O76" s="24">
        <v>1</v>
      </c>
      <c r="P76" s="24">
        <v>0</v>
      </c>
      <c r="Q76" s="24">
        <v>3</v>
      </c>
      <c r="R76" s="24">
        <v>0</v>
      </c>
      <c r="S76" s="24">
        <v>0</v>
      </c>
      <c r="T76" s="24">
        <v>119</v>
      </c>
      <c r="U76" s="24">
        <v>36</v>
      </c>
      <c r="V76" s="24">
        <v>21</v>
      </c>
    </row>
    <row r="77" spans="1:22">
      <c r="A77" s="22">
        <v>2016</v>
      </c>
      <c r="B77" s="24">
        <v>1</v>
      </c>
      <c r="C77" s="24">
        <v>1</v>
      </c>
      <c r="D77" s="24">
        <v>1</v>
      </c>
      <c r="E77" s="24">
        <v>21</v>
      </c>
      <c r="F77" s="24">
        <v>2</v>
      </c>
      <c r="G77" s="24">
        <v>10</v>
      </c>
      <c r="H77" s="24">
        <v>12</v>
      </c>
      <c r="I77" s="24">
        <v>4</v>
      </c>
      <c r="J77" s="24">
        <v>3</v>
      </c>
      <c r="K77" s="24">
        <v>3</v>
      </c>
      <c r="L77" s="24">
        <v>1</v>
      </c>
      <c r="M77" s="24">
        <v>2</v>
      </c>
      <c r="N77" s="24">
        <v>9</v>
      </c>
      <c r="O77" s="24">
        <v>1</v>
      </c>
      <c r="P77" s="24">
        <v>1</v>
      </c>
      <c r="Q77" s="24">
        <v>1</v>
      </c>
      <c r="R77" s="24">
        <v>0</v>
      </c>
      <c r="S77" s="24">
        <v>0</v>
      </c>
      <c r="T77" s="24">
        <v>47</v>
      </c>
      <c r="U77" s="24">
        <v>9</v>
      </c>
      <c r="V77" s="24">
        <v>17</v>
      </c>
    </row>
    <row r="78" spans="1:22">
      <c r="A78" s="22">
        <v>2017</v>
      </c>
      <c r="B78" s="24">
        <v>13</v>
      </c>
      <c r="C78" s="24">
        <v>2</v>
      </c>
      <c r="D78" s="24">
        <v>0</v>
      </c>
      <c r="E78" s="24">
        <v>14</v>
      </c>
      <c r="F78" s="24">
        <v>0</v>
      </c>
      <c r="G78" s="24">
        <v>1</v>
      </c>
      <c r="H78" s="24">
        <v>45</v>
      </c>
      <c r="I78" s="24">
        <v>0</v>
      </c>
      <c r="J78" s="24">
        <v>0</v>
      </c>
      <c r="K78" s="24">
        <v>10</v>
      </c>
      <c r="L78" s="24">
        <v>0</v>
      </c>
      <c r="M78" s="24">
        <v>0</v>
      </c>
      <c r="N78" s="24">
        <v>4</v>
      </c>
      <c r="O78" s="24">
        <v>0</v>
      </c>
      <c r="P78" s="24">
        <v>0</v>
      </c>
      <c r="Q78" s="24">
        <v>2</v>
      </c>
      <c r="R78" s="24">
        <v>0</v>
      </c>
      <c r="S78" s="24">
        <v>0</v>
      </c>
      <c r="T78" s="24">
        <v>88</v>
      </c>
      <c r="U78" s="24">
        <v>2</v>
      </c>
      <c r="V78" s="24">
        <v>1</v>
      </c>
    </row>
    <row r="79" spans="1:22">
      <c r="A79" s="22">
        <v>2018</v>
      </c>
      <c r="B79" s="24">
        <v>6</v>
      </c>
      <c r="C79" s="24">
        <v>0</v>
      </c>
      <c r="D79" s="24">
        <v>0</v>
      </c>
      <c r="E79" s="24">
        <v>21</v>
      </c>
      <c r="F79" s="24">
        <v>3</v>
      </c>
      <c r="G79" s="24">
        <v>0</v>
      </c>
      <c r="H79" s="24">
        <v>11</v>
      </c>
      <c r="I79" s="24">
        <v>0</v>
      </c>
      <c r="J79" s="24">
        <v>0</v>
      </c>
      <c r="K79" s="24">
        <v>3</v>
      </c>
      <c r="L79" s="24">
        <v>0</v>
      </c>
      <c r="M79" s="24">
        <v>0</v>
      </c>
      <c r="N79" s="24">
        <v>7</v>
      </c>
      <c r="O79" s="24">
        <v>0</v>
      </c>
      <c r="P79" s="24">
        <v>0</v>
      </c>
      <c r="Q79" s="24"/>
      <c r="R79" s="24"/>
      <c r="S79" s="24"/>
      <c r="T79" s="24">
        <v>48</v>
      </c>
      <c r="U79" s="24">
        <v>3</v>
      </c>
      <c r="V79" s="24">
        <v>0</v>
      </c>
    </row>
    <row r="80" spans="1:22">
      <c r="A80" s="22">
        <v>2019</v>
      </c>
      <c r="B80" s="24">
        <v>0</v>
      </c>
      <c r="C80" s="24">
        <v>1</v>
      </c>
      <c r="D80" s="24">
        <v>0</v>
      </c>
      <c r="E80" s="24">
        <v>13</v>
      </c>
      <c r="F80" s="24">
        <v>5</v>
      </c>
      <c r="G80" s="24">
        <v>0</v>
      </c>
      <c r="H80" s="24">
        <v>14</v>
      </c>
      <c r="I80" s="24">
        <v>0</v>
      </c>
      <c r="J80" s="24">
        <v>0</v>
      </c>
      <c r="K80" s="24">
        <v>7</v>
      </c>
      <c r="L80" s="24">
        <v>0</v>
      </c>
      <c r="M80" s="24">
        <v>0</v>
      </c>
      <c r="N80" s="24">
        <v>4</v>
      </c>
      <c r="O80" s="24">
        <v>0</v>
      </c>
      <c r="P80" s="24">
        <v>0</v>
      </c>
      <c r="Q80" s="24">
        <v>1</v>
      </c>
      <c r="R80" s="24">
        <v>0</v>
      </c>
      <c r="S80" s="24">
        <v>0</v>
      </c>
      <c r="T80" s="24">
        <v>39</v>
      </c>
      <c r="U80" s="24">
        <v>6</v>
      </c>
      <c r="V80" s="24">
        <v>0</v>
      </c>
    </row>
    <row r="81" spans="1:22">
      <c r="A81" s="22">
        <v>2020</v>
      </c>
      <c r="B81" s="24">
        <v>5</v>
      </c>
      <c r="C81" s="24">
        <v>5</v>
      </c>
      <c r="D81" s="24">
        <v>3</v>
      </c>
      <c r="E81" s="24">
        <v>14</v>
      </c>
      <c r="F81" s="24">
        <v>2</v>
      </c>
      <c r="G81" s="24">
        <v>0</v>
      </c>
      <c r="H81" s="24">
        <v>27</v>
      </c>
      <c r="I81" s="24">
        <v>0</v>
      </c>
      <c r="J81" s="24">
        <v>0</v>
      </c>
      <c r="K81" s="24">
        <v>8</v>
      </c>
      <c r="L81" s="24">
        <v>0</v>
      </c>
      <c r="M81" s="24">
        <v>0</v>
      </c>
      <c r="N81" s="24">
        <v>8</v>
      </c>
      <c r="O81" s="24">
        <v>0</v>
      </c>
      <c r="P81" s="24">
        <v>0</v>
      </c>
      <c r="Q81" s="24">
        <v>7</v>
      </c>
      <c r="R81" s="24">
        <v>0</v>
      </c>
      <c r="S81" s="24">
        <v>0</v>
      </c>
      <c r="T81" s="24">
        <v>69</v>
      </c>
      <c r="U81" s="24">
        <v>7</v>
      </c>
      <c r="V81" s="24">
        <v>3</v>
      </c>
    </row>
    <row r="82" spans="1:22">
      <c r="A82" s="22" t="s">
        <v>113</v>
      </c>
      <c r="B82" s="24">
        <v>516</v>
      </c>
      <c r="C82" s="24">
        <v>79</v>
      </c>
      <c r="D82" s="24">
        <v>23</v>
      </c>
      <c r="E82" s="24">
        <v>663</v>
      </c>
      <c r="F82" s="24">
        <v>93</v>
      </c>
      <c r="G82" s="24">
        <v>31</v>
      </c>
      <c r="H82" s="24">
        <v>649</v>
      </c>
      <c r="I82" s="24">
        <v>91</v>
      </c>
      <c r="J82" s="24">
        <v>41</v>
      </c>
      <c r="K82" s="24">
        <v>420</v>
      </c>
      <c r="L82" s="24">
        <v>67</v>
      </c>
      <c r="M82" s="24">
        <v>21</v>
      </c>
      <c r="N82" s="24">
        <v>353</v>
      </c>
      <c r="O82" s="24">
        <v>54</v>
      </c>
      <c r="P82" s="24">
        <v>17</v>
      </c>
      <c r="Q82" s="24">
        <v>208</v>
      </c>
      <c r="R82" s="24">
        <v>30</v>
      </c>
      <c r="S82" s="24">
        <v>10</v>
      </c>
      <c r="T82" s="24">
        <v>2809</v>
      </c>
      <c r="U82" s="24">
        <v>414</v>
      </c>
      <c r="V82" s="24">
        <v>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73BCB-54B5-4B37-9B30-869F28E4E55A}">
  <dimension ref="A20:S54"/>
  <sheetViews>
    <sheetView topLeftCell="A12" workbookViewId="0">
      <selection activeCell="B35" sqref="B35"/>
    </sheetView>
  </sheetViews>
  <sheetFormatPr defaultRowHeight="13.9"/>
  <cols>
    <col min="1" max="1" width="79.85546875" bestFit="1" customWidth="1"/>
  </cols>
  <sheetData>
    <row r="20" spans="1:19">
      <c r="A20" t="s">
        <v>114</v>
      </c>
    </row>
    <row r="21" spans="1:19">
      <c r="B21">
        <f>1</f>
        <v>1</v>
      </c>
      <c r="C21">
        <f>B21+1</f>
        <v>2</v>
      </c>
      <c r="D21">
        <f t="shared" ref="D21:G21" si="0">C21+1</f>
        <v>3</v>
      </c>
      <c r="E21">
        <f t="shared" si="0"/>
        <v>4</v>
      </c>
      <c r="F21">
        <f t="shared" si="0"/>
        <v>5</v>
      </c>
      <c r="G21">
        <f t="shared" si="0"/>
        <v>6</v>
      </c>
    </row>
    <row r="22" spans="1:19">
      <c r="A22" t="s">
        <v>115</v>
      </c>
      <c r="B22" s="35">
        <f>1/3</f>
        <v>0.33333333333333331</v>
      </c>
      <c r="C22" s="35">
        <v>0</v>
      </c>
      <c r="D22" s="35">
        <f>0</f>
        <v>0</v>
      </c>
      <c r="E22" s="35">
        <f>0.5</f>
        <v>0.5</v>
      </c>
      <c r="F22" s="35">
        <f t="shared" ref="F22:G23" si="1">0.5</f>
        <v>0.5</v>
      </c>
      <c r="G22" s="35">
        <f t="shared" si="1"/>
        <v>0.5</v>
      </c>
    </row>
    <row r="23" spans="1:19">
      <c r="A23" t="s">
        <v>116</v>
      </c>
      <c r="B23" s="35">
        <f>2/3</f>
        <v>0.66666666666666663</v>
      </c>
      <c r="C23" s="35">
        <f>1</f>
        <v>1</v>
      </c>
      <c r="D23" s="35">
        <f>1</f>
        <v>1</v>
      </c>
      <c r="E23" s="35">
        <f t="shared" ref="E23" si="2">0.5</f>
        <v>0.5</v>
      </c>
      <c r="F23" s="35">
        <f t="shared" si="1"/>
        <v>0.5</v>
      </c>
      <c r="G23" s="35">
        <f t="shared" si="1"/>
        <v>0.5</v>
      </c>
    </row>
    <row r="24" spans="1:19">
      <c r="A24" t="s">
        <v>117</v>
      </c>
      <c r="B24" s="35">
        <f>SUM(B22:B23)</f>
        <v>1</v>
      </c>
      <c r="C24" s="35">
        <f>SUM(C22:C23)</f>
        <v>1</v>
      </c>
      <c r="D24" s="35">
        <f>SUM(D22:D23)</f>
        <v>1</v>
      </c>
      <c r="E24" s="35">
        <f t="shared" ref="E24:G24" si="3">SUM(E22:E23)</f>
        <v>1</v>
      </c>
      <c r="F24" s="35">
        <f t="shared" si="3"/>
        <v>1</v>
      </c>
      <c r="G24" s="35">
        <f t="shared" si="3"/>
        <v>1</v>
      </c>
    </row>
    <row r="26" spans="1:19">
      <c r="A26" s="23" t="s">
        <v>118</v>
      </c>
      <c r="B26">
        <f>1</f>
        <v>1</v>
      </c>
      <c r="C26">
        <f>1</f>
        <v>1</v>
      </c>
      <c r="D26">
        <f>1</f>
        <v>1</v>
      </c>
      <c r="E26">
        <f t="shared" ref="E26:S26" si="4">B26+1</f>
        <v>2</v>
      </c>
      <c r="F26">
        <f t="shared" si="4"/>
        <v>2</v>
      </c>
      <c r="G26">
        <f t="shared" si="4"/>
        <v>2</v>
      </c>
      <c r="H26">
        <f t="shared" si="4"/>
        <v>3</v>
      </c>
      <c r="I26">
        <f t="shared" si="4"/>
        <v>3</v>
      </c>
      <c r="J26">
        <f t="shared" si="4"/>
        <v>3</v>
      </c>
      <c r="K26">
        <f t="shared" si="4"/>
        <v>4</v>
      </c>
      <c r="L26">
        <f t="shared" si="4"/>
        <v>4</v>
      </c>
      <c r="M26">
        <f t="shared" si="4"/>
        <v>4</v>
      </c>
      <c r="N26">
        <f t="shared" si="4"/>
        <v>5</v>
      </c>
      <c r="O26">
        <f t="shared" si="4"/>
        <v>5</v>
      </c>
      <c r="P26">
        <f t="shared" si="4"/>
        <v>5</v>
      </c>
      <c r="Q26">
        <f t="shared" si="4"/>
        <v>6</v>
      </c>
      <c r="R26">
        <f t="shared" si="4"/>
        <v>6</v>
      </c>
      <c r="S26">
        <f t="shared" si="4"/>
        <v>6</v>
      </c>
    </row>
    <row r="27" spans="1:19">
      <c r="B27" s="56">
        <v>1</v>
      </c>
      <c r="C27" s="56"/>
      <c r="D27" s="56"/>
      <c r="E27" s="56">
        <v>2</v>
      </c>
      <c r="F27" s="56"/>
      <c r="G27" s="56"/>
      <c r="H27" s="56">
        <v>3</v>
      </c>
      <c r="I27" s="56"/>
      <c r="J27" s="56"/>
      <c r="K27" s="56">
        <v>4</v>
      </c>
      <c r="L27" s="56"/>
      <c r="M27" s="56"/>
      <c r="N27" s="56">
        <v>5</v>
      </c>
      <c r="O27" s="56"/>
      <c r="P27" s="56"/>
      <c r="Q27" s="56">
        <v>6</v>
      </c>
      <c r="R27" s="56"/>
      <c r="S27" s="56"/>
    </row>
    <row r="28" spans="1:19">
      <c r="B28" s="37" t="s">
        <v>92</v>
      </c>
      <c r="C28" s="37" t="s">
        <v>91</v>
      </c>
      <c r="D28" s="37" t="s">
        <v>90</v>
      </c>
      <c r="E28" s="37" t="s">
        <v>92</v>
      </c>
      <c r="F28" s="37" t="s">
        <v>91</v>
      </c>
      <c r="G28" s="37" t="s">
        <v>90</v>
      </c>
      <c r="H28" s="37" t="s">
        <v>92</v>
      </c>
      <c r="I28" s="37" t="s">
        <v>91</v>
      </c>
      <c r="J28" s="37" t="s">
        <v>90</v>
      </c>
      <c r="K28" s="37" t="s">
        <v>92</v>
      </c>
      <c r="L28" s="37" t="s">
        <v>91</v>
      </c>
      <c r="M28" s="37" t="s">
        <v>90</v>
      </c>
      <c r="N28" s="37" t="s">
        <v>92</v>
      </c>
      <c r="O28" s="37" t="s">
        <v>91</v>
      </c>
      <c r="P28" s="37" t="s">
        <v>90</v>
      </c>
      <c r="Q28" s="37" t="s">
        <v>92</v>
      </c>
      <c r="R28" s="37" t="s">
        <v>91</v>
      </c>
      <c r="S28" s="37" t="s">
        <v>90</v>
      </c>
    </row>
    <row r="29" spans="1:19">
      <c r="A29" s="38" t="s">
        <v>98</v>
      </c>
      <c r="B29" s="24">
        <f>(SUMIFS('Hazard Data'!$M$14:$M$3379,'Hazard Data'!$D$14:$D$3379,'Weighted Averages'!$A29,'Hazard Data'!$R$14:$R$3379,'Weighted Averages'!B$28,'Hazard Data'!$B$14:$B$3379,'Weighted Averages'!B$26,'Hazard Data'!$F$14:$F$3379,"&lt;="&amp;RIGHT($A$22,4))*HLOOKUP(B$26,$A$21:$G$24,2,FALSE))/40+(SUMIFS('Hazard Data'!$M$14:$M$3379,'Hazard Data'!$D$14:$D$3379,'Weighted Averages'!$A29,'Hazard Data'!$R$14:$R$3379,'Weighted Averages'!B$28,'Hazard Data'!$B$14:$B$3379,'Weighted Averages'!B$26,'Hazard Data'!$F$14:$F$3379,"&gt;"&amp;RIGHT($A$23,4))*HLOOKUP(B$26,$A$21:$G$24,3,FALSE))/20</f>
        <v>8.3333333333333332E-3</v>
      </c>
      <c r="C29" s="24">
        <f>(SUMIFS('Hazard Data'!$M$14:$M$3379,'Hazard Data'!$D$14:$D$3379,'Weighted Averages'!$A29,'Hazard Data'!$R$14:$R$3379,'Weighted Averages'!C$28,'Hazard Data'!$B$14:$B$3379,'Weighted Averages'!C$26,'Hazard Data'!$F$14:$F$3379,"&lt;="&amp;RIGHT($A$22,4))*HLOOKUP(C$26,$A$21:$G$24,2,FALSE))/40+(SUMIFS('Hazard Data'!$M$14:$M$3379,'Hazard Data'!$D$14:$D$3379,'Weighted Averages'!$A29,'Hazard Data'!$R$14:$R$3379,'Weighted Averages'!C$28,'Hazard Data'!$B$14:$B$3379,'Weighted Averages'!C$26,'Hazard Data'!$F$14:$F$3379,"&gt;"&amp;RIGHT($A$23,4))*HLOOKUP(C$26,$A$21:$G$24,3,FALSE))/20</f>
        <v>1.6666666666666666E-2</v>
      </c>
      <c r="D29" s="24">
        <f>(SUMIFS('Hazard Data'!$M$14:$M$3379,'Hazard Data'!$D$14:$D$3379,'Weighted Averages'!$A29,'Hazard Data'!$R$14:$R$3379,'Weighted Averages'!D$28,'Hazard Data'!$B$14:$B$3379,'Weighted Averages'!D$26,'Hazard Data'!$F$14:$F$3379,"&lt;="&amp;RIGHT($A$22,4))*HLOOKUP(D$26,$A$21:$G$24,2,FALSE))/40+(SUMIFS('Hazard Data'!$M$14:$M$3379,'Hazard Data'!$D$14:$D$3379,'Weighted Averages'!$A29,'Hazard Data'!$R$14:$R$3379,'Weighted Averages'!D$28,'Hazard Data'!$B$14:$B$3379,'Weighted Averages'!D$26,'Hazard Data'!$F$14:$F$3379,"&gt;"&amp;RIGHT($A$23,4))*HLOOKUP(D$26,$A$21:$G$24,3,FALSE))/20</f>
        <v>9.166666666666666E-2</v>
      </c>
      <c r="E29" s="24">
        <f>(SUMIFS('Hazard Data'!$M$14:$M$3379,'Hazard Data'!$D$14:$D$3379,'Weighted Averages'!$A29,'Hazard Data'!$R$14:$R$3379,'Weighted Averages'!E$28,'Hazard Data'!$B$14:$B$3379,'Weighted Averages'!E$26,'Hazard Data'!$F$14:$F$3379,"&lt;="&amp;RIGHT($A$22,4))*HLOOKUP(E$26,$A$21:$G$24,2,FALSE))/40+(SUMIFS('Hazard Data'!$M$14:$M$3379,'Hazard Data'!$D$14:$D$3379,'Weighted Averages'!$A29,'Hazard Data'!$R$14:$R$3379,'Weighted Averages'!E$28,'Hazard Data'!$B$14:$B$3379,'Weighted Averages'!E$26,'Hazard Data'!$F$14:$F$3379,"&gt;"&amp;RIGHT($A$23,4))*HLOOKUP(E$26,$A$21:$G$24,3,FALSE))/20</f>
        <v>0</v>
      </c>
      <c r="F29" s="24">
        <f>(SUMIFS('Hazard Data'!$M$14:$M$3379,'Hazard Data'!$D$14:$D$3379,'Weighted Averages'!$A29,'Hazard Data'!$R$14:$R$3379,'Weighted Averages'!F$28,'Hazard Data'!$B$14:$B$3379,'Weighted Averages'!F$26,'Hazard Data'!$F$14:$F$3379,"&lt;="&amp;RIGHT($A$22,4))*HLOOKUP(F$26,$A$21:$G$24,2,FALSE))/40+(SUMIFS('Hazard Data'!$M$14:$M$3379,'Hazard Data'!$D$14:$D$3379,'Weighted Averages'!$A29,'Hazard Data'!$R$14:$R$3379,'Weighted Averages'!F$28,'Hazard Data'!$B$14:$B$3379,'Weighted Averages'!F$26,'Hazard Data'!$F$14:$F$3379,"&gt;"&amp;RIGHT($A$23,4))*HLOOKUP(F$26,$A$21:$G$24,3,FALSE))/20</f>
        <v>0</v>
      </c>
      <c r="G29" s="24">
        <f>(SUMIFS('Hazard Data'!$M$14:$M$3379,'Hazard Data'!$D$14:$D$3379,'Weighted Averages'!$A29,'Hazard Data'!$R$14:$R$3379,'Weighted Averages'!G$28,'Hazard Data'!$B$14:$B$3379,'Weighted Averages'!G$26,'Hazard Data'!$F$14:$F$3379,"&lt;="&amp;RIGHT($A$22,4))*HLOOKUP(G$26,$A$21:$G$24,2,FALSE))/40+(SUMIFS('Hazard Data'!$M$14:$M$3379,'Hazard Data'!$D$14:$D$3379,'Weighted Averages'!$A29,'Hazard Data'!$R$14:$R$3379,'Weighted Averages'!G$28,'Hazard Data'!$B$14:$B$3379,'Weighted Averages'!G$26,'Hazard Data'!$F$14:$F$3379,"&gt;"&amp;RIGHT($A$23,4))*HLOOKUP(G$26,$A$21:$G$24,3,FALSE))/20</f>
        <v>0.1</v>
      </c>
      <c r="H29" s="24">
        <f>(SUMIFS('Hazard Data'!$M$14:$M$3379,'Hazard Data'!$D$14:$D$3379,'Weighted Averages'!$A29,'Hazard Data'!$R$14:$R$3379,'Weighted Averages'!H$28,'Hazard Data'!$B$14:$B$3379,'Weighted Averages'!H$26,'Hazard Data'!$F$14:$F$3379,"&lt;="&amp;RIGHT($A$22,4))*HLOOKUP(H$26,$A$21:$G$24,2,FALSE))/40+(SUMIFS('Hazard Data'!$M$14:$M$3379,'Hazard Data'!$D$14:$D$3379,'Weighted Averages'!$A29,'Hazard Data'!$R$14:$R$3379,'Weighted Averages'!H$28,'Hazard Data'!$B$14:$B$3379,'Weighted Averages'!H$26,'Hazard Data'!$F$14:$F$3379,"&gt;"&amp;RIGHT($A$23,4))*HLOOKUP(H$26,$A$21:$G$24,3,FALSE))/20</f>
        <v>0</v>
      </c>
      <c r="I29" s="24">
        <f>(SUMIFS('Hazard Data'!$M$14:$M$3379,'Hazard Data'!$D$14:$D$3379,'Weighted Averages'!$A29,'Hazard Data'!$R$14:$R$3379,'Weighted Averages'!I$28,'Hazard Data'!$B$14:$B$3379,'Weighted Averages'!I$26,'Hazard Data'!$F$14:$F$3379,"&lt;="&amp;RIGHT($A$22,4))*HLOOKUP(I$26,$A$21:$G$24,2,FALSE))/40+(SUMIFS('Hazard Data'!$M$14:$M$3379,'Hazard Data'!$D$14:$D$3379,'Weighted Averages'!$A29,'Hazard Data'!$R$14:$R$3379,'Weighted Averages'!I$28,'Hazard Data'!$B$14:$B$3379,'Weighted Averages'!I$26,'Hazard Data'!$F$14:$F$3379,"&gt;"&amp;RIGHT($A$23,4))*HLOOKUP(I$26,$A$21:$G$24,3,FALSE))/20</f>
        <v>0</v>
      </c>
      <c r="J29" s="24">
        <f>(SUMIFS('Hazard Data'!$M$14:$M$3379,'Hazard Data'!$D$14:$D$3379,'Weighted Averages'!$A29,'Hazard Data'!$R$14:$R$3379,'Weighted Averages'!J$28,'Hazard Data'!$B$14:$B$3379,'Weighted Averages'!J$26,'Hazard Data'!$F$14:$F$3379,"&lt;="&amp;RIGHT($A$22,4))*HLOOKUP(J$26,$A$21:$G$24,2,FALSE))/40+(SUMIFS('Hazard Data'!$M$14:$M$3379,'Hazard Data'!$D$14:$D$3379,'Weighted Averages'!$A29,'Hazard Data'!$R$14:$R$3379,'Weighted Averages'!J$28,'Hazard Data'!$B$14:$B$3379,'Weighted Averages'!J$26,'Hazard Data'!$F$14:$F$3379,"&gt;"&amp;RIGHT($A$23,4))*HLOOKUP(J$26,$A$21:$G$24,3,FALSE))/20</f>
        <v>0</v>
      </c>
      <c r="K29" s="24">
        <f>(SUMIFS('Hazard Data'!$M$14:$M$3379,'Hazard Data'!$D$14:$D$3379,'Weighted Averages'!$A29,'Hazard Data'!$R$14:$R$3379,'Weighted Averages'!K$28,'Hazard Data'!$B$14:$B$3379,'Weighted Averages'!K$26,'Hazard Data'!$F$14:$F$3379,"&lt;="&amp;RIGHT($A$22,4))*HLOOKUP(K$26,$A$21:$G$24,2,FALSE))/40+(SUMIFS('Hazard Data'!$M$14:$M$3379,'Hazard Data'!$D$14:$D$3379,'Weighted Averages'!$A29,'Hazard Data'!$R$14:$R$3379,'Weighted Averages'!K$28,'Hazard Data'!$B$14:$B$3379,'Weighted Averages'!K$26,'Hazard Data'!$F$14:$F$3379,"&gt;"&amp;RIGHT($A$23,4))*HLOOKUP(K$26,$A$21:$G$24,3,FALSE))/20</f>
        <v>1.2500000000000001E-2</v>
      </c>
      <c r="L29" s="24">
        <f>(SUMIFS('Hazard Data'!$M$14:$M$3379,'Hazard Data'!$D$14:$D$3379,'Weighted Averages'!$A29,'Hazard Data'!$R$14:$R$3379,'Weighted Averages'!L$28,'Hazard Data'!$B$14:$B$3379,'Weighted Averages'!L$26,'Hazard Data'!$F$14:$F$3379,"&lt;="&amp;RIGHT($A$22,4))*HLOOKUP(L$26,$A$21:$G$24,2,FALSE))/40+(SUMIFS('Hazard Data'!$M$14:$M$3379,'Hazard Data'!$D$14:$D$3379,'Weighted Averages'!$A29,'Hazard Data'!$R$14:$R$3379,'Weighted Averages'!L$28,'Hazard Data'!$B$14:$B$3379,'Weighted Averages'!L$26,'Hazard Data'!$F$14:$F$3379,"&gt;"&amp;RIGHT($A$23,4))*HLOOKUP(L$26,$A$21:$G$24,3,FALSE))/20</f>
        <v>0.1125</v>
      </c>
      <c r="M29" s="24">
        <f>(SUMIFS('Hazard Data'!$M$14:$M$3379,'Hazard Data'!$D$14:$D$3379,'Weighted Averages'!$A29,'Hazard Data'!$R$14:$R$3379,'Weighted Averages'!M$28,'Hazard Data'!$B$14:$B$3379,'Weighted Averages'!M$26,'Hazard Data'!$F$14:$F$3379,"&lt;="&amp;RIGHT($A$22,4))*HLOOKUP(M$26,$A$21:$G$24,2,FALSE))/40+(SUMIFS('Hazard Data'!$M$14:$M$3379,'Hazard Data'!$D$14:$D$3379,'Weighted Averages'!$A29,'Hazard Data'!$R$14:$R$3379,'Weighted Averages'!M$28,'Hazard Data'!$B$14:$B$3379,'Weighted Averages'!M$26,'Hazard Data'!$F$14:$F$3379,"&gt;"&amp;RIGHT($A$23,4))*HLOOKUP(M$26,$A$21:$G$24,3,FALSE))/20</f>
        <v>0.05</v>
      </c>
      <c r="N29" s="24">
        <f>(SUMIFS('Hazard Data'!$M$14:$M$3379,'Hazard Data'!$D$14:$D$3379,'Weighted Averages'!$A29,'Hazard Data'!$R$14:$R$3379,'Weighted Averages'!N$28,'Hazard Data'!$B$14:$B$3379,'Weighted Averages'!N$26,'Hazard Data'!$F$14:$F$3379,"&lt;="&amp;RIGHT($A$22,4))*HLOOKUP(N$26,$A$21:$G$24,2,FALSE))/40+(SUMIFS('Hazard Data'!$M$14:$M$3379,'Hazard Data'!$D$14:$D$3379,'Weighted Averages'!$A29,'Hazard Data'!$R$14:$R$3379,'Weighted Averages'!N$28,'Hazard Data'!$B$14:$B$3379,'Weighted Averages'!N$26,'Hazard Data'!$F$14:$F$3379,"&gt;"&amp;RIGHT($A$23,4))*HLOOKUP(N$26,$A$21:$G$24,3,FALSE))/20</f>
        <v>1.2500000000000001E-2</v>
      </c>
      <c r="O29" s="24">
        <f>(SUMIFS('Hazard Data'!$M$14:$M$3379,'Hazard Data'!$D$14:$D$3379,'Weighted Averages'!$A29,'Hazard Data'!$R$14:$R$3379,'Weighted Averages'!O$28,'Hazard Data'!$B$14:$B$3379,'Weighted Averages'!O$26,'Hazard Data'!$F$14:$F$3379,"&lt;="&amp;RIGHT($A$22,4))*HLOOKUP(O$26,$A$21:$G$24,2,FALSE))/40+(SUMIFS('Hazard Data'!$M$14:$M$3379,'Hazard Data'!$D$14:$D$3379,'Weighted Averages'!$A29,'Hazard Data'!$R$14:$R$3379,'Weighted Averages'!O$28,'Hazard Data'!$B$14:$B$3379,'Weighted Averages'!O$26,'Hazard Data'!$F$14:$F$3379,"&gt;"&amp;RIGHT($A$23,4))*HLOOKUP(O$26,$A$21:$G$24,3,FALSE))/20</f>
        <v>0.1125</v>
      </c>
      <c r="P29" s="24">
        <f>(SUMIFS('Hazard Data'!$M$14:$M$3379,'Hazard Data'!$D$14:$D$3379,'Weighted Averages'!$A29,'Hazard Data'!$R$14:$R$3379,'Weighted Averages'!P$28,'Hazard Data'!$B$14:$B$3379,'Weighted Averages'!P$26,'Hazard Data'!$F$14:$F$3379,"&lt;="&amp;RIGHT($A$22,4))*HLOOKUP(P$26,$A$21:$G$24,2,FALSE))/40+(SUMIFS('Hazard Data'!$M$14:$M$3379,'Hazard Data'!$D$14:$D$3379,'Weighted Averages'!$A29,'Hazard Data'!$R$14:$R$3379,'Weighted Averages'!P$28,'Hazard Data'!$B$14:$B$3379,'Weighted Averages'!P$26,'Hazard Data'!$F$14:$F$3379,"&gt;"&amp;RIGHT($A$23,4))*HLOOKUP(P$26,$A$21:$G$24,3,FALSE))/20</f>
        <v>3.7499999999999999E-2</v>
      </c>
      <c r="Q29" s="24">
        <f>(SUMIFS('Hazard Data'!$M$14:$M$3379,'Hazard Data'!$D$14:$D$3379,'Weighted Averages'!$A29,'Hazard Data'!$R$14:$R$3379,'Weighted Averages'!Q$28,'Hazard Data'!$B$14:$B$3379,'Weighted Averages'!Q$26,'Hazard Data'!$F$14:$F$3379,"&lt;="&amp;RIGHT($A$22,4))*HLOOKUP(Q$26,$A$21:$G$24,2,FALSE))/40+(SUMIFS('Hazard Data'!$M$14:$M$3379,'Hazard Data'!$D$14:$D$3379,'Weighted Averages'!$A29,'Hazard Data'!$R$14:$R$3379,'Weighted Averages'!Q$28,'Hazard Data'!$B$14:$B$3379,'Weighted Averages'!Q$26,'Hazard Data'!$F$14:$F$3379,"&gt;"&amp;RIGHT($A$23,4))*HLOOKUP(Q$26,$A$21:$G$24,3,FALSE))/20</f>
        <v>1.2500000000000001E-2</v>
      </c>
      <c r="R29" s="24">
        <f>(SUMIFS('Hazard Data'!$M$14:$M$3379,'Hazard Data'!$D$14:$D$3379,'Weighted Averages'!$A29,'Hazard Data'!$R$14:$R$3379,'Weighted Averages'!R$28,'Hazard Data'!$B$14:$B$3379,'Weighted Averages'!R$26,'Hazard Data'!$F$14:$F$3379,"&lt;="&amp;RIGHT($A$22,4))*HLOOKUP(R$26,$A$21:$G$24,2,FALSE))/40+(SUMIFS('Hazard Data'!$M$14:$M$3379,'Hazard Data'!$D$14:$D$3379,'Weighted Averages'!$A29,'Hazard Data'!$R$14:$R$3379,'Weighted Averages'!R$28,'Hazard Data'!$B$14:$B$3379,'Weighted Averages'!R$26,'Hazard Data'!$F$14:$F$3379,"&gt;"&amp;RIGHT($A$23,4))*HLOOKUP(R$26,$A$21:$G$24,3,FALSE))/20</f>
        <v>0.1125</v>
      </c>
      <c r="S29" s="24">
        <f>(SUMIFS('Hazard Data'!$M$14:$M$3379,'Hazard Data'!$D$14:$D$3379,'Weighted Averages'!$A29,'Hazard Data'!$R$14:$R$3379,'Weighted Averages'!S$28,'Hazard Data'!$B$14:$B$3379,'Weighted Averages'!S$26,'Hazard Data'!$F$14:$F$3379,"&lt;="&amp;RIGHT($A$22,4))*HLOOKUP(S$26,$A$21:$G$24,2,FALSE))/40+(SUMIFS('Hazard Data'!$M$14:$M$3379,'Hazard Data'!$D$14:$D$3379,'Weighted Averages'!$A29,'Hazard Data'!$R$14:$R$3379,'Weighted Averages'!S$28,'Hazard Data'!$B$14:$B$3379,'Weighted Averages'!S$26,'Hazard Data'!$F$14:$F$3379,"&gt;"&amp;RIGHT($A$23,4))*HLOOKUP(S$26,$A$21:$G$24,3,FALSE))/20</f>
        <v>0.05</v>
      </c>
    </row>
    <row r="30" spans="1:19">
      <c r="A30" s="38" t="s">
        <v>87</v>
      </c>
      <c r="B30" s="24">
        <f>(SUMIFS('Hazard Data'!$M$14:$M$3379,'Hazard Data'!$D$14:$D$3379,'Weighted Averages'!$A30,'Hazard Data'!$R$14:$R$3379,'Weighted Averages'!B$28,'Hazard Data'!$B$14:$B$3379,'Weighted Averages'!B$26,'Hazard Data'!$F$14:$F$3379,"&lt;="&amp;RIGHT($A$22,4))*HLOOKUP(B$26,$A$21:$G$24,2,FALSE))/40+(SUMIFS('Hazard Data'!$M$14:$M$3379,'Hazard Data'!$D$14:$D$3379,'Weighted Averages'!$A30,'Hazard Data'!$R$14:$R$3379,'Weighted Averages'!B$28,'Hazard Data'!$B$14:$B$3379,'Weighted Averages'!B$26,'Hazard Data'!$F$14:$F$3379,"&gt;"&amp;RIGHT($A$23,4))*HLOOKUP(B$26,$A$21:$G$24,3,FALSE))/20</f>
        <v>0</v>
      </c>
      <c r="C30" s="24">
        <f>(SUMIFS('Hazard Data'!$M$14:$M$3379,'Hazard Data'!$D$14:$D$3379,'Weighted Averages'!$A30,'Hazard Data'!$R$14:$R$3379,'Weighted Averages'!C$28,'Hazard Data'!$B$14:$B$3379,'Weighted Averages'!C$26,'Hazard Data'!$F$14:$F$3379,"&lt;="&amp;RIGHT($A$22,4))*HLOOKUP(C$26,$A$21:$G$24,2,FALSE))/40+(SUMIFS('Hazard Data'!$M$14:$M$3379,'Hazard Data'!$D$14:$D$3379,'Weighted Averages'!$A30,'Hazard Data'!$R$14:$R$3379,'Weighted Averages'!C$28,'Hazard Data'!$B$14:$B$3379,'Weighted Averages'!C$26,'Hazard Data'!$F$14:$F$3379,"&gt;"&amp;RIGHT($A$23,4))*HLOOKUP(C$26,$A$21:$G$24,3,FALSE))/20</f>
        <v>0</v>
      </c>
      <c r="D30" s="24">
        <f>(SUMIFS('Hazard Data'!$M$14:$M$3379,'Hazard Data'!$D$14:$D$3379,'Weighted Averages'!$A30,'Hazard Data'!$R$14:$R$3379,'Weighted Averages'!D$28,'Hazard Data'!$B$14:$B$3379,'Weighted Averages'!D$26,'Hazard Data'!$F$14:$F$3379,"&lt;="&amp;RIGHT($A$22,4))*HLOOKUP(D$26,$A$21:$G$24,2,FALSE))/40+(SUMIFS('Hazard Data'!$M$14:$M$3379,'Hazard Data'!$D$14:$D$3379,'Weighted Averages'!$A30,'Hazard Data'!$R$14:$R$3379,'Weighted Averages'!D$28,'Hazard Data'!$B$14:$B$3379,'Weighted Averages'!D$26,'Hazard Data'!$F$14:$F$3379,"&gt;"&amp;RIGHT($A$23,4))*HLOOKUP(D$26,$A$21:$G$24,3,FALSE))/20</f>
        <v>0</v>
      </c>
      <c r="E30" s="24">
        <f>(SUMIFS('Hazard Data'!$M$14:$M$3379,'Hazard Data'!$D$14:$D$3379,'Weighted Averages'!$A30,'Hazard Data'!$R$14:$R$3379,'Weighted Averages'!E$28,'Hazard Data'!$B$14:$B$3379,'Weighted Averages'!E$26,'Hazard Data'!$F$14:$F$3379,"&lt;="&amp;RIGHT($A$22,4))*HLOOKUP(E$26,$A$21:$G$24,2,FALSE))/40+(SUMIFS('Hazard Data'!$M$14:$M$3379,'Hazard Data'!$D$14:$D$3379,'Weighted Averages'!$A30,'Hazard Data'!$R$14:$R$3379,'Weighted Averages'!E$28,'Hazard Data'!$B$14:$B$3379,'Weighted Averages'!E$26,'Hazard Data'!$F$14:$F$3379,"&gt;"&amp;RIGHT($A$23,4))*HLOOKUP(E$26,$A$21:$G$24,3,FALSE))/20</f>
        <v>0</v>
      </c>
      <c r="F30" s="24">
        <f>(SUMIFS('Hazard Data'!$M$14:$M$3379,'Hazard Data'!$D$14:$D$3379,'Weighted Averages'!$A30,'Hazard Data'!$R$14:$R$3379,'Weighted Averages'!F$28,'Hazard Data'!$B$14:$B$3379,'Weighted Averages'!F$26,'Hazard Data'!$F$14:$F$3379,"&lt;="&amp;RIGHT($A$22,4))*HLOOKUP(F$26,$A$21:$G$24,2,FALSE))/40+(SUMIFS('Hazard Data'!$M$14:$M$3379,'Hazard Data'!$D$14:$D$3379,'Weighted Averages'!$A30,'Hazard Data'!$R$14:$R$3379,'Weighted Averages'!F$28,'Hazard Data'!$B$14:$B$3379,'Weighted Averages'!F$26,'Hazard Data'!$F$14:$F$3379,"&gt;"&amp;RIGHT($A$23,4))*HLOOKUP(F$26,$A$21:$G$24,3,FALSE))/20</f>
        <v>0</v>
      </c>
      <c r="G30" s="24">
        <f>(SUMIFS('Hazard Data'!$M$14:$M$3379,'Hazard Data'!$D$14:$D$3379,'Weighted Averages'!$A30,'Hazard Data'!$R$14:$R$3379,'Weighted Averages'!G$28,'Hazard Data'!$B$14:$B$3379,'Weighted Averages'!G$26,'Hazard Data'!$F$14:$F$3379,"&lt;="&amp;RIGHT($A$22,4))*HLOOKUP(G$26,$A$21:$G$24,2,FALSE))/40+(SUMIFS('Hazard Data'!$M$14:$M$3379,'Hazard Data'!$D$14:$D$3379,'Weighted Averages'!$A30,'Hazard Data'!$R$14:$R$3379,'Weighted Averages'!G$28,'Hazard Data'!$B$14:$B$3379,'Weighted Averages'!G$26,'Hazard Data'!$F$14:$F$3379,"&gt;"&amp;RIGHT($A$23,4))*HLOOKUP(G$26,$A$21:$G$24,3,FALSE))/20</f>
        <v>0</v>
      </c>
      <c r="H30" s="24">
        <f>(SUMIFS('Hazard Data'!$M$14:$M$3379,'Hazard Data'!$D$14:$D$3379,'Weighted Averages'!$A30,'Hazard Data'!$R$14:$R$3379,'Weighted Averages'!H$28,'Hazard Data'!$B$14:$B$3379,'Weighted Averages'!H$26,'Hazard Data'!$F$14:$F$3379,"&lt;="&amp;RIGHT($A$22,4))*HLOOKUP(H$26,$A$21:$G$24,2,FALSE))/40+(SUMIFS('Hazard Data'!$M$14:$M$3379,'Hazard Data'!$D$14:$D$3379,'Weighted Averages'!$A30,'Hazard Data'!$R$14:$R$3379,'Weighted Averages'!H$28,'Hazard Data'!$B$14:$B$3379,'Weighted Averages'!H$26,'Hazard Data'!$F$14:$F$3379,"&gt;"&amp;RIGHT($A$23,4))*HLOOKUP(H$26,$A$21:$G$24,3,FALSE))/20</f>
        <v>0</v>
      </c>
      <c r="I30" s="24">
        <f>(SUMIFS('Hazard Data'!$M$14:$M$3379,'Hazard Data'!$D$14:$D$3379,'Weighted Averages'!$A30,'Hazard Data'!$R$14:$R$3379,'Weighted Averages'!I$28,'Hazard Data'!$B$14:$B$3379,'Weighted Averages'!I$26,'Hazard Data'!$F$14:$F$3379,"&lt;="&amp;RIGHT($A$22,4))*HLOOKUP(I$26,$A$21:$G$24,2,FALSE))/40+(SUMIFS('Hazard Data'!$M$14:$M$3379,'Hazard Data'!$D$14:$D$3379,'Weighted Averages'!$A30,'Hazard Data'!$R$14:$R$3379,'Weighted Averages'!I$28,'Hazard Data'!$B$14:$B$3379,'Weighted Averages'!I$26,'Hazard Data'!$F$14:$F$3379,"&gt;"&amp;RIGHT($A$23,4))*HLOOKUP(I$26,$A$21:$G$24,3,FALSE))/20</f>
        <v>0</v>
      </c>
      <c r="J30" s="24">
        <f>(SUMIFS('Hazard Data'!$M$14:$M$3379,'Hazard Data'!$D$14:$D$3379,'Weighted Averages'!$A30,'Hazard Data'!$R$14:$R$3379,'Weighted Averages'!J$28,'Hazard Data'!$B$14:$B$3379,'Weighted Averages'!J$26,'Hazard Data'!$F$14:$F$3379,"&lt;="&amp;RIGHT($A$22,4))*HLOOKUP(J$26,$A$21:$G$24,2,FALSE))/40+(SUMIFS('Hazard Data'!$M$14:$M$3379,'Hazard Data'!$D$14:$D$3379,'Weighted Averages'!$A30,'Hazard Data'!$R$14:$R$3379,'Weighted Averages'!J$28,'Hazard Data'!$B$14:$B$3379,'Weighted Averages'!J$26,'Hazard Data'!$F$14:$F$3379,"&gt;"&amp;RIGHT($A$23,4))*HLOOKUP(J$26,$A$21:$G$24,3,FALSE))/20</f>
        <v>0</v>
      </c>
      <c r="K30" s="24">
        <f>(SUMIFS('Hazard Data'!$M$14:$M$3379,'Hazard Data'!$D$14:$D$3379,'Weighted Averages'!$A30,'Hazard Data'!$R$14:$R$3379,'Weighted Averages'!K$28,'Hazard Data'!$B$14:$B$3379,'Weighted Averages'!K$26,'Hazard Data'!$F$14:$F$3379,"&lt;="&amp;RIGHT($A$22,4))*HLOOKUP(K$26,$A$21:$G$24,2,FALSE))/40+(SUMIFS('Hazard Data'!$M$14:$M$3379,'Hazard Data'!$D$14:$D$3379,'Weighted Averages'!$A30,'Hazard Data'!$R$14:$R$3379,'Weighted Averages'!K$28,'Hazard Data'!$B$14:$B$3379,'Weighted Averages'!K$26,'Hazard Data'!$F$14:$F$3379,"&gt;"&amp;RIGHT($A$23,4))*HLOOKUP(K$26,$A$21:$G$24,3,FALSE))/20</f>
        <v>0</v>
      </c>
      <c r="L30" s="24">
        <f>(SUMIFS('Hazard Data'!$M$14:$M$3379,'Hazard Data'!$D$14:$D$3379,'Weighted Averages'!$A30,'Hazard Data'!$R$14:$R$3379,'Weighted Averages'!L$28,'Hazard Data'!$B$14:$B$3379,'Weighted Averages'!L$26,'Hazard Data'!$F$14:$F$3379,"&lt;="&amp;RIGHT($A$22,4))*HLOOKUP(L$26,$A$21:$G$24,2,FALSE))/40+(SUMIFS('Hazard Data'!$M$14:$M$3379,'Hazard Data'!$D$14:$D$3379,'Weighted Averages'!$A30,'Hazard Data'!$R$14:$R$3379,'Weighted Averages'!L$28,'Hazard Data'!$B$14:$B$3379,'Weighted Averages'!L$26,'Hazard Data'!$F$14:$F$3379,"&gt;"&amp;RIGHT($A$23,4))*HLOOKUP(L$26,$A$21:$G$24,3,FALSE))/20</f>
        <v>0</v>
      </c>
      <c r="M30" s="24">
        <f>(SUMIFS('Hazard Data'!$M$14:$M$3379,'Hazard Data'!$D$14:$D$3379,'Weighted Averages'!$A30,'Hazard Data'!$R$14:$R$3379,'Weighted Averages'!M$28,'Hazard Data'!$B$14:$B$3379,'Weighted Averages'!M$26,'Hazard Data'!$F$14:$F$3379,"&lt;="&amp;RIGHT($A$22,4))*HLOOKUP(M$26,$A$21:$G$24,2,FALSE))/40+(SUMIFS('Hazard Data'!$M$14:$M$3379,'Hazard Data'!$D$14:$D$3379,'Weighted Averages'!$A30,'Hazard Data'!$R$14:$R$3379,'Weighted Averages'!M$28,'Hazard Data'!$B$14:$B$3379,'Weighted Averages'!M$26,'Hazard Data'!$F$14:$F$3379,"&gt;"&amp;RIGHT($A$23,4))*HLOOKUP(M$26,$A$21:$G$24,3,FALSE))/20</f>
        <v>0</v>
      </c>
      <c r="N30" s="24">
        <f>(SUMIFS('Hazard Data'!$M$14:$M$3379,'Hazard Data'!$D$14:$D$3379,'Weighted Averages'!$A30,'Hazard Data'!$R$14:$R$3379,'Weighted Averages'!N$28,'Hazard Data'!$B$14:$B$3379,'Weighted Averages'!N$26,'Hazard Data'!$F$14:$F$3379,"&lt;="&amp;RIGHT($A$22,4))*HLOOKUP(N$26,$A$21:$G$24,2,FALSE))/40+(SUMIFS('Hazard Data'!$M$14:$M$3379,'Hazard Data'!$D$14:$D$3379,'Weighted Averages'!$A30,'Hazard Data'!$R$14:$R$3379,'Weighted Averages'!N$28,'Hazard Data'!$B$14:$B$3379,'Weighted Averages'!N$26,'Hazard Data'!$F$14:$F$3379,"&gt;"&amp;RIGHT($A$23,4))*HLOOKUP(N$26,$A$21:$G$24,3,FALSE))/20</f>
        <v>0</v>
      </c>
      <c r="O30" s="24">
        <f>(SUMIFS('Hazard Data'!$M$14:$M$3379,'Hazard Data'!$D$14:$D$3379,'Weighted Averages'!$A30,'Hazard Data'!$R$14:$R$3379,'Weighted Averages'!O$28,'Hazard Data'!$B$14:$B$3379,'Weighted Averages'!O$26,'Hazard Data'!$F$14:$F$3379,"&lt;="&amp;RIGHT($A$22,4))*HLOOKUP(O$26,$A$21:$G$24,2,FALSE))/40+(SUMIFS('Hazard Data'!$M$14:$M$3379,'Hazard Data'!$D$14:$D$3379,'Weighted Averages'!$A30,'Hazard Data'!$R$14:$R$3379,'Weighted Averages'!O$28,'Hazard Data'!$B$14:$B$3379,'Weighted Averages'!O$26,'Hazard Data'!$F$14:$F$3379,"&gt;"&amp;RIGHT($A$23,4))*HLOOKUP(O$26,$A$21:$G$24,3,FALSE))/20</f>
        <v>0</v>
      </c>
      <c r="P30" s="24">
        <f>(SUMIFS('Hazard Data'!$M$14:$M$3379,'Hazard Data'!$D$14:$D$3379,'Weighted Averages'!$A30,'Hazard Data'!$R$14:$R$3379,'Weighted Averages'!P$28,'Hazard Data'!$B$14:$B$3379,'Weighted Averages'!P$26,'Hazard Data'!$F$14:$F$3379,"&lt;="&amp;RIGHT($A$22,4))*HLOOKUP(P$26,$A$21:$G$24,2,FALSE))/40+(SUMIFS('Hazard Data'!$M$14:$M$3379,'Hazard Data'!$D$14:$D$3379,'Weighted Averages'!$A30,'Hazard Data'!$R$14:$R$3379,'Weighted Averages'!P$28,'Hazard Data'!$B$14:$B$3379,'Weighted Averages'!P$26,'Hazard Data'!$F$14:$F$3379,"&gt;"&amp;RIGHT($A$23,4))*HLOOKUP(P$26,$A$21:$G$24,3,FALSE))/20</f>
        <v>0</v>
      </c>
      <c r="Q30" s="24">
        <f>(SUMIFS('Hazard Data'!$M$14:$M$3379,'Hazard Data'!$D$14:$D$3379,'Weighted Averages'!$A30,'Hazard Data'!$R$14:$R$3379,'Weighted Averages'!Q$28,'Hazard Data'!$B$14:$B$3379,'Weighted Averages'!Q$26,'Hazard Data'!$F$14:$F$3379,"&lt;="&amp;RIGHT($A$22,4))*HLOOKUP(Q$26,$A$21:$G$24,2,FALSE))/40+(SUMIFS('Hazard Data'!$M$14:$M$3379,'Hazard Data'!$D$14:$D$3379,'Weighted Averages'!$A30,'Hazard Data'!$R$14:$R$3379,'Weighted Averages'!Q$28,'Hazard Data'!$B$14:$B$3379,'Weighted Averages'!Q$26,'Hazard Data'!$F$14:$F$3379,"&gt;"&amp;RIGHT($A$23,4))*HLOOKUP(Q$26,$A$21:$G$24,3,FALSE))/20</f>
        <v>0</v>
      </c>
      <c r="R30" s="24">
        <f>(SUMIFS('Hazard Data'!$M$14:$M$3379,'Hazard Data'!$D$14:$D$3379,'Weighted Averages'!$A30,'Hazard Data'!$R$14:$R$3379,'Weighted Averages'!R$28,'Hazard Data'!$B$14:$B$3379,'Weighted Averages'!R$26,'Hazard Data'!$F$14:$F$3379,"&lt;="&amp;RIGHT($A$22,4))*HLOOKUP(R$26,$A$21:$G$24,2,FALSE))/40+(SUMIFS('Hazard Data'!$M$14:$M$3379,'Hazard Data'!$D$14:$D$3379,'Weighted Averages'!$A30,'Hazard Data'!$R$14:$R$3379,'Weighted Averages'!R$28,'Hazard Data'!$B$14:$B$3379,'Weighted Averages'!R$26,'Hazard Data'!$F$14:$F$3379,"&gt;"&amp;RIGHT($A$23,4))*HLOOKUP(R$26,$A$21:$G$24,3,FALSE))/20</f>
        <v>0</v>
      </c>
      <c r="S30" s="24">
        <f>(SUMIFS('Hazard Data'!$M$14:$M$3379,'Hazard Data'!$D$14:$D$3379,'Weighted Averages'!$A30,'Hazard Data'!$R$14:$R$3379,'Weighted Averages'!S$28,'Hazard Data'!$B$14:$B$3379,'Weighted Averages'!S$26,'Hazard Data'!$F$14:$F$3379,"&lt;="&amp;RIGHT($A$22,4))*HLOOKUP(S$26,$A$21:$G$24,2,FALSE))/40+(SUMIFS('Hazard Data'!$M$14:$M$3379,'Hazard Data'!$D$14:$D$3379,'Weighted Averages'!$A30,'Hazard Data'!$R$14:$R$3379,'Weighted Averages'!S$28,'Hazard Data'!$B$14:$B$3379,'Weighted Averages'!S$26,'Hazard Data'!$F$14:$F$3379,"&gt;"&amp;RIGHT($A$23,4))*HLOOKUP(S$26,$A$21:$G$24,3,FALSE))/20</f>
        <v>0</v>
      </c>
    </row>
    <row r="31" spans="1:19">
      <c r="A31" s="38" t="s">
        <v>97</v>
      </c>
      <c r="B31" s="24">
        <f>(SUMIFS('Hazard Data'!$M$14:$M$3379,'Hazard Data'!$D$14:$D$3379,'Weighted Averages'!$A31,'Hazard Data'!$R$14:$R$3379,'Weighted Averages'!B$28,'Hazard Data'!$B$14:$B$3379,'Weighted Averages'!B$26,'Hazard Data'!$F$14:$F$3379,"&lt;="&amp;RIGHT($A$22,4))*HLOOKUP(B$26,$A$21:$G$24,2,FALSE))/40+(SUMIFS('Hazard Data'!$M$14:$M$3379,'Hazard Data'!$D$14:$D$3379,'Weighted Averages'!$A31,'Hazard Data'!$R$14:$R$3379,'Weighted Averages'!B$28,'Hazard Data'!$B$14:$B$3379,'Weighted Averages'!B$26,'Hazard Data'!$F$14:$F$3379,"&gt;"&amp;RIGHT($A$23,4))*HLOOKUP(B$26,$A$21:$G$24,3,FALSE))/20</f>
        <v>0.22500000000000001</v>
      </c>
      <c r="C31" s="24">
        <f>(SUMIFS('Hazard Data'!$M$14:$M$3379,'Hazard Data'!$D$14:$D$3379,'Weighted Averages'!$A31,'Hazard Data'!$R$14:$R$3379,'Weighted Averages'!C$28,'Hazard Data'!$B$14:$B$3379,'Weighted Averages'!C$26,'Hazard Data'!$F$14:$F$3379,"&lt;="&amp;RIGHT($A$22,4))*HLOOKUP(C$26,$A$21:$G$24,2,FALSE))/40+(SUMIFS('Hazard Data'!$M$14:$M$3379,'Hazard Data'!$D$14:$D$3379,'Weighted Averages'!$A31,'Hazard Data'!$R$14:$R$3379,'Weighted Averages'!C$28,'Hazard Data'!$B$14:$B$3379,'Weighted Averages'!C$26,'Hazard Data'!$F$14:$F$3379,"&gt;"&amp;RIGHT($A$23,4))*HLOOKUP(C$26,$A$21:$G$24,3,FALSE))/20</f>
        <v>0.19166666666666665</v>
      </c>
      <c r="D31" s="24">
        <f>(SUMIFS('Hazard Data'!$M$14:$M$3379,'Hazard Data'!$D$14:$D$3379,'Weighted Averages'!$A31,'Hazard Data'!$R$14:$R$3379,'Weighted Averages'!D$28,'Hazard Data'!$B$14:$B$3379,'Weighted Averages'!D$26,'Hazard Data'!$F$14:$F$3379,"&lt;="&amp;RIGHT($A$22,4))*HLOOKUP(D$26,$A$21:$G$24,2,FALSE))/40+(SUMIFS('Hazard Data'!$M$14:$M$3379,'Hazard Data'!$D$14:$D$3379,'Weighted Averages'!$A31,'Hazard Data'!$R$14:$R$3379,'Weighted Averages'!D$28,'Hazard Data'!$B$14:$B$3379,'Weighted Averages'!D$26,'Hazard Data'!$F$14:$F$3379,"&gt;"&amp;RIGHT($A$23,4))*HLOOKUP(D$26,$A$21:$G$24,3,FALSE))/20</f>
        <v>3.6999999999999997</v>
      </c>
      <c r="E31" s="24">
        <f>(SUMIFS('Hazard Data'!$M$14:$M$3379,'Hazard Data'!$D$14:$D$3379,'Weighted Averages'!$A31,'Hazard Data'!$R$14:$R$3379,'Weighted Averages'!E$28,'Hazard Data'!$B$14:$B$3379,'Weighted Averages'!E$26,'Hazard Data'!$F$14:$F$3379,"&lt;="&amp;RIGHT($A$22,4))*HLOOKUP(E$26,$A$21:$G$24,2,FALSE))/40+(SUMIFS('Hazard Data'!$M$14:$M$3379,'Hazard Data'!$D$14:$D$3379,'Weighted Averages'!$A31,'Hazard Data'!$R$14:$R$3379,'Weighted Averages'!E$28,'Hazard Data'!$B$14:$B$3379,'Weighted Averages'!E$26,'Hazard Data'!$F$14:$F$3379,"&gt;"&amp;RIGHT($A$23,4))*HLOOKUP(E$26,$A$21:$G$24,3,FALSE))/20</f>
        <v>0</v>
      </c>
      <c r="F31" s="24">
        <f>(SUMIFS('Hazard Data'!$M$14:$M$3379,'Hazard Data'!$D$14:$D$3379,'Weighted Averages'!$A31,'Hazard Data'!$R$14:$R$3379,'Weighted Averages'!F$28,'Hazard Data'!$B$14:$B$3379,'Weighted Averages'!F$26,'Hazard Data'!$F$14:$F$3379,"&lt;="&amp;RIGHT($A$22,4))*HLOOKUP(F$26,$A$21:$G$24,2,FALSE))/40+(SUMIFS('Hazard Data'!$M$14:$M$3379,'Hazard Data'!$D$14:$D$3379,'Weighted Averages'!$A31,'Hazard Data'!$R$14:$R$3379,'Weighted Averages'!F$28,'Hazard Data'!$B$14:$B$3379,'Weighted Averages'!F$26,'Hazard Data'!$F$14:$F$3379,"&gt;"&amp;RIGHT($A$23,4))*HLOOKUP(F$26,$A$21:$G$24,3,FALSE))/20</f>
        <v>0</v>
      </c>
      <c r="G31" s="24">
        <f>(SUMIFS('Hazard Data'!$M$14:$M$3379,'Hazard Data'!$D$14:$D$3379,'Weighted Averages'!$A31,'Hazard Data'!$R$14:$R$3379,'Weighted Averages'!G$28,'Hazard Data'!$B$14:$B$3379,'Weighted Averages'!G$26,'Hazard Data'!$F$14:$F$3379,"&lt;="&amp;RIGHT($A$22,4))*HLOOKUP(G$26,$A$21:$G$24,2,FALSE))/40+(SUMIFS('Hazard Data'!$M$14:$M$3379,'Hazard Data'!$D$14:$D$3379,'Weighted Averages'!$A31,'Hazard Data'!$R$14:$R$3379,'Weighted Averages'!G$28,'Hazard Data'!$B$14:$B$3379,'Weighted Averages'!G$26,'Hazard Data'!$F$14:$F$3379,"&gt;"&amp;RIGHT($A$23,4))*HLOOKUP(G$26,$A$21:$G$24,3,FALSE))/20</f>
        <v>9.1999999999999993</v>
      </c>
      <c r="H31" s="24">
        <f>(SUMIFS('Hazard Data'!$M$14:$M$3379,'Hazard Data'!$D$14:$D$3379,'Weighted Averages'!$A31,'Hazard Data'!$R$14:$R$3379,'Weighted Averages'!H$28,'Hazard Data'!$B$14:$B$3379,'Weighted Averages'!H$26,'Hazard Data'!$F$14:$F$3379,"&lt;="&amp;RIGHT($A$22,4))*HLOOKUP(H$26,$A$21:$G$24,2,FALSE))/40+(SUMIFS('Hazard Data'!$M$14:$M$3379,'Hazard Data'!$D$14:$D$3379,'Weighted Averages'!$A31,'Hazard Data'!$R$14:$R$3379,'Weighted Averages'!H$28,'Hazard Data'!$B$14:$B$3379,'Weighted Averages'!H$26,'Hazard Data'!$F$14:$F$3379,"&gt;"&amp;RIGHT($A$23,4))*HLOOKUP(H$26,$A$21:$G$24,3,FALSE))/20</f>
        <v>0</v>
      </c>
      <c r="I31" s="24">
        <f>(SUMIFS('Hazard Data'!$M$14:$M$3379,'Hazard Data'!$D$14:$D$3379,'Weighted Averages'!$A31,'Hazard Data'!$R$14:$R$3379,'Weighted Averages'!I$28,'Hazard Data'!$B$14:$B$3379,'Weighted Averages'!I$26,'Hazard Data'!$F$14:$F$3379,"&lt;="&amp;RIGHT($A$22,4))*HLOOKUP(I$26,$A$21:$G$24,2,FALSE))/40+(SUMIFS('Hazard Data'!$M$14:$M$3379,'Hazard Data'!$D$14:$D$3379,'Weighted Averages'!$A31,'Hazard Data'!$R$14:$R$3379,'Weighted Averages'!I$28,'Hazard Data'!$B$14:$B$3379,'Weighted Averages'!I$26,'Hazard Data'!$F$14:$F$3379,"&gt;"&amp;RIGHT($A$23,4))*HLOOKUP(I$26,$A$21:$G$24,3,FALSE))/20</f>
        <v>0</v>
      </c>
      <c r="J31" s="24">
        <f>(SUMIFS('Hazard Data'!$M$14:$M$3379,'Hazard Data'!$D$14:$D$3379,'Weighted Averages'!$A31,'Hazard Data'!$R$14:$R$3379,'Weighted Averages'!J$28,'Hazard Data'!$B$14:$B$3379,'Weighted Averages'!J$26,'Hazard Data'!$F$14:$F$3379,"&lt;="&amp;RIGHT($A$22,4))*HLOOKUP(J$26,$A$21:$G$24,2,FALSE))/40+(SUMIFS('Hazard Data'!$M$14:$M$3379,'Hazard Data'!$D$14:$D$3379,'Weighted Averages'!$A31,'Hazard Data'!$R$14:$R$3379,'Weighted Averages'!J$28,'Hazard Data'!$B$14:$B$3379,'Weighted Averages'!J$26,'Hazard Data'!$F$14:$F$3379,"&gt;"&amp;RIGHT($A$23,4))*HLOOKUP(J$26,$A$21:$G$24,3,FALSE))/20</f>
        <v>19.100000000000001</v>
      </c>
      <c r="K31" s="24">
        <f>(SUMIFS('Hazard Data'!$M$14:$M$3379,'Hazard Data'!$D$14:$D$3379,'Weighted Averages'!$A31,'Hazard Data'!$R$14:$R$3379,'Weighted Averages'!K$28,'Hazard Data'!$B$14:$B$3379,'Weighted Averages'!K$26,'Hazard Data'!$F$14:$F$3379,"&lt;="&amp;RIGHT($A$22,4))*HLOOKUP(K$26,$A$21:$G$24,2,FALSE))/40+(SUMIFS('Hazard Data'!$M$14:$M$3379,'Hazard Data'!$D$14:$D$3379,'Weighted Averages'!$A31,'Hazard Data'!$R$14:$R$3379,'Weighted Averages'!K$28,'Hazard Data'!$B$14:$B$3379,'Weighted Averages'!K$26,'Hazard Data'!$F$14:$F$3379,"&gt;"&amp;RIGHT($A$23,4))*HLOOKUP(K$26,$A$21:$G$24,3,FALSE))/20</f>
        <v>0.125</v>
      </c>
      <c r="L31" s="24">
        <f>(SUMIFS('Hazard Data'!$M$14:$M$3379,'Hazard Data'!$D$14:$D$3379,'Weighted Averages'!$A31,'Hazard Data'!$R$14:$R$3379,'Weighted Averages'!L$28,'Hazard Data'!$B$14:$B$3379,'Weighted Averages'!L$26,'Hazard Data'!$F$14:$F$3379,"&lt;="&amp;RIGHT($A$22,4))*HLOOKUP(L$26,$A$21:$G$24,2,FALSE))/40+(SUMIFS('Hazard Data'!$M$14:$M$3379,'Hazard Data'!$D$14:$D$3379,'Weighted Averages'!$A31,'Hazard Data'!$R$14:$R$3379,'Weighted Averages'!L$28,'Hazard Data'!$B$14:$B$3379,'Weighted Averages'!L$26,'Hazard Data'!$F$14:$F$3379,"&gt;"&amp;RIGHT($A$23,4))*HLOOKUP(L$26,$A$21:$G$24,3,FALSE))/20</f>
        <v>0.3</v>
      </c>
      <c r="M31" s="24">
        <f>(SUMIFS('Hazard Data'!$M$14:$M$3379,'Hazard Data'!$D$14:$D$3379,'Weighted Averages'!$A31,'Hazard Data'!$R$14:$R$3379,'Weighted Averages'!M$28,'Hazard Data'!$B$14:$B$3379,'Weighted Averages'!M$26,'Hazard Data'!$F$14:$F$3379,"&lt;="&amp;RIGHT($A$22,4))*HLOOKUP(M$26,$A$21:$G$24,2,FALSE))/40+(SUMIFS('Hazard Data'!$M$14:$M$3379,'Hazard Data'!$D$14:$D$3379,'Weighted Averages'!$A31,'Hazard Data'!$R$14:$R$3379,'Weighted Averages'!M$28,'Hazard Data'!$B$14:$B$3379,'Weighted Averages'!M$26,'Hazard Data'!$F$14:$F$3379,"&gt;"&amp;RIGHT($A$23,4))*HLOOKUP(M$26,$A$21:$G$24,3,FALSE))/20</f>
        <v>4.7750000000000004</v>
      </c>
      <c r="N31" s="24">
        <f>(SUMIFS('Hazard Data'!$M$14:$M$3379,'Hazard Data'!$D$14:$D$3379,'Weighted Averages'!$A31,'Hazard Data'!$R$14:$R$3379,'Weighted Averages'!N$28,'Hazard Data'!$B$14:$B$3379,'Weighted Averages'!N$26,'Hazard Data'!$F$14:$F$3379,"&lt;="&amp;RIGHT($A$22,4))*HLOOKUP(N$26,$A$21:$G$24,2,FALSE))/40+(SUMIFS('Hazard Data'!$M$14:$M$3379,'Hazard Data'!$D$14:$D$3379,'Weighted Averages'!$A31,'Hazard Data'!$R$14:$R$3379,'Weighted Averages'!N$28,'Hazard Data'!$B$14:$B$3379,'Weighted Averages'!N$26,'Hazard Data'!$F$14:$F$3379,"&gt;"&amp;RIGHT($A$23,4))*HLOOKUP(N$26,$A$21:$G$24,3,FALSE))/20</f>
        <v>7.4999999999999997E-2</v>
      </c>
      <c r="O31" s="24">
        <f>(SUMIFS('Hazard Data'!$M$14:$M$3379,'Hazard Data'!$D$14:$D$3379,'Weighted Averages'!$A31,'Hazard Data'!$R$14:$R$3379,'Weighted Averages'!O$28,'Hazard Data'!$B$14:$B$3379,'Weighted Averages'!O$26,'Hazard Data'!$F$14:$F$3379,"&lt;="&amp;RIGHT($A$22,4))*HLOOKUP(O$26,$A$21:$G$24,2,FALSE))/40+(SUMIFS('Hazard Data'!$M$14:$M$3379,'Hazard Data'!$D$14:$D$3379,'Weighted Averages'!$A31,'Hazard Data'!$R$14:$R$3379,'Weighted Averages'!O$28,'Hazard Data'!$B$14:$B$3379,'Weighted Averages'!O$26,'Hazard Data'!$F$14:$F$3379,"&gt;"&amp;RIGHT($A$23,4))*HLOOKUP(O$26,$A$21:$G$24,3,FALSE))/20</f>
        <v>0.23749999999999999</v>
      </c>
      <c r="P31" s="24">
        <f>(SUMIFS('Hazard Data'!$M$14:$M$3379,'Hazard Data'!$D$14:$D$3379,'Weighted Averages'!$A31,'Hazard Data'!$R$14:$R$3379,'Weighted Averages'!P$28,'Hazard Data'!$B$14:$B$3379,'Weighted Averages'!P$26,'Hazard Data'!$F$14:$F$3379,"&lt;="&amp;RIGHT($A$22,4))*HLOOKUP(P$26,$A$21:$G$24,2,FALSE))/40+(SUMIFS('Hazard Data'!$M$14:$M$3379,'Hazard Data'!$D$14:$D$3379,'Weighted Averages'!$A31,'Hazard Data'!$R$14:$R$3379,'Weighted Averages'!P$28,'Hazard Data'!$B$14:$B$3379,'Weighted Averages'!P$26,'Hazard Data'!$F$14:$F$3379,"&gt;"&amp;RIGHT($A$23,4))*HLOOKUP(P$26,$A$21:$G$24,3,FALSE))/20</f>
        <v>3.5625</v>
      </c>
      <c r="Q31" s="24">
        <f>(SUMIFS('Hazard Data'!$M$14:$M$3379,'Hazard Data'!$D$14:$D$3379,'Weighted Averages'!$A31,'Hazard Data'!$R$14:$R$3379,'Weighted Averages'!Q$28,'Hazard Data'!$B$14:$B$3379,'Weighted Averages'!Q$26,'Hazard Data'!$F$14:$F$3379,"&lt;="&amp;RIGHT($A$22,4))*HLOOKUP(Q$26,$A$21:$G$24,2,FALSE))/40+(SUMIFS('Hazard Data'!$M$14:$M$3379,'Hazard Data'!$D$14:$D$3379,'Weighted Averages'!$A31,'Hazard Data'!$R$14:$R$3379,'Weighted Averages'!Q$28,'Hazard Data'!$B$14:$B$3379,'Weighted Averages'!Q$26,'Hazard Data'!$F$14:$F$3379,"&gt;"&amp;RIGHT($A$23,4))*HLOOKUP(Q$26,$A$21:$G$24,3,FALSE))/20</f>
        <v>1.2500000000000001E-2</v>
      </c>
      <c r="R31" s="24">
        <f>(SUMIFS('Hazard Data'!$M$14:$M$3379,'Hazard Data'!$D$14:$D$3379,'Weighted Averages'!$A31,'Hazard Data'!$R$14:$R$3379,'Weighted Averages'!R$28,'Hazard Data'!$B$14:$B$3379,'Weighted Averages'!R$26,'Hazard Data'!$F$14:$F$3379,"&lt;="&amp;RIGHT($A$22,4))*HLOOKUP(R$26,$A$21:$G$24,2,FALSE))/40+(SUMIFS('Hazard Data'!$M$14:$M$3379,'Hazard Data'!$D$14:$D$3379,'Weighted Averages'!$A31,'Hazard Data'!$R$14:$R$3379,'Weighted Averages'!R$28,'Hazard Data'!$B$14:$B$3379,'Weighted Averages'!R$26,'Hazard Data'!$F$14:$F$3379,"&gt;"&amp;RIGHT($A$23,4))*HLOOKUP(R$26,$A$21:$G$24,3,FALSE))/20</f>
        <v>0.1875</v>
      </c>
      <c r="S31" s="24">
        <f>(SUMIFS('Hazard Data'!$M$14:$M$3379,'Hazard Data'!$D$14:$D$3379,'Weighted Averages'!$A31,'Hazard Data'!$R$14:$R$3379,'Weighted Averages'!S$28,'Hazard Data'!$B$14:$B$3379,'Weighted Averages'!S$26,'Hazard Data'!$F$14:$F$3379,"&lt;="&amp;RIGHT($A$22,4))*HLOOKUP(S$26,$A$21:$G$24,2,FALSE))/40+(SUMIFS('Hazard Data'!$M$14:$M$3379,'Hazard Data'!$D$14:$D$3379,'Weighted Averages'!$A31,'Hazard Data'!$R$14:$R$3379,'Weighted Averages'!S$28,'Hazard Data'!$B$14:$B$3379,'Weighted Averages'!S$26,'Hazard Data'!$F$14:$F$3379,"&gt;"&amp;RIGHT($A$23,4))*HLOOKUP(S$26,$A$21:$G$24,3,FALSE))/20</f>
        <v>1.6125</v>
      </c>
    </row>
    <row r="32" spans="1:19">
      <c r="A32" s="38" t="s">
        <v>96</v>
      </c>
      <c r="B32" s="24">
        <f>(SUMIFS('Hazard Data'!$M$14:$M$3379,'Hazard Data'!$D$14:$D$3379,'Weighted Averages'!$A32,'Hazard Data'!$R$14:$R$3379,'Weighted Averages'!B$28,'Hazard Data'!$B$14:$B$3379,'Weighted Averages'!B$26,'Hazard Data'!$F$14:$F$3379,"&lt;="&amp;RIGHT($A$22,4))*HLOOKUP(B$26,$A$21:$G$24,2,FALSE))/40+(SUMIFS('Hazard Data'!$M$14:$M$3379,'Hazard Data'!$D$14:$D$3379,'Weighted Averages'!$A32,'Hazard Data'!$R$14:$R$3379,'Weighted Averages'!B$28,'Hazard Data'!$B$14:$B$3379,'Weighted Averages'!B$26,'Hazard Data'!$F$14:$F$3379,"&gt;"&amp;RIGHT($A$23,4))*HLOOKUP(B$26,$A$21:$G$24,3,FALSE))/20</f>
        <v>8.3333333333333329E-2</v>
      </c>
      <c r="C32" s="24">
        <f>(SUMIFS('Hazard Data'!$M$14:$M$3379,'Hazard Data'!$D$14:$D$3379,'Weighted Averages'!$A32,'Hazard Data'!$R$14:$R$3379,'Weighted Averages'!C$28,'Hazard Data'!$B$14:$B$3379,'Weighted Averages'!C$26,'Hazard Data'!$F$14:$F$3379,"&lt;="&amp;RIGHT($A$22,4))*HLOOKUP(C$26,$A$21:$G$24,2,FALSE))/40+(SUMIFS('Hazard Data'!$M$14:$M$3379,'Hazard Data'!$D$14:$D$3379,'Weighted Averages'!$A32,'Hazard Data'!$R$14:$R$3379,'Weighted Averages'!C$28,'Hazard Data'!$B$14:$B$3379,'Weighted Averages'!C$26,'Hazard Data'!$F$14:$F$3379,"&gt;"&amp;RIGHT($A$23,4))*HLOOKUP(C$26,$A$21:$G$24,3,FALSE))/20</f>
        <v>0.19166666666666665</v>
      </c>
      <c r="D32" s="24">
        <f>(SUMIFS('Hazard Data'!$M$14:$M$3379,'Hazard Data'!$D$14:$D$3379,'Weighted Averages'!$A32,'Hazard Data'!$R$14:$R$3379,'Weighted Averages'!D$28,'Hazard Data'!$B$14:$B$3379,'Weighted Averages'!D$26,'Hazard Data'!$F$14:$F$3379,"&lt;="&amp;RIGHT($A$22,4))*HLOOKUP(D$26,$A$21:$G$24,2,FALSE))/40+(SUMIFS('Hazard Data'!$M$14:$M$3379,'Hazard Data'!$D$14:$D$3379,'Weighted Averages'!$A32,'Hazard Data'!$R$14:$R$3379,'Weighted Averages'!D$28,'Hazard Data'!$B$14:$B$3379,'Weighted Averages'!D$26,'Hazard Data'!$F$14:$F$3379,"&gt;"&amp;RIGHT($A$23,4))*HLOOKUP(D$26,$A$21:$G$24,3,FALSE))/20</f>
        <v>2.2749999999999999</v>
      </c>
      <c r="E32" s="24">
        <f>(SUMIFS('Hazard Data'!$M$14:$M$3379,'Hazard Data'!$D$14:$D$3379,'Weighted Averages'!$A32,'Hazard Data'!$R$14:$R$3379,'Weighted Averages'!E$28,'Hazard Data'!$B$14:$B$3379,'Weighted Averages'!E$26,'Hazard Data'!$F$14:$F$3379,"&lt;="&amp;RIGHT($A$22,4))*HLOOKUP(E$26,$A$21:$G$24,2,FALSE))/40+(SUMIFS('Hazard Data'!$M$14:$M$3379,'Hazard Data'!$D$14:$D$3379,'Weighted Averages'!$A32,'Hazard Data'!$R$14:$R$3379,'Weighted Averages'!E$28,'Hazard Data'!$B$14:$B$3379,'Weighted Averages'!E$26,'Hazard Data'!$F$14:$F$3379,"&gt;"&amp;RIGHT($A$23,4))*HLOOKUP(E$26,$A$21:$G$24,3,FALSE))/20</f>
        <v>0</v>
      </c>
      <c r="F32" s="24">
        <f>(SUMIFS('Hazard Data'!$M$14:$M$3379,'Hazard Data'!$D$14:$D$3379,'Weighted Averages'!$A32,'Hazard Data'!$R$14:$R$3379,'Weighted Averages'!F$28,'Hazard Data'!$B$14:$B$3379,'Weighted Averages'!F$26,'Hazard Data'!$F$14:$F$3379,"&lt;="&amp;RIGHT($A$22,4))*HLOOKUP(F$26,$A$21:$G$24,2,FALSE))/40+(SUMIFS('Hazard Data'!$M$14:$M$3379,'Hazard Data'!$D$14:$D$3379,'Weighted Averages'!$A32,'Hazard Data'!$R$14:$R$3379,'Weighted Averages'!F$28,'Hazard Data'!$B$14:$B$3379,'Weighted Averages'!F$26,'Hazard Data'!$F$14:$F$3379,"&gt;"&amp;RIGHT($A$23,4))*HLOOKUP(F$26,$A$21:$G$24,3,FALSE))/20</f>
        <v>0</v>
      </c>
      <c r="G32" s="24">
        <f>(SUMIFS('Hazard Data'!$M$14:$M$3379,'Hazard Data'!$D$14:$D$3379,'Weighted Averages'!$A32,'Hazard Data'!$R$14:$R$3379,'Weighted Averages'!G$28,'Hazard Data'!$B$14:$B$3379,'Weighted Averages'!G$26,'Hazard Data'!$F$14:$F$3379,"&lt;="&amp;RIGHT($A$22,4))*HLOOKUP(G$26,$A$21:$G$24,2,FALSE))/40+(SUMIFS('Hazard Data'!$M$14:$M$3379,'Hazard Data'!$D$14:$D$3379,'Weighted Averages'!$A32,'Hazard Data'!$R$14:$R$3379,'Weighted Averages'!G$28,'Hazard Data'!$B$14:$B$3379,'Weighted Averages'!G$26,'Hazard Data'!$F$14:$F$3379,"&gt;"&amp;RIGHT($A$23,4))*HLOOKUP(G$26,$A$21:$G$24,3,FALSE))/20</f>
        <v>8.35</v>
      </c>
      <c r="H32" s="24">
        <f>(SUMIFS('Hazard Data'!$M$14:$M$3379,'Hazard Data'!$D$14:$D$3379,'Weighted Averages'!$A32,'Hazard Data'!$R$14:$R$3379,'Weighted Averages'!H$28,'Hazard Data'!$B$14:$B$3379,'Weighted Averages'!H$26,'Hazard Data'!$F$14:$F$3379,"&lt;="&amp;RIGHT($A$22,4))*HLOOKUP(H$26,$A$21:$G$24,2,FALSE))/40+(SUMIFS('Hazard Data'!$M$14:$M$3379,'Hazard Data'!$D$14:$D$3379,'Weighted Averages'!$A32,'Hazard Data'!$R$14:$R$3379,'Weighted Averages'!H$28,'Hazard Data'!$B$14:$B$3379,'Weighted Averages'!H$26,'Hazard Data'!$F$14:$F$3379,"&gt;"&amp;RIGHT($A$23,4))*HLOOKUP(H$26,$A$21:$G$24,3,FALSE))/20</f>
        <v>0</v>
      </c>
      <c r="I32" s="24">
        <f>(SUMIFS('Hazard Data'!$M$14:$M$3379,'Hazard Data'!$D$14:$D$3379,'Weighted Averages'!$A32,'Hazard Data'!$R$14:$R$3379,'Weighted Averages'!I$28,'Hazard Data'!$B$14:$B$3379,'Weighted Averages'!I$26,'Hazard Data'!$F$14:$F$3379,"&lt;="&amp;RIGHT($A$22,4))*HLOOKUP(I$26,$A$21:$G$24,2,FALSE))/40+(SUMIFS('Hazard Data'!$M$14:$M$3379,'Hazard Data'!$D$14:$D$3379,'Weighted Averages'!$A32,'Hazard Data'!$R$14:$R$3379,'Weighted Averages'!I$28,'Hazard Data'!$B$14:$B$3379,'Weighted Averages'!I$26,'Hazard Data'!$F$14:$F$3379,"&gt;"&amp;RIGHT($A$23,4))*HLOOKUP(I$26,$A$21:$G$24,3,FALSE))/20</f>
        <v>0</v>
      </c>
      <c r="J32" s="24">
        <f>(SUMIFS('Hazard Data'!$M$14:$M$3379,'Hazard Data'!$D$14:$D$3379,'Weighted Averages'!$A32,'Hazard Data'!$R$14:$R$3379,'Weighted Averages'!J$28,'Hazard Data'!$B$14:$B$3379,'Weighted Averages'!J$26,'Hazard Data'!$F$14:$F$3379,"&lt;="&amp;RIGHT($A$22,4))*HLOOKUP(J$26,$A$21:$G$24,2,FALSE))/40+(SUMIFS('Hazard Data'!$M$14:$M$3379,'Hazard Data'!$D$14:$D$3379,'Weighted Averages'!$A32,'Hazard Data'!$R$14:$R$3379,'Weighted Averages'!J$28,'Hazard Data'!$B$14:$B$3379,'Weighted Averages'!J$26,'Hazard Data'!$F$14:$F$3379,"&gt;"&amp;RIGHT($A$23,4))*HLOOKUP(J$26,$A$21:$G$24,3,FALSE))/20</f>
        <v>1.9</v>
      </c>
      <c r="K32" s="24">
        <f>(SUMIFS('Hazard Data'!$M$14:$M$3379,'Hazard Data'!$D$14:$D$3379,'Weighted Averages'!$A32,'Hazard Data'!$R$14:$R$3379,'Weighted Averages'!K$28,'Hazard Data'!$B$14:$B$3379,'Weighted Averages'!K$26,'Hazard Data'!$F$14:$F$3379,"&lt;="&amp;RIGHT($A$22,4))*HLOOKUP(K$26,$A$21:$G$24,2,FALSE))/40+(SUMIFS('Hazard Data'!$M$14:$M$3379,'Hazard Data'!$D$14:$D$3379,'Weighted Averages'!$A32,'Hazard Data'!$R$14:$R$3379,'Weighted Averages'!K$28,'Hazard Data'!$B$14:$B$3379,'Weighted Averages'!K$26,'Hazard Data'!$F$14:$F$3379,"&gt;"&amp;RIGHT($A$23,4))*HLOOKUP(K$26,$A$21:$G$24,3,FALSE))/20</f>
        <v>0.05</v>
      </c>
      <c r="L32" s="24">
        <f>(SUMIFS('Hazard Data'!$M$14:$M$3379,'Hazard Data'!$D$14:$D$3379,'Weighted Averages'!$A32,'Hazard Data'!$R$14:$R$3379,'Weighted Averages'!L$28,'Hazard Data'!$B$14:$B$3379,'Weighted Averages'!L$26,'Hazard Data'!$F$14:$F$3379,"&lt;="&amp;RIGHT($A$22,4))*HLOOKUP(L$26,$A$21:$G$24,2,FALSE))/40+(SUMIFS('Hazard Data'!$M$14:$M$3379,'Hazard Data'!$D$14:$D$3379,'Weighted Averages'!$A32,'Hazard Data'!$R$14:$R$3379,'Weighted Averages'!L$28,'Hazard Data'!$B$14:$B$3379,'Weighted Averages'!L$26,'Hazard Data'!$F$14:$F$3379,"&gt;"&amp;RIGHT($A$23,4))*HLOOKUP(L$26,$A$21:$G$24,3,FALSE))/20</f>
        <v>0.4</v>
      </c>
      <c r="M32" s="24">
        <f>(SUMIFS('Hazard Data'!$M$14:$M$3379,'Hazard Data'!$D$14:$D$3379,'Weighted Averages'!$A32,'Hazard Data'!$R$14:$R$3379,'Weighted Averages'!M$28,'Hazard Data'!$B$14:$B$3379,'Weighted Averages'!M$26,'Hazard Data'!$F$14:$F$3379,"&lt;="&amp;RIGHT($A$22,4))*HLOOKUP(M$26,$A$21:$G$24,2,FALSE))/40+(SUMIFS('Hazard Data'!$M$14:$M$3379,'Hazard Data'!$D$14:$D$3379,'Weighted Averages'!$A32,'Hazard Data'!$R$14:$R$3379,'Weighted Averages'!M$28,'Hazard Data'!$B$14:$B$3379,'Weighted Averages'!M$26,'Hazard Data'!$F$14:$F$3379,"&gt;"&amp;RIGHT($A$23,4))*HLOOKUP(M$26,$A$21:$G$24,3,FALSE))/20</f>
        <v>1.5874999999999999</v>
      </c>
      <c r="N32" s="24">
        <f>(SUMIFS('Hazard Data'!$M$14:$M$3379,'Hazard Data'!$D$14:$D$3379,'Weighted Averages'!$A32,'Hazard Data'!$R$14:$R$3379,'Weighted Averages'!N$28,'Hazard Data'!$B$14:$B$3379,'Weighted Averages'!N$26,'Hazard Data'!$F$14:$F$3379,"&lt;="&amp;RIGHT($A$22,4))*HLOOKUP(N$26,$A$21:$G$24,2,FALSE))/40+(SUMIFS('Hazard Data'!$M$14:$M$3379,'Hazard Data'!$D$14:$D$3379,'Weighted Averages'!$A32,'Hazard Data'!$R$14:$R$3379,'Weighted Averages'!N$28,'Hazard Data'!$B$14:$B$3379,'Weighted Averages'!N$26,'Hazard Data'!$F$14:$F$3379,"&gt;"&amp;RIGHT($A$23,4))*HLOOKUP(N$26,$A$21:$G$24,3,FALSE))/20</f>
        <v>6.25E-2</v>
      </c>
      <c r="O32" s="24">
        <f>(SUMIFS('Hazard Data'!$M$14:$M$3379,'Hazard Data'!$D$14:$D$3379,'Weighted Averages'!$A32,'Hazard Data'!$R$14:$R$3379,'Weighted Averages'!O$28,'Hazard Data'!$B$14:$B$3379,'Weighted Averages'!O$26,'Hazard Data'!$F$14:$F$3379,"&lt;="&amp;RIGHT($A$22,4))*HLOOKUP(O$26,$A$21:$G$24,2,FALSE))/40+(SUMIFS('Hazard Data'!$M$14:$M$3379,'Hazard Data'!$D$14:$D$3379,'Weighted Averages'!$A32,'Hazard Data'!$R$14:$R$3379,'Weighted Averages'!O$28,'Hazard Data'!$B$14:$B$3379,'Weighted Averages'!O$26,'Hazard Data'!$F$14:$F$3379,"&gt;"&amp;RIGHT($A$23,4))*HLOOKUP(O$26,$A$21:$G$24,3,FALSE))/20</f>
        <v>0.36249999999999999</v>
      </c>
      <c r="P32" s="24">
        <f>(SUMIFS('Hazard Data'!$M$14:$M$3379,'Hazard Data'!$D$14:$D$3379,'Weighted Averages'!$A32,'Hazard Data'!$R$14:$R$3379,'Weighted Averages'!P$28,'Hazard Data'!$B$14:$B$3379,'Weighted Averages'!P$26,'Hazard Data'!$F$14:$F$3379,"&lt;="&amp;RIGHT($A$22,4))*HLOOKUP(P$26,$A$21:$G$24,2,FALSE))/40+(SUMIFS('Hazard Data'!$M$14:$M$3379,'Hazard Data'!$D$14:$D$3379,'Weighted Averages'!$A32,'Hazard Data'!$R$14:$R$3379,'Weighted Averages'!P$28,'Hazard Data'!$B$14:$B$3379,'Weighted Averages'!P$26,'Hazard Data'!$F$14:$F$3379,"&gt;"&amp;RIGHT($A$23,4))*HLOOKUP(P$26,$A$21:$G$24,3,FALSE))/20</f>
        <v>1.75</v>
      </c>
      <c r="Q32" s="24">
        <f>(SUMIFS('Hazard Data'!$M$14:$M$3379,'Hazard Data'!$D$14:$D$3379,'Weighted Averages'!$A32,'Hazard Data'!$R$14:$R$3379,'Weighted Averages'!Q$28,'Hazard Data'!$B$14:$B$3379,'Weighted Averages'!Q$26,'Hazard Data'!$F$14:$F$3379,"&lt;="&amp;RIGHT($A$22,4))*HLOOKUP(Q$26,$A$21:$G$24,2,FALSE))/40+(SUMIFS('Hazard Data'!$M$14:$M$3379,'Hazard Data'!$D$14:$D$3379,'Weighted Averages'!$A32,'Hazard Data'!$R$14:$R$3379,'Weighted Averages'!Q$28,'Hazard Data'!$B$14:$B$3379,'Weighted Averages'!Q$26,'Hazard Data'!$F$14:$F$3379,"&gt;"&amp;RIGHT($A$23,4))*HLOOKUP(Q$26,$A$21:$G$24,3,FALSE))/20</f>
        <v>1.2500000000000001E-2</v>
      </c>
      <c r="R32" s="24">
        <f>(SUMIFS('Hazard Data'!$M$14:$M$3379,'Hazard Data'!$D$14:$D$3379,'Weighted Averages'!$A32,'Hazard Data'!$R$14:$R$3379,'Weighted Averages'!R$28,'Hazard Data'!$B$14:$B$3379,'Weighted Averages'!R$26,'Hazard Data'!$F$14:$F$3379,"&lt;="&amp;RIGHT($A$22,4))*HLOOKUP(R$26,$A$21:$G$24,2,FALSE))/40+(SUMIFS('Hazard Data'!$M$14:$M$3379,'Hazard Data'!$D$14:$D$3379,'Weighted Averages'!$A32,'Hazard Data'!$R$14:$R$3379,'Weighted Averages'!R$28,'Hazard Data'!$B$14:$B$3379,'Weighted Averages'!R$26,'Hazard Data'!$F$14:$F$3379,"&gt;"&amp;RIGHT($A$23,4))*HLOOKUP(R$26,$A$21:$G$24,3,FALSE))/20</f>
        <v>0.26250000000000001</v>
      </c>
      <c r="S32" s="24">
        <f>(SUMIFS('Hazard Data'!$M$14:$M$3379,'Hazard Data'!$D$14:$D$3379,'Weighted Averages'!$A32,'Hazard Data'!$R$14:$R$3379,'Weighted Averages'!S$28,'Hazard Data'!$B$14:$B$3379,'Weighted Averages'!S$26,'Hazard Data'!$F$14:$F$3379,"&lt;="&amp;RIGHT($A$22,4))*HLOOKUP(S$26,$A$21:$G$24,2,FALSE))/40+(SUMIFS('Hazard Data'!$M$14:$M$3379,'Hazard Data'!$D$14:$D$3379,'Weighted Averages'!$A32,'Hazard Data'!$R$14:$R$3379,'Weighted Averages'!S$28,'Hazard Data'!$B$14:$B$3379,'Weighted Averages'!S$26,'Hazard Data'!$F$14:$F$3379,"&gt;"&amp;RIGHT($A$23,4))*HLOOKUP(S$26,$A$21:$G$24,3,FALSE))/20</f>
        <v>0.89999999999999991</v>
      </c>
    </row>
    <row r="33" spans="1:19">
      <c r="A33" s="38" t="s">
        <v>41</v>
      </c>
      <c r="B33" s="24">
        <f>(SUMIFS('Hazard Data'!$M$14:$M$3379,'Hazard Data'!$D$14:$D$3379,'Weighted Averages'!$A33,'Hazard Data'!$R$14:$R$3379,'Weighted Averages'!B$28,'Hazard Data'!$B$14:$B$3379,'Weighted Averages'!B$26,'Hazard Data'!$F$14:$F$3379,"&lt;="&amp;RIGHT($A$22,4))*HLOOKUP(B$26,$A$21:$G$24,2,FALSE))/40+(SUMIFS('Hazard Data'!$M$14:$M$3379,'Hazard Data'!$D$14:$D$3379,'Weighted Averages'!$A33,'Hazard Data'!$R$14:$R$3379,'Weighted Averages'!B$28,'Hazard Data'!$B$14:$B$3379,'Weighted Averages'!B$26,'Hazard Data'!$F$14:$F$3379,"&gt;"&amp;RIGHT($A$23,4))*HLOOKUP(B$26,$A$21:$G$24,3,FALSE))/20</f>
        <v>0</v>
      </c>
      <c r="C33" s="24">
        <f>(SUMIFS('Hazard Data'!$M$14:$M$3379,'Hazard Data'!$D$14:$D$3379,'Weighted Averages'!$A33,'Hazard Data'!$R$14:$R$3379,'Weighted Averages'!C$28,'Hazard Data'!$B$14:$B$3379,'Weighted Averages'!C$26,'Hazard Data'!$F$14:$F$3379,"&lt;="&amp;RIGHT($A$22,4))*HLOOKUP(C$26,$A$21:$G$24,2,FALSE))/40+(SUMIFS('Hazard Data'!$M$14:$M$3379,'Hazard Data'!$D$14:$D$3379,'Weighted Averages'!$A33,'Hazard Data'!$R$14:$R$3379,'Weighted Averages'!C$28,'Hazard Data'!$B$14:$B$3379,'Weighted Averages'!C$26,'Hazard Data'!$F$14:$F$3379,"&gt;"&amp;RIGHT($A$23,4))*HLOOKUP(C$26,$A$21:$G$24,3,FALSE))/20</f>
        <v>0.05</v>
      </c>
      <c r="D33" s="24">
        <f>(SUMIFS('Hazard Data'!$M$14:$M$3379,'Hazard Data'!$D$14:$D$3379,'Weighted Averages'!$A33,'Hazard Data'!$R$14:$R$3379,'Weighted Averages'!D$28,'Hazard Data'!$B$14:$B$3379,'Weighted Averages'!D$26,'Hazard Data'!$F$14:$F$3379,"&lt;="&amp;RIGHT($A$22,4))*HLOOKUP(D$26,$A$21:$G$24,2,FALSE))/40+(SUMIFS('Hazard Data'!$M$14:$M$3379,'Hazard Data'!$D$14:$D$3379,'Weighted Averages'!$A33,'Hazard Data'!$R$14:$R$3379,'Weighted Averages'!D$28,'Hazard Data'!$B$14:$B$3379,'Weighted Averages'!D$26,'Hazard Data'!$F$14:$F$3379,"&gt;"&amp;RIGHT($A$23,4))*HLOOKUP(D$26,$A$21:$G$24,3,FALSE))/20</f>
        <v>0.47500000000000003</v>
      </c>
      <c r="E33" s="24">
        <f>(SUMIFS('Hazard Data'!$M$14:$M$3379,'Hazard Data'!$D$14:$D$3379,'Weighted Averages'!$A33,'Hazard Data'!$R$14:$R$3379,'Weighted Averages'!E$28,'Hazard Data'!$B$14:$B$3379,'Weighted Averages'!E$26,'Hazard Data'!$F$14:$F$3379,"&lt;="&amp;RIGHT($A$22,4))*HLOOKUP(E$26,$A$21:$G$24,2,FALSE))/40+(SUMIFS('Hazard Data'!$M$14:$M$3379,'Hazard Data'!$D$14:$D$3379,'Weighted Averages'!$A33,'Hazard Data'!$R$14:$R$3379,'Weighted Averages'!E$28,'Hazard Data'!$B$14:$B$3379,'Weighted Averages'!E$26,'Hazard Data'!$F$14:$F$3379,"&gt;"&amp;RIGHT($A$23,4))*HLOOKUP(E$26,$A$21:$G$24,3,FALSE))/20</f>
        <v>0</v>
      </c>
      <c r="F33" s="24">
        <f>(SUMIFS('Hazard Data'!$M$14:$M$3379,'Hazard Data'!$D$14:$D$3379,'Weighted Averages'!$A33,'Hazard Data'!$R$14:$R$3379,'Weighted Averages'!F$28,'Hazard Data'!$B$14:$B$3379,'Weighted Averages'!F$26,'Hazard Data'!$F$14:$F$3379,"&lt;="&amp;RIGHT($A$22,4))*HLOOKUP(F$26,$A$21:$G$24,2,FALSE))/40+(SUMIFS('Hazard Data'!$M$14:$M$3379,'Hazard Data'!$D$14:$D$3379,'Weighted Averages'!$A33,'Hazard Data'!$R$14:$R$3379,'Weighted Averages'!F$28,'Hazard Data'!$B$14:$B$3379,'Weighted Averages'!F$26,'Hazard Data'!$F$14:$F$3379,"&gt;"&amp;RIGHT($A$23,4))*HLOOKUP(F$26,$A$21:$G$24,3,FALSE))/20</f>
        <v>0</v>
      </c>
      <c r="G33" s="24">
        <f>(SUMIFS('Hazard Data'!$M$14:$M$3379,'Hazard Data'!$D$14:$D$3379,'Weighted Averages'!$A33,'Hazard Data'!$R$14:$R$3379,'Weighted Averages'!G$28,'Hazard Data'!$B$14:$B$3379,'Weighted Averages'!G$26,'Hazard Data'!$F$14:$F$3379,"&lt;="&amp;RIGHT($A$22,4))*HLOOKUP(G$26,$A$21:$G$24,2,FALSE))/40+(SUMIFS('Hazard Data'!$M$14:$M$3379,'Hazard Data'!$D$14:$D$3379,'Weighted Averages'!$A33,'Hazard Data'!$R$14:$R$3379,'Weighted Averages'!G$28,'Hazard Data'!$B$14:$B$3379,'Weighted Averages'!G$26,'Hazard Data'!$F$14:$F$3379,"&gt;"&amp;RIGHT($A$23,4))*HLOOKUP(G$26,$A$21:$G$24,3,FALSE))/20</f>
        <v>0.95</v>
      </c>
      <c r="H33" s="24">
        <f>(SUMIFS('Hazard Data'!$M$14:$M$3379,'Hazard Data'!$D$14:$D$3379,'Weighted Averages'!$A33,'Hazard Data'!$R$14:$R$3379,'Weighted Averages'!H$28,'Hazard Data'!$B$14:$B$3379,'Weighted Averages'!H$26,'Hazard Data'!$F$14:$F$3379,"&lt;="&amp;RIGHT($A$22,4))*HLOOKUP(H$26,$A$21:$G$24,2,FALSE))/40+(SUMIFS('Hazard Data'!$M$14:$M$3379,'Hazard Data'!$D$14:$D$3379,'Weighted Averages'!$A33,'Hazard Data'!$R$14:$R$3379,'Weighted Averages'!H$28,'Hazard Data'!$B$14:$B$3379,'Weighted Averages'!H$26,'Hazard Data'!$F$14:$F$3379,"&gt;"&amp;RIGHT($A$23,4))*HLOOKUP(H$26,$A$21:$G$24,3,FALSE))/20</f>
        <v>0</v>
      </c>
      <c r="I33" s="24">
        <f>(SUMIFS('Hazard Data'!$M$14:$M$3379,'Hazard Data'!$D$14:$D$3379,'Weighted Averages'!$A33,'Hazard Data'!$R$14:$R$3379,'Weighted Averages'!I$28,'Hazard Data'!$B$14:$B$3379,'Weighted Averages'!I$26,'Hazard Data'!$F$14:$F$3379,"&lt;="&amp;RIGHT($A$22,4))*HLOOKUP(I$26,$A$21:$G$24,2,FALSE))/40+(SUMIFS('Hazard Data'!$M$14:$M$3379,'Hazard Data'!$D$14:$D$3379,'Weighted Averages'!$A33,'Hazard Data'!$R$14:$R$3379,'Weighted Averages'!I$28,'Hazard Data'!$B$14:$B$3379,'Weighted Averages'!I$26,'Hazard Data'!$F$14:$F$3379,"&gt;"&amp;RIGHT($A$23,4))*HLOOKUP(I$26,$A$21:$G$24,3,FALSE))/20</f>
        <v>0</v>
      </c>
      <c r="J33" s="24">
        <f>(SUMIFS('Hazard Data'!$M$14:$M$3379,'Hazard Data'!$D$14:$D$3379,'Weighted Averages'!$A33,'Hazard Data'!$R$14:$R$3379,'Weighted Averages'!J$28,'Hazard Data'!$B$14:$B$3379,'Weighted Averages'!J$26,'Hazard Data'!$F$14:$F$3379,"&lt;="&amp;RIGHT($A$22,4))*HLOOKUP(J$26,$A$21:$G$24,2,FALSE))/40+(SUMIFS('Hazard Data'!$M$14:$M$3379,'Hazard Data'!$D$14:$D$3379,'Weighted Averages'!$A33,'Hazard Data'!$R$14:$R$3379,'Weighted Averages'!J$28,'Hazard Data'!$B$14:$B$3379,'Weighted Averages'!J$26,'Hazard Data'!$F$14:$F$3379,"&gt;"&amp;RIGHT($A$23,4))*HLOOKUP(J$26,$A$21:$G$24,3,FALSE))/20</f>
        <v>0.2</v>
      </c>
      <c r="K33" s="24">
        <f>(SUMIFS('Hazard Data'!$M$14:$M$3379,'Hazard Data'!$D$14:$D$3379,'Weighted Averages'!$A33,'Hazard Data'!$R$14:$R$3379,'Weighted Averages'!K$28,'Hazard Data'!$B$14:$B$3379,'Weighted Averages'!K$26,'Hazard Data'!$F$14:$F$3379,"&lt;="&amp;RIGHT($A$22,4))*HLOOKUP(K$26,$A$21:$G$24,2,FALSE))/40+(SUMIFS('Hazard Data'!$M$14:$M$3379,'Hazard Data'!$D$14:$D$3379,'Weighted Averages'!$A33,'Hazard Data'!$R$14:$R$3379,'Weighted Averages'!K$28,'Hazard Data'!$B$14:$B$3379,'Weighted Averages'!K$26,'Hazard Data'!$F$14:$F$3379,"&gt;"&amp;RIGHT($A$23,4))*HLOOKUP(K$26,$A$21:$G$24,3,FALSE))/20</f>
        <v>8.7499999999999994E-2</v>
      </c>
      <c r="L33" s="24">
        <f>(SUMIFS('Hazard Data'!$M$14:$M$3379,'Hazard Data'!$D$14:$D$3379,'Weighted Averages'!$A33,'Hazard Data'!$R$14:$R$3379,'Weighted Averages'!L$28,'Hazard Data'!$B$14:$B$3379,'Weighted Averages'!L$26,'Hazard Data'!$F$14:$F$3379,"&lt;="&amp;RIGHT($A$22,4))*HLOOKUP(L$26,$A$21:$G$24,2,FALSE))/40+(SUMIFS('Hazard Data'!$M$14:$M$3379,'Hazard Data'!$D$14:$D$3379,'Weighted Averages'!$A33,'Hazard Data'!$R$14:$R$3379,'Weighted Averages'!L$28,'Hazard Data'!$B$14:$B$3379,'Weighted Averages'!L$26,'Hazard Data'!$F$14:$F$3379,"&gt;"&amp;RIGHT($A$23,4))*HLOOKUP(L$26,$A$21:$G$24,3,FALSE))/20</f>
        <v>0.05</v>
      </c>
      <c r="M33" s="24">
        <f>(SUMIFS('Hazard Data'!$M$14:$M$3379,'Hazard Data'!$D$14:$D$3379,'Weighted Averages'!$A33,'Hazard Data'!$R$14:$R$3379,'Weighted Averages'!M$28,'Hazard Data'!$B$14:$B$3379,'Weighted Averages'!M$26,'Hazard Data'!$F$14:$F$3379,"&lt;="&amp;RIGHT($A$22,4))*HLOOKUP(M$26,$A$21:$G$24,2,FALSE))/40+(SUMIFS('Hazard Data'!$M$14:$M$3379,'Hazard Data'!$D$14:$D$3379,'Weighted Averages'!$A33,'Hazard Data'!$R$14:$R$3379,'Weighted Averages'!M$28,'Hazard Data'!$B$14:$B$3379,'Weighted Averages'!M$26,'Hazard Data'!$F$14:$F$3379,"&gt;"&amp;RIGHT($A$23,4))*HLOOKUP(M$26,$A$21:$G$24,3,FALSE))/20</f>
        <v>0.46249999999999997</v>
      </c>
      <c r="N33" s="24">
        <f>(SUMIFS('Hazard Data'!$M$14:$M$3379,'Hazard Data'!$D$14:$D$3379,'Weighted Averages'!$A33,'Hazard Data'!$R$14:$R$3379,'Weighted Averages'!N$28,'Hazard Data'!$B$14:$B$3379,'Weighted Averages'!N$26,'Hazard Data'!$F$14:$F$3379,"&lt;="&amp;RIGHT($A$22,4))*HLOOKUP(N$26,$A$21:$G$24,2,FALSE))/40+(SUMIFS('Hazard Data'!$M$14:$M$3379,'Hazard Data'!$D$14:$D$3379,'Weighted Averages'!$A33,'Hazard Data'!$R$14:$R$3379,'Weighted Averages'!N$28,'Hazard Data'!$B$14:$B$3379,'Weighted Averages'!N$26,'Hazard Data'!$F$14:$F$3379,"&gt;"&amp;RIGHT($A$23,4))*HLOOKUP(N$26,$A$21:$G$24,3,FALSE))/20</f>
        <v>0.05</v>
      </c>
      <c r="O33" s="24">
        <f>(SUMIFS('Hazard Data'!$M$14:$M$3379,'Hazard Data'!$D$14:$D$3379,'Weighted Averages'!$A33,'Hazard Data'!$R$14:$R$3379,'Weighted Averages'!O$28,'Hazard Data'!$B$14:$B$3379,'Weighted Averages'!O$26,'Hazard Data'!$F$14:$F$3379,"&lt;="&amp;RIGHT($A$22,4))*HLOOKUP(O$26,$A$21:$G$24,2,FALSE))/40+(SUMIFS('Hazard Data'!$M$14:$M$3379,'Hazard Data'!$D$14:$D$3379,'Weighted Averages'!$A33,'Hazard Data'!$R$14:$R$3379,'Weighted Averages'!O$28,'Hazard Data'!$B$14:$B$3379,'Weighted Averages'!O$26,'Hazard Data'!$F$14:$F$3379,"&gt;"&amp;RIGHT($A$23,4))*HLOOKUP(O$26,$A$21:$G$24,3,FALSE))/20</f>
        <v>0</v>
      </c>
      <c r="P33" s="24">
        <f>(SUMIFS('Hazard Data'!$M$14:$M$3379,'Hazard Data'!$D$14:$D$3379,'Weighted Averages'!$A33,'Hazard Data'!$R$14:$R$3379,'Weighted Averages'!P$28,'Hazard Data'!$B$14:$B$3379,'Weighted Averages'!P$26,'Hazard Data'!$F$14:$F$3379,"&lt;="&amp;RIGHT($A$22,4))*HLOOKUP(P$26,$A$21:$G$24,2,FALSE))/40+(SUMIFS('Hazard Data'!$M$14:$M$3379,'Hazard Data'!$D$14:$D$3379,'Weighted Averages'!$A33,'Hazard Data'!$R$14:$R$3379,'Weighted Averages'!P$28,'Hazard Data'!$B$14:$B$3379,'Weighted Averages'!P$26,'Hazard Data'!$F$14:$F$3379,"&gt;"&amp;RIGHT($A$23,4))*HLOOKUP(P$26,$A$21:$G$24,3,FALSE))/20</f>
        <v>0.26249999999999996</v>
      </c>
      <c r="Q33" s="24">
        <f>(SUMIFS('Hazard Data'!$M$14:$M$3379,'Hazard Data'!$D$14:$D$3379,'Weighted Averages'!$A33,'Hazard Data'!$R$14:$R$3379,'Weighted Averages'!Q$28,'Hazard Data'!$B$14:$B$3379,'Weighted Averages'!Q$26,'Hazard Data'!$F$14:$F$3379,"&lt;="&amp;RIGHT($A$22,4))*HLOOKUP(Q$26,$A$21:$G$24,2,FALSE))/40+(SUMIFS('Hazard Data'!$M$14:$M$3379,'Hazard Data'!$D$14:$D$3379,'Weighted Averages'!$A33,'Hazard Data'!$R$14:$R$3379,'Weighted Averages'!Q$28,'Hazard Data'!$B$14:$B$3379,'Weighted Averages'!Q$26,'Hazard Data'!$F$14:$F$3379,"&gt;"&amp;RIGHT($A$23,4))*HLOOKUP(Q$26,$A$21:$G$24,3,FALSE))/20</f>
        <v>1.2500000000000001E-2</v>
      </c>
      <c r="R33" s="24">
        <f>(SUMIFS('Hazard Data'!$M$14:$M$3379,'Hazard Data'!$D$14:$D$3379,'Weighted Averages'!$A33,'Hazard Data'!$R$14:$R$3379,'Weighted Averages'!R$28,'Hazard Data'!$B$14:$B$3379,'Weighted Averages'!R$26,'Hazard Data'!$F$14:$F$3379,"&lt;="&amp;RIGHT($A$22,4))*HLOOKUP(R$26,$A$21:$G$24,2,FALSE))/40+(SUMIFS('Hazard Data'!$M$14:$M$3379,'Hazard Data'!$D$14:$D$3379,'Weighted Averages'!$A33,'Hazard Data'!$R$14:$R$3379,'Weighted Averages'!R$28,'Hazard Data'!$B$14:$B$3379,'Weighted Averages'!R$26,'Hazard Data'!$F$14:$F$3379,"&gt;"&amp;RIGHT($A$23,4))*HLOOKUP(R$26,$A$21:$G$24,3,FALSE))/20</f>
        <v>7.4999999999999997E-2</v>
      </c>
      <c r="S33" s="24">
        <f>(SUMIFS('Hazard Data'!$M$14:$M$3379,'Hazard Data'!$D$14:$D$3379,'Weighted Averages'!$A33,'Hazard Data'!$R$14:$R$3379,'Weighted Averages'!S$28,'Hazard Data'!$B$14:$B$3379,'Weighted Averages'!S$26,'Hazard Data'!$F$14:$F$3379,"&lt;="&amp;RIGHT($A$22,4))*HLOOKUP(S$26,$A$21:$G$24,2,FALSE))/40+(SUMIFS('Hazard Data'!$M$14:$M$3379,'Hazard Data'!$D$14:$D$3379,'Weighted Averages'!$A33,'Hazard Data'!$R$14:$R$3379,'Weighted Averages'!S$28,'Hazard Data'!$B$14:$B$3379,'Weighted Averages'!S$26,'Hazard Data'!$F$14:$F$3379,"&gt;"&amp;RIGHT($A$23,4))*HLOOKUP(S$26,$A$21:$G$24,3,FALSE))/20</f>
        <v>6.25E-2</v>
      </c>
    </row>
    <row r="34" spans="1:19">
      <c r="A34" s="38" t="s">
        <v>100</v>
      </c>
      <c r="B34" s="24">
        <f>(SUMIFS('Hazard Data'!$M$14:$M$3379,'Hazard Data'!$D$14:$D$3379,'Weighted Averages'!$A34,'Hazard Data'!$R$14:$R$3379,'Weighted Averages'!B$28,'Hazard Data'!$B$14:$B$3379,'Weighted Averages'!B$26,'Hazard Data'!$F$14:$F$3379,"&lt;="&amp;RIGHT($A$22,4))*HLOOKUP(B$26,$A$21:$G$24,2,FALSE))/40+(SUMIFS('Hazard Data'!$M$14:$M$3379,'Hazard Data'!$D$14:$D$3379,'Weighted Averages'!$A34,'Hazard Data'!$R$14:$R$3379,'Weighted Averages'!B$28,'Hazard Data'!$B$14:$B$3379,'Weighted Averages'!B$26,'Hazard Data'!$F$14:$F$3379,"&gt;"&amp;RIGHT($A$23,4))*HLOOKUP(B$26,$A$21:$G$24,3,FALSE))/20</f>
        <v>0</v>
      </c>
      <c r="C34" s="24">
        <f>(SUMIFS('Hazard Data'!$M$14:$M$3379,'Hazard Data'!$D$14:$D$3379,'Weighted Averages'!$A34,'Hazard Data'!$R$14:$R$3379,'Weighted Averages'!C$28,'Hazard Data'!$B$14:$B$3379,'Weighted Averages'!C$26,'Hazard Data'!$F$14:$F$3379,"&lt;="&amp;RIGHT($A$22,4))*HLOOKUP(C$26,$A$21:$G$24,2,FALSE))/40+(SUMIFS('Hazard Data'!$M$14:$M$3379,'Hazard Data'!$D$14:$D$3379,'Weighted Averages'!$A34,'Hazard Data'!$R$14:$R$3379,'Weighted Averages'!C$28,'Hazard Data'!$B$14:$B$3379,'Weighted Averages'!C$26,'Hazard Data'!$F$14:$F$3379,"&gt;"&amp;RIGHT($A$23,4))*HLOOKUP(C$26,$A$21:$G$24,3,FALSE))/20</f>
        <v>1.6666666666666666E-2</v>
      </c>
      <c r="D34" s="24">
        <f>(SUMIFS('Hazard Data'!$M$14:$M$3379,'Hazard Data'!$D$14:$D$3379,'Weighted Averages'!$A34,'Hazard Data'!$R$14:$R$3379,'Weighted Averages'!D$28,'Hazard Data'!$B$14:$B$3379,'Weighted Averages'!D$26,'Hazard Data'!$F$14:$F$3379,"&lt;="&amp;RIGHT($A$22,4))*HLOOKUP(D$26,$A$21:$G$24,2,FALSE))/40+(SUMIFS('Hazard Data'!$M$14:$M$3379,'Hazard Data'!$D$14:$D$3379,'Weighted Averages'!$A34,'Hazard Data'!$R$14:$R$3379,'Weighted Averages'!D$28,'Hazard Data'!$B$14:$B$3379,'Weighted Averages'!D$26,'Hazard Data'!$F$14:$F$3379,"&gt;"&amp;RIGHT($A$23,4))*HLOOKUP(D$26,$A$21:$G$24,3,FALSE))/20</f>
        <v>6.6666666666666666E-2</v>
      </c>
      <c r="E34" s="24">
        <f>(SUMIFS('Hazard Data'!$M$14:$M$3379,'Hazard Data'!$D$14:$D$3379,'Weighted Averages'!$A34,'Hazard Data'!$R$14:$R$3379,'Weighted Averages'!E$28,'Hazard Data'!$B$14:$B$3379,'Weighted Averages'!E$26,'Hazard Data'!$F$14:$F$3379,"&lt;="&amp;RIGHT($A$22,4))*HLOOKUP(E$26,$A$21:$G$24,2,FALSE))/40+(SUMIFS('Hazard Data'!$M$14:$M$3379,'Hazard Data'!$D$14:$D$3379,'Weighted Averages'!$A34,'Hazard Data'!$R$14:$R$3379,'Weighted Averages'!E$28,'Hazard Data'!$B$14:$B$3379,'Weighted Averages'!E$26,'Hazard Data'!$F$14:$F$3379,"&gt;"&amp;RIGHT($A$23,4))*HLOOKUP(E$26,$A$21:$G$24,3,FALSE))/20</f>
        <v>0</v>
      </c>
      <c r="F34" s="24">
        <f>(SUMIFS('Hazard Data'!$M$14:$M$3379,'Hazard Data'!$D$14:$D$3379,'Weighted Averages'!$A34,'Hazard Data'!$R$14:$R$3379,'Weighted Averages'!F$28,'Hazard Data'!$B$14:$B$3379,'Weighted Averages'!F$26,'Hazard Data'!$F$14:$F$3379,"&lt;="&amp;RIGHT($A$22,4))*HLOOKUP(F$26,$A$21:$G$24,2,FALSE))/40+(SUMIFS('Hazard Data'!$M$14:$M$3379,'Hazard Data'!$D$14:$D$3379,'Weighted Averages'!$A34,'Hazard Data'!$R$14:$R$3379,'Weighted Averages'!F$28,'Hazard Data'!$B$14:$B$3379,'Weighted Averages'!F$26,'Hazard Data'!$F$14:$F$3379,"&gt;"&amp;RIGHT($A$23,4))*HLOOKUP(F$26,$A$21:$G$24,3,FALSE))/20</f>
        <v>0</v>
      </c>
      <c r="G34" s="24">
        <f>(SUMIFS('Hazard Data'!$M$14:$M$3379,'Hazard Data'!$D$14:$D$3379,'Weighted Averages'!$A34,'Hazard Data'!$R$14:$R$3379,'Weighted Averages'!G$28,'Hazard Data'!$B$14:$B$3379,'Weighted Averages'!G$26,'Hazard Data'!$F$14:$F$3379,"&lt;="&amp;RIGHT($A$22,4))*HLOOKUP(G$26,$A$21:$G$24,2,FALSE))/40+(SUMIFS('Hazard Data'!$M$14:$M$3379,'Hazard Data'!$D$14:$D$3379,'Weighted Averages'!$A34,'Hazard Data'!$R$14:$R$3379,'Weighted Averages'!G$28,'Hazard Data'!$B$14:$B$3379,'Weighted Averages'!G$26,'Hazard Data'!$F$14:$F$3379,"&gt;"&amp;RIGHT($A$23,4))*HLOOKUP(G$26,$A$21:$G$24,3,FALSE))/20</f>
        <v>0.35</v>
      </c>
      <c r="H34" s="24">
        <f>(SUMIFS('Hazard Data'!$M$14:$M$3379,'Hazard Data'!$D$14:$D$3379,'Weighted Averages'!$A34,'Hazard Data'!$R$14:$R$3379,'Weighted Averages'!H$28,'Hazard Data'!$B$14:$B$3379,'Weighted Averages'!H$26,'Hazard Data'!$F$14:$F$3379,"&lt;="&amp;RIGHT($A$22,4))*HLOOKUP(H$26,$A$21:$G$24,2,FALSE))/40+(SUMIFS('Hazard Data'!$M$14:$M$3379,'Hazard Data'!$D$14:$D$3379,'Weighted Averages'!$A34,'Hazard Data'!$R$14:$R$3379,'Weighted Averages'!H$28,'Hazard Data'!$B$14:$B$3379,'Weighted Averages'!H$26,'Hazard Data'!$F$14:$F$3379,"&gt;"&amp;RIGHT($A$23,4))*HLOOKUP(H$26,$A$21:$G$24,3,FALSE))/20</f>
        <v>0</v>
      </c>
      <c r="I34" s="24">
        <f>(SUMIFS('Hazard Data'!$M$14:$M$3379,'Hazard Data'!$D$14:$D$3379,'Weighted Averages'!$A34,'Hazard Data'!$R$14:$R$3379,'Weighted Averages'!I$28,'Hazard Data'!$B$14:$B$3379,'Weighted Averages'!I$26,'Hazard Data'!$F$14:$F$3379,"&lt;="&amp;RIGHT($A$22,4))*HLOOKUP(I$26,$A$21:$G$24,2,FALSE))/40+(SUMIFS('Hazard Data'!$M$14:$M$3379,'Hazard Data'!$D$14:$D$3379,'Weighted Averages'!$A34,'Hazard Data'!$R$14:$R$3379,'Weighted Averages'!I$28,'Hazard Data'!$B$14:$B$3379,'Weighted Averages'!I$26,'Hazard Data'!$F$14:$F$3379,"&gt;"&amp;RIGHT($A$23,4))*HLOOKUP(I$26,$A$21:$G$24,3,FALSE))/20</f>
        <v>0</v>
      </c>
      <c r="J34" s="24">
        <f>(SUMIFS('Hazard Data'!$M$14:$M$3379,'Hazard Data'!$D$14:$D$3379,'Weighted Averages'!$A34,'Hazard Data'!$R$14:$R$3379,'Weighted Averages'!J$28,'Hazard Data'!$B$14:$B$3379,'Weighted Averages'!J$26,'Hazard Data'!$F$14:$F$3379,"&lt;="&amp;RIGHT($A$22,4))*HLOOKUP(J$26,$A$21:$G$24,2,FALSE))/40+(SUMIFS('Hazard Data'!$M$14:$M$3379,'Hazard Data'!$D$14:$D$3379,'Weighted Averages'!$A34,'Hazard Data'!$R$14:$R$3379,'Weighted Averages'!J$28,'Hazard Data'!$B$14:$B$3379,'Weighted Averages'!J$26,'Hazard Data'!$F$14:$F$3379,"&gt;"&amp;RIGHT($A$23,4))*HLOOKUP(J$26,$A$21:$G$24,3,FALSE))/20</f>
        <v>0</v>
      </c>
      <c r="K34" s="24">
        <f>(SUMIFS('Hazard Data'!$M$14:$M$3379,'Hazard Data'!$D$14:$D$3379,'Weighted Averages'!$A34,'Hazard Data'!$R$14:$R$3379,'Weighted Averages'!K$28,'Hazard Data'!$B$14:$B$3379,'Weighted Averages'!K$26,'Hazard Data'!$F$14:$F$3379,"&lt;="&amp;RIGHT($A$22,4))*HLOOKUP(K$26,$A$21:$G$24,2,FALSE))/40+(SUMIFS('Hazard Data'!$M$14:$M$3379,'Hazard Data'!$D$14:$D$3379,'Weighted Averages'!$A34,'Hazard Data'!$R$14:$R$3379,'Weighted Averages'!K$28,'Hazard Data'!$B$14:$B$3379,'Weighted Averages'!K$26,'Hazard Data'!$F$14:$F$3379,"&gt;"&amp;RIGHT($A$23,4))*HLOOKUP(K$26,$A$21:$G$24,3,FALSE))/20</f>
        <v>0</v>
      </c>
      <c r="L34" s="24">
        <f>(SUMIFS('Hazard Data'!$M$14:$M$3379,'Hazard Data'!$D$14:$D$3379,'Weighted Averages'!$A34,'Hazard Data'!$R$14:$R$3379,'Weighted Averages'!L$28,'Hazard Data'!$B$14:$B$3379,'Weighted Averages'!L$26,'Hazard Data'!$F$14:$F$3379,"&lt;="&amp;RIGHT($A$22,4))*HLOOKUP(L$26,$A$21:$G$24,2,FALSE))/40+(SUMIFS('Hazard Data'!$M$14:$M$3379,'Hazard Data'!$D$14:$D$3379,'Weighted Averages'!$A34,'Hazard Data'!$R$14:$R$3379,'Weighted Averages'!L$28,'Hazard Data'!$B$14:$B$3379,'Weighted Averages'!L$26,'Hazard Data'!$F$14:$F$3379,"&gt;"&amp;RIGHT($A$23,4))*HLOOKUP(L$26,$A$21:$G$24,3,FALSE))/20</f>
        <v>3.7499999999999999E-2</v>
      </c>
      <c r="M34" s="24">
        <f>(SUMIFS('Hazard Data'!$M$14:$M$3379,'Hazard Data'!$D$14:$D$3379,'Weighted Averages'!$A34,'Hazard Data'!$R$14:$R$3379,'Weighted Averages'!M$28,'Hazard Data'!$B$14:$B$3379,'Weighted Averages'!M$26,'Hazard Data'!$F$14:$F$3379,"&lt;="&amp;RIGHT($A$22,4))*HLOOKUP(M$26,$A$21:$G$24,2,FALSE))/40+(SUMIFS('Hazard Data'!$M$14:$M$3379,'Hazard Data'!$D$14:$D$3379,'Weighted Averages'!$A34,'Hazard Data'!$R$14:$R$3379,'Weighted Averages'!M$28,'Hazard Data'!$B$14:$B$3379,'Weighted Averages'!M$26,'Hazard Data'!$F$14:$F$3379,"&gt;"&amp;RIGHT($A$23,4))*HLOOKUP(M$26,$A$21:$G$24,3,FALSE))/20</f>
        <v>6.25E-2</v>
      </c>
      <c r="N34" s="24">
        <f>(SUMIFS('Hazard Data'!$M$14:$M$3379,'Hazard Data'!$D$14:$D$3379,'Weighted Averages'!$A34,'Hazard Data'!$R$14:$R$3379,'Weighted Averages'!N$28,'Hazard Data'!$B$14:$B$3379,'Weighted Averages'!N$26,'Hazard Data'!$F$14:$F$3379,"&lt;="&amp;RIGHT($A$22,4))*HLOOKUP(N$26,$A$21:$G$24,2,FALSE))/40+(SUMIFS('Hazard Data'!$M$14:$M$3379,'Hazard Data'!$D$14:$D$3379,'Weighted Averages'!$A34,'Hazard Data'!$R$14:$R$3379,'Weighted Averages'!N$28,'Hazard Data'!$B$14:$B$3379,'Weighted Averages'!N$26,'Hazard Data'!$F$14:$F$3379,"&gt;"&amp;RIGHT($A$23,4))*HLOOKUP(N$26,$A$21:$G$24,3,FALSE))/20</f>
        <v>0</v>
      </c>
      <c r="O34" s="24">
        <f>(SUMIFS('Hazard Data'!$M$14:$M$3379,'Hazard Data'!$D$14:$D$3379,'Weighted Averages'!$A34,'Hazard Data'!$R$14:$R$3379,'Weighted Averages'!O$28,'Hazard Data'!$B$14:$B$3379,'Weighted Averages'!O$26,'Hazard Data'!$F$14:$F$3379,"&lt;="&amp;RIGHT($A$22,4))*HLOOKUP(O$26,$A$21:$G$24,2,FALSE))/40+(SUMIFS('Hazard Data'!$M$14:$M$3379,'Hazard Data'!$D$14:$D$3379,'Weighted Averages'!$A34,'Hazard Data'!$R$14:$R$3379,'Weighted Averages'!O$28,'Hazard Data'!$B$14:$B$3379,'Weighted Averages'!O$26,'Hazard Data'!$F$14:$F$3379,"&gt;"&amp;RIGHT($A$23,4))*HLOOKUP(O$26,$A$21:$G$24,3,FALSE))/20</f>
        <v>3.7499999999999999E-2</v>
      </c>
      <c r="P34" s="24">
        <f>(SUMIFS('Hazard Data'!$M$14:$M$3379,'Hazard Data'!$D$14:$D$3379,'Weighted Averages'!$A34,'Hazard Data'!$R$14:$R$3379,'Weighted Averages'!P$28,'Hazard Data'!$B$14:$B$3379,'Weighted Averages'!P$26,'Hazard Data'!$F$14:$F$3379,"&lt;="&amp;RIGHT($A$22,4))*HLOOKUP(P$26,$A$21:$G$24,2,FALSE))/40+(SUMIFS('Hazard Data'!$M$14:$M$3379,'Hazard Data'!$D$14:$D$3379,'Weighted Averages'!$A34,'Hazard Data'!$R$14:$R$3379,'Weighted Averages'!P$28,'Hazard Data'!$B$14:$B$3379,'Weighted Averages'!P$26,'Hazard Data'!$F$14:$F$3379,"&gt;"&amp;RIGHT($A$23,4))*HLOOKUP(P$26,$A$21:$G$24,3,FALSE))/20</f>
        <v>6.25E-2</v>
      </c>
      <c r="Q34" s="24">
        <f>(SUMIFS('Hazard Data'!$M$14:$M$3379,'Hazard Data'!$D$14:$D$3379,'Weighted Averages'!$A34,'Hazard Data'!$R$14:$R$3379,'Weighted Averages'!Q$28,'Hazard Data'!$B$14:$B$3379,'Weighted Averages'!Q$26,'Hazard Data'!$F$14:$F$3379,"&lt;="&amp;RIGHT($A$22,4))*HLOOKUP(Q$26,$A$21:$G$24,2,FALSE))/40+(SUMIFS('Hazard Data'!$M$14:$M$3379,'Hazard Data'!$D$14:$D$3379,'Weighted Averages'!$A34,'Hazard Data'!$R$14:$R$3379,'Weighted Averages'!Q$28,'Hazard Data'!$B$14:$B$3379,'Weighted Averages'!Q$26,'Hazard Data'!$F$14:$F$3379,"&gt;"&amp;RIGHT($A$23,4))*HLOOKUP(Q$26,$A$21:$G$24,3,FALSE))/20</f>
        <v>0</v>
      </c>
      <c r="R34" s="24">
        <f>(SUMIFS('Hazard Data'!$M$14:$M$3379,'Hazard Data'!$D$14:$D$3379,'Weighted Averages'!$A34,'Hazard Data'!$R$14:$R$3379,'Weighted Averages'!R$28,'Hazard Data'!$B$14:$B$3379,'Weighted Averages'!R$26,'Hazard Data'!$F$14:$F$3379,"&lt;="&amp;RIGHT($A$22,4))*HLOOKUP(R$26,$A$21:$G$24,2,FALSE))/40+(SUMIFS('Hazard Data'!$M$14:$M$3379,'Hazard Data'!$D$14:$D$3379,'Weighted Averages'!$A34,'Hazard Data'!$R$14:$R$3379,'Weighted Averages'!R$28,'Hazard Data'!$B$14:$B$3379,'Weighted Averages'!R$26,'Hazard Data'!$F$14:$F$3379,"&gt;"&amp;RIGHT($A$23,4))*HLOOKUP(R$26,$A$21:$G$24,3,FALSE))/20</f>
        <v>2.5000000000000001E-2</v>
      </c>
      <c r="S34" s="24">
        <f>(SUMIFS('Hazard Data'!$M$14:$M$3379,'Hazard Data'!$D$14:$D$3379,'Weighted Averages'!$A34,'Hazard Data'!$R$14:$R$3379,'Weighted Averages'!S$28,'Hazard Data'!$B$14:$B$3379,'Weighted Averages'!S$26,'Hazard Data'!$F$14:$F$3379,"&lt;="&amp;RIGHT($A$22,4))*HLOOKUP(S$26,$A$21:$G$24,2,FALSE))/40+(SUMIFS('Hazard Data'!$M$14:$M$3379,'Hazard Data'!$D$14:$D$3379,'Weighted Averages'!$A34,'Hazard Data'!$R$14:$R$3379,'Weighted Averages'!S$28,'Hazard Data'!$B$14:$B$3379,'Weighted Averages'!S$26,'Hazard Data'!$F$14:$F$3379,"&gt;"&amp;RIGHT($A$23,4))*HLOOKUP(S$26,$A$21:$G$24,3,FALSE))/20</f>
        <v>3.7499999999999999E-2</v>
      </c>
    </row>
    <row r="35" spans="1:19">
      <c r="A35" s="39" t="s">
        <v>117</v>
      </c>
      <c r="B35" s="40">
        <f>SUM(B29:B34)</f>
        <v>0.31666666666666665</v>
      </c>
      <c r="C35" s="40">
        <f t="shared" ref="C35:S35" si="5">SUM(C29:C34)</f>
        <v>0.46666666666666662</v>
      </c>
      <c r="D35" s="40">
        <f t="shared" si="5"/>
        <v>6.6083333333333325</v>
      </c>
      <c r="E35" s="40">
        <f t="shared" si="5"/>
        <v>0</v>
      </c>
      <c r="F35" s="40">
        <f t="shared" si="5"/>
        <v>0</v>
      </c>
      <c r="G35" s="40">
        <f t="shared" si="5"/>
        <v>18.95</v>
      </c>
      <c r="H35" s="40">
        <f t="shared" si="5"/>
        <v>0</v>
      </c>
      <c r="I35" s="40">
        <f t="shared" si="5"/>
        <v>0</v>
      </c>
      <c r="J35" s="40">
        <f t="shared" si="5"/>
        <v>21.2</v>
      </c>
      <c r="K35" s="40">
        <f t="shared" si="5"/>
        <v>0.27500000000000002</v>
      </c>
      <c r="L35" s="40">
        <f t="shared" si="5"/>
        <v>0.9</v>
      </c>
      <c r="M35" s="40">
        <f t="shared" si="5"/>
        <v>6.9375</v>
      </c>
      <c r="N35" s="40">
        <f t="shared" si="5"/>
        <v>0.2</v>
      </c>
      <c r="O35" s="40">
        <f t="shared" si="5"/>
        <v>0.74999999999999989</v>
      </c>
      <c r="P35" s="40">
        <f t="shared" si="5"/>
        <v>5.6749999999999998</v>
      </c>
      <c r="Q35" s="40">
        <f t="shared" si="5"/>
        <v>0.05</v>
      </c>
      <c r="R35" s="40">
        <f t="shared" si="5"/>
        <v>0.66249999999999998</v>
      </c>
      <c r="S35" s="40">
        <f t="shared" si="5"/>
        <v>2.6625000000000001</v>
      </c>
    </row>
    <row r="37" spans="1:19">
      <c r="A37" t="s">
        <v>114</v>
      </c>
    </row>
    <row r="38" spans="1:19">
      <c r="B38">
        <f>1</f>
        <v>1</v>
      </c>
      <c r="C38">
        <f>B38+1</f>
        <v>2</v>
      </c>
      <c r="D38">
        <f t="shared" ref="D38:G38" si="6">C38+1</f>
        <v>3</v>
      </c>
      <c r="E38">
        <f t="shared" si="6"/>
        <v>4</v>
      </c>
      <c r="F38">
        <f t="shared" si="6"/>
        <v>5</v>
      </c>
      <c r="G38">
        <f t="shared" si="6"/>
        <v>6</v>
      </c>
    </row>
    <row r="39" spans="1:19">
      <c r="A39" t="s">
        <v>115</v>
      </c>
      <c r="B39" s="35">
        <f>0.5</f>
        <v>0.5</v>
      </c>
      <c r="C39" s="35">
        <f t="shared" ref="C39:D39" si="7">0.5</f>
        <v>0.5</v>
      </c>
      <c r="D39" s="35">
        <f t="shared" si="7"/>
        <v>0.5</v>
      </c>
      <c r="E39" s="35">
        <f>0.5</f>
        <v>0.5</v>
      </c>
      <c r="F39" s="35">
        <f t="shared" ref="F39:G40" si="8">0.5</f>
        <v>0.5</v>
      </c>
      <c r="G39" s="35">
        <f t="shared" si="8"/>
        <v>0.5</v>
      </c>
    </row>
    <row r="40" spans="1:19">
      <c r="A40" t="s">
        <v>116</v>
      </c>
      <c r="B40" s="35">
        <f t="shared" ref="B40:D40" si="9">0.5</f>
        <v>0.5</v>
      </c>
      <c r="C40" s="35">
        <f t="shared" si="9"/>
        <v>0.5</v>
      </c>
      <c r="D40" s="35">
        <f t="shared" si="9"/>
        <v>0.5</v>
      </c>
      <c r="E40" s="35">
        <f t="shared" ref="E40" si="10">0.5</f>
        <v>0.5</v>
      </c>
      <c r="F40" s="35">
        <f t="shared" si="8"/>
        <v>0.5</v>
      </c>
      <c r="G40" s="35">
        <f t="shared" si="8"/>
        <v>0.5</v>
      </c>
    </row>
    <row r="41" spans="1:19">
      <c r="A41" t="s">
        <v>117</v>
      </c>
      <c r="B41" s="35">
        <f>SUM(B39:B40)</f>
        <v>1</v>
      </c>
      <c r="C41" s="35">
        <f>SUM(C39:C40)</f>
        <v>1</v>
      </c>
      <c r="D41" s="35">
        <f>SUM(D39:D40)</f>
        <v>1</v>
      </c>
      <c r="E41" s="35">
        <f t="shared" ref="E41" si="11">SUM(E39:E40)</f>
        <v>1</v>
      </c>
      <c r="F41" s="35">
        <f t="shared" ref="F41" si="12">SUM(F39:F40)</f>
        <v>1</v>
      </c>
      <c r="G41" s="35">
        <f t="shared" ref="G41" si="13">SUM(G39:G40)</f>
        <v>1</v>
      </c>
    </row>
    <row r="43" spans="1:19">
      <c r="A43" s="23" t="s">
        <v>119</v>
      </c>
      <c r="B43">
        <f>1</f>
        <v>1</v>
      </c>
      <c r="C43">
        <f>1</f>
        <v>1</v>
      </c>
      <c r="D43">
        <f>1</f>
        <v>1</v>
      </c>
      <c r="E43">
        <f t="shared" ref="E43:S43" si="14">B43+1</f>
        <v>2</v>
      </c>
      <c r="F43">
        <f t="shared" si="14"/>
        <v>2</v>
      </c>
      <c r="G43">
        <f t="shared" si="14"/>
        <v>2</v>
      </c>
      <c r="H43">
        <f t="shared" si="14"/>
        <v>3</v>
      </c>
      <c r="I43">
        <f t="shared" si="14"/>
        <v>3</v>
      </c>
      <c r="J43">
        <f t="shared" si="14"/>
        <v>3</v>
      </c>
      <c r="K43">
        <f t="shared" si="14"/>
        <v>4</v>
      </c>
      <c r="L43">
        <f t="shared" si="14"/>
        <v>4</v>
      </c>
      <c r="M43">
        <f t="shared" si="14"/>
        <v>4</v>
      </c>
      <c r="N43">
        <f t="shared" si="14"/>
        <v>5</v>
      </c>
      <c r="O43">
        <f t="shared" si="14"/>
        <v>5</v>
      </c>
      <c r="P43">
        <f t="shared" si="14"/>
        <v>5</v>
      </c>
      <c r="Q43">
        <f t="shared" si="14"/>
        <v>6</v>
      </c>
      <c r="R43">
        <f t="shared" si="14"/>
        <v>6</v>
      </c>
      <c r="S43">
        <f t="shared" si="14"/>
        <v>6</v>
      </c>
    </row>
    <row r="44" spans="1:19">
      <c r="B44" s="56">
        <v>1</v>
      </c>
      <c r="C44" s="56"/>
      <c r="D44" s="56"/>
      <c r="E44" s="56">
        <v>2</v>
      </c>
      <c r="F44" s="56"/>
      <c r="G44" s="56"/>
      <c r="H44" s="56">
        <v>3</v>
      </c>
      <c r="I44" s="56"/>
      <c r="J44" s="56"/>
      <c r="K44" s="56">
        <v>4</v>
      </c>
      <c r="L44" s="56"/>
      <c r="M44" s="56"/>
      <c r="N44" s="56">
        <v>5</v>
      </c>
      <c r="O44" s="56"/>
      <c r="P44" s="56"/>
      <c r="Q44" s="56">
        <v>6</v>
      </c>
      <c r="R44" s="56"/>
      <c r="S44" s="56"/>
    </row>
    <row r="45" spans="1:19">
      <c r="B45" s="37" t="s">
        <v>92</v>
      </c>
      <c r="C45" s="37" t="s">
        <v>91</v>
      </c>
      <c r="D45" s="37" t="s">
        <v>90</v>
      </c>
      <c r="E45" s="37" t="s">
        <v>92</v>
      </c>
      <c r="F45" s="37" t="s">
        <v>91</v>
      </c>
      <c r="G45" s="37" t="s">
        <v>90</v>
      </c>
      <c r="H45" s="37" t="s">
        <v>92</v>
      </c>
      <c r="I45" s="37" t="s">
        <v>91</v>
      </c>
      <c r="J45" s="37" t="s">
        <v>90</v>
      </c>
      <c r="K45" s="37" t="s">
        <v>92</v>
      </c>
      <c r="L45" s="37" t="s">
        <v>91</v>
      </c>
      <c r="M45" s="37" t="s">
        <v>90</v>
      </c>
      <c r="N45" s="37" t="s">
        <v>92</v>
      </c>
      <c r="O45" s="37" t="s">
        <v>91</v>
      </c>
      <c r="P45" s="37" t="s">
        <v>90</v>
      </c>
      <c r="Q45" s="37" t="s">
        <v>92</v>
      </c>
      <c r="R45" s="37" t="s">
        <v>91</v>
      </c>
      <c r="S45" s="37" t="s">
        <v>90</v>
      </c>
    </row>
    <row r="46" spans="1:19">
      <c r="A46" s="38" t="s">
        <v>98</v>
      </c>
      <c r="B46" s="27">
        <f>(COUNTIFS('Hazard Data'!$D$14:$D$3379,'Weighted Averages'!$A46,'Hazard Data'!$S$14:$S$3379,'Weighted Averages'!B$45,'Hazard Data'!$B$14:$B$3379,'Weighted Averages'!B$43,'Hazard Data'!$F$14:$F$3379,"&lt;="&amp;RIGHT($A$39,4))*HLOOKUP(B$43,$A$38:$G$41,2,FALSE))/40+(COUNTIFS('Hazard Data'!$D$14:$D$3379,'Weighted Averages'!$A46,'Hazard Data'!$S$14:$S$3379,'Weighted Averages'!B$45,'Hazard Data'!$B$14:$B$3379,'Weighted Averages'!B$43,'Hazard Data'!$F$14:$F$3379,"&gt;"&amp;RIGHT($A$40,4))*HLOOKUP(B$43,$A$38:$G$41,3,FALSE))/20</f>
        <v>1.2500000000000001E-2</v>
      </c>
      <c r="C46" s="27">
        <f>(COUNTIFS('Hazard Data'!$D$14:$D$3379,'Weighted Averages'!$A46,'Hazard Data'!$S$14:$S$3379,'Weighted Averages'!C$45,'Hazard Data'!$B$14:$B$3379,'Weighted Averages'!C$43,'Hazard Data'!$F$14:$F$3379,"&lt;="&amp;RIGHT($A$39,4))*HLOOKUP(C$43,$A$38:$G$41,2,FALSE))/40+(COUNTIFS('Hazard Data'!$D$14:$D$3379,'Weighted Averages'!$A46,'Hazard Data'!$S$14:$S$3379,'Weighted Averages'!C$45,'Hazard Data'!$B$14:$B$3379,'Weighted Averages'!C$43,'Hazard Data'!$F$14:$F$3379,"&gt;"&amp;RIGHT($A$40,4))*HLOOKUP(C$43,$A$38:$G$41,3,FALSE))/20</f>
        <v>0.15</v>
      </c>
      <c r="D46" s="27">
        <f>(COUNTIFS('Hazard Data'!$D$14:$D$3379,'Weighted Averages'!$A46,'Hazard Data'!$S$14:$S$3379,'Weighted Averages'!D$45,'Hazard Data'!$B$14:$B$3379,'Weighted Averages'!D$43,'Hazard Data'!$F$14:$F$3379,"&lt;="&amp;RIGHT($A$39,4))*HLOOKUP(D$43,$A$38:$G$41,2,FALSE))/40+(COUNTIFS('Hazard Data'!$D$14:$D$3379,'Weighted Averages'!$A46,'Hazard Data'!$S$14:$S$3379,'Weighted Averages'!D$45,'Hazard Data'!$B$14:$B$3379,'Weighted Averages'!D$43,'Hazard Data'!$F$14:$F$3379,"&gt;"&amp;RIGHT($A$40,4))*HLOOKUP(D$43,$A$38:$G$41,3,FALSE))/20</f>
        <v>0</v>
      </c>
      <c r="E46" s="27">
        <f>(COUNTIFS('Hazard Data'!$D$14:$D$3379,'Weighted Averages'!$A46,'Hazard Data'!$S$14:$S$3379,'Weighted Averages'!E$45,'Hazard Data'!$B$14:$B$3379,'Weighted Averages'!E$43,'Hazard Data'!$F$14:$F$3379,"&lt;="&amp;RIGHT($A$39,4))*HLOOKUP(E$43,$A$38:$G$41,2,FALSE))/40+(COUNTIFS('Hazard Data'!$D$14:$D$3379,'Weighted Averages'!$A46,'Hazard Data'!$S$14:$S$3379,'Weighted Averages'!E$45,'Hazard Data'!$B$14:$B$3379,'Weighted Averages'!E$43,'Hazard Data'!$F$14:$F$3379,"&gt;"&amp;RIGHT($A$40,4))*HLOOKUP(E$43,$A$38:$G$41,3,FALSE))/20</f>
        <v>1.2500000000000001E-2</v>
      </c>
      <c r="F46" s="27">
        <f>(COUNTIFS('Hazard Data'!$D$14:$D$3379,'Weighted Averages'!$A46,'Hazard Data'!$S$14:$S$3379,'Weighted Averages'!F$45,'Hazard Data'!$B$14:$B$3379,'Weighted Averages'!F$43,'Hazard Data'!$F$14:$F$3379,"&lt;="&amp;RIGHT($A$39,4))*HLOOKUP(F$43,$A$38:$G$41,2,FALSE))/40+(COUNTIFS('Hazard Data'!$D$14:$D$3379,'Weighted Averages'!$A46,'Hazard Data'!$S$14:$S$3379,'Weighted Averages'!F$45,'Hazard Data'!$B$14:$B$3379,'Weighted Averages'!F$43,'Hazard Data'!$F$14:$F$3379,"&gt;"&amp;RIGHT($A$40,4))*HLOOKUP(F$43,$A$38:$G$41,3,FALSE))/20</f>
        <v>0.13750000000000001</v>
      </c>
      <c r="G46" s="27">
        <f>(COUNTIFS('Hazard Data'!$D$14:$D$3379,'Weighted Averages'!$A46,'Hazard Data'!$S$14:$S$3379,'Weighted Averages'!G$45,'Hazard Data'!$B$14:$B$3379,'Weighted Averages'!G$43,'Hazard Data'!$F$14:$F$3379,"&lt;="&amp;RIGHT($A$39,4))*HLOOKUP(G$43,$A$38:$G$41,2,FALSE))/40+(COUNTIFS('Hazard Data'!$D$14:$D$3379,'Weighted Averages'!$A46,'Hazard Data'!$S$14:$S$3379,'Weighted Averages'!G$45,'Hazard Data'!$B$14:$B$3379,'Weighted Averages'!G$43,'Hazard Data'!$F$14:$F$3379,"&gt;"&amp;RIGHT($A$40,4))*HLOOKUP(G$43,$A$38:$G$41,3,FALSE))/20</f>
        <v>0</v>
      </c>
      <c r="H46" s="27">
        <f>(COUNTIFS('Hazard Data'!$D$14:$D$3379,'Weighted Averages'!$A46,'Hazard Data'!$S$14:$S$3379,'Weighted Averages'!H$45,'Hazard Data'!$B$14:$B$3379,'Weighted Averages'!H$43,'Hazard Data'!$F$14:$F$3379,"&lt;="&amp;RIGHT($A$39,4))*HLOOKUP(H$43,$A$38:$G$41,2,FALSE))/40+(COUNTIFS('Hazard Data'!$D$14:$D$3379,'Weighted Averages'!$A46,'Hazard Data'!$S$14:$S$3379,'Weighted Averages'!H$45,'Hazard Data'!$B$14:$B$3379,'Weighted Averages'!H$43,'Hazard Data'!$F$14:$F$3379,"&gt;"&amp;RIGHT($A$40,4))*HLOOKUP(H$43,$A$38:$G$41,3,FALSE))/20</f>
        <v>2.5000000000000001E-2</v>
      </c>
      <c r="I46" s="27">
        <f>(COUNTIFS('Hazard Data'!$D$14:$D$3379,'Weighted Averages'!$A46,'Hazard Data'!$S$14:$S$3379,'Weighted Averages'!I$45,'Hazard Data'!$B$14:$B$3379,'Weighted Averages'!I$43,'Hazard Data'!$F$14:$F$3379,"&lt;="&amp;RIGHT($A$39,4))*HLOOKUP(I$43,$A$38:$G$41,2,FALSE))/40+(COUNTIFS('Hazard Data'!$D$14:$D$3379,'Weighted Averages'!$A46,'Hazard Data'!$S$14:$S$3379,'Weighted Averages'!I$45,'Hazard Data'!$B$14:$B$3379,'Weighted Averages'!I$43,'Hazard Data'!$F$14:$F$3379,"&gt;"&amp;RIGHT($A$40,4))*HLOOKUP(I$43,$A$38:$G$41,3,FALSE))/20</f>
        <v>0.2</v>
      </c>
      <c r="J46" s="27">
        <f>(COUNTIFS('Hazard Data'!$D$14:$D$3379,'Weighted Averages'!$A46,'Hazard Data'!$S$14:$S$3379,'Weighted Averages'!J$45,'Hazard Data'!$B$14:$B$3379,'Weighted Averages'!J$43,'Hazard Data'!$F$14:$F$3379,"&lt;="&amp;RIGHT($A$39,4))*HLOOKUP(J$43,$A$38:$G$41,2,FALSE))/40+(COUNTIFS('Hazard Data'!$D$14:$D$3379,'Weighted Averages'!$A46,'Hazard Data'!$S$14:$S$3379,'Weighted Averages'!J$45,'Hazard Data'!$B$14:$B$3379,'Weighted Averages'!J$43,'Hazard Data'!$F$14:$F$3379,"&gt;"&amp;RIGHT($A$40,4))*HLOOKUP(J$43,$A$38:$G$41,3,FALSE))/20</f>
        <v>0</v>
      </c>
      <c r="K46" s="27">
        <f>(COUNTIFS('Hazard Data'!$D$14:$D$3379,'Weighted Averages'!$A46,'Hazard Data'!$S$14:$S$3379,'Weighted Averages'!K$45,'Hazard Data'!$B$14:$B$3379,'Weighted Averages'!K$43,'Hazard Data'!$F$14:$F$3379,"&lt;="&amp;RIGHT($A$39,4))*HLOOKUP(K$43,$A$38:$G$41,2,FALSE))/40+(COUNTIFS('Hazard Data'!$D$14:$D$3379,'Weighted Averages'!$A46,'Hazard Data'!$S$14:$S$3379,'Weighted Averages'!K$45,'Hazard Data'!$B$14:$B$3379,'Weighted Averages'!K$43,'Hazard Data'!$F$14:$F$3379,"&gt;"&amp;RIGHT($A$40,4))*HLOOKUP(K$43,$A$38:$G$41,3,FALSE))/20</f>
        <v>0</v>
      </c>
      <c r="L46" s="27">
        <f>(COUNTIFS('Hazard Data'!$D$14:$D$3379,'Weighted Averages'!$A46,'Hazard Data'!$S$14:$S$3379,'Weighted Averages'!L$45,'Hazard Data'!$B$14:$B$3379,'Weighted Averages'!L$43,'Hazard Data'!$F$14:$F$3379,"&lt;="&amp;RIGHT($A$39,4))*HLOOKUP(L$43,$A$38:$G$41,2,FALSE))/40+(COUNTIFS('Hazard Data'!$D$14:$D$3379,'Weighted Averages'!$A46,'Hazard Data'!$S$14:$S$3379,'Weighted Averages'!L$45,'Hazard Data'!$B$14:$B$3379,'Weighted Averages'!L$43,'Hazard Data'!$F$14:$F$3379,"&gt;"&amp;RIGHT($A$40,4))*HLOOKUP(L$43,$A$38:$G$41,3,FALSE))/20</f>
        <v>0.1125</v>
      </c>
      <c r="M46" s="27">
        <f>(COUNTIFS('Hazard Data'!$D$14:$D$3379,'Weighted Averages'!$A46,'Hazard Data'!$S$14:$S$3379,'Weighted Averages'!M$45,'Hazard Data'!$B$14:$B$3379,'Weighted Averages'!M$43,'Hazard Data'!$F$14:$F$3379,"&lt;="&amp;RIGHT($A$39,4))*HLOOKUP(M$43,$A$38:$G$41,2,FALSE))/40+(COUNTIFS('Hazard Data'!$D$14:$D$3379,'Weighted Averages'!$A46,'Hazard Data'!$S$14:$S$3379,'Weighted Averages'!M$45,'Hazard Data'!$B$14:$B$3379,'Weighted Averages'!M$43,'Hazard Data'!$F$14:$F$3379,"&gt;"&amp;RIGHT($A$40,4))*HLOOKUP(M$43,$A$38:$G$41,3,FALSE))/20</f>
        <v>0</v>
      </c>
      <c r="N46" s="27">
        <f>(COUNTIFS('Hazard Data'!$D$14:$D$3379,'Weighted Averages'!$A46,'Hazard Data'!$S$14:$S$3379,'Weighted Averages'!N$45,'Hazard Data'!$B$14:$B$3379,'Weighted Averages'!N$43,'Hazard Data'!$F$14:$F$3379,"&lt;="&amp;RIGHT($A$39,4))*HLOOKUP(N$43,$A$38:$G$41,2,FALSE))/40+(COUNTIFS('Hazard Data'!$D$14:$D$3379,'Weighted Averages'!$A46,'Hazard Data'!$S$14:$S$3379,'Weighted Averages'!N$45,'Hazard Data'!$B$14:$B$3379,'Weighted Averages'!N$43,'Hazard Data'!$F$14:$F$3379,"&gt;"&amp;RIGHT($A$40,4))*HLOOKUP(N$43,$A$38:$G$41,3,FALSE))/20</f>
        <v>2.5000000000000001E-2</v>
      </c>
      <c r="O46" s="27">
        <f>(COUNTIFS('Hazard Data'!$D$14:$D$3379,'Weighted Averages'!$A46,'Hazard Data'!$S$14:$S$3379,'Weighted Averages'!O$45,'Hazard Data'!$B$14:$B$3379,'Weighted Averages'!O$43,'Hazard Data'!$F$14:$F$3379,"&lt;="&amp;RIGHT($A$39,4))*HLOOKUP(O$43,$A$38:$G$41,2,FALSE))/40+(COUNTIFS('Hazard Data'!$D$14:$D$3379,'Weighted Averages'!$A46,'Hazard Data'!$S$14:$S$3379,'Weighted Averages'!O$45,'Hazard Data'!$B$14:$B$3379,'Weighted Averages'!O$43,'Hazard Data'!$F$14:$F$3379,"&gt;"&amp;RIGHT($A$40,4))*HLOOKUP(O$43,$A$38:$G$41,3,FALSE))/20</f>
        <v>8.7499999999999994E-2</v>
      </c>
      <c r="P46" s="27">
        <f>(COUNTIFS('Hazard Data'!$D$14:$D$3379,'Weighted Averages'!$A46,'Hazard Data'!$S$14:$S$3379,'Weighted Averages'!P$45,'Hazard Data'!$B$14:$B$3379,'Weighted Averages'!P$43,'Hazard Data'!$F$14:$F$3379,"&lt;="&amp;RIGHT($A$39,4))*HLOOKUP(P$43,$A$38:$G$41,2,FALSE))/40+(COUNTIFS('Hazard Data'!$D$14:$D$3379,'Weighted Averages'!$A46,'Hazard Data'!$S$14:$S$3379,'Weighted Averages'!P$45,'Hazard Data'!$B$14:$B$3379,'Weighted Averages'!P$43,'Hazard Data'!$F$14:$F$3379,"&gt;"&amp;RIGHT($A$40,4))*HLOOKUP(P$43,$A$38:$G$41,3,FALSE))/20</f>
        <v>0</v>
      </c>
      <c r="Q46" s="27">
        <f>(COUNTIFS('Hazard Data'!$D$14:$D$3379,'Weighted Averages'!$A46,'Hazard Data'!$S$14:$S$3379,'Weighted Averages'!Q$45,'Hazard Data'!$B$14:$B$3379,'Weighted Averages'!Q$43,'Hazard Data'!$F$14:$F$3379,"&lt;="&amp;RIGHT($A$39,4))*HLOOKUP(Q$43,$A$38:$G$41,2,FALSE))/40+(COUNTIFS('Hazard Data'!$D$14:$D$3379,'Weighted Averages'!$A46,'Hazard Data'!$S$14:$S$3379,'Weighted Averages'!Q$45,'Hazard Data'!$B$14:$B$3379,'Weighted Averages'!Q$43,'Hazard Data'!$F$14:$F$3379,"&gt;"&amp;RIGHT($A$40,4))*HLOOKUP(Q$43,$A$38:$G$41,3,FALSE))/20</f>
        <v>0</v>
      </c>
      <c r="R46" s="27">
        <f>(COUNTIFS('Hazard Data'!$D$14:$D$3379,'Weighted Averages'!$A46,'Hazard Data'!$S$14:$S$3379,'Weighted Averages'!R$45,'Hazard Data'!$B$14:$B$3379,'Weighted Averages'!R$43,'Hazard Data'!$F$14:$F$3379,"&lt;="&amp;RIGHT($A$39,4))*HLOOKUP(R$43,$A$38:$G$41,2,FALSE))/40+(COUNTIFS('Hazard Data'!$D$14:$D$3379,'Weighted Averages'!$A46,'Hazard Data'!$S$14:$S$3379,'Weighted Averages'!R$45,'Hazard Data'!$B$14:$B$3379,'Weighted Averages'!R$43,'Hazard Data'!$F$14:$F$3379,"&gt;"&amp;RIGHT($A$40,4))*HLOOKUP(R$43,$A$38:$G$41,3,FALSE))/20</f>
        <v>0.1</v>
      </c>
      <c r="S46" s="27">
        <f>(COUNTIFS('Hazard Data'!$D$14:$D$3379,'Weighted Averages'!$A46,'Hazard Data'!$S$14:$S$3379,'Weighted Averages'!S$45,'Hazard Data'!$B$14:$B$3379,'Weighted Averages'!S$43,'Hazard Data'!$F$14:$F$3379,"&lt;="&amp;RIGHT($A$39,4))*HLOOKUP(S$43,$A$38:$G$41,2,FALSE))/40+(COUNTIFS('Hazard Data'!$D$14:$D$3379,'Weighted Averages'!$A46,'Hazard Data'!$S$14:$S$3379,'Weighted Averages'!S$45,'Hazard Data'!$B$14:$B$3379,'Weighted Averages'!S$43,'Hazard Data'!$F$14:$F$3379,"&gt;"&amp;RIGHT($A$40,4))*HLOOKUP(S$43,$A$38:$G$41,3,FALSE))/20</f>
        <v>0</v>
      </c>
    </row>
    <row r="47" spans="1:19">
      <c r="A47" s="38" t="s">
        <v>87</v>
      </c>
      <c r="B47" s="27">
        <f>(COUNTIFS('Hazard Data'!$D$14:$D$3379,'Weighted Averages'!$A47,'Hazard Data'!$S$14:$S$3379,'Weighted Averages'!B$45,'Hazard Data'!$B$14:$B$3379,'Weighted Averages'!B$43,'Hazard Data'!$F$14:$F$3379,"&lt;="&amp;RIGHT($A$39,4))*HLOOKUP(B$43,$A$38:$G$41,2,FALSE))/40+(COUNTIFS('Hazard Data'!$D$14:$D$3379,'Weighted Averages'!$A47,'Hazard Data'!$S$14:$S$3379,'Weighted Averages'!B$45,'Hazard Data'!$B$14:$B$3379,'Weighted Averages'!B$43,'Hazard Data'!$F$14:$F$3379,"&gt;"&amp;RIGHT($A$40,4))*HLOOKUP(B$43,$A$38:$G$41,3,FALSE))/20</f>
        <v>0</v>
      </c>
      <c r="C47" s="27">
        <f>(COUNTIFS('Hazard Data'!$D$14:$D$3379,'Weighted Averages'!$A47,'Hazard Data'!$S$14:$S$3379,'Weighted Averages'!C$45,'Hazard Data'!$B$14:$B$3379,'Weighted Averages'!C$43,'Hazard Data'!$F$14:$F$3379,"&lt;="&amp;RIGHT($A$39,4))*HLOOKUP(C$43,$A$38:$G$41,2,FALSE))/40+(COUNTIFS('Hazard Data'!$D$14:$D$3379,'Weighted Averages'!$A47,'Hazard Data'!$S$14:$S$3379,'Weighted Averages'!C$45,'Hazard Data'!$B$14:$B$3379,'Weighted Averages'!C$43,'Hazard Data'!$F$14:$F$3379,"&gt;"&amp;RIGHT($A$40,4))*HLOOKUP(C$43,$A$38:$G$41,3,FALSE))/20</f>
        <v>0</v>
      </c>
      <c r="D47" s="27">
        <f>(COUNTIFS('Hazard Data'!$D$14:$D$3379,'Weighted Averages'!$A47,'Hazard Data'!$S$14:$S$3379,'Weighted Averages'!D$45,'Hazard Data'!$B$14:$B$3379,'Weighted Averages'!D$43,'Hazard Data'!$F$14:$F$3379,"&lt;="&amp;RIGHT($A$39,4))*HLOOKUP(D$43,$A$38:$G$41,2,FALSE))/40+(COUNTIFS('Hazard Data'!$D$14:$D$3379,'Weighted Averages'!$A47,'Hazard Data'!$S$14:$S$3379,'Weighted Averages'!D$45,'Hazard Data'!$B$14:$B$3379,'Weighted Averages'!D$43,'Hazard Data'!$F$14:$F$3379,"&gt;"&amp;RIGHT($A$40,4))*HLOOKUP(D$43,$A$38:$G$41,3,FALSE))/20</f>
        <v>0</v>
      </c>
      <c r="E47" s="27">
        <f>(COUNTIFS('Hazard Data'!$D$14:$D$3379,'Weighted Averages'!$A47,'Hazard Data'!$S$14:$S$3379,'Weighted Averages'!E$45,'Hazard Data'!$B$14:$B$3379,'Weighted Averages'!E$43,'Hazard Data'!$F$14:$F$3379,"&lt;="&amp;RIGHT($A$39,4))*HLOOKUP(E$43,$A$38:$G$41,2,FALSE))/40+(COUNTIFS('Hazard Data'!$D$14:$D$3379,'Weighted Averages'!$A47,'Hazard Data'!$S$14:$S$3379,'Weighted Averages'!E$45,'Hazard Data'!$B$14:$B$3379,'Weighted Averages'!E$43,'Hazard Data'!$F$14:$F$3379,"&gt;"&amp;RIGHT($A$40,4))*HLOOKUP(E$43,$A$38:$G$41,3,FALSE))/20</f>
        <v>0</v>
      </c>
      <c r="F47" s="27">
        <f>(COUNTIFS('Hazard Data'!$D$14:$D$3379,'Weighted Averages'!$A47,'Hazard Data'!$S$14:$S$3379,'Weighted Averages'!F$45,'Hazard Data'!$B$14:$B$3379,'Weighted Averages'!F$43,'Hazard Data'!$F$14:$F$3379,"&lt;="&amp;RIGHT($A$39,4))*HLOOKUP(F$43,$A$38:$G$41,2,FALSE))/40+(COUNTIFS('Hazard Data'!$D$14:$D$3379,'Weighted Averages'!$A47,'Hazard Data'!$S$14:$S$3379,'Weighted Averages'!F$45,'Hazard Data'!$B$14:$B$3379,'Weighted Averages'!F$43,'Hazard Data'!$F$14:$F$3379,"&gt;"&amp;RIGHT($A$40,4))*HLOOKUP(F$43,$A$38:$G$41,3,FALSE))/20</f>
        <v>0</v>
      </c>
      <c r="G47" s="27">
        <f>(COUNTIFS('Hazard Data'!$D$14:$D$3379,'Weighted Averages'!$A47,'Hazard Data'!$S$14:$S$3379,'Weighted Averages'!G$45,'Hazard Data'!$B$14:$B$3379,'Weighted Averages'!G$43,'Hazard Data'!$F$14:$F$3379,"&lt;="&amp;RIGHT($A$39,4))*HLOOKUP(G$43,$A$38:$G$41,2,FALSE))/40+(COUNTIFS('Hazard Data'!$D$14:$D$3379,'Weighted Averages'!$A47,'Hazard Data'!$S$14:$S$3379,'Weighted Averages'!G$45,'Hazard Data'!$B$14:$B$3379,'Weighted Averages'!G$43,'Hazard Data'!$F$14:$F$3379,"&gt;"&amp;RIGHT($A$40,4))*HLOOKUP(G$43,$A$38:$G$41,3,FALSE))/20</f>
        <v>0</v>
      </c>
      <c r="H47" s="27">
        <f>(COUNTIFS('Hazard Data'!$D$14:$D$3379,'Weighted Averages'!$A47,'Hazard Data'!$S$14:$S$3379,'Weighted Averages'!H$45,'Hazard Data'!$B$14:$B$3379,'Weighted Averages'!H$43,'Hazard Data'!$F$14:$F$3379,"&lt;="&amp;RIGHT($A$39,4))*HLOOKUP(H$43,$A$38:$G$41,2,FALSE))/40+(COUNTIFS('Hazard Data'!$D$14:$D$3379,'Weighted Averages'!$A47,'Hazard Data'!$S$14:$S$3379,'Weighted Averages'!H$45,'Hazard Data'!$B$14:$B$3379,'Weighted Averages'!H$43,'Hazard Data'!$F$14:$F$3379,"&gt;"&amp;RIGHT($A$40,4))*HLOOKUP(H$43,$A$38:$G$41,3,FALSE))/20</f>
        <v>0</v>
      </c>
      <c r="I47" s="27">
        <f>(COUNTIFS('Hazard Data'!$D$14:$D$3379,'Weighted Averages'!$A47,'Hazard Data'!$S$14:$S$3379,'Weighted Averages'!I$45,'Hazard Data'!$B$14:$B$3379,'Weighted Averages'!I$43,'Hazard Data'!$F$14:$F$3379,"&lt;="&amp;RIGHT($A$39,4))*HLOOKUP(I$43,$A$38:$G$41,2,FALSE))/40+(COUNTIFS('Hazard Data'!$D$14:$D$3379,'Weighted Averages'!$A47,'Hazard Data'!$S$14:$S$3379,'Weighted Averages'!I$45,'Hazard Data'!$B$14:$B$3379,'Weighted Averages'!I$43,'Hazard Data'!$F$14:$F$3379,"&gt;"&amp;RIGHT($A$40,4))*HLOOKUP(I$43,$A$38:$G$41,3,FALSE))/20</f>
        <v>1.2500000000000001E-2</v>
      </c>
      <c r="J47" s="27">
        <f>(COUNTIFS('Hazard Data'!$D$14:$D$3379,'Weighted Averages'!$A47,'Hazard Data'!$S$14:$S$3379,'Weighted Averages'!J$45,'Hazard Data'!$B$14:$B$3379,'Weighted Averages'!J$43,'Hazard Data'!$F$14:$F$3379,"&lt;="&amp;RIGHT($A$39,4))*HLOOKUP(J$43,$A$38:$G$41,2,FALSE))/40+(COUNTIFS('Hazard Data'!$D$14:$D$3379,'Weighted Averages'!$A47,'Hazard Data'!$S$14:$S$3379,'Weighted Averages'!J$45,'Hazard Data'!$B$14:$B$3379,'Weighted Averages'!J$43,'Hazard Data'!$F$14:$F$3379,"&gt;"&amp;RIGHT($A$40,4))*HLOOKUP(J$43,$A$38:$G$41,3,FALSE))/20</f>
        <v>0</v>
      </c>
      <c r="K47" s="27">
        <f>(COUNTIFS('Hazard Data'!$D$14:$D$3379,'Weighted Averages'!$A47,'Hazard Data'!$S$14:$S$3379,'Weighted Averages'!K$45,'Hazard Data'!$B$14:$B$3379,'Weighted Averages'!K$43,'Hazard Data'!$F$14:$F$3379,"&lt;="&amp;RIGHT($A$39,4))*HLOOKUP(K$43,$A$38:$G$41,2,FALSE))/40+(COUNTIFS('Hazard Data'!$D$14:$D$3379,'Weighted Averages'!$A47,'Hazard Data'!$S$14:$S$3379,'Weighted Averages'!K$45,'Hazard Data'!$B$14:$B$3379,'Weighted Averages'!K$43,'Hazard Data'!$F$14:$F$3379,"&gt;"&amp;RIGHT($A$40,4))*HLOOKUP(K$43,$A$38:$G$41,3,FALSE))/20</f>
        <v>0</v>
      </c>
      <c r="L47" s="27">
        <f>(COUNTIFS('Hazard Data'!$D$14:$D$3379,'Weighted Averages'!$A47,'Hazard Data'!$S$14:$S$3379,'Weighted Averages'!L$45,'Hazard Data'!$B$14:$B$3379,'Weighted Averages'!L$43,'Hazard Data'!$F$14:$F$3379,"&lt;="&amp;RIGHT($A$39,4))*HLOOKUP(L$43,$A$38:$G$41,2,FALSE))/40+(COUNTIFS('Hazard Data'!$D$14:$D$3379,'Weighted Averages'!$A47,'Hazard Data'!$S$14:$S$3379,'Weighted Averages'!L$45,'Hazard Data'!$B$14:$B$3379,'Weighted Averages'!L$43,'Hazard Data'!$F$14:$F$3379,"&gt;"&amp;RIGHT($A$40,4))*HLOOKUP(L$43,$A$38:$G$41,3,FALSE))/20</f>
        <v>0</v>
      </c>
      <c r="M47" s="27">
        <f>(COUNTIFS('Hazard Data'!$D$14:$D$3379,'Weighted Averages'!$A47,'Hazard Data'!$S$14:$S$3379,'Weighted Averages'!M$45,'Hazard Data'!$B$14:$B$3379,'Weighted Averages'!M$43,'Hazard Data'!$F$14:$F$3379,"&lt;="&amp;RIGHT($A$39,4))*HLOOKUP(M$43,$A$38:$G$41,2,FALSE))/40+(COUNTIFS('Hazard Data'!$D$14:$D$3379,'Weighted Averages'!$A47,'Hazard Data'!$S$14:$S$3379,'Weighted Averages'!M$45,'Hazard Data'!$B$14:$B$3379,'Weighted Averages'!M$43,'Hazard Data'!$F$14:$F$3379,"&gt;"&amp;RIGHT($A$40,4))*HLOOKUP(M$43,$A$38:$G$41,3,FALSE))/20</f>
        <v>0</v>
      </c>
      <c r="N47" s="27">
        <f>(COUNTIFS('Hazard Data'!$D$14:$D$3379,'Weighted Averages'!$A47,'Hazard Data'!$S$14:$S$3379,'Weighted Averages'!N$45,'Hazard Data'!$B$14:$B$3379,'Weighted Averages'!N$43,'Hazard Data'!$F$14:$F$3379,"&lt;="&amp;RIGHT($A$39,4))*HLOOKUP(N$43,$A$38:$G$41,2,FALSE))/40+(COUNTIFS('Hazard Data'!$D$14:$D$3379,'Weighted Averages'!$A47,'Hazard Data'!$S$14:$S$3379,'Weighted Averages'!N$45,'Hazard Data'!$B$14:$B$3379,'Weighted Averages'!N$43,'Hazard Data'!$F$14:$F$3379,"&gt;"&amp;RIGHT($A$40,4))*HLOOKUP(N$43,$A$38:$G$41,3,FALSE))/20</f>
        <v>0</v>
      </c>
      <c r="O47" s="27">
        <f>(COUNTIFS('Hazard Data'!$D$14:$D$3379,'Weighted Averages'!$A47,'Hazard Data'!$S$14:$S$3379,'Weighted Averages'!O$45,'Hazard Data'!$B$14:$B$3379,'Weighted Averages'!O$43,'Hazard Data'!$F$14:$F$3379,"&lt;="&amp;RIGHT($A$39,4))*HLOOKUP(O$43,$A$38:$G$41,2,FALSE))/40+(COUNTIFS('Hazard Data'!$D$14:$D$3379,'Weighted Averages'!$A47,'Hazard Data'!$S$14:$S$3379,'Weighted Averages'!O$45,'Hazard Data'!$B$14:$B$3379,'Weighted Averages'!O$43,'Hazard Data'!$F$14:$F$3379,"&gt;"&amp;RIGHT($A$40,4))*HLOOKUP(O$43,$A$38:$G$41,3,FALSE))/20</f>
        <v>0</v>
      </c>
      <c r="P47" s="27">
        <f>(COUNTIFS('Hazard Data'!$D$14:$D$3379,'Weighted Averages'!$A47,'Hazard Data'!$S$14:$S$3379,'Weighted Averages'!P$45,'Hazard Data'!$B$14:$B$3379,'Weighted Averages'!P$43,'Hazard Data'!$F$14:$F$3379,"&lt;="&amp;RIGHT($A$39,4))*HLOOKUP(P$43,$A$38:$G$41,2,FALSE))/40+(COUNTIFS('Hazard Data'!$D$14:$D$3379,'Weighted Averages'!$A47,'Hazard Data'!$S$14:$S$3379,'Weighted Averages'!P$45,'Hazard Data'!$B$14:$B$3379,'Weighted Averages'!P$43,'Hazard Data'!$F$14:$F$3379,"&gt;"&amp;RIGHT($A$40,4))*HLOOKUP(P$43,$A$38:$G$41,3,FALSE))/20</f>
        <v>0</v>
      </c>
      <c r="Q47" s="27">
        <f>(COUNTIFS('Hazard Data'!$D$14:$D$3379,'Weighted Averages'!$A47,'Hazard Data'!$S$14:$S$3379,'Weighted Averages'!Q$45,'Hazard Data'!$B$14:$B$3379,'Weighted Averages'!Q$43,'Hazard Data'!$F$14:$F$3379,"&lt;="&amp;RIGHT($A$39,4))*HLOOKUP(Q$43,$A$38:$G$41,2,FALSE))/40+(COUNTIFS('Hazard Data'!$D$14:$D$3379,'Weighted Averages'!$A47,'Hazard Data'!$S$14:$S$3379,'Weighted Averages'!Q$45,'Hazard Data'!$B$14:$B$3379,'Weighted Averages'!Q$43,'Hazard Data'!$F$14:$F$3379,"&gt;"&amp;RIGHT($A$40,4))*HLOOKUP(Q$43,$A$38:$G$41,3,FALSE))/20</f>
        <v>0</v>
      </c>
      <c r="R47" s="27">
        <f>(COUNTIFS('Hazard Data'!$D$14:$D$3379,'Weighted Averages'!$A47,'Hazard Data'!$S$14:$S$3379,'Weighted Averages'!R$45,'Hazard Data'!$B$14:$B$3379,'Weighted Averages'!R$43,'Hazard Data'!$F$14:$F$3379,"&lt;="&amp;RIGHT($A$39,4))*HLOOKUP(R$43,$A$38:$G$41,2,FALSE))/40+(COUNTIFS('Hazard Data'!$D$14:$D$3379,'Weighted Averages'!$A47,'Hazard Data'!$S$14:$S$3379,'Weighted Averages'!R$45,'Hazard Data'!$B$14:$B$3379,'Weighted Averages'!R$43,'Hazard Data'!$F$14:$F$3379,"&gt;"&amp;RIGHT($A$40,4))*HLOOKUP(R$43,$A$38:$G$41,3,FALSE))/20</f>
        <v>0</v>
      </c>
      <c r="S47" s="27">
        <f>(COUNTIFS('Hazard Data'!$D$14:$D$3379,'Weighted Averages'!$A47,'Hazard Data'!$S$14:$S$3379,'Weighted Averages'!S$45,'Hazard Data'!$B$14:$B$3379,'Weighted Averages'!S$43,'Hazard Data'!$F$14:$F$3379,"&lt;="&amp;RIGHT($A$39,4))*HLOOKUP(S$43,$A$38:$G$41,2,FALSE))/40+(COUNTIFS('Hazard Data'!$D$14:$D$3379,'Weighted Averages'!$A47,'Hazard Data'!$S$14:$S$3379,'Weighted Averages'!S$45,'Hazard Data'!$B$14:$B$3379,'Weighted Averages'!S$43,'Hazard Data'!$F$14:$F$3379,"&gt;"&amp;RIGHT($A$40,4))*HLOOKUP(S$43,$A$38:$G$41,3,FALSE))/20</f>
        <v>0</v>
      </c>
    </row>
    <row r="48" spans="1:19">
      <c r="A48" s="38" t="s">
        <v>97</v>
      </c>
      <c r="B48" s="27">
        <f>(COUNTIFS('Hazard Data'!$D$14:$D$3379,'Weighted Averages'!$A48,'Hazard Data'!$S$14:$S$3379,'Weighted Averages'!B$45,'Hazard Data'!$B$14:$B$3379,'Weighted Averages'!B$43,'Hazard Data'!$F$14:$F$3379,"&lt;="&amp;RIGHT($A$39,4))*HLOOKUP(B$43,$A$38:$G$41,2,FALSE))/40+(COUNTIFS('Hazard Data'!$D$14:$D$3379,'Weighted Averages'!$A48,'Hazard Data'!$S$14:$S$3379,'Weighted Averages'!B$45,'Hazard Data'!$B$14:$B$3379,'Weighted Averages'!B$43,'Hazard Data'!$F$14:$F$3379,"&gt;"&amp;RIGHT($A$40,4))*HLOOKUP(B$43,$A$38:$G$41,3,FALSE))/20</f>
        <v>0</v>
      </c>
      <c r="C48" s="27">
        <f>(COUNTIFS('Hazard Data'!$D$14:$D$3379,'Weighted Averages'!$A48,'Hazard Data'!$S$14:$S$3379,'Weighted Averages'!C$45,'Hazard Data'!$B$14:$B$3379,'Weighted Averages'!C$43,'Hazard Data'!$F$14:$F$3379,"&lt;="&amp;RIGHT($A$39,4))*HLOOKUP(C$43,$A$38:$G$41,2,FALSE))/40+(COUNTIFS('Hazard Data'!$D$14:$D$3379,'Weighted Averages'!$A48,'Hazard Data'!$S$14:$S$3379,'Weighted Averages'!C$45,'Hazard Data'!$B$14:$B$3379,'Weighted Averages'!C$43,'Hazard Data'!$F$14:$F$3379,"&gt;"&amp;RIGHT($A$40,4))*HLOOKUP(C$43,$A$38:$G$41,3,FALSE))/20</f>
        <v>0.1125</v>
      </c>
      <c r="D48" s="27">
        <f>(COUNTIFS('Hazard Data'!$D$14:$D$3379,'Weighted Averages'!$A48,'Hazard Data'!$S$14:$S$3379,'Weighted Averages'!D$45,'Hazard Data'!$B$14:$B$3379,'Weighted Averages'!D$43,'Hazard Data'!$F$14:$F$3379,"&lt;="&amp;RIGHT($A$39,4))*HLOOKUP(D$43,$A$38:$G$41,2,FALSE))/40+(COUNTIFS('Hazard Data'!$D$14:$D$3379,'Weighted Averages'!$A48,'Hazard Data'!$S$14:$S$3379,'Weighted Averages'!D$45,'Hazard Data'!$B$14:$B$3379,'Weighted Averages'!D$43,'Hazard Data'!$F$14:$F$3379,"&gt;"&amp;RIGHT($A$40,4))*HLOOKUP(D$43,$A$38:$G$41,3,FALSE))/20</f>
        <v>0</v>
      </c>
      <c r="E48" s="27">
        <f>(COUNTIFS('Hazard Data'!$D$14:$D$3379,'Weighted Averages'!$A48,'Hazard Data'!$S$14:$S$3379,'Weighted Averages'!E$45,'Hazard Data'!$B$14:$B$3379,'Weighted Averages'!E$43,'Hazard Data'!$F$14:$F$3379,"&lt;="&amp;RIGHT($A$39,4))*HLOOKUP(E$43,$A$38:$G$41,2,FALSE))/40+(COUNTIFS('Hazard Data'!$D$14:$D$3379,'Weighted Averages'!$A48,'Hazard Data'!$S$14:$S$3379,'Weighted Averages'!E$45,'Hazard Data'!$B$14:$B$3379,'Weighted Averages'!E$43,'Hazard Data'!$F$14:$F$3379,"&gt;"&amp;RIGHT($A$40,4))*HLOOKUP(E$43,$A$38:$G$41,3,FALSE))/20</f>
        <v>1.2500000000000001E-2</v>
      </c>
      <c r="F48" s="27">
        <f>(COUNTIFS('Hazard Data'!$D$14:$D$3379,'Weighted Averages'!$A48,'Hazard Data'!$S$14:$S$3379,'Weighted Averages'!F$45,'Hazard Data'!$B$14:$B$3379,'Weighted Averages'!F$43,'Hazard Data'!$F$14:$F$3379,"&lt;="&amp;RIGHT($A$39,4))*HLOOKUP(F$43,$A$38:$G$41,2,FALSE))/40+(COUNTIFS('Hazard Data'!$D$14:$D$3379,'Weighted Averages'!$A48,'Hazard Data'!$S$14:$S$3379,'Weighted Averages'!F$45,'Hazard Data'!$B$14:$B$3379,'Weighted Averages'!F$43,'Hazard Data'!$F$14:$F$3379,"&gt;"&amp;RIGHT($A$40,4))*HLOOKUP(F$43,$A$38:$G$41,3,FALSE))/20</f>
        <v>0.05</v>
      </c>
      <c r="G48" s="27">
        <f>(COUNTIFS('Hazard Data'!$D$14:$D$3379,'Weighted Averages'!$A48,'Hazard Data'!$S$14:$S$3379,'Weighted Averages'!G$45,'Hazard Data'!$B$14:$B$3379,'Weighted Averages'!G$43,'Hazard Data'!$F$14:$F$3379,"&lt;="&amp;RIGHT($A$39,4))*HLOOKUP(G$43,$A$38:$G$41,2,FALSE))/40+(COUNTIFS('Hazard Data'!$D$14:$D$3379,'Weighted Averages'!$A48,'Hazard Data'!$S$14:$S$3379,'Weighted Averages'!G$45,'Hazard Data'!$B$14:$B$3379,'Weighted Averages'!G$43,'Hazard Data'!$F$14:$F$3379,"&gt;"&amp;RIGHT($A$40,4))*HLOOKUP(G$43,$A$38:$G$41,3,FALSE))/20</f>
        <v>0</v>
      </c>
      <c r="H48" s="27">
        <f>(COUNTIFS('Hazard Data'!$D$14:$D$3379,'Weighted Averages'!$A48,'Hazard Data'!$S$14:$S$3379,'Weighted Averages'!H$45,'Hazard Data'!$B$14:$B$3379,'Weighted Averages'!H$43,'Hazard Data'!$F$14:$F$3379,"&lt;="&amp;RIGHT($A$39,4))*HLOOKUP(H$43,$A$38:$G$41,2,FALSE))/40+(COUNTIFS('Hazard Data'!$D$14:$D$3379,'Weighted Averages'!$A48,'Hazard Data'!$S$14:$S$3379,'Weighted Averages'!H$45,'Hazard Data'!$B$14:$B$3379,'Weighted Averages'!H$43,'Hazard Data'!$F$14:$F$3379,"&gt;"&amp;RIGHT($A$40,4))*HLOOKUP(H$43,$A$38:$G$41,3,FALSE))/20</f>
        <v>0</v>
      </c>
      <c r="I48" s="27">
        <f>(COUNTIFS('Hazard Data'!$D$14:$D$3379,'Weighted Averages'!$A48,'Hazard Data'!$S$14:$S$3379,'Weighted Averages'!I$45,'Hazard Data'!$B$14:$B$3379,'Weighted Averages'!I$43,'Hazard Data'!$F$14:$F$3379,"&lt;="&amp;RIGHT($A$39,4))*HLOOKUP(I$43,$A$38:$G$41,2,FALSE))/40+(COUNTIFS('Hazard Data'!$D$14:$D$3379,'Weighted Averages'!$A48,'Hazard Data'!$S$14:$S$3379,'Weighted Averages'!I$45,'Hazard Data'!$B$14:$B$3379,'Weighted Averages'!I$43,'Hazard Data'!$F$14:$F$3379,"&gt;"&amp;RIGHT($A$40,4))*HLOOKUP(I$43,$A$38:$G$41,3,FALSE))/20</f>
        <v>8.7499999999999994E-2</v>
      </c>
      <c r="J48" s="27">
        <f>(COUNTIFS('Hazard Data'!$D$14:$D$3379,'Weighted Averages'!$A48,'Hazard Data'!$S$14:$S$3379,'Weighted Averages'!J$45,'Hazard Data'!$B$14:$B$3379,'Weighted Averages'!J$43,'Hazard Data'!$F$14:$F$3379,"&lt;="&amp;RIGHT($A$39,4))*HLOOKUP(J$43,$A$38:$G$41,2,FALSE))/40+(COUNTIFS('Hazard Data'!$D$14:$D$3379,'Weighted Averages'!$A48,'Hazard Data'!$S$14:$S$3379,'Weighted Averages'!J$45,'Hazard Data'!$B$14:$B$3379,'Weighted Averages'!J$43,'Hazard Data'!$F$14:$F$3379,"&gt;"&amp;RIGHT($A$40,4))*HLOOKUP(J$43,$A$38:$G$41,3,FALSE))/20</f>
        <v>0</v>
      </c>
      <c r="K48" s="27">
        <f>(COUNTIFS('Hazard Data'!$D$14:$D$3379,'Weighted Averages'!$A48,'Hazard Data'!$S$14:$S$3379,'Weighted Averages'!K$45,'Hazard Data'!$B$14:$B$3379,'Weighted Averages'!K$43,'Hazard Data'!$F$14:$F$3379,"&lt;="&amp;RIGHT($A$39,4))*HLOOKUP(K$43,$A$38:$G$41,2,FALSE))/40+(COUNTIFS('Hazard Data'!$D$14:$D$3379,'Weighted Averages'!$A48,'Hazard Data'!$S$14:$S$3379,'Weighted Averages'!K$45,'Hazard Data'!$B$14:$B$3379,'Weighted Averages'!K$43,'Hazard Data'!$F$14:$F$3379,"&gt;"&amp;RIGHT($A$40,4))*HLOOKUP(K$43,$A$38:$G$41,3,FALSE))/20</f>
        <v>0</v>
      </c>
      <c r="L48" s="27">
        <f>(COUNTIFS('Hazard Data'!$D$14:$D$3379,'Weighted Averages'!$A48,'Hazard Data'!$S$14:$S$3379,'Weighted Averages'!L$45,'Hazard Data'!$B$14:$B$3379,'Weighted Averages'!L$43,'Hazard Data'!$F$14:$F$3379,"&lt;="&amp;RIGHT($A$39,4))*HLOOKUP(L$43,$A$38:$G$41,2,FALSE))/40+(COUNTIFS('Hazard Data'!$D$14:$D$3379,'Weighted Averages'!$A48,'Hazard Data'!$S$14:$S$3379,'Weighted Averages'!L$45,'Hazard Data'!$B$14:$B$3379,'Weighted Averages'!L$43,'Hazard Data'!$F$14:$F$3379,"&gt;"&amp;RIGHT($A$40,4))*HLOOKUP(L$43,$A$38:$G$41,3,FALSE))/20</f>
        <v>7.5000000000000011E-2</v>
      </c>
      <c r="M48" s="27">
        <f>(COUNTIFS('Hazard Data'!$D$14:$D$3379,'Weighted Averages'!$A48,'Hazard Data'!$S$14:$S$3379,'Weighted Averages'!M$45,'Hazard Data'!$B$14:$B$3379,'Weighted Averages'!M$43,'Hazard Data'!$F$14:$F$3379,"&lt;="&amp;RIGHT($A$39,4))*HLOOKUP(M$43,$A$38:$G$41,2,FALSE))/40+(COUNTIFS('Hazard Data'!$D$14:$D$3379,'Weighted Averages'!$A48,'Hazard Data'!$S$14:$S$3379,'Weighted Averages'!M$45,'Hazard Data'!$B$14:$B$3379,'Weighted Averages'!M$43,'Hazard Data'!$F$14:$F$3379,"&gt;"&amp;RIGHT($A$40,4))*HLOOKUP(M$43,$A$38:$G$41,3,FALSE))/20</f>
        <v>0</v>
      </c>
      <c r="N48" s="27">
        <f>(COUNTIFS('Hazard Data'!$D$14:$D$3379,'Weighted Averages'!$A48,'Hazard Data'!$S$14:$S$3379,'Weighted Averages'!N$45,'Hazard Data'!$B$14:$B$3379,'Weighted Averages'!N$43,'Hazard Data'!$F$14:$F$3379,"&lt;="&amp;RIGHT($A$39,4))*HLOOKUP(N$43,$A$38:$G$41,2,FALSE))/40+(COUNTIFS('Hazard Data'!$D$14:$D$3379,'Weighted Averages'!$A48,'Hazard Data'!$S$14:$S$3379,'Weighted Averages'!N$45,'Hazard Data'!$B$14:$B$3379,'Weighted Averages'!N$43,'Hazard Data'!$F$14:$F$3379,"&gt;"&amp;RIGHT($A$40,4))*HLOOKUP(N$43,$A$38:$G$41,3,FALSE))/20</f>
        <v>0</v>
      </c>
      <c r="O48" s="27">
        <f>(COUNTIFS('Hazard Data'!$D$14:$D$3379,'Weighted Averages'!$A48,'Hazard Data'!$S$14:$S$3379,'Weighted Averages'!O$45,'Hazard Data'!$B$14:$B$3379,'Weighted Averages'!O$43,'Hazard Data'!$F$14:$F$3379,"&lt;="&amp;RIGHT($A$39,4))*HLOOKUP(O$43,$A$38:$G$41,2,FALSE))/40+(COUNTIFS('Hazard Data'!$D$14:$D$3379,'Weighted Averages'!$A48,'Hazard Data'!$S$14:$S$3379,'Weighted Averages'!O$45,'Hazard Data'!$B$14:$B$3379,'Weighted Averages'!O$43,'Hazard Data'!$F$14:$F$3379,"&gt;"&amp;RIGHT($A$40,4))*HLOOKUP(O$43,$A$38:$G$41,3,FALSE))/20</f>
        <v>6.25E-2</v>
      </c>
      <c r="P48" s="27">
        <f>(COUNTIFS('Hazard Data'!$D$14:$D$3379,'Weighted Averages'!$A48,'Hazard Data'!$S$14:$S$3379,'Weighted Averages'!P$45,'Hazard Data'!$B$14:$B$3379,'Weighted Averages'!P$43,'Hazard Data'!$F$14:$F$3379,"&lt;="&amp;RIGHT($A$39,4))*HLOOKUP(P$43,$A$38:$G$41,2,FALSE))/40+(COUNTIFS('Hazard Data'!$D$14:$D$3379,'Weighted Averages'!$A48,'Hazard Data'!$S$14:$S$3379,'Weighted Averages'!P$45,'Hazard Data'!$B$14:$B$3379,'Weighted Averages'!P$43,'Hazard Data'!$F$14:$F$3379,"&gt;"&amp;RIGHT($A$40,4))*HLOOKUP(P$43,$A$38:$G$41,3,FALSE))/20</f>
        <v>0</v>
      </c>
      <c r="Q48" s="27">
        <f>(COUNTIFS('Hazard Data'!$D$14:$D$3379,'Weighted Averages'!$A48,'Hazard Data'!$S$14:$S$3379,'Weighted Averages'!Q$45,'Hazard Data'!$B$14:$B$3379,'Weighted Averages'!Q$43,'Hazard Data'!$F$14:$F$3379,"&lt;="&amp;RIGHT($A$39,4))*HLOOKUP(Q$43,$A$38:$G$41,2,FALSE))/40+(COUNTIFS('Hazard Data'!$D$14:$D$3379,'Weighted Averages'!$A48,'Hazard Data'!$S$14:$S$3379,'Weighted Averages'!Q$45,'Hazard Data'!$B$14:$B$3379,'Weighted Averages'!Q$43,'Hazard Data'!$F$14:$F$3379,"&gt;"&amp;RIGHT($A$40,4))*HLOOKUP(Q$43,$A$38:$G$41,3,FALSE))/20</f>
        <v>0</v>
      </c>
      <c r="R48" s="27">
        <f>(COUNTIFS('Hazard Data'!$D$14:$D$3379,'Weighted Averages'!$A48,'Hazard Data'!$S$14:$S$3379,'Weighted Averages'!R$45,'Hazard Data'!$B$14:$B$3379,'Weighted Averages'!R$43,'Hazard Data'!$F$14:$F$3379,"&lt;="&amp;RIGHT($A$39,4))*HLOOKUP(R$43,$A$38:$G$41,2,FALSE))/40+(COUNTIFS('Hazard Data'!$D$14:$D$3379,'Weighted Averages'!$A48,'Hazard Data'!$S$14:$S$3379,'Weighted Averages'!R$45,'Hazard Data'!$B$14:$B$3379,'Weighted Averages'!R$43,'Hazard Data'!$F$14:$F$3379,"&gt;"&amp;RIGHT($A$40,4))*HLOOKUP(R$43,$A$38:$G$41,3,FALSE))/20</f>
        <v>6.25E-2</v>
      </c>
      <c r="S48" s="27">
        <f>(COUNTIFS('Hazard Data'!$D$14:$D$3379,'Weighted Averages'!$A48,'Hazard Data'!$S$14:$S$3379,'Weighted Averages'!S$45,'Hazard Data'!$B$14:$B$3379,'Weighted Averages'!S$43,'Hazard Data'!$F$14:$F$3379,"&lt;="&amp;RIGHT($A$39,4))*HLOOKUP(S$43,$A$38:$G$41,2,FALSE))/40+(COUNTIFS('Hazard Data'!$D$14:$D$3379,'Weighted Averages'!$A48,'Hazard Data'!$S$14:$S$3379,'Weighted Averages'!S$45,'Hazard Data'!$B$14:$B$3379,'Weighted Averages'!S$43,'Hazard Data'!$F$14:$F$3379,"&gt;"&amp;RIGHT($A$40,4))*HLOOKUP(S$43,$A$38:$G$41,3,FALSE))/20</f>
        <v>0</v>
      </c>
    </row>
    <row r="49" spans="1:19">
      <c r="A49" s="38" t="s">
        <v>96</v>
      </c>
      <c r="B49" s="27">
        <f>(COUNTIFS('Hazard Data'!$D$14:$D$3379,'Weighted Averages'!$A49,'Hazard Data'!$S$14:$S$3379,'Weighted Averages'!B$45,'Hazard Data'!$B$14:$B$3379,'Weighted Averages'!B$43,'Hazard Data'!$F$14:$F$3379,"&lt;="&amp;RIGHT($A$39,4))*HLOOKUP(B$43,$A$38:$G$41,2,FALSE))/40+(COUNTIFS('Hazard Data'!$D$14:$D$3379,'Weighted Averages'!$A49,'Hazard Data'!$S$14:$S$3379,'Weighted Averages'!B$45,'Hazard Data'!$B$14:$B$3379,'Weighted Averages'!B$43,'Hazard Data'!$F$14:$F$3379,"&gt;"&amp;RIGHT($A$40,4))*HLOOKUP(B$43,$A$38:$G$41,3,FALSE))/20</f>
        <v>7.5000000000000011E-2</v>
      </c>
      <c r="C49" s="27">
        <f>(COUNTIFS('Hazard Data'!$D$14:$D$3379,'Weighted Averages'!$A49,'Hazard Data'!$S$14:$S$3379,'Weighted Averages'!C$45,'Hazard Data'!$B$14:$B$3379,'Weighted Averages'!C$43,'Hazard Data'!$F$14:$F$3379,"&lt;="&amp;RIGHT($A$39,4))*HLOOKUP(C$43,$A$38:$G$41,2,FALSE))/40+(COUNTIFS('Hazard Data'!$D$14:$D$3379,'Weighted Averages'!$A49,'Hazard Data'!$S$14:$S$3379,'Weighted Averages'!C$45,'Hazard Data'!$B$14:$B$3379,'Weighted Averages'!C$43,'Hazard Data'!$F$14:$F$3379,"&gt;"&amp;RIGHT($A$40,4))*HLOOKUP(C$43,$A$38:$G$41,3,FALSE))/20</f>
        <v>0.55000000000000004</v>
      </c>
      <c r="D49" s="27">
        <f>(COUNTIFS('Hazard Data'!$D$14:$D$3379,'Weighted Averages'!$A49,'Hazard Data'!$S$14:$S$3379,'Weighted Averages'!D$45,'Hazard Data'!$B$14:$B$3379,'Weighted Averages'!D$43,'Hazard Data'!$F$14:$F$3379,"&lt;="&amp;RIGHT($A$39,4))*HLOOKUP(D$43,$A$38:$G$41,2,FALSE))/40+(COUNTIFS('Hazard Data'!$D$14:$D$3379,'Weighted Averages'!$A49,'Hazard Data'!$S$14:$S$3379,'Weighted Averages'!D$45,'Hazard Data'!$B$14:$B$3379,'Weighted Averages'!D$43,'Hazard Data'!$F$14:$F$3379,"&gt;"&amp;RIGHT($A$40,4))*HLOOKUP(D$43,$A$38:$G$41,3,FALSE))/20</f>
        <v>0</v>
      </c>
      <c r="E49" s="27">
        <f>(COUNTIFS('Hazard Data'!$D$14:$D$3379,'Weighted Averages'!$A49,'Hazard Data'!$S$14:$S$3379,'Weighted Averages'!E$45,'Hazard Data'!$B$14:$B$3379,'Weighted Averages'!E$43,'Hazard Data'!$F$14:$F$3379,"&lt;="&amp;RIGHT($A$39,4))*HLOOKUP(E$43,$A$38:$G$41,2,FALSE))/40+(COUNTIFS('Hazard Data'!$D$14:$D$3379,'Weighted Averages'!$A49,'Hazard Data'!$S$14:$S$3379,'Weighted Averages'!E$45,'Hazard Data'!$B$14:$B$3379,'Weighted Averages'!E$43,'Hazard Data'!$F$14:$F$3379,"&gt;"&amp;RIGHT($A$40,4))*HLOOKUP(E$43,$A$38:$G$41,3,FALSE))/20</f>
        <v>0.1875</v>
      </c>
      <c r="F49" s="27">
        <f>(COUNTIFS('Hazard Data'!$D$14:$D$3379,'Weighted Averages'!$A49,'Hazard Data'!$S$14:$S$3379,'Weighted Averages'!F$45,'Hazard Data'!$B$14:$B$3379,'Weighted Averages'!F$43,'Hazard Data'!$F$14:$F$3379,"&lt;="&amp;RIGHT($A$39,4))*HLOOKUP(F$43,$A$38:$G$41,2,FALSE))/40+(COUNTIFS('Hazard Data'!$D$14:$D$3379,'Weighted Averages'!$A49,'Hazard Data'!$S$14:$S$3379,'Weighted Averages'!F$45,'Hazard Data'!$B$14:$B$3379,'Weighted Averages'!F$43,'Hazard Data'!$F$14:$F$3379,"&gt;"&amp;RIGHT($A$40,4))*HLOOKUP(F$43,$A$38:$G$41,3,FALSE))/20</f>
        <v>0.92500000000000004</v>
      </c>
      <c r="G49" s="27">
        <f>(COUNTIFS('Hazard Data'!$D$14:$D$3379,'Weighted Averages'!$A49,'Hazard Data'!$S$14:$S$3379,'Weighted Averages'!G$45,'Hazard Data'!$B$14:$B$3379,'Weighted Averages'!G$43,'Hazard Data'!$F$14:$F$3379,"&lt;="&amp;RIGHT($A$39,4))*HLOOKUP(G$43,$A$38:$G$41,2,FALSE))/40+(COUNTIFS('Hazard Data'!$D$14:$D$3379,'Weighted Averages'!$A49,'Hazard Data'!$S$14:$S$3379,'Weighted Averages'!G$45,'Hazard Data'!$B$14:$B$3379,'Weighted Averages'!G$43,'Hazard Data'!$F$14:$F$3379,"&gt;"&amp;RIGHT($A$40,4))*HLOOKUP(G$43,$A$38:$G$41,3,FALSE))/20</f>
        <v>0</v>
      </c>
      <c r="H49" s="27">
        <f>(COUNTIFS('Hazard Data'!$D$14:$D$3379,'Weighted Averages'!$A49,'Hazard Data'!$S$14:$S$3379,'Weighted Averages'!H$45,'Hazard Data'!$B$14:$B$3379,'Weighted Averages'!H$43,'Hazard Data'!$F$14:$F$3379,"&lt;="&amp;RIGHT($A$39,4))*HLOOKUP(H$43,$A$38:$G$41,2,FALSE))/40+(COUNTIFS('Hazard Data'!$D$14:$D$3379,'Weighted Averages'!$A49,'Hazard Data'!$S$14:$S$3379,'Weighted Averages'!H$45,'Hazard Data'!$B$14:$B$3379,'Weighted Averages'!H$43,'Hazard Data'!$F$14:$F$3379,"&gt;"&amp;RIGHT($A$40,4))*HLOOKUP(H$43,$A$38:$G$41,3,FALSE))/20</f>
        <v>6.25E-2</v>
      </c>
      <c r="I49" s="27">
        <f>(COUNTIFS('Hazard Data'!$D$14:$D$3379,'Weighted Averages'!$A49,'Hazard Data'!$S$14:$S$3379,'Weighted Averages'!I$45,'Hazard Data'!$B$14:$B$3379,'Weighted Averages'!I$43,'Hazard Data'!$F$14:$F$3379,"&lt;="&amp;RIGHT($A$39,4))*HLOOKUP(I$43,$A$38:$G$41,2,FALSE))/40+(COUNTIFS('Hazard Data'!$D$14:$D$3379,'Weighted Averages'!$A49,'Hazard Data'!$S$14:$S$3379,'Weighted Averages'!I$45,'Hazard Data'!$B$14:$B$3379,'Weighted Averages'!I$43,'Hazard Data'!$F$14:$F$3379,"&gt;"&amp;RIGHT($A$40,4))*HLOOKUP(I$43,$A$38:$G$41,3,FALSE))/20</f>
        <v>0.41250000000000003</v>
      </c>
      <c r="J49" s="27">
        <f>(COUNTIFS('Hazard Data'!$D$14:$D$3379,'Weighted Averages'!$A49,'Hazard Data'!$S$14:$S$3379,'Weighted Averages'!J$45,'Hazard Data'!$B$14:$B$3379,'Weighted Averages'!J$43,'Hazard Data'!$F$14:$F$3379,"&lt;="&amp;RIGHT($A$39,4))*HLOOKUP(J$43,$A$38:$G$41,2,FALSE))/40+(COUNTIFS('Hazard Data'!$D$14:$D$3379,'Weighted Averages'!$A49,'Hazard Data'!$S$14:$S$3379,'Weighted Averages'!J$45,'Hazard Data'!$B$14:$B$3379,'Weighted Averages'!J$43,'Hazard Data'!$F$14:$F$3379,"&gt;"&amp;RIGHT($A$40,4))*HLOOKUP(J$43,$A$38:$G$41,3,FALSE))/20</f>
        <v>0</v>
      </c>
      <c r="K49" s="27">
        <f>(COUNTIFS('Hazard Data'!$D$14:$D$3379,'Weighted Averages'!$A49,'Hazard Data'!$S$14:$S$3379,'Weighted Averages'!K$45,'Hazard Data'!$B$14:$B$3379,'Weighted Averages'!K$43,'Hazard Data'!$F$14:$F$3379,"&lt;="&amp;RIGHT($A$39,4))*HLOOKUP(K$43,$A$38:$G$41,2,FALSE))/40+(COUNTIFS('Hazard Data'!$D$14:$D$3379,'Weighted Averages'!$A49,'Hazard Data'!$S$14:$S$3379,'Weighted Averages'!K$45,'Hazard Data'!$B$14:$B$3379,'Weighted Averages'!K$43,'Hazard Data'!$F$14:$F$3379,"&gt;"&amp;RIGHT($A$40,4))*HLOOKUP(K$43,$A$38:$G$41,3,FALSE))/20</f>
        <v>0.05</v>
      </c>
      <c r="L49" s="27">
        <f>(COUNTIFS('Hazard Data'!$D$14:$D$3379,'Weighted Averages'!$A49,'Hazard Data'!$S$14:$S$3379,'Weighted Averages'!L$45,'Hazard Data'!$B$14:$B$3379,'Weighted Averages'!L$43,'Hazard Data'!$F$14:$F$3379,"&lt;="&amp;RIGHT($A$39,4))*HLOOKUP(L$43,$A$38:$G$41,2,FALSE))/40+(COUNTIFS('Hazard Data'!$D$14:$D$3379,'Weighted Averages'!$A49,'Hazard Data'!$S$14:$S$3379,'Weighted Averages'!L$45,'Hazard Data'!$B$14:$B$3379,'Weighted Averages'!L$43,'Hazard Data'!$F$14:$F$3379,"&gt;"&amp;RIGHT($A$40,4))*HLOOKUP(L$43,$A$38:$G$41,3,FALSE))/20</f>
        <v>0.33750000000000002</v>
      </c>
      <c r="M49" s="27">
        <f>(COUNTIFS('Hazard Data'!$D$14:$D$3379,'Weighted Averages'!$A49,'Hazard Data'!$S$14:$S$3379,'Weighted Averages'!M$45,'Hazard Data'!$B$14:$B$3379,'Weighted Averages'!M$43,'Hazard Data'!$F$14:$F$3379,"&lt;="&amp;RIGHT($A$39,4))*HLOOKUP(M$43,$A$38:$G$41,2,FALSE))/40+(COUNTIFS('Hazard Data'!$D$14:$D$3379,'Weighted Averages'!$A49,'Hazard Data'!$S$14:$S$3379,'Weighted Averages'!M$45,'Hazard Data'!$B$14:$B$3379,'Weighted Averages'!M$43,'Hazard Data'!$F$14:$F$3379,"&gt;"&amp;RIGHT($A$40,4))*HLOOKUP(M$43,$A$38:$G$41,3,FALSE))/20</f>
        <v>0</v>
      </c>
      <c r="N49" s="27">
        <f>(COUNTIFS('Hazard Data'!$D$14:$D$3379,'Weighted Averages'!$A49,'Hazard Data'!$S$14:$S$3379,'Weighted Averages'!N$45,'Hazard Data'!$B$14:$B$3379,'Weighted Averages'!N$43,'Hazard Data'!$F$14:$F$3379,"&lt;="&amp;RIGHT($A$39,4))*HLOOKUP(N$43,$A$38:$G$41,2,FALSE))/40+(COUNTIFS('Hazard Data'!$D$14:$D$3379,'Weighted Averages'!$A49,'Hazard Data'!$S$14:$S$3379,'Weighted Averages'!N$45,'Hazard Data'!$B$14:$B$3379,'Weighted Averages'!N$43,'Hazard Data'!$F$14:$F$3379,"&gt;"&amp;RIGHT($A$40,4))*HLOOKUP(N$43,$A$38:$G$41,3,FALSE))/20</f>
        <v>0</v>
      </c>
      <c r="O49" s="27">
        <f>(COUNTIFS('Hazard Data'!$D$14:$D$3379,'Weighted Averages'!$A49,'Hazard Data'!$S$14:$S$3379,'Weighted Averages'!O$45,'Hazard Data'!$B$14:$B$3379,'Weighted Averages'!O$43,'Hazard Data'!$F$14:$F$3379,"&lt;="&amp;RIGHT($A$39,4))*HLOOKUP(O$43,$A$38:$G$41,2,FALSE))/40+(COUNTIFS('Hazard Data'!$D$14:$D$3379,'Weighted Averages'!$A49,'Hazard Data'!$S$14:$S$3379,'Weighted Averages'!O$45,'Hazard Data'!$B$14:$B$3379,'Weighted Averages'!O$43,'Hazard Data'!$F$14:$F$3379,"&gt;"&amp;RIGHT($A$40,4))*HLOOKUP(O$43,$A$38:$G$41,3,FALSE))/20</f>
        <v>0.42499999999999999</v>
      </c>
      <c r="P49" s="27">
        <f>(COUNTIFS('Hazard Data'!$D$14:$D$3379,'Weighted Averages'!$A49,'Hazard Data'!$S$14:$S$3379,'Weighted Averages'!P$45,'Hazard Data'!$B$14:$B$3379,'Weighted Averages'!P$43,'Hazard Data'!$F$14:$F$3379,"&lt;="&amp;RIGHT($A$39,4))*HLOOKUP(P$43,$A$38:$G$41,2,FALSE))/40+(COUNTIFS('Hazard Data'!$D$14:$D$3379,'Weighted Averages'!$A49,'Hazard Data'!$S$14:$S$3379,'Weighted Averages'!P$45,'Hazard Data'!$B$14:$B$3379,'Weighted Averages'!P$43,'Hazard Data'!$F$14:$F$3379,"&gt;"&amp;RIGHT($A$40,4))*HLOOKUP(P$43,$A$38:$G$41,3,FALSE))/20</f>
        <v>0</v>
      </c>
      <c r="Q49" s="27">
        <f>(COUNTIFS('Hazard Data'!$D$14:$D$3379,'Weighted Averages'!$A49,'Hazard Data'!$S$14:$S$3379,'Weighted Averages'!Q$45,'Hazard Data'!$B$14:$B$3379,'Weighted Averages'!Q$43,'Hazard Data'!$F$14:$F$3379,"&lt;="&amp;RIGHT($A$39,4))*HLOOKUP(Q$43,$A$38:$G$41,2,FALSE))/40+(COUNTIFS('Hazard Data'!$D$14:$D$3379,'Weighted Averages'!$A49,'Hazard Data'!$S$14:$S$3379,'Weighted Averages'!Q$45,'Hazard Data'!$B$14:$B$3379,'Weighted Averages'!Q$43,'Hazard Data'!$F$14:$F$3379,"&gt;"&amp;RIGHT($A$40,4))*HLOOKUP(Q$43,$A$38:$G$41,3,FALSE))/20</f>
        <v>1.2500000000000001E-2</v>
      </c>
      <c r="R49" s="27">
        <f>(COUNTIFS('Hazard Data'!$D$14:$D$3379,'Weighted Averages'!$A49,'Hazard Data'!$S$14:$S$3379,'Weighted Averages'!R$45,'Hazard Data'!$B$14:$B$3379,'Weighted Averages'!R$43,'Hazard Data'!$F$14:$F$3379,"&lt;="&amp;RIGHT($A$39,4))*HLOOKUP(R$43,$A$38:$G$41,2,FALSE))/40+(COUNTIFS('Hazard Data'!$D$14:$D$3379,'Weighted Averages'!$A49,'Hazard Data'!$S$14:$S$3379,'Weighted Averages'!R$45,'Hazard Data'!$B$14:$B$3379,'Weighted Averages'!R$43,'Hazard Data'!$F$14:$F$3379,"&gt;"&amp;RIGHT($A$40,4))*HLOOKUP(R$43,$A$38:$G$41,3,FALSE))/20</f>
        <v>0.28750000000000003</v>
      </c>
      <c r="S49" s="27">
        <f>(COUNTIFS('Hazard Data'!$D$14:$D$3379,'Weighted Averages'!$A49,'Hazard Data'!$S$14:$S$3379,'Weighted Averages'!S$45,'Hazard Data'!$B$14:$B$3379,'Weighted Averages'!S$43,'Hazard Data'!$F$14:$F$3379,"&lt;="&amp;RIGHT($A$39,4))*HLOOKUP(S$43,$A$38:$G$41,2,FALSE))/40+(COUNTIFS('Hazard Data'!$D$14:$D$3379,'Weighted Averages'!$A49,'Hazard Data'!$S$14:$S$3379,'Weighted Averages'!S$45,'Hazard Data'!$B$14:$B$3379,'Weighted Averages'!S$43,'Hazard Data'!$F$14:$F$3379,"&gt;"&amp;RIGHT($A$40,4))*HLOOKUP(S$43,$A$38:$G$41,3,FALSE))/20</f>
        <v>0</v>
      </c>
    </row>
    <row r="50" spans="1:19">
      <c r="A50" s="38" t="s">
        <v>41</v>
      </c>
      <c r="B50" s="27">
        <f>(COUNTIFS('Hazard Data'!$D$14:$D$3379,'Weighted Averages'!$A50,'Hazard Data'!$S$14:$S$3379,'Weighted Averages'!B$45,'Hazard Data'!$B$14:$B$3379,'Weighted Averages'!B$43,'Hazard Data'!$F$14:$F$3379,"&lt;="&amp;RIGHT($A$39,4))*HLOOKUP(B$43,$A$38:$G$41,2,FALSE))/40+(COUNTIFS('Hazard Data'!$D$14:$D$3379,'Weighted Averages'!$A50,'Hazard Data'!$S$14:$S$3379,'Weighted Averages'!B$45,'Hazard Data'!$B$14:$B$3379,'Weighted Averages'!B$43,'Hazard Data'!$F$14:$F$3379,"&gt;"&amp;RIGHT($A$40,4))*HLOOKUP(B$43,$A$38:$G$41,3,FALSE))/20</f>
        <v>0</v>
      </c>
      <c r="C50" s="27">
        <f>(COUNTIFS('Hazard Data'!$D$14:$D$3379,'Weighted Averages'!$A50,'Hazard Data'!$S$14:$S$3379,'Weighted Averages'!C$45,'Hazard Data'!$B$14:$B$3379,'Weighted Averages'!C$43,'Hazard Data'!$F$14:$F$3379,"&lt;="&amp;RIGHT($A$39,4))*HLOOKUP(C$43,$A$38:$G$41,2,FALSE))/40+(COUNTIFS('Hazard Data'!$D$14:$D$3379,'Weighted Averages'!$A50,'Hazard Data'!$S$14:$S$3379,'Weighted Averages'!C$45,'Hazard Data'!$B$14:$B$3379,'Weighted Averages'!C$43,'Hazard Data'!$F$14:$F$3379,"&gt;"&amp;RIGHT($A$40,4))*HLOOKUP(C$43,$A$38:$G$41,3,FALSE))/20</f>
        <v>0</v>
      </c>
      <c r="D50" s="27">
        <f>(COUNTIFS('Hazard Data'!$D$14:$D$3379,'Weighted Averages'!$A50,'Hazard Data'!$S$14:$S$3379,'Weighted Averages'!D$45,'Hazard Data'!$B$14:$B$3379,'Weighted Averages'!D$43,'Hazard Data'!$F$14:$F$3379,"&lt;="&amp;RIGHT($A$39,4))*HLOOKUP(D$43,$A$38:$G$41,2,FALSE))/40+(COUNTIFS('Hazard Data'!$D$14:$D$3379,'Weighted Averages'!$A50,'Hazard Data'!$S$14:$S$3379,'Weighted Averages'!D$45,'Hazard Data'!$B$14:$B$3379,'Weighted Averages'!D$43,'Hazard Data'!$F$14:$F$3379,"&gt;"&amp;RIGHT($A$40,4))*HLOOKUP(D$43,$A$38:$G$41,3,FALSE))/20</f>
        <v>0</v>
      </c>
      <c r="E50" s="27">
        <f>(COUNTIFS('Hazard Data'!$D$14:$D$3379,'Weighted Averages'!$A50,'Hazard Data'!$S$14:$S$3379,'Weighted Averages'!E$45,'Hazard Data'!$B$14:$B$3379,'Weighted Averages'!E$43,'Hazard Data'!$F$14:$F$3379,"&lt;="&amp;RIGHT($A$39,4))*HLOOKUP(E$43,$A$38:$G$41,2,FALSE))/40+(COUNTIFS('Hazard Data'!$D$14:$D$3379,'Weighted Averages'!$A50,'Hazard Data'!$S$14:$S$3379,'Weighted Averages'!E$45,'Hazard Data'!$B$14:$B$3379,'Weighted Averages'!E$43,'Hazard Data'!$F$14:$F$3379,"&gt;"&amp;RIGHT($A$40,4))*HLOOKUP(E$43,$A$38:$G$41,3,FALSE))/20</f>
        <v>0</v>
      </c>
      <c r="F50" s="27">
        <f>(COUNTIFS('Hazard Data'!$D$14:$D$3379,'Weighted Averages'!$A50,'Hazard Data'!$S$14:$S$3379,'Weighted Averages'!F$45,'Hazard Data'!$B$14:$B$3379,'Weighted Averages'!F$43,'Hazard Data'!$F$14:$F$3379,"&lt;="&amp;RIGHT($A$39,4))*HLOOKUP(F$43,$A$38:$G$41,2,FALSE))/40+(COUNTIFS('Hazard Data'!$D$14:$D$3379,'Weighted Averages'!$A50,'Hazard Data'!$S$14:$S$3379,'Weighted Averages'!F$45,'Hazard Data'!$B$14:$B$3379,'Weighted Averages'!F$43,'Hazard Data'!$F$14:$F$3379,"&gt;"&amp;RIGHT($A$40,4))*HLOOKUP(F$43,$A$38:$G$41,3,FALSE))/20</f>
        <v>0</v>
      </c>
      <c r="G50" s="27">
        <f>(COUNTIFS('Hazard Data'!$D$14:$D$3379,'Weighted Averages'!$A50,'Hazard Data'!$S$14:$S$3379,'Weighted Averages'!G$45,'Hazard Data'!$B$14:$B$3379,'Weighted Averages'!G$43,'Hazard Data'!$F$14:$F$3379,"&lt;="&amp;RIGHT($A$39,4))*HLOOKUP(G$43,$A$38:$G$41,2,FALSE))/40+(COUNTIFS('Hazard Data'!$D$14:$D$3379,'Weighted Averages'!$A50,'Hazard Data'!$S$14:$S$3379,'Weighted Averages'!G$45,'Hazard Data'!$B$14:$B$3379,'Weighted Averages'!G$43,'Hazard Data'!$F$14:$F$3379,"&gt;"&amp;RIGHT($A$40,4))*HLOOKUP(G$43,$A$38:$G$41,3,FALSE))/20</f>
        <v>0</v>
      </c>
      <c r="H50" s="27">
        <f>(COUNTIFS('Hazard Data'!$D$14:$D$3379,'Weighted Averages'!$A50,'Hazard Data'!$S$14:$S$3379,'Weighted Averages'!H$45,'Hazard Data'!$B$14:$B$3379,'Weighted Averages'!H$43,'Hazard Data'!$F$14:$F$3379,"&lt;="&amp;RIGHT($A$39,4))*HLOOKUP(H$43,$A$38:$G$41,2,FALSE))/40+(COUNTIFS('Hazard Data'!$D$14:$D$3379,'Weighted Averages'!$A50,'Hazard Data'!$S$14:$S$3379,'Weighted Averages'!H$45,'Hazard Data'!$B$14:$B$3379,'Weighted Averages'!H$43,'Hazard Data'!$F$14:$F$3379,"&gt;"&amp;RIGHT($A$40,4))*HLOOKUP(H$43,$A$38:$G$41,3,FALSE))/20</f>
        <v>0</v>
      </c>
      <c r="I50" s="27">
        <f>(COUNTIFS('Hazard Data'!$D$14:$D$3379,'Weighted Averages'!$A50,'Hazard Data'!$S$14:$S$3379,'Weighted Averages'!I$45,'Hazard Data'!$B$14:$B$3379,'Weighted Averages'!I$43,'Hazard Data'!$F$14:$F$3379,"&lt;="&amp;RIGHT($A$39,4))*HLOOKUP(I$43,$A$38:$G$41,2,FALSE))/40+(COUNTIFS('Hazard Data'!$D$14:$D$3379,'Weighted Averages'!$A50,'Hazard Data'!$S$14:$S$3379,'Weighted Averages'!I$45,'Hazard Data'!$B$14:$B$3379,'Weighted Averages'!I$43,'Hazard Data'!$F$14:$F$3379,"&gt;"&amp;RIGHT($A$40,4))*HLOOKUP(I$43,$A$38:$G$41,3,FALSE))/20</f>
        <v>2.5000000000000001E-2</v>
      </c>
      <c r="J50" s="27">
        <f>(COUNTIFS('Hazard Data'!$D$14:$D$3379,'Weighted Averages'!$A50,'Hazard Data'!$S$14:$S$3379,'Weighted Averages'!J$45,'Hazard Data'!$B$14:$B$3379,'Weighted Averages'!J$43,'Hazard Data'!$F$14:$F$3379,"&lt;="&amp;RIGHT($A$39,4))*HLOOKUP(J$43,$A$38:$G$41,2,FALSE))/40+(COUNTIFS('Hazard Data'!$D$14:$D$3379,'Weighted Averages'!$A50,'Hazard Data'!$S$14:$S$3379,'Weighted Averages'!J$45,'Hazard Data'!$B$14:$B$3379,'Weighted Averages'!J$43,'Hazard Data'!$F$14:$F$3379,"&gt;"&amp;RIGHT($A$40,4))*HLOOKUP(J$43,$A$38:$G$41,3,FALSE))/20</f>
        <v>0</v>
      </c>
      <c r="K50" s="27">
        <f>(COUNTIFS('Hazard Data'!$D$14:$D$3379,'Weighted Averages'!$A50,'Hazard Data'!$S$14:$S$3379,'Weighted Averages'!K$45,'Hazard Data'!$B$14:$B$3379,'Weighted Averages'!K$43,'Hazard Data'!$F$14:$F$3379,"&lt;="&amp;RIGHT($A$39,4))*HLOOKUP(K$43,$A$38:$G$41,2,FALSE))/40+(COUNTIFS('Hazard Data'!$D$14:$D$3379,'Weighted Averages'!$A50,'Hazard Data'!$S$14:$S$3379,'Weighted Averages'!K$45,'Hazard Data'!$B$14:$B$3379,'Weighted Averages'!K$43,'Hazard Data'!$F$14:$F$3379,"&gt;"&amp;RIGHT($A$40,4))*HLOOKUP(K$43,$A$38:$G$41,3,FALSE))/20</f>
        <v>2.5000000000000001E-2</v>
      </c>
      <c r="L50" s="27">
        <f>(COUNTIFS('Hazard Data'!$D$14:$D$3379,'Weighted Averages'!$A50,'Hazard Data'!$S$14:$S$3379,'Weighted Averages'!L$45,'Hazard Data'!$B$14:$B$3379,'Weighted Averages'!L$43,'Hazard Data'!$F$14:$F$3379,"&lt;="&amp;RIGHT($A$39,4))*HLOOKUP(L$43,$A$38:$G$41,2,FALSE))/40+(COUNTIFS('Hazard Data'!$D$14:$D$3379,'Weighted Averages'!$A50,'Hazard Data'!$S$14:$S$3379,'Weighted Averages'!L$45,'Hazard Data'!$B$14:$B$3379,'Weighted Averages'!L$43,'Hazard Data'!$F$14:$F$3379,"&gt;"&amp;RIGHT($A$40,4))*HLOOKUP(L$43,$A$38:$G$41,3,FALSE))/20</f>
        <v>2.5000000000000001E-2</v>
      </c>
      <c r="M50" s="27">
        <f>(COUNTIFS('Hazard Data'!$D$14:$D$3379,'Weighted Averages'!$A50,'Hazard Data'!$S$14:$S$3379,'Weighted Averages'!M$45,'Hazard Data'!$B$14:$B$3379,'Weighted Averages'!M$43,'Hazard Data'!$F$14:$F$3379,"&lt;="&amp;RIGHT($A$39,4))*HLOOKUP(M$43,$A$38:$G$41,2,FALSE))/40+(COUNTIFS('Hazard Data'!$D$14:$D$3379,'Weighted Averages'!$A50,'Hazard Data'!$S$14:$S$3379,'Weighted Averages'!M$45,'Hazard Data'!$B$14:$B$3379,'Weighted Averages'!M$43,'Hazard Data'!$F$14:$F$3379,"&gt;"&amp;RIGHT($A$40,4))*HLOOKUP(M$43,$A$38:$G$41,3,FALSE))/20</f>
        <v>0</v>
      </c>
      <c r="N50" s="27">
        <f>(COUNTIFS('Hazard Data'!$D$14:$D$3379,'Weighted Averages'!$A50,'Hazard Data'!$S$14:$S$3379,'Weighted Averages'!N$45,'Hazard Data'!$B$14:$B$3379,'Weighted Averages'!N$43,'Hazard Data'!$F$14:$F$3379,"&lt;="&amp;RIGHT($A$39,4))*HLOOKUP(N$43,$A$38:$G$41,2,FALSE))/40+(COUNTIFS('Hazard Data'!$D$14:$D$3379,'Weighted Averages'!$A50,'Hazard Data'!$S$14:$S$3379,'Weighted Averages'!N$45,'Hazard Data'!$B$14:$B$3379,'Weighted Averages'!N$43,'Hazard Data'!$F$14:$F$3379,"&gt;"&amp;RIGHT($A$40,4))*HLOOKUP(N$43,$A$38:$G$41,3,FALSE))/20</f>
        <v>0</v>
      </c>
      <c r="O50" s="27">
        <f>(COUNTIFS('Hazard Data'!$D$14:$D$3379,'Weighted Averages'!$A50,'Hazard Data'!$S$14:$S$3379,'Weighted Averages'!O$45,'Hazard Data'!$B$14:$B$3379,'Weighted Averages'!O$43,'Hazard Data'!$F$14:$F$3379,"&lt;="&amp;RIGHT($A$39,4))*HLOOKUP(O$43,$A$38:$G$41,2,FALSE))/40+(COUNTIFS('Hazard Data'!$D$14:$D$3379,'Weighted Averages'!$A50,'Hazard Data'!$S$14:$S$3379,'Weighted Averages'!O$45,'Hazard Data'!$B$14:$B$3379,'Weighted Averages'!O$43,'Hazard Data'!$F$14:$F$3379,"&gt;"&amp;RIGHT($A$40,4))*HLOOKUP(O$43,$A$38:$G$41,3,FALSE))/20</f>
        <v>2.5000000000000001E-2</v>
      </c>
      <c r="P50" s="27">
        <f>(COUNTIFS('Hazard Data'!$D$14:$D$3379,'Weighted Averages'!$A50,'Hazard Data'!$S$14:$S$3379,'Weighted Averages'!P$45,'Hazard Data'!$B$14:$B$3379,'Weighted Averages'!P$43,'Hazard Data'!$F$14:$F$3379,"&lt;="&amp;RIGHT($A$39,4))*HLOOKUP(P$43,$A$38:$G$41,2,FALSE))/40+(COUNTIFS('Hazard Data'!$D$14:$D$3379,'Weighted Averages'!$A50,'Hazard Data'!$S$14:$S$3379,'Weighted Averages'!P$45,'Hazard Data'!$B$14:$B$3379,'Weighted Averages'!P$43,'Hazard Data'!$F$14:$F$3379,"&gt;"&amp;RIGHT($A$40,4))*HLOOKUP(P$43,$A$38:$G$41,3,FALSE))/20</f>
        <v>0</v>
      </c>
      <c r="Q50" s="27">
        <f>(COUNTIFS('Hazard Data'!$D$14:$D$3379,'Weighted Averages'!$A50,'Hazard Data'!$S$14:$S$3379,'Weighted Averages'!Q$45,'Hazard Data'!$B$14:$B$3379,'Weighted Averages'!Q$43,'Hazard Data'!$F$14:$F$3379,"&lt;="&amp;RIGHT($A$39,4))*HLOOKUP(Q$43,$A$38:$G$41,2,FALSE))/40+(COUNTIFS('Hazard Data'!$D$14:$D$3379,'Weighted Averages'!$A50,'Hazard Data'!$S$14:$S$3379,'Weighted Averages'!Q$45,'Hazard Data'!$B$14:$B$3379,'Weighted Averages'!Q$43,'Hazard Data'!$F$14:$F$3379,"&gt;"&amp;RIGHT($A$40,4))*HLOOKUP(Q$43,$A$38:$G$41,3,FALSE))/20</f>
        <v>2.5000000000000001E-2</v>
      </c>
      <c r="R50" s="27">
        <f>(COUNTIFS('Hazard Data'!$D$14:$D$3379,'Weighted Averages'!$A50,'Hazard Data'!$S$14:$S$3379,'Weighted Averages'!R$45,'Hazard Data'!$B$14:$B$3379,'Weighted Averages'!R$43,'Hazard Data'!$F$14:$F$3379,"&lt;="&amp;RIGHT($A$39,4))*HLOOKUP(R$43,$A$38:$G$41,2,FALSE))/40+(COUNTIFS('Hazard Data'!$D$14:$D$3379,'Weighted Averages'!$A50,'Hazard Data'!$S$14:$S$3379,'Weighted Averages'!R$45,'Hazard Data'!$B$14:$B$3379,'Weighted Averages'!R$43,'Hazard Data'!$F$14:$F$3379,"&gt;"&amp;RIGHT($A$40,4))*HLOOKUP(R$43,$A$38:$G$41,3,FALSE))/20</f>
        <v>0.1</v>
      </c>
      <c r="S50" s="27">
        <f>(COUNTIFS('Hazard Data'!$D$14:$D$3379,'Weighted Averages'!$A50,'Hazard Data'!$S$14:$S$3379,'Weighted Averages'!S$45,'Hazard Data'!$B$14:$B$3379,'Weighted Averages'!S$43,'Hazard Data'!$F$14:$F$3379,"&lt;="&amp;RIGHT($A$39,4))*HLOOKUP(S$43,$A$38:$G$41,2,FALSE))/40+(COUNTIFS('Hazard Data'!$D$14:$D$3379,'Weighted Averages'!$A50,'Hazard Data'!$S$14:$S$3379,'Weighted Averages'!S$45,'Hazard Data'!$B$14:$B$3379,'Weighted Averages'!S$43,'Hazard Data'!$F$14:$F$3379,"&gt;"&amp;RIGHT($A$40,4))*HLOOKUP(S$43,$A$38:$G$41,3,FALSE))/20</f>
        <v>0</v>
      </c>
    </row>
    <row r="51" spans="1:19">
      <c r="A51" s="38" t="s">
        <v>100</v>
      </c>
      <c r="B51" s="27">
        <f>(COUNTIFS('Hazard Data'!$D$14:$D$3379,'Weighted Averages'!$A51,'Hazard Data'!$S$14:$S$3379,'Weighted Averages'!B$45,'Hazard Data'!$B$14:$B$3379,'Weighted Averages'!B$43,'Hazard Data'!$F$14:$F$3379,"&lt;="&amp;RIGHT($A$39,4))*HLOOKUP(B$43,$A$38:$G$41,2,FALSE))/40+(COUNTIFS('Hazard Data'!$D$14:$D$3379,'Weighted Averages'!$A51,'Hazard Data'!$S$14:$S$3379,'Weighted Averages'!B$45,'Hazard Data'!$B$14:$B$3379,'Weighted Averages'!B$43,'Hazard Data'!$F$14:$F$3379,"&gt;"&amp;RIGHT($A$40,4))*HLOOKUP(B$43,$A$38:$G$41,3,FALSE))/20</f>
        <v>0</v>
      </c>
      <c r="C51" s="27">
        <f>(COUNTIFS('Hazard Data'!$D$14:$D$3379,'Weighted Averages'!$A51,'Hazard Data'!$S$14:$S$3379,'Weighted Averages'!C$45,'Hazard Data'!$B$14:$B$3379,'Weighted Averages'!C$43,'Hazard Data'!$F$14:$F$3379,"&lt;="&amp;RIGHT($A$39,4))*HLOOKUP(C$43,$A$38:$G$41,2,FALSE))/40+(COUNTIFS('Hazard Data'!$D$14:$D$3379,'Weighted Averages'!$A51,'Hazard Data'!$S$14:$S$3379,'Weighted Averages'!C$45,'Hazard Data'!$B$14:$B$3379,'Weighted Averages'!C$43,'Hazard Data'!$F$14:$F$3379,"&gt;"&amp;RIGHT($A$40,4))*HLOOKUP(C$43,$A$38:$G$41,3,FALSE))/20</f>
        <v>0</v>
      </c>
      <c r="D51" s="27">
        <f>(COUNTIFS('Hazard Data'!$D$14:$D$3379,'Weighted Averages'!$A51,'Hazard Data'!$S$14:$S$3379,'Weighted Averages'!D$45,'Hazard Data'!$B$14:$B$3379,'Weighted Averages'!D$43,'Hazard Data'!$F$14:$F$3379,"&lt;="&amp;RIGHT($A$39,4))*HLOOKUP(D$43,$A$38:$G$41,2,FALSE))/40+(COUNTIFS('Hazard Data'!$D$14:$D$3379,'Weighted Averages'!$A51,'Hazard Data'!$S$14:$S$3379,'Weighted Averages'!D$45,'Hazard Data'!$B$14:$B$3379,'Weighted Averages'!D$43,'Hazard Data'!$F$14:$F$3379,"&gt;"&amp;RIGHT($A$40,4))*HLOOKUP(D$43,$A$38:$G$41,3,FALSE))/20</f>
        <v>0</v>
      </c>
      <c r="E51" s="27">
        <f>(COUNTIFS('Hazard Data'!$D$14:$D$3379,'Weighted Averages'!$A51,'Hazard Data'!$S$14:$S$3379,'Weighted Averages'!E$45,'Hazard Data'!$B$14:$B$3379,'Weighted Averages'!E$43,'Hazard Data'!$F$14:$F$3379,"&lt;="&amp;RIGHT($A$39,4))*HLOOKUP(E$43,$A$38:$G$41,2,FALSE))/40+(COUNTIFS('Hazard Data'!$D$14:$D$3379,'Weighted Averages'!$A51,'Hazard Data'!$S$14:$S$3379,'Weighted Averages'!E$45,'Hazard Data'!$B$14:$B$3379,'Weighted Averages'!E$43,'Hazard Data'!$F$14:$F$3379,"&gt;"&amp;RIGHT($A$40,4))*HLOOKUP(E$43,$A$38:$G$41,3,FALSE))/20</f>
        <v>0</v>
      </c>
      <c r="F51" s="27">
        <f>(COUNTIFS('Hazard Data'!$D$14:$D$3379,'Weighted Averages'!$A51,'Hazard Data'!$S$14:$S$3379,'Weighted Averages'!F$45,'Hazard Data'!$B$14:$B$3379,'Weighted Averages'!F$43,'Hazard Data'!$F$14:$F$3379,"&lt;="&amp;RIGHT($A$39,4))*HLOOKUP(F$43,$A$38:$G$41,2,FALSE))/40+(COUNTIFS('Hazard Data'!$D$14:$D$3379,'Weighted Averages'!$A51,'Hazard Data'!$S$14:$S$3379,'Weighted Averages'!F$45,'Hazard Data'!$B$14:$B$3379,'Weighted Averages'!F$43,'Hazard Data'!$F$14:$F$3379,"&gt;"&amp;RIGHT($A$40,4))*HLOOKUP(F$43,$A$38:$G$41,3,FALSE))/20</f>
        <v>3.7500000000000006E-2</v>
      </c>
      <c r="G51" s="27">
        <f>(COUNTIFS('Hazard Data'!$D$14:$D$3379,'Weighted Averages'!$A51,'Hazard Data'!$S$14:$S$3379,'Weighted Averages'!G$45,'Hazard Data'!$B$14:$B$3379,'Weighted Averages'!G$43,'Hazard Data'!$F$14:$F$3379,"&lt;="&amp;RIGHT($A$39,4))*HLOOKUP(G$43,$A$38:$G$41,2,FALSE))/40+(COUNTIFS('Hazard Data'!$D$14:$D$3379,'Weighted Averages'!$A51,'Hazard Data'!$S$14:$S$3379,'Weighted Averages'!G$45,'Hazard Data'!$B$14:$B$3379,'Weighted Averages'!G$43,'Hazard Data'!$F$14:$F$3379,"&gt;"&amp;RIGHT($A$40,4))*HLOOKUP(G$43,$A$38:$G$41,3,FALSE))/20</f>
        <v>0</v>
      </c>
      <c r="H51" s="27">
        <f>(COUNTIFS('Hazard Data'!$D$14:$D$3379,'Weighted Averages'!$A51,'Hazard Data'!$S$14:$S$3379,'Weighted Averages'!H$45,'Hazard Data'!$B$14:$B$3379,'Weighted Averages'!H$43,'Hazard Data'!$F$14:$F$3379,"&lt;="&amp;RIGHT($A$39,4))*HLOOKUP(H$43,$A$38:$G$41,2,FALSE))/40+(COUNTIFS('Hazard Data'!$D$14:$D$3379,'Weighted Averages'!$A51,'Hazard Data'!$S$14:$S$3379,'Weighted Averages'!H$45,'Hazard Data'!$B$14:$B$3379,'Weighted Averages'!H$43,'Hazard Data'!$F$14:$F$3379,"&gt;"&amp;RIGHT($A$40,4))*HLOOKUP(H$43,$A$38:$G$41,3,FALSE))/20</f>
        <v>0</v>
      </c>
      <c r="I51" s="27">
        <f>(COUNTIFS('Hazard Data'!$D$14:$D$3379,'Weighted Averages'!$A51,'Hazard Data'!$S$14:$S$3379,'Weighted Averages'!I$45,'Hazard Data'!$B$14:$B$3379,'Weighted Averages'!I$43,'Hazard Data'!$F$14:$F$3379,"&lt;="&amp;RIGHT($A$39,4))*HLOOKUP(I$43,$A$38:$G$41,2,FALSE))/40+(COUNTIFS('Hazard Data'!$D$14:$D$3379,'Weighted Averages'!$A51,'Hazard Data'!$S$14:$S$3379,'Weighted Averages'!I$45,'Hazard Data'!$B$14:$B$3379,'Weighted Averages'!I$43,'Hazard Data'!$F$14:$F$3379,"&gt;"&amp;RIGHT($A$40,4))*HLOOKUP(I$43,$A$38:$G$41,3,FALSE))/20</f>
        <v>3.7500000000000006E-2</v>
      </c>
      <c r="J51" s="27">
        <f>(COUNTIFS('Hazard Data'!$D$14:$D$3379,'Weighted Averages'!$A51,'Hazard Data'!$S$14:$S$3379,'Weighted Averages'!J$45,'Hazard Data'!$B$14:$B$3379,'Weighted Averages'!J$43,'Hazard Data'!$F$14:$F$3379,"&lt;="&amp;RIGHT($A$39,4))*HLOOKUP(J$43,$A$38:$G$41,2,FALSE))/40+(COUNTIFS('Hazard Data'!$D$14:$D$3379,'Weighted Averages'!$A51,'Hazard Data'!$S$14:$S$3379,'Weighted Averages'!J$45,'Hazard Data'!$B$14:$B$3379,'Weighted Averages'!J$43,'Hazard Data'!$F$14:$F$3379,"&gt;"&amp;RIGHT($A$40,4))*HLOOKUP(J$43,$A$38:$G$41,3,FALSE))/20</f>
        <v>0</v>
      </c>
      <c r="K51" s="27">
        <f>(COUNTIFS('Hazard Data'!$D$14:$D$3379,'Weighted Averages'!$A51,'Hazard Data'!$S$14:$S$3379,'Weighted Averages'!K$45,'Hazard Data'!$B$14:$B$3379,'Weighted Averages'!K$43,'Hazard Data'!$F$14:$F$3379,"&lt;="&amp;RIGHT($A$39,4))*HLOOKUP(K$43,$A$38:$G$41,2,FALSE))/40+(COUNTIFS('Hazard Data'!$D$14:$D$3379,'Weighted Averages'!$A51,'Hazard Data'!$S$14:$S$3379,'Weighted Averages'!K$45,'Hazard Data'!$B$14:$B$3379,'Weighted Averages'!K$43,'Hazard Data'!$F$14:$F$3379,"&gt;"&amp;RIGHT($A$40,4))*HLOOKUP(K$43,$A$38:$G$41,3,FALSE))/20</f>
        <v>0</v>
      </c>
      <c r="L51" s="27">
        <f>(COUNTIFS('Hazard Data'!$D$14:$D$3379,'Weighted Averages'!$A51,'Hazard Data'!$S$14:$S$3379,'Weighted Averages'!L$45,'Hazard Data'!$B$14:$B$3379,'Weighted Averages'!L$43,'Hazard Data'!$F$14:$F$3379,"&lt;="&amp;RIGHT($A$39,4))*HLOOKUP(L$43,$A$38:$G$41,2,FALSE))/40+(COUNTIFS('Hazard Data'!$D$14:$D$3379,'Weighted Averages'!$A51,'Hazard Data'!$S$14:$S$3379,'Weighted Averages'!L$45,'Hazard Data'!$B$14:$B$3379,'Weighted Averages'!L$43,'Hazard Data'!$F$14:$F$3379,"&gt;"&amp;RIGHT($A$40,4))*HLOOKUP(L$43,$A$38:$G$41,3,FALSE))/20</f>
        <v>1.2500000000000001E-2</v>
      </c>
      <c r="M51" s="27">
        <f>(COUNTIFS('Hazard Data'!$D$14:$D$3379,'Weighted Averages'!$A51,'Hazard Data'!$S$14:$S$3379,'Weighted Averages'!M$45,'Hazard Data'!$B$14:$B$3379,'Weighted Averages'!M$43,'Hazard Data'!$F$14:$F$3379,"&lt;="&amp;RIGHT($A$39,4))*HLOOKUP(M$43,$A$38:$G$41,2,FALSE))/40+(COUNTIFS('Hazard Data'!$D$14:$D$3379,'Weighted Averages'!$A51,'Hazard Data'!$S$14:$S$3379,'Weighted Averages'!M$45,'Hazard Data'!$B$14:$B$3379,'Weighted Averages'!M$43,'Hazard Data'!$F$14:$F$3379,"&gt;"&amp;RIGHT($A$40,4))*HLOOKUP(M$43,$A$38:$G$41,3,FALSE))/20</f>
        <v>0</v>
      </c>
      <c r="N51" s="27">
        <f>(COUNTIFS('Hazard Data'!$D$14:$D$3379,'Weighted Averages'!$A51,'Hazard Data'!$S$14:$S$3379,'Weighted Averages'!N$45,'Hazard Data'!$B$14:$B$3379,'Weighted Averages'!N$43,'Hazard Data'!$F$14:$F$3379,"&lt;="&amp;RIGHT($A$39,4))*HLOOKUP(N$43,$A$38:$G$41,2,FALSE))/40+(COUNTIFS('Hazard Data'!$D$14:$D$3379,'Weighted Averages'!$A51,'Hazard Data'!$S$14:$S$3379,'Weighted Averages'!N$45,'Hazard Data'!$B$14:$B$3379,'Weighted Averages'!N$43,'Hazard Data'!$F$14:$F$3379,"&gt;"&amp;RIGHT($A$40,4))*HLOOKUP(N$43,$A$38:$G$41,3,FALSE))/20</f>
        <v>0</v>
      </c>
      <c r="O51" s="27">
        <f>(COUNTIFS('Hazard Data'!$D$14:$D$3379,'Weighted Averages'!$A51,'Hazard Data'!$S$14:$S$3379,'Weighted Averages'!O$45,'Hazard Data'!$B$14:$B$3379,'Weighted Averages'!O$43,'Hazard Data'!$F$14:$F$3379,"&lt;="&amp;RIGHT($A$39,4))*HLOOKUP(O$43,$A$38:$G$41,2,FALSE))/40+(COUNTIFS('Hazard Data'!$D$14:$D$3379,'Weighted Averages'!$A51,'Hazard Data'!$S$14:$S$3379,'Weighted Averages'!O$45,'Hazard Data'!$B$14:$B$3379,'Weighted Averages'!O$43,'Hazard Data'!$F$14:$F$3379,"&gt;"&amp;RIGHT($A$40,4))*HLOOKUP(O$43,$A$38:$G$41,3,FALSE))/20</f>
        <v>1.2500000000000001E-2</v>
      </c>
      <c r="P51" s="27">
        <f>(COUNTIFS('Hazard Data'!$D$14:$D$3379,'Weighted Averages'!$A51,'Hazard Data'!$S$14:$S$3379,'Weighted Averages'!P$45,'Hazard Data'!$B$14:$B$3379,'Weighted Averages'!P$43,'Hazard Data'!$F$14:$F$3379,"&lt;="&amp;RIGHT($A$39,4))*HLOOKUP(P$43,$A$38:$G$41,2,FALSE))/40+(COUNTIFS('Hazard Data'!$D$14:$D$3379,'Weighted Averages'!$A51,'Hazard Data'!$S$14:$S$3379,'Weighted Averages'!P$45,'Hazard Data'!$B$14:$B$3379,'Weighted Averages'!P$43,'Hazard Data'!$F$14:$F$3379,"&gt;"&amp;RIGHT($A$40,4))*HLOOKUP(P$43,$A$38:$G$41,3,FALSE))/20</f>
        <v>0</v>
      </c>
      <c r="Q51" s="27">
        <f>(COUNTIFS('Hazard Data'!$D$14:$D$3379,'Weighted Averages'!$A51,'Hazard Data'!$S$14:$S$3379,'Weighted Averages'!Q$45,'Hazard Data'!$B$14:$B$3379,'Weighted Averages'!Q$43,'Hazard Data'!$F$14:$F$3379,"&lt;="&amp;RIGHT($A$39,4))*HLOOKUP(Q$43,$A$38:$G$41,2,FALSE))/40+(COUNTIFS('Hazard Data'!$D$14:$D$3379,'Weighted Averages'!$A51,'Hazard Data'!$S$14:$S$3379,'Weighted Averages'!Q$45,'Hazard Data'!$B$14:$B$3379,'Weighted Averages'!Q$43,'Hazard Data'!$F$14:$F$3379,"&gt;"&amp;RIGHT($A$40,4))*HLOOKUP(Q$43,$A$38:$G$41,3,FALSE))/20</f>
        <v>0</v>
      </c>
      <c r="R51" s="27">
        <f>(COUNTIFS('Hazard Data'!$D$14:$D$3379,'Weighted Averages'!$A51,'Hazard Data'!$S$14:$S$3379,'Weighted Averages'!R$45,'Hazard Data'!$B$14:$B$3379,'Weighted Averages'!R$43,'Hazard Data'!$F$14:$F$3379,"&lt;="&amp;RIGHT($A$39,4))*HLOOKUP(R$43,$A$38:$G$41,2,FALSE))/40+(COUNTIFS('Hazard Data'!$D$14:$D$3379,'Weighted Averages'!$A51,'Hazard Data'!$S$14:$S$3379,'Weighted Averages'!R$45,'Hazard Data'!$B$14:$B$3379,'Weighted Averages'!R$43,'Hazard Data'!$F$14:$F$3379,"&gt;"&amp;RIGHT($A$40,4))*HLOOKUP(R$43,$A$38:$G$41,3,FALSE))/20</f>
        <v>0</v>
      </c>
      <c r="S51" s="27">
        <f>(COUNTIFS('Hazard Data'!$D$14:$D$3379,'Weighted Averages'!$A51,'Hazard Data'!$S$14:$S$3379,'Weighted Averages'!S$45,'Hazard Data'!$B$14:$B$3379,'Weighted Averages'!S$43,'Hazard Data'!$F$14:$F$3379,"&lt;="&amp;RIGHT($A$39,4))*HLOOKUP(S$43,$A$38:$G$41,2,FALSE))/40+(COUNTIFS('Hazard Data'!$D$14:$D$3379,'Weighted Averages'!$A51,'Hazard Data'!$S$14:$S$3379,'Weighted Averages'!S$45,'Hazard Data'!$B$14:$B$3379,'Weighted Averages'!S$43,'Hazard Data'!$F$14:$F$3379,"&gt;"&amp;RIGHT($A$40,4))*HLOOKUP(S$43,$A$38:$G$41,3,FALSE))/20</f>
        <v>0</v>
      </c>
    </row>
    <row r="52" spans="1:19">
      <c r="A52" s="39" t="s">
        <v>117</v>
      </c>
      <c r="B52" s="40">
        <f>SUM(B46:B51)</f>
        <v>8.7500000000000008E-2</v>
      </c>
      <c r="C52" s="40">
        <f t="shared" ref="C52" si="15">SUM(C46:C51)</f>
        <v>0.8125</v>
      </c>
      <c r="D52" s="40">
        <f t="shared" ref="D52" si="16">SUM(D46:D51)</f>
        <v>0</v>
      </c>
      <c r="E52" s="40">
        <f t="shared" ref="E52" si="17">SUM(E46:E51)</f>
        <v>0.21249999999999999</v>
      </c>
      <c r="F52" s="40">
        <f t="shared" ref="F52" si="18">SUM(F46:F51)</f>
        <v>1.1500000000000001</v>
      </c>
      <c r="G52" s="40">
        <f t="shared" ref="G52" si="19">SUM(G46:G51)</f>
        <v>0</v>
      </c>
      <c r="H52" s="40">
        <f t="shared" ref="H52" si="20">SUM(H46:H51)</f>
        <v>8.7499999999999994E-2</v>
      </c>
      <c r="I52" s="40">
        <f t="shared" ref="I52" si="21">SUM(I46:I51)</f>
        <v>0.77500000000000013</v>
      </c>
      <c r="J52" s="40">
        <f t="shared" ref="J52" si="22">SUM(J46:J51)</f>
        <v>0</v>
      </c>
      <c r="K52" s="40">
        <f t="shared" ref="K52" si="23">SUM(K46:K51)</f>
        <v>7.5000000000000011E-2</v>
      </c>
      <c r="L52" s="40">
        <f t="shared" ref="L52" si="24">SUM(L46:L51)</f>
        <v>0.5625</v>
      </c>
      <c r="M52" s="40">
        <f t="shared" ref="M52" si="25">SUM(M46:M51)</f>
        <v>0</v>
      </c>
      <c r="N52" s="40">
        <f t="shared" ref="N52" si="26">SUM(N46:N51)</f>
        <v>2.5000000000000001E-2</v>
      </c>
      <c r="O52" s="40">
        <f t="shared" ref="O52" si="27">SUM(O46:O51)</f>
        <v>0.61249999999999993</v>
      </c>
      <c r="P52" s="40">
        <f t="shared" ref="P52" si="28">SUM(P46:P51)</f>
        <v>0</v>
      </c>
      <c r="Q52" s="40">
        <f t="shared" ref="Q52" si="29">SUM(Q46:Q51)</f>
        <v>3.7500000000000006E-2</v>
      </c>
      <c r="R52" s="40">
        <f t="shared" ref="R52" si="30">SUM(R46:R51)</f>
        <v>0.55000000000000004</v>
      </c>
      <c r="S52" s="40">
        <f t="shared" ref="S52" si="31">SUM(S46:S51)</f>
        <v>0</v>
      </c>
    </row>
    <row r="54" spans="1:19">
      <c r="A54" s="38" t="s">
        <v>120</v>
      </c>
      <c r="B54" s="40">
        <f>B52+B35</f>
        <v>0.40416666666666667</v>
      </c>
      <c r="C54" s="40">
        <f t="shared" ref="C54:S54" si="32">C52+C35</f>
        <v>1.2791666666666666</v>
      </c>
      <c r="D54" s="40">
        <f t="shared" si="32"/>
        <v>6.6083333333333325</v>
      </c>
      <c r="E54" s="40">
        <f t="shared" si="32"/>
        <v>0.21249999999999999</v>
      </c>
      <c r="F54" s="40">
        <f t="shared" si="32"/>
        <v>1.1500000000000001</v>
      </c>
      <c r="G54" s="40">
        <f t="shared" si="32"/>
        <v>18.95</v>
      </c>
      <c r="H54" s="40">
        <f t="shared" si="32"/>
        <v>8.7499999999999994E-2</v>
      </c>
      <c r="I54" s="40">
        <f t="shared" si="32"/>
        <v>0.77500000000000013</v>
      </c>
      <c r="J54" s="40">
        <f t="shared" si="32"/>
        <v>21.2</v>
      </c>
      <c r="K54" s="40">
        <f t="shared" si="32"/>
        <v>0.35000000000000003</v>
      </c>
      <c r="L54" s="40">
        <f t="shared" si="32"/>
        <v>1.4624999999999999</v>
      </c>
      <c r="M54" s="40">
        <f t="shared" si="32"/>
        <v>6.9375</v>
      </c>
      <c r="N54" s="40">
        <f t="shared" si="32"/>
        <v>0.22500000000000001</v>
      </c>
      <c r="O54" s="40">
        <f t="shared" si="32"/>
        <v>1.3624999999999998</v>
      </c>
      <c r="P54" s="40">
        <f t="shared" si="32"/>
        <v>5.6749999999999998</v>
      </c>
      <c r="Q54" s="40">
        <f t="shared" si="32"/>
        <v>8.7500000000000008E-2</v>
      </c>
      <c r="R54" s="40">
        <f t="shared" si="32"/>
        <v>1.2124999999999999</v>
      </c>
      <c r="S54" s="40">
        <f t="shared" si="32"/>
        <v>2.6625000000000001</v>
      </c>
    </row>
  </sheetData>
  <mergeCells count="12">
    <mergeCell ref="Q44:S44"/>
    <mergeCell ref="B27:D27"/>
    <mergeCell ref="E27:G27"/>
    <mergeCell ref="H27:J27"/>
    <mergeCell ref="K27:M27"/>
    <mergeCell ref="N27:P27"/>
    <mergeCell ref="Q27:S27"/>
    <mergeCell ref="B44:D44"/>
    <mergeCell ref="E44:G44"/>
    <mergeCell ref="H44:J44"/>
    <mergeCell ref="K44:M44"/>
    <mergeCell ref="N44:P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D1FB-B37B-4B67-9329-86E8A150980D}">
  <dimension ref="A1:O98"/>
  <sheetViews>
    <sheetView zoomScale="90" zoomScaleNormal="90" workbookViewId="0">
      <selection activeCell="G28" sqref="G28"/>
    </sheetView>
  </sheetViews>
  <sheetFormatPr defaultRowHeight="13.9"/>
  <cols>
    <col min="1" max="1" width="50.140625" bestFit="1" customWidth="1"/>
    <col min="2" max="2" width="10.5703125" bestFit="1" customWidth="1"/>
    <col min="3" max="4" width="15" bestFit="1" customWidth="1"/>
    <col min="5" max="5" width="17.42578125" bestFit="1" customWidth="1"/>
    <col min="6" max="6" width="18" bestFit="1" customWidth="1"/>
    <col min="7" max="7" width="16" bestFit="1" customWidth="1"/>
    <col min="8" max="8" width="9.28515625" bestFit="1" customWidth="1"/>
    <col min="9" max="9" width="18.7109375" bestFit="1" customWidth="1"/>
    <col min="12" max="13" width="13.7109375" bestFit="1" customWidth="1"/>
    <col min="15" max="15" width="10.7109375" bestFit="1" customWidth="1"/>
  </cols>
  <sheetData>
    <row r="1" spans="1:15">
      <c r="A1" t="s">
        <v>121</v>
      </c>
    </row>
    <row r="3" spans="1:15">
      <c r="A3" s="23" t="s">
        <v>122</v>
      </c>
    </row>
    <row r="4" spans="1:15">
      <c r="C4" s="23" t="s">
        <v>96</v>
      </c>
      <c r="D4" s="23" t="s">
        <v>97</v>
      </c>
      <c r="E4" s="23" t="s">
        <v>98</v>
      </c>
      <c r="F4" s="23" t="s">
        <v>100</v>
      </c>
      <c r="G4" s="23" t="s">
        <v>41</v>
      </c>
      <c r="H4" s="23" t="s">
        <v>87</v>
      </c>
      <c r="I4" s="23" t="s">
        <v>123</v>
      </c>
      <c r="L4" s="23" t="s">
        <v>6</v>
      </c>
      <c r="M4" s="23" t="s">
        <v>124</v>
      </c>
      <c r="N4" s="23" t="s">
        <v>21</v>
      </c>
      <c r="O4" s="23" t="s">
        <v>125</v>
      </c>
    </row>
    <row r="5" spans="1:15">
      <c r="A5" s="33" t="str">
        <f>RIGHT(A3,1)</f>
        <v>1</v>
      </c>
      <c r="B5" s="23" t="s">
        <v>126</v>
      </c>
      <c r="C5" s="27">
        <f>IFERROR(SUMIFS('Hazard Data'!$N$14:$N$3379,'Hazard Data'!$G$14:$G$3379,'Average Size of Event'!$B5,'Hazard Data'!$D$14:$D$3379,'Average Size of Event'!C$4,'Hazard Data'!$B$14:$B$3379,'Average Size of Event'!$A5)/COUNTIFS('Hazard Data'!$G$14:$G$3379,'Average Size of Event'!$B5,'Hazard Data'!$D$14:$D$3379,'Average Size of Event'!C$4,'Hazard Data'!$B$14:$B$3379,'Average Size of Event'!$A5),"")</f>
        <v>24933</v>
      </c>
      <c r="D5" s="27">
        <f>IFERROR(SUMIFS('Hazard Data'!$N$14:$N$3379,'Hazard Data'!$G$14:$G$3379,'Average Size of Event'!$B5,'Hazard Data'!$D$14:$D$3379,'Average Size of Event'!D$4,'Hazard Data'!$B$14:$B$3379,'Average Size of Event'!$A5)/COUNTIFS('Hazard Data'!$G$14:$G$3379,'Average Size of Event'!$B5,'Hazard Data'!$D$14:$D$3379,'Average Size of Event'!D$4,'Hazard Data'!$B$14:$B$3379,'Average Size of Event'!$A5),"")</f>
        <v>161978.08333333334</v>
      </c>
      <c r="E5" s="27" t="str">
        <f>IFERROR(SUMIFS('Hazard Data'!$N$14:$N$3379,'Hazard Data'!$G$14:$G$3379,'Average Size of Event'!$B5,'Hazard Data'!$D$14:$D$3379,'Average Size of Event'!E$4,'Hazard Data'!$B$14:$B$3379,'Average Size of Event'!$A5)/COUNTIFS('Hazard Data'!$G$14:$G$3379,'Average Size of Event'!$B5,'Hazard Data'!$D$14:$D$3379,'Average Size of Event'!E$4,'Hazard Data'!$B$14:$B$3379,'Average Size of Event'!$A5),"")</f>
        <v/>
      </c>
      <c r="F5" s="27">
        <f>IFERROR(SUMIFS('Hazard Data'!$N$14:$N$3379,'Hazard Data'!$G$14:$G$3379,'Average Size of Event'!$B5,'Hazard Data'!$D$14:$D$3379,'Average Size of Event'!F$4,'Hazard Data'!$B$14:$B$3379,'Average Size of Event'!$A5)/COUNTIFS('Hazard Data'!$G$14:$G$3379,'Average Size of Event'!$B5,'Hazard Data'!$D$14:$D$3379,'Average Size of Event'!F$4,'Hazard Data'!$B$14:$B$3379,'Average Size of Event'!$A5),"")</f>
        <v>9068.5</v>
      </c>
      <c r="G5" s="27">
        <f>IFERROR(SUMIFS('Hazard Data'!$N$14:$N$3379,'Hazard Data'!$G$14:$G$3379,'Average Size of Event'!$B5,'Hazard Data'!$D$14:$D$3379,'Average Size of Event'!G$4,'Hazard Data'!$B$14:$B$3379,'Average Size of Event'!$A5)/COUNTIFS('Hazard Data'!$G$14:$G$3379,'Average Size of Event'!$B5,'Hazard Data'!$D$14:$D$3379,'Average Size of Event'!G$4,'Hazard Data'!$B$14:$B$3379,'Average Size of Event'!$A5),"")</f>
        <v>83444</v>
      </c>
      <c r="H5" s="27" t="str">
        <f>IFERROR(SUMIFS('Hazard Data'!$N$14:$N$3379,'Hazard Data'!$G$14:$G$3379,'Average Size of Event'!$B5,'Hazard Data'!$D$14:$D$3379,'Average Size of Event'!H$4,'Hazard Data'!$B$14:$B$3379,'Average Size of Event'!$A5)/COUNTIFS('Hazard Data'!$G$14:$G$3379,'Average Size of Event'!$B5,'Hazard Data'!$D$14:$D$3379,'Average Size of Event'!H$4,'Hazard Data'!$B$14:$B$3379,'Average Size of Event'!$A5),"")</f>
        <v/>
      </c>
      <c r="I5" s="27">
        <f>IFERROR(SUMIFS('Hazard Data'!$N$14:$N$3379,'Hazard Data'!$G$14:$G$3379,'Average Size of Event'!$B5,'Hazard Data'!$B$14:$B$3379,'Average Size of Event'!$A5)/COUNTIFS('Hazard Data'!$G$14:$G$3379,'Average Size of Event'!$B5,'Hazard Data'!$B$14:$B$3379,'Average Size of Event'!$A5),"")</f>
        <v>75579.15151515152</v>
      </c>
      <c r="K5" s="23" t="s">
        <v>90</v>
      </c>
      <c r="L5">
        <v>0</v>
      </c>
      <c r="M5" s="27">
        <v>500000</v>
      </c>
      <c r="N5">
        <f>COUNTIFS('Hazard Data'!$B$14:$B$3379,'Average Size of Event'!$A5,'Hazard Data'!$N$14:$N$3379,"&gt;="&amp;L5,'Hazard Data'!$N$14:$N$3379,"&lt;"&amp;M5)</f>
        <v>516</v>
      </c>
      <c r="O5" s="35">
        <f>N5/SUM(N$5:N$7)</f>
        <v>0.83495145631067957</v>
      </c>
    </row>
    <row r="6" spans="1:15">
      <c r="A6" s="33" t="str">
        <f>A5</f>
        <v>1</v>
      </c>
      <c r="B6" s="23" t="s">
        <v>127</v>
      </c>
      <c r="C6" s="27">
        <f>IFERROR(SUMIFS('Hazard Data'!$N$14:$N$3379,'Hazard Data'!$G$14:$G$3379,'Average Size of Event'!$B6,'Hazard Data'!$D$14:$D$3379,'Average Size of Event'!C$4,'Hazard Data'!$B$14:$B$3379,'Average Size of Event'!$A6)/COUNTIFS('Hazard Data'!$G$14:$G$3379,'Average Size of Event'!$B6,'Hazard Data'!$D$14:$D$3379,'Average Size of Event'!C$4,'Hazard Data'!$B$14:$B$3379,'Average Size of Event'!$A6),"")</f>
        <v>38388.428571428572</v>
      </c>
      <c r="D6" s="27">
        <f>IFERROR(SUMIFS('Hazard Data'!$N$14:$N$3379,'Hazard Data'!$G$14:$G$3379,'Average Size of Event'!$B6,'Hazard Data'!$D$14:$D$3379,'Average Size of Event'!D$4,'Hazard Data'!$B$14:$B$3379,'Average Size of Event'!$A6)/COUNTIFS('Hazard Data'!$G$14:$G$3379,'Average Size of Event'!$B6,'Hazard Data'!$D$14:$D$3379,'Average Size of Event'!D$4,'Hazard Data'!$B$14:$B$3379,'Average Size of Event'!$A6),"")</f>
        <v>94449.1875</v>
      </c>
      <c r="E6" s="27">
        <f>IFERROR(SUMIFS('Hazard Data'!$N$14:$N$3379,'Hazard Data'!$G$14:$G$3379,'Average Size of Event'!$B6,'Hazard Data'!$D$14:$D$3379,'Average Size of Event'!E$4,'Hazard Data'!$B$14:$B$3379,'Average Size of Event'!$A6)/COUNTIFS('Hazard Data'!$G$14:$G$3379,'Average Size of Event'!$B6,'Hazard Data'!$D$14:$D$3379,'Average Size of Event'!E$4,'Hazard Data'!$B$14:$B$3379,'Average Size of Event'!$A6),"")</f>
        <v>180497</v>
      </c>
      <c r="F6" s="27">
        <f>IFERROR(SUMIFS('Hazard Data'!$N$14:$N$3379,'Hazard Data'!$G$14:$G$3379,'Average Size of Event'!$B6,'Hazard Data'!$D$14:$D$3379,'Average Size of Event'!F$4,'Hazard Data'!$B$14:$B$3379,'Average Size of Event'!$A6)/COUNTIFS('Hazard Data'!$G$14:$G$3379,'Average Size of Event'!$B6,'Hazard Data'!$D$14:$D$3379,'Average Size of Event'!F$4,'Hazard Data'!$B$14:$B$3379,'Average Size of Event'!$A6),"")</f>
        <v>1873</v>
      </c>
      <c r="G6" s="27">
        <f>IFERROR(SUMIFS('Hazard Data'!$N$14:$N$3379,'Hazard Data'!$G$14:$G$3379,'Average Size of Event'!$B6,'Hazard Data'!$D$14:$D$3379,'Average Size of Event'!G$4,'Hazard Data'!$B$14:$B$3379,'Average Size of Event'!$A6)/COUNTIFS('Hazard Data'!$G$14:$G$3379,'Average Size of Event'!$B6,'Hazard Data'!$D$14:$D$3379,'Average Size of Event'!G$4,'Hazard Data'!$B$14:$B$3379,'Average Size of Event'!$A6),"")</f>
        <v>84934.5</v>
      </c>
      <c r="H6" s="27" t="str">
        <f>IFERROR(SUMIFS('Hazard Data'!$N$14:$N$3379,'Hazard Data'!$G$14:$G$3379,'Average Size of Event'!$B6,'Hazard Data'!$D$14:$D$3379,'Average Size of Event'!H$4,'Hazard Data'!$B$14:$B$3379,'Average Size of Event'!$A6)/COUNTIFS('Hazard Data'!$G$14:$G$3379,'Average Size of Event'!$B6,'Hazard Data'!$D$14:$D$3379,'Average Size of Event'!H$4,'Hazard Data'!$B$14:$B$3379,'Average Size of Event'!$A6),"")</f>
        <v/>
      </c>
      <c r="I6" s="27">
        <f>IFERROR(SUMIFS('Hazard Data'!$N$14:$N$3379,'Hazard Data'!$G$14:$G$3379,'Average Size of Event'!$B6,'Hazard Data'!$B$14:$B$3379,'Average Size of Event'!$A6)/COUNTIFS('Hazard Data'!$G$14:$G$3379,'Average Size of Event'!$B6,'Hazard Data'!$B$14:$B$3379,'Average Size of Event'!$A6),"")</f>
        <v>70613.647058823524</v>
      </c>
      <c r="K6" s="23" t="s">
        <v>91</v>
      </c>
      <c r="L6" s="24">
        <f>M5</f>
        <v>500000</v>
      </c>
      <c r="M6" s="27">
        <v>5000000</v>
      </c>
      <c r="N6">
        <f>COUNTIFS('Hazard Data'!$B$14:$B$3379,'Average Size of Event'!$A6,'Hazard Data'!$N$14:$N$3379,"&gt;="&amp;L6,'Hazard Data'!$N$14:$N$3379,"&lt;"&amp;M6)</f>
        <v>79</v>
      </c>
      <c r="O6" s="35">
        <f t="shared" ref="O6:O7" si="0">N6/SUM(N$5:N$7)</f>
        <v>0.127831715210356</v>
      </c>
    </row>
    <row r="7" spans="1:15">
      <c r="A7" s="33" t="str">
        <f t="shared" ref="A7:A18" si="1">A6</f>
        <v>1</v>
      </c>
      <c r="B7" s="23" t="s">
        <v>128</v>
      </c>
      <c r="C7" s="27">
        <f>IFERROR(SUMIFS('Hazard Data'!$N$14:$N$3379,'Hazard Data'!$G$14:$G$3379,'Average Size of Event'!$B7,'Hazard Data'!$D$14:$D$3379,'Average Size of Event'!C$4,'Hazard Data'!$B$14:$B$3379,'Average Size of Event'!$A7)/COUNTIFS('Hazard Data'!$G$14:$G$3379,'Average Size of Event'!$B7,'Hazard Data'!$D$14:$D$3379,'Average Size of Event'!C$4,'Hazard Data'!$B$14:$B$3379,'Average Size of Event'!$A7),"")</f>
        <v>117301.04545454546</v>
      </c>
      <c r="D7" s="27">
        <f>IFERROR(SUMIFS('Hazard Data'!$N$14:$N$3379,'Hazard Data'!$G$14:$G$3379,'Average Size of Event'!$B7,'Hazard Data'!$D$14:$D$3379,'Average Size of Event'!D$4,'Hazard Data'!$B$14:$B$3379,'Average Size of Event'!$A7)/COUNTIFS('Hazard Data'!$G$14:$G$3379,'Average Size of Event'!$B7,'Hazard Data'!$D$14:$D$3379,'Average Size of Event'!D$4,'Hazard Data'!$B$14:$B$3379,'Average Size of Event'!$A7),"")</f>
        <v>143513.38461538462</v>
      </c>
      <c r="E7" s="27" t="str">
        <f>IFERROR(SUMIFS('Hazard Data'!$N$14:$N$3379,'Hazard Data'!$G$14:$G$3379,'Average Size of Event'!$B7,'Hazard Data'!$D$14:$D$3379,'Average Size of Event'!E$4,'Hazard Data'!$B$14:$B$3379,'Average Size of Event'!$A7)/COUNTIFS('Hazard Data'!$G$14:$G$3379,'Average Size of Event'!$B7,'Hazard Data'!$D$14:$D$3379,'Average Size of Event'!E$4,'Hazard Data'!$B$14:$B$3379,'Average Size of Event'!$A7),"")</f>
        <v/>
      </c>
      <c r="F7" s="27">
        <f>IFERROR(SUMIFS('Hazard Data'!$N$14:$N$3379,'Hazard Data'!$G$14:$G$3379,'Average Size of Event'!$B7,'Hazard Data'!$D$14:$D$3379,'Average Size of Event'!F$4,'Hazard Data'!$B$14:$B$3379,'Average Size of Event'!$A7)/COUNTIFS('Hazard Data'!$G$14:$G$3379,'Average Size of Event'!$B7,'Hazard Data'!$D$14:$D$3379,'Average Size of Event'!F$4,'Hazard Data'!$B$14:$B$3379,'Average Size of Event'!$A7),"")</f>
        <v>1694</v>
      </c>
      <c r="G7" s="27">
        <f>IFERROR(SUMIFS('Hazard Data'!$N$14:$N$3379,'Hazard Data'!$G$14:$G$3379,'Average Size of Event'!$B7,'Hazard Data'!$D$14:$D$3379,'Average Size of Event'!G$4,'Hazard Data'!$B$14:$B$3379,'Average Size of Event'!$A7)/COUNTIFS('Hazard Data'!$G$14:$G$3379,'Average Size of Event'!$B7,'Hazard Data'!$D$14:$D$3379,'Average Size of Event'!G$4,'Hazard Data'!$B$14:$B$3379,'Average Size of Event'!$A7),"")</f>
        <v>616684</v>
      </c>
      <c r="H7" s="27" t="str">
        <f>IFERROR(SUMIFS('Hazard Data'!$N$14:$N$3379,'Hazard Data'!$G$14:$G$3379,'Average Size of Event'!$B7,'Hazard Data'!$D$14:$D$3379,'Average Size of Event'!H$4,'Hazard Data'!$B$14:$B$3379,'Average Size of Event'!$A7)/COUNTIFS('Hazard Data'!$G$14:$G$3379,'Average Size of Event'!$B7,'Hazard Data'!$D$14:$D$3379,'Average Size of Event'!H$4,'Hazard Data'!$B$14:$B$3379,'Average Size of Event'!$A7),"")</f>
        <v/>
      </c>
      <c r="I7" s="27">
        <f>IFERROR(SUMIFS('Hazard Data'!$N$14:$N$3379,'Hazard Data'!$G$14:$G$3379,'Average Size of Event'!$B7,'Hazard Data'!$B$14:$B$3379,'Average Size of Event'!$A7)/COUNTIFS('Hazard Data'!$G$14:$G$3379,'Average Size of Event'!$B7,'Hazard Data'!$B$14:$B$3379,'Average Size of Event'!$A7),"")</f>
        <v>172868.17499999999</v>
      </c>
      <c r="K7" s="23" t="s">
        <v>92</v>
      </c>
      <c r="L7" s="24">
        <f>M6</f>
        <v>5000000</v>
      </c>
      <c r="M7" t="s">
        <v>129</v>
      </c>
      <c r="N7">
        <f>COUNTIFS('Hazard Data'!$B$14:$B$3379,'Average Size of Event'!$A7,'Hazard Data'!$N$14:$N$3379,"&gt;="&amp;L7)</f>
        <v>23</v>
      </c>
      <c r="O7" s="35">
        <f t="shared" si="0"/>
        <v>3.7216828478964403E-2</v>
      </c>
    </row>
    <row r="8" spans="1:15">
      <c r="A8" s="33" t="str">
        <f t="shared" si="1"/>
        <v>1</v>
      </c>
      <c r="B8" s="23" t="s">
        <v>130</v>
      </c>
      <c r="C8" s="27">
        <f>IFERROR(SUMIFS('Hazard Data'!$N$14:$N$3379,'Hazard Data'!$G$14:$G$3379,'Average Size of Event'!$B8,'Hazard Data'!$D$14:$D$3379,'Average Size of Event'!C$4,'Hazard Data'!$B$14:$B$3379,'Average Size of Event'!$A8)/COUNTIFS('Hazard Data'!$G$14:$G$3379,'Average Size of Event'!$B8,'Hazard Data'!$D$14:$D$3379,'Average Size of Event'!C$4,'Hazard Data'!$B$14:$B$3379,'Average Size of Event'!$A8),"")</f>
        <v>108816.86206896552</v>
      </c>
      <c r="D8" s="27">
        <f>IFERROR(SUMIFS('Hazard Data'!$N$14:$N$3379,'Hazard Data'!$G$14:$G$3379,'Average Size of Event'!$B8,'Hazard Data'!$D$14:$D$3379,'Average Size of Event'!D$4,'Hazard Data'!$B$14:$B$3379,'Average Size of Event'!$A8)/COUNTIFS('Hazard Data'!$G$14:$G$3379,'Average Size of Event'!$B8,'Hazard Data'!$D$14:$D$3379,'Average Size of Event'!D$4,'Hazard Data'!$B$14:$B$3379,'Average Size of Event'!$A8),"")</f>
        <v>391782.5625</v>
      </c>
      <c r="E8" s="27">
        <f>IFERROR(SUMIFS('Hazard Data'!$N$14:$N$3379,'Hazard Data'!$G$14:$G$3379,'Average Size of Event'!$B8,'Hazard Data'!$D$14:$D$3379,'Average Size of Event'!E$4,'Hazard Data'!$B$14:$B$3379,'Average Size of Event'!$A8)/COUNTIFS('Hazard Data'!$G$14:$G$3379,'Average Size of Event'!$B8,'Hazard Data'!$D$14:$D$3379,'Average Size of Event'!E$4,'Hazard Data'!$B$14:$B$3379,'Average Size of Event'!$A8),"")</f>
        <v>5518.25</v>
      </c>
      <c r="F8" s="27" t="str">
        <f>IFERROR(SUMIFS('Hazard Data'!$N$14:$N$3379,'Hazard Data'!$G$14:$G$3379,'Average Size of Event'!$B8,'Hazard Data'!$D$14:$D$3379,'Average Size of Event'!F$4,'Hazard Data'!$B$14:$B$3379,'Average Size of Event'!$A8)/COUNTIFS('Hazard Data'!$G$14:$G$3379,'Average Size of Event'!$B8,'Hazard Data'!$D$14:$D$3379,'Average Size of Event'!F$4,'Hazard Data'!$B$14:$B$3379,'Average Size of Event'!$A8),"")</f>
        <v/>
      </c>
      <c r="G8" s="27">
        <f>IFERROR(SUMIFS('Hazard Data'!$N$14:$N$3379,'Hazard Data'!$G$14:$G$3379,'Average Size of Event'!$B8,'Hazard Data'!$D$14:$D$3379,'Average Size of Event'!G$4,'Hazard Data'!$B$14:$B$3379,'Average Size of Event'!$A8)/COUNTIFS('Hazard Data'!$G$14:$G$3379,'Average Size of Event'!$B8,'Hazard Data'!$D$14:$D$3379,'Average Size of Event'!G$4,'Hazard Data'!$B$14:$B$3379,'Average Size of Event'!$A8),"")</f>
        <v>4303223</v>
      </c>
      <c r="H8" s="27" t="str">
        <f>IFERROR(SUMIFS('Hazard Data'!$N$14:$N$3379,'Hazard Data'!$G$14:$G$3379,'Average Size of Event'!$B8,'Hazard Data'!$D$14:$D$3379,'Average Size of Event'!H$4,'Hazard Data'!$B$14:$B$3379,'Average Size of Event'!$A8)/COUNTIFS('Hazard Data'!$G$14:$G$3379,'Average Size of Event'!$B8,'Hazard Data'!$D$14:$D$3379,'Average Size of Event'!H$4,'Hazard Data'!$B$14:$B$3379,'Average Size of Event'!$A8),"")</f>
        <v/>
      </c>
      <c r="I8" s="27">
        <f>IFERROR(SUMIFS('Hazard Data'!$N$14:$N$3379,'Hazard Data'!$G$14:$G$3379,'Average Size of Event'!$B8,'Hazard Data'!$B$14:$B$3379,'Average Size of Event'!$A8)/COUNTIFS('Hazard Data'!$G$14:$G$3379,'Average Size of Event'!$B8,'Hazard Data'!$B$14:$B$3379,'Average Size of Event'!$A8),"")</f>
        <v>363003.73134328361</v>
      </c>
    </row>
    <row r="9" spans="1:15">
      <c r="A9" s="33" t="str">
        <f t="shared" si="1"/>
        <v>1</v>
      </c>
      <c r="B9" s="23" t="s">
        <v>131</v>
      </c>
      <c r="C9" s="27">
        <f>IFERROR(SUMIFS('Hazard Data'!$N$14:$N$3379,'Hazard Data'!$G$14:$G$3379,'Average Size of Event'!$B9,'Hazard Data'!$D$14:$D$3379,'Average Size of Event'!C$4,'Hazard Data'!$B$14:$B$3379,'Average Size of Event'!$A9)/COUNTIFS('Hazard Data'!$G$14:$G$3379,'Average Size of Event'!$B9,'Hazard Data'!$D$14:$D$3379,'Average Size of Event'!C$4,'Hazard Data'!$B$14:$B$3379,'Average Size of Event'!$A9),"")</f>
        <v>77746.958333333328</v>
      </c>
      <c r="D9" s="27">
        <f>IFERROR(SUMIFS('Hazard Data'!$N$14:$N$3379,'Hazard Data'!$G$14:$G$3379,'Average Size of Event'!$B9,'Hazard Data'!$D$14:$D$3379,'Average Size of Event'!D$4,'Hazard Data'!$B$14:$B$3379,'Average Size of Event'!$A9)/COUNTIFS('Hazard Data'!$G$14:$G$3379,'Average Size of Event'!$B9,'Hazard Data'!$D$14:$D$3379,'Average Size of Event'!D$4,'Hazard Data'!$B$14:$B$3379,'Average Size of Event'!$A9),"")</f>
        <v>110495.26086956522</v>
      </c>
      <c r="E9" s="27">
        <f>IFERROR(SUMIFS('Hazard Data'!$N$14:$N$3379,'Hazard Data'!$G$14:$G$3379,'Average Size of Event'!$B9,'Hazard Data'!$D$14:$D$3379,'Average Size of Event'!E$4,'Hazard Data'!$B$14:$B$3379,'Average Size of Event'!$A9)/COUNTIFS('Hazard Data'!$G$14:$G$3379,'Average Size of Event'!$B9,'Hazard Data'!$D$14:$D$3379,'Average Size of Event'!E$4,'Hazard Data'!$B$14:$B$3379,'Average Size of Event'!$A9),"")</f>
        <v>0</v>
      </c>
      <c r="F9" s="27" t="str">
        <f>IFERROR(SUMIFS('Hazard Data'!$N$14:$N$3379,'Hazard Data'!$G$14:$G$3379,'Average Size of Event'!$B9,'Hazard Data'!$D$14:$D$3379,'Average Size of Event'!F$4,'Hazard Data'!$B$14:$B$3379,'Average Size of Event'!$A9)/COUNTIFS('Hazard Data'!$G$14:$G$3379,'Average Size of Event'!$B9,'Hazard Data'!$D$14:$D$3379,'Average Size of Event'!F$4,'Hazard Data'!$B$14:$B$3379,'Average Size of Event'!$A9),"")</f>
        <v/>
      </c>
      <c r="G9" s="27">
        <f>IFERROR(SUMIFS('Hazard Data'!$N$14:$N$3379,'Hazard Data'!$G$14:$G$3379,'Average Size of Event'!$B9,'Hazard Data'!$D$14:$D$3379,'Average Size of Event'!G$4,'Hazard Data'!$B$14:$B$3379,'Average Size of Event'!$A9)/COUNTIFS('Hazard Data'!$G$14:$G$3379,'Average Size of Event'!$B9,'Hazard Data'!$D$14:$D$3379,'Average Size of Event'!G$4,'Hazard Data'!$B$14:$B$3379,'Average Size of Event'!$A9),"")</f>
        <v>4047411</v>
      </c>
      <c r="H9" s="27" t="str">
        <f>IFERROR(SUMIFS('Hazard Data'!$N$14:$N$3379,'Hazard Data'!$G$14:$G$3379,'Average Size of Event'!$B9,'Hazard Data'!$D$14:$D$3379,'Average Size of Event'!H$4,'Hazard Data'!$B$14:$B$3379,'Average Size of Event'!$A9)/COUNTIFS('Hazard Data'!$G$14:$G$3379,'Average Size of Event'!$B9,'Hazard Data'!$D$14:$D$3379,'Average Size of Event'!H$4,'Hazard Data'!$B$14:$B$3379,'Average Size of Event'!$A9),"")</f>
        <v/>
      </c>
      <c r="I9" s="27">
        <f>IFERROR(SUMIFS('Hazard Data'!$N$14:$N$3379,'Hazard Data'!$G$14:$G$3379,'Average Size of Event'!$B9,'Hazard Data'!$B$14:$B$3379,'Average Size of Event'!$A9)/COUNTIFS('Hazard Data'!$G$14:$G$3379,'Average Size of Event'!$B9,'Hazard Data'!$B$14:$B$3379,'Average Size of Event'!$A9),"")</f>
        <v>141378.84931506848</v>
      </c>
    </row>
    <row r="10" spans="1:15">
      <c r="A10" s="33" t="str">
        <f t="shared" si="1"/>
        <v>1</v>
      </c>
      <c r="B10" s="23" t="s">
        <v>132</v>
      </c>
      <c r="C10" s="27">
        <f>IFERROR(SUMIFS('Hazard Data'!$N$14:$N$3379,'Hazard Data'!$G$14:$G$3379,'Average Size of Event'!$B10,'Hazard Data'!$D$14:$D$3379,'Average Size of Event'!C$4,'Hazard Data'!$B$14:$B$3379,'Average Size of Event'!$A10)/COUNTIFS('Hazard Data'!$G$14:$G$3379,'Average Size of Event'!$B10,'Hazard Data'!$D$14:$D$3379,'Average Size of Event'!C$4,'Hazard Data'!$B$14:$B$3379,'Average Size of Event'!$A10),"")</f>
        <v>231965.18181818182</v>
      </c>
      <c r="D10" s="27">
        <f>IFERROR(SUMIFS('Hazard Data'!$N$14:$N$3379,'Hazard Data'!$G$14:$G$3379,'Average Size of Event'!$B10,'Hazard Data'!$D$14:$D$3379,'Average Size of Event'!D$4,'Hazard Data'!$B$14:$B$3379,'Average Size of Event'!$A10)/COUNTIFS('Hazard Data'!$G$14:$G$3379,'Average Size of Event'!$B10,'Hazard Data'!$D$14:$D$3379,'Average Size of Event'!D$4,'Hazard Data'!$B$14:$B$3379,'Average Size of Event'!$A10),"")</f>
        <v>338051.58333333331</v>
      </c>
      <c r="E10" s="27">
        <f>IFERROR(SUMIFS('Hazard Data'!$N$14:$N$3379,'Hazard Data'!$G$14:$G$3379,'Average Size of Event'!$B10,'Hazard Data'!$D$14:$D$3379,'Average Size of Event'!E$4,'Hazard Data'!$B$14:$B$3379,'Average Size of Event'!$A10)/COUNTIFS('Hazard Data'!$G$14:$G$3379,'Average Size of Event'!$B10,'Hazard Data'!$D$14:$D$3379,'Average Size of Event'!E$4,'Hazard Data'!$B$14:$B$3379,'Average Size of Event'!$A10),"")</f>
        <v>147912.53846153847</v>
      </c>
      <c r="F10" s="27">
        <f>IFERROR(SUMIFS('Hazard Data'!$N$14:$N$3379,'Hazard Data'!$G$14:$G$3379,'Average Size of Event'!$B10,'Hazard Data'!$D$14:$D$3379,'Average Size of Event'!F$4,'Hazard Data'!$B$14:$B$3379,'Average Size of Event'!$A10)/COUNTIFS('Hazard Data'!$G$14:$G$3379,'Average Size of Event'!$B10,'Hazard Data'!$D$14:$D$3379,'Average Size of Event'!F$4,'Hazard Data'!$B$14:$B$3379,'Average Size of Event'!$A10),"")</f>
        <v>84966</v>
      </c>
      <c r="G10" s="27" t="str">
        <f>IFERROR(SUMIFS('Hazard Data'!$N$14:$N$3379,'Hazard Data'!$G$14:$G$3379,'Average Size of Event'!$B10,'Hazard Data'!$D$14:$D$3379,'Average Size of Event'!G$4,'Hazard Data'!$B$14:$B$3379,'Average Size of Event'!$A10)/COUNTIFS('Hazard Data'!$G$14:$G$3379,'Average Size of Event'!$B10,'Hazard Data'!$D$14:$D$3379,'Average Size of Event'!G$4,'Hazard Data'!$B$14:$B$3379,'Average Size of Event'!$A10),"")</f>
        <v/>
      </c>
      <c r="H10" s="27" t="str">
        <f>IFERROR(SUMIFS('Hazard Data'!$N$14:$N$3379,'Hazard Data'!$G$14:$G$3379,'Average Size of Event'!$B10,'Hazard Data'!$D$14:$D$3379,'Average Size of Event'!H$4,'Hazard Data'!$B$14:$B$3379,'Average Size of Event'!$A10)/COUNTIFS('Hazard Data'!$G$14:$G$3379,'Average Size of Event'!$B10,'Hazard Data'!$D$14:$D$3379,'Average Size of Event'!H$4,'Hazard Data'!$B$14:$B$3379,'Average Size of Event'!$A10),"")</f>
        <v/>
      </c>
      <c r="I10" s="27">
        <f>IFERROR(SUMIFS('Hazard Data'!$N$14:$N$3379,'Hazard Data'!$G$14:$G$3379,'Average Size of Event'!$B10,'Hazard Data'!$B$14:$B$3379,'Average Size of Event'!$A10)/COUNTIFS('Hazard Data'!$G$14:$G$3379,'Average Size of Event'!$B10,'Hazard Data'!$B$14:$B$3379,'Average Size of Event'!$A10),"")</f>
        <v>254201.62068965516</v>
      </c>
    </row>
    <row r="11" spans="1:15">
      <c r="A11" s="33" t="str">
        <f t="shared" si="1"/>
        <v>1</v>
      </c>
      <c r="B11" s="23" t="s">
        <v>133</v>
      </c>
      <c r="C11" s="27">
        <f>IFERROR(SUMIFS('Hazard Data'!$N$14:$N$3379,'Hazard Data'!$G$14:$G$3379,'Average Size of Event'!$B11,'Hazard Data'!$D$14:$D$3379,'Average Size of Event'!C$4,'Hazard Data'!$B$14:$B$3379,'Average Size of Event'!$A11)/COUNTIFS('Hazard Data'!$G$14:$G$3379,'Average Size of Event'!$B11,'Hazard Data'!$D$14:$D$3379,'Average Size of Event'!C$4,'Hazard Data'!$B$14:$B$3379,'Average Size of Event'!$A11),"")</f>
        <v>229482.85714285713</v>
      </c>
      <c r="D11" s="27">
        <f>IFERROR(SUMIFS('Hazard Data'!$N$14:$N$3379,'Hazard Data'!$G$14:$G$3379,'Average Size of Event'!$B11,'Hazard Data'!$D$14:$D$3379,'Average Size of Event'!D$4,'Hazard Data'!$B$14:$B$3379,'Average Size of Event'!$A11)/COUNTIFS('Hazard Data'!$G$14:$G$3379,'Average Size of Event'!$B11,'Hazard Data'!$D$14:$D$3379,'Average Size of Event'!D$4,'Hazard Data'!$B$14:$B$3379,'Average Size of Event'!$A11),"")</f>
        <v>481783.04651162791</v>
      </c>
      <c r="E11" s="27">
        <f>IFERROR(SUMIFS('Hazard Data'!$N$14:$N$3379,'Hazard Data'!$G$14:$G$3379,'Average Size of Event'!$B11,'Hazard Data'!$D$14:$D$3379,'Average Size of Event'!E$4,'Hazard Data'!$B$14:$B$3379,'Average Size of Event'!$A11)/COUNTIFS('Hazard Data'!$G$14:$G$3379,'Average Size of Event'!$B11,'Hazard Data'!$D$14:$D$3379,'Average Size of Event'!E$4,'Hazard Data'!$B$14:$B$3379,'Average Size of Event'!$A11),"")</f>
        <v>22657745</v>
      </c>
      <c r="F11" s="27" t="str">
        <f>IFERROR(SUMIFS('Hazard Data'!$N$14:$N$3379,'Hazard Data'!$G$14:$G$3379,'Average Size of Event'!$B11,'Hazard Data'!$D$14:$D$3379,'Average Size of Event'!F$4,'Hazard Data'!$B$14:$B$3379,'Average Size of Event'!$A11)/COUNTIFS('Hazard Data'!$G$14:$G$3379,'Average Size of Event'!$B11,'Hazard Data'!$D$14:$D$3379,'Average Size of Event'!F$4,'Hazard Data'!$B$14:$B$3379,'Average Size of Event'!$A11),"")</f>
        <v/>
      </c>
      <c r="G11" s="27">
        <f>IFERROR(SUMIFS('Hazard Data'!$N$14:$N$3379,'Hazard Data'!$G$14:$G$3379,'Average Size of Event'!$B11,'Hazard Data'!$D$14:$D$3379,'Average Size of Event'!G$4,'Hazard Data'!$B$14:$B$3379,'Average Size of Event'!$A11)/COUNTIFS('Hazard Data'!$G$14:$G$3379,'Average Size of Event'!$B11,'Hazard Data'!$D$14:$D$3379,'Average Size of Event'!G$4,'Hazard Data'!$B$14:$B$3379,'Average Size of Event'!$A11),"")</f>
        <v>268313.66666666669</v>
      </c>
      <c r="H11" s="27" t="str">
        <f>IFERROR(SUMIFS('Hazard Data'!$N$14:$N$3379,'Hazard Data'!$G$14:$G$3379,'Average Size of Event'!$B11,'Hazard Data'!$D$14:$D$3379,'Average Size of Event'!H$4,'Hazard Data'!$B$14:$B$3379,'Average Size of Event'!$A11)/COUNTIFS('Hazard Data'!$G$14:$G$3379,'Average Size of Event'!$B11,'Hazard Data'!$D$14:$D$3379,'Average Size of Event'!H$4,'Hazard Data'!$B$14:$B$3379,'Average Size of Event'!$A11),"")</f>
        <v/>
      </c>
      <c r="I11" s="27">
        <f>IFERROR(SUMIFS('Hazard Data'!$N$14:$N$3379,'Hazard Data'!$G$14:$G$3379,'Average Size of Event'!$B11,'Hazard Data'!$B$14:$B$3379,'Average Size of Event'!$A11)/COUNTIFS('Hazard Data'!$G$14:$G$3379,'Average Size of Event'!$B11,'Hazard Data'!$B$14:$B$3379,'Average Size of Event'!$A11),"")</f>
        <v>1647489.1830985916</v>
      </c>
    </row>
    <row r="12" spans="1:15">
      <c r="A12" s="33" t="str">
        <f t="shared" si="1"/>
        <v>1</v>
      </c>
      <c r="B12" s="23" t="s">
        <v>134</v>
      </c>
      <c r="C12" s="27">
        <f>IFERROR(SUMIFS('Hazard Data'!$N$14:$N$3379,'Hazard Data'!$G$14:$G$3379,'Average Size of Event'!$B12,'Hazard Data'!$D$14:$D$3379,'Average Size of Event'!C$4,'Hazard Data'!$B$14:$B$3379,'Average Size of Event'!$A12)/COUNTIFS('Hazard Data'!$G$14:$G$3379,'Average Size of Event'!$B12,'Hazard Data'!$D$14:$D$3379,'Average Size of Event'!C$4,'Hazard Data'!$B$14:$B$3379,'Average Size of Event'!$A12),"")</f>
        <v>1826214.5555555555</v>
      </c>
      <c r="D12" s="27">
        <f>IFERROR(SUMIFS('Hazard Data'!$N$14:$N$3379,'Hazard Data'!$G$14:$G$3379,'Average Size of Event'!$B12,'Hazard Data'!$D$14:$D$3379,'Average Size of Event'!D$4,'Hazard Data'!$B$14:$B$3379,'Average Size of Event'!$A12)/COUNTIFS('Hazard Data'!$G$14:$G$3379,'Average Size of Event'!$B12,'Hazard Data'!$D$14:$D$3379,'Average Size of Event'!D$4,'Hazard Data'!$B$14:$B$3379,'Average Size of Event'!$A12),"")</f>
        <v>4288793.28125</v>
      </c>
      <c r="E12" s="27">
        <f>IFERROR(SUMIFS('Hazard Data'!$N$14:$N$3379,'Hazard Data'!$G$14:$G$3379,'Average Size of Event'!$B12,'Hazard Data'!$D$14:$D$3379,'Average Size of Event'!E$4,'Hazard Data'!$B$14:$B$3379,'Average Size of Event'!$A12)/COUNTIFS('Hazard Data'!$G$14:$G$3379,'Average Size of Event'!$B12,'Hazard Data'!$D$14:$D$3379,'Average Size of Event'!E$4,'Hazard Data'!$B$14:$B$3379,'Average Size of Event'!$A12),"")</f>
        <v>0</v>
      </c>
      <c r="F12" s="27">
        <f>IFERROR(SUMIFS('Hazard Data'!$N$14:$N$3379,'Hazard Data'!$G$14:$G$3379,'Average Size of Event'!$B12,'Hazard Data'!$D$14:$D$3379,'Average Size of Event'!F$4,'Hazard Data'!$B$14:$B$3379,'Average Size of Event'!$A12)/COUNTIFS('Hazard Data'!$G$14:$G$3379,'Average Size of Event'!$B12,'Hazard Data'!$D$14:$D$3379,'Average Size of Event'!F$4,'Hazard Data'!$B$14:$B$3379,'Average Size of Event'!$A12),"")</f>
        <v>3163153</v>
      </c>
      <c r="G12" s="27">
        <f>IFERROR(SUMIFS('Hazard Data'!$N$14:$N$3379,'Hazard Data'!$G$14:$G$3379,'Average Size of Event'!$B12,'Hazard Data'!$D$14:$D$3379,'Average Size of Event'!G$4,'Hazard Data'!$B$14:$B$3379,'Average Size of Event'!$A12)/COUNTIFS('Hazard Data'!$G$14:$G$3379,'Average Size of Event'!$B12,'Hazard Data'!$D$14:$D$3379,'Average Size of Event'!G$4,'Hazard Data'!$B$14:$B$3379,'Average Size of Event'!$A12),"")</f>
        <v>751134.5</v>
      </c>
      <c r="H12" s="27" t="str">
        <f>IFERROR(SUMIFS('Hazard Data'!$N$14:$N$3379,'Hazard Data'!$G$14:$G$3379,'Average Size of Event'!$B12,'Hazard Data'!$D$14:$D$3379,'Average Size of Event'!H$4,'Hazard Data'!$B$14:$B$3379,'Average Size of Event'!$A12)/COUNTIFS('Hazard Data'!$G$14:$G$3379,'Average Size of Event'!$B12,'Hazard Data'!$D$14:$D$3379,'Average Size of Event'!H$4,'Hazard Data'!$B$14:$B$3379,'Average Size of Event'!$A12),"")</f>
        <v/>
      </c>
      <c r="I12" s="27">
        <f>IFERROR(SUMIFS('Hazard Data'!$N$14:$N$3379,'Hazard Data'!$G$14:$G$3379,'Average Size of Event'!$B12,'Hazard Data'!$B$14:$B$3379,'Average Size of Event'!$A12)/COUNTIFS('Hazard Data'!$G$14:$G$3379,'Average Size of Event'!$B12,'Hazard Data'!$B$14:$B$3379,'Average Size of Event'!$A12),"")</f>
        <v>3066292.4385964912</v>
      </c>
    </row>
    <row r="13" spans="1:15">
      <c r="A13" s="33" t="str">
        <f t="shared" si="1"/>
        <v>1</v>
      </c>
      <c r="B13" s="23" t="s">
        <v>135</v>
      </c>
      <c r="C13" s="27">
        <f>IFERROR(SUMIFS('Hazard Data'!$N$14:$N$3379,'Hazard Data'!$G$14:$G$3379,'Average Size of Event'!$B13,'Hazard Data'!$D$14:$D$3379,'Average Size of Event'!C$4,'Hazard Data'!$B$14:$B$3379,'Average Size of Event'!$A13)/COUNTIFS('Hazard Data'!$G$14:$G$3379,'Average Size of Event'!$B13,'Hazard Data'!$D$14:$D$3379,'Average Size of Event'!C$4,'Hazard Data'!$B$14:$B$3379,'Average Size of Event'!$A13),"")</f>
        <v>13801610.285714285</v>
      </c>
      <c r="D13" s="27">
        <f>IFERROR(SUMIFS('Hazard Data'!$N$14:$N$3379,'Hazard Data'!$G$14:$G$3379,'Average Size of Event'!$B13,'Hazard Data'!$D$14:$D$3379,'Average Size of Event'!D$4,'Hazard Data'!$B$14:$B$3379,'Average Size of Event'!$A13)/COUNTIFS('Hazard Data'!$G$14:$G$3379,'Average Size of Event'!$B13,'Hazard Data'!$D$14:$D$3379,'Average Size of Event'!D$4,'Hazard Data'!$B$14:$B$3379,'Average Size of Event'!$A13),"")</f>
        <v>3036379.8571428573</v>
      </c>
      <c r="E13" s="27">
        <f>IFERROR(SUMIFS('Hazard Data'!$N$14:$N$3379,'Hazard Data'!$G$14:$G$3379,'Average Size of Event'!$B13,'Hazard Data'!$D$14:$D$3379,'Average Size of Event'!E$4,'Hazard Data'!$B$14:$B$3379,'Average Size of Event'!$A13)/COUNTIFS('Hazard Data'!$G$14:$G$3379,'Average Size of Event'!$B13,'Hazard Data'!$D$14:$D$3379,'Average Size of Event'!E$4,'Hazard Data'!$B$14:$B$3379,'Average Size of Event'!$A13),"")</f>
        <v>0</v>
      </c>
      <c r="F13" s="27" t="str">
        <f>IFERROR(SUMIFS('Hazard Data'!$N$14:$N$3379,'Hazard Data'!$G$14:$G$3379,'Average Size of Event'!$B13,'Hazard Data'!$D$14:$D$3379,'Average Size of Event'!F$4,'Hazard Data'!$B$14:$B$3379,'Average Size of Event'!$A13)/COUNTIFS('Hazard Data'!$G$14:$G$3379,'Average Size of Event'!$B13,'Hazard Data'!$D$14:$D$3379,'Average Size of Event'!F$4,'Hazard Data'!$B$14:$B$3379,'Average Size of Event'!$A13),"")</f>
        <v/>
      </c>
      <c r="G13" s="27">
        <f>IFERROR(SUMIFS('Hazard Data'!$N$14:$N$3379,'Hazard Data'!$G$14:$G$3379,'Average Size of Event'!$B13,'Hazard Data'!$D$14:$D$3379,'Average Size of Event'!G$4,'Hazard Data'!$B$14:$B$3379,'Average Size of Event'!$A13)/COUNTIFS('Hazard Data'!$G$14:$G$3379,'Average Size of Event'!$B13,'Hazard Data'!$D$14:$D$3379,'Average Size of Event'!G$4,'Hazard Data'!$B$14:$B$3379,'Average Size of Event'!$A13),"")</f>
        <v>2024706</v>
      </c>
      <c r="H13" s="27" t="str">
        <f>IFERROR(SUMIFS('Hazard Data'!$N$14:$N$3379,'Hazard Data'!$G$14:$G$3379,'Average Size of Event'!$B13,'Hazard Data'!$D$14:$D$3379,'Average Size of Event'!H$4,'Hazard Data'!$B$14:$B$3379,'Average Size of Event'!$A13)/COUNTIFS('Hazard Data'!$G$14:$G$3379,'Average Size of Event'!$B13,'Hazard Data'!$D$14:$D$3379,'Average Size of Event'!H$4,'Hazard Data'!$B$14:$B$3379,'Average Size of Event'!$A13),"")</f>
        <v/>
      </c>
      <c r="I13" s="27">
        <f>IFERROR(SUMIFS('Hazard Data'!$N$14:$N$3379,'Hazard Data'!$G$14:$G$3379,'Average Size of Event'!$B13,'Hazard Data'!$B$14:$B$3379,'Average Size of Event'!$A13)/COUNTIFS('Hazard Data'!$G$14:$G$3379,'Average Size of Event'!$B13,'Hazard Data'!$B$14:$B$3379,'Average Size of Event'!$A13),"")</f>
        <v>6273124.2666666666</v>
      </c>
    </row>
    <row r="14" spans="1:15">
      <c r="A14" s="33" t="str">
        <f t="shared" si="1"/>
        <v>1</v>
      </c>
      <c r="B14" s="23" t="s">
        <v>136</v>
      </c>
      <c r="C14" s="27">
        <f>IFERROR(SUMIFS('Hazard Data'!$N$14:$N$3379,'Hazard Data'!$G$14:$G$3379,'Average Size of Event'!$B14,'Hazard Data'!$D$14:$D$3379,'Average Size of Event'!C$4,'Hazard Data'!$B$14:$B$3379,'Average Size of Event'!$A14)/COUNTIFS('Hazard Data'!$G$14:$G$3379,'Average Size of Event'!$B14,'Hazard Data'!$D$14:$D$3379,'Average Size of Event'!C$4,'Hazard Data'!$B$14:$B$3379,'Average Size of Event'!$A14),"")</f>
        <v>1765446</v>
      </c>
      <c r="D14" s="27">
        <f>IFERROR(SUMIFS('Hazard Data'!$N$14:$N$3379,'Hazard Data'!$G$14:$G$3379,'Average Size of Event'!$B14,'Hazard Data'!$D$14:$D$3379,'Average Size of Event'!D$4,'Hazard Data'!$B$14:$B$3379,'Average Size of Event'!$A14)/COUNTIFS('Hazard Data'!$G$14:$G$3379,'Average Size of Event'!$B14,'Hazard Data'!$D$14:$D$3379,'Average Size of Event'!D$4,'Hazard Data'!$B$14:$B$3379,'Average Size of Event'!$A14),"")</f>
        <v>1361648.8</v>
      </c>
      <c r="E14" s="27" t="str">
        <f>IFERROR(SUMIFS('Hazard Data'!$N$14:$N$3379,'Hazard Data'!$G$14:$G$3379,'Average Size of Event'!$B14,'Hazard Data'!$D$14:$D$3379,'Average Size of Event'!E$4,'Hazard Data'!$B$14:$B$3379,'Average Size of Event'!$A14)/COUNTIFS('Hazard Data'!$G$14:$G$3379,'Average Size of Event'!$B14,'Hazard Data'!$D$14:$D$3379,'Average Size of Event'!E$4,'Hazard Data'!$B$14:$B$3379,'Average Size of Event'!$A14),"")</f>
        <v/>
      </c>
      <c r="F14" s="27" t="str">
        <f>IFERROR(SUMIFS('Hazard Data'!$N$14:$N$3379,'Hazard Data'!$G$14:$G$3379,'Average Size of Event'!$B14,'Hazard Data'!$D$14:$D$3379,'Average Size of Event'!F$4,'Hazard Data'!$B$14:$B$3379,'Average Size of Event'!$A14)/COUNTIFS('Hazard Data'!$G$14:$G$3379,'Average Size of Event'!$B14,'Hazard Data'!$D$14:$D$3379,'Average Size of Event'!F$4,'Hazard Data'!$B$14:$B$3379,'Average Size of Event'!$A14),"")</f>
        <v/>
      </c>
      <c r="G14" s="27">
        <f>IFERROR(SUMIFS('Hazard Data'!$N$14:$N$3379,'Hazard Data'!$G$14:$G$3379,'Average Size of Event'!$B14,'Hazard Data'!$D$14:$D$3379,'Average Size of Event'!G$4,'Hazard Data'!$B$14:$B$3379,'Average Size of Event'!$A14)/COUNTIFS('Hazard Data'!$G$14:$G$3379,'Average Size of Event'!$B14,'Hazard Data'!$D$14:$D$3379,'Average Size of Event'!G$4,'Hazard Data'!$B$14:$B$3379,'Average Size of Event'!$A14),"")</f>
        <v>767791</v>
      </c>
      <c r="H14" s="27" t="str">
        <f>IFERROR(SUMIFS('Hazard Data'!$N$14:$N$3379,'Hazard Data'!$G$14:$G$3379,'Average Size of Event'!$B14,'Hazard Data'!$D$14:$D$3379,'Average Size of Event'!H$4,'Hazard Data'!$B$14:$B$3379,'Average Size of Event'!$A14)/COUNTIFS('Hazard Data'!$G$14:$G$3379,'Average Size of Event'!$B14,'Hazard Data'!$D$14:$D$3379,'Average Size of Event'!H$4,'Hazard Data'!$B$14:$B$3379,'Average Size of Event'!$A14),"")</f>
        <v/>
      </c>
      <c r="I14" s="27">
        <f>IFERROR(SUMIFS('Hazard Data'!$N$14:$N$3379,'Hazard Data'!$G$14:$G$3379,'Average Size of Event'!$B14,'Hazard Data'!$B$14:$B$3379,'Average Size of Event'!$A14)/COUNTIFS('Hazard Data'!$G$14:$G$3379,'Average Size of Event'!$B14,'Hazard Data'!$B$14:$B$3379,'Average Size of Event'!$A14),"")</f>
        <v>1525654.2380952381</v>
      </c>
    </row>
    <row r="15" spans="1:15">
      <c r="A15" s="33" t="str">
        <f t="shared" si="1"/>
        <v>1</v>
      </c>
      <c r="B15" s="23" t="s">
        <v>137</v>
      </c>
      <c r="C15" s="27">
        <f>IFERROR(SUMIFS('Hazard Data'!$N$14:$N$3379,'Hazard Data'!$G$14:$G$3379,'Average Size of Event'!$B15,'Hazard Data'!$D$14:$D$3379,'Average Size of Event'!C$4,'Hazard Data'!$B$14:$B$3379,'Average Size of Event'!$A15)/COUNTIFS('Hazard Data'!$G$14:$G$3379,'Average Size of Event'!$B15,'Hazard Data'!$D$14:$D$3379,'Average Size of Event'!C$4,'Hazard Data'!$B$14:$B$3379,'Average Size of Event'!$A15),"")</f>
        <v>348497.5</v>
      </c>
      <c r="D15" s="27">
        <f>IFERROR(SUMIFS('Hazard Data'!$N$14:$N$3379,'Hazard Data'!$G$14:$G$3379,'Average Size of Event'!$B15,'Hazard Data'!$D$14:$D$3379,'Average Size of Event'!D$4,'Hazard Data'!$B$14:$B$3379,'Average Size of Event'!$A15)/COUNTIFS('Hazard Data'!$G$14:$G$3379,'Average Size of Event'!$B15,'Hazard Data'!$D$14:$D$3379,'Average Size of Event'!D$4,'Hazard Data'!$B$14:$B$3379,'Average Size of Event'!$A15),"")</f>
        <v>3618499</v>
      </c>
      <c r="E15" s="27" t="str">
        <f>IFERROR(SUMIFS('Hazard Data'!$N$14:$N$3379,'Hazard Data'!$G$14:$G$3379,'Average Size of Event'!$B15,'Hazard Data'!$D$14:$D$3379,'Average Size of Event'!E$4,'Hazard Data'!$B$14:$B$3379,'Average Size of Event'!$A15)/COUNTIFS('Hazard Data'!$G$14:$G$3379,'Average Size of Event'!$B15,'Hazard Data'!$D$14:$D$3379,'Average Size of Event'!E$4,'Hazard Data'!$B$14:$B$3379,'Average Size of Event'!$A15),"")</f>
        <v/>
      </c>
      <c r="F15" s="27" t="str">
        <f>IFERROR(SUMIFS('Hazard Data'!$N$14:$N$3379,'Hazard Data'!$G$14:$G$3379,'Average Size of Event'!$B15,'Hazard Data'!$D$14:$D$3379,'Average Size of Event'!F$4,'Hazard Data'!$B$14:$B$3379,'Average Size of Event'!$A15)/COUNTIFS('Hazard Data'!$G$14:$G$3379,'Average Size of Event'!$B15,'Hazard Data'!$D$14:$D$3379,'Average Size of Event'!F$4,'Hazard Data'!$B$14:$B$3379,'Average Size of Event'!$A15),"")</f>
        <v/>
      </c>
      <c r="G15" s="27">
        <f>IFERROR(SUMIFS('Hazard Data'!$N$14:$N$3379,'Hazard Data'!$G$14:$G$3379,'Average Size of Event'!$B15,'Hazard Data'!$D$14:$D$3379,'Average Size of Event'!G$4,'Hazard Data'!$B$14:$B$3379,'Average Size of Event'!$A15)/COUNTIFS('Hazard Data'!$G$14:$G$3379,'Average Size of Event'!$B15,'Hazard Data'!$D$14:$D$3379,'Average Size of Event'!G$4,'Hazard Data'!$B$14:$B$3379,'Average Size of Event'!$A15),"")</f>
        <v>50582.5</v>
      </c>
      <c r="H15" s="27" t="str">
        <f>IFERROR(SUMIFS('Hazard Data'!$N$14:$N$3379,'Hazard Data'!$G$14:$G$3379,'Average Size of Event'!$B15,'Hazard Data'!$D$14:$D$3379,'Average Size of Event'!H$4,'Hazard Data'!$B$14:$B$3379,'Average Size of Event'!$A15)/COUNTIFS('Hazard Data'!$G$14:$G$3379,'Average Size of Event'!$B15,'Hazard Data'!$D$14:$D$3379,'Average Size of Event'!H$4,'Hazard Data'!$B$14:$B$3379,'Average Size of Event'!$A15),"")</f>
        <v/>
      </c>
      <c r="I15" s="27">
        <f>IFERROR(SUMIFS('Hazard Data'!$N$14:$N$3379,'Hazard Data'!$G$14:$G$3379,'Average Size of Event'!$B15,'Hazard Data'!$B$14:$B$3379,'Average Size of Event'!$A15)/COUNTIFS('Hazard Data'!$G$14:$G$3379,'Average Size of Event'!$B15,'Hazard Data'!$B$14:$B$3379,'Average Size of Event'!$A15),"")</f>
        <v>2641653.5714285714</v>
      </c>
    </row>
    <row r="16" spans="1:15">
      <c r="A16" s="33" t="str">
        <f t="shared" si="1"/>
        <v>1</v>
      </c>
      <c r="B16" s="23" t="s">
        <v>138</v>
      </c>
      <c r="C16" s="27">
        <f>IFERROR(SUMIFS('Hazard Data'!$N$14:$N$3379,'Hazard Data'!$G$14:$G$3379,'Average Size of Event'!$B16,'Hazard Data'!$D$14:$D$3379,'Average Size of Event'!C$4,'Hazard Data'!$B$14:$B$3379,'Average Size of Event'!$A16)/COUNTIFS('Hazard Data'!$G$14:$G$3379,'Average Size of Event'!$B16,'Hazard Data'!$D$14:$D$3379,'Average Size of Event'!C$4,'Hazard Data'!$B$14:$B$3379,'Average Size of Event'!$A16),"")</f>
        <v>126675</v>
      </c>
      <c r="D16" s="27">
        <f>IFERROR(SUMIFS('Hazard Data'!$N$14:$N$3379,'Hazard Data'!$G$14:$G$3379,'Average Size of Event'!$B16,'Hazard Data'!$D$14:$D$3379,'Average Size of Event'!D$4,'Hazard Data'!$B$14:$B$3379,'Average Size of Event'!$A16)/COUNTIFS('Hazard Data'!$G$14:$G$3379,'Average Size of Event'!$B16,'Hazard Data'!$D$14:$D$3379,'Average Size of Event'!D$4,'Hazard Data'!$B$14:$B$3379,'Average Size of Event'!$A16),"")</f>
        <v>209548.72727272726</v>
      </c>
      <c r="E16" s="27" t="str">
        <f>IFERROR(SUMIFS('Hazard Data'!$N$14:$N$3379,'Hazard Data'!$G$14:$G$3379,'Average Size of Event'!$B16,'Hazard Data'!$D$14:$D$3379,'Average Size of Event'!E$4,'Hazard Data'!$B$14:$B$3379,'Average Size of Event'!$A16)/COUNTIFS('Hazard Data'!$G$14:$G$3379,'Average Size of Event'!$B16,'Hazard Data'!$D$14:$D$3379,'Average Size of Event'!E$4,'Hazard Data'!$B$14:$B$3379,'Average Size of Event'!$A16),"")</f>
        <v/>
      </c>
      <c r="F16" s="27" t="str">
        <f>IFERROR(SUMIFS('Hazard Data'!$N$14:$N$3379,'Hazard Data'!$G$14:$G$3379,'Average Size of Event'!$B16,'Hazard Data'!$D$14:$D$3379,'Average Size of Event'!F$4,'Hazard Data'!$B$14:$B$3379,'Average Size of Event'!$A16)/COUNTIFS('Hazard Data'!$G$14:$G$3379,'Average Size of Event'!$B16,'Hazard Data'!$D$14:$D$3379,'Average Size of Event'!F$4,'Hazard Data'!$B$14:$B$3379,'Average Size of Event'!$A16),"")</f>
        <v/>
      </c>
      <c r="G16" s="27">
        <f>IFERROR(SUMIFS('Hazard Data'!$N$14:$N$3379,'Hazard Data'!$G$14:$G$3379,'Average Size of Event'!$B16,'Hazard Data'!$D$14:$D$3379,'Average Size of Event'!G$4,'Hazard Data'!$B$14:$B$3379,'Average Size of Event'!$A16)/COUNTIFS('Hazard Data'!$G$14:$G$3379,'Average Size of Event'!$B16,'Hazard Data'!$D$14:$D$3379,'Average Size of Event'!G$4,'Hazard Data'!$B$14:$B$3379,'Average Size of Event'!$A16),"")</f>
        <v>2652625.5</v>
      </c>
      <c r="H16" s="27" t="str">
        <f>IFERROR(SUMIFS('Hazard Data'!$N$14:$N$3379,'Hazard Data'!$G$14:$G$3379,'Average Size of Event'!$B16,'Hazard Data'!$D$14:$D$3379,'Average Size of Event'!H$4,'Hazard Data'!$B$14:$B$3379,'Average Size of Event'!$A16)/COUNTIFS('Hazard Data'!$G$14:$G$3379,'Average Size of Event'!$B16,'Hazard Data'!$D$14:$D$3379,'Average Size of Event'!H$4,'Hazard Data'!$B$14:$B$3379,'Average Size of Event'!$A16),"")</f>
        <v/>
      </c>
      <c r="I16" s="27">
        <f>IFERROR(SUMIFS('Hazard Data'!$N$14:$N$3379,'Hazard Data'!$G$14:$G$3379,'Average Size of Event'!$B16,'Hazard Data'!$B$14:$B$3379,'Average Size of Event'!$A16)/COUNTIFS('Hazard Data'!$G$14:$G$3379,'Average Size of Event'!$B16,'Hazard Data'!$B$14:$B$3379,'Average Size of Event'!$A16),"")</f>
        <v>477469.82352941175</v>
      </c>
    </row>
    <row r="17" spans="1:15">
      <c r="A17" s="33" t="str">
        <f t="shared" si="1"/>
        <v>1</v>
      </c>
      <c r="B17" s="23" t="s">
        <v>139</v>
      </c>
      <c r="C17" s="27" t="str">
        <f>IFERROR(SUMIFS('Hazard Data'!$N$14:$N$3379,'Hazard Data'!$G$14:$G$3379,'Average Size of Event'!$B17,'Hazard Data'!$D$14:$D$3379,'Average Size of Event'!C$4,'Hazard Data'!$B$14:$B$3379,'Average Size of Event'!$A17)/COUNTIFS('Hazard Data'!$G$14:$G$3379,'Average Size of Event'!$B17,'Hazard Data'!$D$14:$D$3379,'Average Size of Event'!C$4,'Hazard Data'!$B$14:$B$3379,'Average Size of Event'!$A17),"")</f>
        <v/>
      </c>
      <c r="D17" s="27">
        <f>IFERROR(SUMIFS('Hazard Data'!$N$14:$N$3379,'Hazard Data'!$G$14:$G$3379,'Average Size of Event'!$B17,'Hazard Data'!$D$14:$D$3379,'Average Size of Event'!D$4,'Hazard Data'!$B$14:$B$3379,'Average Size of Event'!$A17)/COUNTIFS('Hazard Data'!$G$14:$G$3379,'Average Size of Event'!$B17,'Hazard Data'!$D$14:$D$3379,'Average Size of Event'!D$4,'Hazard Data'!$B$14:$B$3379,'Average Size of Event'!$A17),"")</f>
        <v>4441169.333333333</v>
      </c>
      <c r="E17" s="27" t="str">
        <f>IFERROR(SUMIFS('Hazard Data'!$N$14:$N$3379,'Hazard Data'!$G$14:$G$3379,'Average Size of Event'!$B17,'Hazard Data'!$D$14:$D$3379,'Average Size of Event'!E$4,'Hazard Data'!$B$14:$B$3379,'Average Size of Event'!$A17)/COUNTIFS('Hazard Data'!$G$14:$G$3379,'Average Size of Event'!$B17,'Hazard Data'!$D$14:$D$3379,'Average Size of Event'!E$4,'Hazard Data'!$B$14:$B$3379,'Average Size of Event'!$A17),"")</f>
        <v/>
      </c>
      <c r="F17" s="27">
        <f>IFERROR(SUMIFS('Hazard Data'!$N$14:$N$3379,'Hazard Data'!$G$14:$G$3379,'Average Size of Event'!$B17,'Hazard Data'!$D$14:$D$3379,'Average Size of Event'!F$4,'Hazard Data'!$B$14:$B$3379,'Average Size of Event'!$A17)/COUNTIFS('Hazard Data'!$G$14:$G$3379,'Average Size of Event'!$B17,'Hazard Data'!$D$14:$D$3379,'Average Size of Event'!F$4,'Hazard Data'!$B$14:$B$3379,'Average Size of Event'!$A17),"")</f>
        <v>2145964</v>
      </c>
      <c r="G17" s="27">
        <f>IFERROR(SUMIFS('Hazard Data'!$N$14:$N$3379,'Hazard Data'!$G$14:$G$3379,'Average Size of Event'!$B17,'Hazard Data'!$D$14:$D$3379,'Average Size of Event'!G$4,'Hazard Data'!$B$14:$B$3379,'Average Size of Event'!$A17)/COUNTIFS('Hazard Data'!$G$14:$G$3379,'Average Size of Event'!$B17,'Hazard Data'!$D$14:$D$3379,'Average Size of Event'!G$4,'Hazard Data'!$B$14:$B$3379,'Average Size of Event'!$A17),"")</f>
        <v>26712923.333333332</v>
      </c>
      <c r="H17" s="27" t="str">
        <f>IFERROR(SUMIFS('Hazard Data'!$N$14:$N$3379,'Hazard Data'!$G$14:$G$3379,'Average Size of Event'!$B17,'Hazard Data'!$D$14:$D$3379,'Average Size of Event'!H$4,'Hazard Data'!$B$14:$B$3379,'Average Size of Event'!$A17)/COUNTIFS('Hazard Data'!$G$14:$G$3379,'Average Size of Event'!$B17,'Hazard Data'!$D$14:$D$3379,'Average Size of Event'!H$4,'Hazard Data'!$B$14:$B$3379,'Average Size of Event'!$A17),"")</f>
        <v/>
      </c>
      <c r="I17" s="27">
        <f>IFERROR(SUMIFS('Hazard Data'!$N$14:$N$3379,'Hazard Data'!$G$14:$G$3379,'Average Size of Event'!$B17,'Hazard Data'!$B$14:$B$3379,'Average Size of Event'!$A17)/COUNTIFS('Hazard Data'!$G$14:$G$3379,'Average Size of Event'!$B17,'Hazard Data'!$B$14:$B$3379,'Average Size of Event'!$A17),"")</f>
        <v>9404250.615384616</v>
      </c>
    </row>
    <row r="18" spans="1:15">
      <c r="A18" s="33" t="str">
        <f t="shared" si="1"/>
        <v>1</v>
      </c>
      <c r="B18" s="23" t="s">
        <v>117</v>
      </c>
      <c r="C18" s="27">
        <f>IFERROR(SUMIFS('Hazard Data'!$N$14:$N$3379,'Hazard Data'!$D$14:$D$3379,'Average Size of Event'!C$4,'Hazard Data'!$B$14:$B$3379,'Average Size of Event'!$A18)/COUNTIFS('Hazard Data'!$D$14:$D$3379,'Average Size of Event'!C$4,'Hazard Data'!$B$14:$B$3379,'Average Size of Event'!$A18),"")</f>
        <v>1022379.6333333333</v>
      </c>
      <c r="D18" s="27">
        <f>IFERROR(SUMIFS('Hazard Data'!$N$14:$N$3379,'Hazard Data'!$D$14:$D$3379,'Average Size of Event'!D$4,'Hazard Data'!$B$14:$B$3379,'Average Size of Event'!$A18)/COUNTIFS('Hazard Data'!$D$14:$D$3379,'Average Size of Event'!D$4,'Hazard Data'!$B$14:$B$3379,'Average Size of Event'!$A18),"")</f>
        <v>1293453.3356643356</v>
      </c>
      <c r="E18" s="27">
        <f>IFERROR(SUMIFS('Hazard Data'!$N$14:$N$3379,'Hazard Data'!$D$14:$D$3379,'Average Size of Event'!E$4,'Hazard Data'!$B$14:$B$3379,'Average Size of Event'!$A18)/COUNTIFS('Hazard Data'!$D$14:$D$3379,'Average Size of Event'!E$4,'Hazard Data'!$B$14:$B$3379,'Average Size of Event'!$A18),"")</f>
        <v>3312729.0357142859</v>
      </c>
      <c r="F18" s="27">
        <f>IFERROR(SUMIFS('Hazard Data'!$N$14:$N$3379,'Hazard Data'!$D$14:$D$3379,'Average Size of Event'!F$4,'Hazard Data'!$B$14:$B$3379,'Average Size of Event'!$A18)/COUNTIFS('Hazard Data'!$D$14:$D$3379,'Average Size of Event'!F$4,'Hazard Data'!$B$14:$B$3379,'Average Size of Event'!$A18),"")</f>
        <v>773683.85714285716</v>
      </c>
      <c r="G18" s="27">
        <f>IFERROR(SUMIFS('Hazard Data'!$N$14:$N$3379,'Hazard Data'!$D$14:$D$3379,'Average Size of Event'!G$4,'Hazard Data'!$B$14:$B$3379,'Average Size of Event'!$A18)/COUNTIFS('Hazard Data'!$D$14:$D$3379,'Average Size of Event'!G$4,'Hazard Data'!$B$14:$B$3379,'Average Size of Event'!$A18),"")</f>
        <v>4198102.0740740737</v>
      </c>
      <c r="H18" s="27" t="str">
        <f>IFERROR(SUMIFS('Hazard Data'!$N$14:$N$3379,'Hazard Data'!$G$14:$G$3379,'Average Size of Event'!$B18,'Hazard Data'!$D$14:$D$3379,'Average Size of Event'!H$4,'Hazard Data'!$B$14:$B$3379,'Average Size of Event'!$A18)/COUNTIFS('Hazard Data'!$G$14:$G$3379,'Average Size of Event'!$B18,'Hazard Data'!$D$14:$D$3379,'Average Size of Event'!H$4,'Hazard Data'!$B$14:$B$3379,'Average Size of Event'!$A18),"")</f>
        <v/>
      </c>
      <c r="I18" s="34">
        <f>IFERROR(SUMIFS('Hazard Data'!$N$14:$N$3379,'Hazard Data'!$B$14:$B$3379,'Average Size of Event'!$A18)/COUNTIFS('Hazard Data'!$B$14:$B$3379,'Average Size of Event'!$A18),"")</f>
        <v>1387526.0695792881</v>
      </c>
    </row>
    <row r="19" spans="1:15">
      <c r="A19" s="23" t="s">
        <v>140</v>
      </c>
    </row>
    <row r="20" spans="1:15">
      <c r="C20" s="23" t="s">
        <v>96</v>
      </c>
      <c r="D20" s="23" t="s">
        <v>97</v>
      </c>
      <c r="E20" s="23" t="s">
        <v>98</v>
      </c>
      <c r="F20" s="23" t="s">
        <v>100</v>
      </c>
      <c r="G20" s="23" t="s">
        <v>41</v>
      </c>
      <c r="H20" s="23" t="s">
        <v>87</v>
      </c>
      <c r="I20" s="23" t="s">
        <v>123</v>
      </c>
      <c r="L20" s="23" t="s">
        <v>6</v>
      </c>
      <c r="M20" s="23" t="s">
        <v>124</v>
      </c>
      <c r="N20" s="23" t="s">
        <v>21</v>
      </c>
      <c r="O20" s="23" t="s">
        <v>125</v>
      </c>
    </row>
    <row r="21" spans="1:15">
      <c r="A21" s="33" t="str">
        <f>RIGHT(A19,1)</f>
        <v>2</v>
      </c>
      <c r="B21" s="23" t="s">
        <v>126</v>
      </c>
      <c r="C21" s="27">
        <f>IFERROR(SUMIFS('Hazard Data'!$N$14:$N$3379,'Hazard Data'!$G$14:$G$3379,'Average Size of Event'!$B21,'Hazard Data'!$D$14:$D$3379,'Average Size of Event'!C$4,'Hazard Data'!$B$14:$B$3379,'Average Size of Event'!$A21)/COUNTIFS('Hazard Data'!$G$14:$G$3379,'Average Size of Event'!$B21,'Hazard Data'!$D$14:$D$3379,'Average Size of Event'!C$4,'Hazard Data'!$B$14:$B$3379,'Average Size of Event'!$A21),"")</f>
        <v>25608.25</v>
      </c>
      <c r="D21" s="27">
        <f>IFERROR(SUMIFS('Hazard Data'!$N$14:$N$3379,'Hazard Data'!$G$14:$G$3379,'Average Size of Event'!$B21,'Hazard Data'!$D$14:$D$3379,'Average Size of Event'!D$4,'Hazard Data'!$B$14:$B$3379,'Average Size of Event'!$A21)/COUNTIFS('Hazard Data'!$G$14:$G$3379,'Average Size of Event'!$B21,'Hazard Data'!$D$14:$D$3379,'Average Size of Event'!D$4,'Hazard Data'!$B$14:$B$3379,'Average Size of Event'!$A21),"")</f>
        <v>198824</v>
      </c>
      <c r="E21" s="27" t="str">
        <f>IFERROR(SUMIFS('Hazard Data'!$N$14:$N$3379,'Hazard Data'!$G$14:$G$3379,'Average Size of Event'!$B21,'Hazard Data'!$D$14:$D$3379,'Average Size of Event'!E$4,'Hazard Data'!$B$14:$B$3379,'Average Size of Event'!$A21)/COUNTIFS('Hazard Data'!$G$14:$G$3379,'Average Size of Event'!$B21,'Hazard Data'!$D$14:$D$3379,'Average Size of Event'!E$4,'Hazard Data'!$B$14:$B$3379,'Average Size of Event'!$A21),"")</f>
        <v/>
      </c>
      <c r="F21" s="27">
        <f>IFERROR(SUMIFS('Hazard Data'!$N$14:$N$3379,'Hazard Data'!$G$14:$G$3379,'Average Size of Event'!$B21,'Hazard Data'!$D$14:$D$3379,'Average Size of Event'!F$4,'Hazard Data'!$B$14:$B$3379,'Average Size of Event'!$A21)/COUNTIFS('Hazard Data'!$G$14:$G$3379,'Average Size of Event'!$B21,'Hazard Data'!$D$14:$D$3379,'Average Size of Event'!F$4,'Hazard Data'!$B$14:$B$3379,'Average Size of Event'!$A21),"")</f>
        <v>8826</v>
      </c>
      <c r="G21" s="27">
        <f>IFERROR(SUMIFS('Hazard Data'!$N$14:$N$3379,'Hazard Data'!$G$14:$G$3379,'Average Size of Event'!$B21,'Hazard Data'!$D$14:$D$3379,'Average Size of Event'!G$4,'Hazard Data'!$B$14:$B$3379,'Average Size of Event'!$A21)/COUNTIFS('Hazard Data'!$G$14:$G$3379,'Average Size of Event'!$B21,'Hazard Data'!$D$14:$D$3379,'Average Size of Event'!G$4,'Hazard Data'!$B$14:$B$3379,'Average Size of Event'!$A21),"")</f>
        <v>77654.5</v>
      </c>
      <c r="H21" s="27" t="str">
        <f>IFERROR(SUMIFS('Hazard Data'!$N$14:$N$3379,'Hazard Data'!$G$14:$G$3379,'Average Size of Event'!$B21,'Hazard Data'!$D$14:$D$3379,'Average Size of Event'!H$4,'Hazard Data'!$B$14:$B$3379,'Average Size of Event'!$A21)/COUNTIFS('Hazard Data'!$G$14:$G$3379,'Average Size of Event'!$B21,'Hazard Data'!$D$14:$D$3379,'Average Size of Event'!H$4,'Hazard Data'!$B$14:$B$3379,'Average Size of Event'!$A21),"")</f>
        <v/>
      </c>
      <c r="I21" s="27">
        <f>IFERROR(SUMIFS('Hazard Data'!$N$14:$N$3379,'Hazard Data'!$G$14:$G$3379,'Average Size of Event'!$B21,'Hazard Data'!$B$14:$B$3379,'Average Size of Event'!$A21)/COUNTIFS('Hazard Data'!$G$14:$G$3379,'Average Size of Event'!$B21,'Hazard Data'!$B$14:$B$3379,'Average Size of Event'!$A21),"")</f>
        <v>63072.52</v>
      </c>
      <c r="K21" s="23" t="s">
        <v>90</v>
      </c>
      <c r="L21">
        <v>0</v>
      </c>
      <c r="M21" s="27">
        <v>500000</v>
      </c>
      <c r="N21">
        <f>COUNTIFS('Hazard Data'!$B$14:$B$3379,'Average Size of Event'!$A21,'Hazard Data'!$N$14:$N$3379,"&gt;="&amp;L21,'Hazard Data'!$N$14:$N$3379,"&lt;"&amp;M21)</f>
        <v>662</v>
      </c>
      <c r="O21" s="35">
        <f>N21/SUM($N$21:$N$23)</f>
        <v>0.84116899618805596</v>
      </c>
    </row>
    <row r="22" spans="1:15">
      <c r="A22" s="33" t="str">
        <f>A21</f>
        <v>2</v>
      </c>
      <c r="B22" s="23" t="s">
        <v>127</v>
      </c>
      <c r="C22" s="27">
        <f>IFERROR(SUMIFS('Hazard Data'!$N$14:$N$3379,'Hazard Data'!$G$14:$G$3379,'Average Size of Event'!$B22,'Hazard Data'!$D$14:$D$3379,'Average Size of Event'!C$4,'Hazard Data'!$B$14:$B$3379,'Average Size of Event'!$A22)/COUNTIFS('Hazard Data'!$G$14:$G$3379,'Average Size of Event'!$B22,'Hazard Data'!$D$14:$D$3379,'Average Size of Event'!C$4,'Hazard Data'!$B$14:$B$3379,'Average Size of Event'!$A22),"")</f>
        <v>36619.199999999997</v>
      </c>
      <c r="D22" s="27">
        <f>IFERROR(SUMIFS('Hazard Data'!$N$14:$N$3379,'Hazard Data'!$G$14:$G$3379,'Average Size of Event'!$B22,'Hazard Data'!$D$14:$D$3379,'Average Size of Event'!D$4,'Hazard Data'!$B$14:$B$3379,'Average Size of Event'!$A22)/COUNTIFS('Hazard Data'!$G$14:$G$3379,'Average Size of Event'!$B22,'Hazard Data'!$D$14:$D$3379,'Average Size of Event'!D$4,'Hazard Data'!$B$14:$B$3379,'Average Size of Event'!$A22),"")</f>
        <v>60212.714285714283</v>
      </c>
      <c r="E22" s="27">
        <f>IFERROR(SUMIFS('Hazard Data'!$N$14:$N$3379,'Hazard Data'!$G$14:$G$3379,'Average Size of Event'!$B22,'Hazard Data'!$D$14:$D$3379,'Average Size of Event'!E$4,'Hazard Data'!$B$14:$B$3379,'Average Size of Event'!$A22)/COUNTIFS('Hazard Data'!$G$14:$G$3379,'Average Size of Event'!$B22,'Hazard Data'!$D$14:$D$3379,'Average Size of Event'!E$4,'Hazard Data'!$B$14:$B$3379,'Average Size of Event'!$A22),"")</f>
        <v>166248</v>
      </c>
      <c r="F22" s="27">
        <f>IFERROR(SUMIFS('Hazard Data'!$N$14:$N$3379,'Hazard Data'!$G$14:$G$3379,'Average Size of Event'!$B22,'Hazard Data'!$D$14:$D$3379,'Average Size of Event'!F$4,'Hazard Data'!$B$14:$B$3379,'Average Size of Event'!$A22)/COUNTIFS('Hazard Data'!$G$14:$G$3379,'Average Size of Event'!$B22,'Hazard Data'!$D$14:$D$3379,'Average Size of Event'!F$4,'Hazard Data'!$B$14:$B$3379,'Average Size of Event'!$A22),"")</f>
        <v>41355.5</v>
      </c>
      <c r="G22" s="27">
        <f>IFERROR(SUMIFS('Hazard Data'!$N$14:$N$3379,'Hazard Data'!$G$14:$G$3379,'Average Size of Event'!$B22,'Hazard Data'!$D$14:$D$3379,'Average Size of Event'!G$4,'Hazard Data'!$B$14:$B$3379,'Average Size of Event'!$A22)/COUNTIFS('Hazard Data'!$G$14:$G$3379,'Average Size of Event'!$B22,'Hazard Data'!$D$14:$D$3379,'Average Size of Event'!G$4,'Hazard Data'!$B$14:$B$3379,'Average Size of Event'!$A22),"")</f>
        <v>211992.77777777778</v>
      </c>
      <c r="H22" s="27" t="str">
        <f>IFERROR(SUMIFS('Hazard Data'!$N$14:$N$3379,'Hazard Data'!$G$14:$G$3379,'Average Size of Event'!$B22,'Hazard Data'!$D$14:$D$3379,'Average Size of Event'!H$4,'Hazard Data'!$B$14:$B$3379,'Average Size of Event'!$A22)/COUNTIFS('Hazard Data'!$G$14:$G$3379,'Average Size of Event'!$B22,'Hazard Data'!$D$14:$D$3379,'Average Size of Event'!H$4,'Hazard Data'!$B$14:$B$3379,'Average Size of Event'!$A22),"")</f>
        <v/>
      </c>
      <c r="I22" s="27">
        <f>IFERROR(SUMIFS('Hazard Data'!$N$14:$N$3379,'Hazard Data'!$G$14:$G$3379,'Average Size of Event'!$B22,'Hazard Data'!$B$14:$B$3379,'Average Size of Event'!$A22)/COUNTIFS('Hazard Data'!$G$14:$G$3379,'Average Size of Event'!$B22,'Hazard Data'!$B$14:$B$3379,'Average Size of Event'!$A22),"")</f>
        <v>115061.625</v>
      </c>
      <c r="K22" s="23" t="s">
        <v>91</v>
      </c>
      <c r="L22" s="24">
        <f>M21</f>
        <v>500000</v>
      </c>
      <c r="M22" s="27">
        <v>10000000</v>
      </c>
      <c r="N22">
        <f>COUNTIFS('Hazard Data'!$B$14:$B$3379,'Average Size of Event'!$A22,'Hazard Data'!$N$14:$N$3379,"&gt;="&amp;L22,'Hazard Data'!$N$14:$N$3379,"&lt;"&amp;M22)</f>
        <v>93</v>
      </c>
      <c r="O22" s="35">
        <f t="shared" ref="O22:O23" si="2">N22/SUM($N$21:$N$23)</f>
        <v>0.1181702668360864</v>
      </c>
    </row>
    <row r="23" spans="1:15">
      <c r="A23" s="33" t="str">
        <f t="shared" ref="A23:A34" si="3">A22</f>
        <v>2</v>
      </c>
      <c r="B23" s="23" t="s">
        <v>128</v>
      </c>
      <c r="C23" s="27">
        <f>IFERROR(SUMIFS('Hazard Data'!$N$14:$N$3379,'Hazard Data'!$G$14:$G$3379,'Average Size of Event'!$B23,'Hazard Data'!$D$14:$D$3379,'Average Size of Event'!C$4,'Hazard Data'!$B$14:$B$3379,'Average Size of Event'!$A23)/COUNTIFS('Hazard Data'!$G$14:$G$3379,'Average Size of Event'!$B23,'Hazard Data'!$D$14:$D$3379,'Average Size of Event'!C$4,'Hazard Data'!$B$14:$B$3379,'Average Size of Event'!$A23),"")</f>
        <v>185838.4</v>
      </c>
      <c r="D23" s="27">
        <f>IFERROR(SUMIFS('Hazard Data'!$N$14:$N$3379,'Hazard Data'!$G$14:$G$3379,'Average Size of Event'!$B23,'Hazard Data'!$D$14:$D$3379,'Average Size of Event'!D$4,'Hazard Data'!$B$14:$B$3379,'Average Size of Event'!$A23)/COUNTIFS('Hazard Data'!$G$14:$G$3379,'Average Size of Event'!$B23,'Hazard Data'!$D$14:$D$3379,'Average Size of Event'!D$4,'Hazard Data'!$B$14:$B$3379,'Average Size of Event'!$A23),"")</f>
        <v>46805.153846153844</v>
      </c>
      <c r="E23" s="27" t="str">
        <f>IFERROR(SUMIFS('Hazard Data'!$N$14:$N$3379,'Hazard Data'!$G$14:$G$3379,'Average Size of Event'!$B23,'Hazard Data'!$D$14:$D$3379,'Average Size of Event'!E$4,'Hazard Data'!$B$14:$B$3379,'Average Size of Event'!$A23)/COUNTIFS('Hazard Data'!$G$14:$G$3379,'Average Size of Event'!$B23,'Hazard Data'!$D$14:$D$3379,'Average Size of Event'!E$4,'Hazard Data'!$B$14:$B$3379,'Average Size of Event'!$A23),"")</f>
        <v/>
      </c>
      <c r="F23" s="27">
        <f>IFERROR(SUMIFS('Hazard Data'!$N$14:$N$3379,'Hazard Data'!$G$14:$G$3379,'Average Size of Event'!$B23,'Hazard Data'!$D$14:$D$3379,'Average Size of Event'!F$4,'Hazard Data'!$B$14:$B$3379,'Average Size of Event'!$A23)/COUNTIFS('Hazard Data'!$G$14:$G$3379,'Average Size of Event'!$B23,'Hazard Data'!$D$14:$D$3379,'Average Size of Event'!F$4,'Hazard Data'!$B$14:$B$3379,'Average Size of Event'!$A23),"")</f>
        <v>728960.33333333337</v>
      </c>
      <c r="G23" s="27">
        <f>IFERROR(SUMIFS('Hazard Data'!$N$14:$N$3379,'Hazard Data'!$G$14:$G$3379,'Average Size of Event'!$B23,'Hazard Data'!$D$14:$D$3379,'Average Size of Event'!G$4,'Hazard Data'!$B$14:$B$3379,'Average Size of Event'!$A23)/COUNTIFS('Hazard Data'!$G$14:$G$3379,'Average Size of Event'!$B23,'Hazard Data'!$D$14:$D$3379,'Average Size of Event'!G$4,'Hazard Data'!$B$14:$B$3379,'Average Size of Event'!$A23),"")</f>
        <v>435279.5</v>
      </c>
      <c r="H23" s="27" t="str">
        <f>IFERROR(SUMIFS('Hazard Data'!$N$14:$N$3379,'Hazard Data'!$G$14:$G$3379,'Average Size of Event'!$B23,'Hazard Data'!$D$14:$D$3379,'Average Size of Event'!H$4,'Hazard Data'!$B$14:$B$3379,'Average Size of Event'!$A23)/COUNTIFS('Hazard Data'!$G$14:$G$3379,'Average Size of Event'!$B23,'Hazard Data'!$D$14:$D$3379,'Average Size of Event'!H$4,'Hazard Data'!$B$14:$B$3379,'Average Size of Event'!$A23),"")</f>
        <v/>
      </c>
      <c r="I23" s="27">
        <f>IFERROR(SUMIFS('Hazard Data'!$N$14:$N$3379,'Hazard Data'!$G$14:$G$3379,'Average Size of Event'!$B23,'Hazard Data'!$B$14:$B$3379,'Average Size of Event'!$A23)/COUNTIFS('Hazard Data'!$G$14:$G$3379,'Average Size of Event'!$B23,'Hazard Data'!$B$14:$B$3379,'Average Size of Event'!$A23),"")</f>
        <v>195560.09090909091</v>
      </c>
      <c r="K23" s="23" t="s">
        <v>92</v>
      </c>
      <c r="L23" s="24">
        <f>M22</f>
        <v>10000000</v>
      </c>
      <c r="M23" t="s">
        <v>129</v>
      </c>
      <c r="N23">
        <f>COUNTIFS('Hazard Data'!$B$14:$B$3379,'Average Size of Event'!$A23,'Hazard Data'!$N$14:$N$3379,"&gt;="&amp;L23)</f>
        <v>32</v>
      </c>
      <c r="O23" s="35">
        <f t="shared" si="2"/>
        <v>4.0660736975857689E-2</v>
      </c>
    </row>
    <row r="24" spans="1:15">
      <c r="A24" s="33" t="str">
        <f t="shared" si="3"/>
        <v>2</v>
      </c>
      <c r="B24" s="23" t="s">
        <v>130</v>
      </c>
      <c r="C24" s="27">
        <f>IFERROR(SUMIFS('Hazard Data'!$N$14:$N$3379,'Hazard Data'!$G$14:$G$3379,'Average Size of Event'!$B24,'Hazard Data'!$D$14:$D$3379,'Average Size of Event'!C$4,'Hazard Data'!$B$14:$B$3379,'Average Size of Event'!$A24)/COUNTIFS('Hazard Data'!$G$14:$G$3379,'Average Size of Event'!$B24,'Hazard Data'!$D$14:$D$3379,'Average Size of Event'!C$4,'Hazard Data'!$B$14:$B$3379,'Average Size of Event'!$A24),"")</f>
        <v>49682.5</v>
      </c>
      <c r="D24" s="27">
        <f>IFERROR(SUMIFS('Hazard Data'!$N$14:$N$3379,'Hazard Data'!$G$14:$G$3379,'Average Size of Event'!$B24,'Hazard Data'!$D$14:$D$3379,'Average Size of Event'!D$4,'Hazard Data'!$B$14:$B$3379,'Average Size of Event'!$A24)/COUNTIFS('Hazard Data'!$G$14:$G$3379,'Average Size of Event'!$B24,'Hazard Data'!$D$14:$D$3379,'Average Size of Event'!D$4,'Hazard Data'!$B$14:$B$3379,'Average Size of Event'!$A24),"")</f>
        <v>40103.300000000003</v>
      </c>
      <c r="E24" s="27">
        <f>IFERROR(SUMIFS('Hazard Data'!$N$14:$N$3379,'Hazard Data'!$G$14:$G$3379,'Average Size of Event'!$B24,'Hazard Data'!$D$14:$D$3379,'Average Size of Event'!E$4,'Hazard Data'!$B$14:$B$3379,'Average Size of Event'!$A24)/COUNTIFS('Hazard Data'!$G$14:$G$3379,'Average Size of Event'!$B24,'Hazard Data'!$D$14:$D$3379,'Average Size of Event'!E$4,'Hazard Data'!$B$14:$B$3379,'Average Size of Event'!$A24),"")</f>
        <v>5003.75</v>
      </c>
      <c r="F24" s="27">
        <f>IFERROR(SUMIFS('Hazard Data'!$N$14:$N$3379,'Hazard Data'!$G$14:$G$3379,'Average Size of Event'!$B24,'Hazard Data'!$D$14:$D$3379,'Average Size of Event'!F$4,'Hazard Data'!$B$14:$B$3379,'Average Size of Event'!$A24)/COUNTIFS('Hazard Data'!$G$14:$G$3379,'Average Size of Event'!$B24,'Hazard Data'!$D$14:$D$3379,'Average Size of Event'!F$4,'Hazard Data'!$B$14:$B$3379,'Average Size of Event'!$A24),"")</f>
        <v>1855499.5</v>
      </c>
      <c r="G24" s="27">
        <f>IFERROR(SUMIFS('Hazard Data'!$N$14:$N$3379,'Hazard Data'!$G$14:$G$3379,'Average Size of Event'!$B24,'Hazard Data'!$D$14:$D$3379,'Average Size of Event'!G$4,'Hazard Data'!$B$14:$B$3379,'Average Size of Event'!$A24)/COUNTIFS('Hazard Data'!$G$14:$G$3379,'Average Size of Event'!$B24,'Hazard Data'!$D$14:$D$3379,'Average Size of Event'!G$4,'Hazard Data'!$B$14:$B$3379,'Average Size of Event'!$A24),"")</f>
        <v>4371584.75</v>
      </c>
      <c r="H24" s="27" t="str">
        <f>IFERROR(SUMIFS('Hazard Data'!$N$14:$N$3379,'Hazard Data'!$G$14:$G$3379,'Average Size of Event'!$B24,'Hazard Data'!$D$14:$D$3379,'Average Size of Event'!H$4,'Hazard Data'!$B$14:$B$3379,'Average Size of Event'!$A24)/COUNTIFS('Hazard Data'!$G$14:$G$3379,'Average Size of Event'!$B24,'Hazard Data'!$D$14:$D$3379,'Average Size of Event'!H$4,'Hazard Data'!$B$14:$B$3379,'Average Size of Event'!$A24),"")</f>
        <v/>
      </c>
      <c r="I24" s="27">
        <f>IFERROR(SUMIFS('Hazard Data'!$N$14:$N$3379,'Hazard Data'!$G$14:$G$3379,'Average Size of Event'!$B24,'Hazard Data'!$B$14:$B$3379,'Average Size of Event'!$A24)/COUNTIFS('Hazard Data'!$G$14:$G$3379,'Average Size of Event'!$B24,'Hazard Data'!$B$14:$B$3379,'Average Size of Event'!$A24),"")</f>
        <v>444469.88461538462</v>
      </c>
    </row>
    <row r="25" spans="1:15">
      <c r="A25" s="33" t="str">
        <f t="shared" si="3"/>
        <v>2</v>
      </c>
      <c r="B25" s="23" t="s">
        <v>131</v>
      </c>
      <c r="C25" s="27">
        <f>IFERROR(SUMIFS('Hazard Data'!$N$14:$N$3379,'Hazard Data'!$G$14:$G$3379,'Average Size of Event'!$B25,'Hazard Data'!$D$14:$D$3379,'Average Size of Event'!C$4,'Hazard Data'!$B$14:$B$3379,'Average Size of Event'!$A25)/COUNTIFS('Hazard Data'!$G$14:$G$3379,'Average Size of Event'!$B25,'Hazard Data'!$D$14:$D$3379,'Average Size of Event'!C$4,'Hazard Data'!$B$14:$B$3379,'Average Size of Event'!$A25),"")</f>
        <v>49767.73333333333</v>
      </c>
      <c r="D25" s="27">
        <f>IFERROR(SUMIFS('Hazard Data'!$N$14:$N$3379,'Hazard Data'!$G$14:$G$3379,'Average Size of Event'!$B25,'Hazard Data'!$D$14:$D$3379,'Average Size of Event'!D$4,'Hazard Data'!$B$14:$B$3379,'Average Size of Event'!$A25)/COUNTIFS('Hazard Data'!$G$14:$G$3379,'Average Size of Event'!$B25,'Hazard Data'!$D$14:$D$3379,'Average Size of Event'!D$4,'Hazard Data'!$B$14:$B$3379,'Average Size of Event'!$A25),"")</f>
        <v>760678.36363636365</v>
      </c>
      <c r="E25" s="27">
        <f>IFERROR(SUMIFS('Hazard Data'!$N$14:$N$3379,'Hazard Data'!$G$14:$G$3379,'Average Size of Event'!$B25,'Hazard Data'!$D$14:$D$3379,'Average Size of Event'!E$4,'Hazard Data'!$B$14:$B$3379,'Average Size of Event'!$A25)/COUNTIFS('Hazard Data'!$G$14:$G$3379,'Average Size of Event'!$B25,'Hazard Data'!$D$14:$D$3379,'Average Size of Event'!E$4,'Hazard Data'!$B$14:$B$3379,'Average Size of Event'!$A25),"")</f>
        <v>0</v>
      </c>
      <c r="F25" s="27">
        <f>IFERROR(SUMIFS('Hazard Data'!$N$14:$N$3379,'Hazard Data'!$G$14:$G$3379,'Average Size of Event'!$B25,'Hazard Data'!$D$14:$D$3379,'Average Size of Event'!F$4,'Hazard Data'!$B$14:$B$3379,'Average Size of Event'!$A25)/COUNTIFS('Hazard Data'!$G$14:$G$3379,'Average Size of Event'!$B25,'Hazard Data'!$D$14:$D$3379,'Average Size of Event'!F$4,'Hazard Data'!$B$14:$B$3379,'Average Size of Event'!$A25),"")</f>
        <v>1858472.5</v>
      </c>
      <c r="G25" s="27">
        <f>IFERROR(SUMIFS('Hazard Data'!$N$14:$N$3379,'Hazard Data'!$G$14:$G$3379,'Average Size of Event'!$B25,'Hazard Data'!$D$14:$D$3379,'Average Size of Event'!G$4,'Hazard Data'!$B$14:$B$3379,'Average Size of Event'!$A25)/COUNTIFS('Hazard Data'!$G$14:$G$3379,'Average Size of Event'!$B25,'Hazard Data'!$D$14:$D$3379,'Average Size of Event'!G$4,'Hazard Data'!$B$14:$B$3379,'Average Size of Event'!$A25),"")</f>
        <v>1768765.6666666667</v>
      </c>
      <c r="H25" s="27" t="str">
        <f>IFERROR(SUMIFS('Hazard Data'!$N$14:$N$3379,'Hazard Data'!$G$14:$G$3379,'Average Size of Event'!$B25,'Hazard Data'!$D$14:$D$3379,'Average Size of Event'!H$4,'Hazard Data'!$B$14:$B$3379,'Average Size of Event'!$A25)/COUNTIFS('Hazard Data'!$G$14:$G$3379,'Average Size of Event'!$B25,'Hazard Data'!$D$14:$D$3379,'Average Size of Event'!H$4,'Hazard Data'!$B$14:$B$3379,'Average Size of Event'!$A25),"")</f>
        <v/>
      </c>
      <c r="I25" s="27">
        <f>IFERROR(SUMIFS('Hazard Data'!$N$14:$N$3379,'Hazard Data'!$G$14:$G$3379,'Average Size of Event'!$B25,'Hazard Data'!$B$14:$B$3379,'Average Size of Event'!$A25)/COUNTIFS('Hazard Data'!$G$14:$G$3379,'Average Size of Event'!$B25,'Hazard Data'!$B$14:$B$3379,'Average Size of Event'!$A25),"")</f>
        <v>469848.24137931032</v>
      </c>
    </row>
    <row r="26" spans="1:15">
      <c r="A26" s="33" t="str">
        <f t="shared" si="3"/>
        <v>2</v>
      </c>
      <c r="B26" s="23" t="s">
        <v>132</v>
      </c>
      <c r="C26" s="27">
        <f>IFERROR(SUMIFS('Hazard Data'!$N$14:$N$3379,'Hazard Data'!$G$14:$G$3379,'Average Size of Event'!$B26,'Hazard Data'!$D$14:$D$3379,'Average Size of Event'!C$4,'Hazard Data'!$B$14:$B$3379,'Average Size of Event'!$A26)/COUNTIFS('Hazard Data'!$G$14:$G$3379,'Average Size of Event'!$B26,'Hazard Data'!$D$14:$D$3379,'Average Size of Event'!C$4,'Hazard Data'!$B$14:$B$3379,'Average Size of Event'!$A26),"")</f>
        <v>438120.96153846156</v>
      </c>
      <c r="D26" s="27">
        <f>IFERROR(SUMIFS('Hazard Data'!$N$14:$N$3379,'Hazard Data'!$G$14:$G$3379,'Average Size of Event'!$B26,'Hazard Data'!$D$14:$D$3379,'Average Size of Event'!D$4,'Hazard Data'!$B$14:$B$3379,'Average Size of Event'!$A26)/COUNTIFS('Hazard Data'!$G$14:$G$3379,'Average Size of Event'!$B26,'Hazard Data'!$D$14:$D$3379,'Average Size of Event'!D$4,'Hazard Data'!$B$14:$B$3379,'Average Size of Event'!$A26),"")</f>
        <v>2804643.8148148148</v>
      </c>
      <c r="E26" s="27">
        <f>IFERROR(SUMIFS('Hazard Data'!$N$14:$N$3379,'Hazard Data'!$G$14:$G$3379,'Average Size of Event'!$B26,'Hazard Data'!$D$14:$D$3379,'Average Size of Event'!E$4,'Hazard Data'!$B$14:$B$3379,'Average Size of Event'!$A26)/COUNTIFS('Hazard Data'!$G$14:$G$3379,'Average Size of Event'!$B26,'Hazard Data'!$D$14:$D$3379,'Average Size of Event'!E$4,'Hazard Data'!$B$14:$B$3379,'Average Size of Event'!$A26),"")</f>
        <v>171576.25</v>
      </c>
      <c r="F26" s="27">
        <f>IFERROR(SUMIFS('Hazard Data'!$N$14:$N$3379,'Hazard Data'!$G$14:$G$3379,'Average Size of Event'!$B26,'Hazard Data'!$D$14:$D$3379,'Average Size of Event'!F$4,'Hazard Data'!$B$14:$B$3379,'Average Size of Event'!$A26)/COUNTIFS('Hazard Data'!$G$14:$G$3379,'Average Size of Event'!$B26,'Hazard Data'!$D$14:$D$3379,'Average Size of Event'!F$4,'Hazard Data'!$B$14:$B$3379,'Average Size of Event'!$A26),"")</f>
        <v>1078823541.5</v>
      </c>
      <c r="G26" s="27">
        <f>IFERROR(SUMIFS('Hazard Data'!$N$14:$N$3379,'Hazard Data'!$G$14:$G$3379,'Average Size of Event'!$B26,'Hazard Data'!$D$14:$D$3379,'Average Size of Event'!G$4,'Hazard Data'!$B$14:$B$3379,'Average Size of Event'!$A26)/COUNTIFS('Hazard Data'!$G$14:$G$3379,'Average Size of Event'!$B26,'Hazard Data'!$D$14:$D$3379,'Average Size of Event'!G$4,'Hazard Data'!$B$14:$B$3379,'Average Size of Event'!$A26),"")</f>
        <v>819627.33333333337</v>
      </c>
      <c r="H26" s="27" t="str">
        <f>IFERROR(SUMIFS('Hazard Data'!$N$14:$N$3379,'Hazard Data'!$G$14:$G$3379,'Average Size of Event'!$B26,'Hazard Data'!$D$14:$D$3379,'Average Size of Event'!H$4,'Hazard Data'!$B$14:$B$3379,'Average Size of Event'!$A26)/COUNTIFS('Hazard Data'!$G$14:$G$3379,'Average Size of Event'!$B26,'Hazard Data'!$D$14:$D$3379,'Average Size of Event'!H$4,'Hazard Data'!$B$14:$B$3379,'Average Size of Event'!$A26),"")</f>
        <v/>
      </c>
      <c r="I26" s="27">
        <f>IFERROR(SUMIFS('Hazard Data'!$N$14:$N$3379,'Hazard Data'!$G$14:$G$3379,'Average Size of Event'!$B26,'Hazard Data'!$B$14:$B$3379,'Average Size of Event'!$A26)/COUNTIFS('Hazard Data'!$G$14:$G$3379,'Average Size of Event'!$B26,'Hazard Data'!$B$14:$B$3379,'Average Size of Event'!$A26),"")</f>
        <v>85623664.725490198</v>
      </c>
    </row>
    <row r="27" spans="1:15">
      <c r="A27" s="33" t="str">
        <f t="shared" si="3"/>
        <v>2</v>
      </c>
      <c r="B27" s="23" t="s">
        <v>133</v>
      </c>
      <c r="C27" s="27">
        <f>IFERROR(SUMIFS('Hazard Data'!$N$14:$N$3379,'Hazard Data'!$G$14:$G$3379,'Average Size of Event'!$B27,'Hazard Data'!$D$14:$D$3379,'Average Size of Event'!C$4,'Hazard Data'!$B$14:$B$3379,'Average Size of Event'!$A27)/COUNTIFS('Hazard Data'!$G$14:$G$3379,'Average Size of Event'!$B27,'Hazard Data'!$D$14:$D$3379,'Average Size of Event'!C$4,'Hazard Data'!$B$14:$B$3379,'Average Size of Event'!$A27),"")</f>
        <v>14518316.555555556</v>
      </c>
      <c r="D27" s="27">
        <f>IFERROR(SUMIFS('Hazard Data'!$N$14:$N$3379,'Hazard Data'!$G$14:$G$3379,'Average Size of Event'!$B27,'Hazard Data'!$D$14:$D$3379,'Average Size of Event'!D$4,'Hazard Data'!$B$14:$B$3379,'Average Size of Event'!$A27)/COUNTIFS('Hazard Data'!$G$14:$G$3379,'Average Size of Event'!$B27,'Hazard Data'!$D$14:$D$3379,'Average Size of Event'!D$4,'Hazard Data'!$B$14:$B$3379,'Average Size of Event'!$A27),"")</f>
        <v>857335.69230769225</v>
      </c>
      <c r="E27" s="27">
        <f>IFERROR(SUMIFS('Hazard Data'!$N$14:$N$3379,'Hazard Data'!$G$14:$G$3379,'Average Size of Event'!$B27,'Hazard Data'!$D$14:$D$3379,'Average Size of Event'!E$4,'Hazard Data'!$B$14:$B$3379,'Average Size of Event'!$A27)/COUNTIFS('Hazard Data'!$G$14:$G$3379,'Average Size of Event'!$B27,'Hazard Data'!$D$14:$D$3379,'Average Size of Event'!E$4,'Hazard Data'!$B$14:$B$3379,'Average Size of Event'!$A27),"")</f>
        <v>19787430.399999999</v>
      </c>
      <c r="F27" s="27" t="str">
        <f>IFERROR(SUMIFS('Hazard Data'!$N$14:$N$3379,'Hazard Data'!$G$14:$G$3379,'Average Size of Event'!$B27,'Hazard Data'!$D$14:$D$3379,'Average Size of Event'!F$4,'Hazard Data'!$B$14:$B$3379,'Average Size of Event'!$A27)/COUNTIFS('Hazard Data'!$G$14:$G$3379,'Average Size of Event'!$B27,'Hazard Data'!$D$14:$D$3379,'Average Size of Event'!F$4,'Hazard Data'!$B$14:$B$3379,'Average Size of Event'!$A27),"")</f>
        <v/>
      </c>
      <c r="G27" s="27" t="str">
        <f>IFERROR(SUMIFS('Hazard Data'!$N$14:$N$3379,'Hazard Data'!$G$14:$G$3379,'Average Size of Event'!$B27,'Hazard Data'!$D$14:$D$3379,'Average Size of Event'!G$4,'Hazard Data'!$B$14:$B$3379,'Average Size of Event'!$A27)/COUNTIFS('Hazard Data'!$G$14:$G$3379,'Average Size of Event'!$B27,'Hazard Data'!$D$14:$D$3379,'Average Size of Event'!G$4,'Hazard Data'!$B$14:$B$3379,'Average Size of Event'!$A27),"")</f>
        <v/>
      </c>
      <c r="H27" s="27" t="str">
        <f>IFERROR(SUMIFS('Hazard Data'!$N$14:$N$3379,'Hazard Data'!$G$14:$G$3379,'Average Size of Event'!$B27,'Hazard Data'!$D$14:$D$3379,'Average Size of Event'!H$4,'Hazard Data'!$B$14:$B$3379,'Average Size of Event'!$A27)/COUNTIFS('Hazard Data'!$G$14:$G$3379,'Average Size of Event'!$B27,'Hazard Data'!$D$14:$D$3379,'Average Size of Event'!H$4,'Hazard Data'!$B$14:$B$3379,'Average Size of Event'!$A27),"")</f>
        <v/>
      </c>
      <c r="I27" s="27">
        <f>IFERROR(SUMIFS('Hazard Data'!$N$14:$N$3379,'Hazard Data'!$G$14:$G$3379,'Average Size of Event'!$B27,'Hazard Data'!$B$14:$B$3379,'Average Size of Event'!$A27)/COUNTIFS('Hazard Data'!$G$14:$G$3379,'Average Size of Event'!$B27,'Hazard Data'!$B$14:$B$3379,'Average Size of Event'!$A27),"")</f>
        <v>8916569.0740740746</v>
      </c>
    </row>
    <row r="28" spans="1:15">
      <c r="A28" s="33" t="str">
        <f t="shared" si="3"/>
        <v>2</v>
      </c>
      <c r="B28" s="23" t="s">
        <v>134</v>
      </c>
      <c r="C28" s="27">
        <f>IFERROR(SUMIFS('Hazard Data'!$N$14:$N$3379,'Hazard Data'!$G$14:$G$3379,'Average Size of Event'!$B28,'Hazard Data'!$D$14:$D$3379,'Average Size of Event'!C$4,'Hazard Data'!$B$14:$B$3379,'Average Size of Event'!$A28)/COUNTIFS('Hazard Data'!$G$14:$G$3379,'Average Size of Event'!$B28,'Hazard Data'!$D$14:$D$3379,'Average Size of Event'!C$4,'Hazard Data'!$B$14:$B$3379,'Average Size of Event'!$A28),"")</f>
        <v>256151.4</v>
      </c>
      <c r="D28" s="27">
        <f>IFERROR(SUMIFS('Hazard Data'!$N$14:$N$3379,'Hazard Data'!$G$14:$G$3379,'Average Size of Event'!$B28,'Hazard Data'!$D$14:$D$3379,'Average Size of Event'!D$4,'Hazard Data'!$B$14:$B$3379,'Average Size of Event'!$A28)/COUNTIFS('Hazard Data'!$G$14:$G$3379,'Average Size of Event'!$B28,'Hazard Data'!$D$14:$D$3379,'Average Size of Event'!D$4,'Hazard Data'!$B$14:$B$3379,'Average Size of Event'!$A28),"")</f>
        <v>751274.25</v>
      </c>
      <c r="E28" s="27">
        <f>IFERROR(SUMIFS('Hazard Data'!$N$14:$N$3379,'Hazard Data'!$G$14:$G$3379,'Average Size of Event'!$B28,'Hazard Data'!$D$14:$D$3379,'Average Size of Event'!E$4,'Hazard Data'!$B$14:$B$3379,'Average Size of Event'!$A28)/COUNTIFS('Hazard Data'!$G$14:$G$3379,'Average Size of Event'!$B28,'Hazard Data'!$D$14:$D$3379,'Average Size of Event'!E$4,'Hazard Data'!$B$14:$B$3379,'Average Size of Event'!$A28),"")</f>
        <v>0</v>
      </c>
      <c r="F28" s="27">
        <f>IFERROR(SUMIFS('Hazard Data'!$N$14:$N$3379,'Hazard Data'!$G$14:$G$3379,'Average Size of Event'!$B28,'Hazard Data'!$D$14:$D$3379,'Average Size of Event'!F$4,'Hazard Data'!$B$14:$B$3379,'Average Size of Event'!$A28)/COUNTIFS('Hazard Data'!$G$14:$G$3379,'Average Size of Event'!$B28,'Hazard Data'!$D$14:$D$3379,'Average Size of Event'!F$4,'Hazard Data'!$B$14:$B$3379,'Average Size of Event'!$A28),"")</f>
        <v>19719601</v>
      </c>
      <c r="G28" s="27">
        <f>IFERROR(SUMIFS('Hazard Data'!$N$14:$N$3379,'Hazard Data'!$G$14:$G$3379,'Average Size of Event'!$B28,'Hazard Data'!$D$14:$D$3379,'Average Size of Event'!G$4,'Hazard Data'!$B$14:$B$3379,'Average Size of Event'!$A28)/COUNTIFS('Hazard Data'!$G$14:$G$3379,'Average Size of Event'!$B28,'Hazard Data'!$D$14:$D$3379,'Average Size of Event'!G$4,'Hazard Data'!$B$14:$B$3379,'Average Size of Event'!$A28),"")</f>
        <v>5591102.7999999998</v>
      </c>
      <c r="H28" s="27" t="str">
        <f>IFERROR(SUMIFS('Hazard Data'!$N$14:$N$3379,'Hazard Data'!$G$14:$G$3379,'Average Size of Event'!$B28,'Hazard Data'!$D$14:$D$3379,'Average Size of Event'!H$4,'Hazard Data'!$B$14:$B$3379,'Average Size of Event'!$A28)/COUNTIFS('Hazard Data'!$G$14:$G$3379,'Average Size of Event'!$B28,'Hazard Data'!$D$14:$D$3379,'Average Size of Event'!H$4,'Hazard Data'!$B$14:$B$3379,'Average Size of Event'!$A28),"")</f>
        <v/>
      </c>
      <c r="I28" s="27">
        <f>IFERROR(SUMIFS('Hazard Data'!$N$14:$N$3379,'Hazard Data'!$G$14:$G$3379,'Average Size of Event'!$B28,'Hazard Data'!$B$14:$B$3379,'Average Size of Event'!$A28)/COUNTIFS('Hazard Data'!$G$14:$G$3379,'Average Size of Event'!$B28,'Hazard Data'!$B$14:$B$3379,'Average Size of Event'!$A28),"")</f>
        <v>3130757.7659574468</v>
      </c>
    </row>
    <row r="29" spans="1:15">
      <c r="A29" s="33" t="str">
        <f t="shared" si="3"/>
        <v>2</v>
      </c>
      <c r="B29" s="23" t="s">
        <v>135</v>
      </c>
      <c r="C29" s="27">
        <f>IFERROR(SUMIFS('Hazard Data'!$N$14:$N$3379,'Hazard Data'!$G$14:$G$3379,'Average Size of Event'!$B29,'Hazard Data'!$D$14:$D$3379,'Average Size of Event'!C$4,'Hazard Data'!$B$14:$B$3379,'Average Size of Event'!$A29)/COUNTIFS('Hazard Data'!$G$14:$G$3379,'Average Size of Event'!$B29,'Hazard Data'!$D$14:$D$3379,'Average Size of Event'!C$4,'Hazard Data'!$B$14:$B$3379,'Average Size of Event'!$A29),"")</f>
        <v>4756499.416666667</v>
      </c>
      <c r="D29" s="27">
        <f>IFERROR(SUMIFS('Hazard Data'!$N$14:$N$3379,'Hazard Data'!$G$14:$G$3379,'Average Size of Event'!$B29,'Hazard Data'!$D$14:$D$3379,'Average Size of Event'!D$4,'Hazard Data'!$B$14:$B$3379,'Average Size of Event'!$A29)/COUNTIFS('Hazard Data'!$G$14:$G$3379,'Average Size of Event'!$B29,'Hazard Data'!$D$14:$D$3379,'Average Size of Event'!D$4,'Hazard Data'!$B$14:$B$3379,'Average Size of Event'!$A29),"")</f>
        <v>2049821.5789473683</v>
      </c>
      <c r="E29" s="27" t="str">
        <f>IFERROR(SUMIFS('Hazard Data'!$N$14:$N$3379,'Hazard Data'!$G$14:$G$3379,'Average Size of Event'!$B29,'Hazard Data'!$D$14:$D$3379,'Average Size of Event'!E$4,'Hazard Data'!$B$14:$B$3379,'Average Size of Event'!$A29)/COUNTIFS('Hazard Data'!$G$14:$G$3379,'Average Size of Event'!$B29,'Hazard Data'!$D$14:$D$3379,'Average Size of Event'!E$4,'Hazard Data'!$B$14:$B$3379,'Average Size of Event'!$A29),"")</f>
        <v/>
      </c>
      <c r="F29" s="27">
        <f>IFERROR(SUMIFS('Hazard Data'!$N$14:$N$3379,'Hazard Data'!$G$14:$G$3379,'Average Size of Event'!$B29,'Hazard Data'!$D$14:$D$3379,'Average Size of Event'!F$4,'Hazard Data'!$B$14:$B$3379,'Average Size of Event'!$A29)/COUNTIFS('Hazard Data'!$G$14:$G$3379,'Average Size of Event'!$B29,'Hazard Data'!$D$14:$D$3379,'Average Size of Event'!F$4,'Hazard Data'!$B$14:$B$3379,'Average Size of Event'!$A29),"")</f>
        <v>68683545</v>
      </c>
      <c r="G29" s="27">
        <f>IFERROR(SUMIFS('Hazard Data'!$N$14:$N$3379,'Hazard Data'!$G$14:$G$3379,'Average Size of Event'!$B29,'Hazard Data'!$D$14:$D$3379,'Average Size of Event'!G$4,'Hazard Data'!$B$14:$B$3379,'Average Size of Event'!$A29)/COUNTIFS('Hazard Data'!$G$14:$G$3379,'Average Size of Event'!$B29,'Hazard Data'!$D$14:$D$3379,'Average Size of Event'!G$4,'Hazard Data'!$B$14:$B$3379,'Average Size of Event'!$A29),"")</f>
        <v>69798257.5</v>
      </c>
      <c r="H29" s="27" t="str">
        <f>IFERROR(SUMIFS('Hazard Data'!$N$14:$N$3379,'Hazard Data'!$G$14:$G$3379,'Average Size of Event'!$B29,'Hazard Data'!$D$14:$D$3379,'Average Size of Event'!H$4,'Hazard Data'!$B$14:$B$3379,'Average Size of Event'!$A29)/COUNTIFS('Hazard Data'!$G$14:$G$3379,'Average Size of Event'!$B29,'Hazard Data'!$D$14:$D$3379,'Average Size of Event'!H$4,'Hazard Data'!$B$14:$B$3379,'Average Size of Event'!$A29),"")</f>
        <v/>
      </c>
      <c r="I29" s="27">
        <f>IFERROR(SUMIFS('Hazard Data'!$N$14:$N$3379,'Hazard Data'!$G$14:$G$3379,'Average Size of Event'!$B29,'Hazard Data'!$B$14:$B$3379,'Average Size of Event'!$A29)/COUNTIFS('Hazard Data'!$G$14:$G$3379,'Average Size of Event'!$B29,'Hazard Data'!$B$14:$B$3379,'Average Size of Event'!$A29),"")</f>
        <v>8950137.1470588241</v>
      </c>
    </row>
    <row r="30" spans="1:15">
      <c r="A30" s="33" t="str">
        <f t="shared" si="3"/>
        <v>2</v>
      </c>
      <c r="B30" s="23" t="s">
        <v>136</v>
      </c>
      <c r="C30" s="27">
        <f>IFERROR(SUMIFS('Hazard Data'!$N$14:$N$3379,'Hazard Data'!$G$14:$G$3379,'Average Size of Event'!$B30,'Hazard Data'!$D$14:$D$3379,'Average Size of Event'!C$4,'Hazard Data'!$B$14:$B$3379,'Average Size of Event'!$A30)/COUNTIFS('Hazard Data'!$G$14:$G$3379,'Average Size of Event'!$B30,'Hazard Data'!$D$14:$D$3379,'Average Size of Event'!C$4,'Hazard Data'!$B$14:$B$3379,'Average Size of Event'!$A30),"")</f>
        <v>867399</v>
      </c>
      <c r="D30" s="27">
        <f>IFERROR(SUMIFS('Hazard Data'!$N$14:$N$3379,'Hazard Data'!$G$14:$G$3379,'Average Size of Event'!$B30,'Hazard Data'!$D$14:$D$3379,'Average Size of Event'!D$4,'Hazard Data'!$B$14:$B$3379,'Average Size of Event'!$A30)/COUNTIFS('Hazard Data'!$G$14:$G$3379,'Average Size of Event'!$B30,'Hazard Data'!$D$14:$D$3379,'Average Size of Event'!D$4,'Hazard Data'!$B$14:$B$3379,'Average Size of Event'!$A30),"")</f>
        <v>3516006.5384615385</v>
      </c>
      <c r="E30" s="27">
        <f>IFERROR(SUMIFS('Hazard Data'!$N$14:$N$3379,'Hazard Data'!$G$14:$G$3379,'Average Size of Event'!$B30,'Hazard Data'!$D$14:$D$3379,'Average Size of Event'!E$4,'Hazard Data'!$B$14:$B$3379,'Average Size of Event'!$A30)/COUNTIFS('Hazard Data'!$G$14:$G$3379,'Average Size of Event'!$B30,'Hazard Data'!$D$14:$D$3379,'Average Size of Event'!E$4,'Hazard Data'!$B$14:$B$3379,'Average Size of Event'!$A30),"")</f>
        <v>624505392</v>
      </c>
      <c r="F30" s="27" t="str">
        <f>IFERROR(SUMIFS('Hazard Data'!$N$14:$N$3379,'Hazard Data'!$G$14:$G$3379,'Average Size of Event'!$B30,'Hazard Data'!$D$14:$D$3379,'Average Size of Event'!F$4,'Hazard Data'!$B$14:$B$3379,'Average Size of Event'!$A30)/COUNTIFS('Hazard Data'!$G$14:$G$3379,'Average Size of Event'!$B30,'Hazard Data'!$D$14:$D$3379,'Average Size of Event'!F$4,'Hazard Data'!$B$14:$B$3379,'Average Size of Event'!$A30),"")</f>
        <v/>
      </c>
      <c r="G30" s="27">
        <f>IFERROR(SUMIFS('Hazard Data'!$N$14:$N$3379,'Hazard Data'!$G$14:$G$3379,'Average Size of Event'!$B30,'Hazard Data'!$D$14:$D$3379,'Average Size of Event'!G$4,'Hazard Data'!$B$14:$B$3379,'Average Size of Event'!$A30)/COUNTIFS('Hazard Data'!$G$14:$G$3379,'Average Size of Event'!$B30,'Hazard Data'!$D$14:$D$3379,'Average Size of Event'!G$4,'Hazard Data'!$B$14:$B$3379,'Average Size of Event'!$A30),"")</f>
        <v>96062.333333333328</v>
      </c>
      <c r="H30" s="27" t="str">
        <f>IFERROR(SUMIFS('Hazard Data'!$N$14:$N$3379,'Hazard Data'!$G$14:$G$3379,'Average Size of Event'!$B30,'Hazard Data'!$D$14:$D$3379,'Average Size of Event'!H$4,'Hazard Data'!$B$14:$B$3379,'Average Size of Event'!$A30)/COUNTIFS('Hazard Data'!$G$14:$G$3379,'Average Size of Event'!$B30,'Hazard Data'!$D$14:$D$3379,'Average Size of Event'!H$4,'Hazard Data'!$B$14:$B$3379,'Average Size of Event'!$A30),"")</f>
        <v/>
      </c>
      <c r="I30" s="27">
        <f>IFERROR(SUMIFS('Hazard Data'!$N$14:$N$3379,'Hazard Data'!$G$14:$G$3379,'Average Size of Event'!$B30,'Hazard Data'!$B$14:$B$3379,'Average Size of Event'!$A30)/COUNTIFS('Hazard Data'!$G$14:$G$3379,'Average Size of Event'!$B30,'Hazard Data'!$B$14:$B$3379,'Average Size of Event'!$A30),"")</f>
        <v>20738789.333333332</v>
      </c>
    </row>
    <row r="31" spans="1:15">
      <c r="A31" s="33" t="str">
        <f t="shared" si="3"/>
        <v>2</v>
      </c>
      <c r="B31" s="23" t="s">
        <v>137</v>
      </c>
      <c r="C31" s="27">
        <f>IFERROR(SUMIFS('Hazard Data'!$N$14:$N$3379,'Hazard Data'!$G$14:$G$3379,'Average Size of Event'!$B31,'Hazard Data'!$D$14:$D$3379,'Average Size of Event'!C$4,'Hazard Data'!$B$14:$B$3379,'Average Size of Event'!$A31)/COUNTIFS('Hazard Data'!$G$14:$G$3379,'Average Size of Event'!$B31,'Hazard Data'!$D$14:$D$3379,'Average Size of Event'!C$4,'Hazard Data'!$B$14:$B$3379,'Average Size of Event'!$A31),"")</f>
        <v>81845.418439716319</v>
      </c>
      <c r="D31" s="27">
        <f>IFERROR(SUMIFS('Hazard Data'!$N$14:$N$3379,'Hazard Data'!$G$14:$G$3379,'Average Size of Event'!$B31,'Hazard Data'!$D$14:$D$3379,'Average Size of Event'!D$4,'Hazard Data'!$B$14:$B$3379,'Average Size of Event'!$A31)/COUNTIFS('Hazard Data'!$G$14:$G$3379,'Average Size of Event'!$B31,'Hazard Data'!$D$14:$D$3379,'Average Size of Event'!D$4,'Hazard Data'!$B$14:$B$3379,'Average Size of Event'!$A31),"")</f>
        <v>57555.029411764706</v>
      </c>
      <c r="E31" s="27">
        <f>IFERROR(SUMIFS('Hazard Data'!$N$14:$N$3379,'Hazard Data'!$G$14:$G$3379,'Average Size of Event'!$B31,'Hazard Data'!$D$14:$D$3379,'Average Size of Event'!E$4,'Hazard Data'!$B$14:$B$3379,'Average Size of Event'!$A31)/COUNTIFS('Hazard Data'!$G$14:$G$3379,'Average Size of Event'!$B31,'Hazard Data'!$D$14:$D$3379,'Average Size of Event'!E$4,'Hazard Data'!$B$14:$B$3379,'Average Size of Event'!$A31),"")</f>
        <v>177745305</v>
      </c>
      <c r="F31" s="27">
        <f>IFERROR(SUMIFS('Hazard Data'!$N$14:$N$3379,'Hazard Data'!$G$14:$G$3379,'Average Size of Event'!$B31,'Hazard Data'!$D$14:$D$3379,'Average Size of Event'!F$4,'Hazard Data'!$B$14:$B$3379,'Average Size of Event'!$A31)/COUNTIFS('Hazard Data'!$G$14:$G$3379,'Average Size of Event'!$B31,'Hazard Data'!$D$14:$D$3379,'Average Size of Event'!F$4,'Hazard Data'!$B$14:$B$3379,'Average Size of Event'!$A31),"")</f>
        <v>0</v>
      </c>
      <c r="G31" s="27">
        <f>IFERROR(SUMIFS('Hazard Data'!$N$14:$N$3379,'Hazard Data'!$G$14:$G$3379,'Average Size of Event'!$B31,'Hazard Data'!$D$14:$D$3379,'Average Size of Event'!G$4,'Hazard Data'!$B$14:$B$3379,'Average Size of Event'!$A31)/COUNTIFS('Hazard Data'!$G$14:$G$3379,'Average Size of Event'!$B31,'Hazard Data'!$D$14:$D$3379,'Average Size of Event'!G$4,'Hazard Data'!$B$14:$B$3379,'Average Size of Event'!$A31),"")</f>
        <v>403334</v>
      </c>
      <c r="H31" s="27" t="str">
        <f>IFERROR(SUMIFS('Hazard Data'!$N$14:$N$3379,'Hazard Data'!$G$14:$G$3379,'Average Size of Event'!$B31,'Hazard Data'!$D$14:$D$3379,'Average Size of Event'!H$4,'Hazard Data'!$B$14:$B$3379,'Average Size of Event'!$A31)/COUNTIFS('Hazard Data'!$G$14:$G$3379,'Average Size of Event'!$B31,'Hazard Data'!$D$14:$D$3379,'Average Size of Event'!H$4,'Hazard Data'!$B$14:$B$3379,'Average Size of Event'!$A31),"")</f>
        <v/>
      </c>
      <c r="I31" s="27">
        <f>IFERROR(SUMIFS('Hazard Data'!$N$14:$N$3379,'Hazard Data'!$G$14:$G$3379,'Average Size of Event'!$B31,'Hazard Data'!$B$14:$B$3379,'Average Size of Event'!$A31)/COUNTIFS('Hazard Data'!$G$14:$G$3379,'Average Size of Event'!$B31,'Hazard Data'!$B$14:$B$3379,'Average Size of Event'!$A31),"")</f>
        <v>910825.91079812206</v>
      </c>
    </row>
    <row r="32" spans="1:15">
      <c r="A32" s="33" t="str">
        <f t="shared" si="3"/>
        <v>2</v>
      </c>
      <c r="B32" s="23" t="s">
        <v>138</v>
      </c>
      <c r="C32" s="27">
        <f>IFERROR(SUMIFS('Hazard Data'!$N$14:$N$3379,'Hazard Data'!$G$14:$G$3379,'Average Size of Event'!$B32,'Hazard Data'!$D$14:$D$3379,'Average Size of Event'!C$4,'Hazard Data'!$B$14:$B$3379,'Average Size of Event'!$A32)/COUNTIFS('Hazard Data'!$G$14:$G$3379,'Average Size of Event'!$B32,'Hazard Data'!$D$14:$D$3379,'Average Size of Event'!C$4,'Hazard Data'!$B$14:$B$3379,'Average Size of Event'!$A32),"")</f>
        <v>139858.6</v>
      </c>
      <c r="D32" s="27">
        <f>IFERROR(SUMIFS('Hazard Data'!$N$14:$N$3379,'Hazard Data'!$G$14:$G$3379,'Average Size of Event'!$B32,'Hazard Data'!$D$14:$D$3379,'Average Size of Event'!D$4,'Hazard Data'!$B$14:$B$3379,'Average Size of Event'!$A32)/COUNTIFS('Hazard Data'!$G$14:$G$3379,'Average Size of Event'!$B32,'Hazard Data'!$D$14:$D$3379,'Average Size of Event'!D$4,'Hazard Data'!$B$14:$B$3379,'Average Size of Event'!$A32),"")</f>
        <v>3715138.9166666665</v>
      </c>
      <c r="E32" s="27" t="str">
        <f>IFERROR(SUMIFS('Hazard Data'!$N$14:$N$3379,'Hazard Data'!$G$14:$G$3379,'Average Size of Event'!$B32,'Hazard Data'!$D$14:$D$3379,'Average Size of Event'!E$4,'Hazard Data'!$B$14:$B$3379,'Average Size of Event'!$A32)/COUNTIFS('Hazard Data'!$G$14:$G$3379,'Average Size of Event'!$B32,'Hazard Data'!$D$14:$D$3379,'Average Size of Event'!E$4,'Hazard Data'!$B$14:$B$3379,'Average Size of Event'!$A32),"")</f>
        <v/>
      </c>
      <c r="F32" s="27">
        <f>IFERROR(SUMIFS('Hazard Data'!$N$14:$N$3379,'Hazard Data'!$G$14:$G$3379,'Average Size of Event'!$B32,'Hazard Data'!$D$14:$D$3379,'Average Size of Event'!F$4,'Hazard Data'!$B$14:$B$3379,'Average Size of Event'!$A32)/COUNTIFS('Hazard Data'!$G$14:$G$3379,'Average Size of Event'!$B32,'Hazard Data'!$D$14:$D$3379,'Average Size of Event'!F$4,'Hazard Data'!$B$14:$B$3379,'Average Size of Event'!$A32),"")</f>
        <v>375661489.5</v>
      </c>
      <c r="G32" s="27">
        <f>IFERROR(SUMIFS('Hazard Data'!$N$14:$N$3379,'Hazard Data'!$G$14:$G$3379,'Average Size of Event'!$B32,'Hazard Data'!$D$14:$D$3379,'Average Size of Event'!G$4,'Hazard Data'!$B$14:$B$3379,'Average Size of Event'!$A32)/COUNTIFS('Hazard Data'!$G$14:$G$3379,'Average Size of Event'!$B32,'Hazard Data'!$D$14:$D$3379,'Average Size of Event'!G$4,'Hazard Data'!$B$14:$B$3379,'Average Size of Event'!$A32),"")</f>
        <v>2740112.625</v>
      </c>
      <c r="H32" s="27" t="str">
        <f>IFERROR(SUMIFS('Hazard Data'!$N$14:$N$3379,'Hazard Data'!$G$14:$G$3379,'Average Size of Event'!$B32,'Hazard Data'!$D$14:$D$3379,'Average Size of Event'!H$4,'Hazard Data'!$B$14:$B$3379,'Average Size of Event'!$A32)/COUNTIFS('Hazard Data'!$G$14:$G$3379,'Average Size of Event'!$B32,'Hazard Data'!$D$14:$D$3379,'Average Size of Event'!H$4,'Hazard Data'!$B$14:$B$3379,'Average Size of Event'!$A32),"")</f>
        <v/>
      </c>
      <c r="I32" s="27">
        <f>IFERROR(SUMIFS('Hazard Data'!$N$14:$N$3379,'Hazard Data'!$G$14:$G$3379,'Average Size of Event'!$B32,'Hazard Data'!$B$14:$B$3379,'Average Size of Event'!$A32)/COUNTIFS('Hazard Data'!$G$14:$G$3379,'Average Size of Event'!$B32,'Hazard Data'!$B$14:$B$3379,'Average Size of Event'!$A32),"")</f>
        <v>21068764</v>
      </c>
    </row>
    <row r="33" spans="1:15">
      <c r="A33" s="33" t="str">
        <f t="shared" si="3"/>
        <v>2</v>
      </c>
      <c r="B33" s="23" t="s">
        <v>139</v>
      </c>
      <c r="C33" s="27">
        <f>IFERROR(SUMIFS('Hazard Data'!$N$14:$N$3379,'Hazard Data'!$G$14:$G$3379,'Average Size of Event'!$B33,'Hazard Data'!$D$14:$D$3379,'Average Size of Event'!C$4,'Hazard Data'!$B$14:$B$3379,'Average Size of Event'!$A33)/COUNTIFS('Hazard Data'!$G$14:$G$3379,'Average Size of Event'!$B33,'Hazard Data'!$D$14:$D$3379,'Average Size of Event'!C$4,'Hazard Data'!$B$14:$B$3379,'Average Size of Event'!$A33),"")</f>
        <v>28942.5</v>
      </c>
      <c r="D33" s="27">
        <f>IFERROR(SUMIFS('Hazard Data'!$N$14:$N$3379,'Hazard Data'!$G$14:$G$3379,'Average Size of Event'!$B33,'Hazard Data'!$D$14:$D$3379,'Average Size of Event'!D$4,'Hazard Data'!$B$14:$B$3379,'Average Size of Event'!$A33)/COUNTIFS('Hazard Data'!$G$14:$G$3379,'Average Size of Event'!$B33,'Hazard Data'!$D$14:$D$3379,'Average Size of Event'!D$4,'Hazard Data'!$B$14:$B$3379,'Average Size of Event'!$A33),"")</f>
        <v>112962.75</v>
      </c>
      <c r="E33" s="27" t="str">
        <f>IFERROR(SUMIFS('Hazard Data'!$N$14:$N$3379,'Hazard Data'!$G$14:$G$3379,'Average Size of Event'!$B33,'Hazard Data'!$D$14:$D$3379,'Average Size of Event'!E$4,'Hazard Data'!$B$14:$B$3379,'Average Size of Event'!$A33)/COUNTIFS('Hazard Data'!$G$14:$G$3379,'Average Size of Event'!$B33,'Hazard Data'!$D$14:$D$3379,'Average Size of Event'!E$4,'Hazard Data'!$B$14:$B$3379,'Average Size of Event'!$A33),"")</f>
        <v/>
      </c>
      <c r="F33" s="27" t="str">
        <f>IFERROR(SUMIFS('Hazard Data'!$N$14:$N$3379,'Hazard Data'!$G$14:$G$3379,'Average Size of Event'!$B33,'Hazard Data'!$D$14:$D$3379,'Average Size of Event'!F$4,'Hazard Data'!$B$14:$B$3379,'Average Size of Event'!$A33)/COUNTIFS('Hazard Data'!$G$14:$G$3379,'Average Size of Event'!$B33,'Hazard Data'!$D$14:$D$3379,'Average Size of Event'!F$4,'Hazard Data'!$B$14:$B$3379,'Average Size of Event'!$A33),"")</f>
        <v/>
      </c>
      <c r="G33" s="27">
        <f>IFERROR(SUMIFS('Hazard Data'!$N$14:$N$3379,'Hazard Data'!$G$14:$G$3379,'Average Size of Event'!$B33,'Hazard Data'!$D$14:$D$3379,'Average Size of Event'!G$4,'Hazard Data'!$B$14:$B$3379,'Average Size of Event'!$A33)/COUNTIFS('Hazard Data'!$G$14:$G$3379,'Average Size of Event'!$B33,'Hazard Data'!$D$14:$D$3379,'Average Size of Event'!G$4,'Hazard Data'!$B$14:$B$3379,'Average Size of Event'!$A33),"")</f>
        <v>1522232.5</v>
      </c>
      <c r="H33" s="27" t="str">
        <f>IFERROR(SUMIFS('Hazard Data'!$N$14:$N$3379,'Hazard Data'!$G$14:$G$3379,'Average Size of Event'!$B33,'Hazard Data'!$D$14:$D$3379,'Average Size of Event'!H$4,'Hazard Data'!$B$14:$B$3379,'Average Size of Event'!$A33)/COUNTIFS('Hazard Data'!$G$14:$G$3379,'Average Size of Event'!$B33,'Hazard Data'!$D$14:$D$3379,'Average Size of Event'!H$4,'Hazard Data'!$B$14:$B$3379,'Average Size of Event'!$A33),"")</f>
        <v/>
      </c>
      <c r="I33" s="27">
        <f>IFERROR(SUMIFS('Hazard Data'!$N$14:$N$3379,'Hazard Data'!$G$14:$G$3379,'Average Size of Event'!$B33,'Hazard Data'!$B$14:$B$3379,'Average Size of Event'!$A33)/COUNTIFS('Hazard Data'!$G$14:$G$3379,'Average Size of Event'!$B33,'Hazard Data'!$B$14:$B$3379,'Average Size of Event'!$A33),"")</f>
        <v>444275.125</v>
      </c>
    </row>
    <row r="34" spans="1:15">
      <c r="A34" s="33" t="str">
        <f t="shared" si="3"/>
        <v>2</v>
      </c>
      <c r="B34" s="23" t="s">
        <v>117</v>
      </c>
      <c r="C34" s="27">
        <f>IFERROR(SUMIFS('Hazard Data'!$N$14:$N$3379,'Hazard Data'!$D$14:$D$3379,'Average Size of Event'!C$4,'Hazard Data'!$B$14:$B$3379,'Average Size of Event'!$A34)/COUNTIFS('Hazard Data'!$D$14:$D$3379,'Average Size of Event'!C$4,'Hazard Data'!$B$14:$B$3379,'Average Size of Event'!$A34),"")</f>
        <v>694912.9411764706</v>
      </c>
      <c r="D34" s="27">
        <f>IFERROR(SUMIFS('Hazard Data'!$N$14:$N$3379,'Hazard Data'!$D$14:$D$3379,'Average Size of Event'!D$4,'Hazard Data'!$B$14:$B$3379,'Average Size of Event'!$A34)/COUNTIFS('Hazard Data'!$D$14:$D$3379,'Average Size of Event'!D$4,'Hazard Data'!$B$14:$B$3379,'Average Size of Event'!$A34),"")</f>
        <v>1628502.1764705882</v>
      </c>
      <c r="E34" s="27">
        <f>IFERROR(SUMIFS('Hazard Data'!$N$14:$N$3379,'Hazard Data'!$D$14:$D$3379,'Average Size of Event'!E$4,'Hazard Data'!$B$14:$B$3379,'Average Size of Event'!$A34)/COUNTIFS('Hazard Data'!$D$14:$D$3379,'Average Size of Event'!E$4,'Hazard Data'!$B$14:$B$3379,'Average Size of Event'!$A34),"")</f>
        <v>32265465.25</v>
      </c>
      <c r="F34" s="27">
        <f>IFERROR(SUMIFS('Hazard Data'!$N$14:$N$3379,'Hazard Data'!$D$14:$D$3379,'Average Size of Event'!F$4,'Hazard Data'!$B$14:$B$3379,'Average Size of Event'!$A34)/COUNTIFS('Hazard Data'!$D$14:$D$3379,'Average Size of Event'!F$4,'Hazard Data'!$B$14:$B$3379,'Average Size of Event'!$A34),"")</f>
        <v>345673562.71875</v>
      </c>
      <c r="G34" s="27">
        <f>IFERROR(SUMIFS('Hazard Data'!$N$14:$N$3379,'Hazard Data'!$D$14:$D$3379,'Average Size of Event'!G$4,'Hazard Data'!$B$14:$B$3379,'Average Size of Event'!$A34)/COUNTIFS('Hazard Data'!$D$14:$D$3379,'Average Size of Event'!G$4,'Hazard Data'!$B$14:$B$3379,'Average Size of Event'!$A34),"")</f>
        <v>4783873.1063829791</v>
      </c>
      <c r="I34" s="34">
        <f>IFERROR(SUMIFS('Hazard Data'!$N$14:$N$3379,'Hazard Data'!$B$14:$B$3379,'Average Size of Event'!$A34)/COUNTIFS('Hazard Data'!$B$14:$B$3379,'Average Size of Event'!$A34),"")</f>
        <v>16472578.390088946</v>
      </c>
    </row>
    <row r="35" spans="1:15">
      <c r="A35" s="23" t="s">
        <v>141</v>
      </c>
    </row>
    <row r="36" spans="1:15">
      <c r="C36" s="23" t="s">
        <v>96</v>
      </c>
      <c r="D36" s="23" t="s">
        <v>97</v>
      </c>
      <c r="E36" s="23" t="s">
        <v>98</v>
      </c>
      <c r="F36" s="23" t="s">
        <v>100</v>
      </c>
      <c r="G36" s="23" t="s">
        <v>41</v>
      </c>
      <c r="H36" s="23" t="s">
        <v>87</v>
      </c>
      <c r="I36" s="23" t="s">
        <v>123</v>
      </c>
      <c r="L36" s="23" t="s">
        <v>6</v>
      </c>
      <c r="M36" s="23" t="s">
        <v>124</v>
      </c>
      <c r="N36" s="23" t="s">
        <v>21</v>
      </c>
      <c r="O36" s="23" t="s">
        <v>125</v>
      </c>
    </row>
    <row r="37" spans="1:15">
      <c r="A37" s="33" t="str">
        <f>RIGHT(A35,1)</f>
        <v>3</v>
      </c>
      <c r="B37" s="23" t="s">
        <v>126</v>
      </c>
      <c r="C37" s="27">
        <f>IFERROR(SUMIFS('Hazard Data'!$N$14:$N$3379,'Hazard Data'!$G$14:$G$3379,'Average Size of Event'!$B37,'Hazard Data'!$D$14:$D$3379,'Average Size of Event'!C$4,'Hazard Data'!$B$14:$B$3379,'Average Size of Event'!$A37)/COUNTIFS('Hazard Data'!$G$14:$G$3379,'Average Size of Event'!$B37,'Hazard Data'!$D$14:$D$3379,'Average Size of Event'!C$4,'Hazard Data'!$B$14:$B$3379,'Average Size of Event'!$A37),"")</f>
        <v>17960.055555555555</v>
      </c>
      <c r="D37" s="27">
        <f>IFERROR(SUMIFS('Hazard Data'!$N$14:$N$3379,'Hazard Data'!$G$14:$G$3379,'Average Size of Event'!$B37,'Hazard Data'!$D$14:$D$3379,'Average Size of Event'!D$4,'Hazard Data'!$B$14:$B$3379,'Average Size of Event'!$A37)/COUNTIFS('Hazard Data'!$G$14:$G$3379,'Average Size of Event'!$B37,'Hazard Data'!$D$14:$D$3379,'Average Size of Event'!D$4,'Hazard Data'!$B$14:$B$3379,'Average Size of Event'!$A37),"")</f>
        <v>40065</v>
      </c>
      <c r="E37" s="27" t="str">
        <f>IFERROR(SUMIFS('Hazard Data'!$N$14:$N$3379,'Hazard Data'!$G$14:$G$3379,'Average Size of Event'!$B37,'Hazard Data'!$D$14:$D$3379,'Average Size of Event'!E$4,'Hazard Data'!$B$14:$B$3379,'Average Size of Event'!$A37)/COUNTIFS('Hazard Data'!$G$14:$G$3379,'Average Size of Event'!$B37,'Hazard Data'!$D$14:$D$3379,'Average Size of Event'!E$4,'Hazard Data'!$B$14:$B$3379,'Average Size of Event'!$A37),"")</f>
        <v/>
      </c>
      <c r="F37" s="27">
        <f>IFERROR(SUMIFS('Hazard Data'!$N$14:$N$3379,'Hazard Data'!$G$14:$G$3379,'Average Size of Event'!$B37,'Hazard Data'!$D$14:$D$3379,'Average Size of Event'!F$4,'Hazard Data'!$B$14:$B$3379,'Average Size of Event'!$A37)/COUNTIFS('Hazard Data'!$G$14:$G$3379,'Average Size of Event'!$B37,'Hazard Data'!$D$14:$D$3379,'Average Size of Event'!F$4,'Hazard Data'!$B$14:$B$3379,'Average Size of Event'!$A37),"")</f>
        <v>9245</v>
      </c>
      <c r="G37" s="27">
        <f>IFERROR(SUMIFS('Hazard Data'!$N$14:$N$3379,'Hazard Data'!$G$14:$G$3379,'Average Size of Event'!$B37,'Hazard Data'!$D$14:$D$3379,'Average Size of Event'!G$4,'Hazard Data'!$B$14:$B$3379,'Average Size of Event'!$A37)/COUNTIFS('Hazard Data'!$G$14:$G$3379,'Average Size of Event'!$B37,'Hazard Data'!$D$14:$D$3379,'Average Size of Event'!G$4,'Hazard Data'!$B$14:$B$3379,'Average Size of Event'!$A37),"")</f>
        <v>451880.5</v>
      </c>
      <c r="H37" s="27" t="str">
        <f>IFERROR(SUMIFS('Hazard Data'!$N$14:$N$3379,'Hazard Data'!$G$14:$G$3379,'Average Size of Event'!$B37,'Hazard Data'!$D$14:$D$3379,'Average Size of Event'!H$4,'Hazard Data'!$B$14:$B$3379,'Average Size of Event'!$A37)/COUNTIFS('Hazard Data'!$G$14:$G$3379,'Average Size of Event'!$B37,'Hazard Data'!$D$14:$D$3379,'Average Size of Event'!H$4,'Hazard Data'!$B$14:$B$3379,'Average Size of Event'!$A37),"")</f>
        <v/>
      </c>
      <c r="I37" s="27">
        <f>IFERROR(SUMIFS('Hazard Data'!$N$14:$N$3379,'Hazard Data'!$G$14:$G$3379,'Average Size of Event'!$B37,'Hazard Data'!$B$14:$B$3379,'Average Size of Event'!$A37)/COUNTIFS('Hazard Data'!$G$14:$G$3379,'Average Size of Event'!$B37,'Hazard Data'!$B$14:$B$3379,'Average Size of Event'!$A37),"")</f>
        <v>51810.225806451614</v>
      </c>
      <c r="K37" s="23" t="s">
        <v>90</v>
      </c>
      <c r="L37">
        <v>0</v>
      </c>
      <c r="M37" s="27">
        <v>200000</v>
      </c>
      <c r="N37">
        <f>COUNTIFS('Hazard Data'!$B$14:$B$3379,'Average Size of Event'!$A37,'Hazard Data'!$N$14:$N$3379,"&gt;="&amp;L37,'Hazard Data'!$N$14:$N$3379,"&lt;"&amp;M37)</f>
        <v>649</v>
      </c>
      <c r="O37" s="35">
        <f>N37/SUM($N$37:$N$39)</f>
        <v>0.83098591549295775</v>
      </c>
    </row>
    <row r="38" spans="1:15">
      <c r="A38" s="33" t="str">
        <f>A37</f>
        <v>3</v>
      </c>
      <c r="B38" s="23" t="s">
        <v>127</v>
      </c>
      <c r="C38" s="27">
        <f>IFERROR(SUMIFS('Hazard Data'!$N$14:$N$3379,'Hazard Data'!$G$14:$G$3379,'Average Size of Event'!$B38,'Hazard Data'!$D$14:$D$3379,'Average Size of Event'!C$4,'Hazard Data'!$B$14:$B$3379,'Average Size of Event'!$A38)/COUNTIFS('Hazard Data'!$G$14:$G$3379,'Average Size of Event'!$B38,'Hazard Data'!$D$14:$D$3379,'Average Size of Event'!C$4,'Hazard Data'!$B$14:$B$3379,'Average Size of Event'!$A38),"")</f>
        <v>44638.055555555555</v>
      </c>
      <c r="D38" s="27">
        <f>IFERROR(SUMIFS('Hazard Data'!$N$14:$N$3379,'Hazard Data'!$G$14:$G$3379,'Average Size of Event'!$B38,'Hazard Data'!$D$14:$D$3379,'Average Size of Event'!D$4,'Hazard Data'!$B$14:$B$3379,'Average Size of Event'!$A38)/COUNTIFS('Hazard Data'!$G$14:$G$3379,'Average Size of Event'!$B38,'Hazard Data'!$D$14:$D$3379,'Average Size of Event'!D$4,'Hazard Data'!$B$14:$B$3379,'Average Size of Event'!$A38),"")</f>
        <v>114040.38461538461</v>
      </c>
      <c r="E38" s="27">
        <f>IFERROR(SUMIFS('Hazard Data'!$N$14:$N$3379,'Hazard Data'!$G$14:$G$3379,'Average Size of Event'!$B38,'Hazard Data'!$D$14:$D$3379,'Average Size of Event'!E$4,'Hazard Data'!$B$14:$B$3379,'Average Size of Event'!$A38)/COUNTIFS('Hazard Data'!$G$14:$G$3379,'Average Size of Event'!$B38,'Hazard Data'!$D$14:$D$3379,'Average Size of Event'!E$4,'Hazard Data'!$B$14:$B$3379,'Average Size of Event'!$A38),"")</f>
        <v>171537</v>
      </c>
      <c r="F38" s="27">
        <f>IFERROR(SUMIFS('Hazard Data'!$N$14:$N$3379,'Hazard Data'!$G$14:$G$3379,'Average Size of Event'!$B38,'Hazard Data'!$D$14:$D$3379,'Average Size of Event'!F$4,'Hazard Data'!$B$14:$B$3379,'Average Size of Event'!$A38)/COUNTIFS('Hazard Data'!$G$14:$G$3379,'Average Size of Event'!$B38,'Hazard Data'!$D$14:$D$3379,'Average Size of Event'!F$4,'Hazard Data'!$B$14:$B$3379,'Average Size of Event'!$A38),"")</f>
        <v>1580</v>
      </c>
      <c r="G38" s="27">
        <f>IFERROR(SUMIFS('Hazard Data'!$N$14:$N$3379,'Hazard Data'!$G$14:$G$3379,'Average Size of Event'!$B38,'Hazard Data'!$D$14:$D$3379,'Average Size of Event'!G$4,'Hazard Data'!$B$14:$B$3379,'Average Size of Event'!$A38)/COUNTIFS('Hazard Data'!$G$14:$G$3379,'Average Size of Event'!$B38,'Hazard Data'!$D$14:$D$3379,'Average Size of Event'!G$4,'Hazard Data'!$B$14:$B$3379,'Average Size of Event'!$A38),"")</f>
        <v>376355</v>
      </c>
      <c r="H38" s="27">
        <f>IFERROR(SUMIFS('Hazard Data'!$N$14:$N$3379,'Hazard Data'!$G$14:$G$3379,'Average Size of Event'!$B38,'Hazard Data'!$D$14:$D$3379,'Average Size of Event'!H$4,'Hazard Data'!$B$14:$B$3379,'Average Size of Event'!$A38)/COUNTIFS('Hazard Data'!$G$14:$G$3379,'Average Size of Event'!$B38,'Hazard Data'!$D$14:$D$3379,'Average Size of Event'!H$4,'Hazard Data'!$B$14:$B$3379,'Average Size of Event'!$A38),"")</f>
        <v>0</v>
      </c>
      <c r="I38" s="27">
        <f>IFERROR(SUMIFS('Hazard Data'!$N$14:$N$3379,'Hazard Data'!$G$14:$G$3379,'Average Size of Event'!$B38,'Hazard Data'!$B$14:$B$3379,'Average Size of Event'!$A38)/COUNTIFS('Hazard Data'!$G$14:$G$3379,'Average Size of Event'!$B38,'Hazard Data'!$B$14:$B$3379,'Average Size of Event'!$A38),"")</f>
        <v>89217.694444444438</v>
      </c>
      <c r="K38" s="23" t="s">
        <v>91</v>
      </c>
      <c r="L38" s="24">
        <f>M37</f>
        <v>200000</v>
      </c>
      <c r="M38" s="27">
        <v>3000000</v>
      </c>
      <c r="N38">
        <f>COUNTIFS('Hazard Data'!$B$14:$B$3379,'Average Size of Event'!$A38,'Hazard Data'!$N$14:$N$3379,"&gt;="&amp;L38,'Hazard Data'!$N$14:$N$3379,"&lt;"&amp;M38)</f>
        <v>91</v>
      </c>
      <c r="O38" s="35">
        <f t="shared" ref="O38:O39" si="4">N38/SUM($N$21:$N$23)</f>
        <v>0.1156289707750953</v>
      </c>
    </row>
    <row r="39" spans="1:15">
      <c r="A39" s="33" t="str">
        <f t="shared" ref="A39:A50" si="5">A38</f>
        <v>3</v>
      </c>
      <c r="B39" s="23" t="s">
        <v>128</v>
      </c>
      <c r="C39" s="27">
        <f>IFERROR(SUMIFS('Hazard Data'!$N$14:$N$3379,'Hazard Data'!$G$14:$G$3379,'Average Size of Event'!$B39,'Hazard Data'!$D$14:$D$3379,'Average Size of Event'!C$4,'Hazard Data'!$B$14:$B$3379,'Average Size of Event'!$A39)/COUNTIFS('Hazard Data'!$G$14:$G$3379,'Average Size of Event'!$B39,'Hazard Data'!$D$14:$D$3379,'Average Size of Event'!C$4,'Hazard Data'!$B$14:$B$3379,'Average Size of Event'!$A39),"")</f>
        <v>121964.35294117648</v>
      </c>
      <c r="D39" s="27">
        <f>IFERROR(SUMIFS('Hazard Data'!$N$14:$N$3379,'Hazard Data'!$G$14:$G$3379,'Average Size of Event'!$B39,'Hazard Data'!$D$14:$D$3379,'Average Size of Event'!D$4,'Hazard Data'!$B$14:$B$3379,'Average Size of Event'!$A39)/COUNTIFS('Hazard Data'!$G$14:$G$3379,'Average Size of Event'!$B39,'Hazard Data'!$D$14:$D$3379,'Average Size of Event'!D$4,'Hazard Data'!$B$14:$B$3379,'Average Size of Event'!$A39),"")</f>
        <v>82330.625</v>
      </c>
      <c r="E39" s="27" t="str">
        <f>IFERROR(SUMIFS('Hazard Data'!$N$14:$N$3379,'Hazard Data'!$G$14:$G$3379,'Average Size of Event'!$B39,'Hazard Data'!$D$14:$D$3379,'Average Size of Event'!E$4,'Hazard Data'!$B$14:$B$3379,'Average Size of Event'!$A39)/COUNTIFS('Hazard Data'!$G$14:$G$3379,'Average Size of Event'!$B39,'Hazard Data'!$D$14:$D$3379,'Average Size of Event'!E$4,'Hazard Data'!$B$14:$B$3379,'Average Size of Event'!$A39),"")</f>
        <v/>
      </c>
      <c r="F39" s="27">
        <f>IFERROR(SUMIFS('Hazard Data'!$N$14:$N$3379,'Hazard Data'!$G$14:$G$3379,'Average Size of Event'!$B39,'Hazard Data'!$D$14:$D$3379,'Average Size of Event'!F$4,'Hazard Data'!$B$14:$B$3379,'Average Size of Event'!$A39)/COUNTIFS('Hazard Data'!$G$14:$G$3379,'Average Size of Event'!$B39,'Hazard Data'!$D$14:$D$3379,'Average Size of Event'!F$4,'Hazard Data'!$B$14:$B$3379,'Average Size of Event'!$A39),"")</f>
        <v>1552</v>
      </c>
      <c r="G39" s="27">
        <f>IFERROR(SUMIFS('Hazard Data'!$N$14:$N$3379,'Hazard Data'!$G$14:$G$3379,'Average Size of Event'!$B39,'Hazard Data'!$D$14:$D$3379,'Average Size of Event'!G$4,'Hazard Data'!$B$14:$B$3379,'Average Size of Event'!$A39)/COUNTIFS('Hazard Data'!$G$14:$G$3379,'Average Size of Event'!$B39,'Hazard Data'!$D$14:$D$3379,'Average Size of Event'!G$4,'Hazard Data'!$B$14:$B$3379,'Average Size of Event'!$A39),"")</f>
        <v>0</v>
      </c>
      <c r="H39" s="27" t="str">
        <f>IFERROR(SUMIFS('Hazard Data'!$N$14:$N$3379,'Hazard Data'!$G$14:$G$3379,'Average Size of Event'!$B39,'Hazard Data'!$D$14:$D$3379,'Average Size of Event'!H$4,'Hazard Data'!$B$14:$B$3379,'Average Size of Event'!$A39)/COUNTIFS('Hazard Data'!$G$14:$G$3379,'Average Size of Event'!$B39,'Hazard Data'!$D$14:$D$3379,'Average Size of Event'!H$4,'Hazard Data'!$B$14:$B$3379,'Average Size of Event'!$A39),"")</f>
        <v/>
      </c>
      <c r="I39" s="27">
        <f>IFERROR(SUMIFS('Hazard Data'!$N$14:$N$3379,'Hazard Data'!$G$14:$G$3379,'Average Size of Event'!$B39,'Hazard Data'!$B$14:$B$3379,'Average Size of Event'!$A39)/COUNTIFS('Hazard Data'!$G$14:$G$3379,'Average Size of Event'!$B39,'Hazard Data'!$B$14:$B$3379,'Average Size of Event'!$A39),"")</f>
        <v>96921.028571428571</v>
      </c>
      <c r="K39" s="23" t="s">
        <v>92</v>
      </c>
      <c r="L39" s="24">
        <f>M38</f>
        <v>3000000</v>
      </c>
      <c r="M39" t="s">
        <v>129</v>
      </c>
      <c r="N39">
        <f>COUNTIFS('Hazard Data'!$B$14:$B$3379,'Average Size of Event'!$A39,'Hazard Data'!$N$14:$N$3379,"&gt;="&amp;L39)</f>
        <v>41</v>
      </c>
      <c r="O39" s="35">
        <f t="shared" si="4"/>
        <v>5.2096569250317665E-2</v>
      </c>
    </row>
    <row r="40" spans="1:15">
      <c r="A40" s="33" t="str">
        <f t="shared" si="5"/>
        <v>3</v>
      </c>
      <c r="B40" s="23" t="s">
        <v>130</v>
      </c>
      <c r="C40" s="27">
        <f>IFERROR(SUMIFS('Hazard Data'!$N$14:$N$3379,'Hazard Data'!$G$14:$G$3379,'Average Size of Event'!$B40,'Hazard Data'!$D$14:$D$3379,'Average Size of Event'!C$4,'Hazard Data'!$B$14:$B$3379,'Average Size of Event'!$A40)/COUNTIFS('Hazard Data'!$G$14:$G$3379,'Average Size of Event'!$B40,'Hazard Data'!$D$14:$D$3379,'Average Size of Event'!C$4,'Hazard Data'!$B$14:$B$3379,'Average Size of Event'!$A40),"")</f>
        <v>144132.31818181818</v>
      </c>
      <c r="D40" s="27">
        <f>IFERROR(SUMIFS('Hazard Data'!$N$14:$N$3379,'Hazard Data'!$G$14:$G$3379,'Average Size of Event'!$B40,'Hazard Data'!$D$14:$D$3379,'Average Size of Event'!D$4,'Hazard Data'!$B$14:$B$3379,'Average Size of Event'!$A40)/COUNTIFS('Hazard Data'!$G$14:$G$3379,'Average Size of Event'!$B40,'Hazard Data'!$D$14:$D$3379,'Average Size of Event'!D$4,'Hazard Data'!$B$14:$B$3379,'Average Size of Event'!$A40),"")</f>
        <v>60258.1</v>
      </c>
      <c r="E40" s="27">
        <f>IFERROR(SUMIFS('Hazard Data'!$N$14:$N$3379,'Hazard Data'!$G$14:$G$3379,'Average Size of Event'!$B40,'Hazard Data'!$D$14:$D$3379,'Average Size of Event'!E$4,'Hazard Data'!$B$14:$B$3379,'Average Size of Event'!$A40)/COUNTIFS('Hazard Data'!$G$14:$G$3379,'Average Size of Event'!$B40,'Hazard Data'!$D$14:$D$3379,'Average Size of Event'!E$4,'Hazard Data'!$B$14:$B$3379,'Average Size of Event'!$A40),"")</f>
        <v>5230</v>
      </c>
      <c r="F40" s="27">
        <f>IFERROR(SUMIFS('Hazard Data'!$N$14:$N$3379,'Hazard Data'!$G$14:$G$3379,'Average Size of Event'!$B40,'Hazard Data'!$D$14:$D$3379,'Average Size of Event'!F$4,'Hazard Data'!$B$14:$B$3379,'Average Size of Event'!$A40)/COUNTIFS('Hazard Data'!$G$14:$G$3379,'Average Size of Event'!$B40,'Hazard Data'!$D$14:$D$3379,'Average Size of Event'!F$4,'Hazard Data'!$B$14:$B$3379,'Average Size of Event'!$A40),"")</f>
        <v>3119732</v>
      </c>
      <c r="G40" s="27">
        <f>IFERROR(SUMIFS('Hazard Data'!$N$14:$N$3379,'Hazard Data'!$G$14:$G$3379,'Average Size of Event'!$B40,'Hazard Data'!$D$14:$D$3379,'Average Size of Event'!G$4,'Hazard Data'!$B$14:$B$3379,'Average Size of Event'!$A40)/COUNTIFS('Hazard Data'!$G$14:$G$3379,'Average Size of Event'!$B40,'Hazard Data'!$D$14:$D$3379,'Average Size of Event'!G$4,'Hazard Data'!$B$14:$B$3379,'Average Size of Event'!$A40),"")</f>
        <v>556515.66666666663</v>
      </c>
      <c r="H40" s="27" t="str">
        <f>IFERROR(SUMIFS('Hazard Data'!$N$14:$N$3379,'Hazard Data'!$G$14:$G$3379,'Average Size of Event'!$B40,'Hazard Data'!$D$14:$D$3379,'Average Size of Event'!H$4,'Hazard Data'!$B$14:$B$3379,'Average Size of Event'!$A40)/COUNTIFS('Hazard Data'!$G$14:$G$3379,'Average Size of Event'!$B40,'Hazard Data'!$D$14:$D$3379,'Average Size of Event'!H$4,'Hazard Data'!$B$14:$B$3379,'Average Size of Event'!$A40),"")</f>
        <v/>
      </c>
      <c r="I40" s="27">
        <f>IFERROR(SUMIFS('Hazard Data'!$N$14:$N$3379,'Hazard Data'!$G$14:$G$3379,'Average Size of Event'!$B40,'Hazard Data'!$B$14:$B$3379,'Average Size of Event'!$A40)/COUNTIFS('Hazard Data'!$G$14:$G$3379,'Average Size of Event'!$B40,'Hazard Data'!$B$14:$B$3379,'Average Size of Event'!$A40),"")</f>
        <v>183725.44</v>
      </c>
    </row>
    <row r="41" spans="1:15">
      <c r="A41" s="33" t="str">
        <f t="shared" si="5"/>
        <v>3</v>
      </c>
      <c r="B41" s="23" t="s">
        <v>131</v>
      </c>
      <c r="C41" s="27">
        <f>IFERROR(SUMIFS('Hazard Data'!$N$14:$N$3379,'Hazard Data'!$G$14:$G$3379,'Average Size of Event'!$B41,'Hazard Data'!$D$14:$D$3379,'Average Size of Event'!C$4,'Hazard Data'!$B$14:$B$3379,'Average Size of Event'!$A41)/COUNTIFS('Hazard Data'!$G$14:$G$3379,'Average Size of Event'!$B41,'Hazard Data'!$D$14:$D$3379,'Average Size of Event'!C$4,'Hazard Data'!$B$14:$B$3379,'Average Size of Event'!$A41),"")</f>
        <v>36613.352941176468</v>
      </c>
      <c r="D41" s="27">
        <f>IFERROR(SUMIFS('Hazard Data'!$N$14:$N$3379,'Hazard Data'!$G$14:$G$3379,'Average Size of Event'!$B41,'Hazard Data'!$D$14:$D$3379,'Average Size of Event'!D$4,'Hazard Data'!$B$14:$B$3379,'Average Size of Event'!$A41)/COUNTIFS('Hazard Data'!$G$14:$G$3379,'Average Size of Event'!$B41,'Hazard Data'!$D$14:$D$3379,'Average Size of Event'!D$4,'Hazard Data'!$B$14:$B$3379,'Average Size of Event'!$A41),"")</f>
        <v>223508.66666666666</v>
      </c>
      <c r="E41" s="27">
        <f>IFERROR(SUMIFS('Hazard Data'!$N$14:$N$3379,'Hazard Data'!$G$14:$G$3379,'Average Size of Event'!$B41,'Hazard Data'!$D$14:$D$3379,'Average Size of Event'!E$4,'Hazard Data'!$B$14:$B$3379,'Average Size of Event'!$A41)/COUNTIFS('Hazard Data'!$G$14:$G$3379,'Average Size of Event'!$B41,'Hazard Data'!$D$14:$D$3379,'Average Size of Event'!E$4,'Hazard Data'!$B$14:$B$3379,'Average Size of Event'!$A41),"")</f>
        <v>0</v>
      </c>
      <c r="F41" s="27" t="str">
        <f>IFERROR(SUMIFS('Hazard Data'!$N$14:$N$3379,'Hazard Data'!$G$14:$G$3379,'Average Size of Event'!$B41,'Hazard Data'!$D$14:$D$3379,'Average Size of Event'!F$4,'Hazard Data'!$B$14:$B$3379,'Average Size of Event'!$A41)/COUNTIFS('Hazard Data'!$G$14:$G$3379,'Average Size of Event'!$B41,'Hazard Data'!$D$14:$D$3379,'Average Size of Event'!F$4,'Hazard Data'!$B$14:$B$3379,'Average Size of Event'!$A41),"")</f>
        <v/>
      </c>
      <c r="G41" s="27">
        <f>IFERROR(SUMIFS('Hazard Data'!$N$14:$N$3379,'Hazard Data'!$G$14:$G$3379,'Average Size of Event'!$B41,'Hazard Data'!$D$14:$D$3379,'Average Size of Event'!G$4,'Hazard Data'!$B$14:$B$3379,'Average Size of Event'!$A41)/COUNTIFS('Hazard Data'!$G$14:$G$3379,'Average Size of Event'!$B41,'Hazard Data'!$D$14:$D$3379,'Average Size of Event'!G$4,'Hazard Data'!$B$14:$B$3379,'Average Size of Event'!$A41),"")</f>
        <v>409600</v>
      </c>
      <c r="H41" s="27" t="str">
        <f>IFERROR(SUMIFS('Hazard Data'!$N$14:$N$3379,'Hazard Data'!$G$14:$G$3379,'Average Size of Event'!$B41,'Hazard Data'!$D$14:$D$3379,'Average Size of Event'!H$4,'Hazard Data'!$B$14:$B$3379,'Average Size of Event'!$A41)/COUNTIFS('Hazard Data'!$G$14:$G$3379,'Average Size of Event'!$B41,'Hazard Data'!$D$14:$D$3379,'Average Size of Event'!H$4,'Hazard Data'!$B$14:$B$3379,'Average Size of Event'!$A41),"")</f>
        <v/>
      </c>
      <c r="I41" s="27">
        <f>IFERROR(SUMIFS('Hazard Data'!$N$14:$N$3379,'Hazard Data'!$G$14:$G$3379,'Average Size of Event'!$B41,'Hazard Data'!$B$14:$B$3379,'Average Size of Event'!$A41)/COUNTIFS('Hazard Data'!$G$14:$G$3379,'Average Size of Event'!$B41,'Hazard Data'!$B$14:$B$3379,'Average Size of Event'!$A41),"")</f>
        <v>114537.89830508475</v>
      </c>
    </row>
    <row r="42" spans="1:15">
      <c r="A42" s="33" t="str">
        <f t="shared" si="5"/>
        <v>3</v>
      </c>
      <c r="B42" s="23" t="s">
        <v>132</v>
      </c>
      <c r="C42" s="27">
        <f>IFERROR(SUMIFS('Hazard Data'!$N$14:$N$3379,'Hazard Data'!$G$14:$G$3379,'Average Size of Event'!$B42,'Hazard Data'!$D$14:$D$3379,'Average Size of Event'!C$4,'Hazard Data'!$B$14:$B$3379,'Average Size of Event'!$A42)/COUNTIFS('Hazard Data'!$G$14:$G$3379,'Average Size of Event'!$B42,'Hazard Data'!$D$14:$D$3379,'Average Size of Event'!C$4,'Hazard Data'!$B$14:$B$3379,'Average Size of Event'!$A42),"")</f>
        <v>54005.8</v>
      </c>
      <c r="D42" s="27">
        <f>IFERROR(SUMIFS('Hazard Data'!$N$14:$N$3379,'Hazard Data'!$G$14:$G$3379,'Average Size of Event'!$B42,'Hazard Data'!$D$14:$D$3379,'Average Size of Event'!D$4,'Hazard Data'!$B$14:$B$3379,'Average Size of Event'!$A42)/COUNTIFS('Hazard Data'!$G$14:$G$3379,'Average Size of Event'!$B42,'Hazard Data'!$D$14:$D$3379,'Average Size of Event'!D$4,'Hazard Data'!$B$14:$B$3379,'Average Size of Event'!$A42),"")</f>
        <v>4357950.5999999996</v>
      </c>
      <c r="E42" s="27">
        <f>IFERROR(SUMIFS('Hazard Data'!$N$14:$N$3379,'Hazard Data'!$G$14:$G$3379,'Average Size of Event'!$B42,'Hazard Data'!$D$14:$D$3379,'Average Size of Event'!E$4,'Hazard Data'!$B$14:$B$3379,'Average Size of Event'!$A42)/COUNTIFS('Hazard Data'!$G$14:$G$3379,'Average Size of Event'!$B42,'Hazard Data'!$D$14:$D$3379,'Average Size of Event'!E$4,'Hazard Data'!$B$14:$B$3379,'Average Size of Event'!$A42),"")</f>
        <v>175607</v>
      </c>
      <c r="F42" s="27">
        <f>IFERROR(SUMIFS('Hazard Data'!$N$14:$N$3379,'Hazard Data'!$G$14:$G$3379,'Average Size of Event'!$B42,'Hazard Data'!$D$14:$D$3379,'Average Size of Event'!F$4,'Hazard Data'!$B$14:$B$3379,'Average Size of Event'!$A42)/COUNTIFS('Hazard Data'!$G$14:$G$3379,'Average Size of Event'!$B42,'Hazard Data'!$D$14:$D$3379,'Average Size of Event'!F$4,'Hazard Data'!$B$14:$B$3379,'Average Size of Event'!$A42),"")</f>
        <v>142161775.33333334</v>
      </c>
      <c r="G42" s="27">
        <f>IFERROR(SUMIFS('Hazard Data'!$N$14:$N$3379,'Hazard Data'!$G$14:$G$3379,'Average Size of Event'!$B42,'Hazard Data'!$D$14:$D$3379,'Average Size of Event'!G$4,'Hazard Data'!$B$14:$B$3379,'Average Size of Event'!$A42)/COUNTIFS('Hazard Data'!$G$14:$G$3379,'Average Size of Event'!$B42,'Hazard Data'!$D$14:$D$3379,'Average Size of Event'!G$4,'Hazard Data'!$B$14:$B$3379,'Average Size of Event'!$A42),"")</f>
        <v>364992</v>
      </c>
      <c r="H42" s="27" t="str">
        <f>IFERROR(SUMIFS('Hazard Data'!$N$14:$N$3379,'Hazard Data'!$G$14:$G$3379,'Average Size of Event'!$B42,'Hazard Data'!$D$14:$D$3379,'Average Size of Event'!H$4,'Hazard Data'!$B$14:$B$3379,'Average Size of Event'!$A42)/COUNTIFS('Hazard Data'!$G$14:$G$3379,'Average Size of Event'!$B42,'Hazard Data'!$D$14:$D$3379,'Average Size of Event'!H$4,'Hazard Data'!$B$14:$B$3379,'Average Size of Event'!$A42),"")</f>
        <v/>
      </c>
      <c r="I42" s="27">
        <f>IFERROR(SUMIFS('Hazard Data'!$N$14:$N$3379,'Hazard Data'!$G$14:$G$3379,'Average Size of Event'!$B42,'Hazard Data'!$B$14:$B$3379,'Average Size of Event'!$A42)/COUNTIFS('Hazard Data'!$G$14:$G$3379,'Average Size of Event'!$B42,'Hazard Data'!$B$14:$B$3379,'Average Size of Event'!$A42),"")</f>
        <v>5646216.5760869561</v>
      </c>
    </row>
    <row r="43" spans="1:15">
      <c r="A43" s="33" t="str">
        <f t="shared" si="5"/>
        <v>3</v>
      </c>
      <c r="B43" s="23" t="s">
        <v>133</v>
      </c>
      <c r="C43" s="27">
        <f>IFERROR(SUMIFS('Hazard Data'!$N$14:$N$3379,'Hazard Data'!$G$14:$G$3379,'Average Size of Event'!$B43,'Hazard Data'!$D$14:$D$3379,'Average Size of Event'!C$4,'Hazard Data'!$B$14:$B$3379,'Average Size of Event'!$A43)/COUNTIFS('Hazard Data'!$G$14:$G$3379,'Average Size of Event'!$B43,'Hazard Data'!$D$14:$D$3379,'Average Size of Event'!C$4,'Hazard Data'!$B$14:$B$3379,'Average Size of Event'!$A43),"")</f>
        <v>697545.6</v>
      </c>
      <c r="D43" s="27">
        <f>IFERROR(SUMIFS('Hazard Data'!$N$14:$N$3379,'Hazard Data'!$G$14:$G$3379,'Average Size of Event'!$B43,'Hazard Data'!$D$14:$D$3379,'Average Size of Event'!D$4,'Hazard Data'!$B$14:$B$3379,'Average Size of Event'!$A43)/COUNTIFS('Hazard Data'!$G$14:$G$3379,'Average Size of Event'!$B43,'Hazard Data'!$D$14:$D$3379,'Average Size of Event'!D$4,'Hazard Data'!$B$14:$B$3379,'Average Size of Event'!$A43),"")</f>
        <v>1040754.6666666666</v>
      </c>
      <c r="E43" s="27">
        <f>IFERROR(SUMIFS('Hazard Data'!$N$14:$N$3379,'Hazard Data'!$G$14:$G$3379,'Average Size of Event'!$B43,'Hazard Data'!$D$14:$D$3379,'Average Size of Event'!E$4,'Hazard Data'!$B$14:$B$3379,'Average Size of Event'!$A43)/COUNTIFS('Hazard Data'!$G$14:$G$3379,'Average Size of Event'!$B43,'Hazard Data'!$D$14:$D$3379,'Average Size of Event'!E$4,'Hazard Data'!$B$14:$B$3379,'Average Size of Event'!$A43),"")</f>
        <v>15259823.666666666</v>
      </c>
      <c r="F43" s="27" t="str">
        <f>IFERROR(SUMIFS('Hazard Data'!$N$14:$N$3379,'Hazard Data'!$G$14:$G$3379,'Average Size of Event'!$B43,'Hazard Data'!$D$14:$D$3379,'Average Size of Event'!F$4,'Hazard Data'!$B$14:$B$3379,'Average Size of Event'!$A43)/COUNTIFS('Hazard Data'!$G$14:$G$3379,'Average Size of Event'!$B43,'Hazard Data'!$D$14:$D$3379,'Average Size of Event'!F$4,'Hazard Data'!$B$14:$B$3379,'Average Size of Event'!$A43),"")</f>
        <v/>
      </c>
      <c r="G43" s="27" t="str">
        <f>IFERROR(SUMIFS('Hazard Data'!$N$14:$N$3379,'Hazard Data'!$G$14:$G$3379,'Average Size of Event'!$B43,'Hazard Data'!$D$14:$D$3379,'Average Size of Event'!G$4,'Hazard Data'!$B$14:$B$3379,'Average Size of Event'!$A43)/COUNTIFS('Hazard Data'!$G$14:$G$3379,'Average Size of Event'!$B43,'Hazard Data'!$D$14:$D$3379,'Average Size of Event'!G$4,'Hazard Data'!$B$14:$B$3379,'Average Size of Event'!$A43),"")</f>
        <v/>
      </c>
      <c r="H43" s="27" t="str">
        <f>IFERROR(SUMIFS('Hazard Data'!$N$14:$N$3379,'Hazard Data'!$G$14:$G$3379,'Average Size of Event'!$B43,'Hazard Data'!$D$14:$D$3379,'Average Size of Event'!H$4,'Hazard Data'!$B$14:$B$3379,'Average Size of Event'!$A43)/COUNTIFS('Hazard Data'!$G$14:$G$3379,'Average Size of Event'!$B43,'Hazard Data'!$D$14:$D$3379,'Average Size of Event'!H$4,'Hazard Data'!$B$14:$B$3379,'Average Size of Event'!$A43),"")</f>
        <v/>
      </c>
      <c r="I43" s="27">
        <f>IFERROR(SUMIFS('Hazard Data'!$N$14:$N$3379,'Hazard Data'!$G$14:$G$3379,'Average Size of Event'!$B43,'Hazard Data'!$B$14:$B$3379,'Average Size of Event'!$A43)/COUNTIFS('Hazard Data'!$G$14:$G$3379,'Average Size of Event'!$B43,'Hazard Data'!$B$14:$B$3379,'Average Size of Event'!$A43),"")</f>
        <v>4762678.4545454541</v>
      </c>
    </row>
    <row r="44" spans="1:15">
      <c r="A44" s="33" t="str">
        <f t="shared" si="5"/>
        <v>3</v>
      </c>
      <c r="B44" s="23" t="s">
        <v>134</v>
      </c>
      <c r="C44" s="27">
        <f>IFERROR(SUMIFS('Hazard Data'!$N$14:$N$3379,'Hazard Data'!$G$14:$G$3379,'Average Size of Event'!$B44,'Hazard Data'!$D$14:$D$3379,'Average Size of Event'!C$4,'Hazard Data'!$B$14:$B$3379,'Average Size of Event'!$A44)/COUNTIFS('Hazard Data'!$G$14:$G$3379,'Average Size of Event'!$B44,'Hazard Data'!$D$14:$D$3379,'Average Size of Event'!C$4,'Hazard Data'!$B$14:$B$3379,'Average Size of Event'!$A44),"")</f>
        <v>344834.66666666669</v>
      </c>
      <c r="D44" s="27">
        <f>IFERROR(SUMIFS('Hazard Data'!$N$14:$N$3379,'Hazard Data'!$G$14:$G$3379,'Average Size of Event'!$B44,'Hazard Data'!$D$14:$D$3379,'Average Size of Event'!D$4,'Hazard Data'!$B$14:$B$3379,'Average Size of Event'!$A44)/COUNTIFS('Hazard Data'!$G$14:$G$3379,'Average Size of Event'!$B44,'Hazard Data'!$D$14:$D$3379,'Average Size of Event'!D$4,'Hazard Data'!$B$14:$B$3379,'Average Size of Event'!$A44),"")</f>
        <v>234256.44444444444</v>
      </c>
      <c r="E44" s="27">
        <f>IFERROR(SUMIFS('Hazard Data'!$N$14:$N$3379,'Hazard Data'!$G$14:$G$3379,'Average Size of Event'!$B44,'Hazard Data'!$D$14:$D$3379,'Average Size of Event'!E$4,'Hazard Data'!$B$14:$B$3379,'Average Size of Event'!$A44)/COUNTIFS('Hazard Data'!$G$14:$G$3379,'Average Size of Event'!$B44,'Hazard Data'!$D$14:$D$3379,'Average Size of Event'!E$4,'Hazard Data'!$B$14:$B$3379,'Average Size of Event'!$A44),"")</f>
        <v>0</v>
      </c>
      <c r="F44" s="27">
        <f>IFERROR(SUMIFS('Hazard Data'!$N$14:$N$3379,'Hazard Data'!$G$14:$G$3379,'Average Size of Event'!$B44,'Hazard Data'!$D$14:$D$3379,'Average Size of Event'!F$4,'Hazard Data'!$B$14:$B$3379,'Average Size of Event'!$A44)/COUNTIFS('Hazard Data'!$G$14:$G$3379,'Average Size of Event'!$B44,'Hazard Data'!$D$14:$D$3379,'Average Size of Event'!F$4,'Hazard Data'!$B$14:$B$3379,'Average Size of Event'!$A44),"")</f>
        <v>3771040</v>
      </c>
      <c r="G44" s="27">
        <f>IFERROR(SUMIFS('Hazard Data'!$N$14:$N$3379,'Hazard Data'!$G$14:$G$3379,'Average Size of Event'!$B44,'Hazard Data'!$D$14:$D$3379,'Average Size of Event'!G$4,'Hazard Data'!$B$14:$B$3379,'Average Size of Event'!$A44)/COUNTIFS('Hazard Data'!$G$14:$G$3379,'Average Size of Event'!$B44,'Hazard Data'!$D$14:$D$3379,'Average Size of Event'!G$4,'Hazard Data'!$B$14:$B$3379,'Average Size of Event'!$A44),"")</f>
        <v>83976461</v>
      </c>
      <c r="H44" s="27" t="str">
        <f>IFERROR(SUMIFS('Hazard Data'!$N$14:$N$3379,'Hazard Data'!$G$14:$G$3379,'Average Size of Event'!$B44,'Hazard Data'!$D$14:$D$3379,'Average Size of Event'!H$4,'Hazard Data'!$B$14:$B$3379,'Average Size of Event'!$A44)/COUNTIFS('Hazard Data'!$G$14:$G$3379,'Average Size of Event'!$B44,'Hazard Data'!$D$14:$D$3379,'Average Size of Event'!H$4,'Hazard Data'!$B$14:$B$3379,'Average Size of Event'!$A44),"")</f>
        <v/>
      </c>
      <c r="I44" s="27">
        <f>IFERROR(SUMIFS('Hazard Data'!$N$14:$N$3379,'Hazard Data'!$G$14:$G$3379,'Average Size of Event'!$B44,'Hazard Data'!$B$14:$B$3379,'Average Size of Event'!$A44)/COUNTIFS('Hazard Data'!$G$14:$G$3379,'Average Size of Event'!$B44,'Hazard Data'!$B$14:$B$3379,'Average Size of Event'!$A44),"")</f>
        <v>9257962</v>
      </c>
    </row>
    <row r="45" spans="1:15">
      <c r="A45" s="33" t="str">
        <f t="shared" si="5"/>
        <v>3</v>
      </c>
      <c r="B45" s="23" t="s">
        <v>135</v>
      </c>
      <c r="C45" s="27">
        <f>IFERROR(SUMIFS('Hazard Data'!$N$14:$N$3379,'Hazard Data'!$G$14:$G$3379,'Average Size of Event'!$B45,'Hazard Data'!$D$14:$D$3379,'Average Size of Event'!C$4,'Hazard Data'!$B$14:$B$3379,'Average Size of Event'!$A45)/COUNTIFS('Hazard Data'!$G$14:$G$3379,'Average Size of Event'!$B45,'Hazard Data'!$D$14:$D$3379,'Average Size of Event'!C$4,'Hazard Data'!$B$14:$B$3379,'Average Size of Event'!$A45),"")</f>
        <v>1473892</v>
      </c>
      <c r="D45" s="27">
        <f>IFERROR(SUMIFS('Hazard Data'!$N$14:$N$3379,'Hazard Data'!$G$14:$G$3379,'Average Size of Event'!$B45,'Hazard Data'!$D$14:$D$3379,'Average Size of Event'!D$4,'Hazard Data'!$B$14:$B$3379,'Average Size of Event'!$A45)/COUNTIFS('Hazard Data'!$G$14:$G$3379,'Average Size of Event'!$B45,'Hazard Data'!$D$14:$D$3379,'Average Size of Event'!D$4,'Hazard Data'!$B$14:$B$3379,'Average Size of Event'!$A45),"")</f>
        <v>833950.5</v>
      </c>
      <c r="E45" s="27" t="str">
        <f>IFERROR(SUMIFS('Hazard Data'!$N$14:$N$3379,'Hazard Data'!$G$14:$G$3379,'Average Size of Event'!$B45,'Hazard Data'!$D$14:$D$3379,'Average Size of Event'!E$4,'Hazard Data'!$B$14:$B$3379,'Average Size of Event'!$A45)/COUNTIFS('Hazard Data'!$G$14:$G$3379,'Average Size of Event'!$B45,'Hazard Data'!$D$14:$D$3379,'Average Size of Event'!E$4,'Hazard Data'!$B$14:$B$3379,'Average Size of Event'!$A45),"")</f>
        <v/>
      </c>
      <c r="F45" s="27" t="str">
        <f>IFERROR(SUMIFS('Hazard Data'!$N$14:$N$3379,'Hazard Data'!$G$14:$G$3379,'Average Size of Event'!$B45,'Hazard Data'!$D$14:$D$3379,'Average Size of Event'!F$4,'Hazard Data'!$B$14:$B$3379,'Average Size of Event'!$A45)/COUNTIFS('Hazard Data'!$G$14:$G$3379,'Average Size of Event'!$B45,'Hazard Data'!$D$14:$D$3379,'Average Size of Event'!F$4,'Hazard Data'!$B$14:$B$3379,'Average Size of Event'!$A45),"")</f>
        <v/>
      </c>
      <c r="G45" s="27">
        <f>IFERROR(SUMIFS('Hazard Data'!$N$14:$N$3379,'Hazard Data'!$G$14:$G$3379,'Average Size of Event'!$B45,'Hazard Data'!$D$14:$D$3379,'Average Size of Event'!G$4,'Hazard Data'!$B$14:$B$3379,'Average Size of Event'!$A45)/COUNTIFS('Hazard Data'!$G$14:$G$3379,'Average Size of Event'!$B45,'Hazard Data'!$D$14:$D$3379,'Average Size of Event'!G$4,'Hazard Data'!$B$14:$B$3379,'Average Size of Event'!$A45),"")</f>
        <v>3335973.5</v>
      </c>
      <c r="H45" s="27" t="str">
        <f>IFERROR(SUMIFS('Hazard Data'!$N$14:$N$3379,'Hazard Data'!$G$14:$G$3379,'Average Size of Event'!$B45,'Hazard Data'!$D$14:$D$3379,'Average Size of Event'!H$4,'Hazard Data'!$B$14:$B$3379,'Average Size of Event'!$A45)/COUNTIFS('Hazard Data'!$G$14:$G$3379,'Average Size of Event'!$B45,'Hazard Data'!$D$14:$D$3379,'Average Size of Event'!H$4,'Hazard Data'!$B$14:$B$3379,'Average Size of Event'!$A45),"")</f>
        <v/>
      </c>
      <c r="I45" s="27">
        <f>IFERROR(SUMIFS('Hazard Data'!$N$14:$N$3379,'Hazard Data'!$G$14:$G$3379,'Average Size of Event'!$B45,'Hazard Data'!$B$14:$B$3379,'Average Size of Event'!$A45)/COUNTIFS('Hazard Data'!$G$14:$G$3379,'Average Size of Event'!$B45,'Hazard Data'!$B$14:$B$3379,'Average Size of Event'!$A45),"")</f>
        <v>1463393.2727272727</v>
      </c>
    </row>
    <row r="46" spans="1:15">
      <c r="A46" s="33" t="str">
        <f t="shared" si="5"/>
        <v>3</v>
      </c>
      <c r="B46" s="23" t="s">
        <v>136</v>
      </c>
      <c r="C46" s="27">
        <f>IFERROR(SUMIFS('Hazard Data'!$N$14:$N$3379,'Hazard Data'!$G$14:$G$3379,'Average Size of Event'!$B46,'Hazard Data'!$D$14:$D$3379,'Average Size of Event'!C$4,'Hazard Data'!$B$14:$B$3379,'Average Size of Event'!$A46)/COUNTIFS('Hazard Data'!$G$14:$G$3379,'Average Size of Event'!$B46,'Hazard Data'!$D$14:$D$3379,'Average Size of Event'!C$4,'Hazard Data'!$B$14:$B$3379,'Average Size of Event'!$A46),"")</f>
        <v>7985639.1428571427</v>
      </c>
      <c r="D46" s="27">
        <f>IFERROR(SUMIFS('Hazard Data'!$N$14:$N$3379,'Hazard Data'!$G$14:$G$3379,'Average Size of Event'!$B46,'Hazard Data'!$D$14:$D$3379,'Average Size of Event'!D$4,'Hazard Data'!$B$14:$B$3379,'Average Size of Event'!$A46)/COUNTIFS('Hazard Data'!$G$14:$G$3379,'Average Size of Event'!$B46,'Hazard Data'!$D$14:$D$3379,'Average Size of Event'!D$4,'Hazard Data'!$B$14:$B$3379,'Average Size of Event'!$A46),"")</f>
        <v>338726.625</v>
      </c>
      <c r="E46" s="27">
        <f>IFERROR(SUMIFS('Hazard Data'!$N$14:$N$3379,'Hazard Data'!$G$14:$G$3379,'Average Size of Event'!$B46,'Hazard Data'!$D$14:$D$3379,'Average Size of Event'!E$4,'Hazard Data'!$B$14:$B$3379,'Average Size of Event'!$A46)/COUNTIFS('Hazard Data'!$G$14:$G$3379,'Average Size of Event'!$B46,'Hazard Data'!$D$14:$D$3379,'Average Size of Event'!E$4,'Hazard Data'!$B$14:$B$3379,'Average Size of Event'!$A46),"")</f>
        <v>0</v>
      </c>
      <c r="F46" s="27" t="str">
        <f>IFERROR(SUMIFS('Hazard Data'!$N$14:$N$3379,'Hazard Data'!$G$14:$G$3379,'Average Size of Event'!$B46,'Hazard Data'!$D$14:$D$3379,'Average Size of Event'!F$4,'Hazard Data'!$B$14:$B$3379,'Average Size of Event'!$A46)/COUNTIFS('Hazard Data'!$G$14:$G$3379,'Average Size of Event'!$B46,'Hazard Data'!$D$14:$D$3379,'Average Size of Event'!F$4,'Hazard Data'!$B$14:$B$3379,'Average Size of Event'!$A46),"")</f>
        <v/>
      </c>
      <c r="G46" s="27">
        <f>IFERROR(SUMIFS('Hazard Data'!$N$14:$N$3379,'Hazard Data'!$G$14:$G$3379,'Average Size of Event'!$B46,'Hazard Data'!$D$14:$D$3379,'Average Size of Event'!G$4,'Hazard Data'!$B$14:$B$3379,'Average Size of Event'!$A46)/COUNTIFS('Hazard Data'!$G$14:$G$3379,'Average Size of Event'!$B46,'Hazard Data'!$D$14:$D$3379,'Average Size of Event'!G$4,'Hazard Data'!$B$14:$B$3379,'Average Size of Event'!$A46),"")</f>
        <v>150942</v>
      </c>
      <c r="H46" s="27" t="str">
        <f>IFERROR(SUMIFS('Hazard Data'!$N$14:$N$3379,'Hazard Data'!$G$14:$G$3379,'Average Size of Event'!$B46,'Hazard Data'!$D$14:$D$3379,'Average Size of Event'!H$4,'Hazard Data'!$B$14:$B$3379,'Average Size of Event'!$A46)/COUNTIFS('Hazard Data'!$G$14:$G$3379,'Average Size of Event'!$B46,'Hazard Data'!$D$14:$D$3379,'Average Size of Event'!H$4,'Hazard Data'!$B$14:$B$3379,'Average Size of Event'!$A46),"")</f>
        <v/>
      </c>
      <c r="I46" s="27">
        <f>IFERROR(SUMIFS('Hazard Data'!$N$14:$N$3379,'Hazard Data'!$G$14:$G$3379,'Average Size of Event'!$B46,'Hazard Data'!$B$14:$B$3379,'Average Size of Event'!$A46)/COUNTIFS('Hazard Data'!$G$14:$G$3379,'Average Size of Event'!$B46,'Hazard Data'!$B$14:$B$3379,'Average Size of Event'!$A46),"")</f>
        <v>1887642.794117647</v>
      </c>
    </row>
    <row r="47" spans="1:15">
      <c r="A47" s="33" t="str">
        <f t="shared" si="5"/>
        <v>3</v>
      </c>
      <c r="B47" s="23" t="s">
        <v>137</v>
      </c>
      <c r="C47" s="27">
        <f>IFERROR(SUMIFS('Hazard Data'!$N$14:$N$3379,'Hazard Data'!$G$14:$G$3379,'Average Size of Event'!$B47,'Hazard Data'!$D$14:$D$3379,'Average Size of Event'!C$4,'Hazard Data'!$B$14:$B$3379,'Average Size of Event'!$A47)/COUNTIFS('Hazard Data'!$G$14:$G$3379,'Average Size of Event'!$B47,'Hazard Data'!$D$14:$D$3379,'Average Size of Event'!C$4,'Hazard Data'!$B$14:$B$3379,'Average Size of Event'!$A47),"")</f>
        <v>657956.85714285716</v>
      </c>
      <c r="D47" s="27">
        <f>IFERROR(SUMIFS('Hazard Data'!$N$14:$N$3379,'Hazard Data'!$G$14:$G$3379,'Average Size of Event'!$B47,'Hazard Data'!$D$14:$D$3379,'Average Size of Event'!D$4,'Hazard Data'!$B$14:$B$3379,'Average Size of Event'!$A47)/COUNTIFS('Hazard Data'!$G$14:$G$3379,'Average Size of Event'!$B47,'Hazard Data'!$D$14:$D$3379,'Average Size of Event'!D$4,'Hazard Data'!$B$14:$B$3379,'Average Size of Event'!$A47),"")</f>
        <v>271591.21505376342</v>
      </c>
      <c r="E47" s="27" t="str">
        <f>IFERROR(SUMIFS('Hazard Data'!$N$14:$N$3379,'Hazard Data'!$G$14:$G$3379,'Average Size of Event'!$B47,'Hazard Data'!$D$14:$D$3379,'Average Size of Event'!E$4,'Hazard Data'!$B$14:$B$3379,'Average Size of Event'!$A47)/COUNTIFS('Hazard Data'!$G$14:$G$3379,'Average Size of Event'!$B47,'Hazard Data'!$D$14:$D$3379,'Average Size of Event'!E$4,'Hazard Data'!$B$14:$B$3379,'Average Size of Event'!$A47),"")</f>
        <v/>
      </c>
      <c r="F47" s="27" t="str">
        <f>IFERROR(SUMIFS('Hazard Data'!$N$14:$N$3379,'Hazard Data'!$G$14:$G$3379,'Average Size of Event'!$B47,'Hazard Data'!$D$14:$D$3379,'Average Size of Event'!F$4,'Hazard Data'!$B$14:$B$3379,'Average Size of Event'!$A47)/COUNTIFS('Hazard Data'!$G$14:$G$3379,'Average Size of Event'!$B47,'Hazard Data'!$D$14:$D$3379,'Average Size of Event'!F$4,'Hazard Data'!$B$14:$B$3379,'Average Size of Event'!$A47),"")</f>
        <v/>
      </c>
      <c r="G47" s="27">
        <f>IFERROR(SUMIFS('Hazard Data'!$N$14:$N$3379,'Hazard Data'!$G$14:$G$3379,'Average Size of Event'!$B47,'Hazard Data'!$D$14:$D$3379,'Average Size of Event'!G$4,'Hazard Data'!$B$14:$B$3379,'Average Size of Event'!$A47)/COUNTIFS('Hazard Data'!$G$14:$G$3379,'Average Size of Event'!$B47,'Hazard Data'!$D$14:$D$3379,'Average Size of Event'!G$4,'Hazard Data'!$B$14:$B$3379,'Average Size of Event'!$A47),"")</f>
        <v>501810</v>
      </c>
      <c r="H47" s="27" t="str">
        <f>IFERROR(SUMIFS('Hazard Data'!$N$14:$N$3379,'Hazard Data'!$G$14:$G$3379,'Average Size of Event'!$B47,'Hazard Data'!$D$14:$D$3379,'Average Size of Event'!H$4,'Hazard Data'!$B$14:$B$3379,'Average Size of Event'!$A47)/COUNTIFS('Hazard Data'!$G$14:$G$3379,'Average Size of Event'!$B47,'Hazard Data'!$D$14:$D$3379,'Average Size of Event'!H$4,'Hazard Data'!$B$14:$B$3379,'Average Size of Event'!$A47),"")</f>
        <v/>
      </c>
      <c r="I47" s="27">
        <f>IFERROR(SUMIFS('Hazard Data'!$N$14:$N$3379,'Hazard Data'!$G$14:$G$3379,'Average Size of Event'!$B47,'Hazard Data'!$B$14:$B$3379,'Average Size of Event'!$A47)/COUNTIFS('Hazard Data'!$G$14:$G$3379,'Average Size of Event'!$B47,'Hazard Data'!$B$14:$B$3379,'Average Size of Event'!$A47),"")</f>
        <v>286718.93814432988</v>
      </c>
    </row>
    <row r="48" spans="1:15">
      <c r="A48" s="33" t="str">
        <f t="shared" si="5"/>
        <v>3</v>
      </c>
      <c r="B48" s="23" t="s">
        <v>138</v>
      </c>
      <c r="C48" s="27">
        <f>IFERROR(SUMIFS('Hazard Data'!$N$14:$N$3379,'Hazard Data'!$G$14:$G$3379,'Average Size of Event'!$B48,'Hazard Data'!$D$14:$D$3379,'Average Size of Event'!C$4,'Hazard Data'!$B$14:$B$3379,'Average Size of Event'!$A48)/COUNTIFS('Hazard Data'!$G$14:$G$3379,'Average Size of Event'!$B48,'Hazard Data'!$D$14:$D$3379,'Average Size of Event'!C$4,'Hazard Data'!$B$14:$B$3379,'Average Size of Event'!$A48),"")</f>
        <v>954118.6875</v>
      </c>
      <c r="D48" s="27">
        <f>IFERROR(SUMIFS('Hazard Data'!$N$14:$N$3379,'Hazard Data'!$G$14:$G$3379,'Average Size of Event'!$B48,'Hazard Data'!$D$14:$D$3379,'Average Size of Event'!D$4,'Hazard Data'!$B$14:$B$3379,'Average Size of Event'!$A48)/COUNTIFS('Hazard Data'!$G$14:$G$3379,'Average Size of Event'!$B48,'Hazard Data'!$D$14:$D$3379,'Average Size of Event'!D$4,'Hazard Data'!$B$14:$B$3379,'Average Size of Event'!$A48),"")</f>
        <v>3052899.5163398692</v>
      </c>
      <c r="E48" s="27">
        <f>IFERROR(SUMIFS('Hazard Data'!$N$14:$N$3379,'Hazard Data'!$G$14:$G$3379,'Average Size of Event'!$B48,'Hazard Data'!$D$14:$D$3379,'Average Size of Event'!E$4,'Hazard Data'!$B$14:$B$3379,'Average Size of Event'!$A48)/COUNTIFS('Hazard Data'!$G$14:$G$3379,'Average Size of Event'!$B48,'Hazard Data'!$D$14:$D$3379,'Average Size of Event'!E$4,'Hazard Data'!$B$14:$B$3379,'Average Size of Event'!$A48),"")</f>
        <v>0</v>
      </c>
      <c r="F48" s="27">
        <f>IFERROR(SUMIFS('Hazard Data'!$N$14:$N$3379,'Hazard Data'!$G$14:$G$3379,'Average Size of Event'!$B48,'Hazard Data'!$D$14:$D$3379,'Average Size of Event'!F$4,'Hazard Data'!$B$14:$B$3379,'Average Size of Event'!$A48)/COUNTIFS('Hazard Data'!$G$14:$G$3379,'Average Size of Event'!$B48,'Hazard Data'!$D$14:$D$3379,'Average Size of Event'!F$4,'Hazard Data'!$B$14:$B$3379,'Average Size of Event'!$A48),"")</f>
        <v>0</v>
      </c>
      <c r="G48" s="27" t="str">
        <f>IFERROR(SUMIFS('Hazard Data'!$N$14:$N$3379,'Hazard Data'!$G$14:$G$3379,'Average Size of Event'!$B48,'Hazard Data'!$D$14:$D$3379,'Average Size of Event'!G$4,'Hazard Data'!$B$14:$B$3379,'Average Size of Event'!$A48)/COUNTIFS('Hazard Data'!$G$14:$G$3379,'Average Size of Event'!$B48,'Hazard Data'!$D$14:$D$3379,'Average Size of Event'!G$4,'Hazard Data'!$B$14:$B$3379,'Average Size of Event'!$A48),"")</f>
        <v/>
      </c>
      <c r="H48" s="27" t="str">
        <f>IFERROR(SUMIFS('Hazard Data'!$N$14:$N$3379,'Hazard Data'!$G$14:$G$3379,'Average Size of Event'!$B48,'Hazard Data'!$D$14:$D$3379,'Average Size of Event'!H$4,'Hazard Data'!$B$14:$B$3379,'Average Size of Event'!$A48)/COUNTIFS('Hazard Data'!$G$14:$G$3379,'Average Size of Event'!$B48,'Hazard Data'!$D$14:$D$3379,'Average Size of Event'!H$4,'Hazard Data'!$B$14:$B$3379,'Average Size of Event'!$A48),"")</f>
        <v/>
      </c>
      <c r="I48" s="27">
        <f>IFERROR(SUMIFS('Hazard Data'!$N$14:$N$3379,'Hazard Data'!$G$14:$G$3379,'Average Size of Event'!$B48,'Hazard Data'!$B$14:$B$3379,'Average Size of Event'!$A48)/COUNTIFS('Hazard Data'!$G$14:$G$3379,'Average Size of Event'!$B48,'Hazard Data'!$B$14:$B$3379,'Average Size of Event'!$A48),"")</f>
        <v>2820815.9356725146</v>
      </c>
    </row>
    <row r="49" spans="1:15">
      <c r="A49" s="33" t="str">
        <f t="shared" si="5"/>
        <v>3</v>
      </c>
      <c r="B49" s="23" t="s">
        <v>139</v>
      </c>
      <c r="C49" s="27">
        <f>IFERROR(SUMIFS('Hazard Data'!$N$14:$N$3379,'Hazard Data'!$G$14:$G$3379,'Average Size of Event'!$B49,'Hazard Data'!$D$14:$D$3379,'Average Size of Event'!C$4,'Hazard Data'!$B$14:$B$3379,'Average Size of Event'!$A49)/COUNTIFS('Hazard Data'!$G$14:$G$3379,'Average Size of Event'!$B49,'Hazard Data'!$D$14:$D$3379,'Average Size of Event'!C$4,'Hazard Data'!$B$14:$B$3379,'Average Size of Event'!$A49),"")</f>
        <v>8286</v>
      </c>
      <c r="D49" s="27">
        <f>IFERROR(SUMIFS('Hazard Data'!$N$14:$N$3379,'Hazard Data'!$G$14:$G$3379,'Average Size of Event'!$B49,'Hazard Data'!$D$14:$D$3379,'Average Size of Event'!D$4,'Hazard Data'!$B$14:$B$3379,'Average Size of Event'!$A49)/COUNTIFS('Hazard Data'!$G$14:$G$3379,'Average Size of Event'!$B49,'Hazard Data'!$D$14:$D$3379,'Average Size of Event'!D$4,'Hazard Data'!$B$14:$B$3379,'Average Size of Event'!$A49),"")</f>
        <v>37208.76470588235</v>
      </c>
      <c r="E49" s="27" t="str">
        <f>IFERROR(SUMIFS('Hazard Data'!$N$14:$N$3379,'Hazard Data'!$G$14:$G$3379,'Average Size of Event'!$B49,'Hazard Data'!$D$14:$D$3379,'Average Size of Event'!E$4,'Hazard Data'!$B$14:$B$3379,'Average Size of Event'!$A49)/COUNTIFS('Hazard Data'!$G$14:$G$3379,'Average Size of Event'!$B49,'Hazard Data'!$D$14:$D$3379,'Average Size of Event'!E$4,'Hazard Data'!$B$14:$B$3379,'Average Size of Event'!$A49),"")</f>
        <v/>
      </c>
      <c r="F49" s="27" t="str">
        <f>IFERROR(SUMIFS('Hazard Data'!$N$14:$N$3379,'Hazard Data'!$G$14:$G$3379,'Average Size of Event'!$B49,'Hazard Data'!$D$14:$D$3379,'Average Size of Event'!F$4,'Hazard Data'!$B$14:$B$3379,'Average Size of Event'!$A49)/COUNTIFS('Hazard Data'!$G$14:$G$3379,'Average Size of Event'!$B49,'Hazard Data'!$D$14:$D$3379,'Average Size of Event'!F$4,'Hazard Data'!$B$14:$B$3379,'Average Size of Event'!$A49),"")</f>
        <v/>
      </c>
      <c r="G49" s="27" t="str">
        <f>IFERROR(SUMIFS('Hazard Data'!$N$14:$N$3379,'Hazard Data'!$G$14:$G$3379,'Average Size of Event'!$B49,'Hazard Data'!$D$14:$D$3379,'Average Size of Event'!G$4,'Hazard Data'!$B$14:$B$3379,'Average Size of Event'!$A49)/COUNTIFS('Hazard Data'!$G$14:$G$3379,'Average Size of Event'!$B49,'Hazard Data'!$D$14:$D$3379,'Average Size of Event'!G$4,'Hazard Data'!$B$14:$B$3379,'Average Size of Event'!$A49),"")</f>
        <v/>
      </c>
      <c r="H49" s="27" t="str">
        <f>IFERROR(SUMIFS('Hazard Data'!$N$14:$N$3379,'Hazard Data'!$G$14:$G$3379,'Average Size of Event'!$B49,'Hazard Data'!$D$14:$D$3379,'Average Size of Event'!H$4,'Hazard Data'!$B$14:$B$3379,'Average Size of Event'!$A49)/COUNTIFS('Hazard Data'!$G$14:$G$3379,'Average Size of Event'!$B49,'Hazard Data'!$D$14:$D$3379,'Average Size of Event'!H$4,'Hazard Data'!$B$14:$B$3379,'Average Size of Event'!$A49),"")</f>
        <v/>
      </c>
      <c r="I49" s="27">
        <f>IFERROR(SUMIFS('Hazard Data'!$N$14:$N$3379,'Hazard Data'!$G$14:$G$3379,'Average Size of Event'!$B49,'Hazard Data'!$B$14:$B$3379,'Average Size of Event'!$A49)/COUNTIFS('Hazard Data'!$G$14:$G$3379,'Average Size of Event'!$B49,'Hazard Data'!$B$14:$B$3379,'Average Size of Event'!$A49),"")</f>
        <v>26496.629629629631</v>
      </c>
    </row>
    <row r="50" spans="1:15">
      <c r="A50" s="33" t="str">
        <f t="shared" si="5"/>
        <v>3</v>
      </c>
      <c r="B50" s="23" t="s">
        <v>117</v>
      </c>
      <c r="C50" s="27">
        <f>IFERROR(SUMIFS('Hazard Data'!$N$14:$N$3379,'Hazard Data'!$D$14:$D$3379,'Average Size of Event'!C$4,'Hazard Data'!$B$14:$B$3379,'Average Size of Event'!$A50)/COUNTIFS('Hazard Data'!$D$14:$D$3379,'Average Size of Event'!C$4,'Hazard Data'!$B$14:$B$3379,'Average Size of Event'!$A50),"")</f>
        <v>448010.3811659193</v>
      </c>
      <c r="D50" s="27">
        <f>IFERROR(SUMIFS('Hazard Data'!$N$14:$N$3379,'Hazard Data'!$D$14:$D$3379,'Average Size of Event'!D$4,'Hazard Data'!$B$14:$B$3379,'Average Size of Event'!$A50)/COUNTIFS('Hazard Data'!$D$14:$D$3379,'Average Size of Event'!D$4,'Hazard Data'!$B$14:$B$3379,'Average Size of Event'!$A50),"")</f>
        <v>1271892.75</v>
      </c>
      <c r="E50" s="27">
        <f>IFERROR(SUMIFS('Hazard Data'!$N$14:$N$3379,'Hazard Data'!$D$14:$D$3379,'Average Size of Event'!E$4,'Hazard Data'!$B$14:$B$3379,'Average Size of Event'!$A50)/COUNTIFS('Hazard Data'!$D$14:$D$3379,'Average Size of Event'!E$4,'Hazard Data'!$B$14:$B$3379,'Average Size of Event'!$A50),"")</f>
        <v>3236506.3103448274</v>
      </c>
      <c r="F50" s="27">
        <f>IFERROR(SUMIFS('Hazard Data'!$N$14:$N$3379,'Hazard Data'!$D$14:$D$3379,'Average Size of Event'!F$4,'Hazard Data'!$B$14:$B$3379,'Average Size of Event'!$A50)/COUNTIFS('Hazard Data'!$D$14:$D$3379,'Average Size of Event'!F$4,'Hazard Data'!$B$14:$B$3379,'Average Size of Event'!$A50),"")</f>
        <v>43339772</v>
      </c>
      <c r="G50" s="27">
        <f>IFERROR(SUMIFS('Hazard Data'!$N$14:$N$3379,'Hazard Data'!$D$14:$D$3379,'Average Size of Event'!G$4,'Hazard Data'!$B$14:$B$3379,'Average Size of Event'!$A50)/COUNTIFS('Hazard Data'!$D$14:$D$3379,'Average Size of Event'!G$4,'Hazard Data'!$B$14:$B$3379,'Average Size of Event'!$A50),"")</f>
        <v>10008490.166666666</v>
      </c>
      <c r="I50" s="34">
        <f>IFERROR(SUMIFS('Hazard Data'!$N$14:$N$3379,'Hazard Data'!$B$14:$B$3379,'Average Size of Event'!$A50)/COUNTIFS('Hazard Data'!$B$14:$B$3379,'Average Size of Event'!$A50),"")</f>
        <v>1847966.6017925737</v>
      </c>
    </row>
    <row r="51" spans="1:15">
      <c r="A51" s="23" t="s">
        <v>142</v>
      </c>
    </row>
    <row r="52" spans="1:15">
      <c r="C52" s="23" t="s">
        <v>96</v>
      </c>
      <c r="D52" s="23" t="s">
        <v>97</v>
      </c>
      <c r="E52" s="23" t="s">
        <v>98</v>
      </c>
      <c r="F52" s="23" t="s">
        <v>100</v>
      </c>
      <c r="G52" s="23" t="s">
        <v>41</v>
      </c>
      <c r="H52" s="23" t="s">
        <v>87</v>
      </c>
      <c r="I52" s="23" t="s">
        <v>123</v>
      </c>
      <c r="L52" s="23" t="s">
        <v>6</v>
      </c>
      <c r="M52" s="23" t="s">
        <v>124</v>
      </c>
      <c r="N52" s="23" t="s">
        <v>21</v>
      </c>
      <c r="O52" s="23" t="s">
        <v>125</v>
      </c>
    </row>
    <row r="53" spans="1:15">
      <c r="A53" s="33" t="str">
        <f>RIGHT(A51,1)</f>
        <v>4</v>
      </c>
      <c r="B53" s="23" t="s">
        <v>126</v>
      </c>
      <c r="C53" s="27">
        <f>IFERROR(SUMIFS('Hazard Data'!$N$14:$N$3379,'Hazard Data'!$G$14:$G$3379,'Average Size of Event'!$B53,'Hazard Data'!$D$14:$D$3379,'Average Size of Event'!C$4,'Hazard Data'!$B$14:$B$3379,'Average Size of Event'!$A53)/COUNTIFS('Hazard Data'!$G$14:$G$3379,'Average Size of Event'!$B53,'Hazard Data'!$D$14:$D$3379,'Average Size of Event'!C$4,'Hazard Data'!$B$14:$B$3379,'Average Size of Event'!$A53),"")</f>
        <v>33232.944444444445</v>
      </c>
      <c r="D53" s="27">
        <f>IFERROR(SUMIFS('Hazard Data'!$N$14:$N$3379,'Hazard Data'!$G$14:$G$3379,'Average Size of Event'!$B53,'Hazard Data'!$D$14:$D$3379,'Average Size of Event'!D$4,'Hazard Data'!$B$14:$B$3379,'Average Size of Event'!$A53)/COUNTIFS('Hazard Data'!$G$14:$G$3379,'Average Size of Event'!$B53,'Hazard Data'!$D$14:$D$3379,'Average Size of Event'!D$4,'Hazard Data'!$B$14:$B$3379,'Average Size of Event'!$A53),"")</f>
        <v>38123.5</v>
      </c>
      <c r="E53" s="27" t="str">
        <f>IFERROR(SUMIFS('Hazard Data'!$N$14:$N$3379,'Hazard Data'!$G$14:$G$3379,'Average Size of Event'!$B53,'Hazard Data'!$D$14:$D$3379,'Average Size of Event'!E$4,'Hazard Data'!$B$14:$B$3379,'Average Size of Event'!$A53)/COUNTIFS('Hazard Data'!$G$14:$G$3379,'Average Size of Event'!$B53,'Hazard Data'!$D$14:$D$3379,'Average Size of Event'!E$4,'Hazard Data'!$B$14:$B$3379,'Average Size of Event'!$A53),"")</f>
        <v/>
      </c>
      <c r="F53" s="27">
        <f>IFERROR(SUMIFS('Hazard Data'!$N$14:$N$3379,'Hazard Data'!$G$14:$G$3379,'Average Size of Event'!$B53,'Hazard Data'!$D$14:$D$3379,'Average Size of Event'!F$4,'Hazard Data'!$B$14:$B$3379,'Average Size of Event'!$A53)/COUNTIFS('Hazard Data'!$G$14:$G$3379,'Average Size of Event'!$B53,'Hazard Data'!$D$14:$D$3379,'Average Size of Event'!F$4,'Hazard Data'!$B$14:$B$3379,'Average Size of Event'!$A53),"")</f>
        <v>9521.5</v>
      </c>
      <c r="G53" s="27">
        <f>IFERROR(SUMIFS('Hazard Data'!$N$14:$N$3379,'Hazard Data'!$G$14:$G$3379,'Average Size of Event'!$B53,'Hazard Data'!$D$14:$D$3379,'Average Size of Event'!G$4,'Hazard Data'!$B$14:$B$3379,'Average Size of Event'!$A53)/COUNTIFS('Hazard Data'!$G$14:$G$3379,'Average Size of Event'!$B53,'Hazard Data'!$D$14:$D$3379,'Average Size of Event'!G$4,'Hazard Data'!$B$14:$B$3379,'Average Size of Event'!$A53),"")</f>
        <v>16157.666666666666</v>
      </c>
      <c r="H53" s="27" t="str">
        <f>IFERROR(SUMIFS('Hazard Data'!$N$14:$N$3379,'Hazard Data'!$G$14:$G$3379,'Average Size of Event'!$B53,'Hazard Data'!$D$14:$D$3379,'Average Size of Event'!H$4,'Hazard Data'!$B$14:$B$3379,'Average Size of Event'!$A53)/COUNTIFS('Hazard Data'!$G$14:$G$3379,'Average Size of Event'!$B53,'Hazard Data'!$D$14:$D$3379,'Average Size of Event'!H$4,'Hazard Data'!$B$14:$B$3379,'Average Size of Event'!$A53),"")</f>
        <v/>
      </c>
      <c r="I53" s="27">
        <f>IFERROR(SUMIFS('Hazard Data'!$N$14:$N$3379,'Hazard Data'!$G$14:$G$3379,'Average Size of Event'!$B53,'Hazard Data'!$B$14:$B$3379,'Average Size of Event'!$A53)/COUNTIFS('Hazard Data'!$G$14:$G$3379,'Average Size of Event'!$B53,'Hazard Data'!$B$14:$B$3379,'Average Size of Event'!$A53),"")</f>
        <v>29466.34375</v>
      </c>
      <c r="K53" s="23" t="s">
        <v>90</v>
      </c>
      <c r="L53">
        <v>0</v>
      </c>
      <c r="M53" s="27">
        <v>175000</v>
      </c>
      <c r="N53">
        <f>COUNTIFS('Hazard Data'!$B$14:$B$3379,'Average Size of Event'!$A53,'Hazard Data'!$N$14:$N$3379,"&gt;="&amp;L53,'Hazard Data'!$N$14:$N$3379,"&lt;"&amp;M53)</f>
        <v>420</v>
      </c>
      <c r="O53" s="35">
        <f>N53/SUM($N$53:$N$55)</f>
        <v>0.82677165354330706</v>
      </c>
    </row>
    <row r="54" spans="1:15">
      <c r="A54" s="33" t="str">
        <f>A53</f>
        <v>4</v>
      </c>
      <c r="B54" s="23" t="s">
        <v>127</v>
      </c>
      <c r="C54" s="27">
        <f>IFERROR(SUMIFS('Hazard Data'!$N$14:$N$3379,'Hazard Data'!$G$14:$G$3379,'Average Size of Event'!$B54,'Hazard Data'!$D$14:$D$3379,'Average Size of Event'!C$4,'Hazard Data'!$B$14:$B$3379,'Average Size of Event'!$A54)/COUNTIFS('Hazard Data'!$G$14:$G$3379,'Average Size of Event'!$B54,'Hazard Data'!$D$14:$D$3379,'Average Size of Event'!C$4,'Hazard Data'!$B$14:$B$3379,'Average Size of Event'!$A54),"")</f>
        <v>47874.400000000001</v>
      </c>
      <c r="D54" s="27">
        <f>IFERROR(SUMIFS('Hazard Data'!$N$14:$N$3379,'Hazard Data'!$G$14:$G$3379,'Average Size of Event'!$B54,'Hazard Data'!$D$14:$D$3379,'Average Size of Event'!D$4,'Hazard Data'!$B$14:$B$3379,'Average Size of Event'!$A54)/COUNTIFS('Hazard Data'!$G$14:$G$3379,'Average Size of Event'!$B54,'Hazard Data'!$D$14:$D$3379,'Average Size of Event'!D$4,'Hazard Data'!$B$14:$B$3379,'Average Size of Event'!$A54),"")</f>
        <v>42320.428571428572</v>
      </c>
      <c r="E54" s="27">
        <f>IFERROR(SUMIFS('Hazard Data'!$N$14:$N$3379,'Hazard Data'!$G$14:$G$3379,'Average Size of Event'!$B54,'Hazard Data'!$D$14:$D$3379,'Average Size of Event'!E$4,'Hazard Data'!$B$14:$B$3379,'Average Size of Event'!$A54)/COUNTIFS('Hazard Data'!$G$14:$G$3379,'Average Size of Event'!$B54,'Hazard Data'!$D$14:$D$3379,'Average Size of Event'!E$4,'Hazard Data'!$B$14:$B$3379,'Average Size of Event'!$A54),"")</f>
        <v>184408</v>
      </c>
      <c r="F54" s="27">
        <f>IFERROR(SUMIFS('Hazard Data'!$N$14:$N$3379,'Hazard Data'!$G$14:$G$3379,'Average Size of Event'!$B54,'Hazard Data'!$D$14:$D$3379,'Average Size of Event'!F$4,'Hazard Data'!$B$14:$B$3379,'Average Size of Event'!$A54)/COUNTIFS('Hazard Data'!$G$14:$G$3379,'Average Size of Event'!$B54,'Hazard Data'!$D$14:$D$3379,'Average Size of Event'!F$4,'Hazard Data'!$B$14:$B$3379,'Average Size of Event'!$A54),"")</f>
        <v>1620</v>
      </c>
      <c r="G54" s="27">
        <f>IFERROR(SUMIFS('Hazard Data'!$N$14:$N$3379,'Hazard Data'!$G$14:$G$3379,'Average Size of Event'!$B54,'Hazard Data'!$D$14:$D$3379,'Average Size of Event'!G$4,'Hazard Data'!$B$14:$B$3379,'Average Size of Event'!$A54)/COUNTIFS('Hazard Data'!$G$14:$G$3379,'Average Size of Event'!$B54,'Hazard Data'!$D$14:$D$3379,'Average Size of Event'!G$4,'Hazard Data'!$B$14:$B$3379,'Average Size of Event'!$A54),"")</f>
        <v>7798</v>
      </c>
      <c r="H54" s="27" t="str">
        <f>IFERROR(SUMIFS('Hazard Data'!$N$14:$N$3379,'Hazard Data'!$G$14:$G$3379,'Average Size of Event'!$B54,'Hazard Data'!$D$14:$D$3379,'Average Size of Event'!H$4,'Hazard Data'!$B$14:$B$3379,'Average Size of Event'!$A54)/COUNTIFS('Hazard Data'!$G$14:$G$3379,'Average Size of Event'!$B54,'Hazard Data'!$D$14:$D$3379,'Average Size of Event'!H$4,'Hazard Data'!$B$14:$B$3379,'Average Size of Event'!$A54),"")</f>
        <v/>
      </c>
      <c r="I54" s="27">
        <f>IFERROR(SUMIFS('Hazard Data'!$N$14:$N$3379,'Hazard Data'!$G$14:$G$3379,'Average Size of Event'!$B54,'Hazard Data'!$B$14:$B$3379,'Average Size of Event'!$A54)/COUNTIFS('Hazard Data'!$G$14:$G$3379,'Average Size of Event'!$B54,'Hazard Data'!$B$14:$B$3379,'Average Size of Event'!$A54),"")</f>
        <v>48440.65</v>
      </c>
      <c r="K54" s="23" t="s">
        <v>91</v>
      </c>
      <c r="L54" s="24">
        <f>M53</f>
        <v>175000</v>
      </c>
      <c r="M54" s="27">
        <v>2000000</v>
      </c>
      <c r="N54">
        <f>COUNTIFS('Hazard Data'!$B$14:$B$3379,'Average Size of Event'!$A54,'Hazard Data'!$N$14:$N$3379,"&gt;="&amp;L54,'Hazard Data'!$N$14:$N$3379,"&lt;"&amp;M54)</f>
        <v>67</v>
      </c>
      <c r="O54" s="35">
        <f t="shared" ref="O54:O55" si="6">N54/SUM($N$53:$N$55)</f>
        <v>0.13188976377952755</v>
      </c>
    </row>
    <row r="55" spans="1:15">
      <c r="A55" s="33" t="str">
        <f t="shared" ref="A55:A66" si="7">A54</f>
        <v>4</v>
      </c>
      <c r="B55" s="23" t="s">
        <v>128</v>
      </c>
      <c r="C55" s="27">
        <f>IFERROR(SUMIFS('Hazard Data'!$N$14:$N$3379,'Hazard Data'!$G$14:$G$3379,'Average Size of Event'!$B55,'Hazard Data'!$D$14:$D$3379,'Average Size of Event'!C$4,'Hazard Data'!$B$14:$B$3379,'Average Size of Event'!$A55)/COUNTIFS('Hazard Data'!$G$14:$G$3379,'Average Size of Event'!$B55,'Hazard Data'!$D$14:$D$3379,'Average Size of Event'!C$4,'Hazard Data'!$B$14:$B$3379,'Average Size of Event'!$A55),"")</f>
        <v>151787.14285714287</v>
      </c>
      <c r="D55" s="27">
        <f>IFERROR(SUMIFS('Hazard Data'!$N$14:$N$3379,'Hazard Data'!$G$14:$G$3379,'Average Size of Event'!$B55,'Hazard Data'!$D$14:$D$3379,'Average Size of Event'!D$4,'Hazard Data'!$B$14:$B$3379,'Average Size of Event'!$A55)/COUNTIFS('Hazard Data'!$G$14:$G$3379,'Average Size of Event'!$B55,'Hazard Data'!$D$14:$D$3379,'Average Size of Event'!D$4,'Hazard Data'!$B$14:$B$3379,'Average Size of Event'!$A55),"")</f>
        <v>145485</v>
      </c>
      <c r="E55" s="27" t="str">
        <f>IFERROR(SUMIFS('Hazard Data'!$N$14:$N$3379,'Hazard Data'!$G$14:$G$3379,'Average Size of Event'!$B55,'Hazard Data'!$D$14:$D$3379,'Average Size of Event'!E$4,'Hazard Data'!$B$14:$B$3379,'Average Size of Event'!$A55)/COUNTIFS('Hazard Data'!$G$14:$G$3379,'Average Size of Event'!$B55,'Hazard Data'!$D$14:$D$3379,'Average Size of Event'!E$4,'Hazard Data'!$B$14:$B$3379,'Average Size of Event'!$A55),"")</f>
        <v/>
      </c>
      <c r="F55" s="27">
        <f>IFERROR(SUMIFS('Hazard Data'!$N$14:$N$3379,'Hazard Data'!$G$14:$G$3379,'Average Size of Event'!$B55,'Hazard Data'!$D$14:$D$3379,'Average Size of Event'!F$4,'Hazard Data'!$B$14:$B$3379,'Average Size of Event'!$A55)/COUNTIFS('Hazard Data'!$G$14:$G$3379,'Average Size of Event'!$B55,'Hazard Data'!$D$14:$D$3379,'Average Size of Event'!F$4,'Hazard Data'!$B$14:$B$3379,'Average Size of Event'!$A55),"")</f>
        <v>1598</v>
      </c>
      <c r="G55" s="27">
        <f>IFERROR(SUMIFS('Hazard Data'!$N$14:$N$3379,'Hazard Data'!$G$14:$G$3379,'Average Size of Event'!$B55,'Hazard Data'!$D$14:$D$3379,'Average Size of Event'!G$4,'Hazard Data'!$B$14:$B$3379,'Average Size of Event'!$A55)/COUNTIFS('Hazard Data'!$G$14:$G$3379,'Average Size of Event'!$B55,'Hazard Data'!$D$14:$D$3379,'Average Size of Event'!G$4,'Hazard Data'!$B$14:$B$3379,'Average Size of Event'!$A55),"")</f>
        <v>63894.333333333336</v>
      </c>
      <c r="H55" s="27" t="str">
        <f>IFERROR(SUMIFS('Hazard Data'!$N$14:$N$3379,'Hazard Data'!$G$14:$G$3379,'Average Size of Event'!$B55,'Hazard Data'!$D$14:$D$3379,'Average Size of Event'!H$4,'Hazard Data'!$B$14:$B$3379,'Average Size of Event'!$A55)/COUNTIFS('Hazard Data'!$G$14:$G$3379,'Average Size of Event'!$B55,'Hazard Data'!$D$14:$D$3379,'Average Size of Event'!H$4,'Hazard Data'!$B$14:$B$3379,'Average Size of Event'!$A55),"")</f>
        <v/>
      </c>
      <c r="I55" s="27">
        <f>IFERROR(SUMIFS('Hazard Data'!$N$14:$N$3379,'Hazard Data'!$G$14:$G$3379,'Average Size of Event'!$B55,'Hazard Data'!$B$14:$B$3379,'Average Size of Event'!$A55)/COUNTIFS('Hazard Data'!$G$14:$G$3379,'Average Size of Event'!$B55,'Hazard Data'!$B$14:$B$3379,'Average Size of Event'!$A55),"")</f>
        <v>135470.70000000001</v>
      </c>
      <c r="K55" s="23" t="s">
        <v>92</v>
      </c>
      <c r="L55" s="24">
        <f>M54</f>
        <v>2000000</v>
      </c>
      <c r="M55" t="s">
        <v>129</v>
      </c>
      <c r="N55">
        <f>COUNTIFS('Hazard Data'!$B$14:$B$3379,'Average Size of Event'!$A55,'Hazard Data'!$N$14:$N$3379,"&gt;="&amp;L55)</f>
        <v>21</v>
      </c>
      <c r="O55" s="35">
        <f t="shared" si="6"/>
        <v>4.1338582677165357E-2</v>
      </c>
    </row>
    <row r="56" spans="1:15">
      <c r="A56" s="33" t="str">
        <f t="shared" si="7"/>
        <v>4</v>
      </c>
      <c r="B56" s="23" t="s">
        <v>130</v>
      </c>
      <c r="C56" s="27">
        <f>IFERROR(SUMIFS('Hazard Data'!$N$14:$N$3379,'Hazard Data'!$G$14:$G$3379,'Average Size of Event'!$B56,'Hazard Data'!$D$14:$D$3379,'Average Size of Event'!C$4,'Hazard Data'!$B$14:$B$3379,'Average Size of Event'!$A56)/COUNTIFS('Hazard Data'!$G$14:$G$3379,'Average Size of Event'!$B56,'Hazard Data'!$D$14:$D$3379,'Average Size of Event'!C$4,'Hazard Data'!$B$14:$B$3379,'Average Size of Event'!$A56),"")</f>
        <v>141804</v>
      </c>
      <c r="D56" s="27">
        <f>IFERROR(SUMIFS('Hazard Data'!$N$14:$N$3379,'Hazard Data'!$G$14:$G$3379,'Average Size of Event'!$B56,'Hazard Data'!$D$14:$D$3379,'Average Size of Event'!D$4,'Hazard Data'!$B$14:$B$3379,'Average Size of Event'!$A56)/COUNTIFS('Hazard Data'!$G$14:$G$3379,'Average Size of Event'!$B56,'Hazard Data'!$D$14:$D$3379,'Average Size of Event'!D$4,'Hazard Data'!$B$14:$B$3379,'Average Size of Event'!$A56),"")</f>
        <v>36332.666666666664</v>
      </c>
      <c r="E56" s="27">
        <f>IFERROR(SUMIFS('Hazard Data'!$N$14:$N$3379,'Hazard Data'!$G$14:$G$3379,'Average Size of Event'!$B56,'Hazard Data'!$D$14:$D$3379,'Average Size of Event'!E$4,'Hazard Data'!$B$14:$B$3379,'Average Size of Event'!$A56)/COUNTIFS('Hazard Data'!$G$14:$G$3379,'Average Size of Event'!$B56,'Hazard Data'!$D$14:$D$3379,'Average Size of Event'!E$4,'Hazard Data'!$B$14:$B$3379,'Average Size of Event'!$A56),"")</f>
        <v>4773</v>
      </c>
      <c r="F56" s="27">
        <f>IFERROR(SUMIFS('Hazard Data'!$N$14:$N$3379,'Hazard Data'!$G$14:$G$3379,'Average Size of Event'!$B56,'Hazard Data'!$D$14:$D$3379,'Average Size of Event'!F$4,'Hazard Data'!$B$14:$B$3379,'Average Size of Event'!$A56)/COUNTIFS('Hazard Data'!$G$14:$G$3379,'Average Size of Event'!$B56,'Hazard Data'!$D$14:$D$3379,'Average Size of Event'!F$4,'Hazard Data'!$B$14:$B$3379,'Average Size of Event'!$A56),"")</f>
        <v>3515342</v>
      </c>
      <c r="G56" s="27">
        <f>IFERROR(SUMIFS('Hazard Data'!$N$14:$N$3379,'Hazard Data'!$G$14:$G$3379,'Average Size of Event'!$B56,'Hazard Data'!$D$14:$D$3379,'Average Size of Event'!G$4,'Hazard Data'!$B$14:$B$3379,'Average Size of Event'!$A56)/COUNTIFS('Hazard Data'!$G$14:$G$3379,'Average Size of Event'!$B56,'Hazard Data'!$D$14:$D$3379,'Average Size of Event'!G$4,'Hazard Data'!$B$14:$B$3379,'Average Size of Event'!$A56),"")</f>
        <v>1208074.857142857</v>
      </c>
      <c r="H56" s="27" t="str">
        <f>IFERROR(SUMIFS('Hazard Data'!$N$14:$N$3379,'Hazard Data'!$G$14:$G$3379,'Average Size of Event'!$B56,'Hazard Data'!$D$14:$D$3379,'Average Size of Event'!H$4,'Hazard Data'!$B$14:$B$3379,'Average Size of Event'!$A56)/COUNTIFS('Hazard Data'!$G$14:$G$3379,'Average Size of Event'!$B56,'Hazard Data'!$D$14:$D$3379,'Average Size of Event'!H$4,'Hazard Data'!$B$14:$B$3379,'Average Size of Event'!$A56),"")</f>
        <v/>
      </c>
      <c r="I56" s="27">
        <f>IFERROR(SUMIFS('Hazard Data'!$N$14:$N$3379,'Hazard Data'!$G$14:$G$3379,'Average Size of Event'!$B56,'Hazard Data'!$B$14:$B$3379,'Average Size of Event'!$A56)/COUNTIFS('Hazard Data'!$G$14:$G$3379,'Average Size of Event'!$B56,'Hazard Data'!$B$14:$B$3379,'Average Size of Event'!$A56),"")</f>
        <v>315948.79999999999</v>
      </c>
    </row>
    <row r="57" spans="1:15">
      <c r="A57" s="33" t="str">
        <f t="shared" si="7"/>
        <v>4</v>
      </c>
      <c r="B57" s="23" t="s">
        <v>131</v>
      </c>
      <c r="C57" s="27">
        <f>IFERROR(SUMIFS('Hazard Data'!$N$14:$N$3379,'Hazard Data'!$G$14:$G$3379,'Average Size of Event'!$B57,'Hazard Data'!$D$14:$D$3379,'Average Size of Event'!C$4,'Hazard Data'!$B$14:$B$3379,'Average Size of Event'!$A57)/COUNTIFS('Hazard Data'!$G$14:$G$3379,'Average Size of Event'!$B57,'Hazard Data'!$D$14:$D$3379,'Average Size of Event'!C$4,'Hazard Data'!$B$14:$B$3379,'Average Size of Event'!$A57),"")</f>
        <v>47595.771428571432</v>
      </c>
      <c r="D57" s="27">
        <f>IFERROR(SUMIFS('Hazard Data'!$N$14:$N$3379,'Hazard Data'!$G$14:$G$3379,'Average Size of Event'!$B57,'Hazard Data'!$D$14:$D$3379,'Average Size of Event'!D$4,'Hazard Data'!$B$14:$B$3379,'Average Size of Event'!$A57)/COUNTIFS('Hazard Data'!$G$14:$G$3379,'Average Size of Event'!$B57,'Hazard Data'!$D$14:$D$3379,'Average Size of Event'!D$4,'Hazard Data'!$B$14:$B$3379,'Average Size of Event'!$A57),"")</f>
        <v>285082.26315789472</v>
      </c>
      <c r="E57" s="27">
        <f>IFERROR(SUMIFS('Hazard Data'!$N$14:$N$3379,'Hazard Data'!$G$14:$G$3379,'Average Size of Event'!$B57,'Hazard Data'!$D$14:$D$3379,'Average Size of Event'!E$4,'Hazard Data'!$B$14:$B$3379,'Average Size of Event'!$A57)/COUNTIFS('Hazard Data'!$G$14:$G$3379,'Average Size of Event'!$B57,'Hazard Data'!$D$14:$D$3379,'Average Size of Event'!E$4,'Hazard Data'!$B$14:$B$3379,'Average Size of Event'!$A57),"")</f>
        <v>0</v>
      </c>
      <c r="F57" s="27" t="str">
        <f>IFERROR(SUMIFS('Hazard Data'!$N$14:$N$3379,'Hazard Data'!$G$14:$G$3379,'Average Size of Event'!$B57,'Hazard Data'!$D$14:$D$3379,'Average Size of Event'!F$4,'Hazard Data'!$B$14:$B$3379,'Average Size of Event'!$A57)/COUNTIFS('Hazard Data'!$G$14:$G$3379,'Average Size of Event'!$B57,'Hazard Data'!$D$14:$D$3379,'Average Size of Event'!F$4,'Hazard Data'!$B$14:$B$3379,'Average Size of Event'!$A57),"")</f>
        <v/>
      </c>
      <c r="G57" s="27">
        <f>IFERROR(SUMIFS('Hazard Data'!$N$14:$N$3379,'Hazard Data'!$G$14:$G$3379,'Average Size of Event'!$B57,'Hazard Data'!$D$14:$D$3379,'Average Size of Event'!G$4,'Hazard Data'!$B$14:$B$3379,'Average Size of Event'!$A57)/COUNTIFS('Hazard Data'!$G$14:$G$3379,'Average Size of Event'!$B57,'Hazard Data'!$D$14:$D$3379,'Average Size of Event'!G$4,'Hazard Data'!$B$14:$B$3379,'Average Size of Event'!$A57),"")</f>
        <v>369101.5</v>
      </c>
      <c r="H57" s="27" t="str">
        <f>IFERROR(SUMIFS('Hazard Data'!$N$14:$N$3379,'Hazard Data'!$G$14:$G$3379,'Average Size of Event'!$B57,'Hazard Data'!$D$14:$D$3379,'Average Size of Event'!H$4,'Hazard Data'!$B$14:$B$3379,'Average Size of Event'!$A57)/COUNTIFS('Hazard Data'!$G$14:$G$3379,'Average Size of Event'!$B57,'Hazard Data'!$D$14:$D$3379,'Average Size of Event'!H$4,'Hazard Data'!$B$14:$B$3379,'Average Size of Event'!$A57),"")</f>
        <v/>
      </c>
      <c r="I57" s="27">
        <f>IFERROR(SUMIFS('Hazard Data'!$N$14:$N$3379,'Hazard Data'!$G$14:$G$3379,'Average Size of Event'!$B57,'Hazard Data'!$B$14:$B$3379,'Average Size of Event'!$A57)/COUNTIFS('Hazard Data'!$G$14:$G$3379,'Average Size of Event'!$B57,'Hazard Data'!$B$14:$B$3379,'Average Size of Event'!$A57),"")</f>
        <v>159289.31746031746</v>
      </c>
    </row>
    <row r="58" spans="1:15">
      <c r="A58" s="33" t="str">
        <f t="shared" si="7"/>
        <v>4</v>
      </c>
      <c r="B58" s="23" t="s">
        <v>132</v>
      </c>
      <c r="C58" s="27">
        <f>IFERROR(SUMIFS('Hazard Data'!$N$14:$N$3379,'Hazard Data'!$G$14:$G$3379,'Average Size of Event'!$B58,'Hazard Data'!$D$14:$D$3379,'Average Size of Event'!C$4,'Hazard Data'!$B$14:$B$3379,'Average Size of Event'!$A58)/COUNTIFS('Hazard Data'!$G$14:$G$3379,'Average Size of Event'!$B58,'Hazard Data'!$D$14:$D$3379,'Average Size of Event'!C$4,'Hazard Data'!$B$14:$B$3379,'Average Size of Event'!$A58),"")</f>
        <v>45073.394736842107</v>
      </c>
      <c r="D58" s="27">
        <f>IFERROR(SUMIFS('Hazard Data'!$N$14:$N$3379,'Hazard Data'!$G$14:$G$3379,'Average Size of Event'!$B58,'Hazard Data'!$D$14:$D$3379,'Average Size of Event'!D$4,'Hazard Data'!$B$14:$B$3379,'Average Size of Event'!$A58)/COUNTIFS('Hazard Data'!$G$14:$G$3379,'Average Size of Event'!$B58,'Hazard Data'!$D$14:$D$3379,'Average Size of Event'!D$4,'Hazard Data'!$B$14:$B$3379,'Average Size of Event'!$A58),"")</f>
        <v>631111.75</v>
      </c>
      <c r="E58" s="27">
        <f>IFERROR(SUMIFS('Hazard Data'!$N$14:$N$3379,'Hazard Data'!$G$14:$G$3379,'Average Size of Event'!$B58,'Hazard Data'!$D$14:$D$3379,'Average Size of Event'!E$4,'Hazard Data'!$B$14:$B$3379,'Average Size of Event'!$A58)/COUNTIFS('Hazard Data'!$G$14:$G$3379,'Average Size of Event'!$B58,'Hazard Data'!$D$14:$D$3379,'Average Size of Event'!E$4,'Hazard Data'!$B$14:$B$3379,'Average Size of Event'!$A58),"")</f>
        <v>148728.58333333334</v>
      </c>
      <c r="F58" s="27">
        <f>IFERROR(SUMIFS('Hazard Data'!$N$14:$N$3379,'Hazard Data'!$G$14:$G$3379,'Average Size of Event'!$B58,'Hazard Data'!$D$14:$D$3379,'Average Size of Event'!F$4,'Hazard Data'!$B$14:$B$3379,'Average Size of Event'!$A58)/COUNTIFS('Hazard Data'!$G$14:$G$3379,'Average Size of Event'!$B58,'Hazard Data'!$D$14:$D$3379,'Average Size of Event'!F$4,'Hazard Data'!$B$14:$B$3379,'Average Size of Event'!$A58),"")</f>
        <v>177964682.66666666</v>
      </c>
      <c r="G58" s="27" t="str">
        <f>IFERROR(SUMIFS('Hazard Data'!$N$14:$N$3379,'Hazard Data'!$G$14:$G$3379,'Average Size of Event'!$B58,'Hazard Data'!$D$14:$D$3379,'Average Size of Event'!G$4,'Hazard Data'!$B$14:$B$3379,'Average Size of Event'!$A58)/COUNTIFS('Hazard Data'!$G$14:$G$3379,'Average Size of Event'!$B58,'Hazard Data'!$D$14:$D$3379,'Average Size of Event'!G$4,'Hazard Data'!$B$14:$B$3379,'Average Size of Event'!$A58),"")</f>
        <v/>
      </c>
      <c r="H58" s="27" t="str">
        <f>IFERROR(SUMIFS('Hazard Data'!$N$14:$N$3379,'Hazard Data'!$G$14:$G$3379,'Average Size of Event'!$B58,'Hazard Data'!$D$14:$D$3379,'Average Size of Event'!H$4,'Hazard Data'!$B$14:$B$3379,'Average Size of Event'!$A58)/COUNTIFS('Hazard Data'!$G$14:$G$3379,'Average Size of Event'!$B58,'Hazard Data'!$D$14:$D$3379,'Average Size of Event'!H$4,'Hazard Data'!$B$14:$B$3379,'Average Size of Event'!$A58),"")</f>
        <v/>
      </c>
      <c r="I58" s="27">
        <f>IFERROR(SUMIFS('Hazard Data'!$N$14:$N$3379,'Hazard Data'!$G$14:$G$3379,'Average Size of Event'!$B58,'Hazard Data'!$B$14:$B$3379,'Average Size of Event'!$A58)/COUNTIFS('Hazard Data'!$G$14:$G$3379,'Average Size of Event'!$B58,'Hazard Data'!$B$14:$B$3379,'Average Size of Event'!$A58),"")</f>
        <v>7534435.8219178086</v>
      </c>
    </row>
    <row r="59" spans="1:15">
      <c r="A59" s="33" t="str">
        <f t="shared" si="7"/>
        <v>4</v>
      </c>
      <c r="B59" s="23" t="s">
        <v>133</v>
      </c>
      <c r="C59" s="27">
        <f>IFERROR(SUMIFS('Hazard Data'!$N$14:$N$3379,'Hazard Data'!$G$14:$G$3379,'Average Size of Event'!$B59,'Hazard Data'!$D$14:$D$3379,'Average Size of Event'!C$4,'Hazard Data'!$B$14:$B$3379,'Average Size of Event'!$A59)/COUNTIFS('Hazard Data'!$G$14:$G$3379,'Average Size of Event'!$B59,'Hazard Data'!$D$14:$D$3379,'Average Size of Event'!C$4,'Hazard Data'!$B$14:$B$3379,'Average Size of Event'!$A59),"")</f>
        <v>182312.66666666666</v>
      </c>
      <c r="D59" s="27">
        <f>IFERROR(SUMIFS('Hazard Data'!$N$14:$N$3379,'Hazard Data'!$G$14:$G$3379,'Average Size of Event'!$B59,'Hazard Data'!$D$14:$D$3379,'Average Size of Event'!D$4,'Hazard Data'!$B$14:$B$3379,'Average Size of Event'!$A59)/COUNTIFS('Hazard Data'!$G$14:$G$3379,'Average Size of Event'!$B59,'Hazard Data'!$D$14:$D$3379,'Average Size of Event'!D$4,'Hazard Data'!$B$14:$B$3379,'Average Size of Event'!$A59),"")</f>
        <v>812918.5</v>
      </c>
      <c r="E59" s="27">
        <f>IFERROR(SUMIFS('Hazard Data'!$N$14:$N$3379,'Hazard Data'!$G$14:$G$3379,'Average Size of Event'!$B59,'Hazard Data'!$D$14:$D$3379,'Average Size of Event'!E$4,'Hazard Data'!$B$14:$B$3379,'Average Size of Event'!$A59)/COUNTIFS('Hazard Data'!$G$14:$G$3379,'Average Size of Event'!$B59,'Hazard Data'!$D$14:$D$3379,'Average Size of Event'!E$4,'Hazard Data'!$B$14:$B$3379,'Average Size of Event'!$A59),"")</f>
        <v>21097494.75</v>
      </c>
      <c r="F59" s="27" t="str">
        <f>IFERROR(SUMIFS('Hazard Data'!$N$14:$N$3379,'Hazard Data'!$G$14:$G$3379,'Average Size of Event'!$B59,'Hazard Data'!$D$14:$D$3379,'Average Size of Event'!F$4,'Hazard Data'!$B$14:$B$3379,'Average Size of Event'!$A59)/COUNTIFS('Hazard Data'!$G$14:$G$3379,'Average Size of Event'!$B59,'Hazard Data'!$D$14:$D$3379,'Average Size of Event'!F$4,'Hazard Data'!$B$14:$B$3379,'Average Size of Event'!$A59),"")</f>
        <v/>
      </c>
      <c r="G59" s="27">
        <f>IFERROR(SUMIFS('Hazard Data'!$N$14:$N$3379,'Hazard Data'!$G$14:$G$3379,'Average Size of Event'!$B59,'Hazard Data'!$D$14:$D$3379,'Average Size of Event'!G$4,'Hazard Data'!$B$14:$B$3379,'Average Size of Event'!$A59)/COUNTIFS('Hazard Data'!$G$14:$G$3379,'Average Size of Event'!$B59,'Hazard Data'!$D$14:$D$3379,'Average Size of Event'!G$4,'Hazard Data'!$B$14:$B$3379,'Average Size of Event'!$A59),"")</f>
        <v>459136.5</v>
      </c>
      <c r="H59" s="27" t="str">
        <f>IFERROR(SUMIFS('Hazard Data'!$N$14:$N$3379,'Hazard Data'!$G$14:$G$3379,'Average Size of Event'!$B59,'Hazard Data'!$D$14:$D$3379,'Average Size of Event'!H$4,'Hazard Data'!$B$14:$B$3379,'Average Size of Event'!$A59)/COUNTIFS('Hazard Data'!$G$14:$G$3379,'Average Size of Event'!$B59,'Hazard Data'!$D$14:$D$3379,'Average Size of Event'!H$4,'Hazard Data'!$B$14:$B$3379,'Average Size of Event'!$A59),"")</f>
        <v/>
      </c>
      <c r="I59" s="27">
        <f>IFERROR(SUMIFS('Hazard Data'!$N$14:$N$3379,'Hazard Data'!$G$14:$G$3379,'Average Size of Event'!$B59,'Hazard Data'!$B$14:$B$3379,'Average Size of Event'!$A59)/COUNTIFS('Hazard Data'!$G$14:$G$3379,'Average Size of Event'!$B59,'Hazard Data'!$B$14:$B$3379,'Average Size of Event'!$A59),"")</f>
        <v>4063148.4347826089</v>
      </c>
    </row>
    <row r="60" spans="1:15">
      <c r="A60" s="33" t="str">
        <f t="shared" si="7"/>
        <v>4</v>
      </c>
      <c r="B60" s="23" t="s">
        <v>134</v>
      </c>
      <c r="C60" s="27">
        <f>IFERROR(SUMIFS('Hazard Data'!$N$14:$N$3379,'Hazard Data'!$G$14:$G$3379,'Average Size of Event'!$B60,'Hazard Data'!$D$14:$D$3379,'Average Size of Event'!C$4,'Hazard Data'!$B$14:$B$3379,'Average Size of Event'!$A60)/COUNTIFS('Hazard Data'!$G$14:$G$3379,'Average Size of Event'!$B60,'Hazard Data'!$D$14:$D$3379,'Average Size of Event'!C$4,'Hazard Data'!$B$14:$B$3379,'Average Size of Event'!$A60),"")</f>
        <v>1560820.8</v>
      </c>
      <c r="D60" s="27">
        <f>IFERROR(SUMIFS('Hazard Data'!$N$14:$N$3379,'Hazard Data'!$G$14:$G$3379,'Average Size of Event'!$B60,'Hazard Data'!$D$14:$D$3379,'Average Size of Event'!D$4,'Hazard Data'!$B$14:$B$3379,'Average Size of Event'!$A60)/COUNTIFS('Hazard Data'!$G$14:$G$3379,'Average Size of Event'!$B60,'Hazard Data'!$D$14:$D$3379,'Average Size of Event'!D$4,'Hazard Data'!$B$14:$B$3379,'Average Size of Event'!$A60),"")</f>
        <v>191790.09090909091</v>
      </c>
      <c r="E60" s="27">
        <f>IFERROR(SUMIFS('Hazard Data'!$N$14:$N$3379,'Hazard Data'!$G$14:$G$3379,'Average Size of Event'!$B60,'Hazard Data'!$D$14:$D$3379,'Average Size of Event'!E$4,'Hazard Data'!$B$14:$B$3379,'Average Size of Event'!$A60)/COUNTIFS('Hazard Data'!$G$14:$G$3379,'Average Size of Event'!$B60,'Hazard Data'!$D$14:$D$3379,'Average Size of Event'!E$4,'Hazard Data'!$B$14:$B$3379,'Average Size of Event'!$A60),"")</f>
        <v>0</v>
      </c>
      <c r="F60" s="27">
        <f>IFERROR(SUMIFS('Hazard Data'!$N$14:$N$3379,'Hazard Data'!$G$14:$G$3379,'Average Size of Event'!$B60,'Hazard Data'!$D$14:$D$3379,'Average Size of Event'!F$4,'Hazard Data'!$B$14:$B$3379,'Average Size of Event'!$A60)/COUNTIFS('Hazard Data'!$G$14:$G$3379,'Average Size of Event'!$B60,'Hazard Data'!$D$14:$D$3379,'Average Size of Event'!F$4,'Hazard Data'!$B$14:$B$3379,'Average Size of Event'!$A60),"")</f>
        <v>3392317</v>
      </c>
      <c r="G60" s="27">
        <f>IFERROR(SUMIFS('Hazard Data'!$N$14:$N$3379,'Hazard Data'!$G$14:$G$3379,'Average Size of Event'!$B60,'Hazard Data'!$D$14:$D$3379,'Average Size of Event'!G$4,'Hazard Data'!$B$14:$B$3379,'Average Size of Event'!$A60)/COUNTIFS('Hazard Data'!$G$14:$G$3379,'Average Size of Event'!$B60,'Hazard Data'!$D$14:$D$3379,'Average Size of Event'!G$4,'Hazard Data'!$B$14:$B$3379,'Average Size of Event'!$A60),"")</f>
        <v>1235991.4285714286</v>
      </c>
      <c r="H60" s="27" t="str">
        <f>IFERROR(SUMIFS('Hazard Data'!$N$14:$N$3379,'Hazard Data'!$G$14:$G$3379,'Average Size of Event'!$B60,'Hazard Data'!$D$14:$D$3379,'Average Size of Event'!H$4,'Hazard Data'!$B$14:$B$3379,'Average Size of Event'!$A60)/COUNTIFS('Hazard Data'!$G$14:$G$3379,'Average Size of Event'!$B60,'Hazard Data'!$D$14:$D$3379,'Average Size of Event'!H$4,'Hazard Data'!$B$14:$B$3379,'Average Size of Event'!$A60),"")</f>
        <v/>
      </c>
      <c r="I60" s="27">
        <f>IFERROR(SUMIFS('Hazard Data'!$N$14:$N$3379,'Hazard Data'!$G$14:$G$3379,'Average Size of Event'!$B60,'Hazard Data'!$B$14:$B$3379,'Average Size of Event'!$A60)/COUNTIFS('Hazard Data'!$G$14:$G$3379,'Average Size of Event'!$B60,'Hazard Data'!$B$14:$B$3379,'Average Size of Event'!$A60),"")</f>
        <v>878322.08</v>
      </c>
    </row>
    <row r="61" spans="1:15">
      <c r="A61" s="33" t="str">
        <f t="shared" si="7"/>
        <v>4</v>
      </c>
      <c r="B61" s="23" t="s">
        <v>135</v>
      </c>
      <c r="C61" s="27">
        <f>IFERROR(SUMIFS('Hazard Data'!$N$14:$N$3379,'Hazard Data'!$G$14:$G$3379,'Average Size of Event'!$B61,'Hazard Data'!$D$14:$D$3379,'Average Size of Event'!C$4,'Hazard Data'!$B$14:$B$3379,'Average Size of Event'!$A61)/COUNTIFS('Hazard Data'!$G$14:$G$3379,'Average Size of Event'!$B61,'Hazard Data'!$D$14:$D$3379,'Average Size of Event'!C$4,'Hazard Data'!$B$14:$B$3379,'Average Size of Event'!$A61),"")</f>
        <v>1203761</v>
      </c>
      <c r="D61" s="27">
        <f>IFERROR(SUMIFS('Hazard Data'!$N$14:$N$3379,'Hazard Data'!$G$14:$G$3379,'Average Size of Event'!$B61,'Hazard Data'!$D$14:$D$3379,'Average Size of Event'!D$4,'Hazard Data'!$B$14:$B$3379,'Average Size of Event'!$A61)/COUNTIFS('Hazard Data'!$G$14:$G$3379,'Average Size of Event'!$B61,'Hazard Data'!$D$14:$D$3379,'Average Size of Event'!D$4,'Hazard Data'!$B$14:$B$3379,'Average Size of Event'!$A61),"")</f>
        <v>69755.25</v>
      </c>
      <c r="E61" s="27" t="str">
        <f>IFERROR(SUMIFS('Hazard Data'!$N$14:$N$3379,'Hazard Data'!$G$14:$G$3379,'Average Size of Event'!$B61,'Hazard Data'!$D$14:$D$3379,'Average Size of Event'!E$4,'Hazard Data'!$B$14:$B$3379,'Average Size of Event'!$A61)/COUNTIFS('Hazard Data'!$G$14:$G$3379,'Average Size of Event'!$B61,'Hazard Data'!$D$14:$D$3379,'Average Size of Event'!E$4,'Hazard Data'!$B$14:$B$3379,'Average Size of Event'!$A61),"")</f>
        <v/>
      </c>
      <c r="F61" s="27" t="str">
        <f>IFERROR(SUMIFS('Hazard Data'!$N$14:$N$3379,'Hazard Data'!$G$14:$G$3379,'Average Size of Event'!$B61,'Hazard Data'!$D$14:$D$3379,'Average Size of Event'!F$4,'Hazard Data'!$B$14:$B$3379,'Average Size of Event'!$A61)/COUNTIFS('Hazard Data'!$G$14:$G$3379,'Average Size of Event'!$B61,'Hazard Data'!$D$14:$D$3379,'Average Size of Event'!F$4,'Hazard Data'!$B$14:$B$3379,'Average Size of Event'!$A61),"")</f>
        <v/>
      </c>
      <c r="G61" s="27">
        <f>IFERROR(SUMIFS('Hazard Data'!$N$14:$N$3379,'Hazard Data'!$G$14:$G$3379,'Average Size of Event'!$B61,'Hazard Data'!$D$14:$D$3379,'Average Size of Event'!G$4,'Hazard Data'!$B$14:$B$3379,'Average Size of Event'!$A61)/COUNTIFS('Hazard Data'!$G$14:$G$3379,'Average Size of Event'!$B61,'Hazard Data'!$D$14:$D$3379,'Average Size of Event'!G$4,'Hazard Data'!$B$14:$B$3379,'Average Size of Event'!$A61),"")</f>
        <v>0</v>
      </c>
      <c r="H61" s="27" t="str">
        <f>IFERROR(SUMIFS('Hazard Data'!$N$14:$N$3379,'Hazard Data'!$G$14:$G$3379,'Average Size of Event'!$B61,'Hazard Data'!$D$14:$D$3379,'Average Size of Event'!H$4,'Hazard Data'!$B$14:$B$3379,'Average Size of Event'!$A61)/COUNTIFS('Hazard Data'!$G$14:$G$3379,'Average Size of Event'!$B61,'Hazard Data'!$D$14:$D$3379,'Average Size of Event'!H$4,'Hazard Data'!$B$14:$B$3379,'Average Size of Event'!$A61),"")</f>
        <v/>
      </c>
      <c r="I61" s="27">
        <f>IFERROR(SUMIFS('Hazard Data'!$N$14:$N$3379,'Hazard Data'!$G$14:$G$3379,'Average Size of Event'!$B61,'Hazard Data'!$B$14:$B$3379,'Average Size of Event'!$A61)/COUNTIFS('Hazard Data'!$G$14:$G$3379,'Average Size of Event'!$B61,'Hazard Data'!$B$14:$B$3379,'Average Size of Event'!$A61),"")</f>
        <v>383791.85714285716</v>
      </c>
    </row>
    <row r="62" spans="1:15">
      <c r="A62" s="33" t="str">
        <f t="shared" si="7"/>
        <v>4</v>
      </c>
      <c r="B62" s="23" t="s">
        <v>136</v>
      </c>
      <c r="C62" s="27">
        <f>IFERROR(SUMIFS('Hazard Data'!$N$14:$N$3379,'Hazard Data'!$G$14:$G$3379,'Average Size of Event'!$B62,'Hazard Data'!$D$14:$D$3379,'Average Size of Event'!C$4,'Hazard Data'!$B$14:$B$3379,'Average Size of Event'!$A62)/COUNTIFS('Hazard Data'!$G$14:$G$3379,'Average Size of Event'!$B62,'Hazard Data'!$D$14:$D$3379,'Average Size of Event'!C$4,'Hazard Data'!$B$14:$B$3379,'Average Size of Event'!$A62),"")</f>
        <v>165771.66666666666</v>
      </c>
      <c r="D62" s="27">
        <f>IFERROR(SUMIFS('Hazard Data'!$N$14:$N$3379,'Hazard Data'!$G$14:$G$3379,'Average Size of Event'!$B62,'Hazard Data'!$D$14:$D$3379,'Average Size of Event'!D$4,'Hazard Data'!$B$14:$B$3379,'Average Size of Event'!$A62)/COUNTIFS('Hazard Data'!$G$14:$G$3379,'Average Size of Event'!$B62,'Hazard Data'!$D$14:$D$3379,'Average Size of Event'!D$4,'Hazard Data'!$B$14:$B$3379,'Average Size of Event'!$A62),"")</f>
        <v>170752.5</v>
      </c>
      <c r="E62" s="27" t="str">
        <f>IFERROR(SUMIFS('Hazard Data'!$N$14:$N$3379,'Hazard Data'!$G$14:$G$3379,'Average Size of Event'!$B62,'Hazard Data'!$D$14:$D$3379,'Average Size of Event'!E$4,'Hazard Data'!$B$14:$B$3379,'Average Size of Event'!$A62)/COUNTIFS('Hazard Data'!$G$14:$G$3379,'Average Size of Event'!$B62,'Hazard Data'!$D$14:$D$3379,'Average Size of Event'!E$4,'Hazard Data'!$B$14:$B$3379,'Average Size of Event'!$A62),"")</f>
        <v/>
      </c>
      <c r="F62" s="27" t="str">
        <f>IFERROR(SUMIFS('Hazard Data'!$N$14:$N$3379,'Hazard Data'!$G$14:$G$3379,'Average Size of Event'!$B62,'Hazard Data'!$D$14:$D$3379,'Average Size of Event'!F$4,'Hazard Data'!$B$14:$B$3379,'Average Size of Event'!$A62)/COUNTIFS('Hazard Data'!$G$14:$G$3379,'Average Size of Event'!$B62,'Hazard Data'!$D$14:$D$3379,'Average Size of Event'!F$4,'Hazard Data'!$B$14:$B$3379,'Average Size of Event'!$A62),"")</f>
        <v/>
      </c>
      <c r="G62" s="27">
        <f>IFERROR(SUMIFS('Hazard Data'!$N$14:$N$3379,'Hazard Data'!$G$14:$G$3379,'Average Size of Event'!$B62,'Hazard Data'!$D$14:$D$3379,'Average Size of Event'!G$4,'Hazard Data'!$B$14:$B$3379,'Average Size of Event'!$A62)/COUNTIFS('Hazard Data'!$G$14:$G$3379,'Average Size of Event'!$B62,'Hazard Data'!$D$14:$D$3379,'Average Size of Event'!G$4,'Hazard Data'!$B$14:$B$3379,'Average Size of Event'!$A62),"")</f>
        <v>50733</v>
      </c>
      <c r="H62" s="27" t="str">
        <f>IFERROR(SUMIFS('Hazard Data'!$N$14:$N$3379,'Hazard Data'!$G$14:$G$3379,'Average Size of Event'!$B62,'Hazard Data'!$D$14:$D$3379,'Average Size of Event'!H$4,'Hazard Data'!$B$14:$B$3379,'Average Size of Event'!$A62)/COUNTIFS('Hazard Data'!$G$14:$G$3379,'Average Size of Event'!$B62,'Hazard Data'!$D$14:$D$3379,'Average Size of Event'!H$4,'Hazard Data'!$B$14:$B$3379,'Average Size of Event'!$A62),"")</f>
        <v/>
      </c>
      <c r="I62" s="27">
        <f>IFERROR(SUMIFS('Hazard Data'!$N$14:$N$3379,'Hazard Data'!$G$14:$G$3379,'Average Size of Event'!$B62,'Hazard Data'!$B$14:$B$3379,'Average Size of Event'!$A62)/COUNTIFS('Hazard Data'!$G$14:$G$3379,'Average Size of Event'!$B62,'Hazard Data'!$B$14:$B$3379,'Average Size of Event'!$A62),"")</f>
        <v>157332.42105263157</v>
      </c>
    </row>
    <row r="63" spans="1:15">
      <c r="A63" s="33" t="str">
        <f t="shared" si="7"/>
        <v>4</v>
      </c>
      <c r="B63" s="23" t="s">
        <v>137</v>
      </c>
      <c r="C63" s="27">
        <f>IFERROR(SUMIFS('Hazard Data'!$N$14:$N$3379,'Hazard Data'!$G$14:$G$3379,'Average Size of Event'!$B63,'Hazard Data'!$D$14:$D$3379,'Average Size of Event'!C$4,'Hazard Data'!$B$14:$B$3379,'Average Size of Event'!$A63)/COUNTIFS('Hazard Data'!$G$14:$G$3379,'Average Size of Event'!$B63,'Hazard Data'!$D$14:$D$3379,'Average Size of Event'!C$4,'Hazard Data'!$B$14:$B$3379,'Average Size of Event'!$A63),"")</f>
        <v>199809.42857142858</v>
      </c>
      <c r="D63" s="27">
        <f>IFERROR(SUMIFS('Hazard Data'!$N$14:$N$3379,'Hazard Data'!$G$14:$G$3379,'Average Size of Event'!$B63,'Hazard Data'!$D$14:$D$3379,'Average Size of Event'!D$4,'Hazard Data'!$B$14:$B$3379,'Average Size of Event'!$A63)/COUNTIFS('Hazard Data'!$G$14:$G$3379,'Average Size of Event'!$B63,'Hazard Data'!$D$14:$D$3379,'Average Size of Event'!D$4,'Hazard Data'!$B$14:$B$3379,'Average Size of Event'!$A63),"")</f>
        <v>151459.1847826087</v>
      </c>
      <c r="E63" s="27" t="str">
        <f>IFERROR(SUMIFS('Hazard Data'!$N$14:$N$3379,'Hazard Data'!$G$14:$G$3379,'Average Size of Event'!$B63,'Hazard Data'!$D$14:$D$3379,'Average Size of Event'!E$4,'Hazard Data'!$B$14:$B$3379,'Average Size of Event'!$A63)/COUNTIFS('Hazard Data'!$G$14:$G$3379,'Average Size of Event'!$B63,'Hazard Data'!$D$14:$D$3379,'Average Size of Event'!E$4,'Hazard Data'!$B$14:$B$3379,'Average Size of Event'!$A63),"")</f>
        <v/>
      </c>
      <c r="F63" s="27" t="str">
        <f>IFERROR(SUMIFS('Hazard Data'!$N$14:$N$3379,'Hazard Data'!$G$14:$G$3379,'Average Size of Event'!$B63,'Hazard Data'!$D$14:$D$3379,'Average Size of Event'!F$4,'Hazard Data'!$B$14:$B$3379,'Average Size of Event'!$A63)/COUNTIFS('Hazard Data'!$G$14:$G$3379,'Average Size of Event'!$B63,'Hazard Data'!$D$14:$D$3379,'Average Size of Event'!F$4,'Hazard Data'!$B$14:$B$3379,'Average Size of Event'!$A63),"")</f>
        <v/>
      </c>
      <c r="G63" s="27">
        <f>IFERROR(SUMIFS('Hazard Data'!$N$14:$N$3379,'Hazard Data'!$G$14:$G$3379,'Average Size of Event'!$B63,'Hazard Data'!$D$14:$D$3379,'Average Size of Event'!G$4,'Hazard Data'!$B$14:$B$3379,'Average Size of Event'!$A63)/COUNTIFS('Hazard Data'!$G$14:$G$3379,'Average Size of Event'!$B63,'Hazard Data'!$D$14:$D$3379,'Average Size of Event'!G$4,'Hazard Data'!$B$14:$B$3379,'Average Size of Event'!$A63),"")</f>
        <v>1109262.3999999999</v>
      </c>
      <c r="H63" s="27" t="str">
        <f>IFERROR(SUMIFS('Hazard Data'!$N$14:$N$3379,'Hazard Data'!$G$14:$G$3379,'Average Size of Event'!$B63,'Hazard Data'!$D$14:$D$3379,'Average Size of Event'!H$4,'Hazard Data'!$B$14:$B$3379,'Average Size of Event'!$A63)/COUNTIFS('Hazard Data'!$G$14:$G$3379,'Average Size of Event'!$B63,'Hazard Data'!$D$14:$D$3379,'Average Size of Event'!H$4,'Hazard Data'!$B$14:$B$3379,'Average Size of Event'!$A63),"")</f>
        <v/>
      </c>
      <c r="I63" s="27">
        <f>IFERROR(SUMIFS('Hazard Data'!$N$14:$N$3379,'Hazard Data'!$G$14:$G$3379,'Average Size of Event'!$B63,'Hazard Data'!$B$14:$B$3379,'Average Size of Event'!$A63)/COUNTIFS('Hazard Data'!$G$14:$G$3379,'Average Size of Event'!$B63,'Hazard Data'!$B$14:$B$3379,'Average Size of Event'!$A63),"")</f>
        <v>200761.75961538462</v>
      </c>
    </row>
    <row r="64" spans="1:15">
      <c r="A64" s="33" t="str">
        <f t="shared" si="7"/>
        <v>4</v>
      </c>
      <c r="B64" s="23" t="s">
        <v>138</v>
      </c>
      <c r="C64" s="27">
        <f>IFERROR(SUMIFS('Hazard Data'!$N$14:$N$3379,'Hazard Data'!$G$14:$G$3379,'Average Size of Event'!$B64,'Hazard Data'!$D$14:$D$3379,'Average Size of Event'!C$4,'Hazard Data'!$B$14:$B$3379,'Average Size of Event'!$A64)/COUNTIFS('Hazard Data'!$G$14:$G$3379,'Average Size of Event'!$B64,'Hazard Data'!$D$14:$D$3379,'Average Size of Event'!C$4,'Hazard Data'!$B$14:$B$3379,'Average Size of Event'!$A64),"")</f>
        <v>1756990.3333333333</v>
      </c>
      <c r="D64" s="27">
        <f>IFERROR(SUMIFS('Hazard Data'!$N$14:$N$3379,'Hazard Data'!$G$14:$G$3379,'Average Size of Event'!$B64,'Hazard Data'!$D$14:$D$3379,'Average Size of Event'!D$4,'Hazard Data'!$B$14:$B$3379,'Average Size of Event'!$A64)/COUNTIFS('Hazard Data'!$G$14:$G$3379,'Average Size of Event'!$B64,'Hazard Data'!$D$14:$D$3379,'Average Size of Event'!D$4,'Hazard Data'!$B$14:$B$3379,'Average Size of Event'!$A64),"")</f>
        <v>7376469.0444444446</v>
      </c>
      <c r="E64" s="27" t="str">
        <f>IFERROR(SUMIFS('Hazard Data'!$N$14:$N$3379,'Hazard Data'!$G$14:$G$3379,'Average Size of Event'!$B64,'Hazard Data'!$D$14:$D$3379,'Average Size of Event'!E$4,'Hazard Data'!$B$14:$B$3379,'Average Size of Event'!$A64)/COUNTIFS('Hazard Data'!$G$14:$G$3379,'Average Size of Event'!$B64,'Hazard Data'!$D$14:$D$3379,'Average Size of Event'!E$4,'Hazard Data'!$B$14:$B$3379,'Average Size of Event'!$A64),"")</f>
        <v/>
      </c>
      <c r="F64" s="27" t="str">
        <f>IFERROR(SUMIFS('Hazard Data'!$N$14:$N$3379,'Hazard Data'!$G$14:$G$3379,'Average Size of Event'!$B64,'Hazard Data'!$D$14:$D$3379,'Average Size of Event'!F$4,'Hazard Data'!$B$14:$B$3379,'Average Size of Event'!$A64)/COUNTIFS('Hazard Data'!$G$14:$G$3379,'Average Size of Event'!$B64,'Hazard Data'!$D$14:$D$3379,'Average Size of Event'!F$4,'Hazard Data'!$B$14:$B$3379,'Average Size of Event'!$A64),"")</f>
        <v/>
      </c>
      <c r="G64" s="27" t="str">
        <f>IFERROR(SUMIFS('Hazard Data'!$N$14:$N$3379,'Hazard Data'!$G$14:$G$3379,'Average Size of Event'!$B64,'Hazard Data'!$D$14:$D$3379,'Average Size of Event'!G$4,'Hazard Data'!$B$14:$B$3379,'Average Size of Event'!$A64)/COUNTIFS('Hazard Data'!$G$14:$G$3379,'Average Size of Event'!$B64,'Hazard Data'!$D$14:$D$3379,'Average Size of Event'!G$4,'Hazard Data'!$B$14:$B$3379,'Average Size of Event'!$A64),"")</f>
        <v/>
      </c>
      <c r="H64" s="27" t="str">
        <f>IFERROR(SUMIFS('Hazard Data'!$N$14:$N$3379,'Hazard Data'!$G$14:$G$3379,'Average Size of Event'!$B64,'Hazard Data'!$D$14:$D$3379,'Average Size of Event'!H$4,'Hazard Data'!$B$14:$B$3379,'Average Size of Event'!$A64)/COUNTIFS('Hazard Data'!$G$14:$G$3379,'Average Size of Event'!$B64,'Hazard Data'!$D$14:$D$3379,'Average Size of Event'!H$4,'Hazard Data'!$B$14:$B$3379,'Average Size of Event'!$A64),"")</f>
        <v/>
      </c>
      <c r="I64" s="27">
        <f>IFERROR(SUMIFS('Hazard Data'!$N$14:$N$3379,'Hazard Data'!$G$14:$G$3379,'Average Size of Event'!$B64,'Hazard Data'!$B$14:$B$3379,'Average Size of Event'!$A64)/COUNTIFS('Hazard Data'!$G$14:$G$3379,'Average Size of Event'!$B64,'Hazard Data'!$B$14:$B$3379,'Average Size of Event'!$A64),"")</f>
        <v>6439889.2592592593</v>
      </c>
    </row>
    <row r="65" spans="1:15">
      <c r="A65" s="33" t="str">
        <f t="shared" si="7"/>
        <v>4</v>
      </c>
      <c r="B65" s="23" t="s">
        <v>139</v>
      </c>
      <c r="C65" s="27" t="str">
        <f>IFERROR(SUMIFS('Hazard Data'!$N$14:$N$3379,'Hazard Data'!$G$14:$G$3379,'Average Size of Event'!$B65,'Hazard Data'!$D$14:$D$3379,'Average Size of Event'!C$4,'Hazard Data'!$B$14:$B$3379,'Average Size of Event'!$A65)/COUNTIFS('Hazard Data'!$G$14:$G$3379,'Average Size of Event'!$B65,'Hazard Data'!$D$14:$D$3379,'Average Size of Event'!C$4,'Hazard Data'!$B$14:$B$3379,'Average Size of Event'!$A65),"")</f>
        <v/>
      </c>
      <c r="D65" s="27">
        <f>IFERROR(SUMIFS('Hazard Data'!$N$14:$N$3379,'Hazard Data'!$G$14:$G$3379,'Average Size of Event'!$B65,'Hazard Data'!$D$14:$D$3379,'Average Size of Event'!D$4,'Hazard Data'!$B$14:$B$3379,'Average Size of Event'!$A65)/COUNTIFS('Hazard Data'!$G$14:$G$3379,'Average Size of Event'!$B65,'Hazard Data'!$D$14:$D$3379,'Average Size of Event'!D$4,'Hazard Data'!$B$14:$B$3379,'Average Size of Event'!$A65),"")</f>
        <v>7164.1428571428569</v>
      </c>
      <c r="E65" s="27" t="str">
        <f>IFERROR(SUMIFS('Hazard Data'!$N$14:$N$3379,'Hazard Data'!$G$14:$G$3379,'Average Size of Event'!$B65,'Hazard Data'!$D$14:$D$3379,'Average Size of Event'!E$4,'Hazard Data'!$B$14:$B$3379,'Average Size of Event'!$A65)/COUNTIFS('Hazard Data'!$G$14:$G$3379,'Average Size of Event'!$B65,'Hazard Data'!$D$14:$D$3379,'Average Size of Event'!E$4,'Hazard Data'!$B$14:$B$3379,'Average Size of Event'!$A65),"")</f>
        <v/>
      </c>
      <c r="F65" s="27" t="str">
        <f>IFERROR(SUMIFS('Hazard Data'!$N$14:$N$3379,'Hazard Data'!$G$14:$G$3379,'Average Size of Event'!$B65,'Hazard Data'!$D$14:$D$3379,'Average Size of Event'!F$4,'Hazard Data'!$B$14:$B$3379,'Average Size of Event'!$A65)/COUNTIFS('Hazard Data'!$G$14:$G$3379,'Average Size of Event'!$B65,'Hazard Data'!$D$14:$D$3379,'Average Size of Event'!F$4,'Hazard Data'!$B$14:$B$3379,'Average Size of Event'!$A65),"")</f>
        <v/>
      </c>
      <c r="G65" s="27">
        <f>IFERROR(SUMIFS('Hazard Data'!$N$14:$N$3379,'Hazard Data'!$G$14:$G$3379,'Average Size of Event'!$B65,'Hazard Data'!$D$14:$D$3379,'Average Size of Event'!G$4,'Hazard Data'!$B$14:$B$3379,'Average Size of Event'!$A65)/COUNTIFS('Hazard Data'!$G$14:$G$3379,'Average Size of Event'!$B65,'Hazard Data'!$D$14:$D$3379,'Average Size of Event'!G$4,'Hazard Data'!$B$14:$B$3379,'Average Size of Event'!$A65),"")</f>
        <v>0</v>
      </c>
      <c r="H65" s="27" t="str">
        <f>IFERROR(SUMIFS('Hazard Data'!$N$14:$N$3379,'Hazard Data'!$G$14:$G$3379,'Average Size of Event'!$B65,'Hazard Data'!$D$14:$D$3379,'Average Size of Event'!H$4,'Hazard Data'!$B$14:$B$3379,'Average Size of Event'!$A65)/COUNTIFS('Hazard Data'!$G$14:$G$3379,'Average Size of Event'!$B65,'Hazard Data'!$D$14:$D$3379,'Average Size of Event'!H$4,'Hazard Data'!$B$14:$B$3379,'Average Size of Event'!$A65),"")</f>
        <v/>
      </c>
      <c r="I65" s="27">
        <f>IFERROR(SUMIFS('Hazard Data'!$N$14:$N$3379,'Hazard Data'!$G$14:$G$3379,'Average Size of Event'!$B65,'Hazard Data'!$B$14:$B$3379,'Average Size of Event'!$A65)/COUNTIFS('Hazard Data'!$G$14:$G$3379,'Average Size of Event'!$B65,'Hazard Data'!$B$14:$B$3379,'Average Size of Event'!$A65),"")</f>
        <v>6268.625</v>
      </c>
    </row>
    <row r="66" spans="1:15">
      <c r="A66" s="33" t="str">
        <f t="shared" si="7"/>
        <v>4</v>
      </c>
      <c r="B66" s="23" t="s">
        <v>117</v>
      </c>
      <c r="C66" s="27">
        <f>IFERROR(SUMIFS('Hazard Data'!$N$14:$N$3379,'Hazard Data'!$D$14:$D$3379,'Average Size of Event'!C$4,'Hazard Data'!$B$14:$B$3379,'Average Size of Event'!$A66)/COUNTIFS('Hazard Data'!$D$14:$D$3379,'Average Size of Event'!C$4,'Hazard Data'!$B$14:$B$3379,'Average Size of Event'!$A66),"")</f>
        <v>227765.45664739885</v>
      </c>
      <c r="D66" s="27">
        <f>IFERROR(SUMIFS('Hazard Data'!$N$14:$N$3379,'Hazard Data'!$D$14:$D$3379,'Average Size of Event'!D$4,'Hazard Data'!$B$14:$B$3379,'Average Size of Event'!$A66)/COUNTIFS('Hazard Data'!$D$14:$D$3379,'Average Size of Event'!D$4,'Hazard Data'!$B$14:$B$3379,'Average Size of Event'!$A66),"")</f>
        <v>1454087.2615384615</v>
      </c>
      <c r="E66" s="27">
        <f>IFERROR(SUMIFS('Hazard Data'!$N$14:$N$3379,'Hazard Data'!$D$14:$D$3379,'Average Size of Event'!E$4,'Hazard Data'!$B$14:$B$3379,'Average Size of Event'!$A66)/COUNTIFS('Hazard Data'!$D$14:$D$3379,'Average Size of Event'!E$4,'Hazard Data'!$B$14:$B$3379,'Average Size of Event'!$A66),"")</f>
        <v>3755574.8695652173</v>
      </c>
      <c r="F66" s="27">
        <f>IFERROR(SUMIFS('Hazard Data'!$N$14:$N$3379,'Hazard Data'!$D$14:$D$3379,'Average Size of Event'!F$4,'Hazard Data'!$B$14:$B$3379,'Average Size of Event'!$A66)/COUNTIFS('Hazard Data'!$D$14:$D$3379,'Average Size of Event'!F$4,'Hazard Data'!$B$14:$B$3379,'Average Size of Event'!$A66),"")</f>
        <v>60091552</v>
      </c>
      <c r="G66" s="27">
        <f>IFERROR(SUMIFS('Hazard Data'!$N$14:$N$3379,'Hazard Data'!$D$14:$D$3379,'Average Size of Event'!G$4,'Hazard Data'!$B$14:$B$3379,'Average Size of Event'!$A66)/COUNTIFS('Hazard Data'!$D$14:$D$3379,'Average Size of Event'!G$4,'Hazard Data'!$B$14:$B$3379,'Average Size of Event'!$A66),"")</f>
        <v>626133.81395348837</v>
      </c>
      <c r="I66" s="34">
        <f>IFERROR(SUMIFS('Hazard Data'!$N$14:$N$3379,'Hazard Data'!$B$14:$B$3379,'Average Size of Event'!$A66)/COUNTIFS('Hazard Data'!$B$14:$B$3379,'Average Size of Event'!$A66),"")</f>
        <v>2109433.181102362</v>
      </c>
    </row>
    <row r="67" spans="1:15">
      <c r="A67" s="23" t="s">
        <v>143</v>
      </c>
    </row>
    <row r="68" spans="1:15">
      <c r="C68" s="23" t="s">
        <v>96</v>
      </c>
      <c r="D68" s="23" t="s">
        <v>97</v>
      </c>
      <c r="E68" s="23" t="s">
        <v>98</v>
      </c>
      <c r="F68" s="23" t="s">
        <v>100</v>
      </c>
      <c r="G68" s="23" t="s">
        <v>41</v>
      </c>
      <c r="H68" s="23" t="s">
        <v>87</v>
      </c>
      <c r="I68" s="23" t="s">
        <v>123</v>
      </c>
      <c r="L68" s="23" t="s">
        <v>6</v>
      </c>
      <c r="M68" s="23" t="s">
        <v>124</v>
      </c>
      <c r="N68" s="23" t="s">
        <v>21</v>
      </c>
      <c r="O68" s="23" t="s">
        <v>125</v>
      </c>
    </row>
    <row r="69" spans="1:15">
      <c r="A69" s="33" t="str">
        <f>RIGHT(A67,1)</f>
        <v>5</v>
      </c>
      <c r="B69" s="23" t="s">
        <v>126</v>
      </c>
      <c r="C69" s="27">
        <f>IFERROR(SUMIFS('Hazard Data'!$N$14:$N$3379,'Hazard Data'!$G$14:$G$3379,'Average Size of Event'!$B69,'Hazard Data'!$D$14:$D$3379,'Average Size of Event'!C$4,'Hazard Data'!$B$14:$B$3379,'Average Size of Event'!$A69)/COUNTIFS('Hazard Data'!$G$14:$G$3379,'Average Size of Event'!$B69,'Hazard Data'!$D$14:$D$3379,'Average Size of Event'!C$4,'Hazard Data'!$B$14:$B$3379,'Average Size of Event'!$A69),"")</f>
        <v>24187</v>
      </c>
      <c r="D69" s="27">
        <f>IFERROR(SUMIFS('Hazard Data'!$N$14:$N$3379,'Hazard Data'!$G$14:$G$3379,'Average Size of Event'!$B69,'Hazard Data'!$D$14:$D$3379,'Average Size of Event'!D$4,'Hazard Data'!$B$14:$B$3379,'Average Size of Event'!$A69)/COUNTIFS('Hazard Data'!$G$14:$G$3379,'Average Size of Event'!$B69,'Hazard Data'!$D$14:$D$3379,'Average Size of Event'!D$4,'Hazard Data'!$B$14:$B$3379,'Average Size of Event'!$A69),"")</f>
        <v>37860.166666666664</v>
      </c>
      <c r="E69" s="27" t="str">
        <f>IFERROR(SUMIFS('Hazard Data'!$N$14:$N$3379,'Hazard Data'!$G$14:$G$3379,'Average Size of Event'!$B69,'Hazard Data'!$D$14:$D$3379,'Average Size of Event'!E$4,'Hazard Data'!$B$14:$B$3379,'Average Size of Event'!$A69)/COUNTIFS('Hazard Data'!$G$14:$G$3379,'Average Size of Event'!$B69,'Hazard Data'!$D$14:$D$3379,'Average Size of Event'!E$4,'Hazard Data'!$B$14:$B$3379,'Average Size of Event'!$A69),"")</f>
        <v/>
      </c>
      <c r="F69" s="27">
        <f>IFERROR(SUMIFS('Hazard Data'!$N$14:$N$3379,'Hazard Data'!$G$14:$G$3379,'Average Size of Event'!$B69,'Hazard Data'!$D$14:$D$3379,'Average Size of Event'!F$4,'Hazard Data'!$B$14:$B$3379,'Average Size of Event'!$A69)/COUNTIFS('Hazard Data'!$G$14:$G$3379,'Average Size of Event'!$B69,'Hazard Data'!$D$14:$D$3379,'Average Size of Event'!F$4,'Hazard Data'!$B$14:$B$3379,'Average Size of Event'!$A69),"")</f>
        <v>9405.5</v>
      </c>
      <c r="G69" s="27">
        <f>IFERROR(SUMIFS('Hazard Data'!$N$14:$N$3379,'Hazard Data'!$G$14:$G$3379,'Average Size of Event'!$B69,'Hazard Data'!$D$14:$D$3379,'Average Size of Event'!G$4,'Hazard Data'!$B$14:$B$3379,'Average Size of Event'!$A69)/COUNTIFS('Hazard Data'!$G$14:$G$3379,'Average Size of Event'!$B69,'Hazard Data'!$D$14:$D$3379,'Average Size of Event'!G$4,'Hazard Data'!$B$14:$B$3379,'Average Size of Event'!$A69),"")</f>
        <v>40337</v>
      </c>
      <c r="H69" s="27" t="str">
        <f>IFERROR(SUMIFS('Hazard Data'!$N$14:$N$3379,'Hazard Data'!$G$14:$G$3379,'Average Size of Event'!$B69,'Hazard Data'!$D$14:$D$3379,'Average Size of Event'!H$4,'Hazard Data'!$B$14:$B$3379,'Average Size of Event'!$A69)/COUNTIFS('Hazard Data'!$G$14:$G$3379,'Average Size of Event'!$B69,'Hazard Data'!$D$14:$D$3379,'Average Size of Event'!H$4,'Hazard Data'!$B$14:$B$3379,'Average Size of Event'!$A69),"")</f>
        <v/>
      </c>
      <c r="I69" s="27">
        <f>IFERROR(SUMIFS('Hazard Data'!$N$14:$N$3379,'Hazard Data'!$G$14:$G$3379,'Average Size of Event'!$B69,'Hazard Data'!$B$14:$B$3379,'Average Size of Event'!$A69)/COUNTIFS('Hazard Data'!$G$14:$G$3379,'Average Size of Event'!$B69,'Hazard Data'!$B$14:$B$3379,'Average Size of Event'!$A69),"")</f>
        <v>27872.91304347826</v>
      </c>
      <c r="K69" s="23" t="s">
        <v>90</v>
      </c>
      <c r="L69">
        <v>0</v>
      </c>
      <c r="M69" s="27">
        <v>175000</v>
      </c>
      <c r="N69">
        <f>COUNTIFS('Hazard Data'!$B$14:$B$3379,'Average Size of Event'!$A69,'Hazard Data'!$N$14:$N$3379,"&gt;="&amp;L69,'Hazard Data'!$N$14:$N$3379,"&lt;"&amp;M69)</f>
        <v>353</v>
      </c>
      <c r="O69" s="35">
        <f>N69/SUM($N$69:$N$71)</f>
        <v>0.83254716981132071</v>
      </c>
    </row>
    <row r="70" spans="1:15">
      <c r="A70" s="33" t="str">
        <f>A69</f>
        <v>5</v>
      </c>
      <c r="B70" s="23" t="s">
        <v>127</v>
      </c>
      <c r="C70" s="27">
        <f>IFERROR(SUMIFS('Hazard Data'!$N$14:$N$3379,'Hazard Data'!$G$14:$G$3379,'Average Size of Event'!$B70,'Hazard Data'!$D$14:$D$3379,'Average Size of Event'!C$4,'Hazard Data'!$B$14:$B$3379,'Average Size of Event'!$A70)/COUNTIFS('Hazard Data'!$G$14:$G$3379,'Average Size of Event'!$B70,'Hazard Data'!$D$14:$D$3379,'Average Size of Event'!C$4,'Hazard Data'!$B$14:$B$3379,'Average Size of Event'!$A70),"")</f>
        <v>52866.666666666664</v>
      </c>
      <c r="D70" s="27">
        <f>IFERROR(SUMIFS('Hazard Data'!$N$14:$N$3379,'Hazard Data'!$G$14:$G$3379,'Average Size of Event'!$B70,'Hazard Data'!$D$14:$D$3379,'Average Size of Event'!D$4,'Hazard Data'!$B$14:$B$3379,'Average Size of Event'!$A70)/COUNTIFS('Hazard Data'!$G$14:$G$3379,'Average Size of Event'!$B70,'Hazard Data'!$D$14:$D$3379,'Average Size of Event'!D$4,'Hazard Data'!$B$14:$B$3379,'Average Size of Event'!$A70),"")</f>
        <v>72472.833333333328</v>
      </c>
      <c r="E70" s="27">
        <f>IFERROR(SUMIFS('Hazard Data'!$N$14:$N$3379,'Hazard Data'!$G$14:$G$3379,'Average Size of Event'!$B70,'Hazard Data'!$D$14:$D$3379,'Average Size of Event'!E$4,'Hazard Data'!$B$14:$B$3379,'Average Size of Event'!$A70)/COUNTIFS('Hazard Data'!$G$14:$G$3379,'Average Size of Event'!$B70,'Hazard Data'!$D$14:$D$3379,'Average Size of Event'!E$4,'Hazard Data'!$B$14:$B$3379,'Average Size of Event'!$A70),"")</f>
        <v>178774</v>
      </c>
      <c r="F70" s="27">
        <f>IFERROR(SUMIFS('Hazard Data'!$N$14:$N$3379,'Hazard Data'!$G$14:$G$3379,'Average Size of Event'!$B70,'Hazard Data'!$D$14:$D$3379,'Average Size of Event'!F$4,'Hazard Data'!$B$14:$B$3379,'Average Size of Event'!$A70)/COUNTIFS('Hazard Data'!$G$14:$G$3379,'Average Size of Event'!$B70,'Hazard Data'!$D$14:$D$3379,'Average Size of Event'!F$4,'Hazard Data'!$B$14:$B$3379,'Average Size of Event'!$A70),"")</f>
        <v>1559</v>
      </c>
      <c r="G70" s="27">
        <f>IFERROR(SUMIFS('Hazard Data'!$N$14:$N$3379,'Hazard Data'!$G$14:$G$3379,'Average Size of Event'!$B70,'Hazard Data'!$D$14:$D$3379,'Average Size of Event'!G$4,'Hazard Data'!$B$14:$B$3379,'Average Size of Event'!$A70)/COUNTIFS('Hazard Data'!$G$14:$G$3379,'Average Size of Event'!$B70,'Hazard Data'!$D$14:$D$3379,'Average Size of Event'!G$4,'Hazard Data'!$B$14:$B$3379,'Average Size of Event'!$A70),"")</f>
        <v>73902</v>
      </c>
      <c r="H70" s="27" t="str">
        <f>IFERROR(SUMIFS('Hazard Data'!$N$14:$N$3379,'Hazard Data'!$G$14:$G$3379,'Average Size of Event'!$B70,'Hazard Data'!$D$14:$D$3379,'Average Size of Event'!H$4,'Hazard Data'!$B$14:$B$3379,'Average Size of Event'!$A70)/COUNTIFS('Hazard Data'!$G$14:$G$3379,'Average Size of Event'!$B70,'Hazard Data'!$D$14:$D$3379,'Average Size of Event'!H$4,'Hazard Data'!$B$14:$B$3379,'Average Size of Event'!$A70),"")</f>
        <v/>
      </c>
      <c r="I70" s="27">
        <f>IFERROR(SUMIFS('Hazard Data'!$N$14:$N$3379,'Hazard Data'!$G$14:$G$3379,'Average Size of Event'!$B70,'Hazard Data'!$B$14:$B$3379,'Average Size of Event'!$A70)/COUNTIFS('Hazard Data'!$G$14:$G$3379,'Average Size of Event'!$B70,'Hazard Data'!$B$14:$B$3379,'Average Size of Event'!$A70),"")</f>
        <v>64715.111111111109</v>
      </c>
      <c r="K70" s="23" t="s">
        <v>91</v>
      </c>
      <c r="L70" s="24">
        <f>M69</f>
        <v>175000</v>
      </c>
      <c r="M70" s="27">
        <v>1500000</v>
      </c>
      <c r="N70">
        <f>COUNTIFS('Hazard Data'!$B$14:$B$3379,'Average Size of Event'!$A70,'Hazard Data'!$N$14:$N$3379,"&gt;="&amp;L70,'Hazard Data'!$N$14:$N$3379,"&lt;"&amp;M70)</f>
        <v>54</v>
      </c>
      <c r="O70" s="35">
        <f t="shared" ref="O70:O71" si="8">N70/SUM($N$69:$N$71)</f>
        <v>0.12735849056603774</v>
      </c>
    </row>
    <row r="71" spans="1:15">
      <c r="A71" s="33" t="str">
        <f t="shared" ref="A71:A82" si="9">A70</f>
        <v>5</v>
      </c>
      <c r="B71" s="23" t="s">
        <v>128</v>
      </c>
      <c r="C71" s="27">
        <f>IFERROR(SUMIFS('Hazard Data'!$N$14:$N$3379,'Hazard Data'!$G$14:$G$3379,'Average Size of Event'!$B71,'Hazard Data'!$D$14:$D$3379,'Average Size of Event'!C$4,'Hazard Data'!$B$14:$B$3379,'Average Size of Event'!$A71)/COUNTIFS('Hazard Data'!$G$14:$G$3379,'Average Size of Event'!$B71,'Hazard Data'!$D$14:$D$3379,'Average Size of Event'!C$4,'Hazard Data'!$B$14:$B$3379,'Average Size of Event'!$A71),"")</f>
        <v>122890.5294117647</v>
      </c>
      <c r="D71" s="27">
        <f>IFERROR(SUMIFS('Hazard Data'!$N$14:$N$3379,'Hazard Data'!$G$14:$G$3379,'Average Size of Event'!$B71,'Hazard Data'!$D$14:$D$3379,'Average Size of Event'!D$4,'Hazard Data'!$B$14:$B$3379,'Average Size of Event'!$A71)/COUNTIFS('Hazard Data'!$G$14:$G$3379,'Average Size of Event'!$B71,'Hazard Data'!$D$14:$D$3379,'Average Size of Event'!D$4,'Hazard Data'!$B$14:$B$3379,'Average Size of Event'!$A71),"")</f>
        <v>35522.785714285717</v>
      </c>
      <c r="E71" s="27" t="str">
        <f>IFERROR(SUMIFS('Hazard Data'!$N$14:$N$3379,'Hazard Data'!$G$14:$G$3379,'Average Size of Event'!$B71,'Hazard Data'!$D$14:$D$3379,'Average Size of Event'!E$4,'Hazard Data'!$B$14:$B$3379,'Average Size of Event'!$A71)/COUNTIFS('Hazard Data'!$G$14:$G$3379,'Average Size of Event'!$B71,'Hazard Data'!$D$14:$D$3379,'Average Size of Event'!E$4,'Hazard Data'!$B$14:$B$3379,'Average Size of Event'!$A71),"")</f>
        <v/>
      </c>
      <c r="F71" s="27">
        <f>IFERROR(SUMIFS('Hazard Data'!$N$14:$N$3379,'Hazard Data'!$G$14:$G$3379,'Average Size of Event'!$B71,'Hazard Data'!$D$14:$D$3379,'Average Size of Event'!F$4,'Hazard Data'!$B$14:$B$3379,'Average Size of Event'!$A71)/COUNTIFS('Hazard Data'!$G$14:$G$3379,'Average Size of Event'!$B71,'Hazard Data'!$D$14:$D$3379,'Average Size of Event'!F$4,'Hazard Data'!$B$14:$B$3379,'Average Size of Event'!$A71),"")</f>
        <v>1626</v>
      </c>
      <c r="G71" s="27">
        <f>IFERROR(SUMIFS('Hazard Data'!$N$14:$N$3379,'Hazard Data'!$G$14:$G$3379,'Average Size of Event'!$B71,'Hazard Data'!$D$14:$D$3379,'Average Size of Event'!G$4,'Hazard Data'!$B$14:$B$3379,'Average Size of Event'!$A71)/COUNTIFS('Hazard Data'!$G$14:$G$3379,'Average Size of Event'!$B71,'Hazard Data'!$D$14:$D$3379,'Average Size of Event'!G$4,'Hazard Data'!$B$14:$B$3379,'Average Size of Event'!$A71),"")</f>
        <v>811</v>
      </c>
      <c r="H71" s="27" t="str">
        <f>IFERROR(SUMIFS('Hazard Data'!$N$14:$N$3379,'Hazard Data'!$G$14:$G$3379,'Average Size of Event'!$B71,'Hazard Data'!$D$14:$D$3379,'Average Size of Event'!H$4,'Hazard Data'!$B$14:$B$3379,'Average Size of Event'!$A71)/COUNTIFS('Hazard Data'!$G$14:$G$3379,'Average Size of Event'!$B71,'Hazard Data'!$D$14:$D$3379,'Average Size of Event'!H$4,'Hazard Data'!$B$14:$B$3379,'Average Size of Event'!$A71),"")</f>
        <v/>
      </c>
      <c r="I71" s="27">
        <f>IFERROR(SUMIFS('Hazard Data'!$N$14:$N$3379,'Hazard Data'!$G$14:$G$3379,'Average Size of Event'!$B71,'Hazard Data'!$B$14:$B$3379,'Average Size of Event'!$A71)/COUNTIFS('Hazard Data'!$G$14:$G$3379,'Average Size of Event'!$B71,'Hazard Data'!$B$14:$B$3379,'Average Size of Event'!$A71),"")</f>
        <v>78451.363636363632</v>
      </c>
      <c r="K71" s="23" t="s">
        <v>92</v>
      </c>
      <c r="L71" s="24">
        <f>M70</f>
        <v>1500000</v>
      </c>
      <c r="M71" t="s">
        <v>129</v>
      </c>
      <c r="N71">
        <f>COUNTIFS('Hazard Data'!$B$14:$B$3379,'Average Size of Event'!$A71,'Hazard Data'!$N$14:$N$3379,"&gt;="&amp;L71)</f>
        <v>17</v>
      </c>
      <c r="O71" s="35">
        <f t="shared" si="8"/>
        <v>4.0094339622641507E-2</v>
      </c>
    </row>
    <row r="72" spans="1:15">
      <c r="A72" s="33" t="str">
        <f t="shared" si="9"/>
        <v>5</v>
      </c>
      <c r="B72" s="23" t="s">
        <v>130</v>
      </c>
      <c r="C72" s="27">
        <f>IFERROR(SUMIFS('Hazard Data'!$N$14:$N$3379,'Hazard Data'!$G$14:$G$3379,'Average Size of Event'!$B72,'Hazard Data'!$D$14:$D$3379,'Average Size of Event'!C$4,'Hazard Data'!$B$14:$B$3379,'Average Size of Event'!$A72)/COUNTIFS('Hazard Data'!$G$14:$G$3379,'Average Size of Event'!$B72,'Hazard Data'!$D$14:$D$3379,'Average Size of Event'!C$4,'Hazard Data'!$B$14:$B$3379,'Average Size of Event'!$A72),"")</f>
        <v>158311.65217391305</v>
      </c>
      <c r="D72" s="27">
        <f>IFERROR(SUMIFS('Hazard Data'!$N$14:$N$3379,'Hazard Data'!$G$14:$G$3379,'Average Size of Event'!$B72,'Hazard Data'!$D$14:$D$3379,'Average Size of Event'!D$4,'Hazard Data'!$B$14:$B$3379,'Average Size of Event'!$A72)/COUNTIFS('Hazard Data'!$G$14:$G$3379,'Average Size of Event'!$B72,'Hazard Data'!$D$14:$D$3379,'Average Size of Event'!D$4,'Hazard Data'!$B$14:$B$3379,'Average Size of Event'!$A72),"")</f>
        <v>18133.785714285714</v>
      </c>
      <c r="E72" s="27">
        <f>IFERROR(SUMIFS('Hazard Data'!$N$14:$N$3379,'Hazard Data'!$G$14:$G$3379,'Average Size of Event'!$B72,'Hazard Data'!$D$14:$D$3379,'Average Size of Event'!E$4,'Hazard Data'!$B$14:$B$3379,'Average Size of Event'!$A72)/COUNTIFS('Hazard Data'!$G$14:$G$3379,'Average Size of Event'!$B72,'Hazard Data'!$D$14:$D$3379,'Average Size of Event'!E$4,'Hazard Data'!$B$14:$B$3379,'Average Size of Event'!$A72),"")</f>
        <v>5166</v>
      </c>
      <c r="F72" s="27">
        <f>IFERROR(SUMIFS('Hazard Data'!$N$14:$N$3379,'Hazard Data'!$G$14:$G$3379,'Average Size of Event'!$B72,'Hazard Data'!$D$14:$D$3379,'Average Size of Event'!F$4,'Hazard Data'!$B$14:$B$3379,'Average Size of Event'!$A72)/COUNTIFS('Hazard Data'!$G$14:$G$3379,'Average Size of Event'!$B72,'Hazard Data'!$D$14:$D$3379,'Average Size of Event'!F$4,'Hazard Data'!$B$14:$B$3379,'Average Size of Event'!$A72),"")</f>
        <v>3774487</v>
      </c>
      <c r="G72" s="27">
        <f>IFERROR(SUMIFS('Hazard Data'!$N$14:$N$3379,'Hazard Data'!$G$14:$G$3379,'Average Size of Event'!$B72,'Hazard Data'!$D$14:$D$3379,'Average Size of Event'!G$4,'Hazard Data'!$B$14:$B$3379,'Average Size of Event'!$A72)/COUNTIFS('Hazard Data'!$G$14:$G$3379,'Average Size of Event'!$B72,'Hazard Data'!$D$14:$D$3379,'Average Size of Event'!G$4,'Hazard Data'!$B$14:$B$3379,'Average Size of Event'!$A72),"")</f>
        <v>851</v>
      </c>
      <c r="H72" s="27" t="str">
        <f>IFERROR(SUMIFS('Hazard Data'!$N$14:$N$3379,'Hazard Data'!$G$14:$G$3379,'Average Size of Event'!$B72,'Hazard Data'!$D$14:$D$3379,'Average Size of Event'!H$4,'Hazard Data'!$B$14:$B$3379,'Average Size of Event'!$A72)/COUNTIFS('Hazard Data'!$G$14:$G$3379,'Average Size of Event'!$B72,'Hazard Data'!$D$14:$D$3379,'Average Size of Event'!H$4,'Hazard Data'!$B$14:$B$3379,'Average Size of Event'!$A72),"")</f>
        <v/>
      </c>
      <c r="I72" s="27">
        <f>IFERROR(SUMIFS('Hazard Data'!$N$14:$N$3379,'Hazard Data'!$G$14:$G$3379,'Average Size of Event'!$B72,'Hazard Data'!$B$14:$B$3379,'Average Size of Event'!$A72)/COUNTIFS('Hazard Data'!$G$14:$G$3379,'Average Size of Event'!$B72,'Hazard Data'!$B$14:$B$3379,'Average Size of Event'!$A72),"")</f>
        <v>178861.46511627908</v>
      </c>
    </row>
    <row r="73" spans="1:15">
      <c r="A73" s="33" t="str">
        <f t="shared" si="9"/>
        <v>5</v>
      </c>
      <c r="B73" s="23" t="s">
        <v>131</v>
      </c>
      <c r="C73" s="27">
        <f>IFERROR(SUMIFS('Hazard Data'!$N$14:$N$3379,'Hazard Data'!$G$14:$G$3379,'Average Size of Event'!$B73,'Hazard Data'!$D$14:$D$3379,'Average Size of Event'!C$4,'Hazard Data'!$B$14:$B$3379,'Average Size of Event'!$A73)/COUNTIFS('Hazard Data'!$G$14:$G$3379,'Average Size of Event'!$B73,'Hazard Data'!$D$14:$D$3379,'Average Size of Event'!C$4,'Hazard Data'!$B$14:$B$3379,'Average Size of Event'!$A73),"")</f>
        <v>48305.277777777781</v>
      </c>
      <c r="D73" s="27">
        <f>IFERROR(SUMIFS('Hazard Data'!$N$14:$N$3379,'Hazard Data'!$G$14:$G$3379,'Average Size of Event'!$B73,'Hazard Data'!$D$14:$D$3379,'Average Size of Event'!D$4,'Hazard Data'!$B$14:$B$3379,'Average Size of Event'!$A73)/COUNTIFS('Hazard Data'!$G$14:$G$3379,'Average Size of Event'!$B73,'Hazard Data'!$D$14:$D$3379,'Average Size of Event'!D$4,'Hazard Data'!$B$14:$B$3379,'Average Size of Event'!$A73),"")</f>
        <v>238809.60000000001</v>
      </c>
      <c r="E73" s="27">
        <f>IFERROR(SUMIFS('Hazard Data'!$N$14:$N$3379,'Hazard Data'!$G$14:$G$3379,'Average Size of Event'!$B73,'Hazard Data'!$D$14:$D$3379,'Average Size of Event'!E$4,'Hazard Data'!$B$14:$B$3379,'Average Size of Event'!$A73)/COUNTIFS('Hazard Data'!$G$14:$G$3379,'Average Size of Event'!$B73,'Hazard Data'!$D$14:$D$3379,'Average Size of Event'!E$4,'Hazard Data'!$B$14:$B$3379,'Average Size of Event'!$A73),"")</f>
        <v>0</v>
      </c>
      <c r="F73" s="27" t="str">
        <f>IFERROR(SUMIFS('Hazard Data'!$N$14:$N$3379,'Hazard Data'!$G$14:$G$3379,'Average Size of Event'!$B73,'Hazard Data'!$D$14:$D$3379,'Average Size of Event'!F$4,'Hazard Data'!$B$14:$B$3379,'Average Size of Event'!$A73)/COUNTIFS('Hazard Data'!$G$14:$G$3379,'Average Size of Event'!$B73,'Hazard Data'!$D$14:$D$3379,'Average Size of Event'!F$4,'Hazard Data'!$B$14:$B$3379,'Average Size of Event'!$A73),"")</f>
        <v/>
      </c>
      <c r="G73" s="27">
        <f>IFERROR(SUMIFS('Hazard Data'!$N$14:$N$3379,'Hazard Data'!$G$14:$G$3379,'Average Size of Event'!$B73,'Hazard Data'!$D$14:$D$3379,'Average Size of Event'!G$4,'Hazard Data'!$B$14:$B$3379,'Average Size of Event'!$A73)/COUNTIFS('Hazard Data'!$G$14:$G$3379,'Average Size of Event'!$B73,'Hazard Data'!$D$14:$D$3379,'Average Size of Event'!G$4,'Hazard Data'!$B$14:$B$3379,'Average Size of Event'!$A73),"")</f>
        <v>8510</v>
      </c>
      <c r="H73" s="27" t="str">
        <f>IFERROR(SUMIFS('Hazard Data'!$N$14:$N$3379,'Hazard Data'!$G$14:$G$3379,'Average Size of Event'!$B73,'Hazard Data'!$D$14:$D$3379,'Average Size of Event'!H$4,'Hazard Data'!$B$14:$B$3379,'Average Size of Event'!$A73)/COUNTIFS('Hazard Data'!$G$14:$G$3379,'Average Size of Event'!$B73,'Hazard Data'!$D$14:$D$3379,'Average Size of Event'!H$4,'Hazard Data'!$B$14:$B$3379,'Average Size of Event'!$A73),"")</f>
        <v/>
      </c>
      <c r="I73" s="27">
        <f>IFERROR(SUMIFS('Hazard Data'!$N$14:$N$3379,'Hazard Data'!$G$14:$G$3379,'Average Size of Event'!$B73,'Hazard Data'!$B$14:$B$3379,'Average Size of Event'!$A73)/COUNTIFS('Hazard Data'!$G$14:$G$3379,'Average Size of Event'!$B73,'Hazard Data'!$B$14:$B$3379,'Average Size of Event'!$A73),"")</f>
        <v>100559.32075471699</v>
      </c>
    </row>
    <row r="74" spans="1:15">
      <c r="A74" s="33" t="str">
        <f t="shared" si="9"/>
        <v>5</v>
      </c>
      <c r="B74" s="23" t="s">
        <v>132</v>
      </c>
      <c r="C74" s="27">
        <f>IFERROR(SUMIFS('Hazard Data'!$N$14:$N$3379,'Hazard Data'!$G$14:$G$3379,'Average Size of Event'!$B74,'Hazard Data'!$D$14:$D$3379,'Average Size of Event'!C$4,'Hazard Data'!$B$14:$B$3379,'Average Size of Event'!$A74)/COUNTIFS('Hazard Data'!$G$14:$G$3379,'Average Size of Event'!$B74,'Hazard Data'!$D$14:$D$3379,'Average Size of Event'!C$4,'Hazard Data'!$B$14:$B$3379,'Average Size of Event'!$A74),"")</f>
        <v>51134.314285714288</v>
      </c>
      <c r="D74" s="27">
        <f>IFERROR(SUMIFS('Hazard Data'!$N$14:$N$3379,'Hazard Data'!$G$14:$G$3379,'Average Size of Event'!$B74,'Hazard Data'!$D$14:$D$3379,'Average Size of Event'!D$4,'Hazard Data'!$B$14:$B$3379,'Average Size of Event'!$A74)/COUNTIFS('Hazard Data'!$G$14:$G$3379,'Average Size of Event'!$B74,'Hazard Data'!$D$14:$D$3379,'Average Size of Event'!D$4,'Hazard Data'!$B$14:$B$3379,'Average Size of Event'!$A74),"")</f>
        <v>81322.928571428565</v>
      </c>
      <c r="E74" s="27">
        <f>IFERROR(SUMIFS('Hazard Data'!$N$14:$N$3379,'Hazard Data'!$G$14:$G$3379,'Average Size of Event'!$B74,'Hazard Data'!$D$14:$D$3379,'Average Size of Event'!E$4,'Hazard Data'!$B$14:$B$3379,'Average Size of Event'!$A74)/COUNTIFS('Hazard Data'!$G$14:$G$3379,'Average Size of Event'!$B74,'Hazard Data'!$D$14:$D$3379,'Average Size of Event'!E$4,'Hazard Data'!$B$14:$B$3379,'Average Size of Event'!$A74),"")</f>
        <v>189883.5</v>
      </c>
      <c r="F74" s="27">
        <f>IFERROR(SUMIFS('Hazard Data'!$N$14:$N$3379,'Hazard Data'!$G$14:$G$3379,'Average Size of Event'!$B74,'Hazard Data'!$D$14:$D$3379,'Average Size of Event'!F$4,'Hazard Data'!$B$14:$B$3379,'Average Size of Event'!$A74)/COUNTIFS('Hazard Data'!$G$14:$G$3379,'Average Size of Event'!$B74,'Hazard Data'!$D$14:$D$3379,'Average Size of Event'!F$4,'Hazard Data'!$B$14:$B$3379,'Average Size of Event'!$A74),"")</f>
        <v>1028803353.6666666</v>
      </c>
      <c r="G74" s="27">
        <f>IFERROR(SUMIFS('Hazard Data'!$N$14:$N$3379,'Hazard Data'!$G$14:$G$3379,'Average Size of Event'!$B74,'Hazard Data'!$D$14:$D$3379,'Average Size of Event'!G$4,'Hazard Data'!$B$14:$B$3379,'Average Size of Event'!$A74)/COUNTIFS('Hazard Data'!$G$14:$G$3379,'Average Size of Event'!$B74,'Hazard Data'!$D$14:$D$3379,'Average Size of Event'!G$4,'Hazard Data'!$B$14:$B$3379,'Average Size of Event'!$A74),"")</f>
        <v>4188216.5</v>
      </c>
      <c r="H74" s="27" t="str">
        <f>IFERROR(SUMIFS('Hazard Data'!$N$14:$N$3379,'Hazard Data'!$G$14:$G$3379,'Average Size of Event'!$B74,'Hazard Data'!$D$14:$D$3379,'Average Size of Event'!H$4,'Hazard Data'!$B$14:$B$3379,'Average Size of Event'!$A74)/COUNTIFS('Hazard Data'!$G$14:$G$3379,'Average Size of Event'!$B74,'Hazard Data'!$D$14:$D$3379,'Average Size of Event'!H$4,'Hazard Data'!$B$14:$B$3379,'Average Size of Event'!$A74),"")</f>
        <v/>
      </c>
      <c r="I74" s="27">
        <f>IFERROR(SUMIFS('Hazard Data'!$N$14:$N$3379,'Hazard Data'!$G$14:$G$3379,'Average Size of Event'!$B74,'Hazard Data'!$B$14:$B$3379,'Average Size of Event'!$A74)/COUNTIFS('Hazard Data'!$G$14:$G$3379,'Average Size of Event'!$B74,'Hazard Data'!$B$14:$B$3379,'Average Size of Event'!$A74),"")</f>
        <v>48431461.734375</v>
      </c>
    </row>
    <row r="75" spans="1:15">
      <c r="A75" s="33" t="str">
        <f t="shared" si="9"/>
        <v>5</v>
      </c>
      <c r="B75" s="23" t="s">
        <v>133</v>
      </c>
      <c r="C75" s="27">
        <f>IFERROR(SUMIFS('Hazard Data'!$N$14:$N$3379,'Hazard Data'!$G$14:$G$3379,'Average Size of Event'!$B75,'Hazard Data'!$D$14:$D$3379,'Average Size of Event'!C$4,'Hazard Data'!$B$14:$B$3379,'Average Size of Event'!$A75)/COUNTIFS('Hazard Data'!$G$14:$G$3379,'Average Size of Event'!$B75,'Hazard Data'!$D$14:$D$3379,'Average Size of Event'!C$4,'Hazard Data'!$B$14:$B$3379,'Average Size of Event'!$A75),"")</f>
        <v>271065.8</v>
      </c>
      <c r="D75" s="27">
        <f>IFERROR(SUMIFS('Hazard Data'!$N$14:$N$3379,'Hazard Data'!$G$14:$G$3379,'Average Size of Event'!$B75,'Hazard Data'!$D$14:$D$3379,'Average Size of Event'!D$4,'Hazard Data'!$B$14:$B$3379,'Average Size of Event'!$A75)/COUNTIFS('Hazard Data'!$G$14:$G$3379,'Average Size of Event'!$B75,'Hazard Data'!$D$14:$D$3379,'Average Size of Event'!D$4,'Hazard Data'!$B$14:$B$3379,'Average Size of Event'!$A75),"")</f>
        <v>804581.625</v>
      </c>
      <c r="E75" s="27">
        <f>IFERROR(SUMIFS('Hazard Data'!$N$14:$N$3379,'Hazard Data'!$G$14:$G$3379,'Average Size of Event'!$B75,'Hazard Data'!$D$14:$D$3379,'Average Size of Event'!E$4,'Hazard Data'!$B$14:$B$3379,'Average Size of Event'!$A75)/COUNTIFS('Hazard Data'!$G$14:$G$3379,'Average Size of Event'!$B75,'Hazard Data'!$D$14:$D$3379,'Average Size of Event'!E$4,'Hazard Data'!$B$14:$B$3379,'Average Size of Event'!$A75),"")</f>
        <v>17916949.600000001</v>
      </c>
      <c r="F75" s="27" t="str">
        <f>IFERROR(SUMIFS('Hazard Data'!$N$14:$N$3379,'Hazard Data'!$G$14:$G$3379,'Average Size of Event'!$B75,'Hazard Data'!$D$14:$D$3379,'Average Size of Event'!F$4,'Hazard Data'!$B$14:$B$3379,'Average Size of Event'!$A75)/COUNTIFS('Hazard Data'!$G$14:$G$3379,'Average Size of Event'!$B75,'Hazard Data'!$D$14:$D$3379,'Average Size of Event'!F$4,'Hazard Data'!$B$14:$B$3379,'Average Size of Event'!$A75),"")</f>
        <v/>
      </c>
      <c r="G75" s="27">
        <f>IFERROR(SUMIFS('Hazard Data'!$N$14:$N$3379,'Hazard Data'!$G$14:$G$3379,'Average Size of Event'!$B75,'Hazard Data'!$D$14:$D$3379,'Average Size of Event'!G$4,'Hazard Data'!$B$14:$B$3379,'Average Size of Event'!$A75)/COUNTIFS('Hazard Data'!$G$14:$G$3379,'Average Size of Event'!$B75,'Hazard Data'!$D$14:$D$3379,'Average Size of Event'!G$4,'Hazard Data'!$B$14:$B$3379,'Average Size of Event'!$A75),"")</f>
        <v>8007</v>
      </c>
      <c r="H75" s="27" t="str">
        <f>IFERROR(SUMIFS('Hazard Data'!$N$14:$N$3379,'Hazard Data'!$G$14:$G$3379,'Average Size of Event'!$B75,'Hazard Data'!$D$14:$D$3379,'Average Size of Event'!H$4,'Hazard Data'!$B$14:$B$3379,'Average Size of Event'!$A75)/COUNTIFS('Hazard Data'!$G$14:$G$3379,'Average Size of Event'!$B75,'Hazard Data'!$D$14:$D$3379,'Average Size of Event'!H$4,'Hazard Data'!$B$14:$B$3379,'Average Size of Event'!$A75),"")</f>
        <v/>
      </c>
      <c r="I75" s="27">
        <f>IFERROR(SUMIFS('Hazard Data'!$N$14:$N$3379,'Hazard Data'!$G$14:$G$3379,'Average Size of Event'!$B75,'Hazard Data'!$B$14:$B$3379,'Average Size of Event'!$A75)/COUNTIFS('Hazard Data'!$G$14:$G$3379,'Average Size of Event'!$B75,'Hazard Data'!$B$14:$B$3379,'Average Size of Event'!$A75),"")</f>
        <v>5125512.4736842103</v>
      </c>
    </row>
    <row r="76" spans="1:15">
      <c r="A76" s="33" t="str">
        <f t="shared" si="9"/>
        <v>5</v>
      </c>
      <c r="B76" s="23" t="s">
        <v>134</v>
      </c>
      <c r="C76" s="27">
        <f>IFERROR(SUMIFS('Hazard Data'!$N$14:$N$3379,'Hazard Data'!$G$14:$G$3379,'Average Size of Event'!$B76,'Hazard Data'!$D$14:$D$3379,'Average Size of Event'!C$4,'Hazard Data'!$B$14:$B$3379,'Average Size of Event'!$A76)/COUNTIFS('Hazard Data'!$G$14:$G$3379,'Average Size of Event'!$B76,'Hazard Data'!$D$14:$D$3379,'Average Size of Event'!C$4,'Hazard Data'!$B$14:$B$3379,'Average Size of Event'!$A76),"")</f>
        <v>1695303.5</v>
      </c>
      <c r="D76" s="27">
        <f>IFERROR(SUMIFS('Hazard Data'!$N$14:$N$3379,'Hazard Data'!$G$14:$G$3379,'Average Size of Event'!$B76,'Hazard Data'!$D$14:$D$3379,'Average Size of Event'!D$4,'Hazard Data'!$B$14:$B$3379,'Average Size of Event'!$A76)/COUNTIFS('Hazard Data'!$G$14:$G$3379,'Average Size of Event'!$B76,'Hazard Data'!$D$14:$D$3379,'Average Size of Event'!D$4,'Hazard Data'!$B$14:$B$3379,'Average Size of Event'!$A76),"")</f>
        <v>1836734.25</v>
      </c>
      <c r="E76" s="27">
        <f>IFERROR(SUMIFS('Hazard Data'!$N$14:$N$3379,'Hazard Data'!$G$14:$G$3379,'Average Size of Event'!$B76,'Hazard Data'!$D$14:$D$3379,'Average Size of Event'!E$4,'Hazard Data'!$B$14:$B$3379,'Average Size of Event'!$A76)/COUNTIFS('Hazard Data'!$G$14:$G$3379,'Average Size of Event'!$B76,'Hazard Data'!$D$14:$D$3379,'Average Size of Event'!E$4,'Hazard Data'!$B$14:$B$3379,'Average Size of Event'!$A76),"")</f>
        <v>0</v>
      </c>
      <c r="F76" s="27">
        <f>IFERROR(SUMIFS('Hazard Data'!$N$14:$N$3379,'Hazard Data'!$G$14:$G$3379,'Average Size of Event'!$B76,'Hazard Data'!$D$14:$D$3379,'Average Size of Event'!F$4,'Hazard Data'!$B$14:$B$3379,'Average Size of Event'!$A76)/COUNTIFS('Hazard Data'!$G$14:$G$3379,'Average Size of Event'!$B76,'Hazard Data'!$D$14:$D$3379,'Average Size of Event'!F$4,'Hazard Data'!$B$14:$B$3379,'Average Size of Event'!$A76),"")</f>
        <v>3748296</v>
      </c>
      <c r="G76" s="27">
        <f>IFERROR(SUMIFS('Hazard Data'!$N$14:$N$3379,'Hazard Data'!$G$14:$G$3379,'Average Size of Event'!$B76,'Hazard Data'!$D$14:$D$3379,'Average Size of Event'!G$4,'Hazard Data'!$B$14:$B$3379,'Average Size of Event'!$A76)/COUNTIFS('Hazard Data'!$G$14:$G$3379,'Average Size of Event'!$B76,'Hazard Data'!$D$14:$D$3379,'Average Size of Event'!G$4,'Hazard Data'!$B$14:$B$3379,'Average Size of Event'!$A76),"")</f>
        <v>579524</v>
      </c>
      <c r="H76" s="27" t="str">
        <f>IFERROR(SUMIFS('Hazard Data'!$N$14:$N$3379,'Hazard Data'!$G$14:$G$3379,'Average Size of Event'!$B76,'Hazard Data'!$D$14:$D$3379,'Average Size of Event'!H$4,'Hazard Data'!$B$14:$B$3379,'Average Size of Event'!$A76)/COUNTIFS('Hazard Data'!$G$14:$G$3379,'Average Size of Event'!$B76,'Hazard Data'!$D$14:$D$3379,'Average Size of Event'!H$4,'Hazard Data'!$B$14:$B$3379,'Average Size of Event'!$A76),"")</f>
        <v/>
      </c>
      <c r="I76" s="27">
        <f>IFERROR(SUMIFS('Hazard Data'!$N$14:$N$3379,'Hazard Data'!$G$14:$G$3379,'Average Size of Event'!$B76,'Hazard Data'!$B$14:$B$3379,'Average Size of Event'!$A76)/COUNTIFS('Hazard Data'!$G$14:$G$3379,'Average Size of Event'!$B76,'Hazard Data'!$B$14:$B$3379,'Average Size of Event'!$A76),"")</f>
        <v>1642273.2142857143</v>
      </c>
    </row>
    <row r="77" spans="1:15">
      <c r="A77" s="33" t="str">
        <f t="shared" si="9"/>
        <v>5</v>
      </c>
      <c r="B77" s="23" t="s">
        <v>135</v>
      </c>
      <c r="C77" s="27" t="str">
        <f>IFERROR(SUMIFS('Hazard Data'!$N$14:$N$3379,'Hazard Data'!$G$14:$G$3379,'Average Size of Event'!$B77,'Hazard Data'!$D$14:$D$3379,'Average Size of Event'!C$4,'Hazard Data'!$B$14:$B$3379,'Average Size of Event'!$A77)/COUNTIFS('Hazard Data'!$G$14:$G$3379,'Average Size of Event'!$B77,'Hazard Data'!$D$14:$D$3379,'Average Size of Event'!C$4,'Hazard Data'!$B$14:$B$3379,'Average Size of Event'!$A77),"")</f>
        <v/>
      </c>
      <c r="D77" s="27" t="str">
        <f>IFERROR(SUMIFS('Hazard Data'!$N$14:$N$3379,'Hazard Data'!$G$14:$G$3379,'Average Size of Event'!$B77,'Hazard Data'!$D$14:$D$3379,'Average Size of Event'!D$4,'Hazard Data'!$B$14:$B$3379,'Average Size of Event'!$A77)/COUNTIFS('Hazard Data'!$G$14:$G$3379,'Average Size of Event'!$B77,'Hazard Data'!$D$14:$D$3379,'Average Size of Event'!D$4,'Hazard Data'!$B$14:$B$3379,'Average Size of Event'!$A77),"")</f>
        <v/>
      </c>
      <c r="E77" s="27" t="str">
        <f>IFERROR(SUMIFS('Hazard Data'!$N$14:$N$3379,'Hazard Data'!$G$14:$G$3379,'Average Size of Event'!$B77,'Hazard Data'!$D$14:$D$3379,'Average Size of Event'!E$4,'Hazard Data'!$B$14:$B$3379,'Average Size of Event'!$A77)/COUNTIFS('Hazard Data'!$G$14:$G$3379,'Average Size of Event'!$B77,'Hazard Data'!$D$14:$D$3379,'Average Size of Event'!E$4,'Hazard Data'!$B$14:$B$3379,'Average Size of Event'!$A77),"")</f>
        <v/>
      </c>
      <c r="F77" s="27" t="str">
        <f>IFERROR(SUMIFS('Hazard Data'!$N$14:$N$3379,'Hazard Data'!$G$14:$G$3379,'Average Size of Event'!$B77,'Hazard Data'!$D$14:$D$3379,'Average Size of Event'!F$4,'Hazard Data'!$B$14:$B$3379,'Average Size of Event'!$A77)/COUNTIFS('Hazard Data'!$G$14:$G$3379,'Average Size of Event'!$B77,'Hazard Data'!$D$14:$D$3379,'Average Size of Event'!F$4,'Hazard Data'!$B$14:$B$3379,'Average Size of Event'!$A77),"")</f>
        <v/>
      </c>
      <c r="G77" s="27">
        <f>IFERROR(SUMIFS('Hazard Data'!$N$14:$N$3379,'Hazard Data'!$G$14:$G$3379,'Average Size of Event'!$B77,'Hazard Data'!$D$14:$D$3379,'Average Size of Event'!G$4,'Hazard Data'!$B$14:$B$3379,'Average Size of Event'!$A77)/COUNTIFS('Hazard Data'!$G$14:$G$3379,'Average Size of Event'!$B77,'Hazard Data'!$D$14:$D$3379,'Average Size of Event'!G$4,'Hazard Data'!$B$14:$B$3379,'Average Size of Event'!$A77),"")</f>
        <v>28198805</v>
      </c>
      <c r="H77" s="27" t="str">
        <f>IFERROR(SUMIFS('Hazard Data'!$N$14:$N$3379,'Hazard Data'!$G$14:$G$3379,'Average Size of Event'!$B77,'Hazard Data'!$D$14:$D$3379,'Average Size of Event'!H$4,'Hazard Data'!$B$14:$B$3379,'Average Size of Event'!$A77)/COUNTIFS('Hazard Data'!$G$14:$G$3379,'Average Size of Event'!$B77,'Hazard Data'!$D$14:$D$3379,'Average Size of Event'!H$4,'Hazard Data'!$B$14:$B$3379,'Average Size of Event'!$A77),"")</f>
        <v/>
      </c>
      <c r="I77" s="27">
        <f>IFERROR(SUMIFS('Hazard Data'!$N$14:$N$3379,'Hazard Data'!$G$14:$G$3379,'Average Size of Event'!$B77,'Hazard Data'!$B$14:$B$3379,'Average Size of Event'!$A77)/COUNTIFS('Hazard Data'!$G$14:$G$3379,'Average Size of Event'!$B77,'Hazard Data'!$B$14:$B$3379,'Average Size of Event'!$A77),"")</f>
        <v>28198805</v>
      </c>
    </row>
    <row r="78" spans="1:15">
      <c r="A78" s="33" t="str">
        <f t="shared" si="9"/>
        <v>5</v>
      </c>
      <c r="B78" s="23" t="s">
        <v>136</v>
      </c>
      <c r="C78" s="27">
        <f>IFERROR(SUMIFS('Hazard Data'!$N$14:$N$3379,'Hazard Data'!$G$14:$G$3379,'Average Size of Event'!$B78,'Hazard Data'!$D$14:$D$3379,'Average Size of Event'!C$4,'Hazard Data'!$B$14:$B$3379,'Average Size of Event'!$A78)/COUNTIFS('Hazard Data'!$G$14:$G$3379,'Average Size of Event'!$B78,'Hazard Data'!$D$14:$D$3379,'Average Size of Event'!C$4,'Hazard Data'!$B$14:$B$3379,'Average Size of Event'!$A78),"")</f>
        <v>164485</v>
      </c>
      <c r="D78" s="27">
        <f>IFERROR(SUMIFS('Hazard Data'!$N$14:$N$3379,'Hazard Data'!$G$14:$G$3379,'Average Size of Event'!$B78,'Hazard Data'!$D$14:$D$3379,'Average Size of Event'!D$4,'Hazard Data'!$B$14:$B$3379,'Average Size of Event'!$A78)/COUNTIFS('Hazard Data'!$G$14:$G$3379,'Average Size of Event'!$B78,'Hazard Data'!$D$14:$D$3379,'Average Size of Event'!D$4,'Hazard Data'!$B$14:$B$3379,'Average Size of Event'!$A78),"")</f>
        <v>120772.73333333334</v>
      </c>
      <c r="E78" s="27" t="str">
        <f>IFERROR(SUMIFS('Hazard Data'!$N$14:$N$3379,'Hazard Data'!$G$14:$G$3379,'Average Size of Event'!$B78,'Hazard Data'!$D$14:$D$3379,'Average Size of Event'!E$4,'Hazard Data'!$B$14:$B$3379,'Average Size of Event'!$A78)/COUNTIFS('Hazard Data'!$G$14:$G$3379,'Average Size of Event'!$B78,'Hazard Data'!$D$14:$D$3379,'Average Size of Event'!E$4,'Hazard Data'!$B$14:$B$3379,'Average Size of Event'!$A78),"")</f>
        <v/>
      </c>
      <c r="F78" s="27" t="str">
        <f>IFERROR(SUMIFS('Hazard Data'!$N$14:$N$3379,'Hazard Data'!$G$14:$G$3379,'Average Size of Event'!$B78,'Hazard Data'!$D$14:$D$3379,'Average Size of Event'!F$4,'Hazard Data'!$B$14:$B$3379,'Average Size of Event'!$A78)/COUNTIFS('Hazard Data'!$G$14:$G$3379,'Average Size of Event'!$B78,'Hazard Data'!$D$14:$D$3379,'Average Size of Event'!F$4,'Hazard Data'!$B$14:$B$3379,'Average Size of Event'!$A78),"")</f>
        <v/>
      </c>
      <c r="G78" s="27">
        <f>IFERROR(SUMIFS('Hazard Data'!$N$14:$N$3379,'Hazard Data'!$G$14:$G$3379,'Average Size of Event'!$B78,'Hazard Data'!$D$14:$D$3379,'Average Size of Event'!G$4,'Hazard Data'!$B$14:$B$3379,'Average Size of Event'!$A78)/COUNTIFS('Hazard Data'!$G$14:$G$3379,'Average Size of Event'!$B78,'Hazard Data'!$D$14:$D$3379,'Average Size of Event'!G$4,'Hazard Data'!$B$14:$B$3379,'Average Size of Event'!$A78),"")</f>
        <v>79830.5</v>
      </c>
      <c r="H78" s="27" t="str">
        <f>IFERROR(SUMIFS('Hazard Data'!$N$14:$N$3379,'Hazard Data'!$G$14:$G$3379,'Average Size of Event'!$B78,'Hazard Data'!$D$14:$D$3379,'Average Size of Event'!H$4,'Hazard Data'!$B$14:$B$3379,'Average Size of Event'!$A78)/COUNTIFS('Hazard Data'!$G$14:$G$3379,'Average Size of Event'!$B78,'Hazard Data'!$D$14:$D$3379,'Average Size of Event'!H$4,'Hazard Data'!$B$14:$B$3379,'Average Size of Event'!$A78),"")</f>
        <v/>
      </c>
      <c r="I78" s="27">
        <f>IFERROR(SUMIFS('Hazard Data'!$N$14:$N$3379,'Hazard Data'!$G$14:$G$3379,'Average Size of Event'!$B78,'Hazard Data'!$B$14:$B$3379,'Average Size of Event'!$A78)/COUNTIFS('Hazard Data'!$G$14:$G$3379,'Average Size of Event'!$B78,'Hazard Data'!$B$14:$B$3379,'Average Size of Event'!$A78),"")</f>
        <v>125199.61904761905</v>
      </c>
    </row>
    <row r="79" spans="1:15">
      <c r="A79" s="33" t="str">
        <f t="shared" si="9"/>
        <v>5</v>
      </c>
      <c r="B79" s="23" t="s">
        <v>137</v>
      </c>
      <c r="C79" s="27">
        <f>IFERROR(SUMIFS('Hazard Data'!$N$14:$N$3379,'Hazard Data'!$G$14:$G$3379,'Average Size of Event'!$B79,'Hazard Data'!$D$14:$D$3379,'Average Size of Event'!C$4,'Hazard Data'!$B$14:$B$3379,'Average Size of Event'!$A79)/COUNTIFS('Hazard Data'!$G$14:$G$3379,'Average Size of Event'!$B79,'Hazard Data'!$D$14:$D$3379,'Average Size of Event'!C$4,'Hazard Data'!$B$14:$B$3379,'Average Size of Event'!$A79),"")</f>
        <v>1725313.8333333333</v>
      </c>
      <c r="D79" s="27">
        <f>IFERROR(SUMIFS('Hazard Data'!$N$14:$N$3379,'Hazard Data'!$G$14:$G$3379,'Average Size of Event'!$B79,'Hazard Data'!$D$14:$D$3379,'Average Size of Event'!D$4,'Hazard Data'!$B$14:$B$3379,'Average Size of Event'!$A79)/COUNTIFS('Hazard Data'!$G$14:$G$3379,'Average Size of Event'!$B79,'Hazard Data'!$D$14:$D$3379,'Average Size of Event'!D$4,'Hazard Data'!$B$14:$B$3379,'Average Size of Event'!$A79),"")</f>
        <v>123060.08771929824</v>
      </c>
      <c r="E79" s="27" t="str">
        <f>IFERROR(SUMIFS('Hazard Data'!$N$14:$N$3379,'Hazard Data'!$G$14:$G$3379,'Average Size of Event'!$B79,'Hazard Data'!$D$14:$D$3379,'Average Size of Event'!E$4,'Hazard Data'!$B$14:$B$3379,'Average Size of Event'!$A79)/COUNTIFS('Hazard Data'!$G$14:$G$3379,'Average Size of Event'!$B79,'Hazard Data'!$D$14:$D$3379,'Average Size of Event'!E$4,'Hazard Data'!$B$14:$B$3379,'Average Size of Event'!$A79),"")</f>
        <v/>
      </c>
      <c r="F79" s="27" t="str">
        <f>IFERROR(SUMIFS('Hazard Data'!$N$14:$N$3379,'Hazard Data'!$G$14:$G$3379,'Average Size of Event'!$B79,'Hazard Data'!$D$14:$D$3379,'Average Size of Event'!F$4,'Hazard Data'!$B$14:$B$3379,'Average Size of Event'!$A79)/COUNTIFS('Hazard Data'!$G$14:$G$3379,'Average Size of Event'!$B79,'Hazard Data'!$D$14:$D$3379,'Average Size of Event'!F$4,'Hazard Data'!$B$14:$B$3379,'Average Size of Event'!$A79),"")</f>
        <v/>
      </c>
      <c r="G79" s="27">
        <f>IFERROR(SUMIFS('Hazard Data'!$N$14:$N$3379,'Hazard Data'!$G$14:$G$3379,'Average Size of Event'!$B79,'Hazard Data'!$D$14:$D$3379,'Average Size of Event'!G$4,'Hazard Data'!$B$14:$B$3379,'Average Size of Event'!$A79)/COUNTIFS('Hazard Data'!$G$14:$G$3379,'Average Size of Event'!$B79,'Hazard Data'!$D$14:$D$3379,'Average Size of Event'!G$4,'Hazard Data'!$B$14:$B$3379,'Average Size of Event'!$A79),"")</f>
        <v>528694.19999999995</v>
      </c>
      <c r="H79" s="27" t="str">
        <f>IFERROR(SUMIFS('Hazard Data'!$N$14:$N$3379,'Hazard Data'!$G$14:$G$3379,'Average Size of Event'!$B79,'Hazard Data'!$D$14:$D$3379,'Average Size of Event'!H$4,'Hazard Data'!$B$14:$B$3379,'Average Size of Event'!$A79)/COUNTIFS('Hazard Data'!$G$14:$G$3379,'Average Size of Event'!$B79,'Hazard Data'!$D$14:$D$3379,'Average Size of Event'!H$4,'Hazard Data'!$B$14:$B$3379,'Average Size of Event'!$A79),"")</f>
        <v/>
      </c>
      <c r="I79" s="27">
        <f>IFERROR(SUMIFS('Hazard Data'!$N$14:$N$3379,'Hazard Data'!$G$14:$G$3379,'Average Size of Event'!$B79,'Hazard Data'!$B$14:$B$3379,'Average Size of Event'!$A79)/COUNTIFS('Hazard Data'!$G$14:$G$3379,'Average Size of Event'!$B79,'Hazard Data'!$B$14:$B$3379,'Average Size of Event'!$A79),"")</f>
        <v>508919.3125</v>
      </c>
    </row>
    <row r="80" spans="1:15">
      <c r="A80" s="33" t="str">
        <f t="shared" si="9"/>
        <v>5</v>
      </c>
      <c r="B80" s="23" t="s">
        <v>138</v>
      </c>
      <c r="C80" s="27">
        <f>IFERROR(SUMIFS('Hazard Data'!$N$14:$N$3379,'Hazard Data'!$G$14:$G$3379,'Average Size of Event'!$B80,'Hazard Data'!$D$14:$D$3379,'Average Size of Event'!C$4,'Hazard Data'!$B$14:$B$3379,'Average Size of Event'!$A80)/COUNTIFS('Hazard Data'!$G$14:$G$3379,'Average Size of Event'!$B80,'Hazard Data'!$D$14:$D$3379,'Average Size of Event'!C$4,'Hazard Data'!$B$14:$B$3379,'Average Size of Event'!$A80),"")</f>
        <v>2207955.1</v>
      </c>
      <c r="D80" s="27">
        <f>IFERROR(SUMIFS('Hazard Data'!$N$14:$N$3379,'Hazard Data'!$G$14:$G$3379,'Average Size of Event'!$B80,'Hazard Data'!$D$14:$D$3379,'Average Size of Event'!D$4,'Hazard Data'!$B$14:$B$3379,'Average Size of Event'!$A80)/COUNTIFS('Hazard Data'!$G$14:$G$3379,'Average Size of Event'!$B80,'Hazard Data'!$D$14:$D$3379,'Average Size of Event'!D$4,'Hazard Data'!$B$14:$B$3379,'Average Size of Event'!$A80),"")</f>
        <v>63210.135135135133</v>
      </c>
      <c r="E80" s="27" t="str">
        <f>IFERROR(SUMIFS('Hazard Data'!$N$14:$N$3379,'Hazard Data'!$G$14:$G$3379,'Average Size of Event'!$B80,'Hazard Data'!$D$14:$D$3379,'Average Size of Event'!E$4,'Hazard Data'!$B$14:$B$3379,'Average Size of Event'!$A80)/COUNTIFS('Hazard Data'!$G$14:$G$3379,'Average Size of Event'!$B80,'Hazard Data'!$D$14:$D$3379,'Average Size of Event'!E$4,'Hazard Data'!$B$14:$B$3379,'Average Size of Event'!$A80),"")</f>
        <v/>
      </c>
      <c r="F80" s="27" t="str">
        <f>IFERROR(SUMIFS('Hazard Data'!$N$14:$N$3379,'Hazard Data'!$G$14:$G$3379,'Average Size of Event'!$B80,'Hazard Data'!$D$14:$D$3379,'Average Size of Event'!F$4,'Hazard Data'!$B$14:$B$3379,'Average Size of Event'!$A80)/COUNTIFS('Hazard Data'!$G$14:$G$3379,'Average Size of Event'!$B80,'Hazard Data'!$D$14:$D$3379,'Average Size of Event'!F$4,'Hazard Data'!$B$14:$B$3379,'Average Size of Event'!$A80),"")</f>
        <v/>
      </c>
      <c r="G80" s="27" t="str">
        <f>IFERROR(SUMIFS('Hazard Data'!$N$14:$N$3379,'Hazard Data'!$G$14:$G$3379,'Average Size of Event'!$B80,'Hazard Data'!$D$14:$D$3379,'Average Size of Event'!G$4,'Hazard Data'!$B$14:$B$3379,'Average Size of Event'!$A80)/COUNTIFS('Hazard Data'!$G$14:$G$3379,'Average Size of Event'!$B80,'Hazard Data'!$D$14:$D$3379,'Average Size of Event'!G$4,'Hazard Data'!$B$14:$B$3379,'Average Size of Event'!$A80),"")</f>
        <v/>
      </c>
      <c r="H80" s="27" t="str">
        <f>IFERROR(SUMIFS('Hazard Data'!$N$14:$N$3379,'Hazard Data'!$G$14:$G$3379,'Average Size of Event'!$B80,'Hazard Data'!$D$14:$D$3379,'Average Size of Event'!H$4,'Hazard Data'!$B$14:$B$3379,'Average Size of Event'!$A80)/COUNTIFS('Hazard Data'!$G$14:$G$3379,'Average Size of Event'!$B80,'Hazard Data'!$D$14:$D$3379,'Average Size of Event'!H$4,'Hazard Data'!$B$14:$B$3379,'Average Size of Event'!$A80),"")</f>
        <v/>
      </c>
      <c r="I80" s="27">
        <f>IFERROR(SUMIFS('Hazard Data'!$N$14:$N$3379,'Hazard Data'!$G$14:$G$3379,'Average Size of Event'!$B80,'Hazard Data'!$B$14:$B$3379,'Average Size of Event'!$A80)/COUNTIFS('Hazard Data'!$G$14:$G$3379,'Average Size of Event'!$B80,'Hazard Data'!$B$14:$B$3379,'Average Size of Event'!$A80),"")</f>
        <v>519538.85106382979</v>
      </c>
    </row>
    <row r="81" spans="1:15">
      <c r="A81" s="33" t="str">
        <f t="shared" si="9"/>
        <v>5</v>
      </c>
      <c r="B81" s="23" t="s">
        <v>139</v>
      </c>
      <c r="C81" s="27">
        <f>IFERROR(SUMIFS('Hazard Data'!$N$14:$N$3379,'Hazard Data'!$G$14:$G$3379,'Average Size of Event'!$B81,'Hazard Data'!$D$14:$D$3379,'Average Size of Event'!C$4,'Hazard Data'!$B$14:$B$3379,'Average Size of Event'!$A81)/COUNTIFS('Hazard Data'!$G$14:$G$3379,'Average Size of Event'!$B81,'Hazard Data'!$D$14:$D$3379,'Average Size of Event'!C$4,'Hazard Data'!$B$14:$B$3379,'Average Size of Event'!$A81),"")</f>
        <v>159</v>
      </c>
      <c r="D81" s="27">
        <f>IFERROR(SUMIFS('Hazard Data'!$N$14:$N$3379,'Hazard Data'!$G$14:$G$3379,'Average Size of Event'!$B81,'Hazard Data'!$D$14:$D$3379,'Average Size of Event'!D$4,'Hazard Data'!$B$14:$B$3379,'Average Size of Event'!$A81)/COUNTIFS('Hazard Data'!$G$14:$G$3379,'Average Size of Event'!$B81,'Hazard Data'!$D$14:$D$3379,'Average Size of Event'!D$4,'Hazard Data'!$B$14:$B$3379,'Average Size of Event'!$A81),"")</f>
        <v>9292.6666666666661</v>
      </c>
      <c r="E81" s="27" t="str">
        <f>IFERROR(SUMIFS('Hazard Data'!$N$14:$N$3379,'Hazard Data'!$G$14:$G$3379,'Average Size of Event'!$B81,'Hazard Data'!$D$14:$D$3379,'Average Size of Event'!E$4,'Hazard Data'!$B$14:$B$3379,'Average Size of Event'!$A81)/COUNTIFS('Hazard Data'!$G$14:$G$3379,'Average Size of Event'!$B81,'Hazard Data'!$D$14:$D$3379,'Average Size of Event'!E$4,'Hazard Data'!$B$14:$B$3379,'Average Size of Event'!$A81),"")</f>
        <v/>
      </c>
      <c r="F81" s="27" t="str">
        <f>IFERROR(SUMIFS('Hazard Data'!$N$14:$N$3379,'Hazard Data'!$G$14:$G$3379,'Average Size of Event'!$B81,'Hazard Data'!$D$14:$D$3379,'Average Size of Event'!F$4,'Hazard Data'!$B$14:$B$3379,'Average Size of Event'!$A81)/COUNTIFS('Hazard Data'!$G$14:$G$3379,'Average Size of Event'!$B81,'Hazard Data'!$D$14:$D$3379,'Average Size of Event'!F$4,'Hazard Data'!$B$14:$B$3379,'Average Size of Event'!$A81),"")</f>
        <v/>
      </c>
      <c r="G81" s="27" t="str">
        <f>IFERROR(SUMIFS('Hazard Data'!$N$14:$N$3379,'Hazard Data'!$G$14:$G$3379,'Average Size of Event'!$B81,'Hazard Data'!$D$14:$D$3379,'Average Size of Event'!G$4,'Hazard Data'!$B$14:$B$3379,'Average Size of Event'!$A81)/COUNTIFS('Hazard Data'!$G$14:$G$3379,'Average Size of Event'!$B81,'Hazard Data'!$D$14:$D$3379,'Average Size of Event'!G$4,'Hazard Data'!$B$14:$B$3379,'Average Size of Event'!$A81),"")</f>
        <v/>
      </c>
      <c r="H81" s="27" t="str">
        <f>IFERROR(SUMIFS('Hazard Data'!$N$14:$N$3379,'Hazard Data'!$G$14:$G$3379,'Average Size of Event'!$B81,'Hazard Data'!$D$14:$D$3379,'Average Size of Event'!H$4,'Hazard Data'!$B$14:$B$3379,'Average Size of Event'!$A81)/COUNTIFS('Hazard Data'!$G$14:$G$3379,'Average Size of Event'!$B81,'Hazard Data'!$D$14:$D$3379,'Average Size of Event'!H$4,'Hazard Data'!$B$14:$B$3379,'Average Size of Event'!$A81),"")</f>
        <v/>
      </c>
      <c r="I81" s="27">
        <f>IFERROR(SUMIFS('Hazard Data'!$N$14:$N$3379,'Hazard Data'!$G$14:$G$3379,'Average Size of Event'!$B81,'Hazard Data'!$B$14:$B$3379,'Average Size of Event'!$A81)/COUNTIFS('Hazard Data'!$G$14:$G$3379,'Average Size of Event'!$B81,'Hazard Data'!$B$14:$B$3379,'Average Size of Event'!$A81),"")</f>
        <v>7009.25</v>
      </c>
    </row>
    <row r="82" spans="1:15">
      <c r="A82" s="33" t="str">
        <f t="shared" si="9"/>
        <v>5</v>
      </c>
      <c r="B82" s="23" t="s">
        <v>117</v>
      </c>
      <c r="C82" s="27">
        <f>IFERROR(SUMIFS('Hazard Data'!$N$14:$N$3379,'Hazard Data'!$D$14:$D$3379,'Average Size of Event'!C$4,'Hazard Data'!$B$14:$B$3379,'Average Size of Event'!$A82)/COUNTIFS('Hazard Data'!$D$14:$D$3379,'Average Size of Event'!C$4,'Hazard Data'!$B$14:$B$3379,'Average Size of Event'!$A82),"")</f>
        <v>394187.48850574711</v>
      </c>
      <c r="D82" s="27">
        <f>IFERROR(SUMIFS('Hazard Data'!$N$14:$N$3379,'Hazard Data'!$D$14:$D$3379,'Average Size of Event'!D$4,'Hazard Data'!$B$14:$B$3379,'Average Size of Event'!$A82)/COUNTIFS('Hazard Data'!$D$14:$D$3379,'Average Size of Event'!D$4,'Hazard Data'!$B$14:$B$3379,'Average Size of Event'!$A82),"")</f>
        <v>192424.64499999999</v>
      </c>
      <c r="E82" s="27">
        <f>IFERROR(SUMIFS('Hazard Data'!$N$14:$N$3379,'Hazard Data'!$D$14:$D$3379,'Average Size of Event'!E$4,'Hazard Data'!$B$14:$B$3379,'Average Size of Event'!$A82)/COUNTIFS('Hazard Data'!$D$14:$D$3379,'Average Size of Event'!E$4,'Hazard Data'!$B$14:$B$3379,'Average Size of Event'!$A82),"")</f>
        <v>4167410.0454545454</v>
      </c>
      <c r="F82" s="27">
        <f>IFERROR(SUMIFS('Hazard Data'!$N$14:$N$3379,'Hazard Data'!$D$14:$D$3379,'Average Size of Event'!F$4,'Hazard Data'!$B$14:$B$3379,'Average Size of Event'!$A82)/COUNTIFS('Hazard Data'!$D$14:$D$3379,'Average Size of Event'!F$4,'Hazard Data'!$B$14:$B$3379,'Average Size of Event'!$A82),"")</f>
        <v>343772760</v>
      </c>
      <c r="G82" s="27">
        <f>IFERROR(SUMIFS('Hazard Data'!$N$14:$N$3379,'Hazard Data'!$D$14:$D$3379,'Average Size of Event'!G$4,'Hazard Data'!$B$14:$B$3379,'Average Size of Event'!$A82)/COUNTIFS('Hazard Data'!$D$14:$D$3379,'Average Size of Event'!G$4,'Hazard Data'!$B$14:$B$3379,'Average Size of Event'!$A82),"")</f>
        <v>2142640.6842105263</v>
      </c>
      <c r="I82" s="34">
        <f>IFERROR(SUMIFS('Hazard Data'!$N$14:$N$3379,'Hazard Data'!$B$14:$B$3379,'Average Size of Event'!$A82)/COUNTIFS('Hazard Data'!$B$14:$B$3379,'Average Size of Event'!$A82),"")</f>
        <v>7861843.363207547</v>
      </c>
    </row>
    <row r="83" spans="1:15">
      <c r="A83" s="23" t="s">
        <v>144</v>
      </c>
    </row>
    <row r="84" spans="1:15">
      <c r="C84" s="23" t="s">
        <v>96</v>
      </c>
      <c r="D84" s="23" t="s">
        <v>97</v>
      </c>
      <c r="E84" s="23" t="s">
        <v>98</v>
      </c>
      <c r="F84" s="23" t="s">
        <v>100</v>
      </c>
      <c r="G84" s="23" t="s">
        <v>41</v>
      </c>
      <c r="H84" s="23" t="s">
        <v>87</v>
      </c>
      <c r="I84" s="23" t="s">
        <v>123</v>
      </c>
      <c r="L84" s="23" t="s">
        <v>6</v>
      </c>
      <c r="M84" s="23" t="s">
        <v>124</v>
      </c>
      <c r="N84" s="23" t="s">
        <v>21</v>
      </c>
      <c r="O84" s="23" t="s">
        <v>125</v>
      </c>
    </row>
    <row r="85" spans="1:15">
      <c r="A85" s="33" t="str">
        <f>RIGHT(A83,1)</f>
        <v>6</v>
      </c>
      <c r="B85" s="23" t="s">
        <v>126</v>
      </c>
      <c r="C85" s="27">
        <f>IFERROR(SUMIFS('Hazard Data'!$N$14:$N$3379,'Hazard Data'!$G$14:$G$3379,'Average Size of Event'!$B85,'Hazard Data'!$D$14:$D$3379,'Average Size of Event'!C$4,'Hazard Data'!$B$14:$B$3379,'Average Size of Event'!$A85)/COUNTIFS('Hazard Data'!$G$14:$G$3379,'Average Size of Event'!$B85,'Hazard Data'!$D$14:$D$3379,'Average Size of Event'!C$4,'Hazard Data'!$B$14:$B$3379,'Average Size of Event'!$A85),"")</f>
        <v>21817</v>
      </c>
      <c r="D85" s="27">
        <f>IFERROR(SUMIFS('Hazard Data'!$N$14:$N$3379,'Hazard Data'!$G$14:$G$3379,'Average Size of Event'!$B85,'Hazard Data'!$D$14:$D$3379,'Average Size of Event'!D$4,'Hazard Data'!$B$14:$B$3379,'Average Size of Event'!$A85)/COUNTIFS('Hazard Data'!$G$14:$G$3379,'Average Size of Event'!$B85,'Hazard Data'!$D$14:$D$3379,'Average Size of Event'!D$4,'Hazard Data'!$B$14:$B$3379,'Average Size of Event'!$A85),"")</f>
        <v>47894.25</v>
      </c>
      <c r="E85" s="27" t="str">
        <f>IFERROR(SUMIFS('Hazard Data'!$N$14:$N$3379,'Hazard Data'!$G$14:$G$3379,'Average Size of Event'!$B85,'Hazard Data'!$D$14:$D$3379,'Average Size of Event'!E$4,'Hazard Data'!$B$14:$B$3379,'Average Size of Event'!$A85)/COUNTIFS('Hazard Data'!$G$14:$G$3379,'Average Size of Event'!$B85,'Hazard Data'!$D$14:$D$3379,'Average Size of Event'!E$4,'Hazard Data'!$B$14:$B$3379,'Average Size of Event'!$A85),"")</f>
        <v/>
      </c>
      <c r="F85" s="27">
        <f>IFERROR(SUMIFS('Hazard Data'!$N$14:$N$3379,'Hazard Data'!$G$14:$G$3379,'Average Size of Event'!$B85,'Hazard Data'!$D$14:$D$3379,'Average Size of Event'!F$4,'Hazard Data'!$B$14:$B$3379,'Average Size of Event'!$A85)/COUNTIFS('Hazard Data'!$G$14:$G$3379,'Average Size of Event'!$B85,'Hazard Data'!$D$14:$D$3379,'Average Size of Event'!F$4,'Hazard Data'!$B$14:$B$3379,'Average Size of Event'!$A85),"")</f>
        <v>9771</v>
      </c>
      <c r="G85" s="27" t="str">
        <f>IFERROR(SUMIFS('Hazard Data'!$N$14:$N$3379,'Hazard Data'!$G$14:$G$3379,'Average Size of Event'!$B85,'Hazard Data'!$D$14:$D$3379,'Average Size of Event'!G$4,'Hazard Data'!$B$14:$B$3379,'Average Size of Event'!$A85)/COUNTIFS('Hazard Data'!$G$14:$G$3379,'Average Size of Event'!$B85,'Hazard Data'!$D$14:$D$3379,'Average Size of Event'!G$4,'Hazard Data'!$B$14:$B$3379,'Average Size of Event'!$A85),"")</f>
        <v/>
      </c>
      <c r="H85" s="27" t="str">
        <f>IFERROR(SUMIFS('Hazard Data'!$N$14:$N$3379,'Hazard Data'!$G$14:$G$3379,'Average Size of Event'!$B85,'Hazard Data'!$D$14:$D$3379,'Average Size of Event'!H$4,'Hazard Data'!$B$14:$B$3379,'Average Size of Event'!$A85)/COUNTIFS('Hazard Data'!$G$14:$G$3379,'Average Size of Event'!$B85,'Hazard Data'!$D$14:$D$3379,'Average Size of Event'!H$4,'Hazard Data'!$B$14:$B$3379,'Average Size of Event'!$A85),"")</f>
        <v/>
      </c>
      <c r="I85" s="27">
        <f>IFERROR(SUMIFS('Hazard Data'!$N$14:$N$3379,'Hazard Data'!$G$14:$G$3379,'Average Size of Event'!$B85,'Hazard Data'!$B$14:$B$3379,'Average Size of Event'!$A85)/COUNTIFS('Hazard Data'!$G$14:$G$3379,'Average Size of Event'!$B85,'Hazard Data'!$B$14:$B$3379,'Average Size of Event'!$A85),"")</f>
        <v>27164.799999999999</v>
      </c>
      <c r="K85" s="23" t="s">
        <v>90</v>
      </c>
      <c r="L85">
        <v>0</v>
      </c>
      <c r="M85" s="27">
        <v>175000</v>
      </c>
      <c r="N85">
        <f>COUNTIFS('Hazard Data'!$B$14:$B$3379,'Average Size of Event'!$A85,'Hazard Data'!$N$14:$N$3379,"&gt;="&amp;L85,'Hazard Data'!$N$14:$N$3379,"&lt;"&amp;M85)</f>
        <v>208</v>
      </c>
      <c r="O85" s="35">
        <f>N85/SUM($N$85:$N$87)</f>
        <v>0.83870967741935487</v>
      </c>
    </row>
    <row r="86" spans="1:15">
      <c r="A86" s="33" t="str">
        <f>A85</f>
        <v>6</v>
      </c>
      <c r="B86" s="23" t="s">
        <v>127</v>
      </c>
      <c r="C86" s="27">
        <f>IFERROR(SUMIFS('Hazard Data'!$N$14:$N$3379,'Hazard Data'!$G$14:$G$3379,'Average Size of Event'!$B86,'Hazard Data'!$D$14:$D$3379,'Average Size of Event'!C$4,'Hazard Data'!$B$14:$B$3379,'Average Size of Event'!$A86)/COUNTIFS('Hazard Data'!$G$14:$G$3379,'Average Size of Event'!$B86,'Hazard Data'!$D$14:$D$3379,'Average Size of Event'!C$4,'Hazard Data'!$B$14:$B$3379,'Average Size of Event'!$A86),"")</f>
        <v>22624.555555555555</v>
      </c>
      <c r="D86" s="27">
        <f>IFERROR(SUMIFS('Hazard Data'!$N$14:$N$3379,'Hazard Data'!$G$14:$G$3379,'Average Size of Event'!$B86,'Hazard Data'!$D$14:$D$3379,'Average Size of Event'!D$4,'Hazard Data'!$B$14:$B$3379,'Average Size of Event'!$A86)/COUNTIFS('Hazard Data'!$G$14:$G$3379,'Average Size of Event'!$B86,'Hazard Data'!$D$14:$D$3379,'Average Size of Event'!D$4,'Hazard Data'!$B$14:$B$3379,'Average Size of Event'!$A86),"")</f>
        <v>65708</v>
      </c>
      <c r="E86" s="27">
        <f>IFERROR(SUMIFS('Hazard Data'!$N$14:$N$3379,'Hazard Data'!$G$14:$G$3379,'Average Size of Event'!$B86,'Hazard Data'!$D$14:$D$3379,'Average Size of Event'!E$4,'Hazard Data'!$B$14:$B$3379,'Average Size of Event'!$A86)/COUNTIFS('Hazard Data'!$G$14:$G$3379,'Average Size of Event'!$B86,'Hazard Data'!$D$14:$D$3379,'Average Size of Event'!E$4,'Hazard Data'!$B$14:$B$3379,'Average Size of Event'!$A86),"")</f>
        <v>179963</v>
      </c>
      <c r="F86" s="27">
        <f>IFERROR(SUMIFS('Hazard Data'!$N$14:$N$3379,'Hazard Data'!$G$14:$G$3379,'Average Size of Event'!$B86,'Hazard Data'!$D$14:$D$3379,'Average Size of Event'!F$4,'Hazard Data'!$B$14:$B$3379,'Average Size of Event'!$A86)/COUNTIFS('Hazard Data'!$G$14:$G$3379,'Average Size of Event'!$B86,'Hazard Data'!$D$14:$D$3379,'Average Size of Event'!F$4,'Hazard Data'!$B$14:$B$3379,'Average Size of Event'!$A86),"")</f>
        <v>1705</v>
      </c>
      <c r="G86" s="27" t="str">
        <f>IFERROR(SUMIFS('Hazard Data'!$N$14:$N$3379,'Hazard Data'!$G$14:$G$3379,'Average Size of Event'!$B86,'Hazard Data'!$D$14:$D$3379,'Average Size of Event'!G$4,'Hazard Data'!$B$14:$B$3379,'Average Size of Event'!$A86)/COUNTIFS('Hazard Data'!$G$14:$G$3379,'Average Size of Event'!$B86,'Hazard Data'!$D$14:$D$3379,'Average Size of Event'!G$4,'Hazard Data'!$B$14:$B$3379,'Average Size of Event'!$A86),"")</f>
        <v/>
      </c>
      <c r="H86" s="27" t="str">
        <f>IFERROR(SUMIFS('Hazard Data'!$N$14:$N$3379,'Hazard Data'!$G$14:$G$3379,'Average Size of Event'!$B86,'Hazard Data'!$D$14:$D$3379,'Average Size of Event'!H$4,'Hazard Data'!$B$14:$B$3379,'Average Size of Event'!$A86)/COUNTIFS('Hazard Data'!$G$14:$G$3379,'Average Size of Event'!$B86,'Hazard Data'!$D$14:$D$3379,'Average Size of Event'!H$4,'Hazard Data'!$B$14:$B$3379,'Average Size of Event'!$A86),"")</f>
        <v/>
      </c>
      <c r="I86" s="27">
        <f>IFERROR(SUMIFS('Hazard Data'!$N$14:$N$3379,'Hazard Data'!$G$14:$G$3379,'Average Size of Event'!$B86,'Hazard Data'!$B$14:$B$3379,'Average Size of Event'!$A86)/COUNTIFS('Hazard Data'!$G$14:$G$3379,'Average Size of Event'!$B86,'Hazard Data'!$B$14:$B$3379,'Average Size of Event'!$A86),"")</f>
        <v>46958.055555555555</v>
      </c>
      <c r="K86" s="23" t="s">
        <v>91</v>
      </c>
      <c r="L86" s="24">
        <f>M85</f>
        <v>175000</v>
      </c>
      <c r="M86" s="27">
        <v>3000000</v>
      </c>
      <c r="N86">
        <f>COUNTIFS('Hazard Data'!$B$14:$B$3379,'Average Size of Event'!$A86,'Hazard Data'!$N$14:$N$3379,"&gt;="&amp;L86,'Hazard Data'!$N$14:$N$3379,"&lt;"&amp;M86)</f>
        <v>30</v>
      </c>
      <c r="O86" s="35">
        <f t="shared" ref="O86:O87" si="10">N86/SUM($N$85:$N$87)</f>
        <v>0.12096774193548387</v>
      </c>
    </row>
    <row r="87" spans="1:15">
      <c r="A87" s="33" t="str">
        <f t="shared" ref="A87:A98" si="11">A86</f>
        <v>6</v>
      </c>
      <c r="B87" s="23" t="s">
        <v>128</v>
      </c>
      <c r="C87" s="27">
        <f>IFERROR(SUMIFS('Hazard Data'!$N$14:$N$3379,'Hazard Data'!$G$14:$G$3379,'Average Size of Event'!$B87,'Hazard Data'!$D$14:$D$3379,'Average Size of Event'!C$4,'Hazard Data'!$B$14:$B$3379,'Average Size of Event'!$A87)/COUNTIFS('Hazard Data'!$G$14:$G$3379,'Average Size of Event'!$B87,'Hazard Data'!$D$14:$D$3379,'Average Size of Event'!C$4,'Hazard Data'!$B$14:$B$3379,'Average Size of Event'!$A87),"")</f>
        <v>176217.91666666666</v>
      </c>
      <c r="D87" s="27">
        <f>IFERROR(SUMIFS('Hazard Data'!$N$14:$N$3379,'Hazard Data'!$G$14:$G$3379,'Average Size of Event'!$B87,'Hazard Data'!$D$14:$D$3379,'Average Size of Event'!D$4,'Hazard Data'!$B$14:$B$3379,'Average Size of Event'!$A87)/COUNTIFS('Hazard Data'!$G$14:$G$3379,'Average Size of Event'!$B87,'Hazard Data'!$D$14:$D$3379,'Average Size of Event'!D$4,'Hazard Data'!$B$14:$B$3379,'Average Size of Event'!$A87),"")</f>
        <v>35652.199999999997</v>
      </c>
      <c r="E87" s="27" t="str">
        <f>IFERROR(SUMIFS('Hazard Data'!$N$14:$N$3379,'Hazard Data'!$G$14:$G$3379,'Average Size of Event'!$B87,'Hazard Data'!$D$14:$D$3379,'Average Size of Event'!E$4,'Hazard Data'!$B$14:$B$3379,'Average Size of Event'!$A87)/COUNTIFS('Hazard Data'!$G$14:$G$3379,'Average Size of Event'!$B87,'Hazard Data'!$D$14:$D$3379,'Average Size of Event'!E$4,'Hazard Data'!$B$14:$B$3379,'Average Size of Event'!$A87),"")</f>
        <v/>
      </c>
      <c r="F87" s="27">
        <f>IFERROR(SUMIFS('Hazard Data'!$N$14:$N$3379,'Hazard Data'!$G$14:$G$3379,'Average Size of Event'!$B87,'Hazard Data'!$D$14:$D$3379,'Average Size of Event'!F$4,'Hazard Data'!$B$14:$B$3379,'Average Size of Event'!$A87)/COUNTIFS('Hazard Data'!$G$14:$G$3379,'Average Size of Event'!$B87,'Hazard Data'!$D$14:$D$3379,'Average Size of Event'!F$4,'Hazard Data'!$B$14:$B$3379,'Average Size of Event'!$A87),"")</f>
        <v>1777</v>
      </c>
      <c r="G87" s="27">
        <f>IFERROR(SUMIFS('Hazard Data'!$N$14:$N$3379,'Hazard Data'!$G$14:$G$3379,'Average Size of Event'!$B87,'Hazard Data'!$D$14:$D$3379,'Average Size of Event'!G$4,'Hazard Data'!$B$14:$B$3379,'Average Size of Event'!$A87)/COUNTIFS('Hazard Data'!$G$14:$G$3379,'Average Size of Event'!$B87,'Hazard Data'!$D$14:$D$3379,'Average Size of Event'!G$4,'Hazard Data'!$B$14:$B$3379,'Average Size of Event'!$A87),"")</f>
        <v>80734</v>
      </c>
      <c r="H87" s="27" t="str">
        <f>IFERROR(SUMIFS('Hazard Data'!$N$14:$N$3379,'Hazard Data'!$G$14:$G$3379,'Average Size of Event'!$B87,'Hazard Data'!$D$14:$D$3379,'Average Size of Event'!H$4,'Hazard Data'!$B$14:$B$3379,'Average Size of Event'!$A87)/COUNTIFS('Hazard Data'!$G$14:$G$3379,'Average Size of Event'!$B87,'Hazard Data'!$D$14:$D$3379,'Average Size of Event'!H$4,'Hazard Data'!$B$14:$B$3379,'Average Size of Event'!$A87),"")</f>
        <v/>
      </c>
      <c r="I87" s="27">
        <f>IFERROR(SUMIFS('Hazard Data'!$N$14:$N$3379,'Hazard Data'!$G$14:$G$3379,'Average Size of Event'!$B87,'Hazard Data'!$B$14:$B$3379,'Average Size of Event'!$A87)/COUNTIFS('Hazard Data'!$G$14:$G$3379,'Average Size of Event'!$B87,'Hazard Data'!$B$14:$B$3379,'Average Size of Event'!$A87),"")</f>
        <v>125020.36842105263</v>
      </c>
      <c r="K87" s="23" t="s">
        <v>92</v>
      </c>
      <c r="L87" s="24">
        <f>M86</f>
        <v>3000000</v>
      </c>
      <c r="M87" t="s">
        <v>129</v>
      </c>
      <c r="N87">
        <f>COUNTIFS('Hazard Data'!$B$14:$B$3379,'Average Size of Event'!$A87,'Hazard Data'!$N$14:$N$3379,"&gt;="&amp;L87)</f>
        <v>10</v>
      </c>
      <c r="O87" s="35">
        <f t="shared" si="10"/>
        <v>4.0322580645161289E-2</v>
      </c>
    </row>
    <row r="88" spans="1:15">
      <c r="A88" s="33" t="str">
        <f t="shared" si="11"/>
        <v>6</v>
      </c>
      <c r="B88" s="23" t="s">
        <v>130</v>
      </c>
      <c r="C88" s="27">
        <f>IFERROR(SUMIFS('Hazard Data'!$N$14:$N$3379,'Hazard Data'!$G$14:$G$3379,'Average Size of Event'!$B88,'Hazard Data'!$D$14:$D$3379,'Average Size of Event'!C$4,'Hazard Data'!$B$14:$B$3379,'Average Size of Event'!$A88)/COUNTIFS('Hazard Data'!$G$14:$G$3379,'Average Size of Event'!$B88,'Hazard Data'!$D$14:$D$3379,'Average Size of Event'!C$4,'Hazard Data'!$B$14:$B$3379,'Average Size of Event'!$A88),"")</f>
        <v>181876.82352941178</v>
      </c>
      <c r="D88" s="27">
        <f>IFERROR(SUMIFS('Hazard Data'!$N$14:$N$3379,'Hazard Data'!$G$14:$G$3379,'Average Size of Event'!$B88,'Hazard Data'!$D$14:$D$3379,'Average Size of Event'!D$4,'Hazard Data'!$B$14:$B$3379,'Average Size of Event'!$A88)/COUNTIFS('Hazard Data'!$G$14:$G$3379,'Average Size of Event'!$B88,'Hazard Data'!$D$14:$D$3379,'Average Size of Event'!D$4,'Hazard Data'!$B$14:$B$3379,'Average Size of Event'!$A88),"")</f>
        <v>24392.777777777777</v>
      </c>
      <c r="E88" s="27">
        <f>IFERROR(SUMIFS('Hazard Data'!$N$14:$N$3379,'Hazard Data'!$G$14:$G$3379,'Average Size of Event'!$B88,'Hazard Data'!$D$14:$D$3379,'Average Size of Event'!E$4,'Hazard Data'!$B$14:$B$3379,'Average Size of Event'!$A88)/COUNTIFS('Hazard Data'!$G$14:$G$3379,'Average Size of Event'!$B88,'Hazard Data'!$D$14:$D$3379,'Average Size of Event'!E$4,'Hazard Data'!$B$14:$B$3379,'Average Size of Event'!$A88),"")</f>
        <v>4961.75</v>
      </c>
      <c r="F88" s="27" t="str">
        <f>IFERROR(SUMIFS('Hazard Data'!$N$14:$N$3379,'Hazard Data'!$G$14:$G$3379,'Average Size of Event'!$B88,'Hazard Data'!$D$14:$D$3379,'Average Size of Event'!F$4,'Hazard Data'!$B$14:$B$3379,'Average Size of Event'!$A88)/COUNTIFS('Hazard Data'!$G$14:$G$3379,'Average Size of Event'!$B88,'Hazard Data'!$D$14:$D$3379,'Average Size of Event'!F$4,'Hazard Data'!$B$14:$B$3379,'Average Size of Event'!$A88),"")</f>
        <v/>
      </c>
      <c r="G88" s="27">
        <f>IFERROR(SUMIFS('Hazard Data'!$N$14:$N$3379,'Hazard Data'!$G$14:$G$3379,'Average Size of Event'!$B88,'Hazard Data'!$D$14:$D$3379,'Average Size of Event'!G$4,'Hazard Data'!$B$14:$B$3379,'Average Size of Event'!$A88)/COUNTIFS('Hazard Data'!$G$14:$G$3379,'Average Size of Event'!$B88,'Hazard Data'!$D$14:$D$3379,'Average Size of Event'!G$4,'Hazard Data'!$B$14:$B$3379,'Average Size of Event'!$A88),"")</f>
        <v>2450520.5</v>
      </c>
      <c r="H88" s="27" t="str">
        <f>IFERROR(SUMIFS('Hazard Data'!$N$14:$N$3379,'Hazard Data'!$G$14:$G$3379,'Average Size of Event'!$B88,'Hazard Data'!$D$14:$D$3379,'Average Size of Event'!H$4,'Hazard Data'!$B$14:$B$3379,'Average Size of Event'!$A88)/COUNTIFS('Hazard Data'!$G$14:$G$3379,'Average Size of Event'!$B88,'Hazard Data'!$D$14:$D$3379,'Average Size of Event'!H$4,'Hazard Data'!$B$14:$B$3379,'Average Size of Event'!$A88),"")</f>
        <v/>
      </c>
      <c r="I88" s="27">
        <f>IFERROR(SUMIFS('Hazard Data'!$N$14:$N$3379,'Hazard Data'!$G$14:$G$3379,'Average Size of Event'!$B88,'Hazard Data'!$B$14:$B$3379,'Average Size of Event'!$A88)/COUNTIFS('Hazard Data'!$G$14:$G$3379,'Average Size of Event'!$B88,'Hazard Data'!$B$14:$B$3379,'Average Size of Event'!$A88),"")</f>
        <v>257260.28125</v>
      </c>
    </row>
    <row r="89" spans="1:15">
      <c r="A89" s="33" t="str">
        <f t="shared" si="11"/>
        <v>6</v>
      </c>
      <c r="B89" s="23" t="s">
        <v>131</v>
      </c>
      <c r="C89" s="27">
        <f>IFERROR(SUMIFS('Hazard Data'!$N$14:$N$3379,'Hazard Data'!$G$14:$G$3379,'Average Size of Event'!$B89,'Hazard Data'!$D$14:$D$3379,'Average Size of Event'!C$4,'Hazard Data'!$B$14:$B$3379,'Average Size of Event'!$A89)/COUNTIFS('Hazard Data'!$G$14:$G$3379,'Average Size of Event'!$B89,'Hazard Data'!$D$14:$D$3379,'Average Size of Event'!C$4,'Hazard Data'!$B$14:$B$3379,'Average Size of Event'!$A89),"")</f>
        <v>28567.473684210527</v>
      </c>
      <c r="D89" s="27">
        <f>IFERROR(SUMIFS('Hazard Data'!$N$14:$N$3379,'Hazard Data'!$G$14:$G$3379,'Average Size of Event'!$B89,'Hazard Data'!$D$14:$D$3379,'Average Size of Event'!D$4,'Hazard Data'!$B$14:$B$3379,'Average Size of Event'!$A89)/COUNTIFS('Hazard Data'!$G$14:$G$3379,'Average Size of Event'!$B89,'Hazard Data'!$D$14:$D$3379,'Average Size of Event'!D$4,'Hazard Data'!$B$14:$B$3379,'Average Size of Event'!$A89),"")</f>
        <v>336840.77777777775</v>
      </c>
      <c r="E89" s="27">
        <f>IFERROR(SUMIFS('Hazard Data'!$N$14:$N$3379,'Hazard Data'!$G$14:$G$3379,'Average Size of Event'!$B89,'Hazard Data'!$D$14:$D$3379,'Average Size of Event'!E$4,'Hazard Data'!$B$14:$B$3379,'Average Size of Event'!$A89)/COUNTIFS('Hazard Data'!$G$14:$G$3379,'Average Size of Event'!$B89,'Hazard Data'!$D$14:$D$3379,'Average Size of Event'!E$4,'Hazard Data'!$B$14:$B$3379,'Average Size of Event'!$A89),"")</f>
        <v>0</v>
      </c>
      <c r="F89" s="27" t="str">
        <f>IFERROR(SUMIFS('Hazard Data'!$N$14:$N$3379,'Hazard Data'!$G$14:$G$3379,'Average Size of Event'!$B89,'Hazard Data'!$D$14:$D$3379,'Average Size of Event'!F$4,'Hazard Data'!$B$14:$B$3379,'Average Size of Event'!$A89)/COUNTIFS('Hazard Data'!$G$14:$G$3379,'Average Size of Event'!$B89,'Hazard Data'!$D$14:$D$3379,'Average Size of Event'!F$4,'Hazard Data'!$B$14:$B$3379,'Average Size of Event'!$A89),"")</f>
        <v/>
      </c>
      <c r="G89" s="27" t="str">
        <f>IFERROR(SUMIFS('Hazard Data'!$N$14:$N$3379,'Hazard Data'!$G$14:$G$3379,'Average Size of Event'!$B89,'Hazard Data'!$D$14:$D$3379,'Average Size of Event'!G$4,'Hazard Data'!$B$14:$B$3379,'Average Size of Event'!$A89)/COUNTIFS('Hazard Data'!$G$14:$G$3379,'Average Size of Event'!$B89,'Hazard Data'!$D$14:$D$3379,'Average Size of Event'!G$4,'Hazard Data'!$B$14:$B$3379,'Average Size of Event'!$A89),"")</f>
        <v/>
      </c>
      <c r="H89" s="27" t="str">
        <f>IFERROR(SUMIFS('Hazard Data'!$N$14:$N$3379,'Hazard Data'!$G$14:$G$3379,'Average Size of Event'!$B89,'Hazard Data'!$D$14:$D$3379,'Average Size of Event'!H$4,'Hazard Data'!$B$14:$B$3379,'Average Size of Event'!$A89)/COUNTIFS('Hazard Data'!$G$14:$G$3379,'Average Size of Event'!$B89,'Hazard Data'!$D$14:$D$3379,'Average Size of Event'!H$4,'Hazard Data'!$B$14:$B$3379,'Average Size of Event'!$A89),"")</f>
        <v/>
      </c>
      <c r="I89" s="27">
        <f>IFERROR(SUMIFS('Hazard Data'!$N$14:$N$3379,'Hazard Data'!$G$14:$G$3379,'Average Size of Event'!$B89,'Hazard Data'!$B$14:$B$3379,'Average Size of Event'!$A89)/COUNTIFS('Hazard Data'!$G$14:$G$3379,'Average Size of Event'!$B89,'Hazard Data'!$B$14:$B$3379,'Average Size of Event'!$A89),"")</f>
        <v>123253.41379310345</v>
      </c>
    </row>
    <row r="90" spans="1:15">
      <c r="A90" s="33" t="str">
        <f t="shared" si="11"/>
        <v>6</v>
      </c>
      <c r="B90" s="23" t="s">
        <v>132</v>
      </c>
      <c r="C90" s="27">
        <f>IFERROR(SUMIFS('Hazard Data'!$N$14:$N$3379,'Hazard Data'!$G$14:$G$3379,'Average Size of Event'!$B90,'Hazard Data'!$D$14:$D$3379,'Average Size of Event'!C$4,'Hazard Data'!$B$14:$B$3379,'Average Size of Event'!$A90)/COUNTIFS('Hazard Data'!$G$14:$G$3379,'Average Size of Event'!$B90,'Hazard Data'!$D$14:$D$3379,'Average Size of Event'!C$4,'Hazard Data'!$B$14:$B$3379,'Average Size of Event'!$A90),"")</f>
        <v>34226.583333333336</v>
      </c>
      <c r="D90" s="27">
        <f>IFERROR(SUMIFS('Hazard Data'!$N$14:$N$3379,'Hazard Data'!$G$14:$G$3379,'Average Size of Event'!$B90,'Hazard Data'!$D$14:$D$3379,'Average Size of Event'!D$4,'Hazard Data'!$B$14:$B$3379,'Average Size of Event'!$A90)/COUNTIFS('Hazard Data'!$G$14:$G$3379,'Average Size of Event'!$B90,'Hazard Data'!$D$14:$D$3379,'Average Size of Event'!D$4,'Hazard Data'!$B$14:$B$3379,'Average Size of Event'!$A90),"")</f>
        <v>64838.400000000001</v>
      </c>
      <c r="E90" s="27">
        <f>IFERROR(SUMIFS('Hazard Data'!$N$14:$N$3379,'Hazard Data'!$G$14:$G$3379,'Average Size of Event'!$B90,'Hazard Data'!$D$14:$D$3379,'Average Size of Event'!E$4,'Hazard Data'!$B$14:$B$3379,'Average Size of Event'!$A90)/COUNTIFS('Hazard Data'!$G$14:$G$3379,'Average Size of Event'!$B90,'Hazard Data'!$D$14:$D$3379,'Average Size of Event'!E$4,'Hazard Data'!$B$14:$B$3379,'Average Size of Event'!$A90),"")</f>
        <v>166569.27272727274</v>
      </c>
      <c r="F90" s="27" t="str">
        <f>IFERROR(SUMIFS('Hazard Data'!$N$14:$N$3379,'Hazard Data'!$G$14:$G$3379,'Average Size of Event'!$B90,'Hazard Data'!$D$14:$D$3379,'Average Size of Event'!F$4,'Hazard Data'!$B$14:$B$3379,'Average Size of Event'!$A90)/COUNTIFS('Hazard Data'!$G$14:$G$3379,'Average Size of Event'!$B90,'Hazard Data'!$D$14:$D$3379,'Average Size of Event'!F$4,'Hazard Data'!$B$14:$B$3379,'Average Size of Event'!$A90),"")</f>
        <v/>
      </c>
      <c r="G90" s="27" t="str">
        <f>IFERROR(SUMIFS('Hazard Data'!$N$14:$N$3379,'Hazard Data'!$G$14:$G$3379,'Average Size of Event'!$B90,'Hazard Data'!$D$14:$D$3379,'Average Size of Event'!G$4,'Hazard Data'!$B$14:$B$3379,'Average Size of Event'!$A90)/COUNTIFS('Hazard Data'!$G$14:$G$3379,'Average Size of Event'!$B90,'Hazard Data'!$D$14:$D$3379,'Average Size of Event'!G$4,'Hazard Data'!$B$14:$B$3379,'Average Size of Event'!$A90),"")</f>
        <v/>
      </c>
      <c r="H90" s="27" t="str">
        <f>IFERROR(SUMIFS('Hazard Data'!$N$14:$N$3379,'Hazard Data'!$G$14:$G$3379,'Average Size of Event'!$B90,'Hazard Data'!$D$14:$D$3379,'Average Size of Event'!H$4,'Hazard Data'!$B$14:$B$3379,'Average Size of Event'!$A90)/COUNTIFS('Hazard Data'!$G$14:$G$3379,'Average Size of Event'!$B90,'Hazard Data'!$D$14:$D$3379,'Average Size of Event'!H$4,'Hazard Data'!$B$14:$B$3379,'Average Size of Event'!$A90),"")</f>
        <v/>
      </c>
      <c r="I90" s="27">
        <f>IFERROR(SUMIFS('Hazard Data'!$N$14:$N$3379,'Hazard Data'!$G$14:$G$3379,'Average Size of Event'!$B90,'Hazard Data'!$B$14:$B$3379,'Average Size of Event'!$A90)/COUNTIFS('Hazard Data'!$G$14:$G$3379,'Average Size of Event'!$B90,'Hazard Data'!$B$14:$B$3379,'Average Size of Event'!$A90),"")</f>
        <v>74447.3</v>
      </c>
    </row>
    <row r="91" spans="1:15">
      <c r="A91" s="33" t="str">
        <f t="shared" si="11"/>
        <v>6</v>
      </c>
      <c r="B91" s="23" t="s">
        <v>133</v>
      </c>
      <c r="C91" s="27">
        <f>IFERROR(SUMIFS('Hazard Data'!$N$14:$N$3379,'Hazard Data'!$G$14:$G$3379,'Average Size of Event'!$B91,'Hazard Data'!$D$14:$D$3379,'Average Size of Event'!C$4,'Hazard Data'!$B$14:$B$3379,'Average Size of Event'!$A91)/COUNTIFS('Hazard Data'!$G$14:$G$3379,'Average Size of Event'!$B91,'Hazard Data'!$D$14:$D$3379,'Average Size of Event'!C$4,'Hazard Data'!$B$14:$B$3379,'Average Size of Event'!$A91),"")</f>
        <v>141170.77777777778</v>
      </c>
      <c r="D91" s="27">
        <f>IFERROR(SUMIFS('Hazard Data'!$N$14:$N$3379,'Hazard Data'!$G$14:$G$3379,'Average Size of Event'!$B91,'Hazard Data'!$D$14:$D$3379,'Average Size of Event'!D$4,'Hazard Data'!$B$14:$B$3379,'Average Size of Event'!$A91)/COUNTIFS('Hazard Data'!$G$14:$G$3379,'Average Size of Event'!$B91,'Hazard Data'!$D$14:$D$3379,'Average Size of Event'!D$4,'Hazard Data'!$B$14:$B$3379,'Average Size of Event'!$A91),"")</f>
        <v>2362661</v>
      </c>
      <c r="E91" s="27">
        <f>IFERROR(SUMIFS('Hazard Data'!$N$14:$N$3379,'Hazard Data'!$G$14:$G$3379,'Average Size of Event'!$B91,'Hazard Data'!$D$14:$D$3379,'Average Size of Event'!E$4,'Hazard Data'!$B$14:$B$3379,'Average Size of Event'!$A91)/COUNTIFS('Hazard Data'!$G$14:$G$3379,'Average Size of Event'!$B91,'Hazard Data'!$D$14:$D$3379,'Average Size of Event'!E$4,'Hazard Data'!$B$14:$B$3379,'Average Size of Event'!$A91),"")</f>
        <v>23899576.75</v>
      </c>
      <c r="F91" s="27" t="str">
        <f>IFERROR(SUMIFS('Hazard Data'!$N$14:$N$3379,'Hazard Data'!$G$14:$G$3379,'Average Size of Event'!$B91,'Hazard Data'!$D$14:$D$3379,'Average Size of Event'!F$4,'Hazard Data'!$B$14:$B$3379,'Average Size of Event'!$A91)/COUNTIFS('Hazard Data'!$G$14:$G$3379,'Average Size of Event'!$B91,'Hazard Data'!$D$14:$D$3379,'Average Size of Event'!F$4,'Hazard Data'!$B$14:$B$3379,'Average Size of Event'!$A91),"")</f>
        <v/>
      </c>
      <c r="G91" s="27">
        <f>IFERROR(SUMIFS('Hazard Data'!$N$14:$N$3379,'Hazard Data'!$G$14:$G$3379,'Average Size of Event'!$B91,'Hazard Data'!$D$14:$D$3379,'Average Size of Event'!G$4,'Hazard Data'!$B$14:$B$3379,'Average Size of Event'!$A91)/COUNTIFS('Hazard Data'!$G$14:$G$3379,'Average Size of Event'!$B91,'Hazard Data'!$D$14:$D$3379,'Average Size of Event'!G$4,'Hazard Data'!$B$14:$B$3379,'Average Size of Event'!$A91),"")</f>
        <v>2099993</v>
      </c>
      <c r="H91" s="27" t="str">
        <f>IFERROR(SUMIFS('Hazard Data'!$N$14:$N$3379,'Hazard Data'!$G$14:$G$3379,'Average Size of Event'!$B91,'Hazard Data'!$D$14:$D$3379,'Average Size of Event'!H$4,'Hazard Data'!$B$14:$B$3379,'Average Size of Event'!$A91)/COUNTIFS('Hazard Data'!$G$14:$G$3379,'Average Size of Event'!$B91,'Hazard Data'!$D$14:$D$3379,'Average Size of Event'!H$4,'Hazard Data'!$B$14:$B$3379,'Average Size of Event'!$A91),"")</f>
        <v/>
      </c>
      <c r="I91" s="27">
        <f>IFERROR(SUMIFS('Hazard Data'!$N$14:$N$3379,'Hazard Data'!$G$14:$G$3379,'Average Size of Event'!$B91,'Hazard Data'!$B$14:$B$3379,'Average Size of Event'!$A91)/COUNTIFS('Hazard Data'!$G$14:$G$3379,'Average Size of Event'!$B91,'Hazard Data'!$B$14:$B$3379,'Average Size of Event'!$A91),"")</f>
        <v>6023304.5</v>
      </c>
    </row>
    <row r="92" spans="1:15">
      <c r="A92" s="33" t="str">
        <f t="shared" si="11"/>
        <v>6</v>
      </c>
      <c r="B92" s="23" t="s">
        <v>134</v>
      </c>
      <c r="C92" s="27">
        <f>IFERROR(SUMIFS('Hazard Data'!$N$14:$N$3379,'Hazard Data'!$G$14:$G$3379,'Average Size of Event'!$B92,'Hazard Data'!$D$14:$D$3379,'Average Size of Event'!C$4,'Hazard Data'!$B$14:$B$3379,'Average Size of Event'!$A92)/COUNTIFS('Hazard Data'!$G$14:$G$3379,'Average Size of Event'!$B92,'Hazard Data'!$D$14:$D$3379,'Average Size of Event'!C$4,'Hazard Data'!$B$14:$B$3379,'Average Size of Event'!$A92),"")</f>
        <v>164971</v>
      </c>
      <c r="D92" s="27">
        <f>IFERROR(SUMIFS('Hazard Data'!$N$14:$N$3379,'Hazard Data'!$G$14:$G$3379,'Average Size of Event'!$B92,'Hazard Data'!$D$14:$D$3379,'Average Size of Event'!D$4,'Hazard Data'!$B$14:$B$3379,'Average Size of Event'!$A92)/COUNTIFS('Hazard Data'!$G$14:$G$3379,'Average Size of Event'!$B92,'Hazard Data'!$D$14:$D$3379,'Average Size of Event'!D$4,'Hazard Data'!$B$14:$B$3379,'Average Size of Event'!$A92),"")</f>
        <v>155333</v>
      </c>
      <c r="E92" s="27">
        <f>IFERROR(SUMIFS('Hazard Data'!$N$14:$N$3379,'Hazard Data'!$G$14:$G$3379,'Average Size of Event'!$B92,'Hazard Data'!$D$14:$D$3379,'Average Size of Event'!E$4,'Hazard Data'!$B$14:$B$3379,'Average Size of Event'!$A92)/COUNTIFS('Hazard Data'!$G$14:$G$3379,'Average Size of Event'!$B92,'Hazard Data'!$D$14:$D$3379,'Average Size of Event'!E$4,'Hazard Data'!$B$14:$B$3379,'Average Size of Event'!$A92),"")</f>
        <v>0</v>
      </c>
      <c r="F92" s="27">
        <f>IFERROR(SUMIFS('Hazard Data'!$N$14:$N$3379,'Hazard Data'!$G$14:$G$3379,'Average Size of Event'!$B92,'Hazard Data'!$D$14:$D$3379,'Average Size of Event'!F$4,'Hazard Data'!$B$14:$B$3379,'Average Size of Event'!$A92)/COUNTIFS('Hazard Data'!$G$14:$G$3379,'Average Size of Event'!$B92,'Hazard Data'!$D$14:$D$3379,'Average Size of Event'!F$4,'Hazard Data'!$B$14:$B$3379,'Average Size of Event'!$A92),"")</f>
        <v>3486739</v>
      </c>
      <c r="G92" s="27">
        <f>IFERROR(SUMIFS('Hazard Data'!$N$14:$N$3379,'Hazard Data'!$G$14:$G$3379,'Average Size of Event'!$B92,'Hazard Data'!$D$14:$D$3379,'Average Size of Event'!G$4,'Hazard Data'!$B$14:$B$3379,'Average Size of Event'!$A92)/COUNTIFS('Hazard Data'!$G$14:$G$3379,'Average Size of Event'!$B92,'Hazard Data'!$D$14:$D$3379,'Average Size of Event'!G$4,'Hazard Data'!$B$14:$B$3379,'Average Size of Event'!$A92),"")</f>
        <v>7055589</v>
      </c>
      <c r="H92" s="27" t="str">
        <f>IFERROR(SUMIFS('Hazard Data'!$N$14:$N$3379,'Hazard Data'!$G$14:$G$3379,'Average Size of Event'!$B92,'Hazard Data'!$D$14:$D$3379,'Average Size of Event'!H$4,'Hazard Data'!$B$14:$B$3379,'Average Size of Event'!$A92)/COUNTIFS('Hazard Data'!$G$14:$G$3379,'Average Size of Event'!$B92,'Hazard Data'!$D$14:$D$3379,'Average Size of Event'!H$4,'Hazard Data'!$B$14:$B$3379,'Average Size of Event'!$A92),"")</f>
        <v/>
      </c>
      <c r="I92" s="27">
        <f>IFERROR(SUMIFS('Hazard Data'!$N$14:$N$3379,'Hazard Data'!$G$14:$G$3379,'Average Size of Event'!$B92,'Hazard Data'!$B$14:$B$3379,'Average Size of Event'!$A92)/COUNTIFS('Hazard Data'!$G$14:$G$3379,'Average Size of Event'!$B92,'Hazard Data'!$B$14:$B$3379,'Average Size of Event'!$A92),"")</f>
        <v>4003674.875</v>
      </c>
    </row>
    <row r="93" spans="1:15">
      <c r="A93" s="33" t="str">
        <f t="shared" si="11"/>
        <v>6</v>
      </c>
      <c r="B93" s="23" t="s">
        <v>135</v>
      </c>
      <c r="C93" s="27" t="str">
        <f>IFERROR(SUMIFS('Hazard Data'!$N$14:$N$3379,'Hazard Data'!$G$14:$G$3379,'Average Size of Event'!$B93,'Hazard Data'!$D$14:$D$3379,'Average Size of Event'!C$4,'Hazard Data'!$B$14:$B$3379,'Average Size of Event'!$A93)/COUNTIFS('Hazard Data'!$G$14:$G$3379,'Average Size of Event'!$B93,'Hazard Data'!$D$14:$D$3379,'Average Size of Event'!C$4,'Hazard Data'!$B$14:$B$3379,'Average Size of Event'!$A93),"")</f>
        <v/>
      </c>
      <c r="D93" s="27" t="str">
        <f>IFERROR(SUMIFS('Hazard Data'!$N$14:$N$3379,'Hazard Data'!$G$14:$G$3379,'Average Size of Event'!$B93,'Hazard Data'!$D$14:$D$3379,'Average Size of Event'!D$4,'Hazard Data'!$B$14:$B$3379,'Average Size of Event'!$A93)/COUNTIFS('Hazard Data'!$G$14:$G$3379,'Average Size of Event'!$B93,'Hazard Data'!$D$14:$D$3379,'Average Size of Event'!D$4,'Hazard Data'!$B$14:$B$3379,'Average Size of Event'!$A93),"")</f>
        <v/>
      </c>
      <c r="E93" s="27" t="str">
        <f>IFERROR(SUMIFS('Hazard Data'!$N$14:$N$3379,'Hazard Data'!$G$14:$G$3379,'Average Size of Event'!$B93,'Hazard Data'!$D$14:$D$3379,'Average Size of Event'!E$4,'Hazard Data'!$B$14:$B$3379,'Average Size of Event'!$A93)/COUNTIFS('Hazard Data'!$G$14:$G$3379,'Average Size of Event'!$B93,'Hazard Data'!$D$14:$D$3379,'Average Size of Event'!E$4,'Hazard Data'!$B$14:$B$3379,'Average Size of Event'!$A93),"")</f>
        <v/>
      </c>
      <c r="F93" s="27" t="str">
        <f>IFERROR(SUMIFS('Hazard Data'!$N$14:$N$3379,'Hazard Data'!$G$14:$G$3379,'Average Size of Event'!$B93,'Hazard Data'!$D$14:$D$3379,'Average Size of Event'!F$4,'Hazard Data'!$B$14:$B$3379,'Average Size of Event'!$A93)/COUNTIFS('Hazard Data'!$G$14:$G$3379,'Average Size of Event'!$B93,'Hazard Data'!$D$14:$D$3379,'Average Size of Event'!F$4,'Hazard Data'!$B$14:$B$3379,'Average Size of Event'!$A93),"")</f>
        <v/>
      </c>
      <c r="G93" s="27" t="str">
        <f>IFERROR(SUMIFS('Hazard Data'!$N$14:$N$3379,'Hazard Data'!$G$14:$G$3379,'Average Size of Event'!$B93,'Hazard Data'!$D$14:$D$3379,'Average Size of Event'!G$4,'Hazard Data'!$B$14:$B$3379,'Average Size of Event'!$A93)/COUNTIFS('Hazard Data'!$G$14:$G$3379,'Average Size of Event'!$B93,'Hazard Data'!$D$14:$D$3379,'Average Size of Event'!G$4,'Hazard Data'!$B$14:$B$3379,'Average Size of Event'!$A93),"")</f>
        <v/>
      </c>
      <c r="H93" s="27" t="str">
        <f>IFERROR(SUMIFS('Hazard Data'!$N$14:$N$3379,'Hazard Data'!$G$14:$G$3379,'Average Size of Event'!$B93,'Hazard Data'!$D$14:$D$3379,'Average Size of Event'!H$4,'Hazard Data'!$B$14:$B$3379,'Average Size of Event'!$A93)/COUNTIFS('Hazard Data'!$G$14:$G$3379,'Average Size of Event'!$B93,'Hazard Data'!$D$14:$D$3379,'Average Size of Event'!H$4,'Hazard Data'!$B$14:$B$3379,'Average Size of Event'!$A93),"")</f>
        <v/>
      </c>
      <c r="I93" s="27" t="str">
        <f>IFERROR(SUMIFS('Hazard Data'!$N$14:$N$3379,'Hazard Data'!$G$14:$G$3379,'Average Size of Event'!$B93,'Hazard Data'!$B$14:$B$3379,'Average Size of Event'!$A93)/COUNTIFS('Hazard Data'!$G$14:$G$3379,'Average Size of Event'!$B93,'Hazard Data'!$B$14:$B$3379,'Average Size of Event'!$A93),"")</f>
        <v/>
      </c>
    </row>
    <row r="94" spans="1:15">
      <c r="A94" s="33" t="str">
        <f t="shared" si="11"/>
        <v>6</v>
      </c>
      <c r="B94" s="23" t="s">
        <v>136</v>
      </c>
      <c r="C94" s="27">
        <f>IFERROR(SUMIFS('Hazard Data'!$N$14:$N$3379,'Hazard Data'!$G$14:$G$3379,'Average Size of Event'!$B94,'Hazard Data'!$D$14:$D$3379,'Average Size of Event'!C$4,'Hazard Data'!$B$14:$B$3379,'Average Size of Event'!$A94)/COUNTIFS('Hazard Data'!$G$14:$G$3379,'Average Size of Event'!$B94,'Hazard Data'!$D$14:$D$3379,'Average Size of Event'!C$4,'Hazard Data'!$B$14:$B$3379,'Average Size of Event'!$A94),"")</f>
        <v>172421.5</v>
      </c>
      <c r="D94" s="27">
        <f>IFERROR(SUMIFS('Hazard Data'!$N$14:$N$3379,'Hazard Data'!$G$14:$G$3379,'Average Size of Event'!$B94,'Hazard Data'!$D$14:$D$3379,'Average Size of Event'!D$4,'Hazard Data'!$B$14:$B$3379,'Average Size of Event'!$A94)/COUNTIFS('Hazard Data'!$G$14:$G$3379,'Average Size of Event'!$B94,'Hazard Data'!$D$14:$D$3379,'Average Size of Event'!D$4,'Hazard Data'!$B$14:$B$3379,'Average Size of Event'!$A94),"")</f>
        <v>51874</v>
      </c>
      <c r="E94" s="27" t="str">
        <f>IFERROR(SUMIFS('Hazard Data'!$N$14:$N$3379,'Hazard Data'!$G$14:$G$3379,'Average Size of Event'!$B94,'Hazard Data'!$D$14:$D$3379,'Average Size of Event'!E$4,'Hazard Data'!$B$14:$B$3379,'Average Size of Event'!$A94)/COUNTIFS('Hazard Data'!$G$14:$G$3379,'Average Size of Event'!$B94,'Hazard Data'!$D$14:$D$3379,'Average Size of Event'!E$4,'Hazard Data'!$B$14:$B$3379,'Average Size of Event'!$A94),"")</f>
        <v/>
      </c>
      <c r="F94" s="27" t="str">
        <f>IFERROR(SUMIFS('Hazard Data'!$N$14:$N$3379,'Hazard Data'!$G$14:$G$3379,'Average Size of Event'!$B94,'Hazard Data'!$D$14:$D$3379,'Average Size of Event'!F$4,'Hazard Data'!$B$14:$B$3379,'Average Size of Event'!$A94)/COUNTIFS('Hazard Data'!$G$14:$G$3379,'Average Size of Event'!$B94,'Hazard Data'!$D$14:$D$3379,'Average Size of Event'!F$4,'Hazard Data'!$B$14:$B$3379,'Average Size of Event'!$A94),"")</f>
        <v/>
      </c>
      <c r="G94" s="27">
        <f>IFERROR(SUMIFS('Hazard Data'!$N$14:$N$3379,'Hazard Data'!$G$14:$G$3379,'Average Size of Event'!$B94,'Hazard Data'!$D$14:$D$3379,'Average Size of Event'!G$4,'Hazard Data'!$B$14:$B$3379,'Average Size of Event'!$A94)/COUNTIFS('Hazard Data'!$G$14:$G$3379,'Average Size of Event'!$B94,'Hazard Data'!$D$14:$D$3379,'Average Size of Event'!G$4,'Hazard Data'!$B$14:$B$3379,'Average Size of Event'!$A94),"")</f>
        <v>0</v>
      </c>
      <c r="H94" s="27" t="str">
        <f>IFERROR(SUMIFS('Hazard Data'!$N$14:$N$3379,'Hazard Data'!$G$14:$G$3379,'Average Size of Event'!$B94,'Hazard Data'!$D$14:$D$3379,'Average Size of Event'!H$4,'Hazard Data'!$B$14:$B$3379,'Average Size of Event'!$A94)/COUNTIFS('Hazard Data'!$G$14:$G$3379,'Average Size of Event'!$B94,'Hazard Data'!$D$14:$D$3379,'Average Size of Event'!H$4,'Hazard Data'!$B$14:$B$3379,'Average Size of Event'!$A94),"")</f>
        <v/>
      </c>
      <c r="I94" s="27">
        <f>IFERROR(SUMIFS('Hazard Data'!$N$14:$N$3379,'Hazard Data'!$G$14:$G$3379,'Average Size of Event'!$B94,'Hazard Data'!$B$14:$B$3379,'Average Size of Event'!$A94)/COUNTIFS('Hazard Data'!$G$14:$G$3379,'Average Size of Event'!$B94,'Hazard Data'!$B$14:$B$3379,'Average Size of Event'!$A94),"")</f>
        <v>69042.375</v>
      </c>
    </row>
    <row r="95" spans="1:15">
      <c r="A95" s="33" t="str">
        <f t="shared" si="11"/>
        <v>6</v>
      </c>
      <c r="B95" s="23" t="s">
        <v>137</v>
      </c>
      <c r="C95" s="27">
        <f>IFERROR(SUMIFS('Hazard Data'!$N$14:$N$3379,'Hazard Data'!$G$14:$G$3379,'Average Size of Event'!$B95,'Hazard Data'!$D$14:$D$3379,'Average Size of Event'!C$4,'Hazard Data'!$B$14:$B$3379,'Average Size of Event'!$A95)/COUNTIFS('Hazard Data'!$G$14:$G$3379,'Average Size of Event'!$B95,'Hazard Data'!$D$14:$D$3379,'Average Size of Event'!C$4,'Hazard Data'!$B$14:$B$3379,'Average Size of Event'!$A95),"")</f>
        <v>284621.5</v>
      </c>
      <c r="D95" s="27">
        <f>IFERROR(SUMIFS('Hazard Data'!$N$14:$N$3379,'Hazard Data'!$G$14:$G$3379,'Average Size of Event'!$B95,'Hazard Data'!$D$14:$D$3379,'Average Size of Event'!D$4,'Hazard Data'!$B$14:$B$3379,'Average Size of Event'!$A95)/COUNTIFS('Hazard Data'!$G$14:$G$3379,'Average Size of Event'!$B95,'Hazard Data'!$D$14:$D$3379,'Average Size of Event'!D$4,'Hazard Data'!$B$14:$B$3379,'Average Size of Event'!$A95),"")</f>
        <v>296266.95121951221</v>
      </c>
      <c r="E95" s="27" t="str">
        <f>IFERROR(SUMIFS('Hazard Data'!$N$14:$N$3379,'Hazard Data'!$G$14:$G$3379,'Average Size of Event'!$B95,'Hazard Data'!$D$14:$D$3379,'Average Size of Event'!E$4,'Hazard Data'!$B$14:$B$3379,'Average Size of Event'!$A95)/COUNTIFS('Hazard Data'!$G$14:$G$3379,'Average Size of Event'!$B95,'Hazard Data'!$D$14:$D$3379,'Average Size of Event'!E$4,'Hazard Data'!$B$14:$B$3379,'Average Size of Event'!$A95),"")</f>
        <v/>
      </c>
      <c r="F95" s="27" t="str">
        <f>IFERROR(SUMIFS('Hazard Data'!$N$14:$N$3379,'Hazard Data'!$G$14:$G$3379,'Average Size of Event'!$B95,'Hazard Data'!$D$14:$D$3379,'Average Size of Event'!F$4,'Hazard Data'!$B$14:$B$3379,'Average Size of Event'!$A95)/COUNTIFS('Hazard Data'!$G$14:$G$3379,'Average Size of Event'!$B95,'Hazard Data'!$D$14:$D$3379,'Average Size of Event'!F$4,'Hazard Data'!$B$14:$B$3379,'Average Size of Event'!$A95),"")</f>
        <v/>
      </c>
      <c r="G95" s="27">
        <f>IFERROR(SUMIFS('Hazard Data'!$N$14:$N$3379,'Hazard Data'!$G$14:$G$3379,'Average Size of Event'!$B95,'Hazard Data'!$D$14:$D$3379,'Average Size of Event'!G$4,'Hazard Data'!$B$14:$B$3379,'Average Size of Event'!$A95)/COUNTIFS('Hazard Data'!$G$14:$G$3379,'Average Size of Event'!$B95,'Hazard Data'!$D$14:$D$3379,'Average Size of Event'!G$4,'Hazard Data'!$B$14:$B$3379,'Average Size of Event'!$A95),"")</f>
        <v>1873111.5</v>
      </c>
      <c r="H95" s="27" t="str">
        <f>IFERROR(SUMIFS('Hazard Data'!$N$14:$N$3379,'Hazard Data'!$G$14:$G$3379,'Average Size of Event'!$B95,'Hazard Data'!$D$14:$D$3379,'Average Size of Event'!H$4,'Hazard Data'!$B$14:$B$3379,'Average Size of Event'!$A95)/COUNTIFS('Hazard Data'!$G$14:$G$3379,'Average Size of Event'!$B95,'Hazard Data'!$D$14:$D$3379,'Average Size of Event'!H$4,'Hazard Data'!$B$14:$B$3379,'Average Size of Event'!$A95),"")</f>
        <v/>
      </c>
      <c r="I95" s="27">
        <f>IFERROR(SUMIFS('Hazard Data'!$N$14:$N$3379,'Hazard Data'!$G$14:$G$3379,'Average Size of Event'!$B95,'Hazard Data'!$B$14:$B$3379,'Average Size of Event'!$A95)/COUNTIFS('Hazard Data'!$G$14:$G$3379,'Average Size of Event'!$B95,'Hazard Data'!$B$14:$B$3379,'Average Size of Event'!$A95),"")</f>
        <v>362375.61702127662</v>
      </c>
    </row>
    <row r="96" spans="1:15">
      <c r="A96" s="33" t="str">
        <f t="shared" si="11"/>
        <v>6</v>
      </c>
      <c r="B96" s="23" t="s">
        <v>138</v>
      </c>
      <c r="C96" s="27">
        <f>IFERROR(SUMIFS('Hazard Data'!$N$14:$N$3379,'Hazard Data'!$G$14:$G$3379,'Average Size of Event'!$B96,'Hazard Data'!$D$14:$D$3379,'Average Size of Event'!C$4,'Hazard Data'!$B$14:$B$3379,'Average Size of Event'!$A96)/COUNTIFS('Hazard Data'!$G$14:$G$3379,'Average Size of Event'!$B96,'Hazard Data'!$D$14:$D$3379,'Average Size of Event'!C$4,'Hazard Data'!$B$14:$B$3379,'Average Size of Event'!$A96),"")</f>
        <v>0</v>
      </c>
      <c r="D96" s="27">
        <f>IFERROR(SUMIFS('Hazard Data'!$N$14:$N$3379,'Hazard Data'!$G$14:$G$3379,'Average Size of Event'!$B96,'Hazard Data'!$D$14:$D$3379,'Average Size of Event'!D$4,'Hazard Data'!$B$14:$B$3379,'Average Size of Event'!$A96)/COUNTIFS('Hazard Data'!$G$14:$G$3379,'Average Size of Event'!$B96,'Hazard Data'!$D$14:$D$3379,'Average Size of Event'!D$4,'Hazard Data'!$B$14:$B$3379,'Average Size of Event'!$A96),"")</f>
        <v>46296</v>
      </c>
      <c r="E96" s="27" t="str">
        <f>IFERROR(SUMIFS('Hazard Data'!$N$14:$N$3379,'Hazard Data'!$G$14:$G$3379,'Average Size of Event'!$B96,'Hazard Data'!$D$14:$D$3379,'Average Size of Event'!E$4,'Hazard Data'!$B$14:$B$3379,'Average Size of Event'!$A96)/COUNTIFS('Hazard Data'!$G$14:$G$3379,'Average Size of Event'!$B96,'Hazard Data'!$D$14:$D$3379,'Average Size of Event'!E$4,'Hazard Data'!$B$14:$B$3379,'Average Size of Event'!$A96),"")</f>
        <v/>
      </c>
      <c r="F96" s="27" t="str">
        <f>IFERROR(SUMIFS('Hazard Data'!$N$14:$N$3379,'Hazard Data'!$G$14:$G$3379,'Average Size of Event'!$B96,'Hazard Data'!$D$14:$D$3379,'Average Size of Event'!F$4,'Hazard Data'!$B$14:$B$3379,'Average Size of Event'!$A96)/COUNTIFS('Hazard Data'!$G$14:$G$3379,'Average Size of Event'!$B96,'Hazard Data'!$D$14:$D$3379,'Average Size of Event'!F$4,'Hazard Data'!$B$14:$B$3379,'Average Size of Event'!$A96),"")</f>
        <v/>
      </c>
      <c r="G96" s="27">
        <f>IFERROR(SUMIFS('Hazard Data'!$N$14:$N$3379,'Hazard Data'!$G$14:$G$3379,'Average Size of Event'!$B96,'Hazard Data'!$D$14:$D$3379,'Average Size of Event'!G$4,'Hazard Data'!$B$14:$B$3379,'Average Size of Event'!$A96)/COUNTIFS('Hazard Data'!$G$14:$G$3379,'Average Size of Event'!$B96,'Hazard Data'!$D$14:$D$3379,'Average Size of Event'!G$4,'Hazard Data'!$B$14:$B$3379,'Average Size of Event'!$A96),"")</f>
        <v>28031.333333333332</v>
      </c>
      <c r="H96" s="27" t="str">
        <f>IFERROR(SUMIFS('Hazard Data'!$N$14:$N$3379,'Hazard Data'!$G$14:$G$3379,'Average Size of Event'!$B96,'Hazard Data'!$D$14:$D$3379,'Average Size of Event'!H$4,'Hazard Data'!$B$14:$B$3379,'Average Size of Event'!$A96)/COUNTIFS('Hazard Data'!$G$14:$G$3379,'Average Size of Event'!$B96,'Hazard Data'!$D$14:$D$3379,'Average Size of Event'!H$4,'Hazard Data'!$B$14:$B$3379,'Average Size of Event'!$A96),"")</f>
        <v/>
      </c>
      <c r="I96" s="27">
        <f>IFERROR(SUMIFS('Hazard Data'!$N$14:$N$3379,'Hazard Data'!$G$14:$G$3379,'Average Size of Event'!$B96,'Hazard Data'!$B$14:$B$3379,'Average Size of Event'!$A96)/COUNTIFS('Hazard Data'!$G$14:$G$3379,'Average Size of Event'!$B96,'Hazard Data'!$B$14:$B$3379,'Average Size of Event'!$A96),"")</f>
        <v>31854.571428571428</v>
      </c>
    </row>
    <row r="97" spans="1:9">
      <c r="A97" s="33" t="str">
        <f t="shared" si="11"/>
        <v>6</v>
      </c>
      <c r="B97" s="23" t="s">
        <v>139</v>
      </c>
      <c r="C97" s="27">
        <f>IFERROR(SUMIFS('Hazard Data'!$N$14:$N$3379,'Hazard Data'!$G$14:$G$3379,'Average Size of Event'!$B97,'Hazard Data'!$D$14:$D$3379,'Average Size of Event'!C$4,'Hazard Data'!$B$14:$B$3379,'Average Size of Event'!$A97)/COUNTIFS('Hazard Data'!$G$14:$G$3379,'Average Size of Event'!$B97,'Hazard Data'!$D$14:$D$3379,'Average Size of Event'!C$4,'Hazard Data'!$B$14:$B$3379,'Average Size of Event'!$A97),"")</f>
        <v>163.5</v>
      </c>
      <c r="D97" s="27">
        <f>IFERROR(SUMIFS('Hazard Data'!$N$14:$N$3379,'Hazard Data'!$G$14:$G$3379,'Average Size of Event'!$B97,'Hazard Data'!$D$14:$D$3379,'Average Size of Event'!D$4,'Hazard Data'!$B$14:$B$3379,'Average Size of Event'!$A97)/COUNTIFS('Hazard Data'!$G$14:$G$3379,'Average Size of Event'!$B97,'Hazard Data'!$D$14:$D$3379,'Average Size of Event'!D$4,'Hazard Data'!$B$14:$B$3379,'Average Size of Event'!$A97),"")</f>
        <v>131974</v>
      </c>
      <c r="E97" s="27" t="str">
        <f>IFERROR(SUMIFS('Hazard Data'!$N$14:$N$3379,'Hazard Data'!$G$14:$G$3379,'Average Size of Event'!$B97,'Hazard Data'!$D$14:$D$3379,'Average Size of Event'!E$4,'Hazard Data'!$B$14:$B$3379,'Average Size of Event'!$A97)/COUNTIFS('Hazard Data'!$G$14:$G$3379,'Average Size of Event'!$B97,'Hazard Data'!$D$14:$D$3379,'Average Size of Event'!E$4,'Hazard Data'!$B$14:$B$3379,'Average Size of Event'!$A97),"")</f>
        <v/>
      </c>
      <c r="F97" s="27" t="str">
        <f>IFERROR(SUMIFS('Hazard Data'!$N$14:$N$3379,'Hazard Data'!$G$14:$G$3379,'Average Size of Event'!$B97,'Hazard Data'!$D$14:$D$3379,'Average Size of Event'!F$4,'Hazard Data'!$B$14:$B$3379,'Average Size of Event'!$A97)/COUNTIFS('Hazard Data'!$G$14:$G$3379,'Average Size of Event'!$B97,'Hazard Data'!$D$14:$D$3379,'Average Size of Event'!F$4,'Hazard Data'!$B$14:$B$3379,'Average Size of Event'!$A97),"")</f>
        <v/>
      </c>
      <c r="G97" s="27" t="str">
        <f>IFERROR(SUMIFS('Hazard Data'!$N$14:$N$3379,'Hazard Data'!$G$14:$G$3379,'Average Size of Event'!$B97,'Hazard Data'!$D$14:$D$3379,'Average Size of Event'!G$4,'Hazard Data'!$B$14:$B$3379,'Average Size of Event'!$A97)/COUNTIFS('Hazard Data'!$G$14:$G$3379,'Average Size of Event'!$B97,'Hazard Data'!$D$14:$D$3379,'Average Size of Event'!G$4,'Hazard Data'!$B$14:$B$3379,'Average Size of Event'!$A97),"")</f>
        <v/>
      </c>
      <c r="H97" s="27" t="str">
        <f>IFERROR(SUMIFS('Hazard Data'!$N$14:$N$3379,'Hazard Data'!$G$14:$G$3379,'Average Size of Event'!$B97,'Hazard Data'!$D$14:$D$3379,'Average Size of Event'!H$4,'Hazard Data'!$B$14:$B$3379,'Average Size of Event'!$A97)/COUNTIFS('Hazard Data'!$G$14:$G$3379,'Average Size of Event'!$B97,'Hazard Data'!$D$14:$D$3379,'Average Size of Event'!H$4,'Hazard Data'!$B$14:$B$3379,'Average Size of Event'!$A97),"")</f>
        <v/>
      </c>
      <c r="I97" s="27">
        <f>IFERROR(SUMIFS('Hazard Data'!$N$14:$N$3379,'Hazard Data'!$G$14:$G$3379,'Average Size of Event'!$B97,'Hazard Data'!$B$14:$B$3379,'Average Size of Event'!$A97)/COUNTIFS('Hazard Data'!$G$14:$G$3379,'Average Size of Event'!$B97,'Hazard Data'!$B$14:$B$3379,'Average Size of Event'!$A97),"")</f>
        <v>94313.857142857145</v>
      </c>
    </row>
    <row r="98" spans="1:9">
      <c r="A98" s="33" t="str">
        <f t="shared" si="11"/>
        <v>6</v>
      </c>
      <c r="B98" s="23" t="s">
        <v>117</v>
      </c>
      <c r="C98" s="27">
        <f>IFERROR(SUMIFS('Hazard Data'!$N$14:$N$3379,'Hazard Data'!$D$14:$D$3379,'Average Size of Event'!C$4,'Hazard Data'!$B$14:$B$3379,'Average Size of Event'!$A98)/COUNTIFS('Hazard Data'!$D$14:$D$3379,'Average Size of Event'!C$4,'Hazard Data'!$B$14:$B$3379,'Average Size of Event'!$A98),"")</f>
        <v>90732.834862385324</v>
      </c>
      <c r="D98" s="27">
        <f>IFERROR(SUMIFS('Hazard Data'!$N$14:$N$3379,'Hazard Data'!$D$14:$D$3379,'Average Size of Event'!D$4,'Hazard Data'!$B$14:$B$3379,'Average Size of Event'!$A98)/COUNTIFS('Hazard Data'!$D$14:$D$3379,'Average Size of Event'!D$4,'Hazard Data'!$B$14:$B$3379,'Average Size of Event'!$A98),"")</f>
        <v>280043.95876288658</v>
      </c>
      <c r="E98" s="27">
        <f>IFERROR(SUMIFS('Hazard Data'!$N$14:$N$3379,'Hazard Data'!$D$14:$D$3379,'Average Size of Event'!E$4,'Hazard Data'!$B$14:$B$3379,'Average Size of Event'!$A98)/COUNTIFS('Hazard Data'!$D$14:$D$3379,'Average Size of Event'!E$4,'Hazard Data'!$B$14:$B$3379,'Average Size of Event'!$A98),"")</f>
        <v>4437744.5</v>
      </c>
      <c r="F98" s="27">
        <f>IFERROR(SUMIFS('Hazard Data'!$N$14:$N$3379,'Hazard Data'!$D$14:$D$3379,'Average Size of Event'!F$4,'Hazard Data'!$B$14:$B$3379,'Average Size of Event'!$A98)/COUNTIFS('Hazard Data'!$D$14:$D$3379,'Average Size of Event'!F$4,'Hazard Data'!$B$14:$B$3379,'Average Size of Event'!$A98),"")</f>
        <v>701952.6</v>
      </c>
      <c r="G98" s="27">
        <f>IFERROR(SUMIFS('Hazard Data'!$N$14:$N$3379,'Hazard Data'!$D$14:$D$3379,'Average Size of Event'!G$4,'Hazard Data'!$B$14:$B$3379,'Average Size of Event'!$A98)/COUNTIFS('Hazard Data'!$D$14:$D$3379,'Average Size of Event'!G$4,'Hazard Data'!$B$14:$B$3379,'Average Size of Event'!$A98),"")</f>
        <v>2608962.7333333334</v>
      </c>
      <c r="I98" s="34">
        <f>IFERROR(SUMIFS('Hazard Data'!$N$14:$N$3379,'Hazard Data'!$B$14:$B$3379,'Average Size of Event'!$A98)/COUNTIFS('Hazard Data'!$B$14:$B$3379,'Average Size of Event'!$A98),"")</f>
        <v>715035.18548387091</v>
      </c>
    </row>
  </sheetData>
  <sortState xmlns:xlrd2="http://schemas.microsoft.com/office/spreadsheetml/2017/richdata2" ref="B5:B17">
    <sortCondition ref="B5:B1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75A77-B690-46CA-916D-DC40C9664433}">
  <dimension ref="A1:O98"/>
  <sheetViews>
    <sheetView workbookViewId="0">
      <selection activeCell="C31" sqref="C31"/>
    </sheetView>
  </sheetViews>
  <sheetFormatPr defaultRowHeight="13.9"/>
  <cols>
    <col min="1" max="1" width="50.140625" bestFit="1" customWidth="1"/>
    <col min="2" max="2" width="10.5703125" bestFit="1" customWidth="1"/>
    <col min="3" max="4" width="15" bestFit="1" customWidth="1"/>
    <col min="5" max="5" width="17.42578125" bestFit="1" customWidth="1"/>
    <col min="6" max="6" width="18" bestFit="1" customWidth="1"/>
    <col min="7" max="7" width="16" bestFit="1" customWidth="1"/>
    <col min="8" max="8" width="9.28515625" bestFit="1" customWidth="1"/>
    <col min="9" max="9" width="18.7109375" bestFit="1" customWidth="1"/>
    <col min="12" max="13" width="13.7109375" bestFit="1" customWidth="1"/>
    <col min="15" max="15" width="10.7109375" bestFit="1" customWidth="1"/>
  </cols>
  <sheetData>
    <row r="1" spans="1:15">
      <c r="A1" t="s">
        <v>145</v>
      </c>
    </row>
    <row r="3" spans="1:15">
      <c r="A3" s="23" t="s">
        <v>122</v>
      </c>
    </row>
    <row r="4" spans="1:15">
      <c r="C4" s="23" t="s">
        <v>96</v>
      </c>
      <c r="D4" s="23" t="s">
        <v>97</v>
      </c>
      <c r="E4" s="23" t="s">
        <v>98</v>
      </c>
      <c r="F4" s="23" t="s">
        <v>100</v>
      </c>
      <c r="G4" s="23" t="s">
        <v>41</v>
      </c>
      <c r="H4" s="23" t="s">
        <v>87</v>
      </c>
      <c r="I4" s="23" t="s">
        <v>123</v>
      </c>
      <c r="L4" s="23" t="s">
        <v>6</v>
      </c>
      <c r="M4" s="23" t="s">
        <v>124</v>
      </c>
      <c r="N4" s="23" t="s">
        <v>21</v>
      </c>
      <c r="O4" s="23" t="s">
        <v>125</v>
      </c>
    </row>
    <row r="5" spans="1:15">
      <c r="A5" s="33" t="str">
        <f>RIGHT(A3,1)</f>
        <v>1</v>
      </c>
      <c r="B5" s="23" t="s">
        <v>126</v>
      </c>
      <c r="C5" s="27">
        <f>IFERROR(SUMIFS('Hazard Data'!$K$14:$K$3379,'Hazard Data'!$G$14:$G$3379,Injuries!$B5,'Hazard Data'!$D$14:$D$3379,Injuries!C$4,'Hazard Data'!$B$14:$B$3379,Injuries!$A5,'Hazard Data'!$N$14:$N$3379,"&lt;"&amp;Injuries!$M$5)/COUNTIFS('Hazard Data'!$K$14:$K$3379,"&gt;0",'Hazard Data'!$G$14:$G$3379,Injuries!$B5,'Hazard Data'!$D$14:$D$3379,Injuries!C$4,'Hazard Data'!$B$14:$B$3379,Injuries!$A5,'Hazard Data'!$N$14:$N$3379,"&lt;"&amp;Injuries!$M$5),"")</f>
        <v>5.75</v>
      </c>
      <c r="D5" s="27">
        <f>IFERROR(SUMIFS('Hazard Data'!$K$14:$K$3379,'Hazard Data'!$G$14:$G$3379,Injuries!$B5,'Hazard Data'!$D$14:$D$3379,Injuries!D$4,'Hazard Data'!$B$14:$B$3379,Injuries!$A5,'Hazard Data'!$N$14:$N$3379,"&lt;"&amp;Injuries!$M$5)/COUNTIFS('Hazard Data'!$K$14:$K$3379,"&gt;0",'Hazard Data'!$G$14:$G$3379,Injuries!$B5,'Hazard Data'!$D$14:$D$3379,Injuries!D$4,'Hazard Data'!$B$14:$B$3379,Injuries!$A5,'Hazard Data'!$N$14:$N$3379,"&lt;"&amp;Injuries!$M$5),"")</f>
        <v>9.6666666666666661</v>
      </c>
      <c r="E5" s="27" t="str">
        <f>IFERROR(SUMIFS('Hazard Data'!$K$14:$K$3379,'Hazard Data'!$G$14:$G$3379,Injuries!$B5,'Hazard Data'!$D$14:$D$3379,Injuries!E$4,'Hazard Data'!$B$14:$B$3379,Injuries!$A5,'Hazard Data'!$N$14:$N$3379,"&lt;"&amp;Injuries!$M$5)/COUNTIFS('Hazard Data'!$K$14:$K$3379,"&gt;0",'Hazard Data'!$G$14:$G$3379,Injuries!$B5,'Hazard Data'!$D$14:$D$3379,Injuries!E$4,'Hazard Data'!$B$14:$B$3379,Injuries!$A5,'Hazard Data'!$N$14:$N$3379,"&lt;"&amp;Injuries!$M$5),"")</f>
        <v/>
      </c>
      <c r="F5" s="27" t="str">
        <f>IFERROR(SUMIFS('Hazard Data'!$K$14:$K$3379,'Hazard Data'!$G$14:$G$3379,Injuries!$B5,'Hazard Data'!$D$14:$D$3379,Injuries!F$4,'Hazard Data'!$B$14:$B$3379,Injuries!$A5,'Hazard Data'!$N$14:$N$3379,"&lt;"&amp;Injuries!$M$5)/COUNTIFS('Hazard Data'!$K$14:$K$3379,"&gt;0",'Hazard Data'!$G$14:$G$3379,Injuries!$B5,'Hazard Data'!$D$14:$D$3379,Injuries!F$4,'Hazard Data'!$B$14:$B$3379,Injuries!$A5,'Hazard Data'!$N$14:$N$3379,"&lt;"&amp;Injuries!$M$5),"")</f>
        <v/>
      </c>
      <c r="G5" s="27" t="str">
        <f>IFERROR(SUMIFS('Hazard Data'!$K$14:$K$3379,'Hazard Data'!$G$14:$G$3379,Injuries!$B5,'Hazard Data'!$D$14:$D$3379,Injuries!G$4,'Hazard Data'!$B$14:$B$3379,Injuries!$A5,'Hazard Data'!$N$14:$N$3379,"&lt;"&amp;Injuries!$M$5)/COUNTIFS('Hazard Data'!$K$14:$K$3379,"&gt;0",'Hazard Data'!$G$14:$G$3379,Injuries!$B5,'Hazard Data'!$D$14:$D$3379,Injuries!G$4,'Hazard Data'!$B$14:$B$3379,Injuries!$A5,'Hazard Data'!$N$14:$N$3379,"&lt;"&amp;Injuries!$M$5),"")</f>
        <v/>
      </c>
      <c r="H5" s="27" t="str">
        <f>IFERROR(SUMIFS('Hazard Data'!$K$14:$K$3379,'Hazard Data'!$G$14:$G$3379,Injuries!$B5,'Hazard Data'!$D$14:$D$3379,Injuries!H$4,'Hazard Data'!$B$14:$B$3379,Injuries!$A5,'Hazard Data'!$N$14:$N$3379,"&lt;"&amp;Injuries!$M$5)/COUNTIFS('Hazard Data'!$K$14:$K$3379,"&gt;0",'Hazard Data'!$G$14:$G$3379,Injuries!$B5,'Hazard Data'!$D$14:$D$3379,Injuries!H$4,'Hazard Data'!$B$14:$B$3379,Injuries!$A5,'Hazard Data'!$N$14:$N$3379,"&lt;"&amp;Injuries!$M$5),"")</f>
        <v/>
      </c>
      <c r="I5" s="27">
        <f>IFERROR(SUMIFS('Hazard Data'!$K$14:$K$3379,'Hazard Data'!$G$14:$G$3379,Injuries!$B5,'Hazard Data'!$B$14:$B$3379,Injuries!$A5,'Hazard Data'!$N$14:$N$3379,"&lt;"&amp;Injuries!$M$5)/COUNTIFS('Hazard Data'!$K$14:$K$3379,"&gt;0",'Hazard Data'!$G$14:$G$3379,Injuries!$B5,'Hazard Data'!$B$14:$B$3379,Injuries!$A5,'Hazard Data'!$N$14:$N$3379,"&lt;"&amp;Injuries!$M$5),"")</f>
        <v>7.4285714285714288</v>
      </c>
      <c r="K5" s="23" t="s">
        <v>90</v>
      </c>
      <c r="L5">
        <v>0</v>
      </c>
      <c r="M5" s="27">
        <v>500000</v>
      </c>
      <c r="N5">
        <f>COUNTIFS('Hazard Data'!$B$14:$B$3379,Injuries!$A5,'Hazard Data'!$N$14:$N$3379,"&gt;="&amp;L5,'Hazard Data'!$N$14:$N$3379,"&lt;"&amp;M5)</f>
        <v>516</v>
      </c>
      <c r="O5" s="35">
        <f>N5/SUM(N$5:N$7)</f>
        <v>0.83495145631067957</v>
      </c>
    </row>
    <row r="6" spans="1:15">
      <c r="A6" s="33" t="str">
        <f>A5</f>
        <v>1</v>
      </c>
      <c r="B6" s="23" t="s">
        <v>127</v>
      </c>
      <c r="C6" s="27">
        <f>IFERROR(SUMIFS('Hazard Data'!$K$14:$K$3379,'Hazard Data'!$G$14:$G$3379,Injuries!$B6,'Hazard Data'!$D$14:$D$3379,Injuries!C$4,'Hazard Data'!$B$14:$B$3379,Injuries!$A6,'Hazard Data'!$N$14:$N$3379,"&lt;"&amp;Injuries!$M$5)/COUNTIFS('Hazard Data'!$K$14:$K$3379,"&gt;0",'Hazard Data'!$G$14:$G$3379,Injuries!$B6,'Hazard Data'!$D$14:$D$3379,Injuries!C$4,'Hazard Data'!$B$14:$B$3379,Injuries!$A6,'Hazard Data'!$N$14:$N$3379,"&lt;"&amp;Injuries!$M$5),"")</f>
        <v>5.333333333333333</v>
      </c>
      <c r="D6" s="27">
        <f>IFERROR(SUMIFS('Hazard Data'!$K$14:$K$3379,'Hazard Data'!$G$14:$G$3379,Injuries!$B6,'Hazard Data'!$D$14:$D$3379,Injuries!D$4,'Hazard Data'!$B$14:$B$3379,Injuries!$A6,'Hazard Data'!$N$14:$N$3379,"&lt;"&amp;Injuries!$M$5)/COUNTIFS('Hazard Data'!$K$14:$K$3379,"&gt;0",'Hazard Data'!$G$14:$G$3379,Injuries!$B6,'Hazard Data'!$D$14:$D$3379,Injuries!D$4,'Hazard Data'!$B$14:$B$3379,Injuries!$A6,'Hazard Data'!$N$14:$N$3379,"&lt;"&amp;Injuries!$M$5),"")</f>
        <v>10.333333333333334</v>
      </c>
      <c r="E6" s="27" t="str">
        <f>IFERROR(SUMIFS('Hazard Data'!$K$14:$K$3379,'Hazard Data'!$G$14:$G$3379,Injuries!$B6,'Hazard Data'!$D$14:$D$3379,Injuries!E$4,'Hazard Data'!$B$14:$B$3379,Injuries!$A6,'Hazard Data'!$N$14:$N$3379,"&lt;"&amp;Injuries!$M$5)/COUNTIFS('Hazard Data'!$K$14:$K$3379,"&gt;0",'Hazard Data'!$G$14:$G$3379,Injuries!$B6,'Hazard Data'!$D$14:$D$3379,Injuries!E$4,'Hazard Data'!$B$14:$B$3379,Injuries!$A6,'Hazard Data'!$N$14:$N$3379,"&lt;"&amp;Injuries!$M$5),"")</f>
        <v/>
      </c>
      <c r="F6" s="27" t="str">
        <f>IFERROR(SUMIFS('Hazard Data'!$K$14:$K$3379,'Hazard Data'!$G$14:$G$3379,Injuries!$B6,'Hazard Data'!$D$14:$D$3379,Injuries!F$4,'Hazard Data'!$B$14:$B$3379,Injuries!$A6,'Hazard Data'!$N$14:$N$3379,"&lt;"&amp;Injuries!$M$5)/COUNTIFS('Hazard Data'!$K$14:$K$3379,"&gt;0",'Hazard Data'!$G$14:$G$3379,Injuries!$B6,'Hazard Data'!$D$14:$D$3379,Injuries!F$4,'Hazard Data'!$B$14:$B$3379,Injuries!$A6,'Hazard Data'!$N$14:$N$3379,"&lt;"&amp;Injuries!$M$5),"")</f>
        <v/>
      </c>
      <c r="G6" s="27" t="str">
        <f>IFERROR(SUMIFS('Hazard Data'!$K$14:$K$3379,'Hazard Data'!$G$14:$G$3379,Injuries!$B6,'Hazard Data'!$D$14:$D$3379,Injuries!G$4,'Hazard Data'!$B$14:$B$3379,Injuries!$A6,'Hazard Data'!$N$14:$N$3379,"&lt;"&amp;Injuries!$M$5)/COUNTIFS('Hazard Data'!$K$14:$K$3379,"&gt;0",'Hazard Data'!$G$14:$G$3379,Injuries!$B6,'Hazard Data'!$D$14:$D$3379,Injuries!G$4,'Hazard Data'!$B$14:$B$3379,Injuries!$A6,'Hazard Data'!$N$14:$N$3379,"&lt;"&amp;Injuries!$M$5),"")</f>
        <v/>
      </c>
      <c r="H6" s="27" t="str">
        <f>IFERROR(SUMIFS('Hazard Data'!$K$14:$K$3379,'Hazard Data'!$G$14:$G$3379,Injuries!$B6,'Hazard Data'!$D$14:$D$3379,Injuries!H$4,'Hazard Data'!$B$14:$B$3379,Injuries!$A6,'Hazard Data'!$N$14:$N$3379,"&lt;"&amp;Injuries!$M$5)/COUNTIFS('Hazard Data'!$K$14:$K$3379,"&gt;0",'Hazard Data'!$G$14:$G$3379,Injuries!$B6,'Hazard Data'!$D$14:$D$3379,Injuries!H$4,'Hazard Data'!$B$14:$B$3379,Injuries!$A6,'Hazard Data'!$N$14:$N$3379,"&lt;"&amp;Injuries!$M$5),"")</f>
        <v/>
      </c>
      <c r="I6" s="27">
        <f>IFERROR(SUMIFS('Hazard Data'!$K$14:$K$3379,'Hazard Data'!$G$14:$G$3379,Injuries!$B6,'Hazard Data'!$B$14:$B$3379,Injuries!$A6,'Hazard Data'!$N$14:$N$3379,"&lt;"&amp;Injuries!$M$5)/COUNTIFS('Hazard Data'!$K$14:$K$3379,"&gt;0",'Hazard Data'!$G$14:$G$3379,Injuries!$B6,'Hazard Data'!$B$14:$B$3379,Injuries!$A6,'Hazard Data'!$N$14:$N$3379,"&lt;"&amp;Injuries!$M$5),"")</f>
        <v>7.833333333333333</v>
      </c>
      <c r="K6" s="23" t="s">
        <v>91</v>
      </c>
      <c r="L6" s="24">
        <f>M5</f>
        <v>500000</v>
      </c>
      <c r="M6" s="27">
        <v>5000000</v>
      </c>
      <c r="N6">
        <f>COUNTIFS('Hazard Data'!$B$14:$B$3379,Injuries!$A6,'Hazard Data'!$N$14:$N$3379,"&gt;="&amp;L6,'Hazard Data'!$N$14:$N$3379,"&lt;"&amp;M6)</f>
        <v>79</v>
      </c>
      <c r="O6" s="35">
        <f t="shared" ref="O6:O7" si="0">N6/SUM(N$5:N$7)</f>
        <v>0.127831715210356</v>
      </c>
    </row>
    <row r="7" spans="1:15">
      <c r="A7" s="33" t="str">
        <f t="shared" ref="A7:A18" si="1">A6</f>
        <v>1</v>
      </c>
      <c r="B7" s="23" t="s">
        <v>128</v>
      </c>
      <c r="C7" s="27">
        <f>IFERROR(SUMIFS('Hazard Data'!$K$14:$K$3379,'Hazard Data'!$G$14:$G$3379,Injuries!$B7,'Hazard Data'!$D$14:$D$3379,Injuries!C$4,'Hazard Data'!$B$14:$B$3379,Injuries!$A7,'Hazard Data'!$N$14:$N$3379,"&lt;"&amp;Injuries!$M$5)/COUNTIFS('Hazard Data'!$K$14:$K$3379,"&gt;0",'Hazard Data'!$G$14:$G$3379,Injuries!$B7,'Hazard Data'!$D$14:$D$3379,Injuries!C$4,'Hazard Data'!$B$14:$B$3379,Injuries!$A7,'Hazard Data'!$N$14:$N$3379,"&lt;"&amp;Injuries!$M$5),"")</f>
        <v>8.6666666666666661</v>
      </c>
      <c r="D7" s="27" t="str">
        <f>IFERROR(SUMIFS('Hazard Data'!$K$14:$K$3379,'Hazard Data'!$G$14:$G$3379,Injuries!$B7,'Hazard Data'!$D$14:$D$3379,Injuries!D$4,'Hazard Data'!$B$14:$B$3379,Injuries!$A7,'Hazard Data'!$N$14:$N$3379,"&lt;"&amp;Injuries!$M$5)/COUNTIFS('Hazard Data'!$K$14:$K$3379,"&gt;0",'Hazard Data'!$G$14:$G$3379,Injuries!$B7,'Hazard Data'!$D$14:$D$3379,Injuries!D$4,'Hazard Data'!$B$14:$B$3379,Injuries!$A7,'Hazard Data'!$N$14:$N$3379,"&lt;"&amp;Injuries!$M$5),"")</f>
        <v/>
      </c>
      <c r="E7" s="27" t="str">
        <f>IFERROR(SUMIFS('Hazard Data'!$K$14:$K$3379,'Hazard Data'!$G$14:$G$3379,Injuries!$B7,'Hazard Data'!$D$14:$D$3379,Injuries!E$4,'Hazard Data'!$B$14:$B$3379,Injuries!$A7,'Hazard Data'!$N$14:$N$3379,"&lt;"&amp;Injuries!$M$5)/COUNTIFS('Hazard Data'!$K$14:$K$3379,"&gt;0",'Hazard Data'!$G$14:$G$3379,Injuries!$B7,'Hazard Data'!$D$14:$D$3379,Injuries!E$4,'Hazard Data'!$B$14:$B$3379,Injuries!$A7,'Hazard Data'!$N$14:$N$3379,"&lt;"&amp;Injuries!$M$5),"")</f>
        <v/>
      </c>
      <c r="F7" s="27" t="str">
        <f>IFERROR(SUMIFS('Hazard Data'!$K$14:$K$3379,'Hazard Data'!$G$14:$G$3379,Injuries!$B7,'Hazard Data'!$D$14:$D$3379,Injuries!F$4,'Hazard Data'!$B$14:$B$3379,Injuries!$A7,'Hazard Data'!$N$14:$N$3379,"&lt;"&amp;Injuries!$M$5)/COUNTIFS('Hazard Data'!$K$14:$K$3379,"&gt;0",'Hazard Data'!$G$14:$G$3379,Injuries!$B7,'Hazard Data'!$D$14:$D$3379,Injuries!F$4,'Hazard Data'!$B$14:$B$3379,Injuries!$A7,'Hazard Data'!$N$14:$N$3379,"&lt;"&amp;Injuries!$M$5),"")</f>
        <v/>
      </c>
      <c r="G7" s="27" t="str">
        <f>IFERROR(SUMIFS('Hazard Data'!$K$14:$K$3379,'Hazard Data'!$G$14:$G$3379,Injuries!$B7,'Hazard Data'!$D$14:$D$3379,Injuries!G$4,'Hazard Data'!$B$14:$B$3379,Injuries!$A7,'Hazard Data'!$N$14:$N$3379,"&lt;"&amp;Injuries!$M$5)/COUNTIFS('Hazard Data'!$K$14:$K$3379,"&gt;0",'Hazard Data'!$G$14:$G$3379,Injuries!$B7,'Hazard Data'!$D$14:$D$3379,Injuries!G$4,'Hazard Data'!$B$14:$B$3379,Injuries!$A7,'Hazard Data'!$N$14:$N$3379,"&lt;"&amp;Injuries!$M$5),"")</f>
        <v/>
      </c>
      <c r="H7" s="27" t="str">
        <f>IFERROR(SUMIFS('Hazard Data'!$K$14:$K$3379,'Hazard Data'!$G$14:$G$3379,Injuries!$B7,'Hazard Data'!$D$14:$D$3379,Injuries!H$4,'Hazard Data'!$B$14:$B$3379,Injuries!$A7,'Hazard Data'!$N$14:$N$3379,"&lt;"&amp;Injuries!$M$5)/COUNTIFS('Hazard Data'!$K$14:$K$3379,"&gt;0",'Hazard Data'!$G$14:$G$3379,Injuries!$B7,'Hazard Data'!$D$14:$D$3379,Injuries!H$4,'Hazard Data'!$B$14:$B$3379,Injuries!$A7,'Hazard Data'!$N$14:$N$3379,"&lt;"&amp;Injuries!$M$5),"")</f>
        <v/>
      </c>
      <c r="I7" s="27">
        <f>IFERROR(SUMIFS('Hazard Data'!$K$14:$K$3379,'Hazard Data'!$G$14:$G$3379,Injuries!$B7,'Hazard Data'!$B$14:$B$3379,Injuries!$A7,'Hazard Data'!$N$14:$N$3379,"&lt;"&amp;Injuries!$M$5)/COUNTIFS('Hazard Data'!$K$14:$K$3379,"&gt;0",'Hazard Data'!$G$14:$G$3379,Injuries!$B7,'Hazard Data'!$B$14:$B$3379,Injuries!$A7,'Hazard Data'!$N$14:$N$3379,"&lt;"&amp;Injuries!$M$5),"")</f>
        <v>8.6666666666666661</v>
      </c>
      <c r="K7" s="23" t="s">
        <v>92</v>
      </c>
      <c r="L7" s="24">
        <f>M6</f>
        <v>5000000</v>
      </c>
      <c r="M7" t="s">
        <v>129</v>
      </c>
      <c r="N7">
        <f>COUNTIFS('Hazard Data'!$B$14:$B$3379,Injuries!$A7,'Hazard Data'!$N$14:$N$3379,"&gt;="&amp;L7)</f>
        <v>23</v>
      </c>
      <c r="O7" s="35">
        <f t="shared" si="0"/>
        <v>3.7216828478964403E-2</v>
      </c>
    </row>
    <row r="8" spans="1:15">
      <c r="A8" s="33" t="str">
        <f t="shared" si="1"/>
        <v>1</v>
      </c>
      <c r="B8" s="23" t="s">
        <v>130</v>
      </c>
      <c r="C8" s="27">
        <f>IFERROR(SUMIFS('Hazard Data'!$K$14:$K$3379,'Hazard Data'!$G$14:$G$3379,Injuries!$B8,'Hazard Data'!$D$14:$D$3379,Injuries!C$4,'Hazard Data'!$B$14:$B$3379,Injuries!$A8,'Hazard Data'!$N$14:$N$3379,"&lt;"&amp;Injuries!$M$5)/COUNTIFS('Hazard Data'!$K$14:$K$3379,"&gt;0",'Hazard Data'!$G$14:$G$3379,Injuries!$B8,'Hazard Data'!$D$14:$D$3379,Injuries!C$4,'Hazard Data'!$B$14:$B$3379,Injuries!$A8,'Hazard Data'!$N$14:$N$3379,"&lt;"&amp;Injuries!$M$5),"")</f>
        <v>3</v>
      </c>
      <c r="D8" s="27">
        <f>IFERROR(SUMIFS('Hazard Data'!$K$14:$K$3379,'Hazard Data'!$G$14:$G$3379,Injuries!$B8,'Hazard Data'!$D$14:$D$3379,Injuries!D$4,'Hazard Data'!$B$14:$B$3379,Injuries!$A8,'Hazard Data'!$N$14:$N$3379,"&lt;"&amp;Injuries!$M$5)/COUNTIFS('Hazard Data'!$K$14:$K$3379,"&gt;0",'Hazard Data'!$G$14:$G$3379,Injuries!$B8,'Hazard Data'!$D$14:$D$3379,Injuries!D$4,'Hazard Data'!$B$14:$B$3379,Injuries!$A8,'Hazard Data'!$N$14:$N$3379,"&lt;"&amp;Injuries!$M$5),"")</f>
        <v>6.333333333333333</v>
      </c>
      <c r="E8" s="27" t="str">
        <f>IFERROR(SUMIFS('Hazard Data'!$K$14:$K$3379,'Hazard Data'!$G$14:$G$3379,Injuries!$B8,'Hazard Data'!$D$14:$D$3379,Injuries!E$4,'Hazard Data'!$B$14:$B$3379,Injuries!$A8,'Hazard Data'!$N$14:$N$3379,"&lt;"&amp;Injuries!$M$5)/COUNTIFS('Hazard Data'!$K$14:$K$3379,"&gt;0",'Hazard Data'!$G$14:$G$3379,Injuries!$B8,'Hazard Data'!$D$14:$D$3379,Injuries!E$4,'Hazard Data'!$B$14:$B$3379,Injuries!$A8,'Hazard Data'!$N$14:$N$3379,"&lt;"&amp;Injuries!$M$5),"")</f>
        <v/>
      </c>
      <c r="F8" s="27" t="str">
        <f>IFERROR(SUMIFS('Hazard Data'!$K$14:$K$3379,'Hazard Data'!$G$14:$G$3379,Injuries!$B8,'Hazard Data'!$D$14:$D$3379,Injuries!F$4,'Hazard Data'!$B$14:$B$3379,Injuries!$A8,'Hazard Data'!$N$14:$N$3379,"&lt;"&amp;Injuries!$M$5)/COUNTIFS('Hazard Data'!$K$14:$K$3379,"&gt;0",'Hazard Data'!$G$14:$G$3379,Injuries!$B8,'Hazard Data'!$D$14:$D$3379,Injuries!F$4,'Hazard Data'!$B$14:$B$3379,Injuries!$A8,'Hazard Data'!$N$14:$N$3379,"&lt;"&amp;Injuries!$M$5),"")</f>
        <v/>
      </c>
      <c r="G8" s="27">
        <f>IFERROR(SUMIFS('Hazard Data'!$K$14:$K$3379,'Hazard Data'!$G$14:$G$3379,Injuries!$B8,'Hazard Data'!$D$14:$D$3379,Injuries!G$4,'Hazard Data'!$B$14:$B$3379,Injuries!$A8,'Hazard Data'!$N$14:$N$3379,"&lt;"&amp;Injuries!$M$5)/COUNTIFS('Hazard Data'!$K$14:$K$3379,"&gt;0",'Hazard Data'!$G$14:$G$3379,Injuries!$B8,'Hazard Data'!$D$14:$D$3379,Injuries!G$4,'Hazard Data'!$B$14:$B$3379,Injuries!$A8,'Hazard Data'!$N$14:$N$3379,"&lt;"&amp;Injuries!$M$5),"")</f>
        <v>52</v>
      </c>
      <c r="H8" s="27" t="str">
        <f>IFERROR(SUMIFS('Hazard Data'!$K$14:$K$3379,'Hazard Data'!$G$14:$G$3379,Injuries!$B8,'Hazard Data'!$D$14:$D$3379,Injuries!H$4,'Hazard Data'!$B$14:$B$3379,Injuries!$A8,'Hazard Data'!$N$14:$N$3379,"&lt;"&amp;Injuries!$M$5)/COUNTIFS('Hazard Data'!$K$14:$K$3379,"&gt;0",'Hazard Data'!$G$14:$G$3379,Injuries!$B8,'Hazard Data'!$D$14:$D$3379,Injuries!H$4,'Hazard Data'!$B$14:$B$3379,Injuries!$A8,'Hazard Data'!$N$14:$N$3379,"&lt;"&amp;Injuries!$M$5),"")</f>
        <v/>
      </c>
      <c r="I8" s="27">
        <f>IFERROR(SUMIFS('Hazard Data'!$K$14:$K$3379,'Hazard Data'!$G$14:$G$3379,Injuries!$B8,'Hazard Data'!$B$14:$B$3379,Injuries!$A8,'Hazard Data'!$N$14:$N$3379,"&lt;"&amp;Injuries!$M$5)/COUNTIFS('Hazard Data'!$K$14:$K$3379,"&gt;0",'Hazard Data'!$G$14:$G$3379,Injuries!$B8,'Hazard Data'!$B$14:$B$3379,Injuries!$A8,'Hazard Data'!$N$14:$N$3379,"&lt;"&amp;Injuries!$M$5),"")</f>
        <v>12.833333333333334</v>
      </c>
    </row>
    <row r="9" spans="1:15">
      <c r="A9" s="33" t="str">
        <f t="shared" si="1"/>
        <v>1</v>
      </c>
      <c r="B9" s="23" t="s">
        <v>131</v>
      </c>
      <c r="C9" s="27">
        <f>IFERROR(SUMIFS('Hazard Data'!$K$14:$K$3379,'Hazard Data'!$G$14:$G$3379,Injuries!$B9,'Hazard Data'!$D$14:$D$3379,Injuries!C$4,'Hazard Data'!$B$14:$B$3379,Injuries!$A9,'Hazard Data'!$N$14:$N$3379,"&lt;"&amp;Injuries!$M$5)/COUNTIFS('Hazard Data'!$K$14:$K$3379,"&gt;0",'Hazard Data'!$G$14:$G$3379,Injuries!$B9,'Hazard Data'!$D$14:$D$3379,Injuries!C$4,'Hazard Data'!$B$14:$B$3379,Injuries!$A9,'Hazard Data'!$N$14:$N$3379,"&lt;"&amp;Injuries!$M$5),"")</f>
        <v>5.5</v>
      </c>
      <c r="D9" s="27">
        <f>IFERROR(SUMIFS('Hazard Data'!$K$14:$K$3379,'Hazard Data'!$G$14:$G$3379,Injuries!$B9,'Hazard Data'!$D$14:$D$3379,Injuries!D$4,'Hazard Data'!$B$14:$B$3379,Injuries!$A9,'Hazard Data'!$N$14:$N$3379,"&lt;"&amp;Injuries!$M$5)/COUNTIFS('Hazard Data'!$K$14:$K$3379,"&gt;0",'Hazard Data'!$G$14:$G$3379,Injuries!$B9,'Hazard Data'!$D$14:$D$3379,Injuries!D$4,'Hazard Data'!$B$14:$B$3379,Injuries!$A9,'Hazard Data'!$N$14:$N$3379,"&lt;"&amp;Injuries!$M$5),"")</f>
        <v>6.5</v>
      </c>
      <c r="E9" s="27" t="str">
        <f>IFERROR(SUMIFS('Hazard Data'!$K$14:$K$3379,'Hazard Data'!$G$14:$G$3379,Injuries!$B9,'Hazard Data'!$D$14:$D$3379,Injuries!E$4,'Hazard Data'!$B$14:$B$3379,Injuries!$A9,'Hazard Data'!$N$14:$N$3379,"&lt;"&amp;Injuries!$M$5)/COUNTIFS('Hazard Data'!$K$14:$K$3379,"&gt;0",'Hazard Data'!$G$14:$G$3379,Injuries!$B9,'Hazard Data'!$D$14:$D$3379,Injuries!E$4,'Hazard Data'!$B$14:$B$3379,Injuries!$A9,'Hazard Data'!$N$14:$N$3379,"&lt;"&amp;Injuries!$M$5),"")</f>
        <v/>
      </c>
      <c r="F9" s="27" t="str">
        <f>IFERROR(SUMIFS('Hazard Data'!$K$14:$K$3379,'Hazard Data'!$G$14:$G$3379,Injuries!$B9,'Hazard Data'!$D$14:$D$3379,Injuries!F$4,'Hazard Data'!$B$14:$B$3379,Injuries!$A9,'Hazard Data'!$N$14:$N$3379,"&lt;"&amp;Injuries!$M$5)/COUNTIFS('Hazard Data'!$K$14:$K$3379,"&gt;0",'Hazard Data'!$G$14:$G$3379,Injuries!$B9,'Hazard Data'!$D$14:$D$3379,Injuries!F$4,'Hazard Data'!$B$14:$B$3379,Injuries!$A9,'Hazard Data'!$N$14:$N$3379,"&lt;"&amp;Injuries!$M$5),"")</f>
        <v/>
      </c>
      <c r="G9" s="27" t="str">
        <f>IFERROR(SUMIFS('Hazard Data'!$K$14:$K$3379,'Hazard Data'!$G$14:$G$3379,Injuries!$B9,'Hazard Data'!$D$14:$D$3379,Injuries!G$4,'Hazard Data'!$B$14:$B$3379,Injuries!$A9,'Hazard Data'!$N$14:$N$3379,"&lt;"&amp;Injuries!$M$5)/COUNTIFS('Hazard Data'!$K$14:$K$3379,"&gt;0",'Hazard Data'!$G$14:$G$3379,Injuries!$B9,'Hazard Data'!$D$14:$D$3379,Injuries!G$4,'Hazard Data'!$B$14:$B$3379,Injuries!$A9,'Hazard Data'!$N$14:$N$3379,"&lt;"&amp;Injuries!$M$5),"")</f>
        <v/>
      </c>
      <c r="H9" s="27" t="str">
        <f>IFERROR(SUMIFS('Hazard Data'!$K$14:$K$3379,'Hazard Data'!$G$14:$G$3379,Injuries!$B9,'Hazard Data'!$D$14:$D$3379,Injuries!H$4,'Hazard Data'!$B$14:$B$3379,Injuries!$A9,'Hazard Data'!$N$14:$N$3379,"&lt;"&amp;Injuries!$M$5)/COUNTIFS('Hazard Data'!$K$14:$K$3379,"&gt;0",'Hazard Data'!$G$14:$G$3379,Injuries!$B9,'Hazard Data'!$D$14:$D$3379,Injuries!H$4,'Hazard Data'!$B$14:$B$3379,Injuries!$A9,'Hazard Data'!$N$14:$N$3379,"&lt;"&amp;Injuries!$M$5),"")</f>
        <v/>
      </c>
      <c r="I9" s="27">
        <f>IFERROR(SUMIFS('Hazard Data'!$K$14:$K$3379,'Hazard Data'!$G$14:$G$3379,Injuries!$B9,'Hazard Data'!$B$14:$B$3379,Injuries!$A9,'Hazard Data'!$N$14:$N$3379,"&lt;"&amp;Injuries!$M$5)/COUNTIFS('Hazard Data'!$K$14:$K$3379,"&gt;0",'Hazard Data'!$G$14:$G$3379,Injuries!$B9,'Hazard Data'!$B$14:$B$3379,Injuries!$A9,'Hazard Data'!$N$14:$N$3379,"&lt;"&amp;Injuries!$M$5),"")</f>
        <v>5.75</v>
      </c>
    </row>
    <row r="10" spans="1:15">
      <c r="A10" s="33" t="str">
        <f t="shared" si="1"/>
        <v>1</v>
      </c>
      <c r="B10" s="23" t="s">
        <v>132</v>
      </c>
      <c r="C10" s="27">
        <f>IFERROR(SUMIFS('Hazard Data'!$K$14:$K$3379,'Hazard Data'!$G$14:$G$3379,Injuries!$B10,'Hazard Data'!$D$14:$D$3379,Injuries!C$4,'Hazard Data'!$B$14:$B$3379,Injuries!$A10,'Hazard Data'!$N$14:$N$3379,"&lt;"&amp;Injuries!$M$5)/COUNTIFS('Hazard Data'!$K$14:$K$3379,"&gt;0",'Hazard Data'!$G$14:$G$3379,Injuries!$B10,'Hazard Data'!$D$14:$D$3379,Injuries!C$4,'Hazard Data'!$B$14:$B$3379,Injuries!$A10,'Hazard Data'!$N$14:$N$3379,"&lt;"&amp;Injuries!$M$5),"")</f>
        <v>12</v>
      </c>
      <c r="D10" s="27" t="str">
        <f>IFERROR(SUMIFS('Hazard Data'!$K$14:$K$3379,'Hazard Data'!$G$14:$G$3379,Injuries!$B10,'Hazard Data'!$D$14:$D$3379,Injuries!D$4,'Hazard Data'!$B$14:$B$3379,Injuries!$A10,'Hazard Data'!$N$14:$N$3379,"&lt;"&amp;Injuries!$M$5)/COUNTIFS('Hazard Data'!$K$14:$K$3379,"&gt;0",'Hazard Data'!$G$14:$G$3379,Injuries!$B10,'Hazard Data'!$D$14:$D$3379,Injuries!D$4,'Hazard Data'!$B$14:$B$3379,Injuries!$A10,'Hazard Data'!$N$14:$N$3379,"&lt;"&amp;Injuries!$M$5),"")</f>
        <v/>
      </c>
      <c r="E10" s="27">
        <f>IFERROR(SUMIFS('Hazard Data'!$K$14:$K$3379,'Hazard Data'!$G$14:$G$3379,Injuries!$B10,'Hazard Data'!$D$14:$D$3379,Injuries!E$4,'Hazard Data'!$B$14:$B$3379,Injuries!$A10,'Hazard Data'!$N$14:$N$3379,"&lt;"&amp;Injuries!$M$5)/COUNTIFS('Hazard Data'!$K$14:$K$3379,"&gt;0",'Hazard Data'!$G$14:$G$3379,Injuries!$B10,'Hazard Data'!$D$14:$D$3379,Injuries!E$4,'Hazard Data'!$B$14:$B$3379,Injuries!$A10,'Hazard Data'!$N$14:$N$3379,"&lt;"&amp;Injuries!$M$5),"")</f>
        <v>11.5</v>
      </c>
      <c r="F10" s="27" t="str">
        <f>IFERROR(SUMIFS('Hazard Data'!$K$14:$K$3379,'Hazard Data'!$G$14:$G$3379,Injuries!$B10,'Hazard Data'!$D$14:$D$3379,Injuries!F$4,'Hazard Data'!$B$14:$B$3379,Injuries!$A10,'Hazard Data'!$N$14:$N$3379,"&lt;"&amp;Injuries!$M$5)/COUNTIFS('Hazard Data'!$K$14:$K$3379,"&gt;0",'Hazard Data'!$G$14:$G$3379,Injuries!$B10,'Hazard Data'!$D$14:$D$3379,Injuries!F$4,'Hazard Data'!$B$14:$B$3379,Injuries!$A10,'Hazard Data'!$N$14:$N$3379,"&lt;"&amp;Injuries!$M$5),"")</f>
        <v/>
      </c>
      <c r="G10" s="27" t="str">
        <f>IFERROR(SUMIFS('Hazard Data'!$K$14:$K$3379,'Hazard Data'!$G$14:$G$3379,Injuries!$B10,'Hazard Data'!$D$14:$D$3379,Injuries!G$4,'Hazard Data'!$B$14:$B$3379,Injuries!$A10,'Hazard Data'!$N$14:$N$3379,"&lt;"&amp;Injuries!$M$5)/COUNTIFS('Hazard Data'!$K$14:$K$3379,"&gt;0",'Hazard Data'!$G$14:$G$3379,Injuries!$B10,'Hazard Data'!$D$14:$D$3379,Injuries!G$4,'Hazard Data'!$B$14:$B$3379,Injuries!$A10,'Hazard Data'!$N$14:$N$3379,"&lt;"&amp;Injuries!$M$5),"")</f>
        <v/>
      </c>
      <c r="H10" s="27" t="str">
        <f>IFERROR(SUMIFS('Hazard Data'!$K$14:$K$3379,'Hazard Data'!$G$14:$G$3379,Injuries!$B10,'Hazard Data'!$D$14:$D$3379,Injuries!H$4,'Hazard Data'!$B$14:$B$3379,Injuries!$A10,'Hazard Data'!$N$14:$N$3379,"&lt;"&amp;Injuries!$M$5)/COUNTIFS('Hazard Data'!$K$14:$K$3379,"&gt;0",'Hazard Data'!$G$14:$G$3379,Injuries!$B10,'Hazard Data'!$D$14:$D$3379,Injuries!H$4,'Hazard Data'!$B$14:$B$3379,Injuries!$A10,'Hazard Data'!$N$14:$N$3379,"&lt;"&amp;Injuries!$M$5),"")</f>
        <v/>
      </c>
      <c r="I10" s="27">
        <f>IFERROR(SUMIFS('Hazard Data'!$K$14:$K$3379,'Hazard Data'!$G$14:$G$3379,Injuries!$B10,'Hazard Data'!$B$14:$B$3379,Injuries!$A10,'Hazard Data'!$N$14:$N$3379,"&lt;"&amp;Injuries!$M$5)/COUNTIFS('Hazard Data'!$K$14:$K$3379,"&gt;0",'Hazard Data'!$G$14:$G$3379,Injuries!$B10,'Hazard Data'!$B$14:$B$3379,Injuries!$A10,'Hazard Data'!$N$14:$N$3379,"&lt;"&amp;Injuries!$M$5),"")</f>
        <v>11.857142857142858</v>
      </c>
    </row>
    <row r="11" spans="1:15">
      <c r="A11" s="33" t="str">
        <f t="shared" si="1"/>
        <v>1</v>
      </c>
      <c r="B11" s="23" t="s">
        <v>133</v>
      </c>
      <c r="C11" s="27">
        <f>IFERROR(SUMIFS('Hazard Data'!$K$14:$K$3379,'Hazard Data'!$G$14:$G$3379,Injuries!$B11,'Hazard Data'!$D$14:$D$3379,Injuries!C$4,'Hazard Data'!$B$14:$B$3379,Injuries!$A11,'Hazard Data'!$N$14:$N$3379,"&lt;"&amp;Injuries!$M$5)/COUNTIFS('Hazard Data'!$K$14:$K$3379,"&gt;0",'Hazard Data'!$G$14:$G$3379,Injuries!$B11,'Hazard Data'!$D$14:$D$3379,Injuries!C$4,'Hazard Data'!$B$14:$B$3379,Injuries!$A11,'Hazard Data'!$N$14:$N$3379,"&lt;"&amp;Injuries!$M$5),"")</f>
        <v>11.5</v>
      </c>
      <c r="D11" s="27">
        <f>IFERROR(SUMIFS('Hazard Data'!$K$14:$K$3379,'Hazard Data'!$G$14:$G$3379,Injuries!$B11,'Hazard Data'!$D$14:$D$3379,Injuries!D$4,'Hazard Data'!$B$14:$B$3379,Injuries!$A11,'Hazard Data'!$N$14:$N$3379,"&lt;"&amp;Injuries!$M$5)/COUNTIFS('Hazard Data'!$K$14:$K$3379,"&gt;0",'Hazard Data'!$G$14:$G$3379,Injuries!$B11,'Hazard Data'!$D$14:$D$3379,Injuries!D$4,'Hazard Data'!$B$14:$B$3379,Injuries!$A11,'Hazard Data'!$N$14:$N$3379,"&lt;"&amp;Injuries!$M$5),"")</f>
        <v>11</v>
      </c>
      <c r="E11" s="27" t="str">
        <f>IFERROR(SUMIFS('Hazard Data'!$K$14:$K$3379,'Hazard Data'!$G$14:$G$3379,Injuries!$B11,'Hazard Data'!$D$14:$D$3379,Injuries!E$4,'Hazard Data'!$B$14:$B$3379,Injuries!$A11,'Hazard Data'!$N$14:$N$3379,"&lt;"&amp;Injuries!$M$5)/COUNTIFS('Hazard Data'!$K$14:$K$3379,"&gt;0",'Hazard Data'!$G$14:$G$3379,Injuries!$B11,'Hazard Data'!$D$14:$D$3379,Injuries!E$4,'Hazard Data'!$B$14:$B$3379,Injuries!$A11,'Hazard Data'!$N$14:$N$3379,"&lt;"&amp;Injuries!$M$5),"")</f>
        <v/>
      </c>
      <c r="F11" s="27" t="str">
        <f>IFERROR(SUMIFS('Hazard Data'!$K$14:$K$3379,'Hazard Data'!$G$14:$G$3379,Injuries!$B11,'Hazard Data'!$D$14:$D$3379,Injuries!F$4,'Hazard Data'!$B$14:$B$3379,Injuries!$A11,'Hazard Data'!$N$14:$N$3379,"&lt;"&amp;Injuries!$M$5)/COUNTIFS('Hazard Data'!$K$14:$K$3379,"&gt;0",'Hazard Data'!$G$14:$G$3379,Injuries!$B11,'Hazard Data'!$D$14:$D$3379,Injuries!F$4,'Hazard Data'!$B$14:$B$3379,Injuries!$A11,'Hazard Data'!$N$14:$N$3379,"&lt;"&amp;Injuries!$M$5),"")</f>
        <v/>
      </c>
      <c r="G11" s="27" t="str">
        <f>IFERROR(SUMIFS('Hazard Data'!$K$14:$K$3379,'Hazard Data'!$G$14:$G$3379,Injuries!$B11,'Hazard Data'!$D$14:$D$3379,Injuries!G$4,'Hazard Data'!$B$14:$B$3379,Injuries!$A11,'Hazard Data'!$N$14:$N$3379,"&lt;"&amp;Injuries!$M$5)/COUNTIFS('Hazard Data'!$K$14:$K$3379,"&gt;0",'Hazard Data'!$G$14:$G$3379,Injuries!$B11,'Hazard Data'!$D$14:$D$3379,Injuries!G$4,'Hazard Data'!$B$14:$B$3379,Injuries!$A11,'Hazard Data'!$N$14:$N$3379,"&lt;"&amp;Injuries!$M$5),"")</f>
        <v/>
      </c>
      <c r="H11" s="27" t="str">
        <f>IFERROR(SUMIFS('Hazard Data'!$K$14:$K$3379,'Hazard Data'!$G$14:$G$3379,Injuries!$B11,'Hazard Data'!$D$14:$D$3379,Injuries!H$4,'Hazard Data'!$B$14:$B$3379,Injuries!$A11,'Hazard Data'!$N$14:$N$3379,"&lt;"&amp;Injuries!$M$5)/COUNTIFS('Hazard Data'!$K$14:$K$3379,"&gt;0",'Hazard Data'!$G$14:$G$3379,Injuries!$B11,'Hazard Data'!$D$14:$D$3379,Injuries!H$4,'Hazard Data'!$B$14:$B$3379,Injuries!$A11,'Hazard Data'!$N$14:$N$3379,"&lt;"&amp;Injuries!$M$5),"")</f>
        <v/>
      </c>
      <c r="I11" s="27">
        <f>IFERROR(SUMIFS('Hazard Data'!$K$14:$K$3379,'Hazard Data'!$G$14:$G$3379,Injuries!$B11,'Hazard Data'!$B$14:$B$3379,Injuries!$A11,'Hazard Data'!$N$14:$N$3379,"&lt;"&amp;Injuries!$M$5)/COUNTIFS('Hazard Data'!$K$14:$K$3379,"&gt;0",'Hazard Data'!$G$14:$G$3379,Injuries!$B11,'Hazard Data'!$B$14:$B$3379,Injuries!$A11,'Hazard Data'!$N$14:$N$3379,"&lt;"&amp;Injuries!$M$5),"")</f>
        <v>11.428571428571429</v>
      </c>
    </row>
    <row r="12" spans="1:15">
      <c r="A12" s="33" t="str">
        <f t="shared" si="1"/>
        <v>1</v>
      </c>
      <c r="B12" s="23" t="s">
        <v>134</v>
      </c>
      <c r="C12" s="27">
        <f>IFERROR(SUMIFS('Hazard Data'!$K$14:$K$3379,'Hazard Data'!$G$14:$G$3379,Injuries!$B12,'Hazard Data'!$D$14:$D$3379,Injuries!C$4,'Hazard Data'!$B$14:$B$3379,Injuries!$A12,'Hazard Data'!$N$14:$N$3379,"&lt;"&amp;Injuries!$M$5)/COUNTIFS('Hazard Data'!$K$14:$K$3379,"&gt;0",'Hazard Data'!$G$14:$G$3379,Injuries!$B12,'Hazard Data'!$D$14:$D$3379,Injuries!C$4,'Hazard Data'!$B$14:$B$3379,Injuries!$A12,'Hazard Data'!$N$14:$N$3379,"&lt;"&amp;Injuries!$M$5),"")</f>
        <v>32</v>
      </c>
      <c r="D12" s="27">
        <f>IFERROR(SUMIFS('Hazard Data'!$K$14:$K$3379,'Hazard Data'!$G$14:$G$3379,Injuries!$B12,'Hazard Data'!$D$14:$D$3379,Injuries!D$4,'Hazard Data'!$B$14:$B$3379,Injuries!$A12,'Hazard Data'!$N$14:$N$3379,"&lt;"&amp;Injuries!$M$5)/COUNTIFS('Hazard Data'!$K$14:$K$3379,"&gt;0",'Hazard Data'!$G$14:$G$3379,Injuries!$B12,'Hazard Data'!$D$14:$D$3379,Injuries!D$4,'Hazard Data'!$B$14:$B$3379,Injuries!$A12,'Hazard Data'!$N$14:$N$3379,"&lt;"&amp;Injuries!$M$5),"")</f>
        <v>36</v>
      </c>
      <c r="E12" s="27">
        <f>IFERROR(SUMIFS('Hazard Data'!$K$14:$K$3379,'Hazard Data'!$G$14:$G$3379,Injuries!$B12,'Hazard Data'!$D$14:$D$3379,Injuries!E$4,'Hazard Data'!$B$14:$B$3379,Injuries!$A12,'Hazard Data'!$N$14:$N$3379,"&lt;"&amp;Injuries!$M$5)/COUNTIFS('Hazard Data'!$K$14:$K$3379,"&gt;0",'Hazard Data'!$G$14:$G$3379,Injuries!$B12,'Hazard Data'!$D$14:$D$3379,Injuries!E$4,'Hazard Data'!$B$14:$B$3379,Injuries!$A12,'Hazard Data'!$N$14:$N$3379,"&lt;"&amp;Injuries!$M$5),"")</f>
        <v>13.666666666666666</v>
      </c>
      <c r="F12" s="27" t="str">
        <f>IFERROR(SUMIFS('Hazard Data'!$K$14:$K$3379,'Hazard Data'!$G$14:$G$3379,Injuries!$B12,'Hazard Data'!$D$14:$D$3379,Injuries!F$4,'Hazard Data'!$B$14:$B$3379,Injuries!$A12,'Hazard Data'!$N$14:$N$3379,"&lt;"&amp;Injuries!$M$5)/COUNTIFS('Hazard Data'!$K$14:$K$3379,"&gt;0",'Hazard Data'!$G$14:$G$3379,Injuries!$B12,'Hazard Data'!$D$14:$D$3379,Injuries!F$4,'Hazard Data'!$B$14:$B$3379,Injuries!$A12,'Hazard Data'!$N$14:$N$3379,"&lt;"&amp;Injuries!$M$5),"")</f>
        <v/>
      </c>
      <c r="G12" s="27" t="str">
        <f>IFERROR(SUMIFS('Hazard Data'!$K$14:$K$3379,'Hazard Data'!$G$14:$G$3379,Injuries!$B12,'Hazard Data'!$D$14:$D$3379,Injuries!G$4,'Hazard Data'!$B$14:$B$3379,Injuries!$A12,'Hazard Data'!$N$14:$N$3379,"&lt;"&amp;Injuries!$M$5)/COUNTIFS('Hazard Data'!$K$14:$K$3379,"&gt;0",'Hazard Data'!$G$14:$G$3379,Injuries!$B12,'Hazard Data'!$D$14:$D$3379,Injuries!G$4,'Hazard Data'!$B$14:$B$3379,Injuries!$A12,'Hazard Data'!$N$14:$N$3379,"&lt;"&amp;Injuries!$M$5),"")</f>
        <v/>
      </c>
      <c r="H12" s="27" t="str">
        <f>IFERROR(SUMIFS('Hazard Data'!$K$14:$K$3379,'Hazard Data'!$G$14:$G$3379,Injuries!$B12,'Hazard Data'!$D$14:$D$3379,Injuries!H$4,'Hazard Data'!$B$14:$B$3379,Injuries!$A12,'Hazard Data'!$N$14:$N$3379,"&lt;"&amp;Injuries!$M$5)/COUNTIFS('Hazard Data'!$K$14:$K$3379,"&gt;0",'Hazard Data'!$G$14:$G$3379,Injuries!$B12,'Hazard Data'!$D$14:$D$3379,Injuries!H$4,'Hazard Data'!$B$14:$B$3379,Injuries!$A12,'Hazard Data'!$N$14:$N$3379,"&lt;"&amp;Injuries!$M$5),"")</f>
        <v/>
      </c>
      <c r="I12" s="27">
        <f>IFERROR(SUMIFS('Hazard Data'!$K$14:$K$3379,'Hazard Data'!$G$14:$G$3379,Injuries!$B12,'Hazard Data'!$B$14:$B$3379,Injuries!$A12,'Hazard Data'!$N$14:$N$3379,"&lt;"&amp;Injuries!$M$5)/COUNTIFS('Hazard Data'!$K$14:$K$3379,"&gt;0",'Hazard Data'!$G$14:$G$3379,Injuries!$B12,'Hazard Data'!$B$14:$B$3379,Injuries!$A12,'Hazard Data'!$N$14:$N$3379,"&lt;"&amp;Injuries!$M$5),"")</f>
        <v>25.625</v>
      </c>
    </row>
    <row r="13" spans="1:15">
      <c r="A13" s="33" t="str">
        <f t="shared" si="1"/>
        <v>1</v>
      </c>
      <c r="B13" s="23" t="s">
        <v>135</v>
      </c>
      <c r="C13" s="27">
        <f>IFERROR(SUMIFS('Hazard Data'!$K$14:$K$3379,'Hazard Data'!$G$14:$G$3379,Injuries!$B13,'Hazard Data'!$D$14:$D$3379,Injuries!C$4,'Hazard Data'!$B$14:$B$3379,Injuries!$A13,'Hazard Data'!$N$14:$N$3379,"&lt;"&amp;Injuries!$M$5)/COUNTIFS('Hazard Data'!$K$14:$K$3379,"&gt;0",'Hazard Data'!$G$14:$G$3379,Injuries!$B13,'Hazard Data'!$D$14:$D$3379,Injuries!C$4,'Hazard Data'!$B$14:$B$3379,Injuries!$A13,'Hazard Data'!$N$14:$N$3379,"&lt;"&amp;Injuries!$M$5),"")</f>
        <v>11</v>
      </c>
      <c r="D13" s="27">
        <f>IFERROR(SUMIFS('Hazard Data'!$K$14:$K$3379,'Hazard Data'!$G$14:$G$3379,Injuries!$B13,'Hazard Data'!$D$14:$D$3379,Injuries!D$4,'Hazard Data'!$B$14:$B$3379,Injuries!$A13,'Hazard Data'!$N$14:$N$3379,"&lt;"&amp;Injuries!$M$5)/COUNTIFS('Hazard Data'!$K$14:$K$3379,"&gt;0",'Hazard Data'!$G$14:$G$3379,Injuries!$B13,'Hazard Data'!$D$14:$D$3379,Injuries!D$4,'Hazard Data'!$B$14:$B$3379,Injuries!$A13,'Hazard Data'!$N$14:$N$3379,"&lt;"&amp;Injuries!$M$5),"")</f>
        <v>23</v>
      </c>
      <c r="E13" s="27">
        <f>IFERROR(SUMIFS('Hazard Data'!$K$14:$K$3379,'Hazard Data'!$G$14:$G$3379,Injuries!$B13,'Hazard Data'!$D$14:$D$3379,Injuries!E$4,'Hazard Data'!$B$14:$B$3379,Injuries!$A13,'Hazard Data'!$N$14:$N$3379,"&lt;"&amp;Injuries!$M$5)/COUNTIFS('Hazard Data'!$K$14:$K$3379,"&gt;0",'Hazard Data'!$G$14:$G$3379,Injuries!$B13,'Hazard Data'!$D$14:$D$3379,Injuries!E$4,'Hazard Data'!$B$14:$B$3379,Injuries!$A13,'Hazard Data'!$N$14:$N$3379,"&lt;"&amp;Injuries!$M$5),"")</f>
        <v>11</v>
      </c>
      <c r="F13" s="27" t="str">
        <f>IFERROR(SUMIFS('Hazard Data'!$K$14:$K$3379,'Hazard Data'!$G$14:$G$3379,Injuries!$B13,'Hazard Data'!$D$14:$D$3379,Injuries!F$4,'Hazard Data'!$B$14:$B$3379,Injuries!$A13,'Hazard Data'!$N$14:$N$3379,"&lt;"&amp;Injuries!$M$5)/COUNTIFS('Hazard Data'!$K$14:$K$3379,"&gt;0",'Hazard Data'!$G$14:$G$3379,Injuries!$B13,'Hazard Data'!$D$14:$D$3379,Injuries!F$4,'Hazard Data'!$B$14:$B$3379,Injuries!$A13,'Hazard Data'!$N$14:$N$3379,"&lt;"&amp;Injuries!$M$5),"")</f>
        <v/>
      </c>
      <c r="G13" s="27" t="str">
        <f>IFERROR(SUMIFS('Hazard Data'!$K$14:$K$3379,'Hazard Data'!$G$14:$G$3379,Injuries!$B13,'Hazard Data'!$D$14:$D$3379,Injuries!G$4,'Hazard Data'!$B$14:$B$3379,Injuries!$A13,'Hazard Data'!$N$14:$N$3379,"&lt;"&amp;Injuries!$M$5)/COUNTIFS('Hazard Data'!$K$14:$K$3379,"&gt;0",'Hazard Data'!$G$14:$G$3379,Injuries!$B13,'Hazard Data'!$D$14:$D$3379,Injuries!G$4,'Hazard Data'!$B$14:$B$3379,Injuries!$A13,'Hazard Data'!$N$14:$N$3379,"&lt;"&amp;Injuries!$M$5),"")</f>
        <v/>
      </c>
      <c r="H13" s="27" t="str">
        <f>IFERROR(SUMIFS('Hazard Data'!$K$14:$K$3379,'Hazard Data'!$G$14:$G$3379,Injuries!$B13,'Hazard Data'!$D$14:$D$3379,Injuries!H$4,'Hazard Data'!$B$14:$B$3379,Injuries!$A13,'Hazard Data'!$N$14:$N$3379,"&lt;"&amp;Injuries!$M$5)/COUNTIFS('Hazard Data'!$K$14:$K$3379,"&gt;0",'Hazard Data'!$G$14:$G$3379,Injuries!$B13,'Hazard Data'!$D$14:$D$3379,Injuries!H$4,'Hazard Data'!$B$14:$B$3379,Injuries!$A13,'Hazard Data'!$N$14:$N$3379,"&lt;"&amp;Injuries!$M$5),"")</f>
        <v/>
      </c>
      <c r="I13" s="27">
        <f>IFERROR(SUMIFS('Hazard Data'!$K$14:$K$3379,'Hazard Data'!$G$14:$G$3379,Injuries!$B13,'Hazard Data'!$B$14:$B$3379,Injuries!$A13,'Hazard Data'!$N$14:$N$3379,"&lt;"&amp;Injuries!$M$5)/COUNTIFS('Hazard Data'!$K$14:$K$3379,"&gt;0",'Hazard Data'!$G$14:$G$3379,Injuries!$B13,'Hazard Data'!$B$14:$B$3379,Injuries!$A13,'Hazard Data'!$N$14:$N$3379,"&lt;"&amp;Injuries!$M$5),"")</f>
        <v>15</v>
      </c>
    </row>
    <row r="14" spans="1:15">
      <c r="A14" s="33" t="str">
        <f t="shared" si="1"/>
        <v>1</v>
      </c>
      <c r="B14" s="23" t="s">
        <v>136</v>
      </c>
      <c r="C14" s="27" t="str">
        <f>IFERROR(SUMIFS('Hazard Data'!$K$14:$K$3379,'Hazard Data'!$G$14:$G$3379,Injuries!$B14,'Hazard Data'!$D$14:$D$3379,Injuries!C$4,'Hazard Data'!$B$14:$B$3379,Injuries!$A14,'Hazard Data'!$N$14:$N$3379,"&lt;"&amp;Injuries!$M$5)/COUNTIFS('Hazard Data'!$K$14:$K$3379,"&gt;0",'Hazard Data'!$G$14:$G$3379,Injuries!$B14,'Hazard Data'!$D$14:$D$3379,Injuries!C$4,'Hazard Data'!$B$14:$B$3379,Injuries!$A14,'Hazard Data'!$N$14:$N$3379,"&lt;"&amp;Injuries!$M$5),"")</f>
        <v/>
      </c>
      <c r="D14" s="27">
        <f>IFERROR(SUMIFS('Hazard Data'!$K$14:$K$3379,'Hazard Data'!$G$14:$G$3379,Injuries!$B14,'Hazard Data'!$D$14:$D$3379,Injuries!D$4,'Hazard Data'!$B$14:$B$3379,Injuries!$A14,'Hazard Data'!$N$14:$N$3379,"&lt;"&amp;Injuries!$M$5)/COUNTIFS('Hazard Data'!$K$14:$K$3379,"&gt;0",'Hazard Data'!$G$14:$G$3379,Injuries!$B14,'Hazard Data'!$D$14:$D$3379,Injuries!D$4,'Hazard Data'!$B$14:$B$3379,Injuries!$A14,'Hazard Data'!$N$14:$N$3379,"&lt;"&amp;Injuries!$M$5),"")</f>
        <v>11</v>
      </c>
      <c r="E14" s="27" t="str">
        <f>IFERROR(SUMIFS('Hazard Data'!$K$14:$K$3379,'Hazard Data'!$G$14:$G$3379,Injuries!$B14,'Hazard Data'!$D$14:$D$3379,Injuries!E$4,'Hazard Data'!$B$14:$B$3379,Injuries!$A14,'Hazard Data'!$N$14:$N$3379,"&lt;"&amp;Injuries!$M$5)/COUNTIFS('Hazard Data'!$K$14:$K$3379,"&gt;0",'Hazard Data'!$G$14:$G$3379,Injuries!$B14,'Hazard Data'!$D$14:$D$3379,Injuries!E$4,'Hazard Data'!$B$14:$B$3379,Injuries!$A14,'Hazard Data'!$N$14:$N$3379,"&lt;"&amp;Injuries!$M$5),"")</f>
        <v/>
      </c>
      <c r="F14" s="27" t="str">
        <f>IFERROR(SUMIFS('Hazard Data'!$K$14:$K$3379,'Hazard Data'!$G$14:$G$3379,Injuries!$B14,'Hazard Data'!$D$14:$D$3379,Injuries!F$4,'Hazard Data'!$B$14:$B$3379,Injuries!$A14,'Hazard Data'!$N$14:$N$3379,"&lt;"&amp;Injuries!$M$5)/COUNTIFS('Hazard Data'!$K$14:$K$3379,"&gt;0",'Hazard Data'!$G$14:$G$3379,Injuries!$B14,'Hazard Data'!$D$14:$D$3379,Injuries!F$4,'Hazard Data'!$B$14:$B$3379,Injuries!$A14,'Hazard Data'!$N$14:$N$3379,"&lt;"&amp;Injuries!$M$5),"")</f>
        <v/>
      </c>
      <c r="G14" s="27" t="str">
        <f>IFERROR(SUMIFS('Hazard Data'!$K$14:$K$3379,'Hazard Data'!$G$14:$G$3379,Injuries!$B14,'Hazard Data'!$D$14:$D$3379,Injuries!G$4,'Hazard Data'!$B$14:$B$3379,Injuries!$A14,'Hazard Data'!$N$14:$N$3379,"&lt;"&amp;Injuries!$M$5)/COUNTIFS('Hazard Data'!$K$14:$K$3379,"&gt;0",'Hazard Data'!$G$14:$G$3379,Injuries!$B14,'Hazard Data'!$D$14:$D$3379,Injuries!G$4,'Hazard Data'!$B$14:$B$3379,Injuries!$A14,'Hazard Data'!$N$14:$N$3379,"&lt;"&amp;Injuries!$M$5),"")</f>
        <v/>
      </c>
      <c r="H14" s="27" t="str">
        <f>IFERROR(SUMIFS('Hazard Data'!$K$14:$K$3379,'Hazard Data'!$G$14:$G$3379,Injuries!$B14,'Hazard Data'!$D$14:$D$3379,Injuries!H$4,'Hazard Data'!$B$14:$B$3379,Injuries!$A14,'Hazard Data'!$N$14:$N$3379,"&lt;"&amp;Injuries!$M$5)/COUNTIFS('Hazard Data'!$K$14:$K$3379,"&gt;0",'Hazard Data'!$G$14:$G$3379,Injuries!$B14,'Hazard Data'!$D$14:$D$3379,Injuries!H$4,'Hazard Data'!$B$14:$B$3379,Injuries!$A14,'Hazard Data'!$N$14:$N$3379,"&lt;"&amp;Injuries!$M$5),"")</f>
        <v/>
      </c>
      <c r="I14" s="27">
        <f>IFERROR(SUMIFS('Hazard Data'!$K$14:$K$3379,'Hazard Data'!$G$14:$G$3379,Injuries!$B14,'Hazard Data'!$B$14:$B$3379,Injuries!$A14,'Hazard Data'!$N$14:$N$3379,"&lt;"&amp;Injuries!$M$5)/COUNTIFS('Hazard Data'!$K$14:$K$3379,"&gt;0",'Hazard Data'!$G$14:$G$3379,Injuries!$B14,'Hazard Data'!$B$14:$B$3379,Injuries!$A14,'Hazard Data'!$N$14:$N$3379,"&lt;"&amp;Injuries!$M$5),"")</f>
        <v>11</v>
      </c>
    </row>
    <row r="15" spans="1:15">
      <c r="A15" s="33" t="str">
        <f t="shared" si="1"/>
        <v>1</v>
      </c>
      <c r="B15" s="23" t="s">
        <v>137</v>
      </c>
      <c r="C15" s="27" t="str">
        <f>IFERROR(SUMIFS('Hazard Data'!$K$14:$K$3379,'Hazard Data'!$G$14:$G$3379,Injuries!$B15,'Hazard Data'!$D$14:$D$3379,Injuries!C$4,'Hazard Data'!$B$14:$B$3379,Injuries!$A15,'Hazard Data'!$N$14:$N$3379,"&lt;"&amp;Injuries!$M$5)/COUNTIFS('Hazard Data'!$K$14:$K$3379,"&gt;0",'Hazard Data'!$G$14:$G$3379,Injuries!$B15,'Hazard Data'!$D$14:$D$3379,Injuries!C$4,'Hazard Data'!$B$14:$B$3379,Injuries!$A15,'Hazard Data'!$N$14:$N$3379,"&lt;"&amp;Injuries!$M$5),"")</f>
        <v/>
      </c>
      <c r="D15" s="27">
        <f>IFERROR(SUMIFS('Hazard Data'!$K$14:$K$3379,'Hazard Data'!$G$14:$G$3379,Injuries!$B15,'Hazard Data'!$D$14:$D$3379,Injuries!D$4,'Hazard Data'!$B$14:$B$3379,Injuries!$A15,'Hazard Data'!$N$14:$N$3379,"&lt;"&amp;Injuries!$M$5)/COUNTIFS('Hazard Data'!$K$14:$K$3379,"&gt;0",'Hazard Data'!$G$14:$G$3379,Injuries!$B15,'Hazard Data'!$D$14:$D$3379,Injuries!D$4,'Hazard Data'!$B$14:$B$3379,Injuries!$A15,'Hazard Data'!$N$14:$N$3379,"&lt;"&amp;Injuries!$M$5),"")</f>
        <v>12</v>
      </c>
      <c r="E15" s="27" t="str">
        <f>IFERROR(SUMIFS('Hazard Data'!$K$14:$K$3379,'Hazard Data'!$G$14:$G$3379,Injuries!$B15,'Hazard Data'!$D$14:$D$3379,Injuries!E$4,'Hazard Data'!$B$14:$B$3379,Injuries!$A15,'Hazard Data'!$N$14:$N$3379,"&lt;"&amp;Injuries!$M$5)/COUNTIFS('Hazard Data'!$K$14:$K$3379,"&gt;0",'Hazard Data'!$G$14:$G$3379,Injuries!$B15,'Hazard Data'!$D$14:$D$3379,Injuries!E$4,'Hazard Data'!$B$14:$B$3379,Injuries!$A15,'Hazard Data'!$N$14:$N$3379,"&lt;"&amp;Injuries!$M$5),"")</f>
        <v/>
      </c>
      <c r="F15" s="27" t="str">
        <f>IFERROR(SUMIFS('Hazard Data'!$K$14:$K$3379,'Hazard Data'!$G$14:$G$3379,Injuries!$B15,'Hazard Data'!$D$14:$D$3379,Injuries!F$4,'Hazard Data'!$B$14:$B$3379,Injuries!$A15,'Hazard Data'!$N$14:$N$3379,"&lt;"&amp;Injuries!$M$5)/COUNTIFS('Hazard Data'!$K$14:$K$3379,"&gt;0",'Hazard Data'!$G$14:$G$3379,Injuries!$B15,'Hazard Data'!$D$14:$D$3379,Injuries!F$4,'Hazard Data'!$B$14:$B$3379,Injuries!$A15,'Hazard Data'!$N$14:$N$3379,"&lt;"&amp;Injuries!$M$5),"")</f>
        <v/>
      </c>
      <c r="G15" s="27" t="str">
        <f>IFERROR(SUMIFS('Hazard Data'!$K$14:$K$3379,'Hazard Data'!$G$14:$G$3379,Injuries!$B15,'Hazard Data'!$D$14:$D$3379,Injuries!G$4,'Hazard Data'!$B$14:$B$3379,Injuries!$A15,'Hazard Data'!$N$14:$N$3379,"&lt;"&amp;Injuries!$M$5)/COUNTIFS('Hazard Data'!$K$14:$K$3379,"&gt;0",'Hazard Data'!$G$14:$G$3379,Injuries!$B15,'Hazard Data'!$D$14:$D$3379,Injuries!G$4,'Hazard Data'!$B$14:$B$3379,Injuries!$A15,'Hazard Data'!$N$14:$N$3379,"&lt;"&amp;Injuries!$M$5),"")</f>
        <v/>
      </c>
      <c r="H15" s="27" t="str">
        <f>IFERROR(SUMIFS('Hazard Data'!$K$14:$K$3379,'Hazard Data'!$G$14:$G$3379,Injuries!$B15,'Hazard Data'!$D$14:$D$3379,Injuries!H$4,'Hazard Data'!$B$14:$B$3379,Injuries!$A15,'Hazard Data'!$N$14:$N$3379,"&lt;"&amp;Injuries!$M$5)/COUNTIFS('Hazard Data'!$K$14:$K$3379,"&gt;0",'Hazard Data'!$G$14:$G$3379,Injuries!$B15,'Hazard Data'!$D$14:$D$3379,Injuries!H$4,'Hazard Data'!$B$14:$B$3379,Injuries!$A15,'Hazard Data'!$N$14:$N$3379,"&lt;"&amp;Injuries!$M$5),"")</f>
        <v/>
      </c>
      <c r="I15" s="27">
        <f>IFERROR(SUMIFS('Hazard Data'!$K$14:$K$3379,'Hazard Data'!$G$14:$G$3379,Injuries!$B15,'Hazard Data'!$B$14:$B$3379,Injuries!$A15,'Hazard Data'!$N$14:$N$3379,"&lt;"&amp;Injuries!$M$5)/COUNTIFS('Hazard Data'!$K$14:$K$3379,"&gt;0",'Hazard Data'!$G$14:$G$3379,Injuries!$B15,'Hazard Data'!$B$14:$B$3379,Injuries!$A15,'Hazard Data'!$N$14:$N$3379,"&lt;"&amp;Injuries!$M$5),"")</f>
        <v>12</v>
      </c>
    </row>
    <row r="16" spans="1:15">
      <c r="A16" s="33" t="str">
        <f t="shared" si="1"/>
        <v>1</v>
      </c>
      <c r="B16" s="23" t="s">
        <v>138</v>
      </c>
      <c r="C16" s="27">
        <f>IFERROR(SUMIFS('Hazard Data'!$K$14:$K$3379,'Hazard Data'!$G$14:$G$3379,Injuries!$B16,'Hazard Data'!$D$14:$D$3379,Injuries!C$4,'Hazard Data'!$B$14:$B$3379,Injuries!$A16,'Hazard Data'!$N$14:$N$3379,"&lt;"&amp;Injuries!$M$5)/COUNTIFS('Hazard Data'!$K$14:$K$3379,"&gt;0",'Hazard Data'!$G$14:$G$3379,Injuries!$B16,'Hazard Data'!$D$14:$D$3379,Injuries!C$4,'Hazard Data'!$B$14:$B$3379,Injuries!$A16,'Hazard Data'!$N$14:$N$3379,"&lt;"&amp;Injuries!$M$5),"")</f>
        <v>11</v>
      </c>
      <c r="D16" s="27" t="str">
        <f>IFERROR(SUMIFS('Hazard Data'!$K$14:$K$3379,'Hazard Data'!$G$14:$G$3379,Injuries!$B16,'Hazard Data'!$D$14:$D$3379,Injuries!D$4,'Hazard Data'!$B$14:$B$3379,Injuries!$A16,'Hazard Data'!$N$14:$N$3379,"&lt;"&amp;Injuries!$M$5)/COUNTIFS('Hazard Data'!$K$14:$K$3379,"&gt;0",'Hazard Data'!$G$14:$G$3379,Injuries!$B16,'Hazard Data'!$D$14:$D$3379,Injuries!D$4,'Hazard Data'!$B$14:$B$3379,Injuries!$A16,'Hazard Data'!$N$14:$N$3379,"&lt;"&amp;Injuries!$M$5),"")</f>
        <v/>
      </c>
      <c r="E16" s="27" t="str">
        <f>IFERROR(SUMIFS('Hazard Data'!$K$14:$K$3379,'Hazard Data'!$G$14:$G$3379,Injuries!$B16,'Hazard Data'!$D$14:$D$3379,Injuries!E$4,'Hazard Data'!$B$14:$B$3379,Injuries!$A16,'Hazard Data'!$N$14:$N$3379,"&lt;"&amp;Injuries!$M$5)/COUNTIFS('Hazard Data'!$K$14:$K$3379,"&gt;0",'Hazard Data'!$G$14:$G$3379,Injuries!$B16,'Hazard Data'!$D$14:$D$3379,Injuries!E$4,'Hazard Data'!$B$14:$B$3379,Injuries!$A16,'Hazard Data'!$N$14:$N$3379,"&lt;"&amp;Injuries!$M$5),"")</f>
        <v/>
      </c>
      <c r="F16" s="27" t="str">
        <f>IFERROR(SUMIFS('Hazard Data'!$K$14:$K$3379,'Hazard Data'!$G$14:$G$3379,Injuries!$B16,'Hazard Data'!$D$14:$D$3379,Injuries!F$4,'Hazard Data'!$B$14:$B$3379,Injuries!$A16,'Hazard Data'!$N$14:$N$3379,"&lt;"&amp;Injuries!$M$5)/COUNTIFS('Hazard Data'!$K$14:$K$3379,"&gt;0",'Hazard Data'!$G$14:$G$3379,Injuries!$B16,'Hazard Data'!$D$14:$D$3379,Injuries!F$4,'Hazard Data'!$B$14:$B$3379,Injuries!$A16,'Hazard Data'!$N$14:$N$3379,"&lt;"&amp;Injuries!$M$5),"")</f>
        <v/>
      </c>
      <c r="G16" s="27" t="str">
        <f>IFERROR(SUMIFS('Hazard Data'!$K$14:$K$3379,'Hazard Data'!$G$14:$G$3379,Injuries!$B16,'Hazard Data'!$D$14:$D$3379,Injuries!G$4,'Hazard Data'!$B$14:$B$3379,Injuries!$A16,'Hazard Data'!$N$14:$N$3379,"&lt;"&amp;Injuries!$M$5)/COUNTIFS('Hazard Data'!$K$14:$K$3379,"&gt;0",'Hazard Data'!$G$14:$G$3379,Injuries!$B16,'Hazard Data'!$D$14:$D$3379,Injuries!G$4,'Hazard Data'!$B$14:$B$3379,Injuries!$A16,'Hazard Data'!$N$14:$N$3379,"&lt;"&amp;Injuries!$M$5),"")</f>
        <v/>
      </c>
      <c r="H16" s="27" t="str">
        <f>IFERROR(SUMIFS('Hazard Data'!$K$14:$K$3379,'Hazard Data'!$G$14:$G$3379,Injuries!$B16,'Hazard Data'!$D$14:$D$3379,Injuries!H$4,'Hazard Data'!$B$14:$B$3379,Injuries!$A16,'Hazard Data'!$N$14:$N$3379,"&lt;"&amp;Injuries!$M$5)/COUNTIFS('Hazard Data'!$K$14:$K$3379,"&gt;0",'Hazard Data'!$G$14:$G$3379,Injuries!$B16,'Hazard Data'!$D$14:$D$3379,Injuries!H$4,'Hazard Data'!$B$14:$B$3379,Injuries!$A16,'Hazard Data'!$N$14:$N$3379,"&lt;"&amp;Injuries!$M$5),"")</f>
        <v/>
      </c>
      <c r="I16" s="27">
        <f>IFERROR(SUMIFS('Hazard Data'!$K$14:$K$3379,'Hazard Data'!$G$14:$G$3379,Injuries!$B16,'Hazard Data'!$B$14:$B$3379,Injuries!$A16,'Hazard Data'!$N$14:$N$3379,"&lt;"&amp;Injuries!$M$5)/COUNTIFS('Hazard Data'!$K$14:$K$3379,"&gt;0",'Hazard Data'!$G$14:$G$3379,Injuries!$B16,'Hazard Data'!$B$14:$B$3379,Injuries!$A16,'Hazard Data'!$N$14:$N$3379,"&lt;"&amp;Injuries!$M$5),"")</f>
        <v>11</v>
      </c>
    </row>
    <row r="17" spans="1:15">
      <c r="A17" s="33" t="str">
        <f t="shared" si="1"/>
        <v>1</v>
      </c>
      <c r="B17" s="23" t="s">
        <v>139</v>
      </c>
      <c r="C17" s="27" t="str">
        <f>IFERROR(SUMIFS('Hazard Data'!$K$14:$K$3379,'Hazard Data'!$G$14:$G$3379,Injuries!$B17,'Hazard Data'!$D$14:$D$3379,Injuries!C$4,'Hazard Data'!$B$14:$B$3379,Injuries!$A17,'Hazard Data'!$N$14:$N$3379,"&lt;"&amp;Injuries!$M$5)/COUNTIFS('Hazard Data'!$K$14:$K$3379,"&gt;0",'Hazard Data'!$G$14:$G$3379,Injuries!$B17,'Hazard Data'!$D$14:$D$3379,Injuries!C$4,'Hazard Data'!$B$14:$B$3379,Injuries!$A17,'Hazard Data'!$N$14:$N$3379,"&lt;"&amp;Injuries!$M$5),"")</f>
        <v/>
      </c>
      <c r="D17" s="27" t="str">
        <f>IFERROR(SUMIFS('Hazard Data'!$K$14:$K$3379,'Hazard Data'!$G$14:$G$3379,Injuries!$B17,'Hazard Data'!$D$14:$D$3379,Injuries!D$4,'Hazard Data'!$B$14:$B$3379,Injuries!$A17,'Hazard Data'!$N$14:$N$3379,"&lt;"&amp;Injuries!$M$5)/COUNTIFS('Hazard Data'!$K$14:$K$3379,"&gt;0",'Hazard Data'!$G$14:$G$3379,Injuries!$B17,'Hazard Data'!$D$14:$D$3379,Injuries!D$4,'Hazard Data'!$B$14:$B$3379,Injuries!$A17,'Hazard Data'!$N$14:$N$3379,"&lt;"&amp;Injuries!$M$5),"")</f>
        <v/>
      </c>
      <c r="E17" s="27" t="str">
        <f>IFERROR(SUMIFS('Hazard Data'!$K$14:$K$3379,'Hazard Data'!$G$14:$G$3379,Injuries!$B17,'Hazard Data'!$D$14:$D$3379,Injuries!E$4,'Hazard Data'!$B$14:$B$3379,Injuries!$A17,'Hazard Data'!$N$14:$N$3379,"&lt;"&amp;Injuries!$M$5)/COUNTIFS('Hazard Data'!$K$14:$K$3379,"&gt;0",'Hazard Data'!$G$14:$G$3379,Injuries!$B17,'Hazard Data'!$D$14:$D$3379,Injuries!E$4,'Hazard Data'!$B$14:$B$3379,Injuries!$A17,'Hazard Data'!$N$14:$N$3379,"&lt;"&amp;Injuries!$M$5),"")</f>
        <v/>
      </c>
      <c r="F17" s="27" t="str">
        <f>IFERROR(SUMIFS('Hazard Data'!$K$14:$K$3379,'Hazard Data'!$G$14:$G$3379,Injuries!$B17,'Hazard Data'!$D$14:$D$3379,Injuries!F$4,'Hazard Data'!$B$14:$B$3379,Injuries!$A17,'Hazard Data'!$N$14:$N$3379,"&lt;"&amp;Injuries!$M$5)/COUNTIFS('Hazard Data'!$K$14:$K$3379,"&gt;0",'Hazard Data'!$G$14:$G$3379,Injuries!$B17,'Hazard Data'!$D$14:$D$3379,Injuries!F$4,'Hazard Data'!$B$14:$B$3379,Injuries!$A17,'Hazard Data'!$N$14:$N$3379,"&lt;"&amp;Injuries!$M$5),"")</f>
        <v/>
      </c>
      <c r="G17" s="27" t="str">
        <f>IFERROR(SUMIFS('Hazard Data'!$K$14:$K$3379,'Hazard Data'!$G$14:$G$3379,Injuries!$B17,'Hazard Data'!$D$14:$D$3379,Injuries!G$4,'Hazard Data'!$B$14:$B$3379,Injuries!$A17,'Hazard Data'!$N$14:$N$3379,"&lt;"&amp;Injuries!$M$5)/COUNTIFS('Hazard Data'!$K$14:$K$3379,"&gt;0",'Hazard Data'!$G$14:$G$3379,Injuries!$B17,'Hazard Data'!$D$14:$D$3379,Injuries!G$4,'Hazard Data'!$B$14:$B$3379,Injuries!$A17,'Hazard Data'!$N$14:$N$3379,"&lt;"&amp;Injuries!$M$5),"")</f>
        <v/>
      </c>
      <c r="H17" s="27" t="str">
        <f>IFERROR(SUMIFS('Hazard Data'!$K$14:$K$3379,'Hazard Data'!$G$14:$G$3379,Injuries!$B17,'Hazard Data'!$D$14:$D$3379,Injuries!H$4,'Hazard Data'!$B$14:$B$3379,Injuries!$A17,'Hazard Data'!$N$14:$N$3379,"&lt;"&amp;Injuries!$M$5)/COUNTIFS('Hazard Data'!$K$14:$K$3379,"&gt;0",'Hazard Data'!$G$14:$G$3379,Injuries!$B17,'Hazard Data'!$D$14:$D$3379,Injuries!H$4,'Hazard Data'!$B$14:$B$3379,Injuries!$A17,'Hazard Data'!$N$14:$N$3379,"&lt;"&amp;Injuries!$M$5),"")</f>
        <v/>
      </c>
      <c r="I17" s="27" t="str">
        <f>IFERROR(SUMIFS('Hazard Data'!$K$14:$K$3379,'Hazard Data'!$G$14:$G$3379,Injuries!$B17,'Hazard Data'!$B$14:$B$3379,Injuries!$A17,'Hazard Data'!$N$14:$N$3379,"&lt;"&amp;Injuries!$M$5)/COUNTIFS('Hazard Data'!$K$14:$K$3379,"&gt;0",'Hazard Data'!$G$14:$G$3379,Injuries!$B17,'Hazard Data'!$B$14:$B$3379,Injuries!$A17,'Hazard Data'!$N$14:$N$3379,"&lt;"&amp;Injuries!$M$5),"")</f>
        <v/>
      </c>
    </row>
    <row r="18" spans="1:15">
      <c r="A18" s="33" t="str">
        <f t="shared" si="1"/>
        <v>1</v>
      </c>
      <c r="B18" s="23" t="s">
        <v>117</v>
      </c>
      <c r="C18" s="27">
        <f>IFERROR(SUMIFS('Hazard Data'!$K$14:$K$3379,'Hazard Data'!$D$14:$D$3379,Injuries!C$4,'Hazard Data'!$B$14:$B$3379,Injuries!$A18,'Hazard Data'!$N$14:$N$3379,"&lt;"&amp;Injuries!$M$5)/COUNTIFS('Hazard Data'!$K$14:$K$3379,"&gt;0",'Hazard Data'!$D$14:$D$3379,Injuries!C$4,'Hazard Data'!$B$14:$B$3379,Injuries!$A18,'Hazard Data'!$N$14:$N$3379,"&lt;"&amp;Injuries!$M$5),"")</f>
        <v>10.763157894736842</v>
      </c>
      <c r="D18" s="27">
        <f>IFERROR(SUMIFS('Hazard Data'!$K$14:$K$3379,'Hazard Data'!$D$14:$D$3379,Injuries!D$4,'Hazard Data'!$B$14:$B$3379,Injuries!$A18,'Hazard Data'!$N$14:$N$3379,"&lt;"&amp;Injuries!$M$5)/COUNTIFS('Hazard Data'!$K$14:$K$3379,"&gt;0",'Hazard Data'!$D$14:$D$3379,Injuries!D$4,'Hazard Data'!$B$14:$B$3379,Injuries!$A18,'Hazard Data'!$N$14:$N$3379,"&lt;"&amp;Injuries!$M$5),"")</f>
        <v>11.5625</v>
      </c>
      <c r="E18" s="27">
        <f>IFERROR(SUMIFS('Hazard Data'!$K$14:$K$3379,'Hazard Data'!$D$14:$D$3379,Injuries!E$4,'Hazard Data'!$B$14:$B$3379,Injuries!$A18,'Hazard Data'!$N$14:$N$3379,"&lt;"&amp;Injuries!$M$5)/COUNTIFS('Hazard Data'!$K$14:$K$3379,"&gt;0",'Hazard Data'!$D$14:$D$3379,Injuries!E$4,'Hazard Data'!$B$14:$B$3379,Injuries!$A18,'Hazard Data'!$N$14:$N$3379,"&lt;"&amp;Injuries!$M$5),"")</f>
        <v>12.5</v>
      </c>
      <c r="F18" s="27" t="str">
        <f>IFERROR(SUMIFS('Hazard Data'!$K$14:$K$3379,'Hazard Data'!$D$14:$D$3379,Injuries!F$4,'Hazard Data'!$B$14:$B$3379,Injuries!$A18,'Hazard Data'!$N$14:$N$3379,"&lt;"&amp;Injuries!$M$5)/COUNTIFS('Hazard Data'!$K$14:$K$3379,"&gt;0",'Hazard Data'!$D$14:$D$3379,Injuries!F$4,'Hazard Data'!$B$14:$B$3379,Injuries!$A18,'Hazard Data'!$N$14:$N$3379,"&lt;"&amp;Injuries!$M$5),"")</f>
        <v/>
      </c>
      <c r="G18" s="27">
        <f>IFERROR(SUMIFS('Hazard Data'!$K$14:$K$3379,'Hazard Data'!$D$14:$D$3379,Injuries!G$4,'Hazard Data'!$B$14:$B$3379,Injuries!$A18,'Hazard Data'!$N$14:$N$3379,"&lt;"&amp;Injuries!$M$5)/COUNTIFS('Hazard Data'!$K$14:$K$3379,"&gt;0",'Hazard Data'!$D$14:$D$3379,Injuries!G$4,'Hazard Data'!$B$14:$B$3379,Injuries!$A18,'Hazard Data'!$N$14:$N$3379,"&lt;"&amp;Injuries!$M$5),"")</f>
        <v>52</v>
      </c>
      <c r="H18" s="27" t="str">
        <f>IFERROR(SUMIFS('Hazard Data'!$K$14:$K$3379,'Hazard Data'!$D$14:$D$3379,Injuries!H$4,'Hazard Data'!$B$14:$B$3379,Injuries!$A18,'Hazard Data'!$N$14:$N$3379,"&lt;"&amp;Injuries!$M$5)/COUNTIFS('Hazard Data'!$K$14:$K$3379,"&gt;0",'Hazard Data'!$D$14:$D$3379,Injuries!H$4,'Hazard Data'!$B$14:$B$3379,Injuries!$A18,'Hazard Data'!$N$14:$N$3379,"&lt;"&amp;Injuries!$M$5),"")</f>
        <v/>
      </c>
      <c r="I18" s="27">
        <f>IFERROR(SUMIFS('Hazard Data'!$K$14:$K$3379,'Hazard Data'!$B$14:$B$3379,Injuries!$A18,'Hazard Data'!$N$14:$N$3379,"&lt;"&amp;Injuries!$M$5)/COUNTIFS('Hazard Data'!$K$14:$K$3379,"&gt;0",'Hazard Data'!$B$14:$B$3379,Injuries!$A18,'Hazard Data'!$N$14:$N$3379,"&lt;"&amp;Injuries!$M$5),"")</f>
        <v>11.819672131147541</v>
      </c>
    </row>
    <row r="19" spans="1:15">
      <c r="A19" s="23" t="s">
        <v>140</v>
      </c>
    </row>
    <row r="20" spans="1:15">
      <c r="C20" s="23" t="s">
        <v>96</v>
      </c>
      <c r="D20" s="23" t="s">
        <v>97</v>
      </c>
      <c r="E20" s="23" t="s">
        <v>98</v>
      </c>
      <c r="F20" s="23" t="s">
        <v>100</v>
      </c>
      <c r="G20" s="23" t="s">
        <v>41</v>
      </c>
      <c r="H20" s="23" t="s">
        <v>87</v>
      </c>
      <c r="I20" s="23" t="s">
        <v>123</v>
      </c>
      <c r="L20" s="23" t="s">
        <v>6</v>
      </c>
      <c r="M20" s="23" t="s">
        <v>124</v>
      </c>
      <c r="N20" s="23" t="s">
        <v>21</v>
      </c>
      <c r="O20" s="23" t="s">
        <v>125</v>
      </c>
    </row>
    <row r="21" spans="1:15">
      <c r="A21" s="33" t="str">
        <f>RIGHT(A19,1)</f>
        <v>2</v>
      </c>
      <c r="B21" s="23" t="s">
        <v>126</v>
      </c>
      <c r="C21" s="27">
        <f>IFERROR(SUMIFS('Hazard Data'!$K$14:$K$3379,'Hazard Data'!$G$14:$G$3379,Injuries!$B21,'Hazard Data'!$D$14:$D$3379,Injuries!C$4,'Hazard Data'!$B$14:$B$3379,Injuries!$A21,'Hazard Data'!$N$14:$N$3379,"&lt;"&amp;Injuries!$M$5)/COUNTIFS('Hazard Data'!$K$14:$K$3379,"&gt;0",'Hazard Data'!$G$14:$G$3379,Injuries!$B21,'Hazard Data'!$D$14:$D$3379,Injuries!C$4,'Hazard Data'!$B$14:$B$3379,Injuries!$A21,'Hazard Data'!$N$14:$N$3379,"&lt;"&amp;Injuries!$M$5),"")</f>
        <v>10.285714285714286</v>
      </c>
      <c r="D21" s="27">
        <f>IFERROR(SUMIFS('Hazard Data'!$K$14:$K$3379,'Hazard Data'!$G$14:$G$3379,Injuries!$B21,'Hazard Data'!$D$14:$D$3379,Injuries!D$4,'Hazard Data'!$B$14:$B$3379,Injuries!$A21,'Hazard Data'!$N$14:$N$3379,"&lt;"&amp;Injuries!$M$5)/COUNTIFS('Hazard Data'!$K$14:$K$3379,"&gt;0",'Hazard Data'!$G$14:$G$3379,Injuries!$B21,'Hazard Data'!$D$14:$D$3379,Injuries!D$4,'Hazard Data'!$B$14:$B$3379,Injuries!$A21,'Hazard Data'!$N$14:$N$3379,"&lt;"&amp;Injuries!$M$5),"")</f>
        <v>3</v>
      </c>
      <c r="E21" s="27" t="str">
        <f>IFERROR(SUMIFS('Hazard Data'!$K$14:$K$3379,'Hazard Data'!$G$14:$G$3379,Injuries!$B21,'Hazard Data'!$D$14:$D$3379,Injuries!E$4,'Hazard Data'!$B$14:$B$3379,Injuries!$A21,'Hazard Data'!$N$14:$N$3379,"&lt;"&amp;Injuries!$M$5)/COUNTIFS('Hazard Data'!$K$14:$K$3379,"&gt;0",'Hazard Data'!$G$14:$G$3379,Injuries!$B21,'Hazard Data'!$D$14:$D$3379,Injuries!E$4,'Hazard Data'!$B$14:$B$3379,Injuries!$A21,'Hazard Data'!$N$14:$N$3379,"&lt;"&amp;Injuries!$M$5),"")</f>
        <v/>
      </c>
      <c r="F21" s="27" t="str">
        <f>IFERROR(SUMIFS('Hazard Data'!$K$14:$K$3379,'Hazard Data'!$G$14:$G$3379,Injuries!$B21,'Hazard Data'!$D$14:$D$3379,Injuries!F$4,'Hazard Data'!$B$14:$B$3379,Injuries!$A21,'Hazard Data'!$N$14:$N$3379,"&lt;"&amp;Injuries!$M$5)/COUNTIFS('Hazard Data'!$K$14:$K$3379,"&gt;0",'Hazard Data'!$G$14:$G$3379,Injuries!$B21,'Hazard Data'!$D$14:$D$3379,Injuries!F$4,'Hazard Data'!$B$14:$B$3379,Injuries!$A21,'Hazard Data'!$N$14:$N$3379,"&lt;"&amp;Injuries!$M$5),"")</f>
        <v/>
      </c>
      <c r="G21" s="27" t="str">
        <f>IFERROR(SUMIFS('Hazard Data'!$K$14:$K$3379,'Hazard Data'!$G$14:$G$3379,Injuries!$B21,'Hazard Data'!$D$14:$D$3379,Injuries!G$4,'Hazard Data'!$B$14:$B$3379,Injuries!$A21,'Hazard Data'!$N$14:$N$3379,"&lt;"&amp;Injuries!$M$5)/COUNTIFS('Hazard Data'!$K$14:$K$3379,"&gt;0",'Hazard Data'!$G$14:$G$3379,Injuries!$B21,'Hazard Data'!$D$14:$D$3379,Injuries!G$4,'Hazard Data'!$B$14:$B$3379,Injuries!$A21,'Hazard Data'!$N$14:$N$3379,"&lt;"&amp;Injuries!$M$5),"")</f>
        <v/>
      </c>
      <c r="H21" s="27" t="str">
        <f>IFERROR(SUMIFS('Hazard Data'!$K$14:$K$3379,'Hazard Data'!$G$14:$G$3379,Injuries!$B21,'Hazard Data'!$D$14:$D$3379,Injuries!H$4,'Hazard Data'!$B$14:$B$3379,Injuries!$A21,'Hazard Data'!$N$14:$N$3379,"&lt;"&amp;Injuries!$M$5)/COUNTIFS('Hazard Data'!$K$14:$K$3379,"&gt;0",'Hazard Data'!$G$14:$G$3379,Injuries!$B21,'Hazard Data'!$D$14:$D$3379,Injuries!H$4,'Hazard Data'!$B$14:$B$3379,Injuries!$A21,'Hazard Data'!$N$14:$N$3379,"&lt;"&amp;Injuries!$M$5),"")</f>
        <v/>
      </c>
      <c r="I21" s="27">
        <f>IFERROR(SUMIFS('Hazard Data'!$K$14:$K$3379,'Hazard Data'!$G$14:$G$3379,Injuries!$B21,'Hazard Data'!$B$14:$B$3379,Injuries!$A21,'Hazard Data'!$N$14:$N$3379,"&lt;"&amp;Injuries!$M$5)/COUNTIFS('Hazard Data'!$K$14:$K$3379,"&gt;0",'Hazard Data'!$G$14:$G$3379,Injuries!$B21,'Hazard Data'!$B$14:$B$3379,Injuries!$A21,'Hazard Data'!$N$14:$N$3379,"&lt;"&amp;Injuries!$M$5),"")</f>
        <v>9.375</v>
      </c>
      <c r="K21" s="23" t="s">
        <v>90</v>
      </c>
      <c r="L21">
        <v>0</v>
      </c>
      <c r="M21" s="27">
        <v>500000</v>
      </c>
      <c r="N21">
        <f>COUNTIFS('Hazard Data'!$B$14:$B$3379,Injuries!$A21,'Hazard Data'!$N$14:$N$3379,"&gt;="&amp;L21,'Hazard Data'!$N$14:$N$3379,"&lt;"&amp;M21)</f>
        <v>662</v>
      </c>
      <c r="O21" s="35">
        <f>N21/SUM($N$21:$N$23)</f>
        <v>0.84116899618805596</v>
      </c>
    </row>
    <row r="22" spans="1:15">
      <c r="A22" s="33" t="str">
        <f>A21</f>
        <v>2</v>
      </c>
      <c r="B22" s="23" t="s">
        <v>127</v>
      </c>
      <c r="C22" s="27">
        <f>IFERROR(SUMIFS('Hazard Data'!$K$14:$K$3379,'Hazard Data'!$G$14:$G$3379,Injuries!$B22,'Hazard Data'!$D$14:$D$3379,Injuries!C$4,'Hazard Data'!$B$14:$B$3379,Injuries!$A22,'Hazard Data'!$N$14:$N$3379,"&lt;"&amp;Injuries!$M$5)/COUNTIFS('Hazard Data'!$K$14:$K$3379,"&gt;0",'Hazard Data'!$G$14:$G$3379,Injuries!$B22,'Hazard Data'!$D$14:$D$3379,Injuries!C$4,'Hazard Data'!$B$14:$B$3379,Injuries!$A22,'Hazard Data'!$N$14:$N$3379,"&lt;"&amp;Injuries!$M$5),"")</f>
        <v>7</v>
      </c>
      <c r="D22" s="27" t="str">
        <f>IFERROR(SUMIFS('Hazard Data'!$K$14:$K$3379,'Hazard Data'!$G$14:$G$3379,Injuries!$B22,'Hazard Data'!$D$14:$D$3379,Injuries!D$4,'Hazard Data'!$B$14:$B$3379,Injuries!$A22,'Hazard Data'!$N$14:$N$3379,"&lt;"&amp;Injuries!$M$5)/COUNTIFS('Hazard Data'!$K$14:$K$3379,"&gt;0",'Hazard Data'!$G$14:$G$3379,Injuries!$B22,'Hazard Data'!$D$14:$D$3379,Injuries!D$4,'Hazard Data'!$B$14:$B$3379,Injuries!$A22,'Hazard Data'!$N$14:$N$3379,"&lt;"&amp;Injuries!$M$5),"")</f>
        <v/>
      </c>
      <c r="E22" s="27" t="str">
        <f>IFERROR(SUMIFS('Hazard Data'!$K$14:$K$3379,'Hazard Data'!$G$14:$G$3379,Injuries!$B22,'Hazard Data'!$D$14:$D$3379,Injuries!E$4,'Hazard Data'!$B$14:$B$3379,Injuries!$A22,'Hazard Data'!$N$14:$N$3379,"&lt;"&amp;Injuries!$M$5)/COUNTIFS('Hazard Data'!$K$14:$K$3379,"&gt;0",'Hazard Data'!$G$14:$G$3379,Injuries!$B22,'Hazard Data'!$D$14:$D$3379,Injuries!E$4,'Hazard Data'!$B$14:$B$3379,Injuries!$A22,'Hazard Data'!$N$14:$N$3379,"&lt;"&amp;Injuries!$M$5),"")</f>
        <v/>
      </c>
      <c r="F22" s="27" t="str">
        <f>IFERROR(SUMIFS('Hazard Data'!$K$14:$K$3379,'Hazard Data'!$G$14:$G$3379,Injuries!$B22,'Hazard Data'!$D$14:$D$3379,Injuries!F$4,'Hazard Data'!$B$14:$B$3379,Injuries!$A22,'Hazard Data'!$N$14:$N$3379,"&lt;"&amp;Injuries!$M$5)/COUNTIFS('Hazard Data'!$K$14:$K$3379,"&gt;0",'Hazard Data'!$G$14:$G$3379,Injuries!$B22,'Hazard Data'!$D$14:$D$3379,Injuries!F$4,'Hazard Data'!$B$14:$B$3379,Injuries!$A22,'Hazard Data'!$N$14:$N$3379,"&lt;"&amp;Injuries!$M$5),"")</f>
        <v/>
      </c>
      <c r="G22" s="27">
        <f>IFERROR(SUMIFS('Hazard Data'!$K$14:$K$3379,'Hazard Data'!$G$14:$G$3379,Injuries!$B22,'Hazard Data'!$D$14:$D$3379,Injuries!G$4,'Hazard Data'!$B$14:$B$3379,Injuries!$A22,'Hazard Data'!$N$14:$N$3379,"&lt;"&amp;Injuries!$M$5)/COUNTIFS('Hazard Data'!$K$14:$K$3379,"&gt;0",'Hazard Data'!$G$14:$G$3379,Injuries!$B22,'Hazard Data'!$D$14:$D$3379,Injuries!G$4,'Hazard Data'!$B$14:$B$3379,Injuries!$A22,'Hazard Data'!$N$14:$N$3379,"&lt;"&amp;Injuries!$M$5),"")</f>
        <v>12</v>
      </c>
      <c r="H22" s="27" t="str">
        <f>IFERROR(SUMIFS('Hazard Data'!$K$14:$K$3379,'Hazard Data'!$G$14:$G$3379,Injuries!$B22,'Hazard Data'!$D$14:$D$3379,Injuries!H$4,'Hazard Data'!$B$14:$B$3379,Injuries!$A22,'Hazard Data'!$N$14:$N$3379,"&lt;"&amp;Injuries!$M$5)/COUNTIFS('Hazard Data'!$K$14:$K$3379,"&gt;0",'Hazard Data'!$G$14:$G$3379,Injuries!$B22,'Hazard Data'!$D$14:$D$3379,Injuries!H$4,'Hazard Data'!$B$14:$B$3379,Injuries!$A22,'Hazard Data'!$N$14:$N$3379,"&lt;"&amp;Injuries!$M$5),"")</f>
        <v/>
      </c>
      <c r="I22" s="27">
        <f>IFERROR(SUMIFS('Hazard Data'!$K$14:$K$3379,'Hazard Data'!$G$14:$G$3379,Injuries!$B22,'Hazard Data'!$B$14:$B$3379,Injuries!$A22,'Hazard Data'!$N$14:$N$3379,"&lt;"&amp;Injuries!$M$5)/COUNTIFS('Hazard Data'!$K$14:$K$3379,"&gt;0",'Hazard Data'!$G$14:$G$3379,Injuries!$B22,'Hazard Data'!$B$14:$B$3379,Injuries!$A22,'Hazard Data'!$N$14:$N$3379,"&lt;"&amp;Injuries!$M$5),"")</f>
        <v>9.5</v>
      </c>
      <c r="K22" s="23" t="s">
        <v>91</v>
      </c>
      <c r="L22" s="24">
        <f>M21</f>
        <v>500000</v>
      </c>
      <c r="M22" s="27">
        <v>10000000</v>
      </c>
      <c r="N22">
        <f>COUNTIFS('Hazard Data'!$B$14:$B$3379,Injuries!$A22,'Hazard Data'!$N$14:$N$3379,"&gt;="&amp;L22,'Hazard Data'!$N$14:$N$3379,"&lt;"&amp;M22)</f>
        <v>93</v>
      </c>
      <c r="O22" s="35">
        <f t="shared" ref="O22:O23" si="2">N22/SUM($N$21:$N$23)</f>
        <v>0.1181702668360864</v>
      </c>
    </row>
    <row r="23" spans="1:15">
      <c r="A23" s="33" t="str">
        <f t="shared" ref="A23:A34" si="3">A22</f>
        <v>2</v>
      </c>
      <c r="B23" s="23" t="s">
        <v>128</v>
      </c>
      <c r="C23" s="27">
        <f>IFERROR(SUMIFS('Hazard Data'!$K$14:$K$3379,'Hazard Data'!$G$14:$G$3379,Injuries!$B23,'Hazard Data'!$D$14:$D$3379,Injuries!C$4,'Hazard Data'!$B$14:$B$3379,Injuries!$A23,'Hazard Data'!$N$14:$N$3379,"&lt;"&amp;Injuries!$M$5)/COUNTIFS('Hazard Data'!$K$14:$K$3379,"&gt;0",'Hazard Data'!$G$14:$G$3379,Injuries!$B23,'Hazard Data'!$D$14:$D$3379,Injuries!C$4,'Hazard Data'!$B$14:$B$3379,Injuries!$A23,'Hazard Data'!$N$14:$N$3379,"&lt;"&amp;Injuries!$M$5),"")</f>
        <v>17.5</v>
      </c>
      <c r="D23" s="27">
        <f>IFERROR(SUMIFS('Hazard Data'!$K$14:$K$3379,'Hazard Data'!$G$14:$G$3379,Injuries!$B23,'Hazard Data'!$D$14:$D$3379,Injuries!D$4,'Hazard Data'!$B$14:$B$3379,Injuries!$A23,'Hazard Data'!$N$14:$N$3379,"&lt;"&amp;Injuries!$M$5)/COUNTIFS('Hazard Data'!$K$14:$K$3379,"&gt;0",'Hazard Data'!$G$14:$G$3379,Injuries!$B23,'Hazard Data'!$D$14:$D$3379,Injuries!D$4,'Hazard Data'!$B$14:$B$3379,Injuries!$A23,'Hazard Data'!$N$14:$N$3379,"&lt;"&amp;Injuries!$M$5),"")</f>
        <v>11</v>
      </c>
      <c r="E23" s="27" t="str">
        <f>IFERROR(SUMIFS('Hazard Data'!$K$14:$K$3379,'Hazard Data'!$G$14:$G$3379,Injuries!$B23,'Hazard Data'!$D$14:$D$3379,Injuries!E$4,'Hazard Data'!$B$14:$B$3379,Injuries!$A23,'Hazard Data'!$N$14:$N$3379,"&lt;"&amp;Injuries!$M$5)/COUNTIFS('Hazard Data'!$K$14:$K$3379,"&gt;0",'Hazard Data'!$G$14:$G$3379,Injuries!$B23,'Hazard Data'!$D$14:$D$3379,Injuries!E$4,'Hazard Data'!$B$14:$B$3379,Injuries!$A23,'Hazard Data'!$N$14:$N$3379,"&lt;"&amp;Injuries!$M$5),"")</f>
        <v/>
      </c>
      <c r="F23" s="27" t="str">
        <f>IFERROR(SUMIFS('Hazard Data'!$K$14:$K$3379,'Hazard Data'!$G$14:$G$3379,Injuries!$B23,'Hazard Data'!$D$14:$D$3379,Injuries!F$4,'Hazard Data'!$B$14:$B$3379,Injuries!$A23,'Hazard Data'!$N$14:$N$3379,"&lt;"&amp;Injuries!$M$5)/COUNTIFS('Hazard Data'!$K$14:$K$3379,"&gt;0",'Hazard Data'!$G$14:$G$3379,Injuries!$B23,'Hazard Data'!$D$14:$D$3379,Injuries!F$4,'Hazard Data'!$B$14:$B$3379,Injuries!$A23,'Hazard Data'!$N$14:$N$3379,"&lt;"&amp;Injuries!$M$5),"")</f>
        <v/>
      </c>
      <c r="G23" s="27" t="str">
        <f>IFERROR(SUMIFS('Hazard Data'!$K$14:$K$3379,'Hazard Data'!$G$14:$G$3379,Injuries!$B23,'Hazard Data'!$D$14:$D$3379,Injuries!G$4,'Hazard Data'!$B$14:$B$3379,Injuries!$A23,'Hazard Data'!$N$14:$N$3379,"&lt;"&amp;Injuries!$M$5)/COUNTIFS('Hazard Data'!$K$14:$K$3379,"&gt;0",'Hazard Data'!$G$14:$G$3379,Injuries!$B23,'Hazard Data'!$D$14:$D$3379,Injuries!G$4,'Hazard Data'!$B$14:$B$3379,Injuries!$A23,'Hazard Data'!$N$14:$N$3379,"&lt;"&amp;Injuries!$M$5),"")</f>
        <v/>
      </c>
      <c r="H23" s="27" t="str">
        <f>IFERROR(SUMIFS('Hazard Data'!$K$14:$K$3379,'Hazard Data'!$G$14:$G$3379,Injuries!$B23,'Hazard Data'!$D$14:$D$3379,Injuries!H$4,'Hazard Data'!$B$14:$B$3379,Injuries!$A23,'Hazard Data'!$N$14:$N$3379,"&lt;"&amp;Injuries!$M$5)/COUNTIFS('Hazard Data'!$K$14:$K$3379,"&gt;0",'Hazard Data'!$G$14:$G$3379,Injuries!$B23,'Hazard Data'!$D$14:$D$3379,Injuries!H$4,'Hazard Data'!$B$14:$B$3379,Injuries!$A23,'Hazard Data'!$N$14:$N$3379,"&lt;"&amp;Injuries!$M$5),"")</f>
        <v/>
      </c>
      <c r="I23" s="27">
        <f>IFERROR(SUMIFS('Hazard Data'!$K$14:$K$3379,'Hazard Data'!$G$14:$G$3379,Injuries!$B23,'Hazard Data'!$B$14:$B$3379,Injuries!$A23,'Hazard Data'!$N$14:$N$3379,"&lt;"&amp;Injuries!$M$5)/COUNTIFS('Hazard Data'!$K$14:$K$3379,"&gt;0",'Hazard Data'!$G$14:$G$3379,Injuries!$B23,'Hazard Data'!$B$14:$B$3379,Injuries!$A23,'Hazard Data'!$N$14:$N$3379,"&lt;"&amp;Injuries!$M$5),"")</f>
        <v>14.25</v>
      </c>
      <c r="K23" s="23" t="s">
        <v>92</v>
      </c>
      <c r="L23" s="24">
        <f>M22</f>
        <v>10000000</v>
      </c>
      <c r="M23" t="s">
        <v>129</v>
      </c>
      <c r="N23">
        <f>COUNTIFS('Hazard Data'!$B$14:$B$3379,Injuries!$A23,'Hazard Data'!$N$14:$N$3379,"&gt;="&amp;L23)</f>
        <v>32</v>
      </c>
      <c r="O23" s="35">
        <f t="shared" si="2"/>
        <v>4.0660736975857689E-2</v>
      </c>
    </row>
    <row r="24" spans="1:15">
      <c r="A24" s="33" t="str">
        <f t="shared" si="3"/>
        <v>2</v>
      </c>
      <c r="B24" s="23" t="s">
        <v>130</v>
      </c>
      <c r="C24" s="27">
        <f>IFERROR(SUMIFS('Hazard Data'!$K$14:$K$3379,'Hazard Data'!$G$14:$G$3379,Injuries!$B24,'Hazard Data'!$D$14:$D$3379,Injuries!C$4,'Hazard Data'!$B$14:$B$3379,Injuries!$A24,'Hazard Data'!$N$14:$N$3379,"&lt;"&amp;Injuries!$M$5)/COUNTIFS('Hazard Data'!$K$14:$K$3379,"&gt;0",'Hazard Data'!$G$14:$G$3379,Injuries!$B24,'Hazard Data'!$D$14:$D$3379,Injuries!C$4,'Hazard Data'!$B$14:$B$3379,Injuries!$A24,'Hazard Data'!$N$14:$N$3379,"&lt;"&amp;Injuries!$M$5),"")</f>
        <v>3</v>
      </c>
      <c r="D24" s="27">
        <f>IFERROR(SUMIFS('Hazard Data'!$K$14:$K$3379,'Hazard Data'!$G$14:$G$3379,Injuries!$B24,'Hazard Data'!$D$14:$D$3379,Injuries!D$4,'Hazard Data'!$B$14:$B$3379,Injuries!$A24,'Hazard Data'!$N$14:$N$3379,"&lt;"&amp;Injuries!$M$5)/COUNTIFS('Hazard Data'!$K$14:$K$3379,"&gt;0",'Hazard Data'!$G$14:$G$3379,Injuries!$B24,'Hazard Data'!$D$14:$D$3379,Injuries!D$4,'Hazard Data'!$B$14:$B$3379,Injuries!$A24,'Hazard Data'!$N$14:$N$3379,"&lt;"&amp;Injuries!$M$5),"")</f>
        <v>1.5</v>
      </c>
      <c r="E24" s="27" t="str">
        <f>IFERROR(SUMIFS('Hazard Data'!$K$14:$K$3379,'Hazard Data'!$G$14:$G$3379,Injuries!$B24,'Hazard Data'!$D$14:$D$3379,Injuries!E$4,'Hazard Data'!$B$14:$B$3379,Injuries!$A24,'Hazard Data'!$N$14:$N$3379,"&lt;"&amp;Injuries!$M$5)/COUNTIFS('Hazard Data'!$K$14:$K$3379,"&gt;0",'Hazard Data'!$G$14:$G$3379,Injuries!$B24,'Hazard Data'!$D$14:$D$3379,Injuries!E$4,'Hazard Data'!$B$14:$B$3379,Injuries!$A24,'Hazard Data'!$N$14:$N$3379,"&lt;"&amp;Injuries!$M$5),"")</f>
        <v/>
      </c>
      <c r="F24" s="27">
        <f>IFERROR(SUMIFS('Hazard Data'!$K$14:$K$3379,'Hazard Data'!$G$14:$G$3379,Injuries!$B24,'Hazard Data'!$D$14:$D$3379,Injuries!F$4,'Hazard Data'!$B$14:$B$3379,Injuries!$A24,'Hazard Data'!$N$14:$N$3379,"&lt;"&amp;Injuries!$M$5)/COUNTIFS('Hazard Data'!$K$14:$K$3379,"&gt;0",'Hazard Data'!$G$14:$G$3379,Injuries!$B24,'Hazard Data'!$D$14:$D$3379,Injuries!F$4,'Hazard Data'!$B$14:$B$3379,Injuries!$A24,'Hazard Data'!$N$14:$N$3379,"&lt;"&amp;Injuries!$M$5),"")</f>
        <v>2</v>
      </c>
      <c r="G24" s="27" t="str">
        <f>IFERROR(SUMIFS('Hazard Data'!$K$14:$K$3379,'Hazard Data'!$G$14:$G$3379,Injuries!$B24,'Hazard Data'!$D$14:$D$3379,Injuries!G$4,'Hazard Data'!$B$14:$B$3379,Injuries!$A24,'Hazard Data'!$N$14:$N$3379,"&lt;"&amp;Injuries!$M$5)/COUNTIFS('Hazard Data'!$K$14:$K$3379,"&gt;0",'Hazard Data'!$G$14:$G$3379,Injuries!$B24,'Hazard Data'!$D$14:$D$3379,Injuries!G$4,'Hazard Data'!$B$14:$B$3379,Injuries!$A24,'Hazard Data'!$N$14:$N$3379,"&lt;"&amp;Injuries!$M$5),"")</f>
        <v/>
      </c>
      <c r="H24" s="27" t="str">
        <f>IFERROR(SUMIFS('Hazard Data'!$K$14:$K$3379,'Hazard Data'!$G$14:$G$3379,Injuries!$B24,'Hazard Data'!$D$14:$D$3379,Injuries!H$4,'Hazard Data'!$B$14:$B$3379,Injuries!$A24,'Hazard Data'!$N$14:$N$3379,"&lt;"&amp;Injuries!$M$5)/COUNTIFS('Hazard Data'!$K$14:$K$3379,"&gt;0",'Hazard Data'!$G$14:$G$3379,Injuries!$B24,'Hazard Data'!$D$14:$D$3379,Injuries!H$4,'Hazard Data'!$B$14:$B$3379,Injuries!$A24,'Hazard Data'!$N$14:$N$3379,"&lt;"&amp;Injuries!$M$5),"")</f>
        <v/>
      </c>
      <c r="I24" s="27">
        <f>IFERROR(SUMIFS('Hazard Data'!$K$14:$K$3379,'Hazard Data'!$G$14:$G$3379,Injuries!$B24,'Hazard Data'!$B$14:$B$3379,Injuries!$A24,'Hazard Data'!$N$14:$N$3379,"&lt;"&amp;Injuries!$M$5)/COUNTIFS('Hazard Data'!$K$14:$K$3379,"&gt;0",'Hazard Data'!$G$14:$G$3379,Injuries!$B24,'Hazard Data'!$B$14:$B$3379,Injuries!$A24,'Hazard Data'!$N$14:$N$3379,"&lt;"&amp;Injuries!$M$5),"")</f>
        <v>2.2000000000000002</v>
      </c>
    </row>
    <row r="25" spans="1:15">
      <c r="A25" s="33" t="str">
        <f t="shared" si="3"/>
        <v>2</v>
      </c>
      <c r="B25" s="23" t="s">
        <v>131</v>
      </c>
      <c r="C25" s="27">
        <f>IFERROR(SUMIFS('Hazard Data'!$K$14:$K$3379,'Hazard Data'!$G$14:$G$3379,Injuries!$B25,'Hazard Data'!$D$14:$D$3379,Injuries!C$4,'Hazard Data'!$B$14:$B$3379,Injuries!$A25,'Hazard Data'!$N$14:$N$3379,"&lt;"&amp;Injuries!$M$5)/COUNTIFS('Hazard Data'!$K$14:$K$3379,"&gt;0",'Hazard Data'!$G$14:$G$3379,Injuries!$B25,'Hazard Data'!$D$14:$D$3379,Injuries!C$4,'Hazard Data'!$B$14:$B$3379,Injuries!$A25,'Hazard Data'!$N$14:$N$3379,"&lt;"&amp;Injuries!$M$5),"")</f>
        <v>14.666666666666666</v>
      </c>
      <c r="D25" s="27">
        <f>IFERROR(SUMIFS('Hazard Data'!$K$14:$K$3379,'Hazard Data'!$G$14:$G$3379,Injuries!$B25,'Hazard Data'!$D$14:$D$3379,Injuries!D$4,'Hazard Data'!$B$14:$B$3379,Injuries!$A25,'Hazard Data'!$N$14:$N$3379,"&lt;"&amp;Injuries!$M$5)/COUNTIFS('Hazard Data'!$K$14:$K$3379,"&gt;0",'Hazard Data'!$G$14:$G$3379,Injuries!$B25,'Hazard Data'!$D$14:$D$3379,Injuries!D$4,'Hazard Data'!$B$14:$B$3379,Injuries!$A25,'Hazard Data'!$N$14:$N$3379,"&lt;"&amp;Injuries!$M$5),"")</f>
        <v>7.5</v>
      </c>
      <c r="E25" s="27" t="str">
        <f>IFERROR(SUMIFS('Hazard Data'!$K$14:$K$3379,'Hazard Data'!$G$14:$G$3379,Injuries!$B25,'Hazard Data'!$D$14:$D$3379,Injuries!E$4,'Hazard Data'!$B$14:$B$3379,Injuries!$A25,'Hazard Data'!$N$14:$N$3379,"&lt;"&amp;Injuries!$M$5)/COUNTIFS('Hazard Data'!$K$14:$K$3379,"&gt;0",'Hazard Data'!$G$14:$G$3379,Injuries!$B25,'Hazard Data'!$D$14:$D$3379,Injuries!E$4,'Hazard Data'!$B$14:$B$3379,Injuries!$A25,'Hazard Data'!$N$14:$N$3379,"&lt;"&amp;Injuries!$M$5),"")</f>
        <v/>
      </c>
      <c r="F25" s="27" t="str">
        <f>IFERROR(SUMIFS('Hazard Data'!$K$14:$K$3379,'Hazard Data'!$G$14:$G$3379,Injuries!$B25,'Hazard Data'!$D$14:$D$3379,Injuries!F$4,'Hazard Data'!$B$14:$B$3379,Injuries!$A25,'Hazard Data'!$N$14:$N$3379,"&lt;"&amp;Injuries!$M$5)/COUNTIFS('Hazard Data'!$K$14:$K$3379,"&gt;0",'Hazard Data'!$G$14:$G$3379,Injuries!$B25,'Hazard Data'!$D$14:$D$3379,Injuries!F$4,'Hazard Data'!$B$14:$B$3379,Injuries!$A25,'Hazard Data'!$N$14:$N$3379,"&lt;"&amp;Injuries!$M$5),"")</f>
        <v/>
      </c>
      <c r="G25" s="27" t="str">
        <f>IFERROR(SUMIFS('Hazard Data'!$K$14:$K$3379,'Hazard Data'!$G$14:$G$3379,Injuries!$B25,'Hazard Data'!$D$14:$D$3379,Injuries!G$4,'Hazard Data'!$B$14:$B$3379,Injuries!$A25,'Hazard Data'!$N$14:$N$3379,"&lt;"&amp;Injuries!$M$5)/COUNTIFS('Hazard Data'!$K$14:$K$3379,"&gt;0",'Hazard Data'!$G$14:$G$3379,Injuries!$B25,'Hazard Data'!$D$14:$D$3379,Injuries!G$4,'Hazard Data'!$B$14:$B$3379,Injuries!$A25,'Hazard Data'!$N$14:$N$3379,"&lt;"&amp;Injuries!$M$5),"")</f>
        <v/>
      </c>
      <c r="H25" s="27" t="str">
        <f>IFERROR(SUMIFS('Hazard Data'!$K$14:$K$3379,'Hazard Data'!$G$14:$G$3379,Injuries!$B25,'Hazard Data'!$D$14:$D$3379,Injuries!H$4,'Hazard Data'!$B$14:$B$3379,Injuries!$A25,'Hazard Data'!$N$14:$N$3379,"&lt;"&amp;Injuries!$M$5)/COUNTIFS('Hazard Data'!$K$14:$K$3379,"&gt;0",'Hazard Data'!$G$14:$G$3379,Injuries!$B25,'Hazard Data'!$D$14:$D$3379,Injuries!H$4,'Hazard Data'!$B$14:$B$3379,Injuries!$A25,'Hazard Data'!$N$14:$N$3379,"&lt;"&amp;Injuries!$M$5),"")</f>
        <v/>
      </c>
      <c r="I25" s="27">
        <f>IFERROR(SUMIFS('Hazard Data'!$K$14:$K$3379,'Hazard Data'!$G$14:$G$3379,Injuries!$B25,'Hazard Data'!$B$14:$B$3379,Injuries!$A25,'Hazard Data'!$N$14:$N$3379,"&lt;"&amp;Injuries!$M$5)/COUNTIFS('Hazard Data'!$K$14:$K$3379,"&gt;0",'Hazard Data'!$G$14:$G$3379,Injuries!$B25,'Hazard Data'!$B$14:$B$3379,Injuries!$A25,'Hazard Data'!$N$14:$N$3379,"&lt;"&amp;Injuries!$M$5),"")</f>
        <v>12.875</v>
      </c>
    </row>
    <row r="26" spans="1:15">
      <c r="A26" s="33" t="str">
        <f t="shared" si="3"/>
        <v>2</v>
      </c>
      <c r="B26" s="23" t="s">
        <v>132</v>
      </c>
      <c r="C26" s="27">
        <f>IFERROR(SUMIFS('Hazard Data'!$K$14:$K$3379,'Hazard Data'!$G$14:$G$3379,Injuries!$B26,'Hazard Data'!$D$14:$D$3379,Injuries!C$4,'Hazard Data'!$B$14:$B$3379,Injuries!$A26,'Hazard Data'!$N$14:$N$3379,"&lt;"&amp;Injuries!$M$5)/COUNTIFS('Hazard Data'!$K$14:$K$3379,"&gt;0",'Hazard Data'!$G$14:$G$3379,Injuries!$B26,'Hazard Data'!$D$14:$D$3379,Injuries!C$4,'Hazard Data'!$B$14:$B$3379,Injuries!$A26,'Hazard Data'!$N$14:$N$3379,"&lt;"&amp;Injuries!$M$5),"")</f>
        <v>9.75</v>
      </c>
      <c r="D26" s="27">
        <f>IFERROR(SUMIFS('Hazard Data'!$K$14:$K$3379,'Hazard Data'!$G$14:$G$3379,Injuries!$B26,'Hazard Data'!$D$14:$D$3379,Injuries!D$4,'Hazard Data'!$B$14:$B$3379,Injuries!$A26,'Hazard Data'!$N$14:$N$3379,"&lt;"&amp;Injuries!$M$5)/COUNTIFS('Hazard Data'!$K$14:$K$3379,"&gt;0",'Hazard Data'!$G$14:$G$3379,Injuries!$B26,'Hazard Data'!$D$14:$D$3379,Injuries!D$4,'Hazard Data'!$B$14:$B$3379,Injuries!$A26,'Hazard Data'!$N$14:$N$3379,"&lt;"&amp;Injuries!$M$5),"")</f>
        <v>45</v>
      </c>
      <c r="E26" s="27">
        <f>IFERROR(SUMIFS('Hazard Data'!$K$14:$K$3379,'Hazard Data'!$G$14:$G$3379,Injuries!$B26,'Hazard Data'!$D$14:$D$3379,Injuries!E$4,'Hazard Data'!$B$14:$B$3379,Injuries!$A26,'Hazard Data'!$N$14:$N$3379,"&lt;"&amp;Injuries!$M$5)/COUNTIFS('Hazard Data'!$K$14:$K$3379,"&gt;0",'Hazard Data'!$G$14:$G$3379,Injuries!$B26,'Hazard Data'!$D$14:$D$3379,Injuries!E$4,'Hazard Data'!$B$14:$B$3379,Injuries!$A26,'Hazard Data'!$N$14:$N$3379,"&lt;"&amp;Injuries!$M$5),"")</f>
        <v>12</v>
      </c>
      <c r="F26" s="27" t="str">
        <f>IFERROR(SUMIFS('Hazard Data'!$K$14:$K$3379,'Hazard Data'!$G$14:$G$3379,Injuries!$B26,'Hazard Data'!$D$14:$D$3379,Injuries!F$4,'Hazard Data'!$B$14:$B$3379,Injuries!$A26,'Hazard Data'!$N$14:$N$3379,"&lt;"&amp;Injuries!$M$5)/COUNTIFS('Hazard Data'!$K$14:$K$3379,"&gt;0",'Hazard Data'!$G$14:$G$3379,Injuries!$B26,'Hazard Data'!$D$14:$D$3379,Injuries!F$4,'Hazard Data'!$B$14:$B$3379,Injuries!$A26,'Hazard Data'!$N$14:$N$3379,"&lt;"&amp;Injuries!$M$5),"")</f>
        <v/>
      </c>
      <c r="G26" s="27" t="str">
        <f>IFERROR(SUMIFS('Hazard Data'!$K$14:$K$3379,'Hazard Data'!$G$14:$G$3379,Injuries!$B26,'Hazard Data'!$D$14:$D$3379,Injuries!G$4,'Hazard Data'!$B$14:$B$3379,Injuries!$A26,'Hazard Data'!$N$14:$N$3379,"&lt;"&amp;Injuries!$M$5)/COUNTIFS('Hazard Data'!$K$14:$K$3379,"&gt;0",'Hazard Data'!$G$14:$G$3379,Injuries!$B26,'Hazard Data'!$D$14:$D$3379,Injuries!G$4,'Hazard Data'!$B$14:$B$3379,Injuries!$A26,'Hazard Data'!$N$14:$N$3379,"&lt;"&amp;Injuries!$M$5),"")</f>
        <v/>
      </c>
      <c r="H26" s="27" t="str">
        <f>IFERROR(SUMIFS('Hazard Data'!$K$14:$K$3379,'Hazard Data'!$G$14:$G$3379,Injuries!$B26,'Hazard Data'!$D$14:$D$3379,Injuries!H$4,'Hazard Data'!$B$14:$B$3379,Injuries!$A26,'Hazard Data'!$N$14:$N$3379,"&lt;"&amp;Injuries!$M$5)/COUNTIFS('Hazard Data'!$K$14:$K$3379,"&gt;0",'Hazard Data'!$G$14:$G$3379,Injuries!$B26,'Hazard Data'!$D$14:$D$3379,Injuries!H$4,'Hazard Data'!$B$14:$B$3379,Injuries!$A26,'Hazard Data'!$N$14:$N$3379,"&lt;"&amp;Injuries!$M$5),"")</f>
        <v/>
      </c>
      <c r="I26" s="27">
        <f>IFERROR(SUMIFS('Hazard Data'!$K$14:$K$3379,'Hazard Data'!$G$14:$G$3379,Injuries!$B26,'Hazard Data'!$B$14:$B$3379,Injuries!$A26,'Hazard Data'!$N$14:$N$3379,"&lt;"&amp;Injuries!$M$5)/COUNTIFS('Hazard Data'!$K$14:$K$3379,"&gt;0",'Hazard Data'!$G$14:$G$3379,Injuries!$B26,'Hazard Data'!$B$14:$B$3379,Injuries!$A26,'Hazard Data'!$N$14:$N$3379,"&lt;"&amp;Injuries!$M$5),"")</f>
        <v>16</v>
      </c>
    </row>
    <row r="27" spans="1:15">
      <c r="A27" s="33" t="str">
        <f t="shared" si="3"/>
        <v>2</v>
      </c>
      <c r="B27" s="23" t="s">
        <v>133</v>
      </c>
      <c r="C27" s="27">
        <f>IFERROR(SUMIFS('Hazard Data'!$K$14:$K$3379,'Hazard Data'!$G$14:$G$3379,Injuries!$B27,'Hazard Data'!$D$14:$D$3379,Injuries!C$4,'Hazard Data'!$B$14:$B$3379,Injuries!$A27,'Hazard Data'!$N$14:$N$3379,"&lt;"&amp;Injuries!$M$5)/COUNTIFS('Hazard Data'!$K$14:$K$3379,"&gt;0",'Hazard Data'!$G$14:$G$3379,Injuries!$B27,'Hazard Data'!$D$14:$D$3379,Injuries!C$4,'Hazard Data'!$B$14:$B$3379,Injuries!$A27,'Hazard Data'!$N$14:$N$3379,"&lt;"&amp;Injuries!$M$5),"")</f>
        <v>12</v>
      </c>
      <c r="D27" s="27" t="str">
        <f>IFERROR(SUMIFS('Hazard Data'!$K$14:$K$3379,'Hazard Data'!$G$14:$G$3379,Injuries!$B27,'Hazard Data'!$D$14:$D$3379,Injuries!D$4,'Hazard Data'!$B$14:$B$3379,Injuries!$A27,'Hazard Data'!$N$14:$N$3379,"&lt;"&amp;Injuries!$M$5)/COUNTIFS('Hazard Data'!$K$14:$K$3379,"&gt;0",'Hazard Data'!$G$14:$G$3379,Injuries!$B27,'Hazard Data'!$D$14:$D$3379,Injuries!D$4,'Hazard Data'!$B$14:$B$3379,Injuries!$A27,'Hazard Data'!$N$14:$N$3379,"&lt;"&amp;Injuries!$M$5),"")</f>
        <v/>
      </c>
      <c r="E27" s="27">
        <f>IFERROR(SUMIFS('Hazard Data'!$K$14:$K$3379,'Hazard Data'!$G$14:$G$3379,Injuries!$B27,'Hazard Data'!$D$14:$D$3379,Injuries!E$4,'Hazard Data'!$B$14:$B$3379,Injuries!$A27,'Hazard Data'!$N$14:$N$3379,"&lt;"&amp;Injuries!$M$5)/COUNTIFS('Hazard Data'!$K$14:$K$3379,"&gt;0",'Hazard Data'!$G$14:$G$3379,Injuries!$B27,'Hazard Data'!$D$14:$D$3379,Injuries!E$4,'Hazard Data'!$B$14:$B$3379,Injuries!$A27,'Hazard Data'!$N$14:$N$3379,"&lt;"&amp;Injuries!$M$5),"")</f>
        <v>5</v>
      </c>
      <c r="F27" s="27" t="str">
        <f>IFERROR(SUMIFS('Hazard Data'!$K$14:$K$3379,'Hazard Data'!$G$14:$G$3379,Injuries!$B27,'Hazard Data'!$D$14:$D$3379,Injuries!F$4,'Hazard Data'!$B$14:$B$3379,Injuries!$A27,'Hazard Data'!$N$14:$N$3379,"&lt;"&amp;Injuries!$M$5)/COUNTIFS('Hazard Data'!$K$14:$K$3379,"&gt;0",'Hazard Data'!$G$14:$G$3379,Injuries!$B27,'Hazard Data'!$D$14:$D$3379,Injuries!F$4,'Hazard Data'!$B$14:$B$3379,Injuries!$A27,'Hazard Data'!$N$14:$N$3379,"&lt;"&amp;Injuries!$M$5),"")</f>
        <v/>
      </c>
      <c r="G27" s="27" t="str">
        <f>IFERROR(SUMIFS('Hazard Data'!$K$14:$K$3379,'Hazard Data'!$G$14:$G$3379,Injuries!$B27,'Hazard Data'!$D$14:$D$3379,Injuries!G$4,'Hazard Data'!$B$14:$B$3379,Injuries!$A27,'Hazard Data'!$N$14:$N$3379,"&lt;"&amp;Injuries!$M$5)/COUNTIFS('Hazard Data'!$K$14:$K$3379,"&gt;0",'Hazard Data'!$G$14:$G$3379,Injuries!$B27,'Hazard Data'!$D$14:$D$3379,Injuries!G$4,'Hazard Data'!$B$14:$B$3379,Injuries!$A27,'Hazard Data'!$N$14:$N$3379,"&lt;"&amp;Injuries!$M$5),"")</f>
        <v/>
      </c>
      <c r="H27" s="27" t="str">
        <f>IFERROR(SUMIFS('Hazard Data'!$K$14:$K$3379,'Hazard Data'!$G$14:$G$3379,Injuries!$B27,'Hazard Data'!$D$14:$D$3379,Injuries!H$4,'Hazard Data'!$B$14:$B$3379,Injuries!$A27,'Hazard Data'!$N$14:$N$3379,"&lt;"&amp;Injuries!$M$5)/COUNTIFS('Hazard Data'!$K$14:$K$3379,"&gt;0",'Hazard Data'!$G$14:$G$3379,Injuries!$B27,'Hazard Data'!$D$14:$D$3379,Injuries!H$4,'Hazard Data'!$B$14:$B$3379,Injuries!$A27,'Hazard Data'!$N$14:$N$3379,"&lt;"&amp;Injuries!$M$5),"")</f>
        <v/>
      </c>
      <c r="I27" s="27">
        <f>IFERROR(SUMIFS('Hazard Data'!$K$14:$K$3379,'Hazard Data'!$G$14:$G$3379,Injuries!$B27,'Hazard Data'!$B$14:$B$3379,Injuries!$A27,'Hazard Data'!$N$14:$N$3379,"&lt;"&amp;Injuries!$M$5)/COUNTIFS('Hazard Data'!$K$14:$K$3379,"&gt;0",'Hazard Data'!$G$14:$G$3379,Injuries!$B27,'Hazard Data'!$B$14:$B$3379,Injuries!$A27,'Hazard Data'!$N$14:$N$3379,"&lt;"&amp;Injuries!$M$5),"")</f>
        <v>8.5</v>
      </c>
    </row>
    <row r="28" spans="1:15">
      <c r="A28" s="33" t="str">
        <f t="shared" si="3"/>
        <v>2</v>
      </c>
      <c r="B28" s="23" t="s">
        <v>134</v>
      </c>
      <c r="C28" s="27">
        <f>IFERROR(SUMIFS('Hazard Data'!$K$14:$K$3379,'Hazard Data'!$G$14:$G$3379,Injuries!$B28,'Hazard Data'!$D$14:$D$3379,Injuries!C$4,'Hazard Data'!$B$14:$B$3379,Injuries!$A28,'Hazard Data'!$N$14:$N$3379,"&lt;"&amp;Injuries!$M$5)/COUNTIFS('Hazard Data'!$K$14:$K$3379,"&gt;0",'Hazard Data'!$G$14:$G$3379,Injuries!$B28,'Hazard Data'!$D$14:$D$3379,Injuries!C$4,'Hazard Data'!$B$14:$B$3379,Injuries!$A28,'Hazard Data'!$N$14:$N$3379,"&lt;"&amp;Injuries!$M$5),"")</f>
        <v>15.4</v>
      </c>
      <c r="D28" s="27">
        <f>IFERROR(SUMIFS('Hazard Data'!$K$14:$K$3379,'Hazard Data'!$G$14:$G$3379,Injuries!$B28,'Hazard Data'!$D$14:$D$3379,Injuries!D$4,'Hazard Data'!$B$14:$B$3379,Injuries!$A28,'Hazard Data'!$N$14:$N$3379,"&lt;"&amp;Injuries!$M$5)/COUNTIFS('Hazard Data'!$K$14:$K$3379,"&gt;0",'Hazard Data'!$G$14:$G$3379,Injuries!$B28,'Hazard Data'!$D$14:$D$3379,Injuries!D$4,'Hazard Data'!$B$14:$B$3379,Injuries!$A28,'Hazard Data'!$N$14:$N$3379,"&lt;"&amp;Injuries!$M$5),"")</f>
        <v>23</v>
      </c>
      <c r="E28" s="27">
        <f>IFERROR(SUMIFS('Hazard Data'!$K$14:$K$3379,'Hazard Data'!$G$14:$G$3379,Injuries!$B28,'Hazard Data'!$D$14:$D$3379,Injuries!E$4,'Hazard Data'!$B$14:$B$3379,Injuries!$A28,'Hazard Data'!$N$14:$N$3379,"&lt;"&amp;Injuries!$M$5)/COUNTIFS('Hazard Data'!$K$14:$K$3379,"&gt;0",'Hazard Data'!$G$14:$G$3379,Injuries!$B28,'Hazard Data'!$D$14:$D$3379,Injuries!E$4,'Hazard Data'!$B$14:$B$3379,Injuries!$A28,'Hazard Data'!$N$14:$N$3379,"&lt;"&amp;Injuries!$M$5),"")</f>
        <v>93.5</v>
      </c>
      <c r="F28" s="27" t="str">
        <f>IFERROR(SUMIFS('Hazard Data'!$K$14:$K$3379,'Hazard Data'!$G$14:$G$3379,Injuries!$B28,'Hazard Data'!$D$14:$D$3379,Injuries!F$4,'Hazard Data'!$B$14:$B$3379,Injuries!$A28,'Hazard Data'!$N$14:$N$3379,"&lt;"&amp;Injuries!$M$5)/COUNTIFS('Hazard Data'!$K$14:$K$3379,"&gt;0",'Hazard Data'!$G$14:$G$3379,Injuries!$B28,'Hazard Data'!$D$14:$D$3379,Injuries!F$4,'Hazard Data'!$B$14:$B$3379,Injuries!$A28,'Hazard Data'!$N$14:$N$3379,"&lt;"&amp;Injuries!$M$5),"")</f>
        <v/>
      </c>
      <c r="G28" s="27">
        <f>IFERROR(SUMIFS('Hazard Data'!$K$14:$K$3379,'Hazard Data'!$G$14:$G$3379,Injuries!$B28,'Hazard Data'!$D$14:$D$3379,Injuries!G$4,'Hazard Data'!$B$14:$B$3379,Injuries!$A28,'Hazard Data'!$N$14:$N$3379,"&lt;"&amp;Injuries!$M$5)/COUNTIFS('Hazard Data'!$K$14:$K$3379,"&gt;0",'Hazard Data'!$G$14:$G$3379,Injuries!$B28,'Hazard Data'!$D$14:$D$3379,Injuries!G$4,'Hazard Data'!$B$14:$B$3379,Injuries!$A28,'Hazard Data'!$N$14:$N$3379,"&lt;"&amp;Injuries!$M$5),"")</f>
        <v>13</v>
      </c>
      <c r="H28" s="27" t="str">
        <f>IFERROR(SUMIFS('Hazard Data'!$K$14:$K$3379,'Hazard Data'!$G$14:$G$3379,Injuries!$B28,'Hazard Data'!$D$14:$D$3379,Injuries!H$4,'Hazard Data'!$B$14:$B$3379,Injuries!$A28,'Hazard Data'!$N$14:$N$3379,"&lt;"&amp;Injuries!$M$5)/COUNTIFS('Hazard Data'!$K$14:$K$3379,"&gt;0",'Hazard Data'!$G$14:$G$3379,Injuries!$B28,'Hazard Data'!$D$14:$D$3379,Injuries!H$4,'Hazard Data'!$B$14:$B$3379,Injuries!$A28,'Hazard Data'!$N$14:$N$3379,"&lt;"&amp;Injuries!$M$5),"")</f>
        <v/>
      </c>
      <c r="I28" s="27">
        <f>IFERROR(SUMIFS('Hazard Data'!$K$14:$K$3379,'Hazard Data'!$G$14:$G$3379,Injuries!$B28,'Hazard Data'!$B$14:$B$3379,Injuries!$A28,'Hazard Data'!$N$14:$N$3379,"&lt;"&amp;Injuries!$M$5)/COUNTIFS('Hazard Data'!$K$14:$K$3379,"&gt;0",'Hazard Data'!$G$14:$G$3379,Injuries!$B28,'Hazard Data'!$B$14:$B$3379,Injuries!$A28,'Hazard Data'!$N$14:$N$3379,"&lt;"&amp;Injuries!$M$5),"")</f>
        <v>33.333333333333336</v>
      </c>
    </row>
    <row r="29" spans="1:15">
      <c r="A29" s="33" t="str">
        <f t="shared" si="3"/>
        <v>2</v>
      </c>
      <c r="B29" s="23" t="s">
        <v>135</v>
      </c>
      <c r="C29" s="27">
        <f>IFERROR(SUMIFS('Hazard Data'!$K$14:$K$3379,'Hazard Data'!$G$14:$G$3379,Injuries!$B29,'Hazard Data'!$D$14:$D$3379,Injuries!C$4,'Hazard Data'!$B$14:$B$3379,Injuries!$A29,'Hazard Data'!$N$14:$N$3379,"&lt;"&amp;Injuries!$M$5)/COUNTIFS('Hazard Data'!$K$14:$K$3379,"&gt;0",'Hazard Data'!$G$14:$G$3379,Injuries!$B29,'Hazard Data'!$D$14:$D$3379,Injuries!C$4,'Hazard Data'!$B$14:$B$3379,Injuries!$A29,'Hazard Data'!$N$14:$N$3379,"&lt;"&amp;Injuries!$M$5),"")</f>
        <v>41.25</v>
      </c>
      <c r="D29" s="27" t="str">
        <f>IFERROR(SUMIFS('Hazard Data'!$K$14:$K$3379,'Hazard Data'!$G$14:$G$3379,Injuries!$B29,'Hazard Data'!$D$14:$D$3379,Injuries!D$4,'Hazard Data'!$B$14:$B$3379,Injuries!$A29,'Hazard Data'!$N$14:$N$3379,"&lt;"&amp;Injuries!$M$5)/COUNTIFS('Hazard Data'!$K$14:$K$3379,"&gt;0",'Hazard Data'!$G$14:$G$3379,Injuries!$B29,'Hazard Data'!$D$14:$D$3379,Injuries!D$4,'Hazard Data'!$B$14:$B$3379,Injuries!$A29,'Hazard Data'!$N$14:$N$3379,"&lt;"&amp;Injuries!$M$5),"")</f>
        <v/>
      </c>
      <c r="E29" s="27" t="str">
        <f>IFERROR(SUMIFS('Hazard Data'!$K$14:$K$3379,'Hazard Data'!$G$14:$G$3379,Injuries!$B29,'Hazard Data'!$D$14:$D$3379,Injuries!E$4,'Hazard Data'!$B$14:$B$3379,Injuries!$A29,'Hazard Data'!$N$14:$N$3379,"&lt;"&amp;Injuries!$M$5)/COUNTIFS('Hazard Data'!$K$14:$K$3379,"&gt;0",'Hazard Data'!$G$14:$G$3379,Injuries!$B29,'Hazard Data'!$D$14:$D$3379,Injuries!E$4,'Hazard Data'!$B$14:$B$3379,Injuries!$A29,'Hazard Data'!$N$14:$N$3379,"&lt;"&amp;Injuries!$M$5),"")</f>
        <v/>
      </c>
      <c r="F29" s="27" t="str">
        <f>IFERROR(SUMIFS('Hazard Data'!$K$14:$K$3379,'Hazard Data'!$G$14:$G$3379,Injuries!$B29,'Hazard Data'!$D$14:$D$3379,Injuries!F$4,'Hazard Data'!$B$14:$B$3379,Injuries!$A29,'Hazard Data'!$N$14:$N$3379,"&lt;"&amp;Injuries!$M$5)/COUNTIFS('Hazard Data'!$K$14:$K$3379,"&gt;0",'Hazard Data'!$G$14:$G$3379,Injuries!$B29,'Hazard Data'!$D$14:$D$3379,Injuries!F$4,'Hazard Data'!$B$14:$B$3379,Injuries!$A29,'Hazard Data'!$N$14:$N$3379,"&lt;"&amp;Injuries!$M$5),"")</f>
        <v/>
      </c>
      <c r="G29" s="27" t="str">
        <f>IFERROR(SUMIFS('Hazard Data'!$K$14:$K$3379,'Hazard Data'!$G$14:$G$3379,Injuries!$B29,'Hazard Data'!$D$14:$D$3379,Injuries!G$4,'Hazard Data'!$B$14:$B$3379,Injuries!$A29,'Hazard Data'!$N$14:$N$3379,"&lt;"&amp;Injuries!$M$5)/COUNTIFS('Hazard Data'!$K$14:$K$3379,"&gt;0",'Hazard Data'!$G$14:$G$3379,Injuries!$B29,'Hazard Data'!$D$14:$D$3379,Injuries!G$4,'Hazard Data'!$B$14:$B$3379,Injuries!$A29,'Hazard Data'!$N$14:$N$3379,"&lt;"&amp;Injuries!$M$5),"")</f>
        <v/>
      </c>
      <c r="H29" s="27" t="str">
        <f>IFERROR(SUMIFS('Hazard Data'!$K$14:$K$3379,'Hazard Data'!$G$14:$G$3379,Injuries!$B29,'Hazard Data'!$D$14:$D$3379,Injuries!H$4,'Hazard Data'!$B$14:$B$3379,Injuries!$A29,'Hazard Data'!$N$14:$N$3379,"&lt;"&amp;Injuries!$M$5)/COUNTIFS('Hazard Data'!$K$14:$K$3379,"&gt;0",'Hazard Data'!$G$14:$G$3379,Injuries!$B29,'Hazard Data'!$D$14:$D$3379,Injuries!H$4,'Hazard Data'!$B$14:$B$3379,Injuries!$A29,'Hazard Data'!$N$14:$N$3379,"&lt;"&amp;Injuries!$M$5),"")</f>
        <v/>
      </c>
      <c r="I29" s="27">
        <f>IFERROR(SUMIFS('Hazard Data'!$K$14:$K$3379,'Hazard Data'!$G$14:$G$3379,Injuries!$B29,'Hazard Data'!$B$14:$B$3379,Injuries!$A29,'Hazard Data'!$N$14:$N$3379,"&lt;"&amp;Injuries!$M$5)/COUNTIFS('Hazard Data'!$K$14:$K$3379,"&gt;0",'Hazard Data'!$G$14:$G$3379,Injuries!$B29,'Hazard Data'!$B$14:$B$3379,Injuries!$A29,'Hazard Data'!$N$14:$N$3379,"&lt;"&amp;Injuries!$M$5),"")</f>
        <v>41.25</v>
      </c>
    </row>
    <row r="30" spans="1:15">
      <c r="A30" s="33" t="str">
        <f t="shared" si="3"/>
        <v>2</v>
      </c>
      <c r="B30" s="23" t="s">
        <v>136</v>
      </c>
      <c r="C30" s="27">
        <f>IFERROR(SUMIFS('Hazard Data'!$K$14:$K$3379,'Hazard Data'!$G$14:$G$3379,Injuries!$B30,'Hazard Data'!$D$14:$D$3379,Injuries!C$4,'Hazard Data'!$B$14:$B$3379,Injuries!$A30,'Hazard Data'!$N$14:$N$3379,"&lt;"&amp;Injuries!$M$5)/COUNTIFS('Hazard Data'!$K$14:$K$3379,"&gt;0",'Hazard Data'!$G$14:$G$3379,Injuries!$B30,'Hazard Data'!$D$14:$D$3379,Injuries!C$4,'Hazard Data'!$B$14:$B$3379,Injuries!$A30,'Hazard Data'!$N$14:$N$3379,"&lt;"&amp;Injuries!$M$5),"")</f>
        <v>16.777777777777779</v>
      </c>
      <c r="D30" s="27" t="str">
        <f>IFERROR(SUMIFS('Hazard Data'!$K$14:$K$3379,'Hazard Data'!$G$14:$G$3379,Injuries!$B30,'Hazard Data'!$D$14:$D$3379,Injuries!D$4,'Hazard Data'!$B$14:$B$3379,Injuries!$A30,'Hazard Data'!$N$14:$N$3379,"&lt;"&amp;Injuries!$M$5)/COUNTIFS('Hazard Data'!$K$14:$K$3379,"&gt;0",'Hazard Data'!$G$14:$G$3379,Injuries!$B30,'Hazard Data'!$D$14:$D$3379,Injuries!D$4,'Hazard Data'!$B$14:$B$3379,Injuries!$A30,'Hazard Data'!$N$14:$N$3379,"&lt;"&amp;Injuries!$M$5),"")</f>
        <v/>
      </c>
      <c r="E30" s="27" t="str">
        <f>IFERROR(SUMIFS('Hazard Data'!$K$14:$K$3379,'Hazard Data'!$G$14:$G$3379,Injuries!$B30,'Hazard Data'!$D$14:$D$3379,Injuries!E$4,'Hazard Data'!$B$14:$B$3379,Injuries!$A30,'Hazard Data'!$N$14:$N$3379,"&lt;"&amp;Injuries!$M$5)/COUNTIFS('Hazard Data'!$K$14:$K$3379,"&gt;0",'Hazard Data'!$G$14:$G$3379,Injuries!$B30,'Hazard Data'!$D$14:$D$3379,Injuries!E$4,'Hazard Data'!$B$14:$B$3379,Injuries!$A30,'Hazard Data'!$N$14:$N$3379,"&lt;"&amp;Injuries!$M$5),"")</f>
        <v/>
      </c>
      <c r="F30" s="27" t="str">
        <f>IFERROR(SUMIFS('Hazard Data'!$K$14:$K$3379,'Hazard Data'!$G$14:$G$3379,Injuries!$B30,'Hazard Data'!$D$14:$D$3379,Injuries!F$4,'Hazard Data'!$B$14:$B$3379,Injuries!$A30,'Hazard Data'!$N$14:$N$3379,"&lt;"&amp;Injuries!$M$5)/COUNTIFS('Hazard Data'!$K$14:$K$3379,"&gt;0",'Hazard Data'!$G$14:$G$3379,Injuries!$B30,'Hazard Data'!$D$14:$D$3379,Injuries!F$4,'Hazard Data'!$B$14:$B$3379,Injuries!$A30,'Hazard Data'!$N$14:$N$3379,"&lt;"&amp;Injuries!$M$5),"")</f>
        <v/>
      </c>
      <c r="G30" s="27" t="str">
        <f>IFERROR(SUMIFS('Hazard Data'!$K$14:$K$3379,'Hazard Data'!$G$14:$G$3379,Injuries!$B30,'Hazard Data'!$D$14:$D$3379,Injuries!G$4,'Hazard Data'!$B$14:$B$3379,Injuries!$A30,'Hazard Data'!$N$14:$N$3379,"&lt;"&amp;Injuries!$M$5)/COUNTIFS('Hazard Data'!$K$14:$K$3379,"&gt;0",'Hazard Data'!$G$14:$G$3379,Injuries!$B30,'Hazard Data'!$D$14:$D$3379,Injuries!G$4,'Hazard Data'!$B$14:$B$3379,Injuries!$A30,'Hazard Data'!$N$14:$N$3379,"&lt;"&amp;Injuries!$M$5),"")</f>
        <v/>
      </c>
      <c r="H30" s="27" t="str">
        <f>IFERROR(SUMIFS('Hazard Data'!$K$14:$K$3379,'Hazard Data'!$G$14:$G$3379,Injuries!$B30,'Hazard Data'!$D$14:$D$3379,Injuries!H$4,'Hazard Data'!$B$14:$B$3379,Injuries!$A30,'Hazard Data'!$N$14:$N$3379,"&lt;"&amp;Injuries!$M$5)/COUNTIFS('Hazard Data'!$K$14:$K$3379,"&gt;0",'Hazard Data'!$G$14:$G$3379,Injuries!$B30,'Hazard Data'!$D$14:$D$3379,Injuries!H$4,'Hazard Data'!$B$14:$B$3379,Injuries!$A30,'Hazard Data'!$N$14:$N$3379,"&lt;"&amp;Injuries!$M$5),"")</f>
        <v/>
      </c>
      <c r="I30" s="27">
        <f>IFERROR(SUMIFS('Hazard Data'!$K$14:$K$3379,'Hazard Data'!$G$14:$G$3379,Injuries!$B30,'Hazard Data'!$B$14:$B$3379,Injuries!$A30,'Hazard Data'!$N$14:$N$3379,"&lt;"&amp;Injuries!$M$5)/COUNTIFS('Hazard Data'!$K$14:$K$3379,"&gt;0",'Hazard Data'!$G$14:$G$3379,Injuries!$B30,'Hazard Data'!$B$14:$B$3379,Injuries!$A30,'Hazard Data'!$N$14:$N$3379,"&lt;"&amp;Injuries!$M$5),"")</f>
        <v>16.777777777777779</v>
      </c>
    </row>
    <row r="31" spans="1:15">
      <c r="A31" s="33" t="str">
        <f t="shared" si="3"/>
        <v>2</v>
      </c>
      <c r="B31" s="23" t="s">
        <v>137</v>
      </c>
      <c r="C31" s="27">
        <f>IFERROR(SUMIFS('Hazard Data'!$K$14:$K$3379,'Hazard Data'!$G$14:$G$3379,Injuries!$B31,'Hazard Data'!$D$14:$D$3379,Injuries!C$4,'Hazard Data'!$B$14:$B$3379,Injuries!$A31,'Hazard Data'!$N$14:$N$3379,"&lt;"&amp;Injuries!$M$5)/COUNTIFS('Hazard Data'!$K$14:$K$3379,"&gt;0",'Hazard Data'!$G$14:$G$3379,Injuries!$B31,'Hazard Data'!$D$14:$D$3379,Injuries!C$4,'Hazard Data'!$B$14:$B$3379,Injuries!$A31,'Hazard Data'!$N$14:$N$3379,"&lt;"&amp;Injuries!$M$5),"")</f>
        <v>14.875</v>
      </c>
      <c r="D31" s="27">
        <f>IFERROR(SUMIFS('Hazard Data'!$K$14:$K$3379,'Hazard Data'!$G$14:$G$3379,Injuries!$B31,'Hazard Data'!$D$14:$D$3379,Injuries!D$4,'Hazard Data'!$B$14:$B$3379,Injuries!$A31,'Hazard Data'!$N$14:$N$3379,"&lt;"&amp;Injuries!$M$5)/COUNTIFS('Hazard Data'!$K$14:$K$3379,"&gt;0",'Hazard Data'!$G$14:$G$3379,Injuries!$B31,'Hazard Data'!$D$14:$D$3379,Injuries!D$4,'Hazard Data'!$B$14:$B$3379,Injuries!$A31,'Hazard Data'!$N$14:$N$3379,"&lt;"&amp;Injuries!$M$5),"")</f>
        <v>77</v>
      </c>
      <c r="E31" s="27" t="str">
        <f>IFERROR(SUMIFS('Hazard Data'!$K$14:$K$3379,'Hazard Data'!$G$14:$G$3379,Injuries!$B31,'Hazard Data'!$D$14:$D$3379,Injuries!E$4,'Hazard Data'!$B$14:$B$3379,Injuries!$A31,'Hazard Data'!$N$14:$N$3379,"&lt;"&amp;Injuries!$M$5)/COUNTIFS('Hazard Data'!$K$14:$K$3379,"&gt;0",'Hazard Data'!$G$14:$G$3379,Injuries!$B31,'Hazard Data'!$D$14:$D$3379,Injuries!E$4,'Hazard Data'!$B$14:$B$3379,Injuries!$A31,'Hazard Data'!$N$14:$N$3379,"&lt;"&amp;Injuries!$M$5),"")</f>
        <v/>
      </c>
      <c r="F31" s="27">
        <f>IFERROR(SUMIFS('Hazard Data'!$K$14:$K$3379,'Hazard Data'!$G$14:$G$3379,Injuries!$B31,'Hazard Data'!$D$14:$D$3379,Injuries!F$4,'Hazard Data'!$B$14:$B$3379,Injuries!$A31,'Hazard Data'!$N$14:$N$3379,"&lt;"&amp;Injuries!$M$5)/COUNTIFS('Hazard Data'!$K$14:$K$3379,"&gt;0",'Hazard Data'!$G$14:$G$3379,Injuries!$B31,'Hazard Data'!$D$14:$D$3379,Injuries!F$4,'Hazard Data'!$B$14:$B$3379,Injuries!$A31,'Hazard Data'!$N$14:$N$3379,"&lt;"&amp;Injuries!$M$5),"")</f>
        <v>11</v>
      </c>
      <c r="G31" s="27" t="str">
        <f>IFERROR(SUMIFS('Hazard Data'!$K$14:$K$3379,'Hazard Data'!$G$14:$G$3379,Injuries!$B31,'Hazard Data'!$D$14:$D$3379,Injuries!G$4,'Hazard Data'!$B$14:$B$3379,Injuries!$A31,'Hazard Data'!$N$14:$N$3379,"&lt;"&amp;Injuries!$M$5)/COUNTIFS('Hazard Data'!$K$14:$K$3379,"&gt;0",'Hazard Data'!$G$14:$G$3379,Injuries!$B31,'Hazard Data'!$D$14:$D$3379,Injuries!G$4,'Hazard Data'!$B$14:$B$3379,Injuries!$A31,'Hazard Data'!$N$14:$N$3379,"&lt;"&amp;Injuries!$M$5),"")</f>
        <v/>
      </c>
      <c r="H31" s="27" t="str">
        <f>IFERROR(SUMIFS('Hazard Data'!$K$14:$K$3379,'Hazard Data'!$G$14:$G$3379,Injuries!$B31,'Hazard Data'!$D$14:$D$3379,Injuries!H$4,'Hazard Data'!$B$14:$B$3379,Injuries!$A31,'Hazard Data'!$N$14:$N$3379,"&lt;"&amp;Injuries!$M$5)/COUNTIFS('Hazard Data'!$K$14:$K$3379,"&gt;0",'Hazard Data'!$G$14:$G$3379,Injuries!$B31,'Hazard Data'!$D$14:$D$3379,Injuries!H$4,'Hazard Data'!$B$14:$B$3379,Injuries!$A31,'Hazard Data'!$N$14:$N$3379,"&lt;"&amp;Injuries!$M$5),"")</f>
        <v/>
      </c>
      <c r="I31" s="27">
        <f>IFERROR(SUMIFS('Hazard Data'!$K$14:$K$3379,'Hazard Data'!$G$14:$G$3379,Injuries!$B31,'Hazard Data'!$B$14:$B$3379,Injuries!$A31,'Hazard Data'!$N$14:$N$3379,"&lt;"&amp;Injuries!$M$5)/COUNTIFS('Hazard Data'!$K$14:$K$3379,"&gt;0",'Hazard Data'!$G$14:$G$3379,Injuries!$B31,'Hazard Data'!$B$14:$B$3379,Injuries!$A31,'Hazard Data'!$N$14:$N$3379,"&lt;"&amp;Injuries!$M$5),"")</f>
        <v>20.7</v>
      </c>
    </row>
    <row r="32" spans="1:15">
      <c r="A32" s="33" t="str">
        <f t="shared" si="3"/>
        <v>2</v>
      </c>
      <c r="B32" s="23" t="s">
        <v>138</v>
      </c>
      <c r="C32" s="27">
        <f>IFERROR(SUMIFS('Hazard Data'!$K$14:$K$3379,'Hazard Data'!$G$14:$G$3379,Injuries!$B32,'Hazard Data'!$D$14:$D$3379,Injuries!C$4,'Hazard Data'!$B$14:$B$3379,Injuries!$A32,'Hazard Data'!$N$14:$N$3379,"&lt;"&amp;Injuries!$M$5)/COUNTIFS('Hazard Data'!$K$14:$K$3379,"&gt;0",'Hazard Data'!$G$14:$G$3379,Injuries!$B32,'Hazard Data'!$D$14:$D$3379,Injuries!C$4,'Hazard Data'!$B$14:$B$3379,Injuries!$A32,'Hazard Data'!$N$14:$N$3379,"&lt;"&amp;Injuries!$M$5),"")</f>
        <v>17.428571428571427</v>
      </c>
      <c r="D32" s="27">
        <f>IFERROR(SUMIFS('Hazard Data'!$K$14:$K$3379,'Hazard Data'!$G$14:$G$3379,Injuries!$B32,'Hazard Data'!$D$14:$D$3379,Injuries!D$4,'Hazard Data'!$B$14:$B$3379,Injuries!$A32,'Hazard Data'!$N$14:$N$3379,"&lt;"&amp;Injuries!$M$5)/COUNTIFS('Hazard Data'!$K$14:$K$3379,"&gt;0",'Hazard Data'!$G$14:$G$3379,Injuries!$B32,'Hazard Data'!$D$14:$D$3379,Injuries!D$4,'Hazard Data'!$B$14:$B$3379,Injuries!$A32,'Hazard Data'!$N$14:$N$3379,"&lt;"&amp;Injuries!$M$5),"")</f>
        <v>18.5</v>
      </c>
      <c r="E32" s="27" t="str">
        <f>IFERROR(SUMIFS('Hazard Data'!$K$14:$K$3379,'Hazard Data'!$G$14:$G$3379,Injuries!$B32,'Hazard Data'!$D$14:$D$3379,Injuries!E$4,'Hazard Data'!$B$14:$B$3379,Injuries!$A32,'Hazard Data'!$N$14:$N$3379,"&lt;"&amp;Injuries!$M$5)/COUNTIFS('Hazard Data'!$K$14:$K$3379,"&gt;0",'Hazard Data'!$G$14:$G$3379,Injuries!$B32,'Hazard Data'!$D$14:$D$3379,Injuries!E$4,'Hazard Data'!$B$14:$B$3379,Injuries!$A32,'Hazard Data'!$N$14:$N$3379,"&lt;"&amp;Injuries!$M$5),"")</f>
        <v/>
      </c>
      <c r="F32" s="27" t="str">
        <f>IFERROR(SUMIFS('Hazard Data'!$K$14:$K$3379,'Hazard Data'!$G$14:$G$3379,Injuries!$B32,'Hazard Data'!$D$14:$D$3379,Injuries!F$4,'Hazard Data'!$B$14:$B$3379,Injuries!$A32,'Hazard Data'!$N$14:$N$3379,"&lt;"&amp;Injuries!$M$5)/COUNTIFS('Hazard Data'!$K$14:$K$3379,"&gt;0",'Hazard Data'!$G$14:$G$3379,Injuries!$B32,'Hazard Data'!$D$14:$D$3379,Injuries!F$4,'Hazard Data'!$B$14:$B$3379,Injuries!$A32,'Hazard Data'!$N$14:$N$3379,"&lt;"&amp;Injuries!$M$5),"")</f>
        <v/>
      </c>
      <c r="G32" s="27" t="str">
        <f>IFERROR(SUMIFS('Hazard Data'!$K$14:$K$3379,'Hazard Data'!$G$14:$G$3379,Injuries!$B32,'Hazard Data'!$D$14:$D$3379,Injuries!G$4,'Hazard Data'!$B$14:$B$3379,Injuries!$A32,'Hazard Data'!$N$14:$N$3379,"&lt;"&amp;Injuries!$M$5)/COUNTIFS('Hazard Data'!$K$14:$K$3379,"&gt;0",'Hazard Data'!$G$14:$G$3379,Injuries!$B32,'Hazard Data'!$D$14:$D$3379,Injuries!G$4,'Hazard Data'!$B$14:$B$3379,Injuries!$A32,'Hazard Data'!$N$14:$N$3379,"&lt;"&amp;Injuries!$M$5),"")</f>
        <v/>
      </c>
      <c r="H32" s="27" t="str">
        <f>IFERROR(SUMIFS('Hazard Data'!$K$14:$K$3379,'Hazard Data'!$G$14:$G$3379,Injuries!$B32,'Hazard Data'!$D$14:$D$3379,Injuries!H$4,'Hazard Data'!$B$14:$B$3379,Injuries!$A32,'Hazard Data'!$N$14:$N$3379,"&lt;"&amp;Injuries!$M$5)/COUNTIFS('Hazard Data'!$K$14:$K$3379,"&gt;0",'Hazard Data'!$G$14:$G$3379,Injuries!$B32,'Hazard Data'!$D$14:$D$3379,Injuries!H$4,'Hazard Data'!$B$14:$B$3379,Injuries!$A32,'Hazard Data'!$N$14:$N$3379,"&lt;"&amp;Injuries!$M$5),"")</f>
        <v/>
      </c>
      <c r="I32" s="27">
        <f>IFERROR(SUMIFS('Hazard Data'!$K$14:$K$3379,'Hazard Data'!$G$14:$G$3379,Injuries!$B32,'Hazard Data'!$B$14:$B$3379,Injuries!$A32,'Hazard Data'!$N$14:$N$3379,"&lt;"&amp;Injuries!$M$5)/COUNTIFS('Hazard Data'!$K$14:$K$3379,"&gt;0",'Hazard Data'!$G$14:$G$3379,Injuries!$B32,'Hazard Data'!$B$14:$B$3379,Injuries!$A32,'Hazard Data'!$N$14:$N$3379,"&lt;"&amp;Injuries!$M$5),"")</f>
        <v>17.666666666666668</v>
      </c>
    </row>
    <row r="33" spans="1:15">
      <c r="A33" s="33" t="str">
        <f t="shared" si="3"/>
        <v>2</v>
      </c>
      <c r="B33" s="23" t="s">
        <v>139</v>
      </c>
      <c r="C33" s="27">
        <f>IFERROR(SUMIFS('Hazard Data'!$K$14:$K$3379,'Hazard Data'!$G$14:$G$3379,Injuries!$B33,'Hazard Data'!$D$14:$D$3379,Injuries!C$4,'Hazard Data'!$B$14:$B$3379,Injuries!$A33,'Hazard Data'!$N$14:$N$3379,"&lt;"&amp;Injuries!$M$5)/COUNTIFS('Hazard Data'!$K$14:$K$3379,"&gt;0",'Hazard Data'!$G$14:$G$3379,Injuries!$B33,'Hazard Data'!$D$14:$D$3379,Injuries!C$4,'Hazard Data'!$B$14:$B$3379,Injuries!$A33,'Hazard Data'!$N$14:$N$3379,"&lt;"&amp;Injuries!$M$5),"")</f>
        <v>23</v>
      </c>
      <c r="D33" s="27" t="str">
        <f>IFERROR(SUMIFS('Hazard Data'!$K$14:$K$3379,'Hazard Data'!$G$14:$G$3379,Injuries!$B33,'Hazard Data'!$D$14:$D$3379,Injuries!D$4,'Hazard Data'!$B$14:$B$3379,Injuries!$A33,'Hazard Data'!$N$14:$N$3379,"&lt;"&amp;Injuries!$M$5)/COUNTIFS('Hazard Data'!$K$14:$K$3379,"&gt;0",'Hazard Data'!$G$14:$G$3379,Injuries!$B33,'Hazard Data'!$D$14:$D$3379,Injuries!D$4,'Hazard Data'!$B$14:$B$3379,Injuries!$A33,'Hazard Data'!$N$14:$N$3379,"&lt;"&amp;Injuries!$M$5),"")</f>
        <v/>
      </c>
      <c r="E33" s="27" t="str">
        <f>IFERROR(SUMIFS('Hazard Data'!$K$14:$K$3379,'Hazard Data'!$G$14:$G$3379,Injuries!$B33,'Hazard Data'!$D$14:$D$3379,Injuries!E$4,'Hazard Data'!$B$14:$B$3379,Injuries!$A33,'Hazard Data'!$N$14:$N$3379,"&lt;"&amp;Injuries!$M$5)/COUNTIFS('Hazard Data'!$K$14:$K$3379,"&gt;0",'Hazard Data'!$G$14:$G$3379,Injuries!$B33,'Hazard Data'!$D$14:$D$3379,Injuries!E$4,'Hazard Data'!$B$14:$B$3379,Injuries!$A33,'Hazard Data'!$N$14:$N$3379,"&lt;"&amp;Injuries!$M$5),"")</f>
        <v/>
      </c>
      <c r="F33" s="27" t="str">
        <f>IFERROR(SUMIFS('Hazard Data'!$K$14:$K$3379,'Hazard Data'!$G$14:$G$3379,Injuries!$B33,'Hazard Data'!$D$14:$D$3379,Injuries!F$4,'Hazard Data'!$B$14:$B$3379,Injuries!$A33,'Hazard Data'!$N$14:$N$3379,"&lt;"&amp;Injuries!$M$5)/COUNTIFS('Hazard Data'!$K$14:$K$3379,"&gt;0",'Hazard Data'!$G$14:$G$3379,Injuries!$B33,'Hazard Data'!$D$14:$D$3379,Injuries!F$4,'Hazard Data'!$B$14:$B$3379,Injuries!$A33,'Hazard Data'!$N$14:$N$3379,"&lt;"&amp;Injuries!$M$5),"")</f>
        <v/>
      </c>
      <c r="G33" s="27" t="str">
        <f>IFERROR(SUMIFS('Hazard Data'!$K$14:$K$3379,'Hazard Data'!$G$14:$G$3379,Injuries!$B33,'Hazard Data'!$D$14:$D$3379,Injuries!G$4,'Hazard Data'!$B$14:$B$3379,Injuries!$A33,'Hazard Data'!$N$14:$N$3379,"&lt;"&amp;Injuries!$M$5)/COUNTIFS('Hazard Data'!$K$14:$K$3379,"&gt;0",'Hazard Data'!$G$14:$G$3379,Injuries!$B33,'Hazard Data'!$D$14:$D$3379,Injuries!G$4,'Hazard Data'!$B$14:$B$3379,Injuries!$A33,'Hazard Data'!$N$14:$N$3379,"&lt;"&amp;Injuries!$M$5),"")</f>
        <v/>
      </c>
      <c r="H33" s="27" t="str">
        <f>IFERROR(SUMIFS('Hazard Data'!$K$14:$K$3379,'Hazard Data'!$G$14:$G$3379,Injuries!$B33,'Hazard Data'!$D$14:$D$3379,Injuries!H$4,'Hazard Data'!$B$14:$B$3379,Injuries!$A33,'Hazard Data'!$N$14:$N$3379,"&lt;"&amp;Injuries!$M$5)/COUNTIFS('Hazard Data'!$K$14:$K$3379,"&gt;0",'Hazard Data'!$G$14:$G$3379,Injuries!$B33,'Hazard Data'!$D$14:$D$3379,Injuries!H$4,'Hazard Data'!$B$14:$B$3379,Injuries!$A33,'Hazard Data'!$N$14:$N$3379,"&lt;"&amp;Injuries!$M$5),"")</f>
        <v/>
      </c>
      <c r="I33" s="27">
        <f>IFERROR(SUMIFS('Hazard Data'!$K$14:$K$3379,'Hazard Data'!$G$14:$G$3379,Injuries!$B33,'Hazard Data'!$B$14:$B$3379,Injuries!$A33,'Hazard Data'!$N$14:$N$3379,"&lt;"&amp;Injuries!$M$5)/COUNTIFS('Hazard Data'!$K$14:$K$3379,"&gt;0",'Hazard Data'!$G$14:$G$3379,Injuries!$B33,'Hazard Data'!$B$14:$B$3379,Injuries!$A33,'Hazard Data'!$N$14:$N$3379,"&lt;"&amp;Injuries!$M$5),"")</f>
        <v>23</v>
      </c>
    </row>
    <row r="34" spans="1:15">
      <c r="A34" s="33" t="str">
        <f t="shared" si="3"/>
        <v>2</v>
      </c>
      <c r="B34" s="23" t="s">
        <v>117</v>
      </c>
      <c r="C34" s="27">
        <f>IFERROR(SUMIFS('Hazard Data'!$K$14:$K$3379,'Hazard Data'!$D$14:$D$3379,Injuries!C$4,'Hazard Data'!$B$14:$B$3379,Injuries!$A34,'Hazard Data'!$N$14:$N$3379,"&lt;"&amp;Injuries!$M$5)/COUNTIFS('Hazard Data'!$K$14:$K$3379,"&gt;0",'Hazard Data'!$D$14:$D$3379,Injuries!C$4,'Hazard Data'!$B$14:$B$3379,Injuries!$A34,'Hazard Data'!$N$14:$N$3379,"&lt;"&amp;Injuries!$M$5),"")</f>
        <v>16.033898305084747</v>
      </c>
      <c r="D34" s="27">
        <f>IFERROR(SUMIFS('Hazard Data'!$K$14:$K$3379,'Hazard Data'!$D$14:$D$3379,Injuries!D$4,'Hazard Data'!$B$14:$B$3379,Injuries!$A34,'Hazard Data'!$N$14:$N$3379,"&lt;"&amp;Injuries!$M$5)/COUNTIFS('Hazard Data'!$K$14:$K$3379,"&gt;0",'Hazard Data'!$D$14:$D$3379,Injuries!D$4,'Hazard Data'!$B$14:$B$3379,Injuries!$A34,'Hazard Data'!$N$14:$N$3379,"&lt;"&amp;Injuries!$M$5),"")</f>
        <v>18.75</v>
      </c>
      <c r="E34" s="27">
        <f>IFERROR(SUMIFS('Hazard Data'!$K$14:$K$3379,'Hazard Data'!$D$14:$D$3379,Injuries!E$4,'Hazard Data'!$B$14:$B$3379,Injuries!$A34,'Hazard Data'!$N$14:$N$3379,"&lt;"&amp;Injuries!$M$5)/COUNTIFS('Hazard Data'!$K$14:$K$3379,"&gt;0",'Hazard Data'!$D$14:$D$3379,Injuries!E$4,'Hazard Data'!$B$14:$B$3379,Injuries!$A34,'Hazard Data'!$N$14:$N$3379,"&lt;"&amp;Injuries!$M$5),"")</f>
        <v>51</v>
      </c>
      <c r="F34" s="27">
        <f>IFERROR(SUMIFS('Hazard Data'!$K$14:$K$3379,'Hazard Data'!$D$14:$D$3379,Injuries!F$4,'Hazard Data'!$B$14:$B$3379,Injuries!$A34,'Hazard Data'!$N$14:$N$3379,"&lt;"&amp;Injuries!$M$5)/COUNTIFS('Hazard Data'!$K$14:$K$3379,"&gt;0",'Hazard Data'!$D$14:$D$3379,Injuries!F$4,'Hazard Data'!$B$14:$B$3379,Injuries!$A34,'Hazard Data'!$N$14:$N$3379,"&lt;"&amp;Injuries!$M$5),"")</f>
        <v>6.5</v>
      </c>
      <c r="G34" s="27">
        <f>IFERROR(SUMIFS('Hazard Data'!$K$14:$K$3379,'Hazard Data'!$D$14:$D$3379,Injuries!G$4,'Hazard Data'!$B$14:$B$3379,Injuries!$A34,'Hazard Data'!$N$14:$N$3379,"&lt;"&amp;Injuries!$M$5)/COUNTIFS('Hazard Data'!$K$14:$K$3379,"&gt;0",'Hazard Data'!$D$14:$D$3379,Injuries!G$4,'Hazard Data'!$B$14:$B$3379,Injuries!$A34,'Hazard Data'!$N$14:$N$3379,"&lt;"&amp;Injuries!$M$5),"")</f>
        <v>12.333333333333334</v>
      </c>
      <c r="H34" s="27" t="str">
        <f>IFERROR(SUMIFS('Hazard Data'!$K$14:$K$3379,'Hazard Data'!$D$14:$D$3379,Injuries!H$4,'Hazard Data'!$B$14:$B$3379,Injuries!$A34,'Hazard Data'!$N$14:$N$3379,"&lt;"&amp;Injuries!$M$5)/COUNTIFS('Hazard Data'!$K$14:$K$3379,"&gt;0",'Hazard Data'!$D$14:$D$3379,Injuries!H$4,'Hazard Data'!$B$14:$B$3379,Injuries!$A34,'Hazard Data'!$N$14:$N$3379,"&lt;"&amp;Injuries!$M$5),"")</f>
        <v/>
      </c>
      <c r="I34" s="27">
        <f>IFERROR(SUMIFS('Hazard Data'!$K$14:$K$3379,'Hazard Data'!$B$14:$B$3379,Injuries!$A34,'Hazard Data'!$N$14:$N$3379,"&lt;"&amp;Injuries!$M$5)/COUNTIFS('Hazard Data'!$K$14:$K$3379,"&gt;0",'Hazard Data'!$B$14:$B$3379,Injuries!$A34,'Hazard Data'!$N$14:$N$3379,"&lt;"&amp;Injuries!$M$5),"")</f>
        <v>17.8125</v>
      </c>
    </row>
    <row r="35" spans="1:15">
      <c r="A35" s="23" t="s">
        <v>141</v>
      </c>
    </row>
    <row r="36" spans="1:15">
      <c r="C36" s="23" t="s">
        <v>96</v>
      </c>
      <c r="D36" s="23" t="s">
        <v>97</v>
      </c>
      <c r="E36" s="23" t="s">
        <v>98</v>
      </c>
      <c r="F36" s="23" t="s">
        <v>100</v>
      </c>
      <c r="G36" s="23" t="s">
        <v>41</v>
      </c>
      <c r="H36" s="23" t="s">
        <v>87</v>
      </c>
      <c r="I36" s="23" t="s">
        <v>123</v>
      </c>
      <c r="L36" s="23" t="s">
        <v>6</v>
      </c>
      <c r="M36" s="23" t="s">
        <v>124</v>
      </c>
      <c r="N36" s="23" t="s">
        <v>21</v>
      </c>
      <c r="O36" s="23" t="s">
        <v>125</v>
      </c>
    </row>
    <row r="37" spans="1:15">
      <c r="A37" s="33" t="str">
        <f>RIGHT(A35,1)</f>
        <v>3</v>
      </c>
      <c r="B37" s="23" t="s">
        <v>126</v>
      </c>
      <c r="C37" s="27">
        <f>IFERROR(SUMIFS('Hazard Data'!$K$14:$K$3379,'Hazard Data'!$G$14:$G$3379,Injuries!$B37,'Hazard Data'!$D$14:$D$3379,Injuries!C$4,'Hazard Data'!$B$14:$B$3379,Injuries!$A37,'Hazard Data'!$N$14:$N$3379,"&lt;"&amp;Injuries!$M$37)/COUNTIFS('Hazard Data'!$K$14:$K$3379,"&gt;0",'Hazard Data'!$G$14:$G$3379,Injuries!$B37,'Hazard Data'!$D$14:$D$3379,Injuries!C$4,'Hazard Data'!$B$14:$B$3379,Injuries!$A37,'Hazard Data'!$N$14:$N$3379,"&lt;"&amp;Injuries!$M$37),"")</f>
        <v>177</v>
      </c>
      <c r="D37" s="27">
        <f>IFERROR(SUMIFS('Hazard Data'!$K$14:$K$3379,'Hazard Data'!$G$14:$G$3379,Injuries!$B37,'Hazard Data'!$D$14:$D$3379,Injuries!D$4,'Hazard Data'!$B$14:$B$3379,Injuries!$A37,'Hazard Data'!$N$14:$N$3379,"&lt;"&amp;Injuries!$M$37)/COUNTIFS('Hazard Data'!$K$14:$K$3379,"&gt;0",'Hazard Data'!$G$14:$G$3379,Injuries!$B37,'Hazard Data'!$D$14:$D$3379,Injuries!D$4,'Hazard Data'!$B$14:$B$3379,Injuries!$A37,'Hazard Data'!$N$14:$N$3379,"&lt;"&amp;Injuries!$M$37),"")</f>
        <v>17.333333333333332</v>
      </c>
      <c r="E37" s="27" t="str">
        <f>IFERROR(SUMIFS('Hazard Data'!$K$14:$K$3379,'Hazard Data'!$G$14:$G$3379,Injuries!$B37,'Hazard Data'!$D$14:$D$3379,Injuries!E$4,'Hazard Data'!$B$14:$B$3379,Injuries!$A37,'Hazard Data'!$N$14:$N$3379,"&lt;"&amp;Injuries!$M$37)/COUNTIFS('Hazard Data'!$K$14:$K$3379,"&gt;0",'Hazard Data'!$G$14:$G$3379,Injuries!$B37,'Hazard Data'!$D$14:$D$3379,Injuries!E$4,'Hazard Data'!$B$14:$B$3379,Injuries!$A37,'Hazard Data'!$N$14:$N$3379,"&lt;"&amp;Injuries!$M$37),"")</f>
        <v/>
      </c>
      <c r="F37" s="27" t="str">
        <f>IFERROR(SUMIFS('Hazard Data'!$K$14:$K$3379,'Hazard Data'!$G$14:$G$3379,Injuries!$B37,'Hazard Data'!$D$14:$D$3379,Injuries!F$4,'Hazard Data'!$B$14:$B$3379,Injuries!$A37,'Hazard Data'!$N$14:$N$3379,"&lt;"&amp;Injuries!$M$37)/COUNTIFS('Hazard Data'!$K$14:$K$3379,"&gt;0",'Hazard Data'!$G$14:$G$3379,Injuries!$B37,'Hazard Data'!$D$14:$D$3379,Injuries!F$4,'Hazard Data'!$B$14:$B$3379,Injuries!$A37,'Hazard Data'!$N$14:$N$3379,"&lt;"&amp;Injuries!$M$37),"")</f>
        <v/>
      </c>
      <c r="G37" s="27" t="str">
        <f>IFERROR(SUMIFS('Hazard Data'!$K$14:$K$3379,'Hazard Data'!$G$14:$G$3379,Injuries!$B37,'Hazard Data'!$D$14:$D$3379,Injuries!G$4,'Hazard Data'!$B$14:$B$3379,Injuries!$A37,'Hazard Data'!$N$14:$N$3379,"&lt;"&amp;Injuries!$M$37)/COUNTIFS('Hazard Data'!$K$14:$K$3379,"&gt;0",'Hazard Data'!$G$14:$G$3379,Injuries!$B37,'Hazard Data'!$D$14:$D$3379,Injuries!G$4,'Hazard Data'!$B$14:$B$3379,Injuries!$A37,'Hazard Data'!$N$14:$N$3379,"&lt;"&amp;Injuries!$M$37),"")</f>
        <v/>
      </c>
      <c r="H37" s="27" t="str">
        <f>IFERROR(SUMIFS('Hazard Data'!$K$14:$K$3379,'Hazard Data'!$G$14:$G$3379,Injuries!$B37,'Hazard Data'!$D$14:$D$3379,Injuries!H$4,'Hazard Data'!$B$14:$B$3379,Injuries!$A37,'Hazard Data'!$N$14:$N$3379,"&lt;"&amp;Injuries!$M$37)/COUNTIFS('Hazard Data'!$K$14:$K$3379,"&gt;0",'Hazard Data'!$G$14:$G$3379,Injuries!$B37,'Hazard Data'!$D$14:$D$3379,Injuries!H$4,'Hazard Data'!$B$14:$B$3379,Injuries!$A37,'Hazard Data'!$N$14:$N$3379,"&lt;"&amp;Injuries!$M$37),"")</f>
        <v/>
      </c>
      <c r="I37" s="27">
        <f>IFERROR(SUMIFS('Hazard Data'!$K$14:$K$3379,'Hazard Data'!$G$14:$G$3379,Injuries!$B37,'Hazard Data'!$B$14:$B$3379,Injuries!$A37,'Hazard Data'!$N$14:$N$3379,"&lt;"&amp;Injuries!$M$37)/COUNTIFS('Hazard Data'!$K$14:$K$3379,"&gt;0",'Hazard Data'!$G$14:$G$3379,Injuries!$B37,'Hazard Data'!$B$14:$B$3379,Injuries!$A37,'Hazard Data'!$N$14:$N$3379,"&lt;"&amp;Injuries!$M$37),"")</f>
        <v>81.2</v>
      </c>
      <c r="K37" s="23" t="s">
        <v>90</v>
      </c>
      <c r="L37">
        <v>0</v>
      </c>
      <c r="M37" s="27">
        <v>200000</v>
      </c>
      <c r="N37">
        <f>COUNTIFS('Hazard Data'!$B$14:$B$3379,Injuries!$A37,'Hazard Data'!$N$14:$N$3379,"&gt;="&amp;L37,'Hazard Data'!$N$14:$N$3379,"&lt;"&amp;M37)</f>
        <v>649</v>
      </c>
      <c r="O37" s="35">
        <f>N37/SUM($N$37:$N$39)</f>
        <v>0.83098591549295775</v>
      </c>
    </row>
    <row r="38" spans="1:15">
      <c r="A38" s="33" t="str">
        <f>A37</f>
        <v>3</v>
      </c>
      <c r="B38" s="23" t="s">
        <v>127</v>
      </c>
      <c r="C38" s="27">
        <f>IFERROR(SUMIFS('Hazard Data'!$K$14:$K$3379,'Hazard Data'!$G$14:$G$3379,Injuries!$B38,'Hazard Data'!$D$14:$D$3379,Injuries!C$4,'Hazard Data'!$B$14:$B$3379,Injuries!$A38,'Hazard Data'!$N$14:$N$3379,"&lt;"&amp;Injuries!$M$37)/COUNTIFS('Hazard Data'!$K$14:$K$3379,"&gt;0",'Hazard Data'!$G$14:$G$3379,Injuries!$B38,'Hazard Data'!$D$14:$D$3379,Injuries!C$4,'Hazard Data'!$B$14:$B$3379,Injuries!$A38,'Hazard Data'!$N$14:$N$3379,"&lt;"&amp;Injuries!$M$37),"")</f>
        <v>39.200000000000003</v>
      </c>
      <c r="D38" s="27">
        <f>IFERROR(SUMIFS('Hazard Data'!$K$14:$K$3379,'Hazard Data'!$G$14:$G$3379,Injuries!$B38,'Hazard Data'!$D$14:$D$3379,Injuries!D$4,'Hazard Data'!$B$14:$B$3379,Injuries!$A38,'Hazard Data'!$N$14:$N$3379,"&lt;"&amp;Injuries!$M$37)/COUNTIFS('Hazard Data'!$K$14:$K$3379,"&gt;0",'Hazard Data'!$G$14:$G$3379,Injuries!$B38,'Hazard Data'!$D$14:$D$3379,Injuries!D$4,'Hazard Data'!$B$14:$B$3379,Injuries!$A38,'Hazard Data'!$N$14:$N$3379,"&lt;"&amp;Injuries!$M$37),"")</f>
        <v>16.5</v>
      </c>
      <c r="E38" s="27" t="str">
        <f>IFERROR(SUMIFS('Hazard Data'!$K$14:$K$3379,'Hazard Data'!$G$14:$G$3379,Injuries!$B38,'Hazard Data'!$D$14:$D$3379,Injuries!E$4,'Hazard Data'!$B$14:$B$3379,Injuries!$A38,'Hazard Data'!$N$14:$N$3379,"&lt;"&amp;Injuries!$M$37)/COUNTIFS('Hazard Data'!$K$14:$K$3379,"&gt;0",'Hazard Data'!$G$14:$G$3379,Injuries!$B38,'Hazard Data'!$D$14:$D$3379,Injuries!E$4,'Hazard Data'!$B$14:$B$3379,Injuries!$A38,'Hazard Data'!$N$14:$N$3379,"&lt;"&amp;Injuries!$M$37),"")</f>
        <v/>
      </c>
      <c r="F38" s="27" t="str">
        <f>IFERROR(SUMIFS('Hazard Data'!$K$14:$K$3379,'Hazard Data'!$G$14:$G$3379,Injuries!$B38,'Hazard Data'!$D$14:$D$3379,Injuries!F$4,'Hazard Data'!$B$14:$B$3379,Injuries!$A38,'Hazard Data'!$N$14:$N$3379,"&lt;"&amp;Injuries!$M$37)/COUNTIFS('Hazard Data'!$K$14:$K$3379,"&gt;0",'Hazard Data'!$G$14:$G$3379,Injuries!$B38,'Hazard Data'!$D$14:$D$3379,Injuries!F$4,'Hazard Data'!$B$14:$B$3379,Injuries!$A38,'Hazard Data'!$N$14:$N$3379,"&lt;"&amp;Injuries!$M$37),"")</f>
        <v/>
      </c>
      <c r="G38" s="27">
        <f>IFERROR(SUMIFS('Hazard Data'!$K$14:$K$3379,'Hazard Data'!$G$14:$G$3379,Injuries!$B38,'Hazard Data'!$D$14:$D$3379,Injuries!G$4,'Hazard Data'!$B$14:$B$3379,Injuries!$A38,'Hazard Data'!$N$14:$N$3379,"&lt;"&amp;Injuries!$M$37)/COUNTIFS('Hazard Data'!$K$14:$K$3379,"&gt;0",'Hazard Data'!$G$14:$G$3379,Injuries!$B38,'Hazard Data'!$D$14:$D$3379,Injuries!G$4,'Hazard Data'!$B$14:$B$3379,Injuries!$A38,'Hazard Data'!$N$14:$N$3379,"&lt;"&amp;Injuries!$M$37),"")</f>
        <v>38</v>
      </c>
      <c r="H38" s="27">
        <f>IFERROR(SUMIFS('Hazard Data'!$K$14:$K$3379,'Hazard Data'!$G$14:$G$3379,Injuries!$B38,'Hazard Data'!$D$14:$D$3379,Injuries!H$4,'Hazard Data'!$B$14:$B$3379,Injuries!$A38,'Hazard Data'!$N$14:$N$3379,"&lt;"&amp;Injuries!$M$37)/COUNTIFS('Hazard Data'!$K$14:$K$3379,"&gt;0",'Hazard Data'!$G$14:$G$3379,Injuries!$B38,'Hazard Data'!$D$14:$D$3379,Injuries!H$4,'Hazard Data'!$B$14:$B$3379,Injuries!$A38,'Hazard Data'!$N$14:$N$3379,"&lt;"&amp;Injuries!$M$37),"")</f>
        <v>83</v>
      </c>
      <c r="I38" s="27">
        <f>IFERROR(SUMIFS('Hazard Data'!$K$14:$K$3379,'Hazard Data'!$G$14:$G$3379,Injuries!$B38,'Hazard Data'!$B$14:$B$3379,Injuries!$A38,'Hazard Data'!$N$14:$N$3379,"&lt;"&amp;Injuries!$M$37)/COUNTIFS('Hazard Data'!$K$14:$K$3379,"&gt;0",'Hazard Data'!$G$14:$G$3379,Injuries!$B38,'Hazard Data'!$B$14:$B$3379,Injuries!$A38,'Hazard Data'!$N$14:$N$3379,"&lt;"&amp;Injuries!$M$37),"")</f>
        <v>38.888888888888886</v>
      </c>
      <c r="K38" s="23" t="s">
        <v>91</v>
      </c>
      <c r="L38" s="24">
        <f>M37</f>
        <v>200000</v>
      </c>
      <c r="M38" s="27">
        <v>3000000</v>
      </c>
      <c r="N38">
        <f>COUNTIFS('Hazard Data'!$B$14:$B$3379,Injuries!$A38,'Hazard Data'!$N$14:$N$3379,"&gt;="&amp;L38,'Hazard Data'!$N$14:$N$3379,"&lt;"&amp;M38)</f>
        <v>91</v>
      </c>
      <c r="O38" s="35">
        <f t="shared" ref="O38:O39" si="4">N38/SUM($N$21:$N$23)</f>
        <v>0.1156289707750953</v>
      </c>
    </row>
    <row r="39" spans="1:15">
      <c r="A39" s="33" t="str">
        <f t="shared" ref="A39:A50" si="5">A38</f>
        <v>3</v>
      </c>
      <c r="B39" s="23" t="s">
        <v>128</v>
      </c>
      <c r="C39" s="27">
        <f>IFERROR(SUMIFS('Hazard Data'!$K$14:$K$3379,'Hazard Data'!$G$14:$G$3379,Injuries!$B39,'Hazard Data'!$D$14:$D$3379,Injuries!C$4,'Hazard Data'!$B$14:$B$3379,Injuries!$A39,'Hazard Data'!$N$14:$N$3379,"&lt;"&amp;Injuries!$M$37)/COUNTIFS('Hazard Data'!$K$14:$K$3379,"&gt;0",'Hazard Data'!$G$14:$G$3379,Injuries!$B39,'Hazard Data'!$D$14:$D$3379,Injuries!C$4,'Hazard Data'!$B$14:$B$3379,Injuries!$A39,'Hazard Data'!$N$14:$N$3379,"&lt;"&amp;Injuries!$M$37),"")</f>
        <v>7.666666666666667</v>
      </c>
      <c r="D39" s="27">
        <f>IFERROR(SUMIFS('Hazard Data'!$K$14:$K$3379,'Hazard Data'!$G$14:$G$3379,Injuries!$B39,'Hazard Data'!$D$14:$D$3379,Injuries!D$4,'Hazard Data'!$B$14:$B$3379,Injuries!$A39,'Hazard Data'!$N$14:$N$3379,"&lt;"&amp;Injuries!$M$37)/COUNTIFS('Hazard Data'!$K$14:$K$3379,"&gt;0",'Hazard Data'!$G$14:$G$3379,Injuries!$B39,'Hazard Data'!$D$14:$D$3379,Injuries!D$4,'Hazard Data'!$B$14:$B$3379,Injuries!$A39,'Hazard Data'!$N$14:$N$3379,"&lt;"&amp;Injuries!$M$37),"")</f>
        <v>8</v>
      </c>
      <c r="E39" s="27" t="str">
        <f>IFERROR(SUMIFS('Hazard Data'!$K$14:$K$3379,'Hazard Data'!$G$14:$G$3379,Injuries!$B39,'Hazard Data'!$D$14:$D$3379,Injuries!E$4,'Hazard Data'!$B$14:$B$3379,Injuries!$A39,'Hazard Data'!$N$14:$N$3379,"&lt;"&amp;Injuries!$M$37)/COUNTIFS('Hazard Data'!$K$14:$K$3379,"&gt;0",'Hazard Data'!$G$14:$G$3379,Injuries!$B39,'Hazard Data'!$D$14:$D$3379,Injuries!E$4,'Hazard Data'!$B$14:$B$3379,Injuries!$A39,'Hazard Data'!$N$14:$N$3379,"&lt;"&amp;Injuries!$M$37),"")</f>
        <v/>
      </c>
      <c r="F39" s="27" t="str">
        <f>IFERROR(SUMIFS('Hazard Data'!$K$14:$K$3379,'Hazard Data'!$G$14:$G$3379,Injuries!$B39,'Hazard Data'!$D$14:$D$3379,Injuries!F$4,'Hazard Data'!$B$14:$B$3379,Injuries!$A39,'Hazard Data'!$N$14:$N$3379,"&lt;"&amp;Injuries!$M$37)/COUNTIFS('Hazard Data'!$K$14:$K$3379,"&gt;0",'Hazard Data'!$G$14:$G$3379,Injuries!$B39,'Hazard Data'!$D$14:$D$3379,Injuries!F$4,'Hazard Data'!$B$14:$B$3379,Injuries!$A39,'Hazard Data'!$N$14:$N$3379,"&lt;"&amp;Injuries!$M$37),"")</f>
        <v/>
      </c>
      <c r="G39" s="27" t="str">
        <f>IFERROR(SUMIFS('Hazard Data'!$K$14:$K$3379,'Hazard Data'!$G$14:$G$3379,Injuries!$B39,'Hazard Data'!$D$14:$D$3379,Injuries!G$4,'Hazard Data'!$B$14:$B$3379,Injuries!$A39,'Hazard Data'!$N$14:$N$3379,"&lt;"&amp;Injuries!$M$37)/COUNTIFS('Hazard Data'!$K$14:$K$3379,"&gt;0",'Hazard Data'!$G$14:$G$3379,Injuries!$B39,'Hazard Data'!$D$14:$D$3379,Injuries!G$4,'Hazard Data'!$B$14:$B$3379,Injuries!$A39,'Hazard Data'!$N$14:$N$3379,"&lt;"&amp;Injuries!$M$37),"")</f>
        <v/>
      </c>
      <c r="H39" s="27" t="str">
        <f>IFERROR(SUMIFS('Hazard Data'!$K$14:$K$3379,'Hazard Data'!$G$14:$G$3379,Injuries!$B39,'Hazard Data'!$D$14:$D$3379,Injuries!H$4,'Hazard Data'!$B$14:$B$3379,Injuries!$A39,'Hazard Data'!$N$14:$N$3379,"&lt;"&amp;Injuries!$M$37)/COUNTIFS('Hazard Data'!$K$14:$K$3379,"&gt;0",'Hazard Data'!$G$14:$G$3379,Injuries!$B39,'Hazard Data'!$D$14:$D$3379,Injuries!H$4,'Hazard Data'!$B$14:$B$3379,Injuries!$A39,'Hazard Data'!$N$14:$N$3379,"&lt;"&amp;Injuries!$M$37),"")</f>
        <v/>
      </c>
      <c r="I39" s="27">
        <f>IFERROR(SUMIFS('Hazard Data'!$K$14:$K$3379,'Hazard Data'!$G$14:$G$3379,Injuries!$B39,'Hazard Data'!$B$14:$B$3379,Injuries!$A39,'Hazard Data'!$N$14:$N$3379,"&lt;"&amp;Injuries!$M$37)/COUNTIFS('Hazard Data'!$K$14:$K$3379,"&gt;0",'Hazard Data'!$G$14:$G$3379,Injuries!$B39,'Hazard Data'!$B$14:$B$3379,Injuries!$A39,'Hazard Data'!$N$14:$N$3379,"&lt;"&amp;Injuries!$M$37),"")</f>
        <v>7.8</v>
      </c>
      <c r="K39" s="23" t="s">
        <v>92</v>
      </c>
      <c r="L39" s="24">
        <f>M38</f>
        <v>3000000</v>
      </c>
      <c r="M39" t="s">
        <v>129</v>
      </c>
      <c r="N39">
        <f>COUNTIFS('Hazard Data'!$B$14:$B$3379,Injuries!$A39,'Hazard Data'!$N$14:$N$3379,"&gt;="&amp;L39)</f>
        <v>41</v>
      </c>
      <c r="O39" s="35">
        <f t="shared" si="4"/>
        <v>5.2096569250317665E-2</v>
      </c>
    </row>
    <row r="40" spans="1:15">
      <c r="A40" s="33" t="str">
        <f t="shared" si="5"/>
        <v>3</v>
      </c>
      <c r="B40" s="23" t="s">
        <v>130</v>
      </c>
      <c r="C40" s="27">
        <f>IFERROR(SUMIFS('Hazard Data'!$K$14:$K$3379,'Hazard Data'!$G$14:$G$3379,Injuries!$B40,'Hazard Data'!$D$14:$D$3379,Injuries!C$4,'Hazard Data'!$B$14:$B$3379,Injuries!$A40,'Hazard Data'!$N$14:$N$3379,"&lt;"&amp;Injuries!$M$37)/COUNTIFS('Hazard Data'!$K$14:$K$3379,"&gt;0",'Hazard Data'!$G$14:$G$3379,Injuries!$B40,'Hazard Data'!$D$14:$D$3379,Injuries!C$4,'Hazard Data'!$B$14:$B$3379,Injuries!$A40,'Hazard Data'!$N$14:$N$3379,"&lt;"&amp;Injuries!$M$37),"")</f>
        <v>5.333333333333333</v>
      </c>
      <c r="D40" s="27">
        <f>IFERROR(SUMIFS('Hazard Data'!$K$14:$K$3379,'Hazard Data'!$G$14:$G$3379,Injuries!$B40,'Hazard Data'!$D$14:$D$3379,Injuries!D$4,'Hazard Data'!$B$14:$B$3379,Injuries!$A40,'Hazard Data'!$N$14:$N$3379,"&lt;"&amp;Injuries!$M$37)/COUNTIFS('Hazard Data'!$K$14:$K$3379,"&gt;0",'Hazard Data'!$G$14:$G$3379,Injuries!$B40,'Hazard Data'!$D$14:$D$3379,Injuries!D$4,'Hazard Data'!$B$14:$B$3379,Injuries!$A40,'Hazard Data'!$N$14:$N$3379,"&lt;"&amp;Injuries!$M$37),"")</f>
        <v>2</v>
      </c>
      <c r="E40" s="27" t="str">
        <f>IFERROR(SUMIFS('Hazard Data'!$K$14:$K$3379,'Hazard Data'!$G$14:$G$3379,Injuries!$B40,'Hazard Data'!$D$14:$D$3379,Injuries!E$4,'Hazard Data'!$B$14:$B$3379,Injuries!$A40,'Hazard Data'!$N$14:$N$3379,"&lt;"&amp;Injuries!$M$37)/COUNTIFS('Hazard Data'!$K$14:$K$3379,"&gt;0",'Hazard Data'!$G$14:$G$3379,Injuries!$B40,'Hazard Data'!$D$14:$D$3379,Injuries!E$4,'Hazard Data'!$B$14:$B$3379,Injuries!$A40,'Hazard Data'!$N$14:$N$3379,"&lt;"&amp;Injuries!$M$37),"")</f>
        <v/>
      </c>
      <c r="F40" s="27" t="str">
        <f>IFERROR(SUMIFS('Hazard Data'!$K$14:$K$3379,'Hazard Data'!$G$14:$G$3379,Injuries!$B40,'Hazard Data'!$D$14:$D$3379,Injuries!F$4,'Hazard Data'!$B$14:$B$3379,Injuries!$A40,'Hazard Data'!$N$14:$N$3379,"&lt;"&amp;Injuries!$M$37)/COUNTIFS('Hazard Data'!$K$14:$K$3379,"&gt;0",'Hazard Data'!$G$14:$G$3379,Injuries!$B40,'Hazard Data'!$D$14:$D$3379,Injuries!F$4,'Hazard Data'!$B$14:$B$3379,Injuries!$A40,'Hazard Data'!$N$14:$N$3379,"&lt;"&amp;Injuries!$M$37),"")</f>
        <v/>
      </c>
      <c r="G40" s="27" t="str">
        <f>IFERROR(SUMIFS('Hazard Data'!$K$14:$K$3379,'Hazard Data'!$G$14:$G$3379,Injuries!$B40,'Hazard Data'!$D$14:$D$3379,Injuries!G$4,'Hazard Data'!$B$14:$B$3379,Injuries!$A40,'Hazard Data'!$N$14:$N$3379,"&lt;"&amp;Injuries!$M$37)/COUNTIFS('Hazard Data'!$K$14:$K$3379,"&gt;0",'Hazard Data'!$G$14:$G$3379,Injuries!$B40,'Hazard Data'!$D$14:$D$3379,Injuries!G$4,'Hazard Data'!$B$14:$B$3379,Injuries!$A40,'Hazard Data'!$N$14:$N$3379,"&lt;"&amp;Injuries!$M$37),"")</f>
        <v/>
      </c>
      <c r="H40" s="27" t="str">
        <f>IFERROR(SUMIFS('Hazard Data'!$K$14:$K$3379,'Hazard Data'!$G$14:$G$3379,Injuries!$B40,'Hazard Data'!$D$14:$D$3379,Injuries!H$4,'Hazard Data'!$B$14:$B$3379,Injuries!$A40,'Hazard Data'!$N$14:$N$3379,"&lt;"&amp;Injuries!$M$37)/COUNTIFS('Hazard Data'!$K$14:$K$3379,"&gt;0",'Hazard Data'!$G$14:$G$3379,Injuries!$B40,'Hazard Data'!$D$14:$D$3379,Injuries!H$4,'Hazard Data'!$B$14:$B$3379,Injuries!$A40,'Hazard Data'!$N$14:$N$3379,"&lt;"&amp;Injuries!$M$37),"")</f>
        <v/>
      </c>
      <c r="I40" s="27">
        <f>IFERROR(SUMIFS('Hazard Data'!$K$14:$K$3379,'Hazard Data'!$G$14:$G$3379,Injuries!$B40,'Hazard Data'!$B$14:$B$3379,Injuries!$A40,'Hazard Data'!$N$14:$N$3379,"&lt;"&amp;Injuries!$M$37)/COUNTIFS('Hazard Data'!$K$14:$K$3379,"&gt;0",'Hazard Data'!$G$14:$G$3379,Injuries!$B40,'Hazard Data'!$B$14:$B$3379,Injuries!$A40,'Hazard Data'!$N$14:$N$3379,"&lt;"&amp;Injuries!$M$37),"")</f>
        <v>3.6666666666666665</v>
      </c>
    </row>
    <row r="41" spans="1:15">
      <c r="A41" s="33" t="str">
        <f t="shared" si="5"/>
        <v>3</v>
      </c>
      <c r="B41" s="23" t="s">
        <v>131</v>
      </c>
      <c r="C41" s="27">
        <f>IFERROR(SUMIFS('Hazard Data'!$K$14:$K$3379,'Hazard Data'!$G$14:$G$3379,Injuries!$B41,'Hazard Data'!$D$14:$D$3379,Injuries!C$4,'Hazard Data'!$B$14:$B$3379,Injuries!$A41,'Hazard Data'!$N$14:$N$3379,"&lt;"&amp;Injuries!$M$37)/COUNTIFS('Hazard Data'!$K$14:$K$3379,"&gt;0",'Hazard Data'!$G$14:$G$3379,Injuries!$B41,'Hazard Data'!$D$14:$D$3379,Injuries!C$4,'Hazard Data'!$B$14:$B$3379,Injuries!$A41,'Hazard Data'!$N$14:$N$3379,"&lt;"&amp;Injuries!$M$37),"")</f>
        <v>11.833333333333334</v>
      </c>
      <c r="D41" s="27">
        <f>IFERROR(SUMIFS('Hazard Data'!$K$14:$K$3379,'Hazard Data'!$G$14:$G$3379,Injuries!$B41,'Hazard Data'!$D$14:$D$3379,Injuries!D$4,'Hazard Data'!$B$14:$B$3379,Injuries!$A41,'Hazard Data'!$N$14:$N$3379,"&lt;"&amp;Injuries!$M$37)/COUNTIFS('Hazard Data'!$K$14:$K$3379,"&gt;0",'Hazard Data'!$G$14:$G$3379,Injuries!$B41,'Hazard Data'!$D$14:$D$3379,Injuries!D$4,'Hazard Data'!$B$14:$B$3379,Injuries!$A41,'Hazard Data'!$N$14:$N$3379,"&lt;"&amp;Injuries!$M$37),"")</f>
        <v>3.5</v>
      </c>
      <c r="E41" s="27">
        <f>IFERROR(SUMIFS('Hazard Data'!$K$14:$K$3379,'Hazard Data'!$G$14:$G$3379,Injuries!$B41,'Hazard Data'!$D$14:$D$3379,Injuries!E$4,'Hazard Data'!$B$14:$B$3379,Injuries!$A41,'Hazard Data'!$N$14:$N$3379,"&lt;"&amp;Injuries!$M$37)/COUNTIFS('Hazard Data'!$K$14:$K$3379,"&gt;0",'Hazard Data'!$G$14:$G$3379,Injuries!$B41,'Hazard Data'!$D$14:$D$3379,Injuries!E$4,'Hazard Data'!$B$14:$B$3379,Injuries!$A41,'Hazard Data'!$N$14:$N$3379,"&lt;"&amp;Injuries!$M$37),"")</f>
        <v>11</v>
      </c>
      <c r="F41" s="27" t="str">
        <f>IFERROR(SUMIFS('Hazard Data'!$K$14:$K$3379,'Hazard Data'!$G$14:$G$3379,Injuries!$B41,'Hazard Data'!$D$14:$D$3379,Injuries!F$4,'Hazard Data'!$B$14:$B$3379,Injuries!$A41,'Hazard Data'!$N$14:$N$3379,"&lt;"&amp;Injuries!$M$37)/COUNTIFS('Hazard Data'!$K$14:$K$3379,"&gt;0",'Hazard Data'!$G$14:$G$3379,Injuries!$B41,'Hazard Data'!$D$14:$D$3379,Injuries!F$4,'Hazard Data'!$B$14:$B$3379,Injuries!$A41,'Hazard Data'!$N$14:$N$3379,"&lt;"&amp;Injuries!$M$37),"")</f>
        <v/>
      </c>
      <c r="G41" s="27" t="str">
        <f>IFERROR(SUMIFS('Hazard Data'!$K$14:$K$3379,'Hazard Data'!$G$14:$G$3379,Injuries!$B41,'Hazard Data'!$D$14:$D$3379,Injuries!G$4,'Hazard Data'!$B$14:$B$3379,Injuries!$A41,'Hazard Data'!$N$14:$N$3379,"&lt;"&amp;Injuries!$M$37)/COUNTIFS('Hazard Data'!$K$14:$K$3379,"&gt;0",'Hazard Data'!$G$14:$G$3379,Injuries!$B41,'Hazard Data'!$D$14:$D$3379,Injuries!G$4,'Hazard Data'!$B$14:$B$3379,Injuries!$A41,'Hazard Data'!$N$14:$N$3379,"&lt;"&amp;Injuries!$M$37),"")</f>
        <v/>
      </c>
      <c r="H41" s="27" t="str">
        <f>IFERROR(SUMIFS('Hazard Data'!$K$14:$K$3379,'Hazard Data'!$G$14:$G$3379,Injuries!$B41,'Hazard Data'!$D$14:$D$3379,Injuries!H$4,'Hazard Data'!$B$14:$B$3379,Injuries!$A41,'Hazard Data'!$N$14:$N$3379,"&lt;"&amp;Injuries!$M$37)/COUNTIFS('Hazard Data'!$K$14:$K$3379,"&gt;0",'Hazard Data'!$G$14:$G$3379,Injuries!$B41,'Hazard Data'!$D$14:$D$3379,Injuries!H$4,'Hazard Data'!$B$14:$B$3379,Injuries!$A41,'Hazard Data'!$N$14:$N$3379,"&lt;"&amp;Injuries!$M$37),"")</f>
        <v/>
      </c>
      <c r="I41" s="27">
        <f>IFERROR(SUMIFS('Hazard Data'!$K$14:$K$3379,'Hazard Data'!$G$14:$G$3379,Injuries!$B41,'Hazard Data'!$B$14:$B$3379,Injuries!$A41,'Hazard Data'!$N$14:$N$3379,"&lt;"&amp;Injuries!$M$37)/COUNTIFS('Hazard Data'!$K$14:$K$3379,"&gt;0",'Hazard Data'!$G$14:$G$3379,Injuries!$B41,'Hazard Data'!$B$14:$B$3379,Injuries!$A41,'Hazard Data'!$N$14:$N$3379,"&lt;"&amp;Injuries!$M$37),"")</f>
        <v>9.8888888888888893</v>
      </c>
    </row>
    <row r="42" spans="1:15">
      <c r="A42" s="33" t="str">
        <f t="shared" si="5"/>
        <v>3</v>
      </c>
      <c r="B42" s="23" t="s">
        <v>132</v>
      </c>
      <c r="C42" s="27">
        <f>IFERROR(SUMIFS('Hazard Data'!$K$14:$K$3379,'Hazard Data'!$G$14:$G$3379,Injuries!$B42,'Hazard Data'!$D$14:$D$3379,Injuries!C$4,'Hazard Data'!$B$14:$B$3379,Injuries!$A42,'Hazard Data'!$N$14:$N$3379,"&lt;"&amp;Injuries!$M$37)/COUNTIFS('Hazard Data'!$K$14:$K$3379,"&gt;0",'Hazard Data'!$G$14:$G$3379,Injuries!$B42,'Hazard Data'!$D$14:$D$3379,Injuries!C$4,'Hazard Data'!$B$14:$B$3379,Injuries!$A42,'Hazard Data'!$N$14:$N$3379,"&lt;"&amp;Injuries!$M$37),"")</f>
        <v>9.5</v>
      </c>
      <c r="D42" s="27" t="str">
        <f>IFERROR(SUMIFS('Hazard Data'!$K$14:$K$3379,'Hazard Data'!$G$14:$G$3379,Injuries!$B42,'Hazard Data'!$D$14:$D$3379,Injuries!D$4,'Hazard Data'!$B$14:$B$3379,Injuries!$A42,'Hazard Data'!$N$14:$N$3379,"&lt;"&amp;Injuries!$M$37)/COUNTIFS('Hazard Data'!$K$14:$K$3379,"&gt;0",'Hazard Data'!$G$14:$G$3379,Injuries!$B42,'Hazard Data'!$D$14:$D$3379,Injuries!D$4,'Hazard Data'!$B$14:$B$3379,Injuries!$A42,'Hazard Data'!$N$14:$N$3379,"&lt;"&amp;Injuries!$M$37),"")</f>
        <v/>
      </c>
      <c r="E42" s="27">
        <f>IFERROR(SUMIFS('Hazard Data'!$K$14:$K$3379,'Hazard Data'!$G$14:$G$3379,Injuries!$B42,'Hazard Data'!$D$14:$D$3379,Injuries!E$4,'Hazard Data'!$B$14:$B$3379,Injuries!$A42,'Hazard Data'!$N$14:$N$3379,"&lt;"&amp;Injuries!$M$37)/COUNTIFS('Hazard Data'!$K$14:$K$3379,"&gt;0",'Hazard Data'!$G$14:$G$3379,Injuries!$B42,'Hazard Data'!$D$14:$D$3379,Injuries!E$4,'Hazard Data'!$B$14:$B$3379,Injuries!$A42,'Hazard Data'!$N$14:$N$3379,"&lt;"&amp;Injuries!$M$37),"")</f>
        <v>11</v>
      </c>
      <c r="F42" s="27" t="str">
        <f>IFERROR(SUMIFS('Hazard Data'!$K$14:$K$3379,'Hazard Data'!$G$14:$G$3379,Injuries!$B42,'Hazard Data'!$D$14:$D$3379,Injuries!F$4,'Hazard Data'!$B$14:$B$3379,Injuries!$A42,'Hazard Data'!$N$14:$N$3379,"&lt;"&amp;Injuries!$M$37)/COUNTIFS('Hazard Data'!$K$14:$K$3379,"&gt;0",'Hazard Data'!$G$14:$G$3379,Injuries!$B42,'Hazard Data'!$D$14:$D$3379,Injuries!F$4,'Hazard Data'!$B$14:$B$3379,Injuries!$A42,'Hazard Data'!$N$14:$N$3379,"&lt;"&amp;Injuries!$M$37),"")</f>
        <v/>
      </c>
      <c r="G42" s="27" t="str">
        <f>IFERROR(SUMIFS('Hazard Data'!$K$14:$K$3379,'Hazard Data'!$G$14:$G$3379,Injuries!$B42,'Hazard Data'!$D$14:$D$3379,Injuries!G$4,'Hazard Data'!$B$14:$B$3379,Injuries!$A42,'Hazard Data'!$N$14:$N$3379,"&lt;"&amp;Injuries!$M$37)/COUNTIFS('Hazard Data'!$K$14:$K$3379,"&gt;0",'Hazard Data'!$G$14:$G$3379,Injuries!$B42,'Hazard Data'!$D$14:$D$3379,Injuries!G$4,'Hazard Data'!$B$14:$B$3379,Injuries!$A42,'Hazard Data'!$N$14:$N$3379,"&lt;"&amp;Injuries!$M$37),"")</f>
        <v/>
      </c>
      <c r="H42" s="27" t="str">
        <f>IFERROR(SUMIFS('Hazard Data'!$K$14:$K$3379,'Hazard Data'!$G$14:$G$3379,Injuries!$B42,'Hazard Data'!$D$14:$D$3379,Injuries!H$4,'Hazard Data'!$B$14:$B$3379,Injuries!$A42,'Hazard Data'!$N$14:$N$3379,"&lt;"&amp;Injuries!$M$37)/COUNTIFS('Hazard Data'!$K$14:$K$3379,"&gt;0",'Hazard Data'!$G$14:$G$3379,Injuries!$B42,'Hazard Data'!$D$14:$D$3379,Injuries!H$4,'Hazard Data'!$B$14:$B$3379,Injuries!$A42,'Hazard Data'!$N$14:$N$3379,"&lt;"&amp;Injuries!$M$37),"")</f>
        <v/>
      </c>
      <c r="I42" s="27">
        <f>IFERROR(SUMIFS('Hazard Data'!$K$14:$K$3379,'Hazard Data'!$G$14:$G$3379,Injuries!$B42,'Hazard Data'!$B$14:$B$3379,Injuries!$A42,'Hazard Data'!$N$14:$N$3379,"&lt;"&amp;Injuries!$M$37)/COUNTIFS('Hazard Data'!$K$14:$K$3379,"&gt;0",'Hazard Data'!$G$14:$G$3379,Injuries!$B42,'Hazard Data'!$B$14:$B$3379,Injuries!$A42,'Hazard Data'!$N$14:$N$3379,"&lt;"&amp;Injuries!$M$37),"")</f>
        <v>9.8000000000000007</v>
      </c>
    </row>
    <row r="43" spans="1:15">
      <c r="A43" s="33" t="str">
        <f t="shared" si="5"/>
        <v>3</v>
      </c>
      <c r="B43" s="23" t="s">
        <v>133</v>
      </c>
      <c r="C43" s="27">
        <f>IFERROR(SUMIFS('Hazard Data'!$K$14:$K$3379,'Hazard Data'!$G$14:$G$3379,Injuries!$B43,'Hazard Data'!$D$14:$D$3379,Injuries!C$4,'Hazard Data'!$B$14:$B$3379,Injuries!$A43,'Hazard Data'!$N$14:$N$3379,"&lt;"&amp;Injuries!$M$37)/COUNTIFS('Hazard Data'!$K$14:$K$3379,"&gt;0",'Hazard Data'!$G$14:$G$3379,Injuries!$B43,'Hazard Data'!$D$14:$D$3379,Injuries!C$4,'Hazard Data'!$B$14:$B$3379,Injuries!$A43,'Hazard Data'!$N$14:$N$3379,"&lt;"&amp;Injuries!$M$37),"")</f>
        <v>16</v>
      </c>
      <c r="D43" s="27" t="str">
        <f>IFERROR(SUMIFS('Hazard Data'!$K$14:$K$3379,'Hazard Data'!$G$14:$G$3379,Injuries!$B43,'Hazard Data'!$D$14:$D$3379,Injuries!D$4,'Hazard Data'!$B$14:$B$3379,Injuries!$A43,'Hazard Data'!$N$14:$N$3379,"&lt;"&amp;Injuries!$M$37)/COUNTIFS('Hazard Data'!$K$14:$K$3379,"&gt;0",'Hazard Data'!$G$14:$G$3379,Injuries!$B43,'Hazard Data'!$D$14:$D$3379,Injuries!D$4,'Hazard Data'!$B$14:$B$3379,Injuries!$A43,'Hazard Data'!$N$14:$N$3379,"&lt;"&amp;Injuries!$M$37),"")</f>
        <v/>
      </c>
      <c r="E43" s="27">
        <f>IFERROR(SUMIFS('Hazard Data'!$K$14:$K$3379,'Hazard Data'!$G$14:$G$3379,Injuries!$B43,'Hazard Data'!$D$14:$D$3379,Injuries!E$4,'Hazard Data'!$B$14:$B$3379,Injuries!$A43,'Hazard Data'!$N$14:$N$3379,"&lt;"&amp;Injuries!$M$37)/COUNTIFS('Hazard Data'!$K$14:$K$3379,"&gt;0",'Hazard Data'!$G$14:$G$3379,Injuries!$B43,'Hazard Data'!$D$14:$D$3379,Injuries!E$4,'Hazard Data'!$B$14:$B$3379,Injuries!$A43,'Hazard Data'!$N$14:$N$3379,"&lt;"&amp;Injuries!$M$37),"")</f>
        <v>12</v>
      </c>
      <c r="F43" s="27" t="str">
        <f>IFERROR(SUMIFS('Hazard Data'!$K$14:$K$3379,'Hazard Data'!$G$14:$G$3379,Injuries!$B43,'Hazard Data'!$D$14:$D$3379,Injuries!F$4,'Hazard Data'!$B$14:$B$3379,Injuries!$A43,'Hazard Data'!$N$14:$N$3379,"&lt;"&amp;Injuries!$M$37)/COUNTIFS('Hazard Data'!$K$14:$K$3379,"&gt;0",'Hazard Data'!$G$14:$G$3379,Injuries!$B43,'Hazard Data'!$D$14:$D$3379,Injuries!F$4,'Hazard Data'!$B$14:$B$3379,Injuries!$A43,'Hazard Data'!$N$14:$N$3379,"&lt;"&amp;Injuries!$M$37),"")</f>
        <v/>
      </c>
      <c r="G43" s="27" t="str">
        <f>IFERROR(SUMIFS('Hazard Data'!$K$14:$K$3379,'Hazard Data'!$G$14:$G$3379,Injuries!$B43,'Hazard Data'!$D$14:$D$3379,Injuries!G$4,'Hazard Data'!$B$14:$B$3379,Injuries!$A43,'Hazard Data'!$N$14:$N$3379,"&lt;"&amp;Injuries!$M$37)/COUNTIFS('Hazard Data'!$K$14:$K$3379,"&gt;0",'Hazard Data'!$G$14:$G$3379,Injuries!$B43,'Hazard Data'!$D$14:$D$3379,Injuries!G$4,'Hazard Data'!$B$14:$B$3379,Injuries!$A43,'Hazard Data'!$N$14:$N$3379,"&lt;"&amp;Injuries!$M$37),"")</f>
        <v/>
      </c>
      <c r="H43" s="27" t="str">
        <f>IFERROR(SUMIFS('Hazard Data'!$K$14:$K$3379,'Hazard Data'!$G$14:$G$3379,Injuries!$B43,'Hazard Data'!$D$14:$D$3379,Injuries!H$4,'Hazard Data'!$B$14:$B$3379,Injuries!$A43,'Hazard Data'!$N$14:$N$3379,"&lt;"&amp;Injuries!$M$37)/COUNTIFS('Hazard Data'!$K$14:$K$3379,"&gt;0",'Hazard Data'!$G$14:$G$3379,Injuries!$B43,'Hazard Data'!$D$14:$D$3379,Injuries!H$4,'Hazard Data'!$B$14:$B$3379,Injuries!$A43,'Hazard Data'!$N$14:$N$3379,"&lt;"&amp;Injuries!$M$37),"")</f>
        <v/>
      </c>
      <c r="I43" s="27">
        <f>IFERROR(SUMIFS('Hazard Data'!$K$14:$K$3379,'Hazard Data'!$G$14:$G$3379,Injuries!$B43,'Hazard Data'!$B$14:$B$3379,Injuries!$A43,'Hazard Data'!$N$14:$N$3379,"&lt;"&amp;Injuries!$M$37)/COUNTIFS('Hazard Data'!$K$14:$K$3379,"&gt;0",'Hazard Data'!$G$14:$G$3379,Injuries!$B43,'Hazard Data'!$B$14:$B$3379,Injuries!$A43,'Hazard Data'!$N$14:$N$3379,"&lt;"&amp;Injuries!$M$37),"")</f>
        <v>14.4</v>
      </c>
    </row>
    <row r="44" spans="1:15">
      <c r="A44" s="33" t="str">
        <f t="shared" si="5"/>
        <v>3</v>
      </c>
      <c r="B44" s="23" t="s">
        <v>134</v>
      </c>
      <c r="C44" s="27">
        <f>IFERROR(SUMIFS('Hazard Data'!$K$14:$K$3379,'Hazard Data'!$G$14:$G$3379,Injuries!$B44,'Hazard Data'!$D$14:$D$3379,Injuries!C$4,'Hazard Data'!$B$14:$B$3379,Injuries!$A44,'Hazard Data'!$N$14:$N$3379,"&lt;"&amp;Injuries!$M$37)/COUNTIFS('Hazard Data'!$K$14:$K$3379,"&gt;0",'Hazard Data'!$G$14:$G$3379,Injuries!$B44,'Hazard Data'!$D$14:$D$3379,Injuries!C$4,'Hazard Data'!$B$14:$B$3379,Injuries!$A44,'Hazard Data'!$N$14:$N$3379,"&lt;"&amp;Injuries!$M$37),"")</f>
        <v>45</v>
      </c>
      <c r="D44" s="27" t="str">
        <f>IFERROR(SUMIFS('Hazard Data'!$K$14:$K$3379,'Hazard Data'!$G$14:$G$3379,Injuries!$B44,'Hazard Data'!$D$14:$D$3379,Injuries!D$4,'Hazard Data'!$B$14:$B$3379,Injuries!$A44,'Hazard Data'!$N$14:$N$3379,"&lt;"&amp;Injuries!$M$37)/COUNTIFS('Hazard Data'!$K$14:$K$3379,"&gt;0",'Hazard Data'!$G$14:$G$3379,Injuries!$B44,'Hazard Data'!$D$14:$D$3379,Injuries!D$4,'Hazard Data'!$B$14:$B$3379,Injuries!$A44,'Hazard Data'!$N$14:$N$3379,"&lt;"&amp;Injuries!$M$37),"")</f>
        <v/>
      </c>
      <c r="E44" s="27" t="str">
        <f>IFERROR(SUMIFS('Hazard Data'!$K$14:$K$3379,'Hazard Data'!$G$14:$G$3379,Injuries!$B44,'Hazard Data'!$D$14:$D$3379,Injuries!E$4,'Hazard Data'!$B$14:$B$3379,Injuries!$A44,'Hazard Data'!$N$14:$N$3379,"&lt;"&amp;Injuries!$M$37)/COUNTIFS('Hazard Data'!$K$14:$K$3379,"&gt;0",'Hazard Data'!$G$14:$G$3379,Injuries!$B44,'Hazard Data'!$D$14:$D$3379,Injuries!E$4,'Hazard Data'!$B$14:$B$3379,Injuries!$A44,'Hazard Data'!$N$14:$N$3379,"&lt;"&amp;Injuries!$M$37),"")</f>
        <v/>
      </c>
      <c r="F44" s="27" t="str">
        <f>IFERROR(SUMIFS('Hazard Data'!$K$14:$K$3379,'Hazard Data'!$G$14:$G$3379,Injuries!$B44,'Hazard Data'!$D$14:$D$3379,Injuries!F$4,'Hazard Data'!$B$14:$B$3379,Injuries!$A44,'Hazard Data'!$N$14:$N$3379,"&lt;"&amp;Injuries!$M$37)/COUNTIFS('Hazard Data'!$K$14:$K$3379,"&gt;0",'Hazard Data'!$G$14:$G$3379,Injuries!$B44,'Hazard Data'!$D$14:$D$3379,Injuries!F$4,'Hazard Data'!$B$14:$B$3379,Injuries!$A44,'Hazard Data'!$N$14:$N$3379,"&lt;"&amp;Injuries!$M$37),"")</f>
        <v/>
      </c>
      <c r="G44" s="27" t="str">
        <f>IFERROR(SUMIFS('Hazard Data'!$K$14:$K$3379,'Hazard Data'!$G$14:$G$3379,Injuries!$B44,'Hazard Data'!$D$14:$D$3379,Injuries!G$4,'Hazard Data'!$B$14:$B$3379,Injuries!$A44,'Hazard Data'!$N$14:$N$3379,"&lt;"&amp;Injuries!$M$37)/COUNTIFS('Hazard Data'!$K$14:$K$3379,"&gt;0",'Hazard Data'!$G$14:$G$3379,Injuries!$B44,'Hazard Data'!$D$14:$D$3379,Injuries!G$4,'Hazard Data'!$B$14:$B$3379,Injuries!$A44,'Hazard Data'!$N$14:$N$3379,"&lt;"&amp;Injuries!$M$37),"")</f>
        <v/>
      </c>
      <c r="H44" s="27" t="str">
        <f>IFERROR(SUMIFS('Hazard Data'!$K$14:$K$3379,'Hazard Data'!$G$14:$G$3379,Injuries!$B44,'Hazard Data'!$D$14:$D$3379,Injuries!H$4,'Hazard Data'!$B$14:$B$3379,Injuries!$A44,'Hazard Data'!$N$14:$N$3379,"&lt;"&amp;Injuries!$M$37)/COUNTIFS('Hazard Data'!$K$14:$K$3379,"&gt;0",'Hazard Data'!$G$14:$G$3379,Injuries!$B44,'Hazard Data'!$D$14:$D$3379,Injuries!H$4,'Hazard Data'!$B$14:$B$3379,Injuries!$A44,'Hazard Data'!$N$14:$N$3379,"&lt;"&amp;Injuries!$M$37),"")</f>
        <v/>
      </c>
      <c r="I44" s="27">
        <f>IFERROR(SUMIFS('Hazard Data'!$K$14:$K$3379,'Hazard Data'!$G$14:$G$3379,Injuries!$B44,'Hazard Data'!$B$14:$B$3379,Injuries!$A44,'Hazard Data'!$N$14:$N$3379,"&lt;"&amp;Injuries!$M$37)/COUNTIFS('Hazard Data'!$K$14:$K$3379,"&gt;0",'Hazard Data'!$G$14:$G$3379,Injuries!$B44,'Hazard Data'!$B$14:$B$3379,Injuries!$A44,'Hazard Data'!$N$14:$N$3379,"&lt;"&amp;Injuries!$M$37),"")</f>
        <v>45</v>
      </c>
    </row>
    <row r="45" spans="1:15">
      <c r="A45" s="33" t="str">
        <f t="shared" si="5"/>
        <v>3</v>
      </c>
      <c r="B45" s="23" t="s">
        <v>135</v>
      </c>
      <c r="C45" s="27" t="str">
        <f>IFERROR(SUMIFS('Hazard Data'!$K$14:$K$3379,'Hazard Data'!$G$14:$G$3379,Injuries!$B45,'Hazard Data'!$D$14:$D$3379,Injuries!C$4,'Hazard Data'!$B$14:$B$3379,Injuries!$A45,'Hazard Data'!$N$14:$N$3379,"&lt;"&amp;Injuries!$M$37)/COUNTIFS('Hazard Data'!$K$14:$K$3379,"&gt;0",'Hazard Data'!$G$14:$G$3379,Injuries!$B45,'Hazard Data'!$D$14:$D$3379,Injuries!C$4,'Hazard Data'!$B$14:$B$3379,Injuries!$A45,'Hazard Data'!$N$14:$N$3379,"&lt;"&amp;Injuries!$M$37),"")</f>
        <v/>
      </c>
      <c r="D45" s="27">
        <f>IFERROR(SUMIFS('Hazard Data'!$K$14:$K$3379,'Hazard Data'!$G$14:$G$3379,Injuries!$B45,'Hazard Data'!$D$14:$D$3379,Injuries!D$4,'Hazard Data'!$B$14:$B$3379,Injuries!$A45,'Hazard Data'!$N$14:$N$3379,"&lt;"&amp;Injuries!$M$37)/COUNTIFS('Hazard Data'!$K$14:$K$3379,"&gt;0",'Hazard Data'!$G$14:$G$3379,Injuries!$B45,'Hazard Data'!$D$14:$D$3379,Injuries!D$4,'Hazard Data'!$B$14:$B$3379,Injuries!$A45,'Hazard Data'!$N$14:$N$3379,"&lt;"&amp;Injuries!$M$37),"")</f>
        <v>17</v>
      </c>
      <c r="E45" s="27" t="str">
        <f>IFERROR(SUMIFS('Hazard Data'!$K$14:$K$3379,'Hazard Data'!$G$14:$G$3379,Injuries!$B45,'Hazard Data'!$D$14:$D$3379,Injuries!E$4,'Hazard Data'!$B$14:$B$3379,Injuries!$A45,'Hazard Data'!$N$14:$N$3379,"&lt;"&amp;Injuries!$M$37)/COUNTIFS('Hazard Data'!$K$14:$K$3379,"&gt;0",'Hazard Data'!$G$14:$G$3379,Injuries!$B45,'Hazard Data'!$D$14:$D$3379,Injuries!E$4,'Hazard Data'!$B$14:$B$3379,Injuries!$A45,'Hazard Data'!$N$14:$N$3379,"&lt;"&amp;Injuries!$M$37),"")</f>
        <v/>
      </c>
      <c r="F45" s="27" t="str">
        <f>IFERROR(SUMIFS('Hazard Data'!$K$14:$K$3379,'Hazard Data'!$G$14:$G$3379,Injuries!$B45,'Hazard Data'!$D$14:$D$3379,Injuries!F$4,'Hazard Data'!$B$14:$B$3379,Injuries!$A45,'Hazard Data'!$N$14:$N$3379,"&lt;"&amp;Injuries!$M$37)/COUNTIFS('Hazard Data'!$K$14:$K$3379,"&gt;0",'Hazard Data'!$G$14:$G$3379,Injuries!$B45,'Hazard Data'!$D$14:$D$3379,Injuries!F$4,'Hazard Data'!$B$14:$B$3379,Injuries!$A45,'Hazard Data'!$N$14:$N$3379,"&lt;"&amp;Injuries!$M$37),"")</f>
        <v/>
      </c>
      <c r="G45" s="27" t="str">
        <f>IFERROR(SUMIFS('Hazard Data'!$K$14:$K$3379,'Hazard Data'!$G$14:$G$3379,Injuries!$B45,'Hazard Data'!$D$14:$D$3379,Injuries!G$4,'Hazard Data'!$B$14:$B$3379,Injuries!$A45,'Hazard Data'!$N$14:$N$3379,"&lt;"&amp;Injuries!$M$37)/COUNTIFS('Hazard Data'!$K$14:$K$3379,"&gt;0",'Hazard Data'!$G$14:$G$3379,Injuries!$B45,'Hazard Data'!$D$14:$D$3379,Injuries!G$4,'Hazard Data'!$B$14:$B$3379,Injuries!$A45,'Hazard Data'!$N$14:$N$3379,"&lt;"&amp;Injuries!$M$37),"")</f>
        <v/>
      </c>
      <c r="H45" s="27" t="str">
        <f>IFERROR(SUMIFS('Hazard Data'!$K$14:$K$3379,'Hazard Data'!$G$14:$G$3379,Injuries!$B45,'Hazard Data'!$D$14:$D$3379,Injuries!H$4,'Hazard Data'!$B$14:$B$3379,Injuries!$A45,'Hazard Data'!$N$14:$N$3379,"&lt;"&amp;Injuries!$M$37)/COUNTIFS('Hazard Data'!$K$14:$K$3379,"&gt;0",'Hazard Data'!$G$14:$G$3379,Injuries!$B45,'Hazard Data'!$D$14:$D$3379,Injuries!H$4,'Hazard Data'!$B$14:$B$3379,Injuries!$A45,'Hazard Data'!$N$14:$N$3379,"&lt;"&amp;Injuries!$M$37),"")</f>
        <v/>
      </c>
      <c r="I45" s="27">
        <f>IFERROR(SUMIFS('Hazard Data'!$K$14:$K$3379,'Hazard Data'!$G$14:$G$3379,Injuries!$B45,'Hazard Data'!$B$14:$B$3379,Injuries!$A45,'Hazard Data'!$N$14:$N$3379,"&lt;"&amp;Injuries!$M$37)/COUNTIFS('Hazard Data'!$K$14:$K$3379,"&gt;0",'Hazard Data'!$G$14:$G$3379,Injuries!$B45,'Hazard Data'!$B$14:$B$3379,Injuries!$A45,'Hazard Data'!$N$14:$N$3379,"&lt;"&amp;Injuries!$M$37),"")</f>
        <v>17</v>
      </c>
    </row>
    <row r="46" spans="1:15">
      <c r="A46" s="33" t="str">
        <f t="shared" si="5"/>
        <v>3</v>
      </c>
      <c r="B46" s="23" t="s">
        <v>136</v>
      </c>
      <c r="C46" s="27" t="str">
        <f>IFERROR(SUMIFS('Hazard Data'!$K$14:$K$3379,'Hazard Data'!$G$14:$G$3379,Injuries!$B46,'Hazard Data'!$D$14:$D$3379,Injuries!C$4,'Hazard Data'!$B$14:$B$3379,Injuries!$A46,'Hazard Data'!$N$14:$N$3379,"&lt;"&amp;Injuries!$M$37)/COUNTIFS('Hazard Data'!$K$14:$K$3379,"&gt;0",'Hazard Data'!$G$14:$G$3379,Injuries!$B46,'Hazard Data'!$D$14:$D$3379,Injuries!C$4,'Hazard Data'!$B$14:$B$3379,Injuries!$A46,'Hazard Data'!$N$14:$N$3379,"&lt;"&amp;Injuries!$M$37),"")</f>
        <v/>
      </c>
      <c r="D46" s="27" t="str">
        <f>IFERROR(SUMIFS('Hazard Data'!$K$14:$K$3379,'Hazard Data'!$G$14:$G$3379,Injuries!$B46,'Hazard Data'!$D$14:$D$3379,Injuries!D$4,'Hazard Data'!$B$14:$B$3379,Injuries!$A46,'Hazard Data'!$N$14:$N$3379,"&lt;"&amp;Injuries!$M$37)/COUNTIFS('Hazard Data'!$K$14:$K$3379,"&gt;0",'Hazard Data'!$G$14:$G$3379,Injuries!$B46,'Hazard Data'!$D$14:$D$3379,Injuries!D$4,'Hazard Data'!$B$14:$B$3379,Injuries!$A46,'Hazard Data'!$N$14:$N$3379,"&lt;"&amp;Injuries!$M$37),"")</f>
        <v/>
      </c>
      <c r="E46" s="27">
        <f>IFERROR(SUMIFS('Hazard Data'!$K$14:$K$3379,'Hazard Data'!$G$14:$G$3379,Injuries!$B46,'Hazard Data'!$D$14:$D$3379,Injuries!E$4,'Hazard Data'!$B$14:$B$3379,Injuries!$A46,'Hazard Data'!$N$14:$N$3379,"&lt;"&amp;Injuries!$M$37)/COUNTIFS('Hazard Data'!$K$14:$K$3379,"&gt;0",'Hazard Data'!$G$14:$G$3379,Injuries!$B46,'Hazard Data'!$D$14:$D$3379,Injuries!E$4,'Hazard Data'!$B$14:$B$3379,Injuries!$A46,'Hazard Data'!$N$14:$N$3379,"&lt;"&amp;Injuries!$M$37),"")</f>
        <v>12.5</v>
      </c>
      <c r="F46" s="27" t="str">
        <f>IFERROR(SUMIFS('Hazard Data'!$K$14:$K$3379,'Hazard Data'!$G$14:$G$3379,Injuries!$B46,'Hazard Data'!$D$14:$D$3379,Injuries!F$4,'Hazard Data'!$B$14:$B$3379,Injuries!$A46,'Hazard Data'!$N$14:$N$3379,"&lt;"&amp;Injuries!$M$37)/COUNTIFS('Hazard Data'!$K$14:$K$3379,"&gt;0",'Hazard Data'!$G$14:$G$3379,Injuries!$B46,'Hazard Data'!$D$14:$D$3379,Injuries!F$4,'Hazard Data'!$B$14:$B$3379,Injuries!$A46,'Hazard Data'!$N$14:$N$3379,"&lt;"&amp;Injuries!$M$37),"")</f>
        <v/>
      </c>
      <c r="G46" s="27" t="str">
        <f>IFERROR(SUMIFS('Hazard Data'!$K$14:$K$3379,'Hazard Data'!$G$14:$G$3379,Injuries!$B46,'Hazard Data'!$D$14:$D$3379,Injuries!G$4,'Hazard Data'!$B$14:$B$3379,Injuries!$A46,'Hazard Data'!$N$14:$N$3379,"&lt;"&amp;Injuries!$M$37)/COUNTIFS('Hazard Data'!$K$14:$K$3379,"&gt;0",'Hazard Data'!$G$14:$G$3379,Injuries!$B46,'Hazard Data'!$D$14:$D$3379,Injuries!G$4,'Hazard Data'!$B$14:$B$3379,Injuries!$A46,'Hazard Data'!$N$14:$N$3379,"&lt;"&amp;Injuries!$M$37),"")</f>
        <v/>
      </c>
      <c r="H46" s="27" t="str">
        <f>IFERROR(SUMIFS('Hazard Data'!$K$14:$K$3379,'Hazard Data'!$G$14:$G$3379,Injuries!$B46,'Hazard Data'!$D$14:$D$3379,Injuries!H$4,'Hazard Data'!$B$14:$B$3379,Injuries!$A46,'Hazard Data'!$N$14:$N$3379,"&lt;"&amp;Injuries!$M$37)/COUNTIFS('Hazard Data'!$K$14:$K$3379,"&gt;0",'Hazard Data'!$G$14:$G$3379,Injuries!$B46,'Hazard Data'!$D$14:$D$3379,Injuries!H$4,'Hazard Data'!$B$14:$B$3379,Injuries!$A46,'Hazard Data'!$N$14:$N$3379,"&lt;"&amp;Injuries!$M$37),"")</f>
        <v/>
      </c>
      <c r="I46" s="27">
        <f>IFERROR(SUMIFS('Hazard Data'!$K$14:$K$3379,'Hazard Data'!$G$14:$G$3379,Injuries!$B46,'Hazard Data'!$B$14:$B$3379,Injuries!$A46,'Hazard Data'!$N$14:$N$3379,"&lt;"&amp;Injuries!$M$37)/COUNTIFS('Hazard Data'!$K$14:$K$3379,"&gt;0",'Hazard Data'!$G$14:$G$3379,Injuries!$B46,'Hazard Data'!$B$14:$B$3379,Injuries!$A46,'Hazard Data'!$N$14:$N$3379,"&lt;"&amp;Injuries!$M$37),"")</f>
        <v>12.5</v>
      </c>
    </row>
    <row r="47" spans="1:15">
      <c r="A47" s="33" t="str">
        <f t="shared" si="5"/>
        <v>3</v>
      </c>
      <c r="B47" s="23" t="s">
        <v>137</v>
      </c>
      <c r="C47" s="27">
        <f>IFERROR(SUMIFS('Hazard Data'!$K$14:$K$3379,'Hazard Data'!$G$14:$G$3379,Injuries!$B47,'Hazard Data'!$D$14:$D$3379,Injuries!C$4,'Hazard Data'!$B$14:$B$3379,Injuries!$A47,'Hazard Data'!$N$14:$N$3379,"&lt;"&amp;Injuries!$M$37)/COUNTIFS('Hazard Data'!$K$14:$K$3379,"&gt;0",'Hazard Data'!$G$14:$G$3379,Injuries!$B47,'Hazard Data'!$D$14:$D$3379,Injuries!C$4,'Hazard Data'!$B$14:$B$3379,Injuries!$A47,'Hazard Data'!$N$14:$N$3379,"&lt;"&amp;Injuries!$M$37),"")</f>
        <v>63</v>
      </c>
      <c r="D47" s="27" t="str">
        <f>IFERROR(SUMIFS('Hazard Data'!$K$14:$K$3379,'Hazard Data'!$G$14:$G$3379,Injuries!$B47,'Hazard Data'!$D$14:$D$3379,Injuries!D$4,'Hazard Data'!$B$14:$B$3379,Injuries!$A47,'Hazard Data'!$N$14:$N$3379,"&lt;"&amp;Injuries!$M$37)/COUNTIFS('Hazard Data'!$K$14:$K$3379,"&gt;0",'Hazard Data'!$G$14:$G$3379,Injuries!$B47,'Hazard Data'!$D$14:$D$3379,Injuries!D$4,'Hazard Data'!$B$14:$B$3379,Injuries!$A47,'Hazard Data'!$N$14:$N$3379,"&lt;"&amp;Injuries!$M$37),"")</f>
        <v/>
      </c>
      <c r="E47" s="27" t="str">
        <f>IFERROR(SUMIFS('Hazard Data'!$K$14:$K$3379,'Hazard Data'!$G$14:$G$3379,Injuries!$B47,'Hazard Data'!$D$14:$D$3379,Injuries!E$4,'Hazard Data'!$B$14:$B$3379,Injuries!$A47,'Hazard Data'!$N$14:$N$3379,"&lt;"&amp;Injuries!$M$37)/COUNTIFS('Hazard Data'!$K$14:$K$3379,"&gt;0",'Hazard Data'!$G$14:$G$3379,Injuries!$B47,'Hazard Data'!$D$14:$D$3379,Injuries!E$4,'Hazard Data'!$B$14:$B$3379,Injuries!$A47,'Hazard Data'!$N$14:$N$3379,"&lt;"&amp;Injuries!$M$37),"")</f>
        <v/>
      </c>
      <c r="F47" s="27" t="str">
        <f>IFERROR(SUMIFS('Hazard Data'!$K$14:$K$3379,'Hazard Data'!$G$14:$G$3379,Injuries!$B47,'Hazard Data'!$D$14:$D$3379,Injuries!F$4,'Hazard Data'!$B$14:$B$3379,Injuries!$A47,'Hazard Data'!$N$14:$N$3379,"&lt;"&amp;Injuries!$M$37)/COUNTIFS('Hazard Data'!$K$14:$K$3379,"&gt;0",'Hazard Data'!$G$14:$G$3379,Injuries!$B47,'Hazard Data'!$D$14:$D$3379,Injuries!F$4,'Hazard Data'!$B$14:$B$3379,Injuries!$A47,'Hazard Data'!$N$14:$N$3379,"&lt;"&amp;Injuries!$M$37),"")</f>
        <v/>
      </c>
      <c r="G47" s="27" t="str">
        <f>IFERROR(SUMIFS('Hazard Data'!$K$14:$K$3379,'Hazard Data'!$G$14:$G$3379,Injuries!$B47,'Hazard Data'!$D$14:$D$3379,Injuries!G$4,'Hazard Data'!$B$14:$B$3379,Injuries!$A47,'Hazard Data'!$N$14:$N$3379,"&lt;"&amp;Injuries!$M$37)/COUNTIFS('Hazard Data'!$K$14:$K$3379,"&gt;0",'Hazard Data'!$G$14:$G$3379,Injuries!$B47,'Hazard Data'!$D$14:$D$3379,Injuries!G$4,'Hazard Data'!$B$14:$B$3379,Injuries!$A47,'Hazard Data'!$N$14:$N$3379,"&lt;"&amp;Injuries!$M$37),"")</f>
        <v/>
      </c>
      <c r="H47" s="27" t="str">
        <f>IFERROR(SUMIFS('Hazard Data'!$K$14:$K$3379,'Hazard Data'!$G$14:$G$3379,Injuries!$B47,'Hazard Data'!$D$14:$D$3379,Injuries!H$4,'Hazard Data'!$B$14:$B$3379,Injuries!$A47,'Hazard Data'!$N$14:$N$3379,"&lt;"&amp;Injuries!$M$37)/COUNTIFS('Hazard Data'!$K$14:$K$3379,"&gt;0",'Hazard Data'!$G$14:$G$3379,Injuries!$B47,'Hazard Data'!$D$14:$D$3379,Injuries!H$4,'Hazard Data'!$B$14:$B$3379,Injuries!$A47,'Hazard Data'!$N$14:$N$3379,"&lt;"&amp;Injuries!$M$37),"")</f>
        <v/>
      </c>
      <c r="I47" s="27">
        <f>IFERROR(SUMIFS('Hazard Data'!$K$14:$K$3379,'Hazard Data'!$G$14:$G$3379,Injuries!$B47,'Hazard Data'!$B$14:$B$3379,Injuries!$A47,'Hazard Data'!$N$14:$N$3379,"&lt;"&amp;Injuries!$M$37)/COUNTIFS('Hazard Data'!$K$14:$K$3379,"&gt;0",'Hazard Data'!$G$14:$G$3379,Injuries!$B47,'Hazard Data'!$B$14:$B$3379,Injuries!$A47,'Hazard Data'!$N$14:$N$3379,"&lt;"&amp;Injuries!$M$37),"")</f>
        <v>63</v>
      </c>
    </row>
    <row r="48" spans="1:15">
      <c r="A48" s="33" t="str">
        <f t="shared" si="5"/>
        <v>3</v>
      </c>
      <c r="B48" s="23" t="s">
        <v>138</v>
      </c>
      <c r="C48" s="27" t="str">
        <f>IFERROR(SUMIFS('Hazard Data'!$K$14:$K$3379,'Hazard Data'!$G$14:$G$3379,Injuries!$B48,'Hazard Data'!$D$14:$D$3379,Injuries!C$4,'Hazard Data'!$B$14:$B$3379,Injuries!$A48,'Hazard Data'!$N$14:$N$3379,"&lt;"&amp;Injuries!$M$37)/COUNTIFS('Hazard Data'!$K$14:$K$3379,"&gt;0",'Hazard Data'!$G$14:$G$3379,Injuries!$B48,'Hazard Data'!$D$14:$D$3379,Injuries!C$4,'Hazard Data'!$B$14:$B$3379,Injuries!$A48,'Hazard Data'!$N$14:$N$3379,"&lt;"&amp;Injuries!$M$37),"")</f>
        <v/>
      </c>
      <c r="D48" s="27">
        <f>IFERROR(SUMIFS('Hazard Data'!$K$14:$K$3379,'Hazard Data'!$G$14:$G$3379,Injuries!$B48,'Hazard Data'!$D$14:$D$3379,Injuries!D$4,'Hazard Data'!$B$14:$B$3379,Injuries!$A48,'Hazard Data'!$N$14:$N$3379,"&lt;"&amp;Injuries!$M$37)/COUNTIFS('Hazard Data'!$K$14:$K$3379,"&gt;0",'Hazard Data'!$G$14:$G$3379,Injuries!$B48,'Hazard Data'!$D$14:$D$3379,Injuries!D$4,'Hazard Data'!$B$14:$B$3379,Injuries!$A48,'Hazard Data'!$N$14:$N$3379,"&lt;"&amp;Injuries!$M$37),"")</f>
        <v>11</v>
      </c>
      <c r="E48" s="27">
        <f>IFERROR(SUMIFS('Hazard Data'!$K$14:$K$3379,'Hazard Data'!$G$14:$G$3379,Injuries!$B48,'Hazard Data'!$D$14:$D$3379,Injuries!E$4,'Hazard Data'!$B$14:$B$3379,Injuries!$A48,'Hazard Data'!$N$14:$N$3379,"&lt;"&amp;Injuries!$M$37)/COUNTIFS('Hazard Data'!$K$14:$K$3379,"&gt;0",'Hazard Data'!$G$14:$G$3379,Injuries!$B48,'Hazard Data'!$D$14:$D$3379,Injuries!E$4,'Hazard Data'!$B$14:$B$3379,Injuries!$A48,'Hazard Data'!$N$14:$N$3379,"&lt;"&amp;Injuries!$M$37),"")</f>
        <v>11</v>
      </c>
      <c r="F48" s="27">
        <f>IFERROR(SUMIFS('Hazard Data'!$K$14:$K$3379,'Hazard Data'!$G$14:$G$3379,Injuries!$B48,'Hazard Data'!$D$14:$D$3379,Injuries!F$4,'Hazard Data'!$B$14:$B$3379,Injuries!$A48,'Hazard Data'!$N$14:$N$3379,"&lt;"&amp;Injuries!$M$37)/COUNTIFS('Hazard Data'!$K$14:$K$3379,"&gt;0",'Hazard Data'!$G$14:$G$3379,Injuries!$B48,'Hazard Data'!$D$14:$D$3379,Injuries!F$4,'Hazard Data'!$B$14:$B$3379,Injuries!$A48,'Hazard Data'!$N$14:$N$3379,"&lt;"&amp;Injuries!$M$37),"")</f>
        <v>12</v>
      </c>
      <c r="G48" s="27" t="str">
        <f>IFERROR(SUMIFS('Hazard Data'!$K$14:$K$3379,'Hazard Data'!$G$14:$G$3379,Injuries!$B48,'Hazard Data'!$D$14:$D$3379,Injuries!G$4,'Hazard Data'!$B$14:$B$3379,Injuries!$A48,'Hazard Data'!$N$14:$N$3379,"&lt;"&amp;Injuries!$M$37)/COUNTIFS('Hazard Data'!$K$14:$K$3379,"&gt;0",'Hazard Data'!$G$14:$G$3379,Injuries!$B48,'Hazard Data'!$D$14:$D$3379,Injuries!G$4,'Hazard Data'!$B$14:$B$3379,Injuries!$A48,'Hazard Data'!$N$14:$N$3379,"&lt;"&amp;Injuries!$M$37),"")</f>
        <v/>
      </c>
      <c r="H48" s="27" t="str">
        <f>IFERROR(SUMIFS('Hazard Data'!$K$14:$K$3379,'Hazard Data'!$G$14:$G$3379,Injuries!$B48,'Hazard Data'!$D$14:$D$3379,Injuries!H$4,'Hazard Data'!$B$14:$B$3379,Injuries!$A48,'Hazard Data'!$N$14:$N$3379,"&lt;"&amp;Injuries!$M$37)/COUNTIFS('Hazard Data'!$K$14:$K$3379,"&gt;0",'Hazard Data'!$G$14:$G$3379,Injuries!$B48,'Hazard Data'!$D$14:$D$3379,Injuries!H$4,'Hazard Data'!$B$14:$B$3379,Injuries!$A48,'Hazard Data'!$N$14:$N$3379,"&lt;"&amp;Injuries!$M$37),"")</f>
        <v/>
      </c>
      <c r="I48" s="27">
        <f>IFERROR(SUMIFS('Hazard Data'!$K$14:$K$3379,'Hazard Data'!$G$14:$G$3379,Injuries!$B48,'Hazard Data'!$B$14:$B$3379,Injuries!$A48,'Hazard Data'!$N$14:$N$3379,"&lt;"&amp;Injuries!$M$37)/COUNTIFS('Hazard Data'!$K$14:$K$3379,"&gt;0",'Hazard Data'!$G$14:$G$3379,Injuries!$B48,'Hazard Data'!$B$14:$B$3379,Injuries!$A48,'Hazard Data'!$N$14:$N$3379,"&lt;"&amp;Injuries!$M$37),"")</f>
        <v>11.25</v>
      </c>
    </row>
    <row r="49" spans="1:15">
      <c r="A49" s="33" t="str">
        <f t="shared" si="5"/>
        <v>3</v>
      </c>
      <c r="B49" s="23" t="s">
        <v>139</v>
      </c>
      <c r="C49" s="27">
        <f>IFERROR(SUMIFS('Hazard Data'!$K$14:$K$3379,'Hazard Data'!$G$14:$G$3379,Injuries!$B49,'Hazard Data'!$D$14:$D$3379,Injuries!C$4,'Hazard Data'!$B$14:$B$3379,Injuries!$A49,'Hazard Data'!$N$14:$N$3379,"&lt;"&amp;Injuries!$M$37)/COUNTIFS('Hazard Data'!$K$14:$K$3379,"&gt;0",'Hazard Data'!$G$14:$G$3379,Injuries!$B49,'Hazard Data'!$D$14:$D$3379,Injuries!C$4,'Hazard Data'!$B$14:$B$3379,Injuries!$A49,'Hazard Data'!$N$14:$N$3379,"&lt;"&amp;Injuries!$M$37),"")</f>
        <v>12</v>
      </c>
      <c r="D49" s="27">
        <f>IFERROR(SUMIFS('Hazard Data'!$K$14:$K$3379,'Hazard Data'!$G$14:$G$3379,Injuries!$B49,'Hazard Data'!$D$14:$D$3379,Injuries!D$4,'Hazard Data'!$B$14:$B$3379,Injuries!$A49,'Hazard Data'!$N$14:$N$3379,"&lt;"&amp;Injuries!$M$37)/COUNTIFS('Hazard Data'!$K$14:$K$3379,"&gt;0",'Hazard Data'!$G$14:$G$3379,Injuries!$B49,'Hazard Data'!$D$14:$D$3379,Injuries!D$4,'Hazard Data'!$B$14:$B$3379,Injuries!$A49,'Hazard Data'!$N$14:$N$3379,"&lt;"&amp;Injuries!$M$37),"")</f>
        <v>25</v>
      </c>
      <c r="E49" s="27" t="str">
        <f>IFERROR(SUMIFS('Hazard Data'!$K$14:$K$3379,'Hazard Data'!$G$14:$G$3379,Injuries!$B49,'Hazard Data'!$D$14:$D$3379,Injuries!E$4,'Hazard Data'!$B$14:$B$3379,Injuries!$A49,'Hazard Data'!$N$14:$N$3379,"&lt;"&amp;Injuries!$M$37)/COUNTIFS('Hazard Data'!$K$14:$K$3379,"&gt;0",'Hazard Data'!$G$14:$G$3379,Injuries!$B49,'Hazard Data'!$D$14:$D$3379,Injuries!E$4,'Hazard Data'!$B$14:$B$3379,Injuries!$A49,'Hazard Data'!$N$14:$N$3379,"&lt;"&amp;Injuries!$M$37),"")</f>
        <v/>
      </c>
      <c r="F49" s="27" t="str">
        <f>IFERROR(SUMIFS('Hazard Data'!$K$14:$K$3379,'Hazard Data'!$G$14:$G$3379,Injuries!$B49,'Hazard Data'!$D$14:$D$3379,Injuries!F$4,'Hazard Data'!$B$14:$B$3379,Injuries!$A49,'Hazard Data'!$N$14:$N$3379,"&lt;"&amp;Injuries!$M$37)/COUNTIFS('Hazard Data'!$K$14:$K$3379,"&gt;0",'Hazard Data'!$G$14:$G$3379,Injuries!$B49,'Hazard Data'!$D$14:$D$3379,Injuries!F$4,'Hazard Data'!$B$14:$B$3379,Injuries!$A49,'Hazard Data'!$N$14:$N$3379,"&lt;"&amp;Injuries!$M$37),"")</f>
        <v/>
      </c>
      <c r="G49" s="27" t="str">
        <f>IFERROR(SUMIFS('Hazard Data'!$K$14:$K$3379,'Hazard Data'!$G$14:$G$3379,Injuries!$B49,'Hazard Data'!$D$14:$D$3379,Injuries!G$4,'Hazard Data'!$B$14:$B$3379,Injuries!$A49,'Hazard Data'!$N$14:$N$3379,"&lt;"&amp;Injuries!$M$37)/COUNTIFS('Hazard Data'!$K$14:$K$3379,"&gt;0",'Hazard Data'!$G$14:$G$3379,Injuries!$B49,'Hazard Data'!$D$14:$D$3379,Injuries!G$4,'Hazard Data'!$B$14:$B$3379,Injuries!$A49,'Hazard Data'!$N$14:$N$3379,"&lt;"&amp;Injuries!$M$37),"")</f>
        <v/>
      </c>
      <c r="H49" s="27" t="str">
        <f>IFERROR(SUMIFS('Hazard Data'!$K$14:$K$3379,'Hazard Data'!$G$14:$G$3379,Injuries!$B49,'Hazard Data'!$D$14:$D$3379,Injuries!H$4,'Hazard Data'!$B$14:$B$3379,Injuries!$A49,'Hazard Data'!$N$14:$N$3379,"&lt;"&amp;Injuries!$M$37)/COUNTIFS('Hazard Data'!$K$14:$K$3379,"&gt;0",'Hazard Data'!$G$14:$G$3379,Injuries!$B49,'Hazard Data'!$D$14:$D$3379,Injuries!H$4,'Hazard Data'!$B$14:$B$3379,Injuries!$A49,'Hazard Data'!$N$14:$N$3379,"&lt;"&amp;Injuries!$M$37),"")</f>
        <v/>
      </c>
      <c r="I49" s="27">
        <f>IFERROR(SUMIFS('Hazard Data'!$K$14:$K$3379,'Hazard Data'!$G$14:$G$3379,Injuries!$B49,'Hazard Data'!$B$14:$B$3379,Injuries!$A49,'Hazard Data'!$N$14:$N$3379,"&lt;"&amp;Injuries!$M$37)/COUNTIFS('Hazard Data'!$K$14:$K$3379,"&gt;0",'Hazard Data'!$G$14:$G$3379,Injuries!$B49,'Hazard Data'!$B$14:$B$3379,Injuries!$A49,'Hazard Data'!$N$14:$N$3379,"&lt;"&amp;Injuries!$M$37),"")</f>
        <v>16.333333333333332</v>
      </c>
    </row>
    <row r="50" spans="1:15">
      <c r="A50" s="33" t="str">
        <f t="shared" si="5"/>
        <v>3</v>
      </c>
      <c r="B50" s="23" t="s">
        <v>117</v>
      </c>
      <c r="C50" s="27">
        <f>IFERROR(SUMIFS('Hazard Data'!$K$14:$K$3379,'Hazard Data'!$D$14:$D$3379,Injuries!C$4,'Hazard Data'!$B$14:$B$3379,Injuries!$A50,'Hazard Data'!$N$14:$N$3379,"&lt;"&amp;Injuries!$M$37)/COUNTIFS('Hazard Data'!$K$14:$K$3379,"&gt;0",'Hazard Data'!$D$14:$D$3379,Injuries!C$4,'Hazard Data'!$B$14:$B$3379,Injuries!$A50,'Hazard Data'!$N$14:$N$3379,"&lt;"&amp;Injuries!$M$37),"")</f>
        <v>29.774193548387096</v>
      </c>
      <c r="D50" s="27">
        <f>IFERROR(SUMIFS('Hazard Data'!$K$14:$K$3379,'Hazard Data'!$D$14:$D$3379,Injuries!D$4,'Hazard Data'!$B$14:$B$3379,Injuries!$A50,'Hazard Data'!$N$14:$N$3379,"&lt;"&amp;Injuries!$M$37)/COUNTIFS('Hazard Data'!$K$14:$K$3379,"&gt;0",'Hazard Data'!$D$14:$D$3379,Injuries!D$4,'Hazard Data'!$B$14:$B$3379,Injuries!$A50,'Hazard Data'!$N$14:$N$3379,"&lt;"&amp;Injuries!$M$37),"")</f>
        <v>11.470588235294118</v>
      </c>
      <c r="E50" s="27">
        <f>IFERROR(SUMIFS('Hazard Data'!$K$14:$K$3379,'Hazard Data'!$D$14:$D$3379,Injuries!E$4,'Hazard Data'!$B$14:$B$3379,Injuries!$A50,'Hazard Data'!$N$14:$N$3379,"&lt;"&amp;Injuries!$M$37)/COUNTIFS('Hazard Data'!$K$14:$K$3379,"&gt;0",'Hazard Data'!$D$14:$D$3379,Injuries!E$4,'Hazard Data'!$B$14:$B$3379,Injuries!$A50,'Hazard Data'!$N$14:$N$3379,"&lt;"&amp;Injuries!$M$37),"")</f>
        <v>11.714285714285714</v>
      </c>
      <c r="F50" s="27">
        <f>IFERROR(SUMIFS('Hazard Data'!$K$14:$K$3379,'Hazard Data'!$D$14:$D$3379,Injuries!F$4,'Hazard Data'!$B$14:$B$3379,Injuries!$A50,'Hazard Data'!$N$14:$N$3379,"&lt;"&amp;Injuries!$M$37)/COUNTIFS('Hazard Data'!$K$14:$K$3379,"&gt;0",'Hazard Data'!$D$14:$D$3379,Injuries!F$4,'Hazard Data'!$B$14:$B$3379,Injuries!$A50,'Hazard Data'!$N$14:$N$3379,"&lt;"&amp;Injuries!$M$37),"")</f>
        <v>12</v>
      </c>
      <c r="G50" s="27">
        <f>IFERROR(SUMIFS('Hazard Data'!$K$14:$K$3379,'Hazard Data'!$D$14:$D$3379,Injuries!G$4,'Hazard Data'!$B$14:$B$3379,Injuries!$A50,'Hazard Data'!$N$14:$N$3379,"&lt;"&amp;Injuries!$M$37)/COUNTIFS('Hazard Data'!$K$14:$K$3379,"&gt;0",'Hazard Data'!$D$14:$D$3379,Injuries!G$4,'Hazard Data'!$B$14:$B$3379,Injuries!$A50,'Hazard Data'!$N$14:$N$3379,"&lt;"&amp;Injuries!$M$37),"")</f>
        <v>38</v>
      </c>
      <c r="H50" s="27">
        <f>IFERROR(SUMIFS('Hazard Data'!$K$14:$K$3379,'Hazard Data'!$D$14:$D$3379,Injuries!H$4,'Hazard Data'!$B$14:$B$3379,Injuries!$A50,'Hazard Data'!$N$14:$N$3379,"&lt;"&amp;Injuries!$M$37)/COUNTIFS('Hazard Data'!$K$14:$K$3379,"&gt;0",'Hazard Data'!$D$14:$D$3379,Injuries!H$4,'Hazard Data'!$B$14:$B$3379,Injuries!$A50,'Hazard Data'!$N$14:$N$3379,"&lt;"&amp;Injuries!$M$37),"")</f>
        <v>83</v>
      </c>
      <c r="I50" s="27">
        <f>IFERROR(SUMIFS('Hazard Data'!$K$14:$K$3379,'Hazard Data'!$B$14:$B$3379,Injuries!$A50,'Hazard Data'!$N$14:$N$3379,"&lt;"&amp;Injuries!$M$37)/COUNTIFS('Hazard Data'!$K$14:$K$3379,"&gt;0",'Hazard Data'!$B$14:$B$3379,Injuries!$A50,'Hazard Data'!$N$14:$N$3379,"&lt;"&amp;Injuries!$M$37),"")</f>
        <v>22.982758620689655</v>
      </c>
    </row>
    <row r="51" spans="1:15">
      <c r="A51" s="23" t="s">
        <v>142</v>
      </c>
    </row>
    <row r="52" spans="1:15">
      <c r="C52" s="23" t="s">
        <v>96</v>
      </c>
      <c r="D52" s="23" t="s">
        <v>97</v>
      </c>
      <c r="E52" s="23" t="s">
        <v>98</v>
      </c>
      <c r="F52" s="23" t="s">
        <v>100</v>
      </c>
      <c r="G52" s="23" t="s">
        <v>41</v>
      </c>
      <c r="H52" s="23" t="s">
        <v>87</v>
      </c>
      <c r="I52" s="23" t="s">
        <v>123</v>
      </c>
      <c r="L52" s="23" t="s">
        <v>6</v>
      </c>
      <c r="M52" s="23" t="s">
        <v>124</v>
      </c>
      <c r="N52" s="23" t="s">
        <v>21</v>
      </c>
      <c r="O52" s="23" t="s">
        <v>125</v>
      </c>
    </row>
    <row r="53" spans="1:15">
      <c r="A53" s="33" t="str">
        <f>RIGHT(A51,1)</f>
        <v>4</v>
      </c>
      <c r="B53" s="23" t="s">
        <v>126</v>
      </c>
      <c r="C53" s="27">
        <f>IFERROR(SUMIFS('Hazard Data'!$K$14:$K$3379,'Hazard Data'!$G$14:$G$3379,Injuries!$B53,'Hazard Data'!$D$14:$D$3379,Injuries!C$4,'Hazard Data'!$B$14:$B$3379,Injuries!$A53,'Hazard Data'!$N$14:$N$3379,"&lt;"&amp;Injuries!$M$53)/COUNTIFS('Hazard Data'!$K$14:$K$3379,"&gt;0",'Hazard Data'!$G$14:$G$3379,Injuries!$B53,'Hazard Data'!$D$14:$D$3379,Injuries!C$4,'Hazard Data'!$B$14:$B$3379,Injuries!$A53,'Hazard Data'!$N$14:$N$3379,"&lt;"&amp;Injuries!$M$53),"")</f>
        <v>4</v>
      </c>
      <c r="D53" s="27">
        <f>IFERROR(SUMIFS('Hazard Data'!$K$14:$K$3379,'Hazard Data'!$G$14:$G$3379,Injuries!$B53,'Hazard Data'!$D$14:$D$3379,Injuries!D$4,'Hazard Data'!$B$14:$B$3379,Injuries!$A53,'Hazard Data'!$N$14:$N$3379,"&lt;"&amp;Injuries!$M$53)/COUNTIFS('Hazard Data'!$K$14:$K$3379,"&gt;0",'Hazard Data'!$G$14:$G$3379,Injuries!$B53,'Hazard Data'!$D$14:$D$3379,Injuries!D$4,'Hazard Data'!$B$14:$B$3379,Injuries!$A53,'Hazard Data'!$N$14:$N$3379,"&lt;"&amp;Injuries!$M$53),"")</f>
        <v>3</v>
      </c>
      <c r="E53" s="27" t="str">
        <f>IFERROR(SUMIFS('Hazard Data'!$K$14:$K$3379,'Hazard Data'!$G$14:$G$3379,Injuries!$B53,'Hazard Data'!$D$14:$D$3379,Injuries!E$4,'Hazard Data'!$B$14:$B$3379,Injuries!$A53,'Hazard Data'!$N$14:$N$3379,"&lt;"&amp;Injuries!$M$53)/COUNTIFS('Hazard Data'!$K$14:$K$3379,"&gt;0",'Hazard Data'!$G$14:$G$3379,Injuries!$B53,'Hazard Data'!$D$14:$D$3379,Injuries!E$4,'Hazard Data'!$B$14:$B$3379,Injuries!$A53,'Hazard Data'!$N$14:$N$3379,"&lt;"&amp;Injuries!$M$53),"")</f>
        <v/>
      </c>
      <c r="F53" s="27" t="str">
        <f>IFERROR(SUMIFS('Hazard Data'!$K$14:$K$3379,'Hazard Data'!$G$14:$G$3379,Injuries!$B53,'Hazard Data'!$D$14:$D$3379,Injuries!F$4,'Hazard Data'!$B$14:$B$3379,Injuries!$A53,'Hazard Data'!$N$14:$N$3379,"&lt;"&amp;Injuries!$M$53)/COUNTIFS('Hazard Data'!$K$14:$K$3379,"&gt;0",'Hazard Data'!$G$14:$G$3379,Injuries!$B53,'Hazard Data'!$D$14:$D$3379,Injuries!F$4,'Hazard Data'!$B$14:$B$3379,Injuries!$A53,'Hazard Data'!$N$14:$N$3379,"&lt;"&amp;Injuries!$M$53),"")</f>
        <v/>
      </c>
      <c r="G53" s="27">
        <f>IFERROR(SUMIFS('Hazard Data'!$K$14:$K$3379,'Hazard Data'!$G$14:$G$3379,Injuries!$B53,'Hazard Data'!$D$14:$D$3379,Injuries!G$4,'Hazard Data'!$B$14:$B$3379,Injuries!$A53,'Hazard Data'!$N$14:$N$3379,"&lt;"&amp;Injuries!$M$53)/COUNTIFS('Hazard Data'!$K$14:$K$3379,"&gt;0",'Hazard Data'!$G$14:$G$3379,Injuries!$B53,'Hazard Data'!$D$14:$D$3379,Injuries!G$4,'Hazard Data'!$B$14:$B$3379,Injuries!$A53,'Hazard Data'!$N$14:$N$3379,"&lt;"&amp;Injuries!$M$53),"")</f>
        <v>12</v>
      </c>
      <c r="H53" s="27" t="str">
        <f>IFERROR(SUMIFS('Hazard Data'!$K$14:$K$3379,'Hazard Data'!$G$14:$G$3379,Injuries!$B53,'Hazard Data'!$D$14:$D$3379,Injuries!H$4,'Hazard Data'!$B$14:$B$3379,Injuries!$A53,'Hazard Data'!$N$14:$N$3379,"&lt;"&amp;Injuries!$M$53)/COUNTIFS('Hazard Data'!$K$14:$K$3379,"&gt;0",'Hazard Data'!$G$14:$G$3379,Injuries!$B53,'Hazard Data'!$D$14:$D$3379,Injuries!H$4,'Hazard Data'!$B$14:$B$3379,Injuries!$A53,'Hazard Data'!$N$14:$N$3379,"&lt;"&amp;Injuries!$M$53),"")</f>
        <v/>
      </c>
      <c r="I53" s="27">
        <f>IFERROR(SUMIFS('Hazard Data'!$K$14:$K$3379,'Hazard Data'!$G$14:$G$3379,Injuries!$B53,'Hazard Data'!$B$14:$B$3379,Injuries!$A53,'Hazard Data'!$N$14:$N$3379,"&lt;"&amp;Injuries!$M$53)/COUNTIFS('Hazard Data'!$K$14:$K$3379,"&gt;0",'Hazard Data'!$G$14:$G$3379,Injuries!$B53,'Hazard Data'!$B$14:$B$3379,Injuries!$A53,'Hazard Data'!$N$14:$N$3379,"&lt;"&amp;Injuries!$M$53),"")</f>
        <v>5.75</v>
      </c>
      <c r="K53" s="23" t="s">
        <v>90</v>
      </c>
      <c r="L53">
        <v>0</v>
      </c>
      <c r="M53" s="27">
        <v>175000</v>
      </c>
      <c r="N53">
        <f>COUNTIFS('Hazard Data'!$B$14:$B$3379,Injuries!$A53,'Hazard Data'!$N$14:$N$3379,"&gt;="&amp;L53,'Hazard Data'!$N$14:$N$3379,"&lt;"&amp;M53)</f>
        <v>420</v>
      </c>
      <c r="O53" s="35">
        <f>N53/SUM($N$53:$N$55)</f>
        <v>0.82677165354330706</v>
      </c>
    </row>
    <row r="54" spans="1:15">
      <c r="A54" s="33" t="str">
        <f>A53</f>
        <v>4</v>
      </c>
      <c r="B54" s="23" t="s">
        <v>127</v>
      </c>
      <c r="C54" s="27">
        <f>IFERROR(SUMIFS('Hazard Data'!$K$14:$K$3379,'Hazard Data'!$G$14:$G$3379,Injuries!$B54,'Hazard Data'!$D$14:$D$3379,Injuries!C$4,'Hazard Data'!$B$14:$B$3379,Injuries!$A54,'Hazard Data'!$N$14:$N$3379,"&lt;"&amp;Injuries!$M$53)/COUNTIFS('Hazard Data'!$K$14:$K$3379,"&gt;0",'Hazard Data'!$G$14:$G$3379,Injuries!$B54,'Hazard Data'!$D$14:$D$3379,Injuries!C$4,'Hazard Data'!$B$14:$B$3379,Injuries!$A54,'Hazard Data'!$N$14:$N$3379,"&lt;"&amp;Injuries!$M$53),"")</f>
        <v>13</v>
      </c>
      <c r="D54" s="27" t="str">
        <f>IFERROR(SUMIFS('Hazard Data'!$K$14:$K$3379,'Hazard Data'!$G$14:$G$3379,Injuries!$B54,'Hazard Data'!$D$14:$D$3379,Injuries!D$4,'Hazard Data'!$B$14:$B$3379,Injuries!$A54,'Hazard Data'!$N$14:$N$3379,"&lt;"&amp;Injuries!$M$53)/COUNTIFS('Hazard Data'!$K$14:$K$3379,"&gt;0",'Hazard Data'!$G$14:$G$3379,Injuries!$B54,'Hazard Data'!$D$14:$D$3379,Injuries!D$4,'Hazard Data'!$B$14:$B$3379,Injuries!$A54,'Hazard Data'!$N$14:$N$3379,"&lt;"&amp;Injuries!$M$53),"")</f>
        <v/>
      </c>
      <c r="E54" s="27" t="str">
        <f>IFERROR(SUMIFS('Hazard Data'!$K$14:$K$3379,'Hazard Data'!$G$14:$G$3379,Injuries!$B54,'Hazard Data'!$D$14:$D$3379,Injuries!E$4,'Hazard Data'!$B$14:$B$3379,Injuries!$A54,'Hazard Data'!$N$14:$N$3379,"&lt;"&amp;Injuries!$M$53)/COUNTIFS('Hazard Data'!$K$14:$K$3379,"&gt;0",'Hazard Data'!$G$14:$G$3379,Injuries!$B54,'Hazard Data'!$D$14:$D$3379,Injuries!E$4,'Hazard Data'!$B$14:$B$3379,Injuries!$A54,'Hazard Data'!$N$14:$N$3379,"&lt;"&amp;Injuries!$M$53),"")</f>
        <v/>
      </c>
      <c r="F54" s="27" t="str">
        <f>IFERROR(SUMIFS('Hazard Data'!$K$14:$K$3379,'Hazard Data'!$G$14:$G$3379,Injuries!$B54,'Hazard Data'!$D$14:$D$3379,Injuries!F$4,'Hazard Data'!$B$14:$B$3379,Injuries!$A54,'Hazard Data'!$N$14:$N$3379,"&lt;"&amp;Injuries!$M$53)/COUNTIFS('Hazard Data'!$K$14:$K$3379,"&gt;0",'Hazard Data'!$G$14:$G$3379,Injuries!$B54,'Hazard Data'!$D$14:$D$3379,Injuries!F$4,'Hazard Data'!$B$14:$B$3379,Injuries!$A54,'Hazard Data'!$N$14:$N$3379,"&lt;"&amp;Injuries!$M$53),"")</f>
        <v/>
      </c>
      <c r="G54" s="27" t="str">
        <f>IFERROR(SUMIFS('Hazard Data'!$K$14:$K$3379,'Hazard Data'!$G$14:$G$3379,Injuries!$B54,'Hazard Data'!$D$14:$D$3379,Injuries!G$4,'Hazard Data'!$B$14:$B$3379,Injuries!$A54,'Hazard Data'!$N$14:$N$3379,"&lt;"&amp;Injuries!$M$53)/COUNTIFS('Hazard Data'!$K$14:$K$3379,"&gt;0",'Hazard Data'!$G$14:$G$3379,Injuries!$B54,'Hazard Data'!$D$14:$D$3379,Injuries!G$4,'Hazard Data'!$B$14:$B$3379,Injuries!$A54,'Hazard Data'!$N$14:$N$3379,"&lt;"&amp;Injuries!$M$53),"")</f>
        <v/>
      </c>
      <c r="H54" s="27" t="str">
        <f>IFERROR(SUMIFS('Hazard Data'!$K$14:$K$3379,'Hazard Data'!$G$14:$G$3379,Injuries!$B54,'Hazard Data'!$D$14:$D$3379,Injuries!H$4,'Hazard Data'!$B$14:$B$3379,Injuries!$A54,'Hazard Data'!$N$14:$N$3379,"&lt;"&amp;Injuries!$M$53)/COUNTIFS('Hazard Data'!$K$14:$K$3379,"&gt;0",'Hazard Data'!$G$14:$G$3379,Injuries!$B54,'Hazard Data'!$D$14:$D$3379,Injuries!H$4,'Hazard Data'!$B$14:$B$3379,Injuries!$A54,'Hazard Data'!$N$14:$N$3379,"&lt;"&amp;Injuries!$M$53),"")</f>
        <v/>
      </c>
      <c r="I54" s="27">
        <f>IFERROR(SUMIFS('Hazard Data'!$K$14:$K$3379,'Hazard Data'!$G$14:$G$3379,Injuries!$B54,'Hazard Data'!$B$14:$B$3379,Injuries!$A54,'Hazard Data'!$N$14:$N$3379,"&lt;"&amp;Injuries!$M$53)/COUNTIFS('Hazard Data'!$K$14:$K$3379,"&gt;0",'Hazard Data'!$G$14:$G$3379,Injuries!$B54,'Hazard Data'!$B$14:$B$3379,Injuries!$A54,'Hazard Data'!$N$14:$N$3379,"&lt;"&amp;Injuries!$M$53),"")</f>
        <v>13</v>
      </c>
      <c r="K54" s="23" t="s">
        <v>91</v>
      </c>
      <c r="L54" s="24">
        <f>M53</f>
        <v>175000</v>
      </c>
      <c r="M54" s="27">
        <v>2000000</v>
      </c>
      <c r="N54">
        <f>COUNTIFS('Hazard Data'!$B$14:$B$3379,Injuries!$A54,'Hazard Data'!$N$14:$N$3379,"&gt;="&amp;L54,'Hazard Data'!$N$14:$N$3379,"&lt;"&amp;M54)</f>
        <v>67</v>
      </c>
      <c r="O54" s="35">
        <f t="shared" ref="O54:O55" si="6">N54/SUM($N$53:$N$55)</f>
        <v>0.13188976377952755</v>
      </c>
    </row>
    <row r="55" spans="1:15">
      <c r="A55" s="33" t="str">
        <f t="shared" ref="A55:A66" si="7">A54</f>
        <v>4</v>
      </c>
      <c r="B55" s="23" t="s">
        <v>128</v>
      </c>
      <c r="C55" s="27">
        <f>IFERROR(SUMIFS('Hazard Data'!$K$14:$K$3379,'Hazard Data'!$G$14:$G$3379,Injuries!$B55,'Hazard Data'!$D$14:$D$3379,Injuries!C$4,'Hazard Data'!$B$14:$B$3379,Injuries!$A55,'Hazard Data'!$N$14:$N$3379,"&lt;"&amp;Injuries!$M$53)/COUNTIFS('Hazard Data'!$K$14:$K$3379,"&gt;0",'Hazard Data'!$G$14:$G$3379,Injuries!$B55,'Hazard Data'!$D$14:$D$3379,Injuries!C$4,'Hazard Data'!$B$14:$B$3379,Injuries!$A55,'Hazard Data'!$N$14:$N$3379,"&lt;"&amp;Injuries!$M$53),"")</f>
        <v>6</v>
      </c>
      <c r="D55" s="27" t="str">
        <f>IFERROR(SUMIFS('Hazard Data'!$K$14:$K$3379,'Hazard Data'!$G$14:$G$3379,Injuries!$B55,'Hazard Data'!$D$14:$D$3379,Injuries!D$4,'Hazard Data'!$B$14:$B$3379,Injuries!$A55,'Hazard Data'!$N$14:$N$3379,"&lt;"&amp;Injuries!$M$53)/COUNTIFS('Hazard Data'!$K$14:$K$3379,"&gt;0",'Hazard Data'!$G$14:$G$3379,Injuries!$B55,'Hazard Data'!$D$14:$D$3379,Injuries!D$4,'Hazard Data'!$B$14:$B$3379,Injuries!$A55,'Hazard Data'!$N$14:$N$3379,"&lt;"&amp;Injuries!$M$53),"")</f>
        <v/>
      </c>
      <c r="E55" s="27" t="str">
        <f>IFERROR(SUMIFS('Hazard Data'!$K$14:$K$3379,'Hazard Data'!$G$14:$G$3379,Injuries!$B55,'Hazard Data'!$D$14:$D$3379,Injuries!E$4,'Hazard Data'!$B$14:$B$3379,Injuries!$A55,'Hazard Data'!$N$14:$N$3379,"&lt;"&amp;Injuries!$M$53)/COUNTIFS('Hazard Data'!$K$14:$K$3379,"&gt;0",'Hazard Data'!$G$14:$G$3379,Injuries!$B55,'Hazard Data'!$D$14:$D$3379,Injuries!E$4,'Hazard Data'!$B$14:$B$3379,Injuries!$A55,'Hazard Data'!$N$14:$N$3379,"&lt;"&amp;Injuries!$M$53),"")</f>
        <v/>
      </c>
      <c r="F55" s="27" t="str">
        <f>IFERROR(SUMIFS('Hazard Data'!$K$14:$K$3379,'Hazard Data'!$G$14:$G$3379,Injuries!$B55,'Hazard Data'!$D$14:$D$3379,Injuries!F$4,'Hazard Data'!$B$14:$B$3379,Injuries!$A55,'Hazard Data'!$N$14:$N$3379,"&lt;"&amp;Injuries!$M$53)/COUNTIFS('Hazard Data'!$K$14:$K$3379,"&gt;0",'Hazard Data'!$G$14:$G$3379,Injuries!$B55,'Hazard Data'!$D$14:$D$3379,Injuries!F$4,'Hazard Data'!$B$14:$B$3379,Injuries!$A55,'Hazard Data'!$N$14:$N$3379,"&lt;"&amp;Injuries!$M$53),"")</f>
        <v/>
      </c>
      <c r="G55" s="27" t="str">
        <f>IFERROR(SUMIFS('Hazard Data'!$K$14:$K$3379,'Hazard Data'!$G$14:$G$3379,Injuries!$B55,'Hazard Data'!$D$14:$D$3379,Injuries!G$4,'Hazard Data'!$B$14:$B$3379,Injuries!$A55,'Hazard Data'!$N$14:$N$3379,"&lt;"&amp;Injuries!$M$53)/COUNTIFS('Hazard Data'!$K$14:$K$3379,"&gt;0",'Hazard Data'!$G$14:$G$3379,Injuries!$B55,'Hazard Data'!$D$14:$D$3379,Injuries!G$4,'Hazard Data'!$B$14:$B$3379,Injuries!$A55,'Hazard Data'!$N$14:$N$3379,"&lt;"&amp;Injuries!$M$53),"")</f>
        <v/>
      </c>
      <c r="H55" s="27" t="str">
        <f>IFERROR(SUMIFS('Hazard Data'!$K$14:$K$3379,'Hazard Data'!$G$14:$G$3379,Injuries!$B55,'Hazard Data'!$D$14:$D$3379,Injuries!H$4,'Hazard Data'!$B$14:$B$3379,Injuries!$A55,'Hazard Data'!$N$14:$N$3379,"&lt;"&amp;Injuries!$M$53)/COUNTIFS('Hazard Data'!$K$14:$K$3379,"&gt;0",'Hazard Data'!$G$14:$G$3379,Injuries!$B55,'Hazard Data'!$D$14:$D$3379,Injuries!H$4,'Hazard Data'!$B$14:$B$3379,Injuries!$A55,'Hazard Data'!$N$14:$N$3379,"&lt;"&amp;Injuries!$M$53),"")</f>
        <v/>
      </c>
      <c r="I55" s="27">
        <f>IFERROR(SUMIFS('Hazard Data'!$K$14:$K$3379,'Hazard Data'!$G$14:$G$3379,Injuries!$B55,'Hazard Data'!$B$14:$B$3379,Injuries!$A55,'Hazard Data'!$N$14:$N$3379,"&lt;"&amp;Injuries!$M$53)/COUNTIFS('Hazard Data'!$K$14:$K$3379,"&gt;0",'Hazard Data'!$G$14:$G$3379,Injuries!$B55,'Hazard Data'!$B$14:$B$3379,Injuries!$A55,'Hazard Data'!$N$14:$N$3379,"&lt;"&amp;Injuries!$M$53),"")</f>
        <v>6</v>
      </c>
      <c r="K55" s="23" t="s">
        <v>92</v>
      </c>
      <c r="L55" s="24">
        <f>M54</f>
        <v>2000000</v>
      </c>
      <c r="M55" t="s">
        <v>129</v>
      </c>
      <c r="N55">
        <f>COUNTIFS('Hazard Data'!$B$14:$B$3379,Injuries!$A55,'Hazard Data'!$N$14:$N$3379,"&gt;="&amp;L55)</f>
        <v>21</v>
      </c>
      <c r="O55" s="35">
        <f t="shared" si="6"/>
        <v>4.1338582677165357E-2</v>
      </c>
    </row>
    <row r="56" spans="1:15">
      <c r="A56" s="33" t="str">
        <f t="shared" si="7"/>
        <v>4</v>
      </c>
      <c r="B56" s="23" t="s">
        <v>130</v>
      </c>
      <c r="C56" s="27">
        <f>IFERROR(SUMIFS('Hazard Data'!$K$14:$K$3379,'Hazard Data'!$G$14:$G$3379,Injuries!$B56,'Hazard Data'!$D$14:$D$3379,Injuries!C$4,'Hazard Data'!$B$14:$B$3379,Injuries!$A56,'Hazard Data'!$N$14:$N$3379,"&lt;"&amp;Injuries!$M$53)/COUNTIFS('Hazard Data'!$K$14:$K$3379,"&gt;0",'Hazard Data'!$G$14:$G$3379,Injuries!$B56,'Hazard Data'!$D$14:$D$3379,Injuries!C$4,'Hazard Data'!$B$14:$B$3379,Injuries!$A56,'Hazard Data'!$N$14:$N$3379,"&lt;"&amp;Injuries!$M$53),"")</f>
        <v>14</v>
      </c>
      <c r="D56" s="27">
        <f>IFERROR(SUMIFS('Hazard Data'!$K$14:$K$3379,'Hazard Data'!$G$14:$G$3379,Injuries!$B56,'Hazard Data'!$D$14:$D$3379,Injuries!D$4,'Hazard Data'!$B$14:$B$3379,Injuries!$A56,'Hazard Data'!$N$14:$N$3379,"&lt;"&amp;Injuries!$M$53)/COUNTIFS('Hazard Data'!$K$14:$K$3379,"&gt;0",'Hazard Data'!$G$14:$G$3379,Injuries!$B56,'Hazard Data'!$D$14:$D$3379,Injuries!D$4,'Hazard Data'!$B$14:$B$3379,Injuries!$A56,'Hazard Data'!$N$14:$N$3379,"&lt;"&amp;Injuries!$M$53),"")</f>
        <v>2</v>
      </c>
      <c r="E56" s="27" t="str">
        <f>IFERROR(SUMIFS('Hazard Data'!$K$14:$K$3379,'Hazard Data'!$G$14:$G$3379,Injuries!$B56,'Hazard Data'!$D$14:$D$3379,Injuries!E$4,'Hazard Data'!$B$14:$B$3379,Injuries!$A56,'Hazard Data'!$N$14:$N$3379,"&lt;"&amp;Injuries!$M$53)/COUNTIFS('Hazard Data'!$K$14:$K$3379,"&gt;0",'Hazard Data'!$G$14:$G$3379,Injuries!$B56,'Hazard Data'!$D$14:$D$3379,Injuries!E$4,'Hazard Data'!$B$14:$B$3379,Injuries!$A56,'Hazard Data'!$N$14:$N$3379,"&lt;"&amp;Injuries!$M$53),"")</f>
        <v/>
      </c>
      <c r="F56" s="27" t="str">
        <f>IFERROR(SUMIFS('Hazard Data'!$K$14:$K$3379,'Hazard Data'!$G$14:$G$3379,Injuries!$B56,'Hazard Data'!$D$14:$D$3379,Injuries!F$4,'Hazard Data'!$B$14:$B$3379,Injuries!$A56,'Hazard Data'!$N$14:$N$3379,"&lt;"&amp;Injuries!$M$53)/COUNTIFS('Hazard Data'!$K$14:$K$3379,"&gt;0",'Hazard Data'!$G$14:$G$3379,Injuries!$B56,'Hazard Data'!$D$14:$D$3379,Injuries!F$4,'Hazard Data'!$B$14:$B$3379,Injuries!$A56,'Hazard Data'!$N$14:$N$3379,"&lt;"&amp;Injuries!$M$53),"")</f>
        <v/>
      </c>
      <c r="G56" s="27" t="str">
        <f>IFERROR(SUMIFS('Hazard Data'!$K$14:$K$3379,'Hazard Data'!$G$14:$G$3379,Injuries!$B56,'Hazard Data'!$D$14:$D$3379,Injuries!G$4,'Hazard Data'!$B$14:$B$3379,Injuries!$A56,'Hazard Data'!$N$14:$N$3379,"&lt;"&amp;Injuries!$M$53)/COUNTIFS('Hazard Data'!$K$14:$K$3379,"&gt;0",'Hazard Data'!$G$14:$G$3379,Injuries!$B56,'Hazard Data'!$D$14:$D$3379,Injuries!G$4,'Hazard Data'!$B$14:$B$3379,Injuries!$A56,'Hazard Data'!$N$14:$N$3379,"&lt;"&amp;Injuries!$M$53),"")</f>
        <v/>
      </c>
      <c r="H56" s="27" t="str">
        <f>IFERROR(SUMIFS('Hazard Data'!$K$14:$K$3379,'Hazard Data'!$G$14:$G$3379,Injuries!$B56,'Hazard Data'!$D$14:$D$3379,Injuries!H$4,'Hazard Data'!$B$14:$B$3379,Injuries!$A56,'Hazard Data'!$N$14:$N$3379,"&lt;"&amp;Injuries!$M$53)/COUNTIFS('Hazard Data'!$K$14:$K$3379,"&gt;0",'Hazard Data'!$G$14:$G$3379,Injuries!$B56,'Hazard Data'!$D$14:$D$3379,Injuries!H$4,'Hazard Data'!$B$14:$B$3379,Injuries!$A56,'Hazard Data'!$N$14:$N$3379,"&lt;"&amp;Injuries!$M$53),"")</f>
        <v/>
      </c>
      <c r="I56" s="27">
        <f>IFERROR(SUMIFS('Hazard Data'!$K$14:$K$3379,'Hazard Data'!$G$14:$G$3379,Injuries!$B56,'Hazard Data'!$B$14:$B$3379,Injuries!$A56,'Hazard Data'!$N$14:$N$3379,"&lt;"&amp;Injuries!$M$53)/COUNTIFS('Hazard Data'!$K$14:$K$3379,"&gt;0",'Hazard Data'!$G$14:$G$3379,Injuries!$B56,'Hazard Data'!$B$14:$B$3379,Injuries!$A56,'Hazard Data'!$N$14:$N$3379,"&lt;"&amp;Injuries!$M$53),"")</f>
        <v>8.8571428571428577</v>
      </c>
    </row>
    <row r="57" spans="1:15">
      <c r="A57" s="33" t="str">
        <f t="shared" si="7"/>
        <v>4</v>
      </c>
      <c r="B57" s="23" t="s">
        <v>131</v>
      </c>
      <c r="C57" s="27">
        <f>IFERROR(SUMIFS('Hazard Data'!$K$14:$K$3379,'Hazard Data'!$G$14:$G$3379,Injuries!$B57,'Hazard Data'!$D$14:$D$3379,Injuries!C$4,'Hazard Data'!$B$14:$B$3379,Injuries!$A57,'Hazard Data'!$N$14:$N$3379,"&lt;"&amp;Injuries!$M$53)/COUNTIFS('Hazard Data'!$K$14:$K$3379,"&gt;0",'Hazard Data'!$G$14:$G$3379,Injuries!$B57,'Hazard Data'!$D$14:$D$3379,Injuries!C$4,'Hazard Data'!$B$14:$B$3379,Injuries!$A57,'Hazard Data'!$N$14:$N$3379,"&lt;"&amp;Injuries!$M$53),"")</f>
        <v>10.4</v>
      </c>
      <c r="D57" s="27">
        <f>IFERROR(SUMIFS('Hazard Data'!$K$14:$K$3379,'Hazard Data'!$G$14:$G$3379,Injuries!$B57,'Hazard Data'!$D$14:$D$3379,Injuries!D$4,'Hazard Data'!$B$14:$B$3379,Injuries!$A57,'Hazard Data'!$N$14:$N$3379,"&lt;"&amp;Injuries!$M$53)/COUNTIFS('Hazard Data'!$K$14:$K$3379,"&gt;0",'Hazard Data'!$G$14:$G$3379,Injuries!$B57,'Hazard Data'!$D$14:$D$3379,Injuries!D$4,'Hazard Data'!$B$14:$B$3379,Injuries!$A57,'Hazard Data'!$N$14:$N$3379,"&lt;"&amp;Injuries!$M$53),"")</f>
        <v>1</v>
      </c>
      <c r="E57" s="27" t="str">
        <f>IFERROR(SUMIFS('Hazard Data'!$K$14:$K$3379,'Hazard Data'!$G$14:$G$3379,Injuries!$B57,'Hazard Data'!$D$14:$D$3379,Injuries!E$4,'Hazard Data'!$B$14:$B$3379,Injuries!$A57,'Hazard Data'!$N$14:$N$3379,"&lt;"&amp;Injuries!$M$53)/COUNTIFS('Hazard Data'!$K$14:$K$3379,"&gt;0",'Hazard Data'!$G$14:$G$3379,Injuries!$B57,'Hazard Data'!$D$14:$D$3379,Injuries!E$4,'Hazard Data'!$B$14:$B$3379,Injuries!$A57,'Hazard Data'!$N$14:$N$3379,"&lt;"&amp;Injuries!$M$53),"")</f>
        <v/>
      </c>
      <c r="F57" s="27" t="str">
        <f>IFERROR(SUMIFS('Hazard Data'!$K$14:$K$3379,'Hazard Data'!$G$14:$G$3379,Injuries!$B57,'Hazard Data'!$D$14:$D$3379,Injuries!F$4,'Hazard Data'!$B$14:$B$3379,Injuries!$A57,'Hazard Data'!$N$14:$N$3379,"&lt;"&amp;Injuries!$M$53)/COUNTIFS('Hazard Data'!$K$14:$K$3379,"&gt;0",'Hazard Data'!$G$14:$G$3379,Injuries!$B57,'Hazard Data'!$D$14:$D$3379,Injuries!F$4,'Hazard Data'!$B$14:$B$3379,Injuries!$A57,'Hazard Data'!$N$14:$N$3379,"&lt;"&amp;Injuries!$M$53),"")</f>
        <v/>
      </c>
      <c r="G57" s="27" t="str">
        <f>IFERROR(SUMIFS('Hazard Data'!$K$14:$K$3379,'Hazard Data'!$G$14:$G$3379,Injuries!$B57,'Hazard Data'!$D$14:$D$3379,Injuries!G$4,'Hazard Data'!$B$14:$B$3379,Injuries!$A57,'Hazard Data'!$N$14:$N$3379,"&lt;"&amp;Injuries!$M$53)/COUNTIFS('Hazard Data'!$K$14:$K$3379,"&gt;0",'Hazard Data'!$G$14:$G$3379,Injuries!$B57,'Hazard Data'!$D$14:$D$3379,Injuries!G$4,'Hazard Data'!$B$14:$B$3379,Injuries!$A57,'Hazard Data'!$N$14:$N$3379,"&lt;"&amp;Injuries!$M$53),"")</f>
        <v/>
      </c>
      <c r="H57" s="27" t="str">
        <f>IFERROR(SUMIFS('Hazard Data'!$K$14:$K$3379,'Hazard Data'!$G$14:$G$3379,Injuries!$B57,'Hazard Data'!$D$14:$D$3379,Injuries!H$4,'Hazard Data'!$B$14:$B$3379,Injuries!$A57,'Hazard Data'!$N$14:$N$3379,"&lt;"&amp;Injuries!$M$53)/COUNTIFS('Hazard Data'!$K$14:$K$3379,"&gt;0",'Hazard Data'!$G$14:$G$3379,Injuries!$B57,'Hazard Data'!$D$14:$D$3379,Injuries!H$4,'Hazard Data'!$B$14:$B$3379,Injuries!$A57,'Hazard Data'!$N$14:$N$3379,"&lt;"&amp;Injuries!$M$53),"")</f>
        <v/>
      </c>
      <c r="I57" s="27">
        <f>IFERROR(SUMIFS('Hazard Data'!$K$14:$K$3379,'Hazard Data'!$G$14:$G$3379,Injuries!$B57,'Hazard Data'!$B$14:$B$3379,Injuries!$A57,'Hazard Data'!$N$14:$N$3379,"&lt;"&amp;Injuries!$M$53)/COUNTIFS('Hazard Data'!$K$14:$K$3379,"&gt;0",'Hazard Data'!$G$14:$G$3379,Injuries!$B57,'Hazard Data'!$B$14:$B$3379,Injuries!$A57,'Hazard Data'!$N$14:$N$3379,"&lt;"&amp;Injuries!$M$53),"")</f>
        <v>8.8333333333333339</v>
      </c>
    </row>
    <row r="58" spans="1:15">
      <c r="A58" s="33" t="str">
        <f t="shared" si="7"/>
        <v>4</v>
      </c>
      <c r="B58" s="23" t="s">
        <v>132</v>
      </c>
      <c r="C58" s="27">
        <f>IFERROR(SUMIFS('Hazard Data'!$K$14:$K$3379,'Hazard Data'!$G$14:$G$3379,Injuries!$B58,'Hazard Data'!$D$14:$D$3379,Injuries!C$4,'Hazard Data'!$B$14:$B$3379,Injuries!$A58,'Hazard Data'!$N$14:$N$3379,"&lt;"&amp;Injuries!$M$53)/COUNTIFS('Hazard Data'!$K$14:$K$3379,"&gt;0",'Hazard Data'!$G$14:$G$3379,Injuries!$B58,'Hazard Data'!$D$14:$D$3379,Injuries!C$4,'Hazard Data'!$B$14:$B$3379,Injuries!$A58,'Hazard Data'!$N$14:$N$3379,"&lt;"&amp;Injuries!$M$53),"")</f>
        <v>12</v>
      </c>
      <c r="D58" s="27">
        <f>IFERROR(SUMIFS('Hazard Data'!$K$14:$K$3379,'Hazard Data'!$G$14:$G$3379,Injuries!$B58,'Hazard Data'!$D$14:$D$3379,Injuries!D$4,'Hazard Data'!$B$14:$B$3379,Injuries!$A58,'Hazard Data'!$N$14:$N$3379,"&lt;"&amp;Injuries!$M$53)/COUNTIFS('Hazard Data'!$K$14:$K$3379,"&gt;0",'Hazard Data'!$G$14:$G$3379,Injuries!$B58,'Hazard Data'!$D$14:$D$3379,Injuries!D$4,'Hazard Data'!$B$14:$B$3379,Injuries!$A58,'Hazard Data'!$N$14:$N$3379,"&lt;"&amp;Injuries!$M$53),"")</f>
        <v>73</v>
      </c>
      <c r="E58" s="27">
        <f>IFERROR(SUMIFS('Hazard Data'!$K$14:$K$3379,'Hazard Data'!$G$14:$G$3379,Injuries!$B58,'Hazard Data'!$D$14:$D$3379,Injuries!E$4,'Hazard Data'!$B$14:$B$3379,Injuries!$A58,'Hazard Data'!$N$14:$N$3379,"&lt;"&amp;Injuries!$M$53)/COUNTIFS('Hazard Data'!$K$14:$K$3379,"&gt;0",'Hazard Data'!$G$14:$G$3379,Injuries!$B58,'Hazard Data'!$D$14:$D$3379,Injuries!E$4,'Hazard Data'!$B$14:$B$3379,Injuries!$A58,'Hazard Data'!$N$14:$N$3379,"&lt;"&amp;Injuries!$M$53),"")</f>
        <v>12</v>
      </c>
      <c r="F58" s="27" t="str">
        <f>IFERROR(SUMIFS('Hazard Data'!$K$14:$K$3379,'Hazard Data'!$G$14:$G$3379,Injuries!$B58,'Hazard Data'!$D$14:$D$3379,Injuries!F$4,'Hazard Data'!$B$14:$B$3379,Injuries!$A58,'Hazard Data'!$N$14:$N$3379,"&lt;"&amp;Injuries!$M$53)/COUNTIFS('Hazard Data'!$K$14:$K$3379,"&gt;0",'Hazard Data'!$G$14:$G$3379,Injuries!$B58,'Hazard Data'!$D$14:$D$3379,Injuries!F$4,'Hazard Data'!$B$14:$B$3379,Injuries!$A58,'Hazard Data'!$N$14:$N$3379,"&lt;"&amp;Injuries!$M$53),"")</f>
        <v/>
      </c>
      <c r="G58" s="27" t="str">
        <f>IFERROR(SUMIFS('Hazard Data'!$K$14:$K$3379,'Hazard Data'!$G$14:$G$3379,Injuries!$B58,'Hazard Data'!$D$14:$D$3379,Injuries!G$4,'Hazard Data'!$B$14:$B$3379,Injuries!$A58,'Hazard Data'!$N$14:$N$3379,"&lt;"&amp;Injuries!$M$53)/COUNTIFS('Hazard Data'!$K$14:$K$3379,"&gt;0",'Hazard Data'!$G$14:$G$3379,Injuries!$B58,'Hazard Data'!$D$14:$D$3379,Injuries!G$4,'Hazard Data'!$B$14:$B$3379,Injuries!$A58,'Hazard Data'!$N$14:$N$3379,"&lt;"&amp;Injuries!$M$53),"")</f>
        <v/>
      </c>
      <c r="H58" s="27" t="str">
        <f>IFERROR(SUMIFS('Hazard Data'!$K$14:$K$3379,'Hazard Data'!$G$14:$G$3379,Injuries!$B58,'Hazard Data'!$D$14:$D$3379,Injuries!H$4,'Hazard Data'!$B$14:$B$3379,Injuries!$A58,'Hazard Data'!$N$14:$N$3379,"&lt;"&amp;Injuries!$M$53)/COUNTIFS('Hazard Data'!$K$14:$K$3379,"&gt;0",'Hazard Data'!$G$14:$G$3379,Injuries!$B58,'Hazard Data'!$D$14:$D$3379,Injuries!H$4,'Hazard Data'!$B$14:$B$3379,Injuries!$A58,'Hazard Data'!$N$14:$N$3379,"&lt;"&amp;Injuries!$M$53),"")</f>
        <v/>
      </c>
      <c r="I58" s="27">
        <f>IFERROR(SUMIFS('Hazard Data'!$K$14:$K$3379,'Hazard Data'!$G$14:$G$3379,Injuries!$B58,'Hazard Data'!$B$14:$B$3379,Injuries!$A58,'Hazard Data'!$N$14:$N$3379,"&lt;"&amp;Injuries!$M$53)/COUNTIFS('Hazard Data'!$K$14:$K$3379,"&gt;0",'Hazard Data'!$G$14:$G$3379,Injuries!$B58,'Hazard Data'!$B$14:$B$3379,Injuries!$A58,'Hazard Data'!$N$14:$N$3379,"&lt;"&amp;Injuries!$M$53),"")</f>
        <v>27.25</v>
      </c>
    </row>
    <row r="59" spans="1:15">
      <c r="A59" s="33" t="str">
        <f t="shared" si="7"/>
        <v>4</v>
      </c>
      <c r="B59" s="23" t="s">
        <v>133</v>
      </c>
      <c r="C59" s="27">
        <f>IFERROR(SUMIFS('Hazard Data'!$K$14:$K$3379,'Hazard Data'!$G$14:$G$3379,Injuries!$B59,'Hazard Data'!$D$14:$D$3379,Injuries!C$4,'Hazard Data'!$B$14:$B$3379,Injuries!$A59,'Hazard Data'!$N$14:$N$3379,"&lt;"&amp;Injuries!$M$53)/COUNTIFS('Hazard Data'!$K$14:$K$3379,"&gt;0",'Hazard Data'!$G$14:$G$3379,Injuries!$B59,'Hazard Data'!$D$14:$D$3379,Injuries!C$4,'Hazard Data'!$B$14:$B$3379,Injuries!$A59,'Hazard Data'!$N$14:$N$3379,"&lt;"&amp;Injuries!$M$53),"")</f>
        <v>12</v>
      </c>
      <c r="D59" s="27">
        <f>IFERROR(SUMIFS('Hazard Data'!$K$14:$K$3379,'Hazard Data'!$G$14:$G$3379,Injuries!$B59,'Hazard Data'!$D$14:$D$3379,Injuries!D$4,'Hazard Data'!$B$14:$B$3379,Injuries!$A59,'Hazard Data'!$N$14:$N$3379,"&lt;"&amp;Injuries!$M$53)/COUNTIFS('Hazard Data'!$K$14:$K$3379,"&gt;0",'Hazard Data'!$G$14:$G$3379,Injuries!$B59,'Hazard Data'!$D$14:$D$3379,Injuries!D$4,'Hazard Data'!$B$14:$B$3379,Injuries!$A59,'Hazard Data'!$N$14:$N$3379,"&lt;"&amp;Injuries!$M$53),"")</f>
        <v>22</v>
      </c>
      <c r="E59" s="27" t="str">
        <f>IFERROR(SUMIFS('Hazard Data'!$K$14:$K$3379,'Hazard Data'!$G$14:$G$3379,Injuries!$B59,'Hazard Data'!$D$14:$D$3379,Injuries!E$4,'Hazard Data'!$B$14:$B$3379,Injuries!$A59,'Hazard Data'!$N$14:$N$3379,"&lt;"&amp;Injuries!$M$53)/COUNTIFS('Hazard Data'!$K$14:$K$3379,"&gt;0",'Hazard Data'!$G$14:$G$3379,Injuries!$B59,'Hazard Data'!$D$14:$D$3379,Injuries!E$4,'Hazard Data'!$B$14:$B$3379,Injuries!$A59,'Hazard Data'!$N$14:$N$3379,"&lt;"&amp;Injuries!$M$53),"")</f>
        <v/>
      </c>
      <c r="F59" s="27" t="str">
        <f>IFERROR(SUMIFS('Hazard Data'!$K$14:$K$3379,'Hazard Data'!$G$14:$G$3379,Injuries!$B59,'Hazard Data'!$D$14:$D$3379,Injuries!F$4,'Hazard Data'!$B$14:$B$3379,Injuries!$A59,'Hazard Data'!$N$14:$N$3379,"&lt;"&amp;Injuries!$M$53)/COUNTIFS('Hazard Data'!$K$14:$K$3379,"&gt;0",'Hazard Data'!$G$14:$G$3379,Injuries!$B59,'Hazard Data'!$D$14:$D$3379,Injuries!F$4,'Hazard Data'!$B$14:$B$3379,Injuries!$A59,'Hazard Data'!$N$14:$N$3379,"&lt;"&amp;Injuries!$M$53),"")</f>
        <v/>
      </c>
      <c r="G59" s="27" t="str">
        <f>IFERROR(SUMIFS('Hazard Data'!$K$14:$K$3379,'Hazard Data'!$G$14:$G$3379,Injuries!$B59,'Hazard Data'!$D$14:$D$3379,Injuries!G$4,'Hazard Data'!$B$14:$B$3379,Injuries!$A59,'Hazard Data'!$N$14:$N$3379,"&lt;"&amp;Injuries!$M$53)/COUNTIFS('Hazard Data'!$K$14:$K$3379,"&gt;0",'Hazard Data'!$G$14:$G$3379,Injuries!$B59,'Hazard Data'!$D$14:$D$3379,Injuries!G$4,'Hazard Data'!$B$14:$B$3379,Injuries!$A59,'Hazard Data'!$N$14:$N$3379,"&lt;"&amp;Injuries!$M$53),"")</f>
        <v/>
      </c>
      <c r="H59" s="27" t="str">
        <f>IFERROR(SUMIFS('Hazard Data'!$K$14:$K$3379,'Hazard Data'!$G$14:$G$3379,Injuries!$B59,'Hazard Data'!$D$14:$D$3379,Injuries!H$4,'Hazard Data'!$B$14:$B$3379,Injuries!$A59,'Hazard Data'!$N$14:$N$3379,"&lt;"&amp;Injuries!$M$53)/COUNTIFS('Hazard Data'!$K$14:$K$3379,"&gt;0",'Hazard Data'!$G$14:$G$3379,Injuries!$B59,'Hazard Data'!$D$14:$D$3379,Injuries!H$4,'Hazard Data'!$B$14:$B$3379,Injuries!$A59,'Hazard Data'!$N$14:$N$3379,"&lt;"&amp;Injuries!$M$53),"")</f>
        <v/>
      </c>
      <c r="I59" s="27">
        <f>IFERROR(SUMIFS('Hazard Data'!$K$14:$K$3379,'Hazard Data'!$G$14:$G$3379,Injuries!$B59,'Hazard Data'!$B$14:$B$3379,Injuries!$A59,'Hazard Data'!$N$14:$N$3379,"&lt;"&amp;Injuries!$M$53)/COUNTIFS('Hazard Data'!$K$14:$K$3379,"&gt;0",'Hazard Data'!$G$14:$G$3379,Injuries!$B59,'Hazard Data'!$B$14:$B$3379,Injuries!$A59,'Hazard Data'!$N$14:$N$3379,"&lt;"&amp;Injuries!$M$53),"")</f>
        <v>15.333333333333334</v>
      </c>
    </row>
    <row r="60" spans="1:15">
      <c r="A60" s="33" t="str">
        <f t="shared" si="7"/>
        <v>4</v>
      </c>
      <c r="B60" s="23" t="s">
        <v>134</v>
      </c>
      <c r="C60" s="27">
        <f>IFERROR(SUMIFS('Hazard Data'!$K$14:$K$3379,'Hazard Data'!$G$14:$G$3379,Injuries!$B60,'Hazard Data'!$D$14:$D$3379,Injuries!C$4,'Hazard Data'!$B$14:$B$3379,Injuries!$A60,'Hazard Data'!$N$14:$N$3379,"&lt;"&amp;Injuries!$M$53)/COUNTIFS('Hazard Data'!$K$14:$K$3379,"&gt;0",'Hazard Data'!$G$14:$G$3379,Injuries!$B60,'Hazard Data'!$D$14:$D$3379,Injuries!C$4,'Hazard Data'!$B$14:$B$3379,Injuries!$A60,'Hazard Data'!$N$14:$N$3379,"&lt;"&amp;Injuries!$M$53),"")</f>
        <v>11</v>
      </c>
      <c r="D60" s="27">
        <f>IFERROR(SUMIFS('Hazard Data'!$K$14:$K$3379,'Hazard Data'!$G$14:$G$3379,Injuries!$B60,'Hazard Data'!$D$14:$D$3379,Injuries!D$4,'Hazard Data'!$B$14:$B$3379,Injuries!$A60,'Hazard Data'!$N$14:$N$3379,"&lt;"&amp;Injuries!$M$53)/COUNTIFS('Hazard Data'!$K$14:$K$3379,"&gt;0",'Hazard Data'!$G$14:$G$3379,Injuries!$B60,'Hazard Data'!$D$14:$D$3379,Injuries!D$4,'Hazard Data'!$B$14:$B$3379,Injuries!$A60,'Hazard Data'!$N$14:$N$3379,"&lt;"&amp;Injuries!$M$53),"")</f>
        <v>49</v>
      </c>
      <c r="E60" s="27" t="str">
        <f>IFERROR(SUMIFS('Hazard Data'!$K$14:$K$3379,'Hazard Data'!$G$14:$G$3379,Injuries!$B60,'Hazard Data'!$D$14:$D$3379,Injuries!E$4,'Hazard Data'!$B$14:$B$3379,Injuries!$A60,'Hazard Data'!$N$14:$N$3379,"&lt;"&amp;Injuries!$M$53)/COUNTIFS('Hazard Data'!$K$14:$K$3379,"&gt;0",'Hazard Data'!$G$14:$G$3379,Injuries!$B60,'Hazard Data'!$D$14:$D$3379,Injuries!E$4,'Hazard Data'!$B$14:$B$3379,Injuries!$A60,'Hazard Data'!$N$14:$N$3379,"&lt;"&amp;Injuries!$M$53),"")</f>
        <v/>
      </c>
      <c r="F60" s="27" t="str">
        <f>IFERROR(SUMIFS('Hazard Data'!$K$14:$K$3379,'Hazard Data'!$G$14:$G$3379,Injuries!$B60,'Hazard Data'!$D$14:$D$3379,Injuries!F$4,'Hazard Data'!$B$14:$B$3379,Injuries!$A60,'Hazard Data'!$N$14:$N$3379,"&lt;"&amp;Injuries!$M$53)/COUNTIFS('Hazard Data'!$K$14:$K$3379,"&gt;0",'Hazard Data'!$G$14:$G$3379,Injuries!$B60,'Hazard Data'!$D$14:$D$3379,Injuries!F$4,'Hazard Data'!$B$14:$B$3379,Injuries!$A60,'Hazard Data'!$N$14:$N$3379,"&lt;"&amp;Injuries!$M$53),"")</f>
        <v/>
      </c>
      <c r="G60" s="27" t="str">
        <f>IFERROR(SUMIFS('Hazard Data'!$K$14:$K$3379,'Hazard Data'!$G$14:$G$3379,Injuries!$B60,'Hazard Data'!$D$14:$D$3379,Injuries!G$4,'Hazard Data'!$B$14:$B$3379,Injuries!$A60,'Hazard Data'!$N$14:$N$3379,"&lt;"&amp;Injuries!$M$53)/COUNTIFS('Hazard Data'!$K$14:$K$3379,"&gt;0",'Hazard Data'!$G$14:$G$3379,Injuries!$B60,'Hazard Data'!$D$14:$D$3379,Injuries!G$4,'Hazard Data'!$B$14:$B$3379,Injuries!$A60,'Hazard Data'!$N$14:$N$3379,"&lt;"&amp;Injuries!$M$53),"")</f>
        <v/>
      </c>
      <c r="H60" s="27" t="str">
        <f>IFERROR(SUMIFS('Hazard Data'!$K$14:$K$3379,'Hazard Data'!$G$14:$G$3379,Injuries!$B60,'Hazard Data'!$D$14:$D$3379,Injuries!H$4,'Hazard Data'!$B$14:$B$3379,Injuries!$A60,'Hazard Data'!$N$14:$N$3379,"&lt;"&amp;Injuries!$M$53)/COUNTIFS('Hazard Data'!$K$14:$K$3379,"&gt;0",'Hazard Data'!$G$14:$G$3379,Injuries!$B60,'Hazard Data'!$D$14:$D$3379,Injuries!H$4,'Hazard Data'!$B$14:$B$3379,Injuries!$A60,'Hazard Data'!$N$14:$N$3379,"&lt;"&amp;Injuries!$M$53),"")</f>
        <v/>
      </c>
      <c r="I60" s="27">
        <f>IFERROR(SUMIFS('Hazard Data'!$K$14:$K$3379,'Hazard Data'!$G$14:$G$3379,Injuries!$B60,'Hazard Data'!$B$14:$B$3379,Injuries!$A60,'Hazard Data'!$N$14:$N$3379,"&lt;"&amp;Injuries!$M$53)/COUNTIFS('Hazard Data'!$K$14:$K$3379,"&gt;0",'Hazard Data'!$G$14:$G$3379,Injuries!$B60,'Hazard Data'!$B$14:$B$3379,Injuries!$A60,'Hazard Data'!$N$14:$N$3379,"&lt;"&amp;Injuries!$M$53),"")</f>
        <v>30</v>
      </c>
    </row>
    <row r="61" spans="1:15">
      <c r="A61" s="33" t="str">
        <f t="shared" si="7"/>
        <v>4</v>
      </c>
      <c r="B61" s="23" t="s">
        <v>135</v>
      </c>
      <c r="C61" s="27">
        <f>IFERROR(SUMIFS('Hazard Data'!$K$14:$K$3379,'Hazard Data'!$G$14:$G$3379,Injuries!$B61,'Hazard Data'!$D$14:$D$3379,Injuries!C$4,'Hazard Data'!$B$14:$B$3379,Injuries!$A61,'Hazard Data'!$N$14:$N$3379,"&lt;"&amp;Injuries!$M$53)/COUNTIFS('Hazard Data'!$K$14:$K$3379,"&gt;0",'Hazard Data'!$G$14:$G$3379,Injuries!$B61,'Hazard Data'!$D$14:$D$3379,Injuries!C$4,'Hazard Data'!$B$14:$B$3379,Injuries!$A61,'Hazard Data'!$N$14:$N$3379,"&lt;"&amp;Injuries!$M$53),"")</f>
        <v>11</v>
      </c>
      <c r="D61" s="27">
        <f>IFERROR(SUMIFS('Hazard Data'!$K$14:$K$3379,'Hazard Data'!$G$14:$G$3379,Injuries!$B61,'Hazard Data'!$D$14:$D$3379,Injuries!D$4,'Hazard Data'!$B$14:$B$3379,Injuries!$A61,'Hazard Data'!$N$14:$N$3379,"&lt;"&amp;Injuries!$M$53)/COUNTIFS('Hazard Data'!$K$14:$K$3379,"&gt;0",'Hazard Data'!$G$14:$G$3379,Injuries!$B61,'Hazard Data'!$D$14:$D$3379,Injuries!D$4,'Hazard Data'!$B$14:$B$3379,Injuries!$A61,'Hazard Data'!$N$14:$N$3379,"&lt;"&amp;Injuries!$M$53),"")</f>
        <v>11</v>
      </c>
      <c r="E61" s="27" t="str">
        <f>IFERROR(SUMIFS('Hazard Data'!$K$14:$K$3379,'Hazard Data'!$G$14:$G$3379,Injuries!$B61,'Hazard Data'!$D$14:$D$3379,Injuries!E$4,'Hazard Data'!$B$14:$B$3379,Injuries!$A61,'Hazard Data'!$N$14:$N$3379,"&lt;"&amp;Injuries!$M$53)/COUNTIFS('Hazard Data'!$K$14:$K$3379,"&gt;0",'Hazard Data'!$G$14:$G$3379,Injuries!$B61,'Hazard Data'!$D$14:$D$3379,Injuries!E$4,'Hazard Data'!$B$14:$B$3379,Injuries!$A61,'Hazard Data'!$N$14:$N$3379,"&lt;"&amp;Injuries!$M$53),"")</f>
        <v/>
      </c>
      <c r="F61" s="27" t="str">
        <f>IFERROR(SUMIFS('Hazard Data'!$K$14:$K$3379,'Hazard Data'!$G$14:$G$3379,Injuries!$B61,'Hazard Data'!$D$14:$D$3379,Injuries!F$4,'Hazard Data'!$B$14:$B$3379,Injuries!$A61,'Hazard Data'!$N$14:$N$3379,"&lt;"&amp;Injuries!$M$53)/COUNTIFS('Hazard Data'!$K$14:$K$3379,"&gt;0",'Hazard Data'!$G$14:$G$3379,Injuries!$B61,'Hazard Data'!$D$14:$D$3379,Injuries!F$4,'Hazard Data'!$B$14:$B$3379,Injuries!$A61,'Hazard Data'!$N$14:$N$3379,"&lt;"&amp;Injuries!$M$53),"")</f>
        <v/>
      </c>
      <c r="G61" s="27">
        <f>IFERROR(SUMIFS('Hazard Data'!$K$14:$K$3379,'Hazard Data'!$G$14:$G$3379,Injuries!$B61,'Hazard Data'!$D$14:$D$3379,Injuries!G$4,'Hazard Data'!$B$14:$B$3379,Injuries!$A61,'Hazard Data'!$N$14:$N$3379,"&lt;"&amp;Injuries!$M$53)/COUNTIFS('Hazard Data'!$K$14:$K$3379,"&gt;0",'Hazard Data'!$G$14:$G$3379,Injuries!$B61,'Hazard Data'!$D$14:$D$3379,Injuries!G$4,'Hazard Data'!$B$14:$B$3379,Injuries!$A61,'Hazard Data'!$N$14:$N$3379,"&lt;"&amp;Injuries!$M$53),"")</f>
        <v>11</v>
      </c>
      <c r="H61" s="27" t="str">
        <f>IFERROR(SUMIFS('Hazard Data'!$K$14:$K$3379,'Hazard Data'!$G$14:$G$3379,Injuries!$B61,'Hazard Data'!$D$14:$D$3379,Injuries!H$4,'Hazard Data'!$B$14:$B$3379,Injuries!$A61,'Hazard Data'!$N$14:$N$3379,"&lt;"&amp;Injuries!$M$53)/COUNTIFS('Hazard Data'!$K$14:$K$3379,"&gt;0",'Hazard Data'!$G$14:$G$3379,Injuries!$B61,'Hazard Data'!$D$14:$D$3379,Injuries!H$4,'Hazard Data'!$B$14:$B$3379,Injuries!$A61,'Hazard Data'!$N$14:$N$3379,"&lt;"&amp;Injuries!$M$53),"")</f>
        <v/>
      </c>
      <c r="I61" s="27">
        <f>IFERROR(SUMIFS('Hazard Data'!$K$14:$K$3379,'Hazard Data'!$G$14:$G$3379,Injuries!$B61,'Hazard Data'!$B$14:$B$3379,Injuries!$A61,'Hazard Data'!$N$14:$N$3379,"&lt;"&amp;Injuries!$M$53)/COUNTIFS('Hazard Data'!$K$14:$K$3379,"&gt;0",'Hazard Data'!$G$14:$G$3379,Injuries!$B61,'Hazard Data'!$B$14:$B$3379,Injuries!$A61,'Hazard Data'!$N$14:$N$3379,"&lt;"&amp;Injuries!$M$53),"")</f>
        <v>11</v>
      </c>
    </row>
    <row r="62" spans="1:15">
      <c r="A62" s="33" t="str">
        <f t="shared" si="7"/>
        <v>4</v>
      </c>
      <c r="B62" s="23" t="s">
        <v>136</v>
      </c>
      <c r="C62" s="27">
        <f>IFERROR(SUMIFS('Hazard Data'!$K$14:$K$3379,'Hazard Data'!$G$14:$G$3379,Injuries!$B62,'Hazard Data'!$D$14:$D$3379,Injuries!C$4,'Hazard Data'!$B$14:$B$3379,Injuries!$A62,'Hazard Data'!$N$14:$N$3379,"&lt;"&amp;Injuries!$M$53)/COUNTIFS('Hazard Data'!$K$14:$K$3379,"&gt;0",'Hazard Data'!$G$14:$G$3379,Injuries!$B62,'Hazard Data'!$D$14:$D$3379,Injuries!C$4,'Hazard Data'!$B$14:$B$3379,Injuries!$A62,'Hazard Data'!$N$14:$N$3379,"&lt;"&amp;Injuries!$M$53),"")</f>
        <v>12</v>
      </c>
      <c r="D62" s="27" t="str">
        <f>IFERROR(SUMIFS('Hazard Data'!$K$14:$K$3379,'Hazard Data'!$G$14:$G$3379,Injuries!$B62,'Hazard Data'!$D$14:$D$3379,Injuries!D$4,'Hazard Data'!$B$14:$B$3379,Injuries!$A62,'Hazard Data'!$N$14:$N$3379,"&lt;"&amp;Injuries!$M$53)/COUNTIFS('Hazard Data'!$K$14:$K$3379,"&gt;0",'Hazard Data'!$G$14:$G$3379,Injuries!$B62,'Hazard Data'!$D$14:$D$3379,Injuries!D$4,'Hazard Data'!$B$14:$B$3379,Injuries!$A62,'Hazard Data'!$N$14:$N$3379,"&lt;"&amp;Injuries!$M$53),"")</f>
        <v/>
      </c>
      <c r="E62" s="27" t="str">
        <f>IFERROR(SUMIFS('Hazard Data'!$K$14:$K$3379,'Hazard Data'!$G$14:$G$3379,Injuries!$B62,'Hazard Data'!$D$14:$D$3379,Injuries!E$4,'Hazard Data'!$B$14:$B$3379,Injuries!$A62,'Hazard Data'!$N$14:$N$3379,"&lt;"&amp;Injuries!$M$53)/COUNTIFS('Hazard Data'!$K$14:$K$3379,"&gt;0",'Hazard Data'!$G$14:$G$3379,Injuries!$B62,'Hazard Data'!$D$14:$D$3379,Injuries!E$4,'Hazard Data'!$B$14:$B$3379,Injuries!$A62,'Hazard Data'!$N$14:$N$3379,"&lt;"&amp;Injuries!$M$53),"")</f>
        <v/>
      </c>
      <c r="F62" s="27" t="str">
        <f>IFERROR(SUMIFS('Hazard Data'!$K$14:$K$3379,'Hazard Data'!$G$14:$G$3379,Injuries!$B62,'Hazard Data'!$D$14:$D$3379,Injuries!F$4,'Hazard Data'!$B$14:$B$3379,Injuries!$A62,'Hazard Data'!$N$14:$N$3379,"&lt;"&amp;Injuries!$M$53)/COUNTIFS('Hazard Data'!$K$14:$K$3379,"&gt;0",'Hazard Data'!$G$14:$G$3379,Injuries!$B62,'Hazard Data'!$D$14:$D$3379,Injuries!F$4,'Hazard Data'!$B$14:$B$3379,Injuries!$A62,'Hazard Data'!$N$14:$N$3379,"&lt;"&amp;Injuries!$M$53),"")</f>
        <v/>
      </c>
      <c r="G62" s="27" t="str">
        <f>IFERROR(SUMIFS('Hazard Data'!$K$14:$K$3379,'Hazard Data'!$G$14:$G$3379,Injuries!$B62,'Hazard Data'!$D$14:$D$3379,Injuries!G$4,'Hazard Data'!$B$14:$B$3379,Injuries!$A62,'Hazard Data'!$N$14:$N$3379,"&lt;"&amp;Injuries!$M$53)/COUNTIFS('Hazard Data'!$K$14:$K$3379,"&gt;0",'Hazard Data'!$G$14:$G$3379,Injuries!$B62,'Hazard Data'!$D$14:$D$3379,Injuries!G$4,'Hazard Data'!$B$14:$B$3379,Injuries!$A62,'Hazard Data'!$N$14:$N$3379,"&lt;"&amp;Injuries!$M$53),"")</f>
        <v/>
      </c>
      <c r="H62" s="27" t="str">
        <f>IFERROR(SUMIFS('Hazard Data'!$K$14:$K$3379,'Hazard Data'!$G$14:$G$3379,Injuries!$B62,'Hazard Data'!$D$14:$D$3379,Injuries!H$4,'Hazard Data'!$B$14:$B$3379,Injuries!$A62,'Hazard Data'!$N$14:$N$3379,"&lt;"&amp;Injuries!$M$53)/COUNTIFS('Hazard Data'!$K$14:$K$3379,"&gt;0",'Hazard Data'!$G$14:$G$3379,Injuries!$B62,'Hazard Data'!$D$14:$D$3379,Injuries!H$4,'Hazard Data'!$B$14:$B$3379,Injuries!$A62,'Hazard Data'!$N$14:$N$3379,"&lt;"&amp;Injuries!$M$53),"")</f>
        <v/>
      </c>
      <c r="I62" s="27">
        <f>IFERROR(SUMIFS('Hazard Data'!$K$14:$K$3379,'Hazard Data'!$G$14:$G$3379,Injuries!$B62,'Hazard Data'!$B$14:$B$3379,Injuries!$A62,'Hazard Data'!$N$14:$N$3379,"&lt;"&amp;Injuries!$M$53)/COUNTIFS('Hazard Data'!$K$14:$K$3379,"&gt;0",'Hazard Data'!$G$14:$G$3379,Injuries!$B62,'Hazard Data'!$B$14:$B$3379,Injuries!$A62,'Hazard Data'!$N$14:$N$3379,"&lt;"&amp;Injuries!$M$53),"")</f>
        <v>12</v>
      </c>
    </row>
    <row r="63" spans="1:15">
      <c r="A63" s="33" t="str">
        <f t="shared" si="7"/>
        <v>4</v>
      </c>
      <c r="B63" s="23" t="s">
        <v>137</v>
      </c>
      <c r="C63" s="27" t="str">
        <f>IFERROR(SUMIFS('Hazard Data'!$K$14:$K$3379,'Hazard Data'!$G$14:$G$3379,Injuries!$B63,'Hazard Data'!$D$14:$D$3379,Injuries!C$4,'Hazard Data'!$B$14:$B$3379,Injuries!$A63,'Hazard Data'!$N$14:$N$3379,"&lt;"&amp;Injuries!$M$53)/COUNTIFS('Hazard Data'!$K$14:$K$3379,"&gt;0",'Hazard Data'!$G$14:$G$3379,Injuries!$B63,'Hazard Data'!$D$14:$D$3379,Injuries!C$4,'Hazard Data'!$B$14:$B$3379,Injuries!$A63,'Hazard Data'!$N$14:$N$3379,"&lt;"&amp;Injuries!$M$53),"")</f>
        <v/>
      </c>
      <c r="D63" s="27">
        <f>IFERROR(SUMIFS('Hazard Data'!$K$14:$K$3379,'Hazard Data'!$G$14:$G$3379,Injuries!$B63,'Hazard Data'!$D$14:$D$3379,Injuries!D$4,'Hazard Data'!$B$14:$B$3379,Injuries!$A63,'Hazard Data'!$N$14:$N$3379,"&lt;"&amp;Injuries!$M$53)/COUNTIFS('Hazard Data'!$K$14:$K$3379,"&gt;0",'Hazard Data'!$G$14:$G$3379,Injuries!$B63,'Hazard Data'!$D$14:$D$3379,Injuries!D$4,'Hazard Data'!$B$14:$B$3379,Injuries!$A63,'Hazard Data'!$N$14:$N$3379,"&lt;"&amp;Injuries!$M$53),"")</f>
        <v>11</v>
      </c>
      <c r="E63" s="27" t="str">
        <f>IFERROR(SUMIFS('Hazard Data'!$K$14:$K$3379,'Hazard Data'!$G$14:$G$3379,Injuries!$B63,'Hazard Data'!$D$14:$D$3379,Injuries!E$4,'Hazard Data'!$B$14:$B$3379,Injuries!$A63,'Hazard Data'!$N$14:$N$3379,"&lt;"&amp;Injuries!$M$53)/COUNTIFS('Hazard Data'!$K$14:$K$3379,"&gt;0",'Hazard Data'!$G$14:$G$3379,Injuries!$B63,'Hazard Data'!$D$14:$D$3379,Injuries!E$4,'Hazard Data'!$B$14:$B$3379,Injuries!$A63,'Hazard Data'!$N$14:$N$3379,"&lt;"&amp;Injuries!$M$53),"")</f>
        <v/>
      </c>
      <c r="F63" s="27" t="str">
        <f>IFERROR(SUMIFS('Hazard Data'!$K$14:$K$3379,'Hazard Data'!$G$14:$G$3379,Injuries!$B63,'Hazard Data'!$D$14:$D$3379,Injuries!F$4,'Hazard Data'!$B$14:$B$3379,Injuries!$A63,'Hazard Data'!$N$14:$N$3379,"&lt;"&amp;Injuries!$M$53)/COUNTIFS('Hazard Data'!$K$14:$K$3379,"&gt;0",'Hazard Data'!$G$14:$G$3379,Injuries!$B63,'Hazard Data'!$D$14:$D$3379,Injuries!F$4,'Hazard Data'!$B$14:$B$3379,Injuries!$A63,'Hazard Data'!$N$14:$N$3379,"&lt;"&amp;Injuries!$M$53),"")</f>
        <v/>
      </c>
      <c r="G63" s="27" t="str">
        <f>IFERROR(SUMIFS('Hazard Data'!$K$14:$K$3379,'Hazard Data'!$G$14:$G$3379,Injuries!$B63,'Hazard Data'!$D$14:$D$3379,Injuries!G$4,'Hazard Data'!$B$14:$B$3379,Injuries!$A63,'Hazard Data'!$N$14:$N$3379,"&lt;"&amp;Injuries!$M$53)/COUNTIFS('Hazard Data'!$K$14:$K$3379,"&gt;0",'Hazard Data'!$G$14:$G$3379,Injuries!$B63,'Hazard Data'!$D$14:$D$3379,Injuries!G$4,'Hazard Data'!$B$14:$B$3379,Injuries!$A63,'Hazard Data'!$N$14:$N$3379,"&lt;"&amp;Injuries!$M$53),"")</f>
        <v/>
      </c>
      <c r="H63" s="27" t="str">
        <f>IFERROR(SUMIFS('Hazard Data'!$K$14:$K$3379,'Hazard Data'!$G$14:$G$3379,Injuries!$B63,'Hazard Data'!$D$14:$D$3379,Injuries!H$4,'Hazard Data'!$B$14:$B$3379,Injuries!$A63,'Hazard Data'!$N$14:$N$3379,"&lt;"&amp;Injuries!$M$53)/COUNTIFS('Hazard Data'!$K$14:$K$3379,"&gt;0",'Hazard Data'!$G$14:$G$3379,Injuries!$B63,'Hazard Data'!$D$14:$D$3379,Injuries!H$4,'Hazard Data'!$B$14:$B$3379,Injuries!$A63,'Hazard Data'!$N$14:$N$3379,"&lt;"&amp;Injuries!$M$53),"")</f>
        <v/>
      </c>
      <c r="I63" s="27">
        <f>IFERROR(SUMIFS('Hazard Data'!$K$14:$K$3379,'Hazard Data'!$G$14:$G$3379,Injuries!$B63,'Hazard Data'!$B$14:$B$3379,Injuries!$A63,'Hazard Data'!$N$14:$N$3379,"&lt;"&amp;Injuries!$M$53)/COUNTIFS('Hazard Data'!$K$14:$K$3379,"&gt;0",'Hazard Data'!$G$14:$G$3379,Injuries!$B63,'Hazard Data'!$B$14:$B$3379,Injuries!$A63,'Hazard Data'!$N$14:$N$3379,"&lt;"&amp;Injuries!$M$53),"")</f>
        <v>11</v>
      </c>
    </row>
    <row r="64" spans="1:15">
      <c r="A64" s="33" t="str">
        <f t="shared" si="7"/>
        <v>4</v>
      </c>
      <c r="B64" s="23" t="s">
        <v>138</v>
      </c>
      <c r="C64" s="27" t="str">
        <f>IFERROR(SUMIFS('Hazard Data'!$K$14:$K$3379,'Hazard Data'!$G$14:$G$3379,Injuries!$B64,'Hazard Data'!$D$14:$D$3379,Injuries!C$4,'Hazard Data'!$B$14:$B$3379,Injuries!$A64,'Hazard Data'!$N$14:$N$3379,"&lt;"&amp;Injuries!$M$53)/COUNTIFS('Hazard Data'!$K$14:$K$3379,"&gt;0",'Hazard Data'!$G$14:$G$3379,Injuries!$B64,'Hazard Data'!$D$14:$D$3379,Injuries!C$4,'Hazard Data'!$B$14:$B$3379,Injuries!$A64,'Hazard Data'!$N$14:$N$3379,"&lt;"&amp;Injuries!$M$53),"")</f>
        <v/>
      </c>
      <c r="D64" s="27">
        <f>IFERROR(SUMIFS('Hazard Data'!$K$14:$K$3379,'Hazard Data'!$G$14:$G$3379,Injuries!$B64,'Hazard Data'!$D$14:$D$3379,Injuries!D$4,'Hazard Data'!$B$14:$B$3379,Injuries!$A64,'Hazard Data'!$N$14:$N$3379,"&lt;"&amp;Injuries!$M$53)/COUNTIFS('Hazard Data'!$K$14:$K$3379,"&gt;0",'Hazard Data'!$G$14:$G$3379,Injuries!$B64,'Hazard Data'!$D$14:$D$3379,Injuries!D$4,'Hazard Data'!$B$14:$B$3379,Injuries!$A64,'Hazard Data'!$N$14:$N$3379,"&lt;"&amp;Injuries!$M$53),"")</f>
        <v>11</v>
      </c>
      <c r="E64" s="27" t="str">
        <f>IFERROR(SUMIFS('Hazard Data'!$K$14:$K$3379,'Hazard Data'!$G$14:$G$3379,Injuries!$B64,'Hazard Data'!$D$14:$D$3379,Injuries!E$4,'Hazard Data'!$B$14:$B$3379,Injuries!$A64,'Hazard Data'!$N$14:$N$3379,"&lt;"&amp;Injuries!$M$53)/COUNTIFS('Hazard Data'!$K$14:$K$3379,"&gt;0",'Hazard Data'!$G$14:$G$3379,Injuries!$B64,'Hazard Data'!$D$14:$D$3379,Injuries!E$4,'Hazard Data'!$B$14:$B$3379,Injuries!$A64,'Hazard Data'!$N$14:$N$3379,"&lt;"&amp;Injuries!$M$53),"")</f>
        <v/>
      </c>
      <c r="F64" s="27" t="str">
        <f>IFERROR(SUMIFS('Hazard Data'!$K$14:$K$3379,'Hazard Data'!$G$14:$G$3379,Injuries!$B64,'Hazard Data'!$D$14:$D$3379,Injuries!F$4,'Hazard Data'!$B$14:$B$3379,Injuries!$A64,'Hazard Data'!$N$14:$N$3379,"&lt;"&amp;Injuries!$M$53)/COUNTIFS('Hazard Data'!$K$14:$K$3379,"&gt;0",'Hazard Data'!$G$14:$G$3379,Injuries!$B64,'Hazard Data'!$D$14:$D$3379,Injuries!F$4,'Hazard Data'!$B$14:$B$3379,Injuries!$A64,'Hazard Data'!$N$14:$N$3379,"&lt;"&amp;Injuries!$M$53),"")</f>
        <v/>
      </c>
      <c r="G64" s="27" t="str">
        <f>IFERROR(SUMIFS('Hazard Data'!$K$14:$K$3379,'Hazard Data'!$G$14:$G$3379,Injuries!$B64,'Hazard Data'!$D$14:$D$3379,Injuries!G$4,'Hazard Data'!$B$14:$B$3379,Injuries!$A64,'Hazard Data'!$N$14:$N$3379,"&lt;"&amp;Injuries!$M$53)/COUNTIFS('Hazard Data'!$K$14:$K$3379,"&gt;0",'Hazard Data'!$G$14:$G$3379,Injuries!$B64,'Hazard Data'!$D$14:$D$3379,Injuries!G$4,'Hazard Data'!$B$14:$B$3379,Injuries!$A64,'Hazard Data'!$N$14:$N$3379,"&lt;"&amp;Injuries!$M$53),"")</f>
        <v/>
      </c>
      <c r="H64" s="27" t="str">
        <f>IFERROR(SUMIFS('Hazard Data'!$K$14:$K$3379,'Hazard Data'!$G$14:$G$3379,Injuries!$B64,'Hazard Data'!$D$14:$D$3379,Injuries!H$4,'Hazard Data'!$B$14:$B$3379,Injuries!$A64,'Hazard Data'!$N$14:$N$3379,"&lt;"&amp;Injuries!$M$53)/COUNTIFS('Hazard Data'!$K$14:$K$3379,"&gt;0",'Hazard Data'!$G$14:$G$3379,Injuries!$B64,'Hazard Data'!$D$14:$D$3379,Injuries!H$4,'Hazard Data'!$B$14:$B$3379,Injuries!$A64,'Hazard Data'!$N$14:$N$3379,"&lt;"&amp;Injuries!$M$53),"")</f>
        <v/>
      </c>
      <c r="I64" s="27">
        <f>IFERROR(SUMIFS('Hazard Data'!$K$14:$K$3379,'Hazard Data'!$G$14:$G$3379,Injuries!$B64,'Hazard Data'!$B$14:$B$3379,Injuries!$A64,'Hazard Data'!$N$14:$N$3379,"&lt;"&amp;Injuries!$M$53)/COUNTIFS('Hazard Data'!$K$14:$K$3379,"&gt;0",'Hazard Data'!$G$14:$G$3379,Injuries!$B64,'Hazard Data'!$B$14:$B$3379,Injuries!$A64,'Hazard Data'!$N$14:$N$3379,"&lt;"&amp;Injuries!$M$53),"")</f>
        <v>11</v>
      </c>
    </row>
    <row r="65" spans="1:15">
      <c r="A65" s="33" t="str">
        <f t="shared" si="7"/>
        <v>4</v>
      </c>
      <c r="B65" s="23" t="s">
        <v>139</v>
      </c>
      <c r="C65" s="27" t="str">
        <f>IFERROR(SUMIFS('Hazard Data'!$K$14:$K$3379,'Hazard Data'!$G$14:$G$3379,Injuries!$B65,'Hazard Data'!$D$14:$D$3379,Injuries!C$4,'Hazard Data'!$B$14:$B$3379,Injuries!$A65,'Hazard Data'!$N$14:$N$3379,"&lt;"&amp;Injuries!$M$53)/COUNTIFS('Hazard Data'!$K$14:$K$3379,"&gt;0",'Hazard Data'!$G$14:$G$3379,Injuries!$B65,'Hazard Data'!$D$14:$D$3379,Injuries!C$4,'Hazard Data'!$B$14:$B$3379,Injuries!$A65,'Hazard Data'!$N$14:$N$3379,"&lt;"&amp;Injuries!$M$53),"")</f>
        <v/>
      </c>
      <c r="D65" s="27" t="str">
        <f>IFERROR(SUMIFS('Hazard Data'!$K$14:$K$3379,'Hazard Data'!$G$14:$G$3379,Injuries!$B65,'Hazard Data'!$D$14:$D$3379,Injuries!D$4,'Hazard Data'!$B$14:$B$3379,Injuries!$A65,'Hazard Data'!$N$14:$N$3379,"&lt;"&amp;Injuries!$M$53)/COUNTIFS('Hazard Data'!$K$14:$K$3379,"&gt;0",'Hazard Data'!$G$14:$G$3379,Injuries!$B65,'Hazard Data'!$D$14:$D$3379,Injuries!D$4,'Hazard Data'!$B$14:$B$3379,Injuries!$A65,'Hazard Data'!$N$14:$N$3379,"&lt;"&amp;Injuries!$M$53),"")</f>
        <v/>
      </c>
      <c r="E65" s="27" t="str">
        <f>IFERROR(SUMIFS('Hazard Data'!$K$14:$K$3379,'Hazard Data'!$G$14:$G$3379,Injuries!$B65,'Hazard Data'!$D$14:$D$3379,Injuries!E$4,'Hazard Data'!$B$14:$B$3379,Injuries!$A65,'Hazard Data'!$N$14:$N$3379,"&lt;"&amp;Injuries!$M$53)/COUNTIFS('Hazard Data'!$K$14:$K$3379,"&gt;0",'Hazard Data'!$G$14:$G$3379,Injuries!$B65,'Hazard Data'!$D$14:$D$3379,Injuries!E$4,'Hazard Data'!$B$14:$B$3379,Injuries!$A65,'Hazard Data'!$N$14:$N$3379,"&lt;"&amp;Injuries!$M$53),"")</f>
        <v/>
      </c>
      <c r="F65" s="27" t="str">
        <f>IFERROR(SUMIFS('Hazard Data'!$K$14:$K$3379,'Hazard Data'!$G$14:$G$3379,Injuries!$B65,'Hazard Data'!$D$14:$D$3379,Injuries!F$4,'Hazard Data'!$B$14:$B$3379,Injuries!$A65,'Hazard Data'!$N$14:$N$3379,"&lt;"&amp;Injuries!$M$53)/COUNTIFS('Hazard Data'!$K$14:$K$3379,"&gt;0",'Hazard Data'!$G$14:$G$3379,Injuries!$B65,'Hazard Data'!$D$14:$D$3379,Injuries!F$4,'Hazard Data'!$B$14:$B$3379,Injuries!$A65,'Hazard Data'!$N$14:$N$3379,"&lt;"&amp;Injuries!$M$53),"")</f>
        <v/>
      </c>
      <c r="G65" s="27">
        <f>IFERROR(SUMIFS('Hazard Data'!$K$14:$K$3379,'Hazard Data'!$G$14:$G$3379,Injuries!$B65,'Hazard Data'!$D$14:$D$3379,Injuries!G$4,'Hazard Data'!$B$14:$B$3379,Injuries!$A65,'Hazard Data'!$N$14:$N$3379,"&lt;"&amp;Injuries!$M$53)/COUNTIFS('Hazard Data'!$K$14:$K$3379,"&gt;0",'Hazard Data'!$G$14:$G$3379,Injuries!$B65,'Hazard Data'!$D$14:$D$3379,Injuries!G$4,'Hazard Data'!$B$14:$B$3379,Injuries!$A65,'Hazard Data'!$N$14:$N$3379,"&lt;"&amp;Injuries!$M$53),"")</f>
        <v>106</v>
      </c>
      <c r="H65" s="27" t="str">
        <f>IFERROR(SUMIFS('Hazard Data'!$K$14:$K$3379,'Hazard Data'!$G$14:$G$3379,Injuries!$B65,'Hazard Data'!$D$14:$D$3379,Injuries!H$4,'Hazard Data'!$B$14:$B$3379,Injuries!$A65,'Hazard Data'!$N$14:$N$3379,"&lt;"&amp;Injuries!$M$53)/COUNTIFS('Hazard Data'!$K$14:$K$3379,"&gt;0",'Hazard Data'!$G$14:$G$3379,Injuries!$B65,'Hazard Data'!$D$14:$D$3379,Injuries!H$4,'Hazard Data'!$B$14:$B$3379,Injuries!$A65,'Hazard Data'!$N$14:$N$3379,"&lt;"&amp;Injuries!$M$53),"")</f>
        <v/>
      </c>
      <c r="I65" s="27">
        <f>IFERROR(SUMIFS('Hazard Data'!$K$14:$K$3379,'Hazard Data'!$G$14:$G$3379,Injuries!$B65,'Hazard Data'!$B$14:$B$3379,Injuries!$A65,'Hazard Data'!$N$14:$N$3379,"&lt;"&amp;Injuries!$M$53)/COUNTIFS('Hazard Data'!$K$14:$K$3379,"&gt;0",'Hazard Data'!$G$14:$G$3379,Injuries!$B65,'Hazard Data'!$B$14:$B$3379,Injuries!$A65,'Hazard Data'!$N$14:$N$3379,"&lt;"&amp;Injuries!$M$53),"")</f>
        <v>106</v>
      </c>
    </row>
    <row r="66" spans="1:15">
      <c r="A66" s="33" t="str">
        <f t="shared" si="7"/>
        <v>4</v>
      </c>
      <c r="B66" s="23" t="s">
        <v>117</v>
      </c>
      <c r="C66" s="27">
        <f>IFERROR(SUMIFS('Hazard Data'!$K$14:$K$3379,'Hazard Data'!$D$14:$D$3379,Injuries!C$4,'Hazard Data'!$B$14:$B$3379,Injuries!$A66,'Hazard Data'!$N$14:$N$3379,"&lt;"&amp;Injuries!$M$53)/COUNTIFS('Hazard Data'!$K$14:$K$3379,"&gt;0",'Hazard Data'!$D$14:$D$3379,Injuries!C$4,'Hazard Data'!$B$14:$B$3379,Injuries!$A66,'Hazard Data'!$N$14:$N$3379,"&lt;"&amp;Injuries!$M$53),"")</f>
        <v>11</v>
      </c>
      <c r="D66" s="27">
        <f>IFERROR(SUMIFS('Hazard Data'!$K$14:$K$3379,'Hazard Data'!$D$14:$D$3379,Injuries!D$4,'Hazard Data'!$B$14:$B$3379,Injuries!$A66,'Hazard Data'!$N$14:$N$3379,"&lt;"&amp;Injuries!$M$53)/COUNTIFS('Hazard Data'!$K$14:$K$3379,"&gt;0",'Hazard Data'!$D$14:$D$3379,Injuries!D$4,'Hazard Data'!$B$14:$B$3379,Injuries!$A66,'Hazard Data'!$N$14:$N$3379,"&lt;"&amp;Injuries!$M$53),"")</f>
        <v>17</v>
      </c>
      <c r="E66" s="27">
        <f>IFERROR(SUMIFS('Hazard Data'!$K$14:$K$3379,'Hazard Data'!$D$14:$D$3379,Injuries!E$4,'Hazard Data'!$B$14:$B$3379,Injuries!$A66,'Hazard Data'!$N$14:$N$3379,"&lt;"&amp;Injuries!$M$53)/COUNTIFS('Hazard Data'!$K$14:$K$3379,"&gt;0",'Hazard Data'!$D$14:$D$3379,Injuries!E$4,'Hazard Data'!$B$14:$B$3379,Injuries!$A66,'Hazard Data'!$N$14:$N$3379,"&lt;"&amp;Injuries!$M$53),"")</f>
        <v>12</v>
      </c>
      <c r="F66" s="27" t="str">
        <f>IFERROR(SUMIFS('Hazard Data'!$K$14:$K$3379,'Hazard Data'!$D$14:$D$3379,Injuries!F$4,'Hazard Data'!$B$14:$B$3379,Injuries!$A66,'Hazard Data'!$N$14:$N$3379,"&lt;"&amp;Injuries!$M$53)/COUNTIFS('Hazard Data'!$K$14:$K$3379,"&gt;0",'Hazard Data'!$D$14:$D$3379,Injuries!F$4,'Hazard Data'!$B$14:$B$3379,Injuries!$A66,'Hazard Data'!$N$14:$N$3379,"&lt;"&amp;Injuries!$M$53),"")</f>
        <v/>
      </c>
      <c r="G66" s="27">
        <f>IFERROR(SUMIFS('Hazard Data'!$K$14:$K$3379,'Hazard Data'!$D$14:$D$3379,Injuries!G$4,'Hazard Data'!$B$14:$B$3379,Injuries!$A66,'Hazard Data'!$N$14:$N$3379,"&lt;"&amp;Injuries!$M$53)/COUNTIFS('Hazard Data'!$K$14:$K$3379,"&gt;0",'Hazard Data'!$D$14:$D$3379,Injuries!G$4,'Hazard Data'!$B$14:$B$3379,Injuries!$A66,'Hazard Data'!$N$14:$N$3379,"&lt;"&amp;Injuries!$M$53),"")</f>
        <v>43</v>
      </c>
      <c r="H66" s="27" t="str">
        <f>IFERROR(SUMIFS('Hazard Data'!$K$14:$K$3379,'Hazard Data'!$D$14:$D$3379,Injuries!H$4,'Hazard Data'!$B$14:$B$3379,Injuries!$A66,'Hazard Data'!$N$14:$N$3379,"&lt;"&amp;Injuries!$M$53)/COUNTIFS('Hazard Data'!$K$14:$K$3379,"&gt;0",'Hazard Data'!$D$14:$D$3379,Injuries!H$4,'Hazard Data'!$B$14:$B$3379,Injuries!$A66,'Hazard Data'!$N$14:$N$3379,"&lt;"&amp;Injuries!$M$53),"")</f>
        <v/>
      </c>
      <c r="I66" s="27">
        <f>IFERROR(SUMIFS('Hazard Data'!$K$14:$K$3379,'Hazard Data'!$B$14:$B$3379,Injuries!$A66,'Hazard Data'!$N$14:$N$3379,"&lt;"&amp;Injuries!$M$53)/COUNTIFS('Hazard Data'!$K$14:$K$3379,"&gt;0",'Hazard Data'!$B$14:$B$3379,Injuries!$A66,'Hazard Data'!$N$14:$N$3379,"&lt;"&amp;Injuries!$M$53),"")</f>
        <v>15.074999999999999</v>
      </c>
    </row>
    <row r="67" spans="1:15">
      <c r="A67" s="23" t="s">
        <v>143</v>
      </c>
    </row>
    <row r="68" spans="1:15">
      <c r="C68" s="23" t="s">
        <v>96</v>
      </c>
      <c r="D68" s="23" t="s">
        <v>97</v>
      </c>
      <c r="E68" s="23" t="s">
        <v>98</v>
      </c>
      <c r="F68" s="23" t="s">
        <v>100</v>
      </c>
      <c r="G68" s="23" t="s">
        <v>41</v>
      </c>
      <c r="H68" s="23" t="s">
        <v>87</v>
      </c>
      <c r="I68" s="23" t="s">
        <v>123</v>
      </c>
      <c r="L68" s="23" t="s">
        <v>6</v>
      </c>
      <c r="M68" s="23" t="s">
        <v>124</v>
      </c>
      <c r="N68" s="23" t="s">
        <v>21</v>
      </c>
      <c r="O68" s="23" t="s">
        <v>125</v>
      </c>
    </row>
    <row r="69" spans="1:15">
      <c r="A69" s="33" t="str">
        <f>RIGHT(A67,1)</f>
        <v>5</v>
      </c>
      <c r="B69" s="23" t="s">
        <v>126</v>
      </c>
      <c r="C69" s="27" t="str">
        <f>IFERROR(SUMIFS('Hazard Data'!$K$14:$K$3379,'Hazard Data'!$G$14:$G$3379,Injuries!$B69,'Hazard Data'!$D$14:$D$3379,Injuries!C$4,'Hazard Data'!$B$14:$B$3379,Injuries!$A69,'Hazard Data'!$N$14:$N$3379,"&lt;"&amp;Injuries!$M$53)/COUNTIFS('Hazard Data'!$K$14:$K$3379,"&gt;0",'Hazard Data'!$G$14:$G$3379,Injuries!$B69,'Hazard Data'!$D$14:$D$3379,Injuries!C$4,'Hazard Data'!$B$14:$B$3379,Injuries!$A69,'Hazard Data'!$N$14:$N$3379,"&lt;"&amp;Injuries!$M$53),"")</f>
        <v/>
      </c>
      <c r="D69" s="27" t="str">
        <f>IFERROR(SUMIFS('Hazard Data'!$K$14:$K$3379,'Hazard Data'!$G$14:$G$3379,Injuries!$B69,'Hazard Data'!$D$14:$D$3379,Injuries!D$4,'Hazard Data'!$B$14:$B$3379,Injuries!$A69,'Hazard Data'!$N$14:$N$3379,"&lt;"&amp;Injuries!$M$53)/COUNTIFS('Hazard Data'!$K$14:$K$3379,"&gt;0",'Hazard Data'!$G$14:$G$3379,Injuries!$B69,'Hazard Data'!$D$14:$D$3379,Injuries!D$4,'Hazard Data'!$B$14:$B$3379,Injuries!$A69,'Hazard Data'!$N$14:$N$3379,"&lt;"&amp;Injuries!$M$53),"")</f>
        <v/>
      </c>
      <c r="E69" s="27" t="str">
        <f>IFERROR(SUMIFS('Hazard Data'!$K$14:$K$3379,'Hazard Data'!$G$14:$G$3379,Injuries!$B69,'Hazard Data'!$D$14:$D$3379,Injuries!E$4,'Hazard Data'!$B$14:$B$3379,Injuries!$A69,'Hazard Data'!$N$14:$N$3379,"&lt;"&amp;Injuries!$M$53)/COUNTIFS('Hazard Data'!$K$14:$K$3379,"&gt;0",'Hazard Data'!$G$14:$G$3379,Injuries!$B69,'Hazard Data'!$D$14:$D$3379,Injuries!E$4,'Hazard Data'!$B$14:$B$3379,Injuries!$A69,'Hazard Data'!$N$14:$N$3379,"&lt;"&amp;Injuries!$M$53),"")</f>
        <v/>
      </c>
      <c r="F69" s="27" t="str">
        <f>IFERROR(SUMIFS('Hazard Data'!$K$14:$K$3379,'Hazard Data'!$G$14:$G$3379,Injuries!$B69,'Hazard Data'!$D$14:$D$3379,Injuries!F$4,'Hazard Data'!$B$14:$B$3379,Injuries!$A69,'Hazard Data'!$N$14:$N$3379,"&lt;"&amp;Injuries!$M$53)/COUNTIFS('Hazard Data'!$K$14:$K$3379,"&gt;0",'Hazard Data'!$G$14:$G$3379,Injuries!$B69,'Hazard Data'!$D$14:$D$3379,Injuries!F$4,'Hazard Data'!$B$14:$B$3379,Injuries!$A69,'Hazard Data'!$N$14:$N$3379,"&lt;"&amp;Injuries!$M$53),"")</f>
        <v/>
      </c>
      <c r="G69" s="27" t="str">
        <f>IFERROR(SUMIFS('Hazard Data'!$K$14:$K$3379,'Hazard Data'!$G$14:$G$3379,Injuries!$B69,'Hazard Data'!$D$14:$D$3379,Injuries!G$4,'Hazard Data'!$B$14:$B$3379,Injuries!$A69,'Hazard Data'!$N$14:$N$3379,"&lt;"&amp;Injuries!$M$53)/COUNTIFS('Hazard Data'!$K$14:$K$3379,"&gt;0",'Hazard Data'!$G$14:$G$3379,Injuries!$B69,'Hazard Data'!$D$14:$D$3379,Injuries!G$4,'Hazard Data'!$B$14:$B$3379,Injuries!$A69,'Hazard Data'!$N$14:$N$3379,"&lt;"&amp;Injuries!$M$53),"")</f>
        <v/>
      </c>
      <c r="H69" s="27" t="str">
        <f>IFERROR(SUMIFS('Hazard Data'!$K$14:$K$3379,'Hazard Data'!$G$14:$G$3379,Injuries!$B69,'Hazard Data'!$D$14:$D$3379,Injuries!H$4,'Hazard Data'!$B$14:$B$3379,Injuries!$A69,'Hazard Data'!$N$14:$N$3379,"&lt;"&amp;Injuries!$M$53)/COUNTIFS('Hazard Data'!$K$14:$K$3379,"&gt;0",'Hazard Data'!$G$14:$G$3379,Injuries!$B69,'Hazard Data'!$D$14:$D$3379,Injuries!H$4,'Hazard Data'!$B$14:$B$3379,Injuries!$A69,'Hazard Data'!$N$14:$N$3379,"&lt;"&amp;Injuries!$M$53),"")</f>
        <v/>
      </c>
      <c r="I69" s="27" t="str">
        <f>IFERROR(SUMIFS('Hazard Data'!$K$14:$K$3379,'Hazard Data'!$G$14:$G$3379,Injuries!$B69,'Hazard Data'!$B$14:$B$3379,Injuries!$A69,'Hazard Data'!$N$14:$N$3379,"&lt;"&amp;Injuries!$M$53)/COUNTIFS('Hazard Data'!$K$14:$K$3379,"&gt;0",'Hazard Data'!$G$14:$G$3379,Injuries!$B69,'Hazard Data'!$B$14:$B$3379,Injuries!$A69,'Hazard Data'!$N$14:$N$3379,"&lt;"&amp;Injuries!$M$53),"")</f>
        <v/>
      </c>
      <c r="K69" s="23" t="s">
        <v>90</v>
      </c>
      <c r="L69">
        <v>0</v>
      </c>
      <c r="M69" s="27">
        <v>175000</v>
      </c>
      <c r="N69">
        <f>COUNTIFS('Hazard Data'!$B$14:$B$3379,Injuries!$A69,'Hazard Data'!$N$14:$N$3379,"&gt;="&amp;L69,'Hazard Data'!$N$14:$N$3379,"&lt;"&amp;M69)</f>
        <v>353</v>
      </c>
      <c r="O69" s="35">
        <f>N69/SUM($N$69:$N$71)</f>
        <v>0.83254716981132071</v>
      </c>
    </row>
    <row r="70" spans="1:15">
      <c r="A70" s="33" t="str">
        <f>A69</f>
        <v>5</v>
      </c>
      <c r="B70" s="23" t="s">
        <v>127</v>
      </c>
      <c r="C70" s="27">
        <f>IFERROR(SUMIFS('Hazard Data'!$K$14:$K$3379,'Hazard Data'!$G$14:$G$3379,Injuries!$B70,'Hazard Data'!$D$14:$D$3379,Injuries!C$4,'Hazard Data'!$B$14:$B$3379,Injuries!$A70,'Hazard Data'!$N$14:$N$3379,"&lt;"&amp;Injuries!$M$53)/COUNTIFS('Hazard Data'!$K$14:$K$3379,"&gt;0",'Hazard Data'!$G$14:$G$3379,Injuries!$B70,'Hazard Data'!$D$14:$D$3379,Injuries!C$4,'Hazard Data'!$B$14:$B$3379,Injuries!$A70,'Hazard Data'!$N$14:$N$3379,"&lt;"&amp;Injuries!$M$53),"")</f>
        <v>4.5</v>
      </c>
      <c r="D70" s="27" t="str">
        <f>IFERROR(SUMIFS('Hazard Data'!$K$14:$K$3379,'Hazard Data'!$G$14:$G$3379,Injuries!$B70,'Hazard Data'!$D$14:$D$3379,Injuries!D$4,'Hazard Data'!$B$14:$B$3379,Injuries!$A70,'Hazard Data'!$N$14:$N$3379,"&lt;"&amp;Injuries!$M$53)/COUNTIFS('Hazard Data'!$K$14:$K$3379,"&gt;0",'Hazard Data'!$G$14:$G$3379,Injuries!$B70,'Hazard Data'!$D$14:$D$3379,Injuries!D$4,'Hazard Data'!$B$14:$B$3379,Injuries!$A70,'Hazard Data'!$N$14:$N$3379,"&lt;"&amp;Injuries!$M$53),"")</f>
        <v/>
      </c>
      <c r="E70" s="27" t="str">
        <f>IFERROR(SUMIFS('Hazard Data'!$K$14:$K$3379,'Hazard Data'!$G$14:$G$3379,Injuries!$B70,'Hazard Data'!$D$14:$D$3379,Injuries!E$4,'Hazard Data'!$B$14:$B$3379,Injuries!$A70,'Hazard Data'!$N$14:$N$3379,"&lt;"&amp;Injuries!$M$53)/COUNTIFS('Hazard Data'!$K$14:$K$3379,"&gt;0",'Hazard Data'!$G$14:$G$3379,Injuries!$B70,'Hazard Data'!$D$14:$D$3379,Injuries!E$4,'Hazard Data'!$B$14:$B$3379,Injuries!$A70,'Hazard Data'!$N$14:$N$3379,"&lt;"&amp;Injuries!$M$53),"")</f>
        <v/>
      </c>
      <c r="F70" s="27" t="str">
        <f>IFERROR(SUMIFS('Hazard Data'!$K$14:$K$3379,'Hazard Data'!$G$14:$G$3379,Injuries!$B70,'Hazard Data'!$D$14:$D$3379,Injuries!F$4,'Hazard Data'!$B$14:$B$3379,Injuries!$A70,'Hazard Data'!$N$14:$N$3379,"&lt;"&amp;Injuries!$M$53)/COUNTIFS('Hazard Data'!$K$14:$K$3379,"&gt;0",'Hazard Data'!$G$14:$G$3379,Injuries!$B70,'Hazard Data'!$D$14:$D$3379,Injuries!F$4,'Hazard Data'!$B$14:$B$3379,Injuries!$A70,'Hazard Data'!$N$14:$N$3379,"&lt;"&amp;Injuries!$M$53),"")</f>
        <v/>
      </c>
      <c r="G70" s="27" t="str">
        <f>IFERROR(SUMIFS('Hazard Data'!$K$14:$K$3379,'Hazard Data'!$G$14:$G$3379,Injuries!$B70,'Hazard Data'!$D$14:$D$3379,Injuries!G$4,'Hazard Data'!$B$14:$B$3379,Injuries!$A70,'Hazard Data'!$N$14:$N$3379,"&lt;"&amp;Injuries!$M$53)/COUNTIFS('Hazard Data'!$K$14:$K$3379,"&gt;0",'Hazard Data'!$G$14:$G$3379,Injuries!$B70,'Hazard Data'!$D$14:$D$3379,Injuries!G$4,'Hazard Data'!$B$14:$B$3379,Injuries!$A70,'Hazard Data'!$N$14:$N$3379,"&lt;"&amp;Injuries!$M$53),"")</f>
        <v/>
      </c>
      <c r="H70" s="27" t="str">
        <f>IFERROR(SUMIFS('Hazard Data'!$K$14:$K$3379,'Hazard Data'!$G$14:$G$3379,Injuries!$B70,'Hazard Data'!$D$14:$D$3379,Injuries!H$4,'Hazard Data'!$B$14:$B$3379,Injuries!$A70,'Hazard Data'!$N$14:$N$3379,"&lt;"&amp;Injuries!$M$53)/COUNTIFS('Hazard Data'!$K$14:$K$3379,"&gt;0",'Hazard Data'!$G$14:$G$3379,Injuries!$B70,'Hazard Data'!$D$14:$D$3379,Injuries!H$4,'Hazard Data'!$B$14:$B$3379,Injuries!$A70,'Hazard Data'!$N$14:$N$3379,"&lt;"&amp;Injuries!$M$53),"")</f>
        <v/>
      </c>
      <c r="I70" s="27">
        <f>IFERROR(SUMIFS('Hazard Data'!$K$14:$K$3379,'Hazard Data'!$G$14:$G$3379,Injuries!$B70,'Hazard Data'!$B$14:$B$3379,Injuries!$A70,'Hazard Data'!$N$14:$N$3379,"&lt;"&amp;Injuries!$M$53)/COUNTIFS('Hazard Data'!$K$14:$K$3379,"&gt;0",'Hazard Data'!$G$14:$G$3379,Injuries!$B70,'Hazard Data'!$B$14:$B$3379,Injuries!$A70,'Hazard Data'!$N$14:$N$3379,"&lt;"&amp;Injuries!$M$53),"")</f>
        <v>4.5</v>
      </c>
      <c r="K70" s="23" t="s">
        <v>91</v>
      </c>
      <c r="L70" s="24">
        <f>M69</f>
        <v>175000</v>
      </c>
      <c r="M70" s="27">
        <v>1500000</v>
      </c>
      <c r="N70">
        <f>COUNTIFS('Hazard Data'!$B$14:$B$3379,Injuries!$A70,'Hazard Data'!$N$14:$N$3379,"&gt;="&amp;L70,'Hazard Data'!$N$14:$N$3379,"&lt;"&amp;M70)</f>
        <v>54</v>
      </c>
      <c r="O70" s="35">
        <f t="shared" ref="O70:O71" si="8">N70/SUM($N$69:$N$71)</f>
        <v>0.12735849056603774</v>
      </c>
    </row>
    <row r="71" spans="1:15">
      <c r="A71" s="33" t="str">
        <f t="shared" ref="A71:A82" si="9">A70</f>
        <v>5</v>
      </c>
      <c r="B71" s="23" t="s">
        <v>128</v>
      </c>
      <c r="C71" s="27">
        <f>IFERROR(SUMIFS('Hazard Data'!$K$14:$K$3379,'Hazard Data'!$G$14:$G$3379,Injuries!$B71,'Hazard Data'!$D$14:$D$3379,Injuries!C$4,'Hazard Data'!$B$14:$B$3379,Injuries!$A71,'Hazard Data'!$N$14:$N$3379,"&lt;"&amp;Injuries!$M$53)/COUNTIFS('Hazard Data'!$K$14:$K$3379,"&gt;0",'Hazard Data'!$G$14:$G$3379,Injuries!$B71,'Hazard Data'!$D$14:$D$3379,Injuries!C$4,'Hazard Data'!$B$14:$B$3379,Injuries!$A71,'Hazard Data'!$N$14:$N$3379,"&lt;"&amp;Injuries!$M$53),"")</f>
        <v>2</v>
      </c>
      <c r="D71" s="27">
        <f>IFERROR(SUMIFS('Hazard Data'!$K$14:$K$3379,'Hazard Data'!$G$14:$G$3379,Injuries!$B71,'Hazard Data'!$D$14:$D$3379,Injuries!D$4,'Hazard Data'!$B$14:$B$3379,Injuries!$A71,'Hazard Data'!$N$14:$N$3379,"&lt;"&amp;Injuries!$M$53)/COUNTIFS('Hazard Data'!$K$14:$K$3379,"&gt;0",'Hazard Data'!$G$14:$G$3379,Injuries!$B71,'Hazard Data'!$D$14:$D$3379,Injuries!D$4,'Hazard Data'!$B$14:$B$3379,Injuries!$A71,'Hazard Data'!$N$14:$N$3379,"&lt;"&amp;Injuries!$M$53),"")</f>
        <v>22</v>
      </c>
      <c r="E71" s="27" t="str">
        <f>IFERROR(SUMIFS('Hazard Data'!$K$14:$K$3379,'Hazard Data'!$G$14:$G$3379,Injuries!$B71,'Hazard Data'!$D$14:$D$3379,Injuries!E$4,'Hazard Data'!$B$14:$B$3379,Injuries!$A71,'Hazard Data'!$N$14:$N$3379,"&lt;"&amp;Injuries!$M$53)/COUNTIFS('Hazard Data'!$K$14:$K$3379,"&gt;0",'Hazard Data'!$G$14:$G$3379,Injuries!$B71,'Hazard Data'!$D$14:$D$3379,Injuries!E$4,'Hazard Data'!$B$14:$B$3379,Injuries!$A71,'Hazard Data'!$N$14:$N$3379,"&lt;"&amp;Injuries!$M$53),"")</f>
        <v/>
      </c>
      <c r="F71" s="27" t="str">
        <f>IFERROR(SUMIFS('Hazard Data'!$K$14:$K$3379,'Hazard Data'!$G$14:$G$3379,Injuries!$B71,'Hazard Data'!$D$14:$D$3379,Injuries!F$4,'Hazard Data'!$B$14:$B$3379,Injuries!$A71,'Hazard Data'!$N$14:$N$3379,"&lt;"&amp;Injuries!$M$53)/COUNTIFS('Hazard Data'!$K$14:$K$3379,"&gt;0",'Hazard Data'!$G$14:$G$3379,Injuries!$B71,'Hazard Data'!$D$14:$D$3379,Injuries!F$4,'Hazard Data'!$B$14:$B$3379,Injuries!$A71,'Hazard Data'!$N$14:$N$3379,"&lt;"&amp;Injuries!$M$53),"")</f>
        <v/>
      </c>
      <c r="G71" s="27" t="str">
        <f>IFERROR(SUMIFS('Hazard Data'!$K$14:$K$3379,'Hazard Data'!$G$14:$G$3379,Injuries!$B71,'Hazard Data'!$D$14:$D$3379,Injuries!G$4,'Hazard Data'!$B$14:$B$3379,Injuries!$A71,'Hazard Data'!$N$14:$N$3379,"&lt;"&amp;Injuries!$M$53)/COUNTIFS('Hazard Data'!$K$14:$K$3379,"&gt;0",'Hazard Data'!$G$14:$G$3379,Injuries!$B71,'Hazard Data'!$D$14:$D$3379,Injuries!G$4,'Hazard Data'!$B$14:$B$3379,Injuries!$A71,'Hazard Data'!$N$14:$N$3379,"&lt;"&amp;Injuries!$M$53),"")</f>
        <v/>
      </c>
      <c r="H71" s="27" t="str">
        <f>IFERROR(SUMIFS('Hazard Data'!$K$14:$K$3379,'Hazard Data'!$G$14:$G$3379,Injuries!$B71,'Hazard Data'!$D$14:$D$3379,Injuries!H$4,'Hazard Data'!$B$14:$B$3379,Injuries!$A71,'Hazard Data'!$N$14:$N$3379,"&lt;"&amp;Injuries!$M$53)/COUNTIFS('Hazard Data'!$K$14:$K$3379,"&gt;0",'Hazard Data'!$G$14:$G$3379,Injuries!$B71,'Hazard Data'!$D$14:$D$3379,Injuries!H$4,'Hazard Data'!$B$14:$B$3379,Injuries!$A71,'Hazard Data'!$N$14:$N$3379,"&lt;"&amp;Injuries!$M$53),"")</f>
        <v/>
      </c>
      <c r="I71" s="27">
        <f>IFERROR(SUMIFS('Hazard Data'!$K$14:$K$3379,'Hazard Data'!$G$14:$G$3379,Injuries!$B71,'Hazard Data'!$B$14:$B$3379,Injuries!$A71,'Hazard Data'!$N$14:$N$3379,"&lt;"&amp;Injuries!$M$53)/COUNTIFS('Hazard Data'!$K$14:$K$3379,"&gt;0",'Hazard Data'!$G$14:$G$3379,Injuries!$B71,'Hazard Data'!$B$14:$B$3379,Injuries!$A71,'Hazard Data'!$N$14:$N$3379,"&lt;"&amp;Injuries!$M$53),"")</f>
        <v>12</v>
      </c>
      <c r="K71" s="23" t="s">
        <v>92</v>
      </c>
      <c r="L71" s="24">
        <f>M70</f>
        <v>1500000</v>
      </c>
      <c r="M71" t="s">
        <v>129</v>
      </c>
      <c r="N71">
        <f>COUNTIFS('Hazard Data'!$B$14:$B$3379,Injuries!$A71,'Hazard Data'!$N$14:$N$3379,"&gt;="&amp;L71)</f>
        <v>17</v>
      </c>
      <c r="O71" s="35">
        <f t="shared" si="8"/>
        <v>4.0094339622641507E-2</v>
      </c>
    </row>
    <row r="72" spans="1:15">
      <c r="A72" s="33" t="str">
        <f t="shared" si="9"/>
        <v>5</v>
      </c>
      <c r="B72" s="23" t="s">
        <v>130</v>
      </c>
      <c r="C72" s="27">
        <f>IFERROR(SUMIFS('Hazard Data'!$K$14:$K$3379,'Hazard Data'!$G$14:$G$3379,Injuries!$B72,'Hazard Data'!$D$14:$D$3379,Injuries!C$4,'Hazard Data'!$B$14:$B$3379,Injuries!$A72,'Hazard Data'!$N$14:$N$3379,"&lt;"&amp;Injuries!$M$53)/COUNTIFS('Hazard Data'!$K$14:$K$3379,"&gt;0",'Hazard Data'!$G$14:$G$3379,Injuries!$B72,'Hazard Data'!$D$14:$D$3379,Injuries!C$4,'Hazard Data'!$B$14:$B$3379,Injuries!$A72,'Hazard Data'!$N$14:$N$3379,"&lt;"&amp;Injuries!$M$53),"")</f>
        <v>3</v>
      </c>
      <c r="D72" s="27">
        <f>IFERROR(SUMIFS('Hazard Data'!$K$14:$K$3379,'Hazard Data'!$G$14:$G$3379,Injuries!$B72,'Hazard Data'!$D$14:$D$3379,Injuries!D$4,'Hazard Data'!$B$14:$B$3379,Injuries!$A72,'Hazard Data'!$N$14:$N$3379,"&lt;"&amp;Injuries!$M$53)/COUNTIFS('Hazard Data'!$K$14:$K$3379,"&gt;0",'Hazard Data'!$G$14:$G$3379,Injuries!$B72,'Hazard Data'!$D$14:$D$3379,Injuries!D$4,'Hazard Data'!$B$14:$B$3379,Injuries!$A72,'Hazard Data'!$N$14:$N$3379,"&lt;"&amp;Injuries!$M$53),"")</f>
        <v>2</v>
      </c>
      <c r="E72" s="27" t="str">
        <f>IFERROR(SUMIFS('Hazard Data'!$K$14:$K$3379,'Hazard Data'!$G$14:$G$3379,Injuries!$B72,'Hazard Data'!$D$14:$D$3379,Injuries!E$4,'Hazard Data'!$B$14:$B$3379,Injuries!$A72,'Hazard Data'!$N$14:$N$3379,"&lt;"&amp;Injuries!$M$53)/COUNTIFS('Hazard Data'!$K$14:$K$3379,"&gt;0",'Hazard Data'!$G$14:$G$3379,Injuries!$B72,'Hazard Data'!$D$14:$D$3379,Injuries!E$4,'Hazard Data'!$B$14:$B$3379,Injuries!$A72,'Hazard Data'!$N$14:$N$3379,"&lt;"&amp;Injuries!$M$53),"")</f>
        <v/>
      </c>
      <c r="F72" s="27" t="str">
        <f>IFERROR(SUMIFS('Hazard Data'!$K$14:$K$3379,'Hazard Data'!$G$14:$G$3379,Injuries!$B72,'Hazard Data'!$D$14:$D$3379,Injuries!F$4,'Hazard Data'!$B$14:$B$3379,Injuries!$A72,'Hazard Data'!$N$14:$N$3379,"&lt;"&amp;Injuries!$M$53)/COUNTIFS('Hazard Data'!$K$14:$K$3379,"&gt;0",'Hazard Data'!$G$14:$G$3379,Injuries!$B72,'Hazard Data'!$D$14:$D$3379,Injuries!F$4,'Hazard Data'!$B$14:$B$3379,Injuries!$A72,'Hazard Data'!$N$14:$N$3379,"&lt;"&amp;Injuries!$M$53),"")</f>
        <v/>
      </c>
      <c r="G72" s="27" t="str">
        <f>IFERROR(SUMIFS('Hazard Data'!$K$14:$K$3379,'Hazard Data'!$G$14:$G$3379,Injuries!$B72,'Hazard Data'!$D$14:$D$3379,Injuries!G$4,'Hazard Data'!$B$14:$B$3379,Injuries!$A72,'Hazard Data'!$N$14:$N$3379,"&lt;"&amp;Injuries!$M$53)/COUNTIFS('Hazard Data'!$K$14:$K$3379,"&gt;0",'Hazard Data'!$G$14:$G$3379,Injuries!$B72,'Hazard Data'!$D$14:$D$3379,Injuries!G$4,'Hazard Data'!$B$14:$B$3379,Injuries!$A72,'Hazard Data'!$N$14:$N$3379,"&lt;"&amp;Injuries!$M$53),"")</f>
        <v/>
      </c>
      <c r="H72" s="27" t="str">
        <f>IFERROR(SUMIFS('Hazard Data'!$K$14:$K$3379,'Hazard Data'!$G$14:$G$3379,Injuries!$B72,'Hazard Data'!$D$14:$D$3379,Injuries!H$4,'Hazard Data'!$B$14:$B$3379,Injuries!$A72,'Hazard Data'!$N$14:$N$3379,"&lt;"&amp;Injuries!$M$53)/COUNTIFS('Hazard Data'!$K$14:$K$3379,"&gt;0",'Hazard Data'!$G$14:$G$3379,Injuries!$B72,'Hazard Data'!$D$14:$D$3379,Injuries!H$4,'Hazard Data'!$B$14:$B$3379,Injuries!$A72,'Hazard Data'!$N$14:$N$3379,"&lt;"&amp;Injuries!$M$53),"")</f>
        <v/>
      </c>
      <c r="I72" s="27">
        <f>IFERROR(SUMIFS('Hazard Data'!$K$14:$K$3379,'Hazard Data'!$G$14:$G$3379,Injuries!$B72,'Hazard Data'!$B$14:$B$3379,Injuries!$A72,'Hazard Data'!$N$14:$N$3379,"&lt;"&amp;Injuries!$M$53)/COUNTIFS('Hazard Data'!$K$14:$K$3379,"&gt;0",'Hazard Data'!$G$14:$G$3379,Injuries!$B72,'Hazard Data'!$B$14:$B$3379,Injuries!$A72,'Hazard Data'!$N$14:$N$3379,"&lt;"&amp;Injuries!$M$53),"")</f>
        <v>2.25</v>
      </c>
    </row>
    <row r="73" spans="1:15">
      <c r="A73" s="33" t="str">
        <f t="shared" si="9"/>
        <v>5</v>
      </c>
      <c r="B73" s="23" t="s">
        <v>131</v>
      </c>
      <c r="C73" s="27">
        <f>IFERROR(SUMIFS('Hazard Data'!$K$14:$K$3379,'Hazard Data'!$G$14:$G$3379,Injuries!$B73,'Hazard Data'!$D$14:$D$3379,Injuries!C$4,'Hazard Data'!$B$14:$B$3379,Injuries!$A73,'Hazard Data'!$N$14:$N$3379,"&lt;"&amp;Injuries!$M$53)/COUNTIFS('Hazard Data'!$K$14:$K$3379,"&gt;0",'Hazard Data'!$G$14:$G$3379,Injuries!$B73,'Hazard Data'!$D$14:$D$3379,Injuries!C$4,'Hazard Data'!$B$14:$B$3379,Injuries!$A73,'Hazard Data'!$N$14:$N$3379,"&lt;"&amp;Injuries!$M$53),"")</f>
        <v>5.666666666666667</v>
      </c>
      <c r="D73" s="27">
        <f>IFERROR(SUMIFS('Hazard Data'!$K$14:$K$3379,'Hazard Data'!$G$14:$G$3379,Injuries!$B73,'Hazard Data'!$D$14:$D$3379,Injuries!D$4,'Hazard Data'!$B$14:$B$3379,Injuries!$A73,'Hazard Data'!$N$14:$N$3379,"&lt;"&amp;Injuries!$M$53)/COUNTIFS('Hazard Data'!$K$14:$K$3379,"&gt;0",'Hazard Data'!$G$14:$G$3379,Injuries!$B73,'Hazard Data'!$D$14:$D$3379,Injuries!D$4,'Hazard Data'!$B$14:$B$3379,Injuries!$A73,'Hazard Data'!$N$14:$N$3379,"&lt;"&amp;Injuries!$M$53),"")</f>
        <v>1</v>
      </c>
      <c r="E73" s="27" t="str">
        <f>IFERROR(SUMIFS('Hazard Data'!$K$14:$K$3379,'Hazard Data'!$G$14:$G$3379,Injuries!$B73,'Hazard Data'!$D$14:$D$3379,Injuries!E$4,'Hazard Data'!$B$14:$B$3379,Injuries!$A73,'Hazard Data'!$N$14:$N$3379,"&lt;"&amp;Injuries!$M$53)/COUNTIFS('Hazard Data'!$K$14:$K$3379,"&gt;0",'Hazard Data'!$G$14:$G$3379,Injuries!$B73,'Hazard Data'!$D$14:$D$3379,Injuries!E$4,'Hazard Data'!$B$14:$B$3379,Injuries!$A73,'Hazard Data'!$N$14:$N$3379,"&lt;"&amp;Injuries!$M$53),"")</f>
        <v/>
      </c>
      <c r="F73" s="27" t="str">
        <f>IFERROR(SUMIFS('Hazard Data'!$K$14:$K$3379,'Hazard Data'!$G$14:$G$3379,Injuries!$B73,'Hazard Data'!$D$14:$D$3379,Injuries!F$4,'Hazard Data'!$B$14:$B$3379,Injuries!$A73,'Hazard Data'!$N$14:$N$3379,"&lt;"&amp;Injuries!$M$53)/COUNTIFS('Hazard Data'!$K$14:$K$3379,"&gt;0",'Hazard Data'!$G$14:$G$3379,Injuries!$B73,'Hazard Data'!$D$14:$D$3379,Injuries!F$4,'Hazard Data'!$B$14:$B$3379,Injuries!$A73,'Hazard Data'!$N$14:$N$3379,"&lt;"&amp;Injuries!$M$53),"")</f>
        <v/>
      </c>
      <c r="G73" s="27" t="str">
        <f>IFERROR(SUMIFS('Hazard Data'!$K$14:$K$3379,'Hazard Data'!$G$14:$G$3379,Injuries!$B73,'Hazard Data'!$D$14:$D$3379,Injuries!G$4,'Hazard Data'!$B$14:$B$3379,Injuries!$A73,'Hazard Data'!$N$14:$N$3379,"&lt;"&amp;Injuries!$M$53)/COUNTIFS('Hazard Data'!$K$14:$K$3379,"&gt;0",'Hazard Data'!$G$14:$G$3379,Injuries!$B73,'Hazard Data'!$D$14:$D$3379,Injuries!G$4,'Hazard Data'!$B$14:$B$3379,Injuries!$A73,'Hazard Data'!$N$14:$N$3379,"&lt;"&amp;Injuries!$M$53),"")</f>
        <v/>
      </c>
      <c r="H73" s="27" t="str">
        <f>IFERROR(SUMIFS('Hazard Data'!$K$14:$K$3379,'Hazard Data'!$G$14:$G$3379,Injuries!$B73,'Hazard Data'!$D$14:$D$3379,Injuries!H$4,'Hazard Data'!$B$14:$B$3379,Injuries!$A73,'Hazard Data'!$N$14:$N$3379,"&lt;"&amp;Injuries!$M$53)/COUNTIFS('Hazard Data'!$K$14:$K$3379,"&gt;0",'Hazard Data'!$G$14:$G$3379,Injuries!$B73,'Hazard Data'!$D$14:$D$3379,Injuries!H$4,'Hazard Data'!$B$14:$B$3379,Injuries!$A73,'Hazard Data'!$N$14:$N$3379,"&lt;"&amp;Injuries!$M$53),"")</f>
        <v/>
      </c>
      <c r="I73" s="27">
        <f>IFERROR(SUMIFS('Hazard Data'!$K$14:$K$3379,'Hazard Data'!$G$14:$G$3379,Injuries!$B73,'Hazard Data'!$B$14:$B$3379,Injuries!$A73,'Hazard Data'!$N$14:$N$3379,"&lt;"&amp;Injuries!$M$53)/COUNTIFS('Hazard Data'!$K$14:$K$3379,"&gt;0",'Hazard Data'!$G$14:$G$3379,Injuries!$B73,'Hazard Data'!$B$14:$B$3379,Injuries!$A73,'Hazard Data'!$N$14:$N$3379,"&lt;"&amp;Injuries!$M$53),"")</f>
        <v>5</v>
      </c>
    </row>
    <row r="74" spans="1:15">
      <c r="A74" s="33" t="str">
        <f t="shared" si="9"/>
        <v>5</v>
      </c>
      <c r="B74" s="23" t="s">
        <v>132</v>
      </c>
      <c r="C74" s="27">
        <f>IFERROR(SUMIFS('Hazard Data'!$K$14:$K$3379,'Hazard Data'!$G$14:$G$3379,Injuries!$B74,'Hazard Data'!$D$14:$D$3379,Injuries!C$4,'Hazard Data'!$B$14:$B$3379,Injuries!$A74,'Hazard Data'!$N$14:$N$3379,"&lt;"&amp;Injuries!$M$53)/COUNTIFS('Hazard Data'!$K$14:$K$3379,"&gt;0",'Hazard Data'!$G$14:$G$3379,Injuries!$B74,'Hazard Data'!$D$14:$D$3379,Injuries!C$4,'Hazard Data'!$B$14:$B$3379,Injuries!$A74,'Hazard Data'!$N$14:$N$3379,"&lt;"&amp;Injuries!$M$53),"")</f>
        <v>12</v>
      </c>
      <c r="D74" s="27" t="str">
        <f>IFERROR(SUMIFS('Hazard Data'!$K$14:$K$3379,'Hazard Data'!$G$14:$G$3379,Injuries!$B74,'Hazard Data'!$D$14:$D$3379,Injuries!D$4,'Hazard Data'!$B$14:$B$3379,Injuries!$A74,'Hazard Data'!$N$14:$N$3379,"&lt;"&amp;Injuries!$M$53)/COUNTIFS('Hazard Data'!$K$14:$K$3379,"&gt;0",'Hazard Data'!$G$14:$G$3379,Injuries!$B74,'Hazard Data'!$D$14:$D$3379,Injuries!D$4,'Hazard Data'!$B$14:$B$3379,Injuries!$A74,'Hazard Data'!$N$14:$N$3379,"&lt;"&amp;Injuries!$M$53),"")</f>
        <v/>
      </c>
      <c r="E74" s="27" t="str">
        <f>IFERROR(SUMIFS('Hazard Data'!$K$14:$K$3379,'Hazard Data'!$G$14:$G$3379,Injuries!$B74,'Hazard Data'!$D$14:$D$3379,Injuries!E$4,'Hazard Data'!$B$14:$B$3379,Injuries!$A74,'Hazard Data'!$N$14:$N$3379,"&lt;"&amp;Injuries!$M$53)/COUNTIFS('Hazard Data'!$K$14:$K$3379,"&gt;0",'Hazard Data'!$G$14:$G$3379,Injuries!$B74,'Hazard Data'!$D$14:$D$3379,Injuries!E$4,'Hazard Data'!$B$14:$B$3379,Injuries!$A74,'Hazard Data'!$N$14:$N$3379,"&lt;"&amp;Injuries!$M$53),"")</f>
        <v/>
      </c>
      <c r="F74" s="27" t="str">
        <f>IFERROR(SUMIFS('Hazard Data'!$K$14:$K$3379,'Hazard Data'!$G$14:$G$3379,Injuries!$B74,'Hazard Data'!$D$14:$D$3379,Injuries!F$4,'Hazard Data'!$B$14:$B$3379,Injuries!$A74,'Hazard Data'!$N$14:$N$3379,"&lt;"&amp;Injuries!$M$53)/COUNTIFS('Hazard Data'!$K$14:$K$3379,"&gt;0",'Hazard Data'!$G$14:$G$3379,Injuries!$B74,'Hazard Data'!$D$14:$D$3379,Injuries!F$4,'Hazard Data'!$B$14:$B$3379,Injuries!$A74,'Hazard Data'!$N$14:$N$3379,"&lt;"&amp;Injuries!$M$53),"")</f>
        <v/>
      </c>
      <c r="G74" s="27" t="str">
        <f>IFERROR(SUMIFS('Hazard Data'!$K$14:$K$3379,'Hazard Data'!$G$14:$G$3379,Injuries!$B74,'Hazard Data'!$D$14:$D$3379,Injuries!G$4,'Hazard Data'!$B$14:$B$3379,Injuries!$A74,'Hazard Data'!$N$14:$N$3379,"&lt;"&amp;Injuries!$M$53)/COUNTIFS('Hazard Data'!$K$14:$K$3379,"&gt;0",'Hazard Data'!$G$14:$G$3379,Injuries!$B74,'Hazard Data'!$D$14:$D$3379,Injuries!G$4,'Hazard Data'!$B$14:$B$3379,Injuries!$A74,'Hazard Data'!$N$14:$N$3379,"&lt;"&amp;Injuries!$M$53),"")</f>
        <v/>
      </c>
      <c r="H74" s="27" t="str">
        <f>IFERROR(SUMIFS('Hazard Data'!$K$14:$K$3379,'Hazard Data'!$G$14:$G$3379,Injuries!$B74,'Hazard Data'!$D$14:$D$3379,Injuries!H$4,'Hazard Data'!$B$14:$B$3379,Injuries!$A74,'Hazard Data'!$N$14:$N$3379,"&lt;"&amp;Injuries!$M$53)/COUNTIFS('Hazard Data'!$K$14:$K$3379,"&gt;0",'Hazard Data'!$G$14:$G$3379,Injuries!$B74,'Hazard Data'!$D$14:$D$3379,Injuries!H$4,'Hazard Data'!$B$14:$B$3379,Injuries!$A74,'Hazard Data'!$N$14:$N$3379,"&lt;"&amp;Injuries!$M$53),"")</f>
        <v/>
      </c>
      <c r="I74" s="27">
        <f>IFERROR(SUMIFS('Hazard Data'!$K$14:$K$3379,'Hazard Data'!$G$14:$G$3379,Injuries!$B74,'Hazard Data'!$B$14:$B$3379,Injuries!$A74,'Hazard Data'!$N$14:$N$3379,"&lt;"&amp;Injuries!$M$53)/COUNTIFS('Hazard Data'!$K$14:$K$3379,"&gt;0",'Hazard Data'!$G$14:$G$3379,Injuries!$B74,'Hazard Data'!$B$14:$B$3379,Injuries!$A74,'Hazard Data'!$N$14:$N$3379,"&lt;"&amp;Injuries!$M$53),"")</f>
        <v>12</v>
      </c>
    </row>
    <row r="75" spans="1:15">
      <c r="A75" s="33" t="str">
        <f t="shared" si="9"/>
        <v>5</v>
      </c>
      <c r="B75" s="23" t="s">
        <v>133</v>
      </c>
      <c r="C75" s="27" t="str">
        <f>IFERROR(SUMIFS('Hazard Data'!$K$14:$K$3379,'Hazard Data'!$G$14:$G$3379,Injuries!$B75,'Hazard Data'!$D$14:$D$3379,Injuries!C$4,'Hazard Data'!$B$14:$B$3379,Injuries!$A75,'Hazard Data'!$N$14:$N$3379,"&lt;"&amp;Injuries!$M$53)/COUNTIFS('Hazard Data'!$K$14:$K$3379,"&gt;0",'Hazard Data'!$G$14:$G$3379,Injuries!$B75,'Hazard Data'!$D$14:$D$3379,Injuries!C$4,'Hazard Data'!$B$14:$B$3379,Injuries!$A75,'Hazard Data'!$N$14:$N$3379,"&lt;"&amp;Injuries!$M$53),"")</f>
        <v/>
      </c>
      <c r="D75" s="27">
        <f>IFERROR(SUMIFS('Hazard Data'!$K$14:$K$3379,'Hazard Data'!$G$14:$G$3379,Injuries!$B75,'Hazard Data'!$D$14:$D$3379,Injuries!D$4,'Hazard Data'!$B$14:$B$3379,Injuries!$A75,'Hazard Data'!$N$14:$N$3379,"&lt;"&amp;Injuries!$M$53)/COUNTIFS('Hazard Data'!$K$14:$K$3379,"&gt;0",'Hazard Data'!$G$14:$G$3379,Injuries!$B75,'Hazard Data'!$D$14:$D$3379,Injuries!D$4,'Hazard Data'!$B$14:$B$3379,Injuries!$A75,'Hazard Data'!$N$14:$N$3379,"&lt;"&amp;Injuries!$M$53),"")</f>
        <v>18</v>
      </c>
      <c r="E75" s="27">
        <f>IFERROR(SUMIFS('Hazard Data'!$K$14:$K$3379,'Hazard Data'!$G$14:$G$3379,Injuries!$B75,'Hazard Data'!$D$14:$D$3379,Injuries!E$4,'Hazard Data'!$B$14:$B$3379,Injuries!$A75,'Hazard Data'!$N$14:$N$3379,"&lt;"&amp;Injuries!$M$53)/COUNTIFS('Hazard Data'!$K$14:$K$3379,"&gt;0",'Hazard Data'!$G$14:$G$3379,Injuries!$B75,'Hazard Data'!$D$14:$D$3379,Injuries!E$4,'Hazard Data'!$B$14:$B$3379,Injuries!$A75,'Hazard Data'!$N$14:$N$3379,"&lt;"&amp;Injuries!$M$53),"")</f>
        <v>5</v>
      </c>
      <c r="F75" s="27" t="str">
        <f>IFERROR(SUMIFS('Hazard Data'!$K$14:$K$3379,'Hazard Data'!$G$14:$G$3379,Injuries!$B75,'Hazard Data'!$D$14:$D$3379,Injuries!F$4,'Hazard Data'!$B$14:$B$3379,Injuries!$A75,'Hazard Data'!$N$14:$N$3379,"&lt;"&amp;Injuries!$M$53)/COUNTIFS('Hazard Data'!$K$14:$K$3379,"&gt;0",'Hazard Data'!$G$14:$G$3379,Injuries!$B75,'Hazard Data'!$D$14:$D$3379,Injuries!F$4,'Hazard Data'!$B$14:$B$3379,Injuries!$A75,'Hazard Data'!$N$14:$N$3379,"&lt;"&amp;Injuries!$M$53),"")</f>
        <v/>
      </c>
      <c r="G75" s="27" t="str">
        <f>IFERROR(SUMIFS('Hazard Data'!$K$14:$K$3379,'Hazard Data'!$G$14:$G$3379,Injuries!$B75,'Hazard Data'!$D$14:$D$3379,Injuries!G$4,'Hazard Data'!$B$14:$B$3379,Injuries!$A75,'Hazard Data'!$N$14:$N$3379,"&lt;"&amp;Injuries!$M$53)/COUNTIFS('Hazard Data'!$K$14:$K$3379,"&gt;0",'Hazard Data'!$G$14:$G$3379,Injuries!$B75,'Hazard Data'!$D$14:$D$3379,Injuries!G$4,'Hazard Data'!$B$14:$B$3379,Injuries!$A75,'Hazard Data'!$N$14:$N$3379,"&lt;"&amp;Injuries!$M$53),"")</f>
        <v/>
      </c>
      <c r="H75" s="27" t="str">
        <f>IFERROR(SUMIFS('Hazard Data'!$K$14:$K$3379,'Hazard Data'!$G$14:$G$3379,Injuries!$B75,'Hazard Data'!$D$14:$D$3379,Injuries!H$4,'Hazard Data'!$B$14:$B$3379,Injuries!$A75,'Hazard Data'!$N$14:$N$3379,"&lt;"&amp;Injuries!$M$53)/COUNTIFS('Hazard Data'!$K$14:$K$3379,"&gt;0",'Hazard Data'!$G$14:$G$3379,Injuries!$B75,'Hazard Data'!$D$14:$D$3379,Injuries!H$4,'Hazard Data'!$B$14:$B$3379,Injuries!$A75,'Hazard Data'!$N$14:$N$3379,"&lt;"&amp;Injuries!$M$53),"")</f>
        <v/>
      </c>
      <c r="I75" s="27">
        <f>IFERROR(SUMIFS('Hazard Data'!$K$14:$K$3379,'Hazard Data'!$G$14:$G$3379,Injuries!$B75,'Hazard Data'!$B$14:$B$3379,Injuries!$A75,'Hazard Data'!$N$14:$N$3379,"&lt;"&amp;Injuries!$M$53)/COUNTIFS('Hazard Data'!$K$14:$K$3379,"&gt;0",'Hazard Data'!$G$14:$G$3379,Injuries!$B75,'Hazard Data'!$B$14:$B$3379,Injuries!$A75,'Hazard Data'!$N$14:$N$3379,"&lt;"&amp;Injuries!$M$53),"")</f>
        <v>13.666666666666666</v>
      </c>
    </row>
    <row r="76" spans="1:15">
      <c r="A76" s="33" t="str">
        <f t="shared" si="9"/>
        <v>5</v>
      </c>
      <c r="B76" s="23" t="s">
        <v>134</v>
      </c>
      <c r="C76" s="27" t="str">
        <f>IFERROR(SUMIFS('Hazard Data'!$K$14:$K$3379,'Hazard Data'!$G$14:$G$3379,Injuries!$B76,'Hazard Data'!$D$14:$D$3379,Injuries!C$4,'Hazard Data'!$B$14:$B$3379,Injuries!$A76,'Hazard Data'!$N$14:$N$3379,"&lt;"&amp;Injuries!$M$53)/COUNTIFS('Hazard Data'!$K$14:$K$3379,"&gt;0",'Hazard Data'!$G$14:$G$3379,Injuries!$B76,'Hazard Data'!$D$14:$D$3379,Injuries!C$4,'Hazard Data'!$B$14:$B$3379,Injuries!$A76,'Hazard Data'!$N$14:$N$3379,"&lt;"&amp;Injuries!$M$53),"")</f>
        <v/>
      </c>
      <c r="D76" s="27" t="str">
        <f>IFERROR(SUMIFS('Hazard Data'!$K$14:$K$3379,'Hazard Data'!$G$14:$G$3379,Injuries!$B76,'Hazard Data'!$D$14:$D$3379,Injuries!D$4,'Hazard Data'!$B$14:$B$3379,Injuries!$A76,'Hazard Data'!$N$14:$N$3379,"&lt;"&amp;Injuries!$M$53)/COUNTIFS('Hazard Data'!$K$14:$K$3379,"&gt;0",'Hazard Data'!$G$14:$G$3379,Injuries!$B76,'Hazard Data'!$D$14:$D$3379,Injuries!D$4,'Hazard Data'!$B$14:$B$3379,Injuries!$A76,'Hazard Data'!$N$14:$N$3379,"&lt;"&amp;Injuries!$M$53),"")</f>
        <v/>
      </c>
      <c r="E76" s="27" t="str">
        <f>IFERROR(SUMIFS('Hazard Data'!$K$14:$K$3379,'Hazard Data'!$G$14:$G$3379,Injuries!$B76,'Hazard Data'!$D$14:$D$3379,Injuries!E$4,'Hazard Data'!$B$14:$B$3379,Injuries!$A76,'Hazard Data'!$N$14:$N$3379,"&lt;"&amp;Injuries!$M$53)/COUNTIFS('Hazard Data'!$K$14:$K$3379,"&gt;0",'Hazard Data'!$G$14:$G$3379,Injuries!$B76,'Hazard Data'!$D$14:$D$3379,Injuries!E$4,'Hazard Data'!$B$14:$B$3379,Injuries!$A76,'Hazard Data'!$N$14:$N$3379,"&lt;"&amp;Injuries!$M$53),"")</f>
        <v/>
      </c>
      <c r="F76" s="27" t="str">
        <f>IFERROR(SUMIFS('Hazard Data'!$K$14:$K$3379,'Hazard Data'!$G$14:$G$3379,Injuries!$B76,'Hazard Data'!$D$14:$D$3379,Injuries!F$4,'Hazard Data'!$B$14:$B$3379,Injuries!$A76,'Hazard Data'!$N$14:$N$3379,"&lt;"&amp;Injuries!$M$53)/COUNTIFS('Hazard Data'!$K$14:$K$3379,"&gt;0",'Hazard Data'!$G$14:$G$3379,Injuries!$B76,'Hazard Data'!$D$14:$D$3379,Injuries!F$4,'Hazard Data'!$B$14:$B$3379,Injuries!$A76,'Hazard Data'!$N$14:$N$3379,"&lt;"&amp;Injuries!$M$53),"")</f>
        <v/>
      </c>
      <c r="G76" s="27" t="str">
        <f>IFERROR(SUMIFS('Hazard Data'!$K$14:$K$3379,'Hazard Data'!$G$14:$G$3379,Injuries!$B76,'Hazard Data'!$D$14:$D$3379,Injuries!G$4,'Hazard Data'!$B$14:$B$3379,Injuries!$A76,'Hazard Data'!$N$14:$N$3379,"&lt;"&amp;Injuries!$M$53)/COUNTIFS('Hazard Data'!$K$14:$K$3379,"&gt;0",'Hazard Data'!$G$14:$G$3379,Injuries!$B76,'Hazard Data'!$D$14:$D$3379,Injuries!G$4,'Hazard Data'!$B$14:$B$3379,Injuries!$A76,'Hazard Data'!$N$14:$N$3379,"&lt;"&amp;Injuries!$M$53),"")</f>
        <v/>
      </c>
      <c r="H76" s="27" t="str">
        <f>IFERROR(SUMIFS('Hazard Data'!$K$14:$K$3379,'Hazard Data'!$G$14:$G$3379,Injuries!$B76,'Hazard Data'!$D$14:$D$3379,Injuries!H$4,'Hazard Data'!$B$14:$B$3379,Injuries!$A76,'Hazard Data'!$N$14:$N$3379,"&lt;"&amp;Injuries!$M$53)/COUNTIFS('Hazard Data'!$K$14:$K$3379,"&gt;0",'Hazard Data'!$G$14:$G$3379,Injuries!$B76,'Hazard Data'!$D$14:$D$3379,Injuries!H$4,'Hazard Data'!$B$14:$B$3379,Injuries!$A76,'Hazard Data'!$N$14:$N$3379,"&lt;"&amp;Injuries!$M$53),"")</f>
        <v/>
      </c>
      <c r="I76" s="27" t="str">
        <f>IFERROR(SUMIFS('Hazard Data'!$K$14:$K$3379,'Hazard Data'!$G$14:$G$3379,Injuries!$B76,'Hazard Data'!$B$14:$B$3379,Injuries!$A76,'Hazard Data'!$N$14:$N$3379,"&lt;"&amp;Injuries!$M$53)/COUNTIFS('Hazard Data'!$K$14:$K$3379,"&gt;0",'Hazard Data'!$G$14:$G$3379,Injuries!$B76,'Hazard Data'!$B$14:$B$3379,Injuries!$A76,'Hazard Data'!$N$14:$N$3379,"&lt;"&amp;Injuries!$M$53),"")</f>
        <v/>
      </c>
    </row>
    <row r="77" spans="1:15">
      <c r="A77" s="33" t="str">
        <f t="shared" si="9"/>
        <v>5</v>
      </c>
      <c r="B77" s="23" t="s">
        <v>135</v>
      </c>
      <c r="C77" s="27" t="str">
        <f>IFERROR(SUMIFS('Hazard Data'!$K$14:$K$3379,'Hazard Data'!$G$14:$G$3379,Injuries!$B77,'Hazard Data'!$D$14:$D$3379,Injuries!C$4,'Hazard Data'!$B$14:$B$3379,Injuries!$A77,'Hazard Data'!$N$14:$N$3379,"&lt;"&amp;Injuries!$M$53)/COUNTIFS('Hazard Data'!$K$14:$K$3379,"&gt;0",'Hazard Data'!$G$14:$G$3379,Injuries!$B77,'Hazard Data'!$D$14:$D$3379,Injuries!C$4,'Hazard Data'!$B$14:$B$3379,Injuries!$A77,'Hazard Data'!$N$14:$N$3379,"&lt;"&amp;Injuries!$M$53),"")</f>
        <v/>
      </c>
      <c r="D77" s="27" t="str">
        <f>IFERROR(SUMIFS('Hazard Data'!$K$14:$K$3379,'Hazard Data'!$G$14:$G$3379,Injuries!$B77,'Hazard Data'!$D$14:$D$3379,Injuries!D$4,'Hazard Data'!$B$14:$B$3379,Injuries!$A77,'Hazard Data'!$N$14:$N$3379,"&lt;"&amp;Injuries!$M$53)/COUNTIFS('Hazard Data'!$K$14:$K$3379,"&gt;0",'Hazard Data'!$G$14:$G$3379,Injuries!$B77,'Hazard Data'!$D$14:$D$3379,Injuries!D$4,'Hazard Data'!$B$14:$B$3379,Injuries!$A77,'Hazard Data'!$N$14:$N$3379,"&lt;"&amp;Injuries!$M$53),"")</f>
        <v/>
      </c>
      <c r="E77" s="27" t="str">
        <f>IFERROR(SUMIFS('Hazard Data'!$K$14:$K$3379,'Hazard Data'!$G$14:$G$3379,Injuries!$B77,'Hazard Data'!$D$14:$D$3379,Injuries!E$4,'Hazard Data'!$B$14:$B$3379,Injuries!$A77,'Hazard Data'!$N$14:$N$3379,"&lt;"&amp;Injuries!$M$53)/COUNTIFS('Hazard Data'!$K$14:$K$3379,"&gt;0",'Hazard Data'!$G$14:$G$3379,Injuries!$B77,'Hazard Data'!$D$14:$D$3379,Injuries!E$4,'Hazard Data'!$B$14:$B$3379,Injuries!$A77,'Hazard Data'!$N$14:$N$3379,"&lt;"&amp;Injuries!$M$53),"")</f>
        <v/>
      </c>
      <c r="F77" s="27" t="str">
        <f>IFERROR(SUMIFS('Hazard Data'!$K$14:$K$3379,'Hazard Data'!$G$14:$G$3379,Injuries!$B77,'Hazard Data'!$D$14:$D$3379,Injuries!F$4,'Hazard Data'!$B$14:$B$3379,Injuries!$A77,'Hazard Data'!$N$14:$N$3379,"&lt;"&amp;Injuries!$M$53)/COUNTIFS('Hazard Data'!$K$14:$K$3379,"&gt;0",'Hazard Data'!$G$14:$G$3379,Injuries!$B77,'Hazard Data'!$D$14:$D$3379,Injuries!F$4,'Hazard Data'!$B$14:$B$3379,Injuries!$A77,'Hazard Data'!$N$14:$N$3379,"&lt;"&amp;Injuries!$M$53),"")</f>
        <v/>
      </c>
      <c r="G77" s="27" t="str">
        <f>IFERROR(SUMIFS('Hazard Data'!$K$14:$K$3379,'Hazard Data'!$G$14:$G$3379,Injuries!$B77,'Hazard Data'!$D$14:$D$3379,Injuries!G$4,'Hazard Data'!$B$14:$B$3379,Injuries!$A77,'Hazard Data'!$N$14:$N$3379,"&lt;"&amp;Injuries!$M$53)/COUNTIFS('Hazard Data'!$K$14:$K$3379,"&gt;0",'Hazard Data'!$G$14:$G$3379,Injuries!$B77,'Hazard Data'!$D$14:$D$3379,Injuries!G$4,'Hazard Data'!$B$14:$B$3379,Injuries!$A77,'Hazard Data'!$N$14:$N$3379,"&lt;"&amp;Injuries!$M$53),"")</f>
        <v/>
      </c>
      <c r="H77" s="27" t="str">
        <f>IFERROR(SUMIFS('Hazard Data'!$K$14:$K$3379,'Hazard Data'!$G$14:$G$3379,Injuries!$B77,'Hazard Data'!$D$14:$D$3379,Injuries!H$4,'Hazard Data'!$B$14:$B$3379,Injuries!$A77,'Hazard Data'!$N$14:$N$3379,"&lt;"&amp;Injuries!$M$53)/COUNTIFS('Hazard Data'!$K$14:$K$3379,"&gt;0",'Hazard Data'!$G$14:$G$3379,Injuries!$B77,'Hazard Data'!$D$14:$D$3379,Injuries!H$4,'Hazard Data'!$B$14:$B$3379,Injuries!$A77,'Hazard Data'!$N$14:$N$3379,"&lt;"&amp;Injuries!$M$53),"")</f>
        <v/>
      </c>
      <c r="I77" s="27" t="str">
        <f>IFERROR(SUMIFS('Hazard Data'!$K$14:$K$3379,'Hazard Data'!$G$14:$G$3379,Injuries!$B77,'Hazard Data'!$B$14:$B$3379,Injuries!$A77,'Hazard Data'!$N$14:$N$3379,"&lt;"&amp;Injuries!$M$53)/COUNTIFS('Hazard Data'!$K$14:$K$3379,"&gt;0",'Hazard Data'!$G$14:$G$3379,Injuries!$B77,'Hazard Data'!$B$14:$B$3379,Injuries!$A77,'Hazard Data'!$N$14:$N$3379,"&lt;"&amp;Injuries!$M$53),"")</f>
        <v/>
      </c>
    </row>
    <row r="78" spans="1:15">
      <c r="A78" s="33" t="str">
        <f t="shared" si="9"/>
        <v>5</v>
      </c>
      <c r="B78" s="23" t="s">
        <v>136</v>
      </c>
      <c r="C78" s="27">
        <f>IFERROR(SUMIFS('Hazard Data'!$K$14:$K$3379,'Hazard Data'!$G$14:$G$3379,Injuries!$B78,'Hazard Data'!$D$14:$D$3379,Injuries!C$4,'Hazard Data'!$B$14:$B$3379,Injuries!$A78,'Hazard Data'!$N$14:$N$3379,"&lt;"&amp;Injuries!$M$53)/COUNTIFS('Hazard Data'!$K$14:$K$3379,"&gt;0",'Hazard Data'!$G$14:$G$3379,Injuries!$B78,'Hazard Data'!$D$14:$D$3379,Injuries!C$4,'Hazard Data'!$B$14:$B$3379,Injuries!$A78,'Hazard Data'!$N$14:$N$3379,"&lt;"&amp;Injuries!$M$53),"")</f>
        <v>117</v>
      </c>
      <c r="D78" s="27" t="str">
        <f>IFERROR(SUMIFS('Hazard Data'!$K$14:$K$3379,'Hazard Data'!$G$14:$G$3379,Injuries!$B78,'Hazard Data'!$D$14:$D$3379,Injuries!D$4,'Hazard Data'!$B$14:$B$3379,Injuries!$A78,'Hazard Data'!$N$14:$N$3379,"&lt;"&amp;Injuries!$M$53)/COUNTIFS('Hazard Data'!$K$14:$K$3379,"&gt;0",'Hazard Data'!$G$14:$G$3379,Injuries!$B78,'Hazard Data'!$D$14:$D$3379,Injuries!D$4,'Hazard Data'!$B$14:$B$3379,Injuries!$A78,'Hazard Data'!$N$14:$N$3379,"&lt;"&amp;Injuries!$M$53),"")</f>
        <v/>
      </c>
      <c r="E78" s="27" t="str">
        <f>IFERROR(SUMIFS('Hazard Data'!$K$14:$K$3379,'Hazard Data'!$G$14:$G$3379,Injuries!$B78,'Hazard Data'!$D$14:$D$3379,Injuries!E$4,'Hazard Data'!$B$14:$B$3379,Injuries!$A78,'Hazard Data'!$N$14:$N$3379,"&lt;"&amp;Injuries!$M$53)/COUNTIFS('Hazard Data'!$K$14:$K$3379,"&gt;0",'Hazard Data'!$G$14:$G$3379,Injuries!$B78,'Hazard Data'!$D$14:$D$3379,Injuries!E$4,'Hazard Data'!$B$14:$B$3379,Injuries!$A78,'Hazard Data'!$N$14:$N$3379,"&lt;"&amp;Injuries!$M$53),"")</f>
        <v/>
      </c>
      <c r="F78" s="27" t="str">
        <f>IFERROR(SUMIFS('Hazard Data'!$K$14:$K$3379,'Hazard Data'!$G$14:$G$3379,Injuries!$B78,'Hazard Data'!$D$14:$D$3379,Injuries!F$4,'Hazard Data'!$B$14:$B$3379,Injuries!$A78,'Hazard Data'!$N$14:$N$3379,"&lt;"&amp;Injuries!$M$53)/COUNTIFS('Hazard Data'!$K$14:$K$3379,"&gt;0",'Hazard Data'!$G$14:$G$3379,Injuries!$B78,'Hazard Data'!$D$14:$D$3379,Injuries!F$4,'Hazard Data'!$B$14:$B$3379,Injuries!$A78,'Hazard Data'!$N$14:$N$3379,"&lt;"&amp;Injuries!$M$53),"")</f>
        <v/>
      </c>
      <c r="G78" s="27">
        <f>IFERROR(SUMIFS('Hazard Data'!$K$14:$K$3379,'Hazard Data'!$G$14:$G$3379,Injuries!$B78,'Hazard Data'!$D$14:$D$3379,Injuries!G$4,'Hazard Data'!$B$14:$B$3379,Injuries!$A78,'Hazard Data'!$N$14:$N$3379,"&lt;"&amp;Injuries!$M$53)/COUNTIFS('Hazard Data'!$K$14:$K$3379,"&gt;0",'Hazard Data'!$G$14:$G$3379,Injuries!$B78,'Hazard Data'!$D$14:$D$3379,Injuries!G$4,'Hazard Data'!$B$14:$B$3379,Injuries!$A78,'Hazard Data'!$N$14:$N$3379,"&lt;"&amp;Injuries!$M$53),"")</f>
        <v>66</v>
      </c>
      <c r="H78" s="27" t="str">
        <f>IFERROR(SUMIFS('Hazard Data'!$K$14:$K$3379,'Hazard Data'!$G$14:$G$3379,Injuries!$B78,'Hazard Data'!$D$14:$D$3379,Injuries!H$4,'Hazard Data'!$B$14:$B$3379,Injuries!$A78,'Hazard Data'!$N$14:$N$3379,"&lt;"&amp;Injuries!$M$53)/COUNTIFS('Hazard Data'!$K$14:$K$3379,"&gt;0",'Hazard Data'!$G$14:$G$3379,Injuries!$B78,'Hazard Data'!$D$14:$D$3379,Injuries!H$4,'Hazard Data'!$B$14:$B$3379,Injuries!$A78,'Hazard Data'!$N$14:$N$3379,"&lt;"&amp;Injuries!$M$53),"")</f>
        <v/>
      </c>
      <c r="I78" s="27">
        <f>IFERROR(SUMIFS('Hazard Data'!$K$14:$K$3379,'Hazard Data'!$G$14:$G$3379,Injuries!$B78,'Hazard Data'!$B$14:$B$3379,Injuries!$A78,'Hazard Data'!$N$14:$N$3379,"&lt;"&amp;Injuries!$M$53)/COUNTIFS('Hazard Data'!$K$14:$K$3379,"&gt;0",'Hazard Data'!$G$14:$G$3379,Injuries!$B78,'Hazard Data'!$B$14:$B$3379,Injuries!$A78,'Hazard Data'!$N$14:$N$3379,"&lt;"&amp;Injuries!$M$53),"")</f>
        <v>91.5</v>
      </c>
    </row>
    <row r="79" spans="1:15">
      <c r="A79" s="33" t="str">
        <f t="shared" si="9"/>
        <v>5</v>
      </c>
      <c r="B79" s="23" t="s">
        <v>137</v>
      </c>
      <c r="C79" s="27">
        <f>IFERROR(SUMIFS('Hazard Data'!$K$14:$K$3379,'Hazard Data'!$G$14:$G$3379,Injuries!$B79,'Hazard Data'!$D$14:$D$3379,Injuries!C$4,'Hazard Data'!$B$14:$B$3379,Injuries!$A79,'Hazard Data'!$N$14:$N$3379,"&lt;"&amp;Injuries!$M$53)/COUNTIFS('Hazard Data'!$K$14:$K$3379,"&gt;0",'Hazard Data'!$G$14:$G$3379,Injuries!$B79,'Hazard Data'!$D$14:$D$3379,Injuries!C$4,'Hazard Data'!$B$14:$B$3379,Injuries!$A79,'Hazard Data'!$N$14:$N$3379,"&lt;"&amp;Injuries!$M$53),"")</f>
        <v>11</v>
      </c>
      <c r="D79" s="27" t="str">
        <f>IFERROR(SUMIFS('Hazard Data'!$K$14:$K$3379,'Hazard Data'!$G$14:$G$3379,Injuries!$B79,'Hazard Data'!$D$14:$D$3379,Injuries!D$4,'Hazard Data'!$B$14:$B$3379,Injuries!$A79,'Hazard Data'!$N$14:$N$3379,"&lt;"&amp;Injuries!$M$53)/COUNTIFS('Hazard Data'!$K$14:$K$3379,"&gt;0",'Hazard Data'!$G$14:$G$3379,Injuries!$B79,'Hazard Data'!$D$14:$D$3379,Injuries!D$4,'Hazard Data'!$B$14:$B$3379,Injuries!$A79,'Hazard Data'!$N$14:$N$3379,"&lt;"&amp;Injuries!$M$53),"")</f>
        <v/>
      </c>
      <c r="E79" s="27" t="str">
        <f>IFERROR(SUMIFS('Hazard Data'!$K$14:$K$3379,'Hazard Data'!$G$14:$G$3379,Injuries!$B79,'Hazard Data'!$D$14:$D$3379,Injuries!E$4,'Hazard Data'!$B$14:$B$3379,Injuries!$A79,'Hazard Data'!$N$14:$N$3379,"&lt;"&amp;Injuries!$M$53)/COUNTIFS('Hazard Data'!$K$14:$K$3379,"&gt;0",'Hazard Data'!$G$14:$G$3379,Injuries!$B79,'Hazard Data'!$D$14:$D$3379,Injuries!E$4,'Hazard Data'!$B$14:$B$3379,Injuries!$A79,'Hazard Data'!$N$14:$N$3379,"&lt;"&amp;Injuries!$M$53),"")</f>
        <v/>
      </c>
      <c r="F79" s="27" t="str">
        <f>IFERROR(SUMIFS('Hazard Data'!$K$14:$K$3379,'Hazard Data'!$G$14:$G$3379,Injuries!$B79,'Hazard Data'!$D$14:$D$3379,Injuries!F$4,'Hazard Data'!$B$14:$B$3379,Injuries!$A79,'Hazard Data'!$N$14:$N$3379,"&lt;"&amp;Injuries!$M$53)/COUNTIFS('Hazard Data'!$K$14:$K$3379,"&gt;0",'Hazard Data'!$G$14:$G$3379,Injuries!$B79,'Hazard Data'!$D$14:$D$3379,Injuries!F$4,'Hazard Data'!$B$14:$B$3379,Injuries!$A79,'Hazard Data'!$N$14:$N$3379,"&lt;"&amp;Injuries!$M$53),"")</f>
        <v/>
      </c>
      <c r="G79" s="27" t="str">
        <f>IFERROR(SUMIFS('Hazard Data'!$K$14:$K$3379,'Hazard Data'!$G$14:$G$3379,Injuries!$B79,'Hazard Data'!$D$14:$D$3379,Injuries!G$4,'Hazard Data'!$B$14:$B$3379,Injuries!$A79,'Hazard Data'!$N$14:$N$3379,"&lt;"&amp;Injuries!$M$53)/COUNTIFS('Hazard Data'!$K$14:$K$3379,"&gt;0",'Hazard Data'!$G$14:$G$3379,Injuries!$B79,'Hazard Data'!$D$14:$D$3379,Injuries!G$4,'Hazard Data'!$B$14:$B$3379,Injuries!$A79,'Hazard Data'!$N$14:$N$3379,"&lt;"&amp;Injuries!$M$53),"")</f>
        <v/>
      </c>
      <c r="H79" s="27" t="str">
        <f>IFERROR(SUMIFS('Hazard Data'!$K$14:$K$3379,'Hazard Data'!$G$14:$G$3379,Injuries!$B79,'Hazard Data'!$D$14:$D$3379,Injuries!H$4,'Hazard Data'!$B$14:$B$3379,Injuries!$A79,'Hazard Data'!$N$14:$N$3379,"&lt;"&amp;Injuries!$M$53)/COUNTIFS('Hazard Data'!$K$14:$K$3379,"&gt;0",'Hazard Data'!$G$14:$G$3379,Injuries!$B79,'Hazard Data'!$D$14:$D$3379,Injuries!H$4,'Hazard Data'!$B$14:$B$3379,Injuries!$A79,'Hazard Data'!$N$14:$N$3379,"&lt;"&amp;Injuries!$M$53),"")</f>
        <v/>
      </c>
      <c r="I79" s="27">
        <f>IFERROR(SUMIFS('Hazard Data'!$K$14:$K$3379,'Hazard Data'!$G$14:$G$3379,Injuries!$B79,'Hazard Data'!$B$14:$B$3379,Injuries!$A79,'Hazard Data'!$N$14:$N$3379,"&lt;"&amp;Injuries!$M$53)/COUNTIFS('Hazard Data'!$K$14:$K$3379,"&gt;0",'Hazard Data'!$G$14:$G$3379,Injuries!$B79,'Hazard Data'!$B$14:$B$3379,Injuries!$A79,'Hazard Data'!$N$14:$N$3379,"&lt;"&amp;Injuries!$M$53),"")</f>
        <v>11</v>
      </c>
    </row>
    <row r="80" spans="1:15">
      <c r="A80" s="33" t="str">
        <f t="shared" si="9"/>
        <v>5</v>
      </c>
      <c r="B80" s="23" t="s">
        <v>138</v>
      </c>
      <c r="C80" s="27" t="str">
        <f>IFERROR(SUMIFS('Hazard Data'!$K$14:$K$3379,'Hazard Data'!$G$14:$G$3379,Injuries!$B80,'Hazard Data'!$D$14:$D$3379,Injuries!C$4,'Hazard Data'!$B$14:$B$3379,Injuries!$A80,'Hazard Data'!$N$14:$N$3379,"&lt;"&amp;Injuries!$M$53)/COUNTIFS('Hazard Data'!$K$14:$K$3379,"&gt;0",'Hazard Data'!$G$14:$G$3379,Injuries!$B80,'Hazard Data'!$D$14:$D$3379,Injuries!C$4,'Hazard Data'!$B$14:$B$3379,Injuries!$A80,'Hazard Data'!$N$14:$N$3379,"&lt;"&amp;Injuries!$M$53),"")</f>
        <v/>
      </c>
      <c r="D80" s="27" t="str">
        <f>IFERROR(SUMIFS('Hazard Data'!$K$14:$K$3379,'Hazard Data'!$G$14:$G$3379,Injuries!$B80,'Hazard Data'!$D$14:$D$3379,Injuries!D$4,'Hazard Data'!$B$14:$B$3379,Injuries!$A80,'Hazard Data'!$N$14:$N$3379,"&lt;"&amp;Injuries!$M$53)/COUNTIFS('Hazard Data'!$K$14:$K$3379,"&gt;0",'Hazard Data'!$G$14:$G$3379,Injuries!$B80,'Hazard Data'!$D$14:$D$3379,Injuries!D$4,'Hazard Data'!$B$14:$B$3379,Injuries!$A80,'Hazard Data'!$N$14:$N$3379,"&lt;"&amp;Injuries!$M$53),"")</f>
        <v/>
      </c>
      <c r="E80" s="27" t="str">
        <f>IFERROR(SUMIFS('Hazard Data'!$K$14:$K$3379,'Hazard Data'!$G$14:$G$3379,Injuries!$B80,'Hazard Data'!$D$14:$D$3379,Injuries!E$4,'Hazard Data'!$B$14:$B$3379,Injuries!$A80,'Hazard Data'!$N$14:$N$3379,"&lt;"&amp;Injuries!$M$53)/COUNTIFS('Hazard Data'!$K$14:$K$3379,"&gt;0",'Hazard Data'!$G$14:$G$3379,Injuries!$B80,'Hazard Data'!$D$14:$D$3379,Injuries!E$4,'Hazard Data'!$B$14:$B$3379,Injuries!$A80,'Hazard Data'!$N$14:$N$3379,"&lt;"&amp;Injuries!$M$53),"")</f>
        <v/>
      </c>
      <c r="F80" s="27" t="str">
        <f>IFERROR(SUMIFS('Hazard Data'!$K$14:$K$3379,'Hazard Data'!$G$14:$G$3379,Injuries!$B80,'Hazard Data'!$D$14:$D$3379,Injuries!F$4,'Hazard Data'!$B$14:$B$3379,Injuries!$A80,'Hazard Data'!$N$14:$N$3379,"&lt;"&amp;Injuries!$M$53)/COUNTIFS('Hazard Data'!$K$14:$K$3379,"&gt;0",'Hazard Data'!$G$14:$G$3379,Injuries!$B80,'Hazard Data'!$D$14:$D$3379,Injuries!F$4,'Hazard Data'!$B$14:$B$3379,Injuries!$A80,'Hazard Data'!$N$14:$N$3379,"&lt;"&amp;Injuries!$M$53),"")</f>
        <v/>
      </c>
      <c r="G80" s="27" t="str">
        <f>IFERROR(SUMIFS('Hazard Data'!$K$14:$K$3379,'Hazard Data'!$G$14:$G$3379,Injuries!$B80,'Hazard Data'!$D$14:$D$3379,Injuries!G$4,'Hazard Data'!$B$14:$B$3379,Injuries!$A80,'Hazard Data'!$N$14:$N$3379,"&lt;"&amp;Injuries!$M$53)/COUNTIFS('Hazard Data'!$K$14:$K$3379,"&gt;0",'Hazard Data'!$G$14:$G$3379,Injuries!$B80,'Hazard Data'!$D$14:$D$3379,Injuries!G$4,'Hazard Data'!$B$14:$B$3379,Injuries!$A80,'Hazard Data'!$N$14:$N$3379,"&lt;"&amp;Injuries!$M$53),"")</f>
        <v/>
      </c>
      <c r="H80" s="27" t="str">
        <f>IFERROR(SUMIFS('Hazard Data'!$K$14:$K$3379,'Hazard Data'!$G$14:$G$3379,Injuries!$B80,'Hazard Data'!$D$14:$D$3379,Injuries!H$4,'Hazard Data'!$B$14:$B$3379,Injuries!$A80,'Hazard Data'!$N$14:$N$3379,"&lt;"&amp;Injuries!$M$53)/COUNTIFS('Hazard Data'!$K$14:$K$3379,"&gt;0",'Hazard Data'!$G$14:$G$3379,Injuries!$B80,'Hazard Data'!$D$14:$D$3379,Injuries!H$4,'Hazard Data'!$B$14:$B$3379,Injuries!$A80,'Hazard Data'!$N$14:$N$3379,"&lt;"&amp;Injuries!$M$53),"")</f>
        <v/>
      </c>
      <c r="I80" s="27" t="str">
        <f>IFERROR(SUMIFS('Hazard Data'!$K$14:$K$3379,'Hazard Data'!$G$14:$G$3379,Injuries!$B80,'Hazard Data'!$B$14:$B$3379,Injuries!$A80,'Hazard Data'!$N$14:$N$3379,"&lt;"&amp;Injuries!$M$53)/COUNTIFS('Hazard Data'!$K$14:$K$3379,"&gt;0",'Hazard Data'!$G$14:$G$3379,Injuries!$B80,'Hazard Data'!$B$14:$B$3379,Injuries!$A80,'Hazard Data'!$N$14:$N$3379,"&lt;"&amp;Injuries!$M$53),"")</f>
        <v/>
      </c>
    </row>
    <row r="81" spans="1:15">
      <c r="A81" s="33" t="str">
        <f t="shared" si="9"/>
        <v>5</v>
      </c>
      <c r="B81" s="23" t="s">
        <v>139</v>
      </c>
      <c r="C81" s="27" t="str">
        <f>IFERROR(SUMIFS('Hazard Data'!$K$14:$K$3379,'Hazard Data'!$G$14:$G$3379,Injuries!$B81,'Hazard Data'!$D$14:$D$3379,Injuries!C$4,'Hazard Data'!$B$14:$B$3379,Injuries!$A81,'Hazard Data'!$N$14:$N$3379,"&lt;"&amp;Injuries!$M$53)/COUNTIFS('Hazard Data'!$K$14:$K$3379,"&gt;0",'Hazard Data'!$G$14:$G$3379,Injuries!$B81,'Hazard Data'!$D$14:$D$3379,Injuries!C$4,'Hazard Data'!$B$14:$B$3379,Injuries!$A81,'Hazard Data'!$N$14:$N$3379,"&lt;"&amp;Injuries!$M$53),"")</f>
        <v/>
      </c>
      <c r="D81" s="27" t="str">
        <f>IFERROR(SUMIFS('Hazard Data'!$K$14:$K$3379,'Hazard Data'!$G$14:$G$3379,Injuries!$B81,'Hazard Data'!$D$14:$D$3379,Injuries!D$4,'Hazard Data'!$B$14:$B$3379,Injuries!$A81,'Hazard Data'!$N$14:$N$3379,"&lt;"&amp;Injuries!$M$53)/COUNTIFS('Hazard Data'!$K$14:$K$3379,"&gt;0",'Hazard Data'!$G$14:$G$3379,Injuries!$B81,'Hazard Data'!$D$14:$D$3379,Injuries!D$4,'Hazard Data'!$B$14:$B$3379,Injuries!$A81,'Hazard Data'!$N$14:$N$3379,"&lt;"&amp;Injuries!$M$53),"")</f>
        <v/>
      </c>
      <c r="E81" s="27" t="str">
        <f>IFERROR(SUMIFS('Hazard Data'!$K$14:$K$3379,'Hazard Data'!$G$14:$G$3379,Injuries!$B81,'Hazard Data'!$D$14:$D$3379,Injuries!E$4,'Hazard Data'!$B$14:$B$3379,Injuries!$A81,'Hazard Data'!$N$14:$N$3379,"&lt;"&amp;Injuries!$M$53)/COUNTIFS('Hazard Data'!$K$14:$K$3379,"&gt;0",'Hazard Data'!$G$14:$G$3379,Injuries!$B81,'Hazard Data'!$D$14:$D$3379,Injuries!E$4,'Hazard Data'!$B$14:$B$3379,Injuries!$A81,'Hazard Data'!$N$14:$N$3379,"&lt;"&amp;Injuries!$M$53),"")</f>
        <v/>
      </c>
      <c r="F81" s="27" t="str">
        <f>IFERROR(SUMIFS('Hazard Data'!$K$14:$K$3379,'Hazard Data'!$G$14:$G$3379,Injuries!$B81,'Hazard Data'!$D$14:$D$3379,Injuries!F$4,'Hazard Data'!$B$14:$B$3379,Injuries!$A81,'Hazard Data'!$N$14:$N$3379,"&lt;"&amp;Injuries!$M$53)/COUNTIFS('Hazard Data'!$K$14:$K$3379,"&gt;0",'Hazard Data'!$G$14:$G$3379,Injuries!$B81,'Hazard Data'!$D$14:$D$3379,Injuries!F$4,'Hazard Data'!$B$14:$B$3379,Injuries!$A81,'Hazard Data'!$N$14:$N$3379,"&lt;"&amp;Injuries!$M$53),"")</f>
        <v/>
      </c>
      <c r="G81" s="27" t="str">
        <f>IFERROR(SUMIFS('Hazard Data'!$K$14:$K$3379,'Hazard Data'!$G$14:$G$3379,Injuries!$B81,'Hazard Data'!$D$14:$D$3379,Injuries!G$4,'Hazard Data'!$B$14:$B$3379,Injuries!$A81,'Hazard Data'!$N$14:$N$3379,"&lt;"&amp;Injuries!$M$53)/COUNTIFS('Hazard Data'!$K$14:$K$3379,"&gt;0",'Hazard Data'!$G$14:$G$3379,Injuries!$B81,'Hazard Data'!$D$14:$D$3379,Injuries!G$4,'Hazard Data'!$B$14:$B$3379,Injuries!$A81,'Hazard Data'!$N$14:$N$3379,"&lt;"&amp;Injuries!$M$53),"")</f>
        <v/>
      </c>
      <c r="H81" s="27" t="str">
        <f>IFERROR(SUMIFS('Hazard Data'!$K$14:$K$3379,'Hazard Data'!$G$14:$G$3379,Injuries!$B81,'Hazard Data'!$D$14:$D$3379,Injuries!H$4,'Hazard Data'!$B$14:$B$3379,Injuries!$A81,'Hazard Data'!$N$14:$N$3379,"&lt;"&amp;Injuries!$M$53)/COUNTIFS('Hazard Data'!$K$14:$K$3379,"&gt;0",'Hazard Data'!$G$14:$G$3379,Injuries!$B81,'Hazard Data'!$D$14:$D$3379,Injuries!H$4,'Hazard Data'!$B$14:$B$3379,Injuries!$A81,'Hazard Data'!$N$14:$N$3379,"&lt;"&amp;Injuries!$M$53),"")</f>
        <v/>
      </c>
      <c r="I81" s="27" t="str">
        <f>IFERROR(SUMIFS('Hazard Data'!$K$14:$K$3379,'Hazard Data'!$G$14:$G$3379,Injuries!$B81,'Hazard Data'!$B$14:$B$3379,Injuries!$A81,'Hazard Data'!$N$14:$N$3379,"&lt;"&amp;Injuries!$M$53)/COUNTIFS('Hazard Data'!$K$14:$K$3379,"&gt;0",'Hazard Data'!$G$14:$G$3379,Injuries!$B81,'Hazard Data'!$B$14:$B$3379,Injuries!$A81,'Hazard Data'!$N$14:$N$3379,"&lt;"&amp;Injuries!$M$53),"")</f>
        <v/>
      </c>
    </row>
    <row r="82" spans="1:15">
      <c r="A82" s="33" t="str">
        <f t="shared" si="9"/>
        <v>5</v>
      </c>
      <c r="B82" s="23" t="s">
        <v>117</v>
      </c>
      <c r="C82" s="27">
        <f>IFERROR(SUMIFS('Hazard Data'!$K$14:$K$3379,'Hazard Data'!$D$14:$D$3379,Injuries!C$4,'Hazard Data'!$B$14:$B$3379,Injuries!$A82,'Hazard Data'!$N$14:$N$3379,"&lt;"&amp;Injuries!$M$53)/COUNTIFS('Hazard Data'!$K$14:$K$3379,"&gt;0",'Hazard Data'!$D$14:$D$3379,Injuries!C$4,'Hazard Data'!$B$14:$B$3379,Injuries!$A82,'Hazard Data'!$N$14:$N$3379,"&lt;"&amp;Injuries!$M$53),"")</f>
        <v>12.411764705882353</v>
      </c>
      <c r="D82" s="27">
        <f>IFERROR(SUMIFS('Hazard Data'!$K$14:$K$3379,'Hazard Data'!$D$14:$D$3379,Injuries!D$4,'Hazard Data'!$B$14:$B$3379,Injuries!$A82,'Hazard Data'!$N$14:$N$3379,"&lt;"&amp;Injuries!$M$53)/COUNTIFS('Hazard Data'!$K$14:$K$3379,"&gt;0",'Hazard Data'!$D$14:$D$3379,Injuries!D$4,'Hazard Data'!$B$14:$B$3379,Injuries!$A82,'Hazard Data'!$N$14:$N$3379,"&lt;"&amp;Injuries!$M$53),"")</f>
        <v>10.875</v>
      </c>
      <c r="E82" s="27">
        <f>IFERROR(SUMIFS('Hazard Data'!$K$14:$K$3379,'Hazard Data'!$D$14:$D$3379,Injuries!E$4,'Hazard Data'!$B$14:$B$3379,Injuries!$A82,'Hazard Data'!$N$14:$N$3379,"&lt;"&amp;Injuries!$M$53)/COUNTIFS('Hazard Data'!$K$14:$K$3379,"&gt;0",'Hazard Data'!$D$14:$D$3379,Injuries!E$4,'Hazard Data'!$B$14:$B$3379,Injuries!$A82,'Hazard Data'!$N$14:$N$3379,"&lt;"&amp;Injuries!$M$53),"")</f>
        <v>5</v>
      </c>
      <c r="F82" s="27" t="str">
        <f>IFERROR(SUMIFS('Hazard Data'!$K$14:$K$3379,'Hazard Data'!$D$14:$D$3379,Injuries!F$4,'Hazard Data'!$B$14:$B$3379,Injuries!$A82,'Hazard Data'!$N$14:$N$3379,"&lt;"&amp;Injuries!$M$53)/COUNTIFS('Hazard Data'!$K$14:$K$3379,"&gt;0",'Hazard Data'!$D$14:$D$3379,Injuries!F$4,'Hazard Data'!$B$14:$B$3379,Injuries!$A82,'Hazard Data'!$N$14:$N$3379,"&lt;"&amp;Injuries!$M$53),"")</f>
        <v/>
      </c>
      <c r="G82" s="27">
        <f>IFERROR(SUMIFS('Hazard Data'!$K$14:$K$3379,'Hazard Data'!$D$14:$D$3379,Injuries!G$4,'Hazard Data'!$B$14:$B$3379,Injuries!$A82,'Hazard Data'!$N$14:$N$3379,"&lt;"&amp;Injuries!$M$53)/COUNTIFS('Hazard Data'!$K$14:$K$3379,"&gt;0",'Hazard Data'!$D$14:$D$3379,Injuries!G$4,'Hazard Data'!$B$14:$B$3379,Injuries!$A82,'Hazard Data'!$N$14:$N$3379,"&lt;"&amp;Injuries!$M$53),"")</f>
        <v>66</v>
      </c>
      <c r="H82" s="27" t="str">
        <f>IFERROR(SUMIFS('Hazard Data'!$K$14:$K$3379,'Hazard Data'!$D$14:$D$3379,Injuries!H$4,'Hazard Data'!$B$14:$B$3379,Injuries!$A82,'Hazard Data'!$N$14:$N$3379,"&lt;"&amp;Injuries!$M$53)/COUNTIFS('Hazard Data'!$K$14:$K$3379,"&gt;0",'Hazard Data'!$D$14:$D$3379,Injuries!H$4,'Hazard Data'!$B$14:$B$3379,Injuries!$A82,'Hazard Data'!$N$14:$N$3379,"&lt;"&amp;Injuries!$M$53),"")</f>
        <v/>
      </c>
      <c r="I82" s="27">
        <f>IFERROR(SUMIFS('Hazard Data'!$K$14:$K$3379,'Hazard Data'!$B$14:$B$3379,Injuries!$A82,'Hazard Data'!$N$14:$N$3379,"&lt;"&amp;Injuries!$M$53)/COUNTIFS('Hazard Data'!$K$14:$K$3379,"&gt;0",'Hazard Data'!$B$14:$B$3379,Injuries!$A82,'Hazard Data'!$N$14:$N$3379,"&lt;"&amp;Injuries!$M$53),"")</f>
        <v>13.666666666666666</v>
      </c>
    </row>
    <row r="83" spans="1:15">
      <c r="A83" s="23" t="s">
        <v>144</v>
      </c>
    </row>
    <row r="84" spans="1:15">
      <c r="C84" s="23" t="s">
        <v>96</v>
      </c>
      <c r="D84" s="23" t="s">
        <v>97</v>
      </c>
      <c r="E84" s="23" t="s">
        <v>98</v>
      </c>
      <c r="F84" s="23" t="s">
        <v>100</v>
      </c>
      <c r="G84" s="23" t="s">
        <v>41</v>
      </c>
      <c r="H84" s="23" t="s">
        <v>87</v>
      </c>
      <c r="I84" s="23" t="s">
        <v>123</v>
      </c>
      <c r="L84" s="23" t="s">
        <v>6</v>
      </c>
      <c r="M84" s="23" t="s">
        <v>124</v>
      </c>
      <c r="N84" s="23" t="s">
        <v>21</v>
      </c>
      <c r="O84" s="23" t="s">
        <v>125</v>
      </c>
    </row>
    <row r="85" spans="1:15">
      <c r="A85" s="33" t="str">
        <f>RIGHT(A83,1)</f>
        <v>6</v>
      </c>
      <c r="B85" s="23" t="s">
        <v>126</v>
      </c>
      <c r="C85" s="27">
        <f>IFERROR(SUMIFS('Hazard Data'!$K$14:$K$3379,'Hazard Data'!$G$14:$G$3379,Injuries!$B85,'Hazard Data'!$D$14:$D$3379,Injuries!C$4,'Hazard Data'!$B$14:$B$3379,Injuries!$A85,'Hazard Data'!$N$14:$N$3379,"&lt;"&amp;Injuries!$M$53)/COUNTIFS('Hazard Data'!$K$14:$K$3379,"&gt;0",'Hazard Data'!$G$14:$G$3379,Injuries!$B85,'Hazard Data'!$D$14:$D$3379,Injuries!C$4,'Hazard Data'!$B$14:$B$3379,Injuries!$A85,'Hazard Data'!$N$14:$N$3379,"&lt;"&amp;Injuries!$M$53),"")</f>
        <v>8</v>
      </c>
      <c r="D85" s="27" t="str">
        <f>IFERROR(SUMIFS('Hazard Data'!$K$14:$K$3379,'Hazard Data'!$G$14:$G$3379,Injuries!$B85,'Hazard Data'!$D$14:$D$3379,Injuries!D$4,'Hazard Data'!$B$14:$B$3379,Injuries!$A85,'Hazard Data'!$N$14:$N$3379,"&lt;"&amp;Injuries!$M$53)/COUNTIFS('Hazard Data'!$K$14:$K$3379,"&gt;0",'Hazard Data'!$G$14:$G$3379,Injuries!$B85,'Hazard Data'!$D$14:$D$3379,Injuries!D$4,'Hazard Data'!$B$14:$B$3379,Injuries!$A85,'Hazard Data'!$N$14:$N$3379,"&lt;"&amp;Injuries!$M$53),"")</f>
        <v/>
      </c>
      <c r="E85" s="27" t="str">
        <f>IFERROR(SUMIFS('Hazard Data'!$K$14:$K$3379,'Hazard Data'!$G$14:$G$3379,Injuries!$B85,'Hazard Data'!$D$14:$D$3379,Injuries!E$4,'Hazard Data'!$B$14:$B$3379,Injuries!$A85,'Hazard Data'!$N$14:$N$3379,"&lt;"&amp;Injuries!$M$53)/COUNTIFS('Hazard Data'!$K$14:$K$3379,"&gt;0",'Hazard Data'!$G$14:$G$3379,Injuries!$B85,'Hazard Data'!$D$14:$D$3379,Injuries!E$4,'Hazard Data'!$B$14:$B$3379,Injuries!$A85,'Hazard Data'!$N$14:$N$3379,"&lt;"&amp;Injuries!$M$53),"")</f>
        <v/>
      </c>
      <c r="F85" s="27" t="str">
        <f>IFERROR(SUMIFS('Hazard Data'!$K$14:$K$3379,'Hazard Data'!$G$14:$G$3379,Injuries!$B85,'Hazard Data'!$D$14:$D$3379,Injuries!F$4,'Hazard Data'!$B$14:$B$3379,Injuries!$A85,'Hazard Data'!$N$14:$N$3379,"&lt;"&amp;Injuries!$M$53)/COUNTIFS('Hazard Data'!$K$14:$K$3379,"&gt;0",'Hazard Data'!$G$14:$G$3379,Injuries!$B85,'Hazard Data'!$D$14:$D$3379,Injuries!F$4,'Hazard Data'!$B$14:$B$3379,Injuries!$A85,'Hazard Data'!$N$14:$N$3379,"&lt;"&amp;Injuries!$M$53),"")</f>
        <v/>
      </c>
      <c r="G85" s="27" t="str">
        <f>IFERROR(SUMIFS('Hazard Data'!$K$14:$K$3379,'Hazard Data'!$G$14:$G$3379,Injuries!$B85,'Hazard Data'!$D$14:$D$3379,Injuries!G$4,'Hazard Data'!$B$14:$B$3379,Injuries!$A85,'Hazard Data'!$N$14:$N$3379,"&lt;"&amp;Injuries!$M$53)/COUNTIFS('Hazard Data'!$K$14:$K$3379,"&gt;0",'Hazard Data'!$G$14:$G$3379,Injuries!$B85,'Hazard Data'!$D$14:$D$3379,Injuries!G$4,'Hazard Data'!$B$14:$B$3379,Injuries!$A85,'Hazard Data'!$N$14:$N$3379,"&lt;"&amp;Injuries!$M$53),"")</f>
        <v/>
      </c>
      <c r="H85" s="27" t="str">
        <f>IFERROR(SUMIFS('Hazard Data'!$K$14:$K$3379,'Hazard Data'!$G$14:$G$3379,Injuries!$B85,'Hazard Data'!$D$14:$D$3379,Injuries!H$4,'Hazard Data'!$B$14:$B$3379,Injuries!$A85,'Hazard Data'!$N$14:$N$3379,"&lt;"&amp;Injuries!$M$53)/COUNTIFS('Hazard Data'!$K$14:$K$3379,"&gt;0",'Hazard Data'!$G$14:$G$3379,Injuries!$B85,'Hazard Data'!$D$14:$D$3379,Injuries!H$4,'Hazard Data'!$B$14:$B$3379,Injuries!$A85,'Hazard Data'!$N$14:$N$3379,"&lt;"&amp;Injuries!$M$53),"")</f>
        <v/>
      </c>
      <c r="I85" s="27">
        <f>IFERROR(SUMIFS('Hazard Data'!$K$14:$K$3379,'Hazard Data'!$G$14:$G$3379,Injuries!$B85,'Hazard Data'!$B$14:$B$3379,Injuries!$A85,'Hazard Data'!$N$14:$N$3379,"&lt;"&amp;Injuries!$M$53)/COUNTIFS('Hazard Data'!$K$14:$K$3379,"&gt;0",'Hazard Data'!$G$14:$G$3379,Injuries!$B85,'Hazard Data'!$B$14:$B$3379,Injuries!$A85,'Hazard Data'!$N$14:$N$3379,"&lt;"&amp;Injuries!$M$53),"")</f>
        <v>8</v>
      </c>
      <c r="K85" s="23" t="s">
        <v>90</v>
      </c>
      <c r="L85">
        <v>0</v>
      </c>
      <c r="M85" s="27">
        <v>175000</v>
      </c>
      <c r="N85">
        <f>COUNTIFS('Hazard Data'!$B$14:$B$3379,Injuries!$A85,'Hazard Data'!$N$14:$N$3379,"&gt;="&amp;L85,'Hazard Data'!$N$14:$N$3379,"&lt;"&amp;M85)</f>
        <v>208</v>
      </c>
      <c r="O85" s="35">
        <f>N85/SUM($N$85:$N$87)</f>
        <v>0.83870967741935487</v>
      </c>
    </row>
    <row r="86" spans="1:15">
      <c r="A86" s="33" t="str">
        <f>A85</f>
        <v>6</v>
      </c>
      <c r="B86" s="23" t="s">
        <v>127</v>
      </c>
      <c r="C86" s="27">
        <f>IFERROR(SUMIFS('Hazard Data'!$K$14:$K$3379,'Hazard Data'!$G$14:$G$3379,Injuries!$B86,'Hazard Data'!$D$14:$D$3379,Injuries!C$4,'Hazard Data'!$B$14:$B$3379,Injuries!$A86,'Hazard Data'!$N$14:$N$3379,"&lt;"&amp;Injuries!$M$53)/COUNTIFS('Hazard Data'!$K$14:$K$3379,"&gt;0",'Hazard Data'!$G$14:$G$3379,Injuries!$B86,'Hazard Data'!$D$14:$D$3379,Injuries!C$4,'Hazard Data'!$B$14:$B$3379,Injuries!$A86,'Hazard Data'!$N$14:$N$3379,"&lt;"&amp;Injuries!$M$53),"")</f>
        <v>1</v>
      </c>
      <c r="D86" s="27">
        <f>IFERROR(SUMIFS('Hazard Data'!$K$14:$K$3379,'Hazard Data'!$G$14:$G$3379,Injuries!$B86,'Hazard Data'!$D$14:$D$3379,Injuries!D$4,'Hazard Data'!$B$14:$B$3379,Injuries!$A86,'Hazard Data'!$N$14:$N$3379,"&lt;"&amp;Injuries!$M$53)/COUNTIFS('Hazard Data'!$K$14:$K$3379,"&gt;0",'Hazard Data'!$G$14:$G$3379,Injuries!$B86,'Hazard Data'!$D$14:$D$3379,Injuries!D$4,'Hazard Data'!$B$14:$B$3379,Injuries!$A86,'Hazard Data'!$N$14:$N$3379,"&lt;"&amp;Injuries!$M$53),"")</f>
        <v>26</v>
      </c>
      <c r="E86" s="27" t="str">
        <f>IFERROR(SUMIFS('Hazard Data'!$K$14:$K$3379,'Hazard Data'!$G$14:$G$3379,Injuries!$B86,'Hazard Data'!$D$14:$D$3379,Injuries!E$4,'Hazard Data'!$B$14:$B$3379,Injuries!$A86,'Hazard Data'!$N$14:$N$3379,"&lt;"&amp;Injuries!$M$53)/COUNTIFS('Hazard Data'!$K$14:$K$3379,"&gt;0",'Hazard Data'!$G$14:$G$3379,Injuries!$B86,'Hazard Data'!$D$14:$D$3379,Injuries!E$4,'Hazard Data'!$B$14:$B$3379,Injuries!$A86,'Hazard Data'!$N$14:$N$3379,"&lt;"&amp;Injuries!$M$53),"")</f>
        <v/>
      </c>
      <c r="F86" s="27" t="str">
        <f>IFERROR(SUMIFS('Hazard Data'!$K$14:$K$3379,'Hazard Data'!$G$14:$G$3379,Injuries!$B86,'Hazard Data'!$D$14:$D$3379,Injuries!F$4,'Hazard Data'!$B$14:$B$3379,Injuries!$A86,'Hazard Data'!$N$14:$N$3379,"&lt;"&amp;Injuries!$M$53)/COUNTIFS('Hazard Data'!$K$14:$K$3379,"&gt;0",'Hazard Data'!$G$14:$G$3379,Injuries!$B86,'Hazard Data'!$D$14:$D$3379,Injuries!F$4,'Hazard Data'!$B$14:$B$3379,Injuries!$A86,'Hazard Data'!$N$14:$N$3379,"&lt;"&amp;Injuries!$M$53),"")</f>
        <v/>
      </c>
      <c r="G86" s="27" t="str">
        <f>IFERROR(SUMIFS('Hazard Data'!$K$14:$K$3379,'Hazard Data'!$G$14:$G$3379,Injuries!$B86,'Hazard Data'!$D$14:$D$3379,Injuries!G$4,'Hazard Data'!$B$14:$B$3379,Injuries!$A86,'Hazard Data'!$N$14:$N$3379,"&lt;"&amp;Injuries!$M$53)/COUNTIFS('Hazard Data'!$K$14:$K$3379,"&gt;0",'Hazard Data'!$G$14:$G$3379,Injuries!$B86,'Hazard Data'!$D$14:$D$3379,Injuries!G$4,'Hazard Data'!$B$14:$B$3379,Injuries!$A86,'Hazard Data'!$N$14:$N$3379,"&lt;"&amp;Injuries!$M$53),"")</f>
        <v/>
      </c>
      <c r="H86" s="27" t="str">
        <f>IFERROR(SUMIFS('Hazard Data'!$K$14:$K$3379,'Hazard Data'!$G$14:$G$3379,Injuries!$B86,'Hazard Data'!$D$14:$D$3379,Injuries!H$4,'Hazard Data'!$B$14:$B$3379,Injuries!$A86,'Hazard Data'!$N$14:$N$3379,"&lt;"&amp;Injuries!$M$53)/COUNTIFS('Hazard Data'!$K$14:$K$3379,"&gt;0",'Hazard Data'!$G$14:$G$3379,Injuries!$B86,'Hazard Data'!$D$14:$D$3379,Injuries!H$4,'Hazard Data'!$B$14:$B$3379,Injuries!$A86,'Hazard Data'!$N$14:$N$3379,"&lt;"&amp;Injuries!$M$53),"")</f>
        <v/>
      </c>
      <c r="I86" s="27">
        <f>IFERROR(SUMIFS('Hazard Data'!$K$14:$K$3379,'Hazard Data'!$G$14:$G$3379,Injuries!$B86,'Hazard Data'!$B$14:$B$3379,Injuries!$A86,'Hazard Data'!$N$14:$N$3379,"&lt;"&amp;Injuries!$M$53)/COUNTIFS('Hazard Data'!$K$14:$K$3379,"&gt;0",'Hazard Data'!$G$14:$G$3379,Injuries!$B86,'Hazard Data'!$B$14:$B$3379,Injuries!$A86,'Hazard Data'!$N$14:$N$3379,"&lt;"&amp;Injuries!$M$53),"")</f>
        <v>13.5</v>
      </c>
      <c r="K86" s="23" t="s">
        <v>91</v>
      </c>
      <c r="L86" s="24">
        <f>M85</f>
        <v>175000</v>
      </c>
      <c r="M86" s="27">
        <v>3000000</v>
      </c>
      <c r="N86">
        <f>COUNTIFS('Hazard Data'!$B$14:$B$3379,Injuries!$A86,'Hazard Data'!$N$14:$N$3379,"&gt;="&amp;L86,'Hazard Data'!$N$14:$N$3379,"&lt;"&amp;M86)</f>
        <v>30</v>
      </c>
      <c r="O86" s="35">
        <f t="shared" ref="O86:O87" si="10">N86/SUM($N$85:$N$87)</f>
        <v>0.12096774193548387</v>
      </c>
    </row>
    <row r="87" spans="1:15">
      <c r="A87" s="33" t="str">
        <f t="shared" ref="A87:A98" si="11">A86</f>
        <v>6</v>
      </c>
      <c r="B87" s="23" t="s">
        <v>128</v>
      </c>
      <c r="C87" s="27">
        <f>IFERROR(SUMIFS('Hazard Data'!$K$14:$K$3379,'Hazard Data'!$G$14:$G$3379,Injuries!$B87,'Hazard Data'!$D$14:$D$3379,Injuries!C$4,'Hazard Data'!$B$14:$B$3379,Injuries!$A87,'Hazard Data'!$N$14:$N$3379,"&lt;"&amp;Injuries!$M$53)/COUNTIFS('Hazard Data'!$K$14:$K$3379,"&gt;0",'Hazard Data'!$G$14:$G$3379,Injuries!$B87,'Hazard Data'!$D$14:$D$3379,Injuries!C$4,'Hazard Data'!$B$14:$B$3379,Injuries!$A87,'Hazard Data'!$N$14:$N$3379,"&lt;"&amp;Injuries!$M$53),"")</f>
        <v>1</v>
      </c>
      <c r="D87" s="27" t="str">
        <f>IFERROR(SUMIFS('Hazard Data'!$K$14:$K$3379,'Hazard Data'!$G$14:$G$3379,Injuries!$B87,'Hazard Data'!$D$14:$D$3379,Injuries!D$4,'Hazard Data'!$B$14:$B$3379,Injuries!$A87,'Hazard Data'!$N$14:$N$3379,"&lt;"&amp;Injuries!$M$53)/COUNTIFS('Hazard Data'!$K$14:$K$3379,"&gt;0",'Hazard Data'!$G$14:$G$3379,Injuries!$B87,'Hazard Data'!$D$14:$D$3379,Injuries!D$4,'Hazard Data'!$B$14:$B$3379,Injuries!$A87,'Hazard Data'!$N$14:$N$3379,"&lt;"&amp;Injuries!$M$53),"")</f>
        <v/>
      </c>
      <c r="E87" s="27" t="str">
        <f>IFERROR(SUMIFS('Hazard Data'!$K$14:$K$3379,'Hazard Data'!$G$14:$G$3379,Injuries!$B87,'Hazard Data'!$D$14:$D$3379,Injuries!E$4,'Hazard Data'!$B$14:$B$3379,Injuries!$A87,'Hazard Data'!$N$14:$N$3379,"&lt;"&amp;Injuries!$M$53)/COUNTIFS('Hazard Data'!$K$14:$K$3379,"&gt;0",'Hazard Data'!$G$14:$G$3379,Injuries!$B87,'Hazard Data'!$D$14:$D$3379,Injuries!E$4,'Hazard Data'!$B$14:$B$3379,Injuries!$A87,'Hazard Data'!$N$14:$N$3379,"&lt;"&amp;Injuries!$M$53),"")</f>
        <v/>
      </c>
      <c r="F87" s="27" t="str">
        <f>IFERROR(SUMIFS('Hazard Data'!$K$14:$K$3379,'Hazard Data'!$G$14:$G$3379,Injuries!$B87,'Hazard Data'!$D$14:$D$3379,Injuries!F$4,'Hazard Data'!$B$14:$B$3379,Injuries!$A87,'Hazard Data'!$N$14:$N$3379,"&lt;"&amp;Injuries!$M$53)/COUNTIFS('Hazard Data'!$K$14:$K$3379,"&gt;0",'Hazard Data'!$G$14:$G$3379,Injuries!$B87,'Hazard Data'!$D$14:$D$3379,Injuries!F$4,'Hazard Data'!$B$14:$B$3379,Injuries!$A87,'Hazard Data'!$N$14:$N$3379,"&lt;"&amp;Injuries!$M$53),"")</f>
        <v/>
      </c>
      <c r="G87" s="27">
        <f>IFERROR(SUMIFS('Hazard Data'!$K$14:$K$3379,'Hazard Data'!$G$14:$G$3379,Injuries!$B87,'Hazard Data'!$D$14:$D$3379,Injuries!G$4,'Hazard Data'!$B$14:$B$3379,Injuries!$A87,'Hazard Data'!$N$14:$N$3379,"&lt;"&amp;Injuries!$M$53)/COUNTIFS('Hazard Data'!$K$14:$K$3379,"&gt;0",'Hazard Data'!$G$14:$G$3379,Injuries!$B87,'Hazard Data'!$D$14:$D$3379,Injuries!G$4,'Hazard Data'!$B$14:$B$3379,Injuries!$A87,'Hazard Data'!$N$14:$N$3379,"&lt;"&amp;Injuries!$M$53),"")</f>
        <v>12</v>
      </c>
      <c r="H87" s="27" t="str">
        <f>IFERROR(SUMIFS('Hazard Data'!$K$14:$K$3379,'Hazard Data'!$G$14:$G$3379,Injuries!$B87,'Hazard Data'!$D$14:$D$3379,Injuries!H$4,'Hazard Data'!$B$14:$B$3379,Injuries!$A87,'Hazard Data'!$N$14:$N$3379,"&lt;"&amp;Injuries!$M$53)/COUNTIFS('Hazard Data'!$K$14:$K$3379,"&gt;0",'Hazard Data'!$G$14:$G$3379,Injuries!$B87,'Hazard Data'!$D$14:$D$3379,Injuries!H$4,'Hazard Data'!$B$14:$B$3379,Injuries!$A87,'Hazard Data'!$N$14:$N$3379,"&lt;"&amp;Injuries!$M$53),"")</f>
        <v/>
      </c>
      <c r="I87" s="27">
        <f>IFERROR(SUMIFS('Hazard Data'!$K$14:$K$3379,'Hazard Data'!$G$14:$G$3379,Injuries!$B87,'Hazard Data'!$B$14:$B$3379,Injuries!$A87,'Hazard Data'!$N$14:$N$3379,"&lt;"&amp;Injuries!$M$53)/COUNTIFS('Hazard Data'!$K$14:$K$3379,"&gt;0",'Hazard Data'!$G$14:$G$3379,Injuries!$B87,'Hazard Data'!$B$14:$B$3379,Injuries!$A87,'Hazard Data'!$N$14:$N$3379,"&lt;"&amp;Injuries!$M$53),"")</f>
        <v>4.666666666666667</v>
      </c>
      <c r="K87" s="23" t="s">
        <v>92</v>
      </c>
      <c r="L87" s="24">
        <f>M86</f>
        <v>3000000</v>
      </c>
      <c r="M87" t="s">
        <v>129</v>
      </c>
      <c r="N87">
        <f>COUNTIFS('Hazard Data'!$B$14:$B$3379,Injuries!$A87,'Hazard Data'!$N$14:$N$3379,"&gt;="&amp;L87)</f>
        <v>10</v>
      </c>
      <c r="O87" s="35">
        <f t="shared" si="10"/>
        <v>4.0322580645161289E-2</v>
      </c>
    </row>
    <row r="88" spans="1:15">
      <c r="A88" s="33" t="str">
        <f t="shared" si="11"/>
        <v>6</v>
      </c>
      <c r="B88" s="23" t="s">
        <v>130</v>
      </c>
      <c r="C88" s="27">
        <f>IFERROR(SUMIFS('Hazard Data'!$K$14:$K$3379,'Hazard Data'!$G$14:$G$3379,Injuries!$B88,'Hazard Data'!$D$14:$D$3379,Injuries!C$4,'Hazard Data'!$B$14:$B$3379,Injuries!$A88,'Hazard Data'!$N$14:$N$3379,"&lt;"&amp;Injuries!$M$53)/COUNTIFS('Hazard Data'!$K$14:$K$3379,"&gt;0",'Hazard Data'!$G$14:$G$3379,Injuries!$B88,'Hazard Data'!$D$14:$D$3379,Injuries!C$4,'Hazard Data'!$B$14:$B$3379,Injuries!$A88,'Hazard Data'!$N$14:$N$3379,"&lt;"&amp;Injuries!$M$53),"")</f>
        <v>2.5</v>
      </c>
      <c r="D88" s="27" t="str">
        <f>IFERROR(SUMIFS('Hazard Data'!$K$14:$K$3379,'Hazard Data'!$G$14:$G$3379,Injuries!$B88,'Hazard Data'!$D$14:$D$3379,Injuries!D$4,'Hazard Data'!$B$14:$B$3379,Injuries!$A88,'Hazard Data'!$N$14:$N$3379,"&lt;"&amp;Injuries!$M$53)/COUNTIFS('Hazard Data'!$K$14:$K$3379,"&gt;0",'Hazard Data'!$G$14:$G$3379,Injuries!$B88,'Hazard Data'!$D$14:$D$3379,Injuries!D$4,'Hazard Data'!$B$14:$B$3379,Injuries!$A88,'Hazard Data'!$N$14:$N$3379,"&lt;"&amp;Injuries!$M$53),"")</f>
        <v/>
      </c>
      <c r="E88" s="27" t="str">
        <f>IFERROR(SUMIFS('Hazard Data'!$K$14:$K$3379,'Hazard Data'!$G$14:$G$3379,Injuries!$B88,'Hazard Data'!$D$14:$D$3379,Injuries!E$4,'Hazard Data'!$B$14:$B$3379,Injuries!$A88,'Hazard Data'!$N$14:$N$3379,"&lt;"&amp;Injuries!$M$53)/COUNTIFS('Hazard Data'!$K$14:$K$3379,"&gt;0",'Hazard Data'!$G$14:$G$3379,Injuries!$B88,'Hazard Data'!$D$14:$D$3379,Injuries!E$4,'Hazard Data'!$B$14:$B$3379,Injuries!$A88,'Hazard Data'!$N$14:$N$3379,"&lt;"&amp;Injuries!$M$53),"")</f>
        <v/>
      </c>
      <c r="F88" s="27" t="str">
        <f>IFERROR(SUMIFS('Hazard Data'!$K$14:$K$3379,'Hazard Data'!$G$14:$G$3379,Injuries!$B88,'Hazard Data'!$D$14:$D$3379,Injuries!F$4,'Hazard Data'!$B$14:$B$3379,Injuries!$A88,'Hazard Data'!$N$14:$N$3379,"&lt;"&amp;Injuries!$M$53)/COUNTIFS('Hazard Data'!$K$14:$K$3379,"&gt;0",'Hazard Data'!$G$14:$G$3379,Injuries!$B88,'Hazard Data'!$D$14:$D$3379,Injuries!F$4,'Hazard Data'!$B$14:$B$3379,Injuries!$A88,'Hazard Data'!$N$14:$N$3379,"&lt;"&amp;Injuries!$M$53),"")</f>
        <v/>
      </c>
      <c r="G88" s="27" t="str">
        <f>IFERROR(SUMIFS('Hazard Data'!$K$14:$K$3379,'Hazard Data'!$G$14:$G$3379,Injuries!$B88,'Hazard Data'!$D$14:$D$3379,Injuries!G$4,'Hazard Data'!$B$14:$B$3379,Injuries!$A88,'Hazard Data'!$N$14:$N$3379,"&lt;"&amp;Injuries!$M$53)/COUNTIFS('Hazard Data'!$K$14:$K$3379,"&gt;0",'Hazard Data'!$G$14:$G$3379,Injuries!$B88,'Hazard Data'!$D$14:$D$3379,Injuries!G$4,'Hazard Data'!$B$14:$B$3379,Injuries!$A88,'Hazard Data'!$N$14:$N$3379,"&lt;"&amp;Injuries!$M$53),"")</f>
        <v/>
      </c>
      <c r="H88" s="27" t="str">
        <f>IFERROR(SUMIFS('Hazard Data'!$K$14:$K$3379,'Hazard Data'!$G$14:$G$3379,Injuries!$B88,'Hazard Data'!$D$14:$D$3379,Injuries!H$4,'Hazard Data'!$B$14:$B$3379,Injuries!$A88,'Hazard Data'!$N$14:$N$3379,"&lt;"&amp;Injuries!$M$53)/COUNTIFS('Hazard Data'!$K$14:$K$3379,"&gt;0",'Hazard Data'!$G$14:$G$3379,Injuries!$B88,'Hazard Data'!$D$14:$D$3379,Injuries!H$4,'Hazard Data'!$B$14:$B$3379,Injuries!$A88,'Hazard Data'!$N$14:$N$3379,"&lt;"&amp;Injuries!$M$53),"")</f>
        <v/>
      </c>
      <c r="I88" s="27">
        <f>IFERROR(SUMIFS('Hazard Data'!$K$14:$K$3379,'Hazard Data'!$G$14:$G$3379,Injuries!$B88,'Hazard Data'!$B$14:$B$3379,Injuries!$A88,'Hazard Data'!$N$14:$N$3379,"&lt;"&amp;Injuries!$M$53)/COUNTIFS('Hazard Data'!$K$14:$K$3379,"&gt;0",'Hazard Data'!$G$14:$G$3379,Injuries!$B88,'Hazard Data'!$B$14:$B$3379,Injuries!$A88,'Hazard Data'!$N$14:$N$3379,"&lt;"&amp;Injuries!$M$53),"")</f>
        <v>2.5</v>
      </c>
    </row>
    <row r="89" spans="1:15">
      <c r="A89" s="33" t="str">
        <f t="shared" si="11"/>
        <v>6</v>
      </c>
      <c r="B89" s="23" t="s">
        <v>131</v>
      </c>
      <c r="C89" s="27">
        <f>IFERROR(SUMIFS('Hazard Data'!$K$14:$K$3379,'Hazard Data'!$G$14:$G$3379,Injuries!$B89,'Hazard Data'!$D$14:$D$3379,Injuries!C$4,'Hazard Data'!$B$14:$B$3379,Injuries!$A89,'Hazard Data'!$N$14:$N$3379,"&lt;"&amp;Injuries!$M$53)/COUNTIFS('Hazard Data'!$K$14:$K$3379,"&gt;0",'Hazard Data'!$G$14:$G$3379,Injuries!$B89,'Hazard Data'!$D$14:$D$3379,Injuries!C$4,'Hazard Data'!$B$14:$B$3379,Injuries!$A89,'Hazard Data'!$N$14:$N$3379,"&lt;"&amp;Injuries!$M$53),"")</f>
        <v>1</v>
      </c>
      <c r="D89" s="27">
        <f>IFERROR(SUMIFS('Hazard Data'!$K$14:$K$3379,'Hazard Data'!$G$14:$G$3379,Injuries!$B89,'Hazard Data'!$D$14:$D$3379,Injuries!D$4,'Hazard Data'!$B$14:$B$3379,Injuries!$A89,'Hazard Data'!$N$14:$N$3379,"&lt;"&amp;Injuries!$M$53)/COUNTIFS('Hazard Data'!$K$14:$K$3379,"&gt;0",'Hazard Data'!$G$14:$G$3379,Injuries!$B89,'Hazard Data'!$D$14:$D$3379,Injuries!D$4,'Hazard Data'!$B$14:$B$3379,Injuries!$A89,'Hazard Data'!$N$14:$N$3379,"&lt;"&amp;Injuries!$M$53),"")</f>
        <v>2</v>
      </c>
      <c r="E89" s="27" t="str">
        <f>IFERROR(SUMIFS('Hazard Data'!$K$14:$K$3379,'Hazard Data'!$G$14:$G$3379,Injuries!$B89,'Hazard Data'!$D$14:$D$3379,Injuries!E$4,'Hazard Data'!$B$14:$B$3379,Injuries!$A89,'Hazard Data'!$N$14:$N$3379,"&lt;"&amp;Injuries!$M$53)/COUNTIFS('Hazard Data'!$K$14:$K$3379,"&gt;0",'Hazard Data'!$G$14:$G$3379,Injuries!$B89,'Hazard Data'!$D$14:$D$3379,Injuries!E$4,'Hazard Data'!$B$14:$B$3379,Injuries!$A89,'Hazard Data'!$N$14:$N$3379,"&lt;"&amp;Injuries!$M$53),"")</f>
        <v/>
      </c>
      <c r="F89" s="27" t="str">
        <f>IFERROR(SUMIFS('Hazard Data'!$K$14:$K$3379,'Hazard Data'!$G$14:$G$3379,Injuries!$B89,'Hazard Data'!$D$14:$D$3379,Injuries!F$4,'Hazard Data'!$B$14:$B$3379,Injuries!$A89,'Hazard Data'!$N$14:$N$3379,"&lt;"&amp;Injuries!$M$53)/COUNTIFS('Hazard Data'!$K$14:$K$3379,"&gt;0",'Hazard Data'!$G$14:$G$3379,Injuries!$B89,'Hazard Data'!$D$14:$D$3379,Injuries!F$4,'Hazard Data'!$B$14:$B$3379,Injuries!$A89,'Hazard Data'!$N$14:$N$3379,"&lt;"&amp;Injuries!$M$53),"")</f>
        <v/>
      </c>
      <c r="G89" s="27" t="str">
        <f>IFERROR(SUMIFS('Hazard Data'!$K$14:$K$3379,'Hazard Data'!$G$14:$G$3379,Injuries!$B89,'Hazard Data'!$D$14:$D$3379,Injuries!G$4,'Hazard Data'!$B$14:$B$3379,Injuries!$A89,'Hazard Data'!$N$14:$N$3379,"&lt;"&amp;Injuries!$M$53)/COUNTIFS('Hazard Data'!$K$14:$K$3379,"&gt;0",'Hazard Data'!$G$14:$G$3379,Injuries!$B89,'Hazard Data'!$D$14:$D$3379,Injuries!G$4,'Hazard Data'!$B$14:$B$3379,Injuries!$A89,'Hazard Data'!$N$14:$N$3379,"&lt;"&amp;Injuries!$M$53),"")</f>
        <v/>
      </c>
      <c r="H89" s="27" t="str">
        <f>IFERROR(SUMIFS('Hazard Data'!$K$14:$K$3379,'Hazard Data'!$G$14:$G$3379,Injuries!$B89,'Hazard Data'!$D$14:$D$3379,Injuries!H$4,'Hazard Data'!$B$14:$B$3379,Injuries!$A89,'Hazard Data'!$N$14:$N$3379,"&lt;"&amp;Injuries!$M$53)/COUNTIFS('Hazard Data'!$K$14:$K$3379,"&gt;0",'Hazard Data'!$G$14:$G$3379,Injuries!$B89,'Hazard Data'!$D$14:$D$3379,Injuries!H$4,'Hazard Data'!$B$14:$B$3379,Injuries!$A89,'Hazard Data'!$N$14:$N$3379,"&lt;"&amp;Injuries!$M$53),"")</f>
        <v/>
      </c>
      <c r="I89" s="27">
        <f>IFERROR(SUMIFS('Hazard Data'!$K$14:$K$3379,'Hazard Data'!$G$14:$G$3379,Injuries!$B89,'Hazard Data'!$B$14:$B$3379,Injuries!$A89,'Hazard Data'!$N$14:$N$3379,"&lt;"&amp;Injuries!$M$53)/COUNTIFS('Hazard Data'!$K$14:$K$3379,"&gt;0",'Hazard Data'!$G$14:$G$3379,Injuries!$B89,'Hazard Data'!$B$14:$B$3379,Injuries!$A89,'Hazard Data'!$N$14:$N$3379,"&lt;"&amp;Injuries!$M$53),"")</f>
        <v>1.3333333333333333</v>
      </c>
    </row>
    <row r="90" spans="1:15">
      <c r="A90" s="33" t="str">
        <f t="shared" si="11"/>
        <v>6</v>
      </c>
      <c r="B90" s="23" t="s">
        <v>132</v>
      </c>
      <c r="C90" s="27">
        <f>IFERROR(SUMIFS('Hazard Data'!$K$14:$K$3379,'Hazard Data'!$G$14:$G$3379,Injuries!$B90,'Hazard Data'!$D$14:$D$3379,Injuries!C$4,'Hazard Data'!$B$14:$B$3379,Injuries!$A90,'Hazard Data'!$N$14:$N$3379,"&lt;"&amp;Injuries!$M$53)/COUNTIFS('Hazard Data'!$K$14:$K$3379,"&gt;0",'Hazard Data'!$G$14:$G$3379,Injuries!$B90,'Hazard Data'!$D$14:$D$3379,Injuries!C$4,'Hazard Data'!$B$14:$B$3379,Injuries!$A90,'Hazard Data'!$N$14:$N$3379,"&lt;"&amp;Injuries!$M$53),"")</f>
        <v>3</v>
      </c>
      <c r="D90" s="27">
        <f>IFERROR(SUMIFS('Hazard Data'!$K$14:$K$3379,'Hazard Data'!$G$14:$G$3379,Injuries!$B90,'Hazard Data'!$D$14:$D$3379,Injuries!D$4,'Hazard Data'!$B$14:$B$3379,Injuries!$A90,'Hazard Data'!$N$14:$N$3379,"&lt;"&amp;Injuries!$M$53)/COUNTIFS('Hazard Data'!$K$14:$K$3379,"&gt;0",'Hazard Data'!$G$14:$G$3379,Injuries!$B90,'Hazard Data'!$D$14:$D$3379,Injuries!D$4,'Hazard Data'!$B$14:$B$3379,Injuries!$A90,'Hazard Data'!$N$14:$N$3379,"&lt;"&amp;Injuries!$M$53),"")</f>
        <v>25</v>
      </c>
      <c r="E90" s="27" t="str">
        <f>IFERROR(SUMIFS('Hazard Data'!$K$14:$K$3379,'Hazard Data'!$G$14:$G$3379,Injuries!$B90,'Hazard Data'!$D$14:$D$3379,Injuries!E$4,'Hazard Data'!$B$14:$B$3379,Injuries!$A90,'Hazard Data'!$N$14:$N$3379,"&lt;"&amp;Injuries!$M$53)/COUNTIFS('Hazard Data'!$K$14:$K$3379,"&gt;0",'Hazard Data'!$G$14:$G$3379,Injuries!$B90,'Hazard Data'!$D$14:$D$3379,Injuries!E$4,'Hazard Data'!$B$14:$B$3379,Injuries!$A90,'Hazard Data'!$N$14:$N$3379,"&lt;"&amp;Injuries!$M$53),"")</f>
        <v/>
      </c>
      <c r="F90" s="27" t="str">
        <f>IFERROR(SUMIFS('Hazard Data'!$K$14:$K$3379,'Hazard Data'!$G$14:$G$3379,Injuries!$B90,'Hazard Data'!$D$14:$D$3379,Injuries!F$4,'Hazard Data'!$B$14:$B$3379,Injuries!$A90,'Hazard Data'!$N$14:$N$3379,"&lt;"&amp;Injuries!$M$53)/COUNTIFS('Hazard Data'!$K$14:$K$3379,"&gt;0",'Hazard Data'!$G$14:$G$3379,Injuries!$B90,'Hazard Data'!$D$14:$D$3379,Injuries!F$4,'Hazard Data'!$B$14:$B$3379,Injuries!$A90,'Hazard Data'!$N$14:$N$3379,"&lt;"&amp;Injuries!$M$53),"")</f>
        <v/>
      </c>
      <c r="G90" s="27" t="str">
        <f>IFERROR(SUMIFS('Hazard Data'!$K$14:$K$3379,'Hazard Data'!$G$14:$G$3379,Injuries!$B90,'Hazard Data'!$D$14:$D$3379,Injuries!G$4,'Hazard Data'!$B$14:$B$3379,Injuries!$A90,'Hazard Data'!$N$14:$N$3379,"&lt;"&amp;Injuries!$M$53)/COUNTIFS('Hazard Data'!$K$14:$K$3379,"&gt;0",'Hazard Data'!$G$14:$G$3379,Injuries!$B90,'Hazard Data'!$D$14:$D$3379,Injuries!G$4,'Hazard Data'!$B$14:$B$3379,Injuries!$A90,'Hazard Data'!$N$14:$N$3379,"&lt;"&amp;Injuries!$M$53),"")</f>
        <v/>
      </c>
      <c r="H90" s="27" t="str">
        <f>IFERROR(SUMIFS('Hazard Data'!$K$14:$K$3379,'Hazard Data'!$G$14:$G$3379,Injuries!$B90,'Hazard Data'!$D$14:$D$3379,Injuries!H$4,'Hazard Data'!$B$14:$B$3379,Injuries!$A90,'Hazard Data'!$N$14:$N$3379,"&lt;"&amp;Injuries!$M$53)/COUNTIFS('Hazard Data'!$K$14:$K$3379,"&gt;0",'Hazard Data'!$G$14:$G$3379,Injuries!$B90,'Hazard Data'!$D$14:$D$3379,Injuries!H$4,'Hazard Data'!$B$14:$B$3379,Injuries!$A90,'Hazard Data'!$N$14:$N$3379,"&lt;"&amp;Injuries!$M$53),"")</f>
        <v/>
      </c>
      <c r="I90" s="27">
        <f>IFERROR(SUMIFS('Hazard Data'!$K$14:$K$3379,'Hazard Data'!$G$14:$G$3379,Injuries!$B90,'Hazard Data'!$B$14:$B$3379,Injuries!$A90,'Hazard Data'!$N$14:$N$3379,"&lt;"&amp;Injuries!$M$53)/COUNTIFS('Hazard Data'!$K$14:$K$3379,"&gt;0",'Hazard Data'!$G$14:$G$3379,Injuries!$B90,'Hazard Data'!$B$14:$B$3379,Injuries!$A90,'Hazard Data'!$N$14:$N$3379,"&lt;"&amp;Injuries!$M$53),"")</f>
        <v>14</v>
      </c>
    </row>
    <row r="91" spans="1:15">
      <c r="A91" s="33" t="str">
        <f t="shared" si="11"/>
        <v>6</v>
      </c>
      <c r="B91" s="23" t="s">
        <v>133</v>
      </c>
      <c r="C91" s="27">
        <f>IFERROR(SUMIFS('Hazard Data'!$K$14:$K$3379,'Hazard Data'!$G$14:$G$3379,Injuries!$B91,'Hazard Data'!$D$14:$D$3379,Injuries!C$4,'Hazard Data'!$B$14:$B$3379,Injuries!$A91,'Hazard Data'!$N$14:$N$3379,"&lt;"&amp;Injuries!$M$53)/COUNTIFS('Hazard Data'!$K$14:$K$3379,"&gt;0",'Hazard Data'!$G$14:$G$3379,Injuries!$B91,'Hazard Data'!$D$14:$D$3379,Injuries!C$4,'Hazard Data'!$B$14:$B$3379,Injuries!$A91,'Hazard Data'!$N$14:$N$3379,"&lt;"&amp;Injuries!$M$53),"")</f>
        <v>11.5</v>
      </c>
      <c r="D91" s="27" t="str">
        <f>IFERROR(SUMIFS('Hazard Data'!$K$14:$K$3379,'Hazard Data'!$G$14:$G$3379,Injuries!$B91,'Hazard Data'!$D$14:$D$3379,Injuries!D$4,'Hazard Data'!$B$14:$B$3379,Injuries!$A91,'Hazard Data'!$N$14:$N$3379,"&lt;"&amp;Injuries!$M$53)/COUNTIFS('Hazard Data'!$K$14:$K$3379,"&gt;0",'Hazard Data'!$G$14:$G$3379,Injuries!$B91,'Hazard Data'!$D$14:$D$3379,Injuries!D$4,'Hazard Data'!$B$14:$B$3379,Injuries!$A91,'Hazard Data'!$N$14:$N$3379,"&lt;"&amp;Injuries!$M$53),"")</f>
        <v/>
      </c>
      <c r="E91" s="27" t="str">
        <f>IFERROR(SUMIFS('Hazard Data'!$K$14:$K$3379,'Hazard Data'!$G$14:$G$3379,Injuries!$B91,'Hazard Data'!$D$14:$D$3379,Injuries!E$4,'Hazard Data'!$B$14:$B$3379,Injuries!$A91,'Hazard Data'!$N$14:$N$3379,"&lt;"&amp;Injuries!$M$53)/COUNTIFS('Hazard Data'!$K$14:$K$3379,"&gt;0",'Hazard Data'!$G$14:$G$3379,Injuries!$B91,'Hazard Data'!$D$14:$D$3379,Injuries!E$4,'Hazard Data'!$B$14:$B$3379,Injuries!$A91,'Hazard Data'!$N$14:$N$3379,"&lt;"&amp;Injuries!$M$53),"")</f>
        <v/>
      </c>
      <c r="F91" s="27" t="str">
        <f>IFERROR(SUMIFS('Hazard Data'!$K$14:$K$3379,'Hazard Data'!$G$14:$G$3379,Injuries!$B91,'Hazard Data'!$D$14:$D$3379,Injuries!F$4,'Hazard Data'!$B$14:$B$3379,Injuries!$A91,'Hazard Data'!$N$14:$N$3379,"&lt;"&amp;Injuries!$M$53)/COUNTIFS('Hazard Data'!$K$14:$K$3379,"&gt;0",'Hazard Data'!$G$14:$G$3379,Injuries!$B91,'Hazard Data'!$D$14:$D$3379,Injuries!F$4,'Hazard Data'!$B$14:$B$3379,Injuries!$A91,'Hazard Data'!$N$14:$N$3379,"&lt;"&amp;Injuries!$M$53),"")</f>
        <v/>
      </c>
      <c r="G91" s="27" t="str">
        <f>IFERROR(SUMIFS('Hazard Data'!$K$14:$K$3379,'Hazard Data'!$G$14:$G$3379,Injuries!$B91,'Hazard Data'!$D$14:$D$3379,Injuries!G$4,'Hazard Data'!$B$14:$B$3379,Injuries!$A91,'Hazard Data'!$N$14:$N$3379,"&lt;"&amp;Injuries!$M$53)/COUNTIFS('Hazard Data'!$K$14:$K$3379,"&gt;0",'Hazard Data'!$G$14:$G$3379,Injuries!$B91,'Hazard Data'!$D$14:$D$3379,Injuries!G$4,'Hazard Data'!$B$14:$B$3379,Injuries!$A91,'Hazard Data'!$N$14:$N$3379,"&lt;"&amp;Injuries!$M$53),"")</f>
        <v/>
      </c>
      <c r="H91" s="27" t="str">
        <f>IFERROR(SUMIFS('Hazard Data'!$K$14:$K$3379,'Hazard Data'!$G$14:$G$3379,Injuries!$B91,'Hazard Data'!$D$14:$D$3379,Injuries!H$4,'Hazard Data'!$B$14:$B$3379,Injuries!$A91,'Hazard Data'!$N$14:$N$3379,"&lt;"&amp;Injuries!$M$53)/COUNTIFS('Hazard Data'!$K$14:$K$3379,"&gt;0",'Hazard Data'!$G$14:$G$3379,Injuries!$B91,'Hazard Data'!$D$14:$D$3379,Injuries!H$4,'Hazard Data'!$B$14:$B$3379,Injuries!$A91,'Hazard Data'!$N$14:$N$3379,"&lt;"&amp;Injuries!$M$53),"")</f>
        <v/>
      </c>
      <c r="I91" s="27">
        <f>IFERROR(SUMIFS('Hazard Data'!$K$14:$K$3379,'Hazard Data'!$G$14:$G$3379,Injuries!$B91,'Hazard Data'!$B$14:$B$3379,Injuries!$A91,'Hazard Data'!$N$14:$N$3379,"&lt;"&amp;Injuries!$M$53)/COUNTIFS('Hazard Data'!$K$14:$K$3379,"&gt;0",'Hazard Data'!$G$14:$G$3379,Injuries!$B91,'Hazard Data'!$B$14:$B$3379,Injuries!$A91,'Hazard Data'!$N$14:$N$3379,"&lt;"&amp;Injuries!$M$53),"")</f>
        <v>11.5</v>
      </c>
    </row>
    <row r="92" spans="1:15">
      <c r="A92" s="33" t="str">
        <f t="shared" si="11"/>
        <v>6</v>
      </c>
      <c r="B92" s="23" t="s">
        <v>134</v>
      </c>
      <c r="C92" s="27" t="str">
        <f>IFERROR(SUMIFS('Hazard Data'!$K$14:$K$3379,'Hazard Data'!$G$14:$G$3379,Injuries!$B92,'Hazard Data'!$D$14:$D$3379,Injuries!C$4,'Hazard Data'!$B$14:$B$3379,Injuries!$A92,'Hazard Data'!$N$14:$N$3379,"&lt;"&amp;Injuries!$M$53)/COUNTIFS('Hazard Data'!$K$14:$K$3379,"&gt;0",'Hazard Data'!$G$14:$G$3379,Injuries!$B92,'Hazard Data'!$D$14:$D$3379,Injuries!C$4,'Hazard Data'!$B$14:$B$3379,Injuries!$A92,'Hazard Data'!$N$14:$N$3379,"&lt;"&amp;Injuries!$M$53),"")</f>
        <v/>
      </c>
      <c r="D92" s="27" t="str">
        <f>IFERROR(SUMIFS('Hazard Data'!$K$14:$K$3379,'Hazard Data'!$G$14:$G$3379,Injuries!$B92,'Hazard Data'!$D$14:$D$3379,Injuries!D$4,'Hazard Data'!$B$14:$B$3379,Injuries!$A92,'Hazard Data'!$N$14:$N$3379,"&lt;"&amp;Injuries!$M$53)/COUNTIFS('Hazard Data'!$K$14:$K$3379,"&gt;0",'Hazard Data'!$G$14:$G$3379,Injuries!$B92,'Hazard Data'!$D$14:$D$3379,Injuries!D$4,'Hazard Data'!$B$14:$B$3379,Injuries!$A92,'Hazard Data'!$N$14:$N$3379,"&lt;"&amp;Injuries!$M$53),"")</f>
        <v/>
      </c>
      <c r="E92" s="27" t="str">
        <f>IFERROR(SUMIFS('Hazard Data'!$K$14:$K$3379,'Hazard Data'!$G$14:$G$3379,Injuries!$B92,'Hazard Data'!$D$14:$D$3379,Injuries!E$4,'Hazard Data'!$B$14:$B$3379,Injuries!$A92,'Hazard Data'!$N$14:$N$3379,"&lt;"&amp;Injuries!$M$53)/COUNTIFS('Hazard Data'!$K$14:$K$3379,"&gt;0",'Hazard Data'!$G$14:$G$3379,Injuries!$B92,'Hazard Data'!$D$14:$D$3379,Injuries!E$4,'Hazard Data'!$B$14:$B$3379,Injuries!$A92,'Hazard Data'!$N$14:$N$3379,"&lt;"&amp;Injuries!$M$53),"")</f>
        <v/>
      </c>
      <c r="F92" s="27" t="str">
        <f>IFERROR(SUMIFS('Hazard Data'!$K$14:$K$3379,'Hazard Data'!$G$14:$G$3379,Injuries!$B92,'Hazard Data'!$D$14:$D$3379,Injuries!F$4,'Hazard Data'!$B$14:$B$3379,Injuries!$A92,'Hazard Data'!$N$14:$N$3379,"&lt;"&amp;Injuries!$M$53)/COUNTIFS('Hazard Data'!$K$14:$K$3379,"&gt;0",'Hazard Data'!$G$14:$G$3379,Injuries!$B92,'Hazard Data'!$D$14:$D$3379,Injuries!F$4,'Hazard Data'!$B$14:$B$3379,Injuries!$A92,'Hazard Data'!$N$14:$N$3379,"&lt;"&amp;Injuries!$M$53),"")</f>
        <v/>
      </c>
      <c r="G92" s="27" t="str">
        <f>IFERROR(SUMIFS('Hazard Data'!$K$14:$K$3379,'Hazard Data'!$G$14:$G$3379,Injuries!$B92,'Hazard Data'!$D$14:$D$3379,Injuries!G$4,'Hazard Data'!$B$14:$B$3379,Injuries!$A92,'Hazard Data'!$N$14:$N$3379,"&lt;"&amp;Injuries!$M$53)/COUNTIFS('Hazard Data'!$K$14:$K$3379,"&gt;0",'Hazard Data'!$G$14:$G$3379,Injuries!$B92,'Hazard Data'!$D$14:$D$3379,Injuries!G$4,'Hazard Data'!$B$14:$B$3379,Injuries!$A92,'Hazard Data'!$N$14:$N$3379,"&lt;"&amp;Injuries!$M$53),"")</f>
        <v/>
      </c>
      <c r="H92" s="27" t="str">
        <f>IFERROR(SUMIFS('Hazard Data'!$K$14:$K$3379,'Hazard Data'!$G$14:$G$3379,Injuries!$B92,'Hazard Data'!$D$14:$D$3379,Injuries!H$4,'Hazard Data'!$B$14:$B$3379,Injuries!$A92,'Hazard Data'!$N$14:$N$3379,"&lt;"&amp;Injuries!$M$53)/COUNTIFS('Hazard Data'!$K$14:$K$3379,"&gt;0",'Hazard Data'!$G$14:$G$3379,Injuries!$B92,'Hazard Data'!$D$14:$D$3379,Injuries!H$4,'Hazard Data'!$B$14:$B$3379,Injuries!$A92,'Hazard Data'!$N$14:$N$3379,"&lt;"&amp;Injuries!$M$53),"")</f>
        <v/>
      </c>
      <c r="I92" s="27" t="str">
        <f>IFERROR(SUMIFS('Hazard Data'!$K$14:$K$3379,'Hazard Data'!$G$14:$G$3379,Injuries!$B92,'Hazard Data'!$B$14:$B$3379,Injuries!$A92,'Hazard Data'!$N$14:$N$3379,"&lt;"&amp;Injuries!$M$53)/COUNTIFS('Hazard Data'!$K$14:$K$3379,"&gt;0",'Hazard Data'!$G$14:$G$3379,Injuries!$B92,'Hazard Data'!$B$14:$B$3379,Injuries!$A92,'Hazard Data'!$N$14:$N$3379,"&lt;"&amp;Injuries!$M$53),"")</f>
        <v/>
      </c>
    </row>
    <row r="93" spans="1:15">
      <c r="A93" s="33" t="str">
        <f t="shared" si="11"/>
        <v>6</v>
      </c>
      <c r="B93" s="23" t="s">
        <v>135</v>
      </c>
      <c r="C93" s="27" t="str">
        <f>IFERROR(SUMIFS('Hazard Data'!$K$14:$K$3379,'Hazard Data'!$G$14:$G$3379,Injuries!$B93,'Hazard Data'!$D$14:$D$3379,Injuries!C$4,'Hazard Data'!$B$14:$B$3379,Injuries!$A93,'Hazard Data'!$N$14:$N$3379,"&lt;"&amp;Injuries!$M$53)/COUNTIFS('Hazard Data'!$K$14:$K$3379,"&gt;0",'Hazard Data'!$G$14:$G$3379,Injuries!$B93,'Hazard Data'!$D$14:$D$3379,Injuries!C$4,'Hazard Data'!$B$14:$B$3379,Injuries!$A93,'Hazard Data'!$N$14:$N$3379,"&lt;"&amp;Injuries!$M$53),"")</f>
        <v/>
      </c>
      <c r="D93" s="27" t="str">
        <f>IFERROR(SUMIFS('Hazard Data'!$K$14:$K$3379,'Hazard Data'!$G$14:$G$3379,Injuries!$B93,'Hazard Data'!$D$14:$D$3379,Injuries!D$4,'Hazard Data'!$B$14:$B$3379,Injuries!$A93,'Hazard Data'!$N$14:$N$3379,"&lt;"&amp;Injuries!$M$53)/COUNTIFS('Hazard Data'!$K$14:$K$3379,"&gt;0",'Hazard Data'!$G$14:$G$3379,Injuries!$B93,'Hazard Data'!$D$14:$D$3379,Injuries!D$4,'Hazard Data'!$B$14:$B$3379,Injuries!$A93,'Hazard Data'!$N$14:$N$3379,"&lt;"&amp;Injuries!$M$53),"")</f>
        <v/>
      </c>
      <c r="E93" s="27" t="str">
        <f>IFERROR(SUMIFS('Hazard Data'!$K$14:$K$3379,'Hazard Data'!$G$14:$G$3379,Injuries!$B93,'Hazard Data'!$D$14:$D$3379,Injuries!E$4,'Hazard Data'!$B$14:$B$3379,Injuries!$A93,'Hazard Data'!$N$14:$N$3379,"&lt;"&amp;Injuries!$M$53)/COUNTIFS('Hazard Data'!$K$14:$K$3379,"&gt;0",'Hazard Data'!$G$14:$G$3379,Injuries!$B93,'Hazard Data'!$D$14:$D$3379,Injuries!E$4,'Hazard Data'!$B$14:$B$3379,Injuries!$A93,'Hazard Data'!$N$14:$N$3379,"&lt;"&amp;Injuries!$M$53),"")</f>
        <v/>
      </c>
      <c r="F93" s="27" t="str">
        <f>IFERROR(SUMIFS('Hazard Data'!$K$14:$K$3379,'Hazard Data'!$G$14:$G$3379,Injuries!$B93,'Hazard Data'!$D$14:$D$3379,Injuries!F$4,'Hazard Data'!$B$14:$B$3379,Injuries!$A93,'Hazard Data'!$N$14:$N$3379,"&lt;"&amp;Injuries!$M$53)/COUNTIFS('Hazard Data'!$K$14:$K$3379,"&gt;0",'Hazard Data'!$G$14:$G$3379,Injuries!$B93,'Hazard Data'!$D$14:$D$3379,Injuries!F$4,'Hazard Data'!$B$14:$B$3379,Injuries!$A93,'Hazard Data'!$N$14:$N$3379,"&lt;"&amp;Injuries!$M$53),"")</f>
        <v/>
      </c>
      <c r="G93" s="27" t="str">
        <f>IFERROR(SUMIFS('Hazard Data'!$K$14:$K$3379,'Hazard Data'!$G$14:$G$3379,Injuries!$B93,'Hazard Data'!$D$14:$D$3379,Injuries!G$4,'Hazard Data'!$B$14:$B$3379,Injuries!$A93,'Hazard Data'!$N$14:$N$3379,"&lt;"&amp;Injuries!$M$53)/COUNTIFS('Hazard Data'!$K$14:$K$3379,"&gt;0",'Hazard Data'!$G$14:$G$3379,Injuries!$B93,'Hazard Data'!$D$14:$D$3379,Injuries!G$4,'Hazard Data'!$B$14:$B$3379,Injuries!$A93,'Hazard Data'!$N$14:$N$3379,"&lt;"&amp;Injuries!$M$53),"")</f>
        <v/>
      </c>
      <c r="H93" s="27" t="str">
        <f>IFERROR(SUMIFS('Hazard Data'!$K$14:$K$3379,'Hazard Data'!$G$14:$G$3379,Injuries!$B93,'Hazard Data'!$D$14:$D$3379,Injuries!H$4,'Hazard Data'!$B$14:$B$3379,Injuries!$A93,'Hazard Data'!$N$14:$N$3379,"&lt;"&amp;Injuries!$M$53)/COUNTIFS('Hazard Data'!$K$14:$K$3379,"&gt;0",'Hazard Data'!$G$14:$G$3379,Injuries!$B93,'Hazard Data'!$D$14:$D$3379,Injuries!H$4,'Hazard Data'!$B$14:$B$3379,Injuries!$A93,'Hazard Data'!$N$14:$N$3379,"&lt;"&amp;Injuries!$M$53),"")</f>
        <v/>
      </c>
      <c r="I93" s="27" t="str">
        <f>IFERROR(SUMIFS('Hazard Data'!$K$14:$K$3379,'Hazard Data'!$G$14:$G$3379,Injuries!$B93,'Hazard Data'!$B$14:$B$3379,Injuries!$A93,'Hazard Data'!$N$14:$N$3379,"&lt;"&amp;Injuries!$M$53)/COUNTIFS('Hazard Data'!$K$14:$K$3379,"&gt;0",'Hazard Data'!$G$14:$G$3379,Injuries!$B93,'Hazard Data'!$B$14:$B$3379,Injuries!$A93,'Hazard Data'!$N$14:$N$3379,"&lt;"&amp;Injuries!$M$53),"")</f>
        <v/>
      </c>
    </row>
    <row r="94" spans="1:15">
      <c r="A94" s="33" t="str">
        <f t="shared" si="11"/>
        <v>6</v>
      </c>
      <c r="B94" s="23" t="s">
        <v>136</v>
      </c>
      <c r="C94" s="27" t="str">
        <f>IFERROR(SUMIFS('Hazard Data'!$K$14:$K$3379,'Hazard Data'!$G$14:$G$3379,Injuries!$B94,'Hazard Data'!$D$14:$D$3379,Injuries!C$4,'Hazard Data'!$B$14:$B$3379,Injuries!$A94,'Hazard Data'!$N$14:$N$3379,"&lt;"&amp;Injuries!$M$53)/COUNTIFS('Hazard Data'!$K$14:$K$3379,"&gt;0",'Hazard Data'!$G$14:$G$3379,Injuries!$B94,'Hazard Data'!$D$14:$D$3379,Injuries!C$4,'Hazard Data'!$B$14:$B$3379,Injuries!$A94,'Hazard Data'!$N$14:$N$3379,"&lt;"&amp;Injuries!$M$53),"")</f>
        <v/>
      </c>
      <c r="D94" s="27" t="str">
        <f>IFERROR(SUMIFS('Hazard Data'!$K$14:$K$3379,'Hazard Data'!$G$14:$G$3379,Injuries!$B94,'Hazard Data'!$D$14:$D$3379,Injuries!D$4,'Hazard Data'!$B$14:$B$3379,Injuries!$A94,'Hazard Data'!$N$14:$N$3379,"&lt;"&amp;Injuries!$M$53)/COUNTIFS('Hazard Data'!$K$14:$K$3379,"&gt;0",'Hazard Data'!$G$14:$G$3379,Injuries!$B94,'Hazard Data'!$D$14:$D$3379,Injuries!D$4,'Hazard Data'!$B$14:$B$3379,Injuries!$A94,'Hazard Data'!$N$14:$N$3379,"&lt;"&amp;Injuries!$M$53),"")</f>
        <v/>
      </c>
      <c r="E94" s="27" t="str">
        <f>IFERROR(SUMIFS('Hazard Data'!$K$14:$K$3379,'Hazard Data'!$G$14:$G$3379,Injuries!$B94,'Hazard Data'!$D$14:$D$3379,Injuries!E$4,'Hazard Data'!$B$14:$B$3379,Injuries!$A94,'Hazard Data'!$N$14:$N$3379,"&lt;"&amp;Injuries!$M$53)/COUNTIFS('Hazard Data'!$K$14:$K$3379,"&gt;0",'Hazard Data'!$G$14:$G$3379,Injuries!$B94,'Hazard Data'!$D$14:$D$3379,Injuries!E$4,'Hazard Data'!$B$14:$B$3379,Injuries!$A94,'Hazard Data'!$N$14:$N$3379,"&lt;"&amp;Injuries!$M$53),"")</f>
        <v/>
      </c>
      <c r="F94" s="27" t="str">
        <f>IFERROR(SUMIFS('Hazard Data'!$K$14:$K$3379,'Hazard Data'!$G$14:$G$3379,Injuries!$B94,'Hazard Data'!$D$14:$D$3379,Injuries!F$4,'Hazard Data'!$B$14:$B$3379,Injuries!$A94,'Hazard Data'!$N$14:$N$3379,"&lt;"&amp;Injuries!$M$53)/COUNTIFS('Hazard Data'!$K$14:$K$3379,"&gt;0",'Hazard Data'!$G$14:$G$3379,Injuries!$B94,'Hazard Data'!$D$14:$D$3379,Injuries!F$4,'Hazard Data'!$B$14:$B$3379,Injuries!$A94,'Hazard Data'!$N$14:$N$3379,"&lt;"&amp;Injuries!$M$53),"")</f>
        <v/>
      </c>
      <c r="G94" s="27" t="str">
        <f>IFERROR(SUMIFS('Hazard Data'!$K$14:$K$3379,'Hazard Data'!$G$14:$G$3379,Injuries!$B94,'Hazard Data'!$D$14:$D$3379,Injuries!G$4,'Hazard Data'!$B$14:$B$3379,Injuries!$A94,'Hazard Data'!$N$14:$N$3379,"&lt;"&amp;Injuries!$M$53)/COUNTIFS('Hazard Data'!$K$14:$K$3379,"&gt;0",'Hazard Data'!$G$14:$G$3379,Injuries!$B94,'Hazard Data'!$D$14:$D$3379,Injuries!G$4,'Hazard Data'!$B$14:$B$3379,Injuries!$A94,'Hazard Data'!$N$14:$N$3379,"&lt;"&amp;Injuries!$M$53),"")</f>
        <v/>
      </c>
      <c r="H94" s="27" t="str">
        <f>IFERROR(SUMIFS('Hazard Data'!$K$14:$K$3379,'Hazard Data'!$G$14:$G$3379,Injuries!$B94,'Hazard Data'!$D$14:$D$3379,Injuries!H$4,'Hazard Data'!$B$14:$B$3379,Injuries!$A94,'Hazard Data'!$N$14:$N$3379,"&lt;"&amp;Injuries!$M$53)/COUNTIFS('Hazard Data'!$K$14:$K$3379,"&gt;0",'Hazard Data'!$G$14:$G$3379,Injuries!$B94,'Hazard Data'!$D$14:$D$3379,Injuries!H$4,'Hazard Data'!$B$14:$B$3379,Injuries!$A94,'Hazard Data'!$N$14:$N$3379,"&lt;"&amp;Injuries!$M$53),"")</f>
        <v/>
      </c>
      <c r="I94" s="27" t="str">
        <f>IFERROR(SUMIFS('Hazard Data'!$K$14:$K$3379,'Hazard Data'!$G$14:$G$3379,Injuries!$B94,'Hazard Data'!$B$14:$B$3379,Injuries!$A94,'Hazard Data'!$N$14:$N$3379,"&lt;"&amp;Injuries!$M$53)/COUNTIFS('Hazard Data'!$K$14:$K$3379,"&gt;0",'Hazard Data'!$G$14:$G$3379,Injuries!$B94,'Hazard Data'!$B$14:$B$3379,Injuries!$A94,'Hazard Data'!$N$14:$N$3379,"&lt;"&amp;Injuries!$M$53),"")</f>
        <v/>
      </c>
    </row>
    <row r="95" spans="1:15">
      <c r="A95" s="33" t="str">
        <f t="shared" si="11"/>
        <v>6</v>
      </c>
      <c r="B95" s="23" t="s">
        <v>137</v>
      </c>
      <c r="C95" s="27" t="str">
        <f>IFERROR(SUMIFS('Hazard Data'!$K$14:$K$3379,'Hazard Data'!$G$14:$G$3379,Injuries!$B95,'Hazard Data'!$D$14:$D$3379,Injuries!C$4,'Hazard Data'!$B$14:$B$3379,Injuries!$A95,'Hazard Data'!$N$14:$N$3379,"&lt;"&amp;Injuries!$M$53)/COUNTIFS('Hazard Data'!$K$14:$K$3379,"&gt;0",'Hazard Data'!$G$14:$G$3379,Injuries!$B95,'Hazard Data'!$D$14:$D$3379,Injuries!C$4,'Hazard Data'!$B$14:$B$3379,Injuries!$A95,'Hazard Data'!$N$14:$N$3379,"&lt;"&amp;Injuries!$M$53),"")</f>
        <v/>
      </c>
      <c r="D95" s="27" t="str">
        <f>IFERROR(SUMIFS('Hazard Data'!$K$14:$K$3379,'Hazard Data'!$G$14:$G$3379,Injuries!$B95,'Hazard Data'!$D$14:$D$3379,Injuries!D$4,'Hazard Data'!$B$14:$B$3379,Injuries!$A95,'Hazard Data'!$N$14:$N$3379,"&lt;"&amp;Injuries!$M$53)/COUNTIFS('Hazard Data'!$K$14:$K$3379,"&gt;0",'Hazard Data'!$G$14:$G$3379,Injuries!$B95,'Hazard Data'!$D$14:$D$3379,Injuries!D$4,'Hazard Data'!$B$14:$B$3379,Injuries!$A95,'Hazard Data'!$N$14:$N$3379,"&lt;"&amp;Injuries!$M$53),"")</f>
        <v/>
      </c>
      <c r="E95" s="27" t="str">
        <f>IFERROR(SUMIFS('Hazard Data'!$K$14:$K$3379,'Hazard Data'!$G$14:$G$3379,Injuries!$B95,'Hazard Data'!$D$14:$D$3379,Injuries!E$4,'Hazard Data'!$B$14:$B$3379,Injuries!$A95,'Hazard Data'!$N$14:$N$3379,"&lt;"&amp;Injuries!$M$53)/COUNTIFS('Hazard Data'!$K$14:$K$3379,"&gt;0",'Hazard Data'!$G$14:$G$3379,Injuries!$B95,'Hazard Data'!$D$14:$D$3379,Injuries!E$4,'Hazard Data'!$B$14:$B$3379,Injuries!$A95,'Hazard Data'!$N$14:$N$3379,"&lt;"&amp;Injuries!$M$53),"")</f>
        <v/>
      </c>
      <c r="F95" s="27" t="str">
        <f>IFERROR(SUMIFS('Hazard Data'!$K$14:$K$3379,'Hazard Data'!$G$14:$G$3379,Injuries!$B95,'Hazard Data'!$D$14:$D$3379,Injuries!F$4,'Hazard Data'!$B$14:$B$3379,Injuries!$A95,'Hazard Data'!$N$14:$N$3379,"&lt;"&amp;Injuries!$M$53)/COUNTIFS('Hazard Data'!$K$14:$K$3379,"&gt;0",'Hazard Data'!$G$14:$G$3379,Injuries!$B95,'Hazard Data'!$D$14:$D$3379,Injuries!F$4,'Hazard Data'!$B$14:$B$3379,Injuries!$A95,'Hazard Data'!$N$14:$N$3379,"&lt;"&amp;Injuries!$M$53),"")</f>
        <v/>
      </c>
      <c r="G95" s="27" t="str">
        <f>IFERROR(SUMIFS('Hazard Data'!$K$14:$K$3379,'Hazard Data'!$G$14:$G$3379,Injuries!$B95,'Hazard Data'!$D$14:$D$3379,Injuries!G$4,'Hazard Data'!$B$14:$B$3379,Injuries!$A95,'Hazard Data'!$N$14:$N$3379,"&lt;"&amp;Injuries!$M$53)/COUNTIFS('Hazard Data'!$K$14:$K$3379,"&gt;0",'Hazard Data'!$G$14:$G$3379,Injuries!$B95,'Hazard Data'!$D$14:$D$3379,Injuries!G$4,'Hazard Data'!$B$14:$B$3379,Injuries!$A95,'Hazard Data'!$N$14:$N$3379,"&lt;"&amp;Injuries!$M$53),"")</f>
        <v/>
      </c>
      <c r="H95" s="27" t="str">
        <f>IFERROR(SUMIFS('Hazard Data'!$K$14:$K$3379,'Hazard Data'!$G$14:$G$3379,Injuries!$B95,'Hazard Data'!$D$14:$D$3379,Injuries!H$4,'Hazard Data'!$B$14:$B$3379,Injuries!$A95,'Hazard Data'!$N$14:$N$3379,"&lt;"&amp;Injuries!$M$53)/COUNTIFS('Hazard Data'!$K$14:$K$3379,"&gt;0",'Hazard Data'!$G$14:$G$3379,Injuries!$B95,'Hazard Data'!$D$14:$D$3379,Injuries!H$4,'Hazard Data'!$B$14:$B$3379,Injuries!$A95,'Hazard Data'!$N$14:$N$3379,"&lt;"&amp;Injuries!$M$53),"")</f>
        <v/>
      </c>
      <c r="I95" s="27" t="str">
        <f>IFERROR(SUMIFS('Hazard Data'!$K$14:$K$3379,'Hazard Data'!$G$14:$G$3379,Injuries!$B95,'Hazard Data'!$B$14:$B$3379,Injuries!$A95,'Hazard Data'!$N$14:$N$3379,"&lt;"&amp;Injuries!$M$53)/COUNTIFS('Hazard Data'!$K$14:$K$3379,"&gt;0",'Hazard Data'!$G$14:$G$3379,Injuries!$B95,'Hazard Data'!$B$14:$B$3379,Injuries!$A95,'Hazard Data'!$N$14:$N$3379,"&lt;"&amp;Injuries!$M$53),"")</f>
        <v/>
      </c>
    </row>
    <row r="96" spans="1:15">
      <c r="A96" s="33" t="str">
        <f t="shared" si="11"/>
        <v>6</v>
      </c>
      <c r="B96" s="23" t="s">
        <v>138</v>
      </c>
      <c r="C96" s="27">
        <f>IFERROR(SUMIFS('Hazard Data'!$K$14:$K$3379,'Hazard Data'!$G$14:$G$3379,Injuries!$B96,'Hazard Data'!$D$14:$D$3379,Injuries!C$4,'Hazard Data'!$B$14:$B$3379,Injuries!$A96,'Hazard Data'!$N$14:$N$3379,"&lt;"&amp;Injuries!$M$53)/COUNTIFS('Hazard Data'!$K$14:$K$3379,"&gt;0",'Hazard Data'!$G$14:$G$3379,Injuries!$B96,'Hazard Data'!$D$14:$D$3379,Injuries!C$4,'Hazard Data'!$B$14:$B$3379,Injuries!$A96,'Hazard Data'!$N$14:$N$3379,"&lt;"&amp;Injuries!$M$53),"")</f>
        <v>52</v>
      </c>
      <c r="D96" s="27" t="str">
        <f>IFERROR(SUMIFS('Hazard Data'!$K$14:$K$3379,'Hazard Data'!$G$14:$G$3379,Injuries!$B96,'Hazard Data'!$D$14:$D$3379,Injuries!D$4,'Hazard Data'!$B$14:$B$3379,Injuries!$A96,'Hazard Data'!$N$14:$N$3379,"&lt;"&amp;Injuries!$M$53)/COUNTIFS('Hazard Data'!$K$14:$K$3379,"&gt;0",'Hazard Data'!$G$14:$G$3379,Injuries!$B96,'Hazard Data'!$D$14:$D$3379,Injuries!D$4,'Hazard Data'!$B$14:$B$3379,Injuries!$A96,'Hazard Data'!$N$14:$N$3379,"&lt;"&amp;Injuries!$M$53),"")</f>
        <v/>
      </c>
      <c r="E96" s="27" t="str">
        <f>IFERROR(SUMIFS('Hazard Data'!$K$14:$K$3379,'Hazard Data'!$G$14:$G$3379,Injuries!$B96,'Hazard Data'!$D$14:$D$3379,Injuries!E$4,'Hazard Data'!$B$14:$B$3379,Injuries!$A96,'Hazard Data'!$N$14:$N$3379,"&lt;"&amp;Injuries!$M$53)/COUNTIFS('Hazard Data'!$K$14:$K$3379,"&gt;0",'Hazard Data'!$G$14:$G$3379,Injuries!$B96,'Hazard Data'!$D$14:$D$3379,Injuries!E$4,'Hazard Data'!$B$14:$B$3379,Injuries!$A96,'Hazard Data'!$N$14:$N$3379,"&lt;"&amp;Injuries!$M$53),"")</f>
        <v/>
      </c>
      <c r="F96" s="27" t="str">
        <f>IFERROR(SUMIFS('Hazard Data'!$K$14:$K$3379,'Hazard Data'!$G$14:$G$3379,Injuries!$B96,'Hazard Data'!$D$14:$D$3379,Injuries!F$4,'Hazard Data'!$B$14:$B$3379,Injuries!$A96,'Hazard Data'!$N$14:$N$3379,"&lt;"&amp;Injuries!$M$53)/COUNTIFS('Hazard Data'!$K$14:$K$3379,"&gt;0",'Hazard Data'!$G$14:$G$3379,Injuries!$B96,'Hazard Data'!$D$14:$D$3379,Injuries!F$4,'Hazard Data'!$B$14:$B$3379,Injuries!$A96,'Hazard Data'!$N$14:$N$3379,"&lt;"&amp;Injuries!$M$53),"")</f>
        <v/>
      </c>
      <c r="G96" s="27">
        <f>IFERROR(SUMIFS('Hazard Data'!$K$14:$K$3379,'Hazard Data'!$G$14:$G$3379,Injuries!$B96,'Hazard Data'!$D$14:$D$3379,Injuries!G$4,'Hazard Data'!$B$14:$B$3379,Injuries!$A96,'Hazard Data'!$N$14:$N$3379,"&lt;"&amp;Injuries!$M$53)/COUNTIFS('Hazard Data'!$K$14:$K$3379,"&gt;0",'Hazard Data'!$G$14:$G$3379,Injuries!$B96,'Hazard Data'!$D$14:$D$3379,Injuries!G$4,'Hazard Data'!$B$14:$B$3379,Injuries!$A96,'Hazard Data'!$N$14:$N$3379,"&lt;"&amp;Injuries!$M$53),"")</f>
        <v>45</v>
      </c>
      <c r="H96" s="27" t="str">
        <f>IFERROR(SUMIFS('Hazard Data'!$K$14:$K$3379,'Hazard Data'!$G$14:$G$3379,Injuries!$B96,'Hazard Data'!$D$14:$D$3379,Injuries!H$4,'Hazard Data'!$B$14:$B$3379,Injuries!$A96,'Hazard Data'!$N$14:$N$3379,"&lt;"&amp;Injuries!$M$53)/COUNTIFS('Hazard Data'!$K$14:$K$3379,"&gt;0",'Hazard Data'!$G$14:$G$3379,Injuries!$B96,'Hazard Data'!$D$14:$D$3379,Injuries!H$4,'Hazard Data'!$B$14:$B$3379,Injuries!$A96,'Hazard Data'!$N$14:$N$3379,"&lt;"&amp;Injuries!$M$53),"")</f>
        <v/>
      </c>
      <c r="I96" s="27">
        <f>IFERROR(SUMIFS('Hazard Data'!$K$14:$K$3379,'Hazard Data'!$G$14:$G$3379,Injuries!$B96,'Hazard Data'!$B$14:$B$3379,Injuries!$A96,'Hazard Data'!$N$14:$N$3379,"&lt;"&amp;Injuries!$M$53)/COUNTIFS('Hazard Data'!$K$14:$K$3379,"&gt;0",'Hazard Data'!$G$14:$G$3379,Injuries!$B96,'Hazard Data'!$B$14:$B$3379,Injuries!$A96,'Hazard Data'!$N$14:$N$3379,"&lt;"&amp;Injuries!$M$53),"")</f>
        <v>47.333333333333336</v>
      </c>
    </row>
    <row r="97" spans="1:9">
      <c r="A97" s="33" t="str">
        <f t="shared" si="11"/>
        <v>6</v>
      </c>
      <c r="B97" s="23" t="s">
        <v>139</v>
      </c>
      <c r="C97" s="27" t="str">
        <f>IFERROR(SUMIFS('Hazard Data'!$K$14:$K$3379,'Hazard Data'!$G$14:$G$3379,Injuries!$B97,'Hazard Data'!$D$14:$D$3379,Injuries!C$4,'Hazard Data'!$B$14:$B$3379,Injuries!$A97,'Hazard Data'!$N$14:$N$3379,"&lt;"&amp;Injuries!$M$53)/COUNTIFS('Hazard Data'!$K$14:$K$3379,"&gt;0",'Hazard Data'!$G$14:$G$3379,Injuries!$B97,'Hazard Data'!$D$14:$D$3379,Injuries!C$4,'Hazard Data'!$B$14:$B$3379,Injuries!$A97,'Hazard Data'!$N$14:$N$3379,"&lt;"&amp;Injuries!$M$53),"")</f>
        <v/>
      </c>
      <c r="D97" s="27" t="str">
        <f>IFERROR(SUMIFS('Hazard Data'!$K$14:$K$3379,'Hazard Data'!$G$14:$G$3379,Injuries!$B97,'Hazard Data'!$D$14:$D$3379,Injuries!D$4,'Hazard Data'!$B$14:$B$3379,Injuries!$A97,'Hazard Data'!$N$14:$N$3379,"&lt;"&amp;Injuries!$M$53)/COUNTIFS('Hazard Data'!$K$14:$K$3379,"&gt;0",'Hazard Data'!$G$14:$G$3379,Injuries!$B97,'Hazard Data'!$D$14:$D$3379,Injuries!D$4,'Hazard Data'!$B$14:$B$3379,Injuries!$A97,'Hazard Data'!$N$14:$N$3379,"&lt;"&amp;Injuries!$M$53),"")</f>
        <v/>
      </c>
      <c r="E97" s="27" t="str">
        <f>IFERROR(SUMIFS('Hazard Data'!$K$14:$K$3379,'Hazard Data'!$G$14:$G$3379,Injuries!$B97,'Hazard Data'!$D$14:$D$3379,Injuries!E$4,'Hazard Data'!$B$14:$B$3379,Injuries!$A97,'Hazard Data'!$N$14:$N$3379,"&lt;"&amp;Injuries!$M$53)/COUNTIFS('Hazard Data'!$K$14:$K$3379,"&gt;0",'Hazard Data'!$G$14:$G$3379,Injuries!$B97,'Hazard Data'!$D$14:$D$3379,Injuries!E$4,'Hazard Data'!$B$14:$B$3379,Injuries!$A97,'Hazard Data'!$N$14:$N$3379,"&lt;"&amp;Injuries!$M$53),"")</f>
        <v/>
      </c>
      <c r="F97" s="27" t="str">
        <f>IFERROR(SUMIFS('Hazard Data'!$K$14:$K$3379,'Hazard Data'!$G$14:$G$3379,Injuries!$B97,'Hazard Data'!$D$14:$D$3379,Injuries!F$4,'Hazard Data'!$B$14:$B$3379,Injuries!$A97,'Hazard Data'!$N$14:$N$3379,"&lt;"&amp;Injuries!$M$53)/COUNTIFS('Hazard Data'!$K$14:$K$3379,"&gt;0",'Hazard Data'!$G$14:$G$3379,Injuries!$B97,'Hazard Data'!$D$14:$D$3379,Injuries!F$4,'Hazard Data'!$B$14:$B$3379,Injuries!$A97,'Hazard Data'!$N$14:$N$3379,"&lt;"&amp;Injuries!$M$53),"")</f>
        <v/>
      </c>
      <c r="G97" s="27" t="str">
        <f>IFERROR(SUMIFS('Hazard Data'!$K$14:$K$3379,'Hazard Data'!$G$14:$G$3379,Injuries!$B97,'Hazard Data'!$D$14:$D$3379,Injuries!G$4,'Hazard Data'!$B$14:$B$3379,Injuries!$A97,'Hazard Data'!$N$14:$N$3379,"&lt;"&amp;Injuries!$M$53)/COUNTIFS('Hazard Data'!$K$14:$K$3379,"&gt;0",'Hazard Data'!$G$14:$G$3379,Injuries!$B97,'Hazard Data'!$D$14:$D$3379,Injuries!G$4,'Hazard Data'!$B$14:$B$3379,Injuries!$A97,'Hazard Data'!$N$14:$N$3379,"&lt;"&amp;Injuries!$M$53),"")</f>
        <v/>
      </c>
      <c r="H97" s="27" t="str">
        <f>IFERROR(SUMIFS('Hazard Data'!$K$14:$K$3379,'Hazard Data'!$G$14:$G$3379,Injuries!$B97,'Hazard Data'!$D$14:$D$3379,Injuries!H$4,'Hazard Data'!$B$14:$B$3379,Injuries!$A97,'Hazard Data'!$N$14:$N$3379,"&lt;"&amp;Injuries!$M$53)/COUNTIFS('Hazard Data'!$K$14:$K$3379,"&gt;0",'Hazard Data'!$G$14:$G$3379,Injuries!$B97,'Hazard Data'!$D$14:$D$3379,Injuries!H$4,'Hazard Data'!$B$14:$B$3379,Injuries!$A97,'Hazard Data'!$N$14:$N$3379,"&lt;"&amp;Injuries!$M$53),"")</f>
        <v/>
      </c>
      <c r="I97" s="27" t="str">
        <f>IFERROR(SUMIFS('Hazard Data'!$K$14:$K$3379,'Hazard Data'!$G$14:$G$3379,Injuries!$B97,'Hazard Data'!$B$14:$B$3379,Injuries!$A97,'Hazard Data'!$N$14:$N$3379,"&lt;"&amp;Injuries!$M$53)/COUNTIFS('Hazard Data'!$K$14:$K$3379,"&gt;0",'Hazard Data'!$G$14:$G$3379,Injuries!$B97,'Hazard Data'!$B$14:$B$3379,Injuries!$A97,'Hazard Data'!$N$14:$N$3379,"&lt;"&amp;Injuries!$M$53),"")</f>
        <v/>
      </c>
    </row>
    <row r="98" spans="1:9">
      <c r="A98" s="33" t="str">
        <f t="shared" si="11"/>
        <v>6</v>
      </c>
      <c r="B98" s="23" t="s">
        <v>117</v>
      </c>
      <c r="C98" s="27">
        <f>IFERROR(SUMIFS('Hazard Data'!$K$14:$K$3379,'Hazard Data'!$D$14:$D$3379,Injuries!C$4,'Hazard Data'!$B$14:$B$3379,Injuries!$A98,'Hazard Data'!$N$14:$N$3379,"&lt;"&amp;Injuries!$M$53)/COUNTIFS('Hazard Data'!$K$14:$K$3379,"&gt;0",'Hazard Data'!$D$14:$D$3379,Injuries!C$4,'Hazard Data'!$B$14:$B$3379,Injuries!$A98,'Hazard Data'!$N$14:$N$3379,"&lt;"&amp;Injuries!$M$53),"")</f>
        <v>8</v>
      </c>
      <c r="D98" s="27">
        <f>IFERROR(SUMIFS('Hazard Data'!$K$14:$K$3379,'Hazard Data'!$D$14:$D$3379,Injuries!D$4,'Hazard Data'!$B$14:$B$3379,Injuries!$A98,'Hazard Data'!$N$14:$N$3379,"&lt;"&amp;Injuries!$M$53)/COUNTIFS('Hazard Data'!$K$14:$K$3379,"&gt;0",'Hazard Data'!$D$14:$D$3379,Injuries!D$4,'Hazard Data'!$B$14:$B$3379,Injuries!$A98,'Hazard Data'!$N$14:$N$3379,"&lt;"&amp;Injuries!$M$53),"")</f>
        <v>17.666666666666668</v>
      </c>
      <c r="E98" s="27" t="str">
        <f>IFERROR(SUMIFS('Hazard Data'!$K$14:$K$3379,'Hazard Data'!$D$14:$D$3379,Injuries!E$4,'Hazard Data'!$B$14:$B$3379,Injuries!$A98,'Hazard Data'!$N$14:$N$3379,"&lt;"&amp;Injuries!$M$53)/COUNTIFS('Hazard Data'!$K$14:$K$3379,"&gt;0",'Hazard Data'!$D$14:$D$3379,Injuries!E$4,'Hazard Data'!$B$14:$B$3379,Injuries!$A98,'Hazard Data'!$N$14:$N$3379,"&lt;"&amp;Injuries!$M$53),"")</f>
        <v/>
      </c>
      <c r="F98" s="27" t="str">
        <f>IFERROR(SUMIFS('Hazard Data'!$K$14:$K$3379,'Hazard Data'!$D$14:$D$3379,Injuries!F$4,'Hazard Data'!$B$14:$B$3379,Injuries!$A98,'Hazard Data'!$N$14:$N$3379,"&lt;"&amp;Injuries!$M$53)/COUNTIFS('Hazard Data'!$K$14:$K$3379,"&gt;0",'Hazard Data'!$D$14:$D$3379,Injuries!F$4,'Hazard Data'!$B$14:$B$3379,Injuries!$A98,'Hazard Data'!$N$14:$N$3379,"&lt;"&amp;Injuries!$M$53),"")</f>
        <v/>
      </c>
      <c r="G98" s="27">
        <f>IFERROR(SUMIFS('Hazard Data'!$K$14:$K$3379,'Hazard Data'!$D$14:$D$3379,Injuries!G$4,'Hazard Data'!$B$14:$B$3379,Injuries!$A98,'Hazard Data'!$N$14:$N$3379,"&lt;"&amp;Injuries!$M$53)/COUNTIFS('Hazard Data'!$K$14:$K$3379,"&gt;0",'Hazard Data'!$D$14:$D$3379,Injuries!G$4,'Hazard Data'!$B$14:$B$3379,Injuries!$A98,'Hazard Data'!$N$14:$N$3379,"&lt;"&amp;Injuries!$M$53),"")</f>
        <v>34</v>
      </c>
      <c r="H98" s="27" t="str">
        <f>IFERROR(SUMIFS('Hazard Data'!$K$14:$K$3379,'Hazard Data'!$D$14:$D$3379,Injuries!H$4,'Hazard Data'!$B$14:$B$3379,Injuries!$A98,'Hazard Data'!$N$14:$N$3379,"&lt;"&amp;Injuries!$M$53)/COUNTIFS('Hazard Data'!$K$14:$K$3379,"&gt;0",'Hazard Data'!$D$14:$D$3379,Injuries!H$4,'Hazard Data'!$B$14:$B$3379,Injuries!$A98,'Hazard Data'!$N$14:$N$3379,"&lt;"&amp;Injuries!$M$53),"")</f>
        <v/>
      </c>
      <c r="I98" s="27">
        <f>IFERROR(SUMIFS('Hazard Data'!$K$14:$K$3379,'Hazard Data'!$B$14:$B$3379,Injuries!$A98,'Hazard Data'!$N$14:$N$3379,"&lt;"&amp;Injuries!$M$53)/COUNTIFS('Hazard Data'!$K$14:$K$3379,"&gt;0",'Hazard Data'!$B$14:$B$3379,Injuries!$A98,'Hazard Data'!$N$14:$N$3379,"&lt;"&amp;Injuries!$M$53),"")</f>
        <v>13.631578947368421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DFC1A-F457-4DEE-88BB-1BAA792619D1}">
  <dimension ref="A1:A6"/>
  <sheetViews>
    <sheetView workbookViewId="0">
      <selection activeCell="I12" sqref="I12"/>
    </sheetView>
  </sheetViews>
  <sheetFormatPr defaultRowHeight="13.9"/>
  <sheetData>
    <row r="1" spans="1:1">
      <c r="A1" t="s">
        <v>146</v>
      </c>
    </row>
    <row r="3" spans="1:1">
      <c r="A3" t="s">
        <v>147</v>
      </c>
    </row>
    <row r="4" spans="1:1">
      <c r="A4" t="s">
        <v>148</v>
      </c>
    </row>
    <row r="5" spans="1:1">
      <c r="A5" t="s">
        <v>149</v>
      </c>
    </row>
    <row r="6" spans="1:1">
      <c r="A6" t="s">
        <v>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69565-8155-45A3-83D5-0531058F716F}">
  <dimension ref="A1:D12"/>
  <sheetViews>
    <sheetView topLeftCell="A3" workbookViewId="0">
      <selection activeCell="H17" sqref="H17"/>
    </sheetView>
  </sheetViews>
  <sheetFormatPr defaultRowHeight="13.9"/>
  <cols>
    <col min="1" max="1" width="11.42578125" bestFit="1" customWidth="1"/>
    <col min="2" max="2" width="23.5703125" bestFit="1" customWidth="1"/>
    <col min="3" max="6" width="12.5703125" bestFit="1" customWidth="1"/>
    <col min="7" max="7" width="11.42578125" bestFit="1" customWidth="1"/>
    <col min="8" max="8" width="13.7109375" bestFit="1" customWidth="1"/>
    <col min="9" max="16" width="7" bestFit="1" customWidth="1"/>
    <col min="17" max="141" width="8" bestFit="1" customWidth="1"/>
    <col min="142" max="728" width="9.5703125" bestFit="1" customWidth="1"/>
    <col min="729" max="1916" width="10.7109375" bestFit="1" customWidth="1"/>
    <col min="1917" max="2548" width="11.7109375" bestFit="1" customWidth="1"/>
    <col min="2549" max="2730" width="13.28515625" bestFit="1" customWidth="1"/>
    <col min="2731" max="2791" width="14.42578125" bestFit="1" customWidth="1"/>
    <col min="2792" max="2803" width="15.5703125" bestFit="1" customWidth="1"/>
    <col min="2804" max="2806" width="17.140625" bestFit="1" customWidth="1"/>
    <col min="2807" max="2807" width="12.42578125" bestFit="1" customWidth="1"/>
  </cols>
  <sheetData>
    <row r="1" spans="1:4">
      <c r="A1" s="21" t="s">
        <v>14</v>
      </c>
      <c r="B1" t="s">
        <v>104</v>
      </c>
    </row>
    <row r="2" spans="1:4">
      <c r="A2" s="21" t="s">
        <v>25</v>
      </c>
      <c r="B2" s="32">
        <v>1</v>
      </c>
    </row>
    <row r="3" spans="1:4">
      <c r="A3" s="21" t="s">
        <v>20</v>
      </c>
      <c r="B3" t="s">
        <v>104</v>
      </c>
    </row>
    <row r="5" spans="1:4">
      <c r="A5" s="21" t="s">
        <v>10</v>
      </c>
      <c r="B5" t="s">
        <v>151</v>
      </c>
      <c r="C5" t="s">
        <v>10</v>
      </c>
      <c r="D5" t="s">
        <v>10</v>
      </c>
    </row>
    <row r="6" spans="1:4">
      <c r="A6">
        <v>1</v>
      </c>
      <c r="B6" s="41">
        <v>708337758</v>
      </c>
      <c r="C6">
        <f>A6</f>
        <v>1</v>
      </c>
      <c r="D6" s="41">
        <f>B6/1000000000</f>
        <v>0.70833775799999998</v>
      </c>
    </row>
    <row r="7" spans="1:4">
      <c r="A7">
        <v>2</v>
      </c>
      <c r="B7" s="41">
        <v>4850717411</v>
      </c>
      <c r="C7">
        <f t="shared" ref="C7:C11" si="0">A7</f>
        <v>2</v>
      </c>
      <c r="D7" s="41">
        <f t="shared" ref="D7:D11" si="1">B7/1000000000</f>
        <v>4.8507174109999998</v>
      </c>
    </row>
    <row r="8" spans="1:4">
      <c r="A8">
        <v>3</v>
      </c>
      <c r="B8" s="41">
        <v>1356446078</v>
      </c>
      <c r="C8">
        <f t="shared" si="0"/>
        <v>3</v>
      </c>
      <c r="D8" s="41">
        <f t="shared" si="1"/>
        <v>1.3564460780000001</v>
      </c>
    </row>
    <row r="9" spans="1:4">
      <c r="A9">
        <v>4</v>
      </c>
      <c r="B9" s="41">
        <v>1021764373</v>
      </c>
      <c r="C9">
        <f t="shared" si="0"/>
        <v>4</v>
      </c>
      <c r="D9" s="41">
        <f t="shared" si="1"/>
        <v>1.0217643729999999</v>
      </c>
    </row>
    <row r="10" spans="1:4">
      <c r="A10">
        <v>5</v>
      </c>
      <c r="B10" s="41">
        <v>3292570462</v>
      </c>
      <c r="C10">
        <f t="shared" si="0"/>
        <v>5</v>
      </c>
      <c r="D10" s="41">
        <f t="shared" si="1"/>
        <v>3.292570462</v>
      </c>
    </row>
    <row r="11" spans="1:4">
      <c r="A11">
        <v>6</v>
      </c>
      <c r="B11" s="41">
        <v>152294095</v>
      </c>
      <c r="C11">
        <f t="shared" si="0"/>
        <v>6</v>
      </c>
      <c r="D11" s="41">
        <f t="shared" si="1"/>
        <v>0.15229409499999999</v>
      </c>
    </row>
    <row r="12" spans="1:4">
      <c r="A12" t="s">
        <v>113</v>
      </c>
      <c r="B12" s="41">
        <v>11382130177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AFCC8A0D3A184EA5A03665DC5CB2C2" ma:contentTypeVersion="13" ma:contentTypeDescription="Create a new document." ma:contentTypeScope="" ma:versionID="bfa6025de3c11054eeda6c9d2e4f5ebd">
  <xsd:schema xmlns:xsd="http://www.w3.org/2001/XMLSchema" xmlns:xs="http://www.w3.org/2001/XMLSchema" xmlns:p="http://schemas.microsoft.com/office/2006/metadata/properties" xmlns:ns3="9e928dc3-5be0-44e8-b816-3c942c587c48" xmlns:ns4="60715835-240a-4c78-9b85-7909314d90bb" targetNamespace="http://schemas.microsoft.com/office/2006/metadata/properties" ma:root="true" ma:fieldsID="5b3467b65210cc3700806df0bfa04acf" ns3:_="" ns4:_="">
    <xsd:import namespace="9e928dc3-5be0-44e8-b816-3c942c587c48"/>
    <xsd:import namespace="60715835-240a-4c78-9b85-7909314d90b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928dc3-5be0-44e8-b816-3c942c587c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715835-240a-4c78-9b85-7909314d90b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D370CE-E391-42ED-A94C-517EB52B4BAE}"/>
</file>

<file path=customXml/itemProps2.xml><?xml version="1.0" encoding="utf-8"?>
<ds:datastoreItem xmlns:ds="http://schemas.openxmlformats.org/officeDocument/2006/customXml" ds:itemID="{7278ADB6-A03D-45E9-9189-58248C969A77}"/>
</file>

<file path=customXml/itemProps3.xml><?xml version="1.0" encoding="utf-8"?>
<ds:datastoreItem xmlns:ds="http://schemas.openxmlformats.org/officeDocument/2006/customXml" ds:itemID="{1951347A-CE01-4959-A147-83201C8F81C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 Schilling</dc:creator>
  <cp:keywords/>
  <dc:description/>
  <cp:lastModifiedBy>Emily Chan</cp:lastModifiedBy>
  <cp:revision/>
  <dcterms:created xsi:type="dcterms:W3CDTF">2023-01-06T17:21:07Z</dcterms:created>
  <dcterms:modified xsi:type="dcterms:W3CDTF">2023-04-07T13:02:34Z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0x010100ADAFCC8A0D3A184EA5A03665DC5CB2C2</vt:lpwstr>
  </property>
</Properties>
</file>